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F255FE2E-51F4-48C3-836F-0127B0C88AB2}"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EC207" i="46"/>
  <c r="EB207" i="46"/>
  <c r="EA207" i="46"/>
  <c r="BL207" i="46" s="1"/>
  <c r="DZ207" i="46"/>
  <c r="BK207" i="46" s="1"/>
  <c r="DY207" i="46"/>
  <c r="DX207" i="46"/>
  <c r="BI207" i="46" s="1"/>
  <c r="DW207" i="46"/>
  <c r="BH207" i="46" s="1"/>
  <c r="DV207" i="46"/>
  <c r="BG207" i="46" s="1"/>
  <c r="DU207" i="46"/>
  <c r="DT207" i="46"/>
  <c r="BE207" i="46" s="1"/>
  <c r="DS207" i="46"/>
  <c r="DR207" i="46"/>
  <c r="BC207" i="46" s="1"/>
  <c r="DQ207" i="46"/>
  <c r="DP207" i="46"/>
  <c r="BA207" i="46" s="1"/>
  <c r="DO207" i="46"/>
  <c r="AZ207" i="46" s="1"/>
  <c r="DN207" i="46"/>
  <c r="AY207" i="46" s="1"/>
  <c r="DM207" i="46"/>
  <c r="DL207" i="46"/>
  <c r="AW207" i="46" s="1"/>
  <c r="DK207" i="46"/>
  <c r="AV207" i="46" s="1"/>
  <c r="DJ207" i="46"/>
  <c r="AU207" i="46" s="1"/>
  <c r="DI207" i="46"/>
  <c r="DH207" i="46"/>
  <c r="AS207" i="46" s="1"/>
  <c r="DG207" i="46"/>
  <c r="DF207" i="46"/>
  <c r="AQ207" i="46" s="1"/>
  <c r="DE207" i="46"/>
  <c r="DD207" i="46"/>
  <c r="AO207" i="46" s="1"/>
  <c r="DC207" i="46"/>
  <c r="DB207" i="46"/>
  <c r="AM207" i="46" s="1"/>
  <c r="DA207" i="46"/>
  <c r="CZ207" i="46"/>
  <c r="AK207" i="46" s="1"/>
  <c r="CY207" i="46"/>
  <c r="CX207" i="46"/>
  <c r="AI207" i="46" s="1"/>
  <c r="CW207" i="46"/>
  <c r="CV207" i="46"/>
  <c r="CU207" i="46"/>
  <c r="AF207" i="46" s="1"/>
  <c r="CT207" i="46"/>
  <c r="CS207" i="46"/>
  <c r="CR207" i="46"/>
  <c r="AC207" i="46" s="1"/>
  <c r="CQ207" i="46"/>
  <c r="AB207" i="46" s="1"/>
  <c r="CP207" i="46"/>
  <c r="AA207" i="46" s="1"/>
  <c r="CO207" i="46"/>
  <c r="Z207" i="46" s="1"/>
  <c r="CN207" i="46"/>
  <c r="CM207" i="46"/>
  <c r="CL207" i="46"/>
  <c r="CK207" i="46"/>
  <c r="CJ207" i="46"/>
  <c r="U207" i="46" s="1"/>
  <c r="CI207" i="46"/>
  <c r="T207" i="46" s="1"/>
  <c r="CH207" i="46"/>
  <c r="S207" i="46" s="1"/>
  <c r="CG207" i="46"/>
  <c r="R207" i="46" s="1"/>
  <c r="CF207" i="46"/>
  <c r="Q207" i="46" s="1"/>
  <c r="CE207" i="46"/>
  <c r="P207" i="46" s="1"/>
  <c r="CD207" i="46"/>
  <c r="O207" i="46" s="1"/>
  <c r="CC207" i="46"/>
  <c r="CB207" i="46"/>
  <c r="M207" i="46" s="1"/>
  <c r="CA207" i="46"/>
  <c r="L207" i="46" s="1"/>
  <c r="BZ207" i="46"/>
  <c r="K207" i="46" s="1"/>
  <c r="BY207" i="46"/>
  <c r="BX207" i="46"/>
  <c r="I207" i="46" s="1"/>
  <c r="BW207" i="46"/>
  <c r="H207" i="46" s="1"/>
  <c r="BV207" i="46"/>
  <c r="G207" i="46" s="1"/>
  <c r="BU207" i="46"/>
  <c r="BT207" i="46"/>
  <c r="E207" i="46" s="1"/>
  <c r="BS207" i="46"/>
  <c r="B207" i="46"/>
  <c r="B207" i="44" s="1"/>
  <c r="A207" i="46"/>
  <c r="A207" i="44" s="1"/>
  <c r="EF206" i="46"/>
  <c r="BQ206" i="46" s="1"/>
  <c r="EE206" i="46"/>
  <c r="ED206" i="46"/>
  <c r="BO206" i="46" s="1"/>
  <c r="EC206" i="46"/>
  <c r="BN206" i="46" s="1"/>
  <c r="EB206" i="46"/>
  <c r="BM206" i="46" s="1"/>
  <c r="EA206" i="46"/>
  <c r="DZ206" i="46"/>
  <c r="BK206" i="46" s="1"/>
  <c r="DY206" i="46"/>
  <c r="DX206" i="46"/>
  <c r="BI206" i="46" s="1"/>
  <c r="DW206" i="46"/>
  <c r="BH206" i="46" s="1"/>
  <c r="DV206" i="46"/>
  <c r="BG206" i="46" s="1"/>
  <c r="DU206" i="46"/>
  <c r="DT206" i="46"/>
  <c r="BE206" i="46" s="1"/>
  <c r="DS206" i="46"/>
  <c r="BD206" i="46" s="1"/>
  <c r="DR206" i="46"/>
  <c r="BC206" i="46" s="1"/>
  <c r="DQ206" i="46"/>
  <c r="DP206" i="46"/>
  <c r="BA206" i="46" s="1"/>
  <c r="DO206" i="46"/>
  <c r="DN206" i="46"/>
  <c r="AY206" i="46" s="1"/>
  <c r="DM206" i="46"/>
  <c r="DL206" i="46"/>
  <c r="AW206" i="46" s="1"/>
  <c r="DK206" i="46"/>
  <c r="AV206" i="46" s="1"/>
  <c r="DJ206" i="46"/>
  <c r="AU206" i="46" s="1"/>
  <c r="DI206" i="46"/>
  <c r="DH206" i="46"/>
  <c r="AS206" i="46" s="1"/>
  <c r="DG206" i="46"/>
  <c r="AR206" i="46" s="1"/>
  <c r="DF206" i="46"/>
  <c r="AQ206" i="46" s="1"/>
  <c r="DE206" i="46"/>
  <c r="AP206" i="46" s="1"/>
  <c r="DD206" i="46"/>
  <c r="AO206" i="46" s="1"/>
  <c r="DC206" i="46"/>
  <c r="AN206" i="46" s="1"/>
  <c r="DB206" i="46"/>
  <c r="AM206" i="46" s="1"/>
  <c r="DA206" i="46"/>
  <c r="CZ206" i="46"/>
  <c r="CY206" i="46"/>
  <c r="CX206" i="46"/>
  <c r="AI206" i="46" s="1"/>
  <c r="CW206" i="46"/>
  <c r="AH206" i="46" s="1"/>
  <c r="CV206" i="46"/>
  <c r="AG206" i="46" s="1"/>
  <c r="CU206" i="46"/>
  <c r="AF206" i="46" s="1"/>
  <c r="CT206" i="46"/>
  <c r="AE206" i="46" s="1"/>
  <c r="CS206" i="46"/>
  <c r="CR206" i="46"/>
  <c r="AC206" i="46" s="1"/>
  <c r="CQ206" i="46"/>
  <c r="CP206" i="46"/>
  <c r="AA206" i="46" s="1"/>
  <c r="CO206" i="46"/>
  <c r="CN206" i="46"/>
  <c r="Y206" i="46" s="1"/>
  <c r="CM206" i="46"/>
  <c r="X206" i="46" s="1"/>
  <c r="CL206" i="46"/>
  <c r="W206" i="46" s="1"/>
  <c r="CK206" i="46"/>
  <c r="CJ206" i="46"/>
  <c r="U206" i="46" s="1"/>
  <c r="CI206" i="46"/>
  <c r="T206" i="46" s="1"/>
  <c r="CH206" i="46"/>
  <c r="S206" i="46" s="1"/>
  <c r="CG206" i="46"/>
  <c r="CF206" i="46"/>
  <c r="Q206" i="46" s="1"/>
  <c r="CE206" i="46"/>
  <c r="P206" i="46" s="1"/>
  <c r="CD206" i="46"/>
  <c r="O206" i="46" s="1"/>
  <c r="CC206" i="46"/>
  <c r="CB206" i="46"/>
  <c r="CA206" i="46"/>
  <c r="BZ206" i="46"/>
  <c r="K206" i="46" s="1"/>
  <c r="BY206" i="46"/>
  <c r="BX206" i="46"/>
  <c r="I206" i="46" s="1"/>
  <c r="BW206" i="46"/>
  <c r="BV206" i="46"/>
  <c r="G206" i="46" s="1"/>
  <c r="BU206" i="46"/>
  <c r="BT206" i="46"/>
  <c r="BS206" i="46"/>
  <c r="D206" i="46" s="1"/>
  <c r="B206" i="46"/>
  <c r="B206" i="44" s="1"/>
  <c r="A206" i="46"/>
  <c r="C206" i="46" s="1"/>
  <c r="C206" i="44" s="1"/>
  <c r="EF205" i="46"/>
  <c r="BQ205" i="46" s="1"/>
  <c r="EE205" i="46"/>
  <c r="BP205" i="46" s="1"/>
  <c r="ED205" i="46"/>
  <c r="BO205" i="44" s="1"/>
  <c r="EC205" i="46"/>
  <c r="BN205" i="44" s="1"/>
  <c r="EB205" i="46"/>
  <c r="BM205" i="46" s="1"/>
  <c r="EA205" i="46"/>
  <c r="DZ205" i="46"/>
  <c r="BK205" i="46" s="1"/>
  <c r="DY205" i="46"/>
  <c r="DX205" i="46"/>
  <c r="BI205" i="46" s="1"/>
  <c r="DW205" i="46"/>
  <c r="BH205" i="46" s="1"/>
  <c r="DV205" i="46"/>
  <c r="BG205" i="46" s="1"/>
  <c r="DU205" i="46"/>
  <c r="DT205" i="46"/>
  <c r="BE205" i="46" s="1"/>
  <c r="DS205" i="46"/>
  <c r="DR205" i="46"/>
  <c r="BC205" i="46" s="1"/>
  <c r="DQ205" i="46"/>
  <c r="BB205" i="46" s="1"/>
  <c r="DP205" i="46"/>
  <c r="BA205" i="46" s="1"/>
  <c r="DO205" i="46"/>
  <c r="DN205" i="46"/>
  <c r="DM205" i="46"/>
  <c r="AX205" i="46" s="1"/>
  <c r="DL205" i="46"/>
  <c r="AW205" i="46" s="1"/>
  <c r="DK205" i="46"/>
  <c r="DJ205" i="46"/>
  <c r="AU205" i="46" s="1"/>
  <c r="DI205" i="46"/>
  <c r="DH205" i="46"/>
  <c r="AS205" i="46" s="1"/>
  <c r="DG205" i="46"/>
  <c r="DF205" i="46"/>
  <c r="AQ205" i="46" s="1"/>
  <c r="DE205" i="46"/>
  <c r="DD205" i="46"/>
  <c r="AO205" i="46" s="1"/>
  <c r="DC205" i="46"/>
  <c r="AN205" i="46" s="1"/>
  <c r="DB205" i="46"/>
  <c r="AM205" i="46" s="1"/>
  <c r="DA205" i="46"/>
  <c r="CZ205" i="46"/>
  <c r="AK205" i="46" s="1"/>
  <c r="CY205" i="46"/>
  <c r="AJ205" i="46" s="1"/>
  <c r="CX205" i="46"/>
  <c r="AI205" i="46" s="1"/>
  <c r="CW205" i="46"/>
  <c r="CV205" i="46"/>
  <c r="AG205" i="46" s="1"/>
  <c r="CU205" i="46"/>
  <c r="AF205" i="46" s="1"/>
  <c r="CT205" i="46"/>
  <c r="AE205" i="46" s="1"/>
  <c r="CS205" i="46"/>
  <c r="AD205" i="46" s="1"/>
  <c r="CR205" i="46"/>
  <c r="AC205" i="46" s="1"/>
  <c r="CQ205" i="46"/>
  <c r="AB205" i="46" s="1"/>
  <c r="CP205" i="46"/>
  <c r="AA205" i="46" s="1"/>
  <c r="CO205" i="46"/>
  <c r="CN205" i="46"/>
  <c r="CM205" i="46"/>
  <c r="X205" i="46" s="1"/>
  <c r="CL205" i="46"/>
  <c r="W205" i="46" s="1"/>
  <c r="CK205" i="46"/>
  <c r="CJ205" i="46"/>
  <c r="U205" i="46" s="1"/>
  <c r="CI205" i="46"/>
  <c r="T205" i="46" s="1"/>
  <c r="CH205" i="46"/>
  <c r="S205" i="46" s="1"/>
  <c r="CG205" i="46"/>
  <c r="R205" i="46" s="1"/>
  <c r="CF205" i="46"/>
  <c r="Q205" i="46" s="1"/>
  <c r="CE205" i="46"/>
  <c r="P205" i="46" s="1"/>
  <c r="CD205" i="46"/>
  <c r="O205" i="46" s="1"/>
  <c r="CC205" i="46"/>
  <c r="N205" i="46" s="1"/>
  <c r="CB205" i="46"/>
  <c r="M205" i="46" s="1"/>
  <c r="CA205" i="46"/>
  <c r="BZ205" i="46"/>
  <c r="K205" i="46" s="1"/>
  <c r="BY205" i="46"/>
  <c r="BX205" i="46"/>
  <c r="I205" i="46" s="1"/>
  <c r="BW205" i="46"/>
  <c r="H205" i="46" s="1"/>
  <c r="BV205" i="46"/>
  <c r="G205" i="46" s="1"/>
  <c r="BU205" i="46"/>
  <c r="BT205" i="46"/>
  <c r="E205" i="46" s="1"/>
  <c r="BS205" i="46"/>
  <c r="D205" i="46" s="1"/>
  <c r="BO205" i="46"/>
  <c r="BN205" i="46"/>
  <c r="B205" i="46"/>
  <c r="B205" i="44" s="1"/>
  <c r="A205" i="46"/>
  <c r="C205" i="46" s="1"/>
  <c r="C205" i="44" s="1"/>
  <c r="EF204" i="46"/>
  <c r="EE204" i="46"/>
  <c r="BP204" i="46" s="1"/>
  <c r="ED204" i="46"/>
  <c r="BO204" i="44" s="1"/>
  <c r="EC204" i="46"/>
  <c r="BN204" i="44" s="1"/>
  <c r="EB204" i="46"/>
  <c r="EA204" i="46"/>
  <c r="BL204" i="46" s="1"/>
  <c r="DZ204" i="46"/>
  <c r="BK204" i="46" s="1"/>
  <c r="DY204" i="46"/>
  <c r="DX204" i="46"/>
  <c r="DW204" i="46"/>
  <c r="DV204" i="46"/>
  <c r="BG204" i="46" s="1"/>
  <c r="DU204" i="46"/>
  <c r="BF204" i="46" s="1"/>
  <c r="DT204" i="46"/>
  <c r="BE204" i="46" s="1"/>
  <c r="DS204" i="46"/>
  <c r="DR204" i="46"/>
  <c r="BC204" i="46" s="1"/>
  <c r="DQ204" i="46"/>
  <c r="BB204" i="46" s="1"/>
  <c r="DP204" i="46"/>
  <c r="DO204" i="46"/>
  <c r="AZ204" i="46" s="1"/>
  <c r="DN204" i="46"/>
  <c r="AY204" i="46" s="1"/>
  <c r="DM204" i="46"/>
  <c r="AX204" i="46" s="1"/>
  <c r="DL204" i="46"/>
  <c r="AW204" i="46" s="1"/>
  <c r="DK204" i="46"/>
  <c r="DJ204" i="46"/>
  <c r="AU204" i="46" s="1"/>
  <c r="DI204" i="46"/>
  <c r="AT204" i="46" s="1"/>
  <c r="DH204" i="46"/>
  <c r="DG204" i="46"/>
  <c r="DF204" i="46"/>
  <c r="AQ204" i="46" s="1"/>
  <c r="DE204" i="46"/>
  <c r="DD204" i="46"/>
  <c r="AO204" i="46" s="1"/>
  <c r="DC204" i="46"/>
  <c r="DB204" i="46"/>
  <c r="DA204" i="46"/>
  <c r="CZ204" i="46"/>
  <c r="CY204" i="46"/>
  <c r="AJ204" i="46" s="1"/>
  <c r="CX204" i="46"/>
  <c r="AI204" i="46" s="1"/>
  <c r="CW204" i="46"/>
  <c r="AH204" i="46" s="1"/>
  <c r="CV204" i="46"/>
  <c r="AG204" i="46" s="1"/>
  <c r="CU204" i="46"/>
  <c r="AF204" i="46" s="1"/>
  <c r="CT204" i="46"/>
  <c r="AE204" i="46" s="1"/>
  <c r="CS204" i="46"/>
  <c r="CR204" i="46"/>
  <c r="CQ204" i="46"/>
  <c r="CP204" i="46"/>
  <c r="AA204" i="46" s="1"/>
  <c r="CO204" i="46"/>
  <c r="Z204" i="46" s="1"/>
  <c r="CN204" i="46"/>
  <c r="CM204" i="46"/>
  <c r="CL204" i="46"/>
  <c r="W204" i="46" s="1"/>
  <c r="CK204" i="46"/>
  <c r="CJ204" i="46"/>
  <c r="CI204" i="46"/>
  <c r="T204" i="46" s="1"/>
  <c r="CH204" i="46"/>
  <c r="S204" i="46" s="1"/>
  <c r="CG204" i="46"/>
  <c r="CF204" i="46"/>
  <c r="Q204" i="46" s="1"/>
  <c r="CE204" i="46"/>
  <c r="CD204" i="46"/>
  <c r="O204" i="46" s="1"/>
  <c r="CC204" i="46"/>
  <c r="N204" i="46" s="1"/>
  <c r="CB204" i="46"/>
  <c r="CA204" i="46"/>
  <c r="BZ204" i="46"/>
  <c r="BY204" i="46"/>
  <c r="J204" i="46" s="1"/>
  <c r="BX204" i="46"/>
  <c r="I204" i="46" s="1"/>
  <c r="BW204" i="46"/>
  <c r="BV204" i="46"/>
  <c r="G204" i="46" s="1"/>
  <c r="BU204" i="46"/>
  <c r="BT204" i="46"/>
  <c r="BS204" i="46"/>
  <c r="BO204" i="46"/>
  <c r="BN204" i="46"/>
  <c r="B204" i="46"/>
  <c r="B204" i="44" s="1"/>
  <c r="A204" i="46"/>
  <c r="A204" i="44" s="1"/>
  <c r="EF203" i="46"/>
  <c r="BQ203" i="46" s="1"/>
  <c r="EE203" i="46"/>
  <c r="BP203" i="46" s="1"/>
  <c r="ED203" i="46"/>
  <c r="BO203" i="46" s="1"/>
  <c r="EC203" i="46"/>
  <c r="BN203" i="46" s="1"/>
  <c r="EB203" i="46"/>
  <c r="BM203" i="46" s="1"/>
  <c r="EA203" i="46"/>
  <c r="DZ203" i="46"/>
  <c r="BK203" i="46" s="1"/>
  <c r="DY203" i="46"/>
  <c r="DX203" i="46"/>
  <c r="BI203" i="46" s="1"/>
  <c r="DW203" i="46"/>
  <c r="BH203" i="46" s="1"/>
  <c r="DV203" i="46"/>
  <c r="BG203" i="46" s="1"/>
  <c r="DU203" i="46"/>
  <c r="BF203" i="46" s="1"/>
  <c r="DT203" i="46"/>
  <c r="BE203" i="46" s="1"/>
  <c r="DS203" i="46"/>
  <c r="BD203" i="46" s="1"/>
  <c r="DR203" i="46"/>
  <c r="DQ203" i="46"/>
  <c r="DP203" i="46"/>
  <c r="BA203" i="46" s="1"/>
  <c r="DO203" i="46"/>
  <c r="DN203" i="46"/>
  <c r="AY203" i="46" s="1"/>
  <c r="DM203" i="46"/>
  <c r="AX203" i="46" s="1"/>
  <c r="DL203" i="46"/>
  <c r="AW203" i="46" s="1"/>
  <c r="DK203" i="46"/>
  <c r="AV203" i="46" s="1"/>
  <c r="DJ203" i="46"/>
  <c r="AU203" i="46" s="1"/>
  <c r="DI203" i="46"/>
  <c r="AT203" i="46" s="1"/>
  <c r="DH203" i="46"/>
  <c r="AS203" i="46" s="1"/>
  <c r="DG203" i="46"/>
  <c r="DF203" i="46"/>
  <c r="AQ203" i="46" s="1"/>
  <c r="DE203" i="46"/>
  <c r="AP203" i="46" s="1"/>
  <c r="DD203" i="46"/>
  <c r="AO203" i="46" s="1"/>
  <c r="DC203" i="46"/>
  <c r="AN203" i="46" s="1"/>
  <c r="DB203" i="46"/>
  <c r="AM203" i="46" s="1"/>
  <c r="DA203" i="46"/>
  <c r="CZ203" i="46"/>
  <c r="AK203" i="46" s="1"/>
  <c r="CY203" i="46"/>
  <c r="CX203" i="46"/>
  <c r="CW203" i="46"/>
  <c r="AH203" i="46" s="1"/>
  <c r="CV203" i="46"/>
  <c r="CU203" i="46"/>
  <c r="CT203" i="46"/>
  <c r="CS203" i="46"/>
  <c r="CR203" i="46"/>
  <c r="AC203" i="46" s="1"/>
  <c r="CQ203" i="46"/>
  <c r="AB203" i="46" s="1"/>
  <c r="CP203" i="46"/>
  <c r="AA203" i="46" s="1"/>
  <c r="CO203" i="46"/>
  <c r="Z203" i="46" s="1"/>
  <c r="CN203" i="46"/>
  <c r="CM203" i="46"/>
  <c r="X203" i="46" s="1"/>
  <c r="CL203" i="46"/>
  <c r="CK203" i="46"/>
  <c r="CJ203" i="46"/>
  <c r="U203" i="46" s="1"/>
  <c r="CI203" i="46"/>
  <c r="CH203" i="46"/>
  <c r="S203" i="46" s="1"/>
  <c r="CG203" i="46"/>
  <c r="R203" i="46" s="1"/>
  <c r="CF203" i="46"/>
  <c r="Q203" i="46" s="1"/>
  <c r="CE203" i="46"/>
  <c r="CD203" i="46"/>
  <c r="O203" i="46" s="1"/>
  <c r="CC203" i="46"/>
  <c r="CB203" i="46"/>
  <c r="CA203" i="46"/>
  <c r="L203" i="46" s="1"/>
  <c r="BZ203" i="46"/>
  <c r="BY203" i="46"/>
  <c r="J203" i="46" s="1"/>
  <c r="BX203" i="46"/>
  <c r="I203" i="46" s="1"/>
  <c r="BW203" i="46"/>
  <c r="H203" i="46" s="1"/>
  <c r="BV203" i="46"/>
  <c r="G203" i="46" s="1"/>
  <c r="BU203" i="46"/>
  <c r="F203" i="46" s="1"/>
  <c r="BT203" i="46"/>
  <c r="E203" i="46" s="1"/>
  <c r="BS203" i="46"/>
  <c r="D203" i="46" s="1"/>
  <c r="B203" i="46"/>
  <c r="B203" i="44" s="1"/>
  <c r="A203" i="46"/>
  <c r="C203" i="46" s="1"/>
  <c r="C203" i="44" s="1"/>
  <c r="EF202" i="46"/>
  <c r="BQ202" i="46" s="1"/>
  <c r="EE202" i="46"/>
  <c r="ED202" i="46"/>
  <c r="BO202" i="44" s="1"/>
  <c r="EC202" i="46"/>
  <c r="EB202" i="46"/>
  <c r="EA202" i="46"/>
  <c r="BL202" i="46" s="1"/>
  <c r="DZ202" i="46"/>
  <c r="BK202" i="46" s="1"/>
  <c r="DY202" i="46"/>
  <c r="BJ202" i="46" s="1"/>
  <c r="DX202" i="46"/>
  <c r="BI202" i="46" s="1"/>
  <c r="DW202" i="46"/>
  <c r="BH202" i="46" s="1"/>
  <c r="DV202" i="46"/>
  <c r="BG202" i="46" s="1"/>
  <c r="DU202" i="46"/>
  <c r="DT202" i="46"/>
  <c r="DS202" i="46"/>
  <c r="DR202" i="46"/>
  <c r="BC202" i="46" s="1"/>
  <c r="DQ202" i="46"/>
  <c r="BB202" i="46" s="1"/>
  <c r="DP202" i="46"/>
  <c r="BA202" i="46" s="1"/>
  <c r="DO202" i="46"/>
  <c r="AZ202" i="46" s="1"/>
  <c r="DN202" i="46"/>
  <c r="AY202" i="46" s="1"/>
  <c r="DM202" i="46"/>
  <c r="DL202" i="46"/>
  <c r="DK202" i="46"/>
  <c r="DJ202" i="46"/>
  <c r="AU202" i="46" s="1"/>
  <c r="DI202" i="46"/>
  <c r="AT202" i="46" s="1"/>
  <c r="DH202" i="46"/>
  <c r="AS202" i="46" s="1"/>
  <c r="DG202" i="46"/>
  <c r="DF202" i="46"/>
  <c r="AQ202" i="46" s="1"/>
  <c r="DE202" i="46"/>
  <c r="DD202" i="46"/>
  <c r="DC202" i="46"/>
  <c r="DB202" i="46"/>
  <c r="AM202" i="46" s="1"/>
  <c r="DA202" i="46"/>
  <c r="AL202" i="46" s="1"/>
  <c r="CZ202" i="46"/>
  <c r="AK202" i="46" s="1"/>
  <c r="CY202" i="46"/>
  <c r="CX202" i="46"/>
  <c r="AI202" i="46" s="1"/>
  <c r="CW202" i="46"/>
  <c r="CV202" i="46"/>
  <c r="CU202" i="46"/>
  <c r="CT202" i="46"/>
  <c r="AE202" i="46" s="1"/>
  <c r="CS202" i="46"/>
  <c r="AD202" i="46" s="1"/>
  <c r="CR202" i="46"/>
  <c r="AC202" i="46" s="1"/>
  <c r="CQ202" i="46"/>
  <c r="AB202" i="46" s="1"/>
  <c r="CP202" i="46"/>
  <c r="CO202" i="46"/>
  <c r="CN202" i="46"/>
  <c r="CM202" i="46"/>
  <c r="X202" i="46" s="1"/>
  <c r="CL202" i="46"/>
  <c r="CK202" i="46"/>
  <c r="V202" i="46" s="1"/>
  <c r="CJ202" i="46"/>
  <c r="U202" i="46" s="1"/>
  <c r="CI202" i="46"/>
  <c r="CH202" i="46"/>
  <c r="S202" i="46" s="1"/>
  <c r="CG202" i="46"/>
  <c r="CF202" i="46"/>
  <c r="CE202" i="46"/>
  <c r="CD202" i="46"/>
  <c r="O202" i="46" s="1"/>
  <c r="CC202" i="46"/>
  <c r="N202" i="46" s="1"/>
  <c r="CB202" i="46"/>
  <c r="M202" i="46" s="1"/>
  <c r="CA202" i="46"/>
  <c r="L202" i="46" s="1"/>
  <c r="BZ202" i="46"/>
  <c r="K202" i="46" s="1"/>
  <c r="BY202" i="46"/>
  <c r="J202" i="46" s="1"/>
  <c r="BX202" i="46"/>
  <c r="BW202" i="46"/>
  <c r="H202" i="46" s="1"/>
  <c r="BV202" i="46"/>
  <c r="G202" i="46" s="1"/>
  <c r="BU202" i="46"/>
  <c r="F202" i="46" s="1"/>
  <c r="BT202" i="46"/>
  <c r="E202" i="46" s="1"/>
  <c r="BS202" i="46"/>
  <c r="D202" i="46" s="1"/>
  <c r="BO202" i="46"/>
  <c r="B202" i="46"/>
  <c r="B202" i="44" s="1"/>
  <c r="A202" i="46"/>
  <c r="C202" i="46" s="1"/>
  <c r="C202" i="44" s="1"/>
  <c r="EF201" i="46"/>
  <c r="BQ201" i="46" s="1"/>
  <c r="EE201" i="46"/>
  <c r="BP201" i="46" s="1"/>
  <c r="ED201" i="46"/>
  <c r="EC201" i="46"/>
  <c r="BN201" i="46" s="1"/>
  <c r="EB201" i="46"/>
  <c r="EA201" i="46"/>
  <c r="BL201" i="46" s="1"/>
  <c r="DZ201" i="46"/>
  <c r="BK201" i="46" s="1"/>
  <c r="DY201" i="46"/>
  <c r="BJ201" i="46" s="1"/>
  <c r="DX201" i="46"/>
  <c r="DW201" i="46"/>
  <c r="DV201" i="46"/>
  <c r="DU201" i="46"/>
  <c r="BF201" i="46" s="1"/>
  <c r="DT201" i="46"/>
  <c r="DS201" i="46"/>
  <c r="DR201" i="46"/>
  <c r="DQ201" i="46"/>
  <c r="BB201" i="46" s="1"/>
  <c r="DP201" i="46"/>
  <c r="BA201" i="46" s="1"/>
  <c r="DO201" i="46"/>
  <c r="AZ201" i="46" s="1"/>
  <c r="DN201" i="46"/>
  <c r="DM201" i="46"/>
  <c r="AX201" i="46" s="1"/>
  <c r="DL201" i="46"/>
  <c r="AW201" i="46" s="1"/>
  <c r="DK201" i="46"/>
  <c r="AV201" i="46" s="1"/>
  <c r="DJ201" i="46"/>
  <c r="AU201" i="46" s="1"/>
  <c r="DI201" i="46"/>
  <c r="AT201" i="46" s="1"/>
  <c r="DH201" i="46"/>
  <c r="AS201" i="46" s="1"/>
  <c r="DG201" i="46"/>
  <c r="AR201" i="46" s="1"/>
  <c r="DF201" i="46"/>
  <c r="DE201" i="46"/>
  <c r="AP201" i="46" s="1"/>
  <c r="DD201" i="46"/>
  <c r="AO201" i="46" s="1"/>
  <c r="DC201" i="46"/>
  <c r="AN201" i="46" s="1"/>
  <c r="DB201" i="46"/>
  <c r="DA201" i="46"/>
  <c r="AL201" i="46" s="1"/>
  <c r="CZ201" i="46"/>
  <c r="CY201" i="46"/>
  <c r="AJ201" i="46" s="1"/>
  <c r="CX201" i="46"/>
  <c r="CW201" i="46"/>
  <c r="AH201" i="46" s="1"/>
  <c r="CV201" i="46"/>
  <c r="AG201" i="46" s="1"/>
  <c r="CU201" i="46"/>
  <c r="AF201" i="46" s="1"/>
  <c r="CT201" i="46"/>
  <c r="CS201" i="46"/>
  <c r="AD201" i="46" s="1"/>
  <c r="CR201" i="46"/>
  <c r="AC201" i="46" s="1"/>
  <c r="CQ201" i="46"/>
  <c r="AB201" i="46" s="1"/>
  <c r="CP201" i="46"/>
  <c r="CO201" i="46"/>
  <c r="Z201" i="46" s="1"/>
  <c r="CN201" i="46"/>
  <c r="Y201" i="46" s="1"/>
  <c r="CM201" i="46"/>
  <c r="X201" i="46" s="1"/>
  <c r="CL201" i="46"/>
  <c r="CK201" i="46"/>
  <c r="CJ201" i="46"/>
  <c r="U201" i="46" s="1"/>
  <c r="CI201" i="46"/>
  <c r="T201" i="46" s="1"/>
  <c r="CH201" i="46"/>
  <c r="CG201" i="46"/>
  <c r="R201" i="46" s="1"/>
  <c r="CF201" i="46"/>
  <c r="Q201" i="46" s="1"/>
  <c r="CE201" i="46"/>
  <c r="P201" i="46" s="1"/>
  <c r="CD201" i="46"/>
  <c r="CC201" i="46"/>
  <c r="N201" i="46" s="1"/>
  <c r="CB201" i="46"/>
  <c r="CA201" i="46"/>
  <c r="L201" i="46" s="1"/>
  <c r="BZ201" i="46"/>
  <c r="BY201" i="46"/>
  <c r="J201" i="46" s="1"/>
  <c r="BX201" i="46"/>
  <c r="BW201" i="46"/>
  <c r="H201" i="46" s="1"/>
  <c r="BV201" i="46"/>
  <c r="BU201" i="46"/>
  <c r="F201" i="46" s="1"/>
  <c r="BT201" i="46"/>
  <c r="BS201" i="46"/>
  <c r="D201" i="46" s="1"/>
  <c r="B201" i="46"/>
  <c r="B201" i="44" s="1"/>
  <c r="A201" i="46"/>
  <c r="A201" i="44" s="1"/>
  <c r="EF200" i="46"/>
  <c r="EE200" i="46"/>
  <c r="BP200" i="46" s="1"/>
  <c r="ED200" i="46"/>
  <c r="BO200" i="44" s="1"/>
  <c r="EC200" i="46"/>
  <c r="BN200" i="44" s="1"/>
  <c r="EB200" i="46"/>
  <c r="EA200" i="46"/>
  <c r="BL200" i="46" s="1"/>
  <c r="DZ200" i="46"/>
  <c r="DY200" i="46"/>
  <c r="BJ200" i="46" s="1"/>
  <c r="DX200" i="46"/>
  <c r="DW200" i="46"/>
  <c r="DV200" i="46"/>
  <c r="DU200" i="46"/>
  <c r="BF200" i="46" s="1"/>
  <c r="DT200" i="46"/>
  <c r="BE200" i="46" s="1"/>
  <c r="DS200" i="46"/>
  <c r="BD200" i="46" s="1"/>
  <c r="DR200" i="46"/>
  <c r="DQ200" i="46"/>
  <c r="BB200" i="46" s="1"/>
  <c r="DP200" i="46"/>
  <c r="BA200" i="46" s="1"/>
  <c r="DO200" i="46"/>
  <c r="AZ200" i="46" s="1"/>
  <c r="DN200" i="46"/>
  <c r="DM200" i="46"/>
  <c r="AX200" i="46" s="1"/>
  <c r="DL200" i="46"/>
  <c r="DK200" i="46"/>
  <c r="AV200" i="46" s="1"/>
  <c r="DJ200" i="46"/>
  <c r="DI200" i="46"/>
  <c r="AT200" i="46" s="1"/>
  <c r="DH200" i="46"/>
  <c r="AS200" i="46" s="1"/>
  <c r="DG200" i="46"/>
  <c r="AR200" i="46" s="1"/>
  <c r="DF200" i="46"/>
  <c r="DE200" i="46"/>
  <c r="AP200" i="46" s="1"/>
  <c r="DD200" i="46"/>
  <c r="DC200" i="46"/>
  <c r="AN200" i="44" s="1"/>
  <c r="DB200" i="46"/>
  <c r="AM200" i="46" s="1"/>
  <c r="DA200" i="46"/>
  <c r="AL200" i="46" s="1"/>
  <c r="CZ200" i="46"/>
  <c r="CY200" i="46"/>
  <c r="AJ200" i="46" s="1"/>
  <c r="CX200" i="46"/>
  <c r="CW200" i="46"/>
  <c r="AH200" i="46" s="1"/>
  <c r="CV200" i="46"/>
  <c r="AG200" i="46" s="1"/>
  <c r="CU200" i="46"/>
  <c r="AF200" i="46" s="1"/>
  <c r="CT200" i="46"/>
  <c r="CS200" i="46"/>
  <c r="AD200" i="46" s="1"/>
  <c r="CR200" i="46"/>
  <c r="AC200" i="46" s="1"/>
  <c r="CQ200" i="46"/>
  <c r="AB200" i="46" s="1"/>
  <c r="CP200" i="46"/>
  <c r="AA200" i="46" s="1"/>
  <c r="CO200" i="46"/>
  <c r="Z200" i="46" s="1"/>
  <c r="CN200" i="46"/>
  <c r="Y200" i="46" s="1"/>
  <c r="CM200" i="46"/>
  <c r="X200" i="46" s="1"/>
  <c r="CL200" i="46"/>
  <c r="W200" i="46" s="1"/>
  <c r="CK200" i="46"/>
  <c r="V200" i="46" s="1"/>
  <c r="CJ200" i="46"/>
  <c r="U200" i="46" s="1"/>
  <c r="CI200" i="46"/>
  <c r="T200" i="46" s="1"/>
  <c r="CH200" i="46"/>
  <c r="CG200" i="46"/>
  <c r="R200" i="46" s="1"/>
  <c r="CF200" i="46"/>
  <c r="CE200" i="46"/>
  <c r="P200" i="46" s="1"/>
  <c r="CD200" i="46"/>
  <c r="CC200" i="46"/>
  <c r="N200" i="46" s="1"/>
  <c r="CB200" i="46"/>
  <c r="CA200" i="46"/>
  <c r="L200" i="46" s="1"/>
  <c r="BZ200" i="46"/>
  <c r="BY200" i="46"/>
  <c r="J200" i="46" s="1"/>
  <c r="BX200" i="46"/>
  <c r="I200" i="46" s="1"/>
  <c r="BW200" i="46"/>
  <c r="H200" i="46" s="1"/>
  <c r="BV200" i="46"/>
  <c r="BU200" i="46"/>
  <c r="F200" i="46" s="1"/>
  <c r="BT200" i="46"/>
  <c r="BS200" i="46"/>
  <c r="BO200" i="46"/>
  <c r="B200" i="46"/>
  <c r="B200" i="44" s="1"/>
  <c r="A200" i="46"/>
  <c r="A200" i="44" s="1"/>
  <c r="EF199" i="46"/>
  <c r="EE199" i="46"/>
  <c r="BP199" i="46" s="1"/>
  <c r="ED199" i="46"/>
  <c r="EC199" i="46"/>
  <c r="BN199" i="46" s="1"/>
  <c r="EB199" i="46"/>
  <c r="EA199" i="46"/>
  <c r="BL199" i="46" s="1"/>
  <c r="DZ199" i="46"/>
  <c r="DY199" i="46"/>
  <c r="BJ199" i="46" s="1"/>
  <c r="DX199" i="46"/>
  <c r="DW199" i="46"/>
  <c r="BH199" i="46" s="1"/>
  <c r="DV199" i="46"/>
  <c r="DU199" i="46"/>
  <c r="BF199" i="46" s="1"/>
  <c r="DT199" i="46"/>
  <c r="DS199" i="46"/>
  <c r="DR199" i="46"/>
  <c r="BC199" i="46" s="1"/>
  <c r="DQ199" i="46"/>
  <c r="DP199" i="46"/>
  <c r="BA199" i="46" s="1"/>
  <c r="DO199" i="46"/>
  <c r="AZ199" i="46" s="1"/>
  <c r="DN199" i="46"/>
  <c r="AY199" i="46" s="1"/>
  <c r="DM199" i="46"/>
  <c r="AX199" i="46" s="1"/>
  <c r="DL199" i="46"/>
  <c r="DK199" i="46"/>
  <c r="AV199" i="46" s="1"/>
  <c r="DJ199" i="46"/>
  <c r="DI199" i="46"/>
  <c r="AT199" i="46" s="1"/>
  <c r="DH199" i="46"/>
  <c r="DG199" i="46"/>
  <c r="AR199" i="46" s="1"/>
  <c r="DF199" i="46"/>
  <c r="AQ199" i="46" s="1"/>
  <c r="DE199" i="46"/>
  <c r="AP199" i="46" s="1"/>
  <c r="DD199" i="46"/>
  <c r="DC199" i="46"/>
  <c r="AN199" i="46" s="1"/>
  <c r="DB199" i="46"/>
  <c r="AM199" i="46" s="1"/>
  <c r="DA199" i="46"/>
  <c r="AL199" i="46" s="1"/>
  <c r="CZ199" i="46"/>
  <c r="AK199" i="46" s="1"/>
  <c r="CY199" i="46"/>
  <c r="AJ199" i="46" s="1"/>
  <c r="CX199" i="46"/>
  <c r="CW199" i="46"/>
  <c r="AH199" i="46" s="1"/>
  <c r="CV199" i="46"/>
  <c r="AG199" i="44" s="1"/>
  <c r="CU199" i="46"/>
  <c r="AF199" i="46" s="1"/>
  <c r="CT199" i="46"/>
  <c r="CS199" i="46"/>
  <c r="AD199" i="46" s="1"/>
  <c r="CR199" i="46"/>
  <c r="CQ199" i="46"/>
  <c r="AB199" i="46" s="1"/>
  <c r="CP199" i="46"/>
  <c r="AA199" i="46" s="1"/>
  <c r="CO199" i="46"/>
  <c r="Z199" i="46" s="1"/>
  <c r="CN199" i="46"/>
  <c r="CM199" i="46"/>
  <c r="X199" i="46" s="1"/>
  <c r="CL199" i="46"/>
  <c r="W199" i="46" s="1"/>
  <c r="CK199" i="46"/>
  <c r="V199" i="46" s="1"/>
  <c r="CJ199" i="46"/>
  <c r="CI199" i="46"/>
  <c r="T199" i="46" s="1"/>
  <c r="CH199" i="46"/>
  <c r="S199" i="46" s="1"/>
  <c r="CG199" i="46"/>
  <c r="R199" i="46" s="1"/>
  <c r="CF199" i="46"/>
  <c r="CE199" i="46"/>
  <c r="CD199" i="46"/>
  <c r="CC199" i="46"/>
  <c r="CB199" i="46"/>
  <c r="M199" i="46" s="1"/>
  <c r="CA199" i="46"/>
  <c r="L199" i="46" s="1"/>
  <c r="BZ199" i="46"/>
  <c r="K199" i="46" s="1"/>
  <c r="BY199" i="46"/>
  <c r="J199" i="46" s="1"/>
  <c r="BX199" i="46"/>
  <c r="BW199" i="46"/>
  <c r="H199" i="46" s="1"/>
  <c r="BV199" i="46"/>
  <c r="BU199" i="46"/>
  <c r="F199" i="46" s="1"/>
  <c r="BT199" i="46"/>
  <c r="BS199" i="46"/>
  <c r="D199" i="46" s="1"/>
  <c r="B199" i="46"/>
  <c r="B199" i="44" s="1"/>
  <c r="A199" i="46"/>
  <c r="C199" i="46" s="1"/>
  <c r="C199" i="44" s="1"/>
  <c r="EF198" i="46"/>
  <c r="EE198" i="46"/>
  <c r="BP198" i="46" s="1"/>
  <c r="ED198" i="46"/>
  <c r="BO198" i="44" s="1"/>
  <c r="EC198" i="46"/>
  <c r="BN198" i="46" s="1"/>
  <c r="EB198" i="46"/>
  <c r="EA198" i="46"/>
  <c r="BL198" i="46" s="1"/>
  <c r="DZ198" i="46"/>
  <c r="BK198" i="46" s="1"/>
  <c r="DY198" i="46"/>
  <c r="DX198" i="46"/>
  <c r="DW198" i="46"/>
  <c r="BH198" i="46" s="1"/>
  <c r="DV198" i="46"/>
  <c r="BG198" i="46" s="1"/>
  <c r="DU198" i="46"/>
  <c r="BF198" i="46" s="1"/>
  <c r="DT198" i="46"/>
  <c r="DS198" i="46"/>
  <c r="BD198" i="46" s="1"/>
  <c r="DR198" i="46"/>
  <c r="DQ198" i="46"/>
  <c r="BB198" i="46" s="1"/>
  <c r="DP198" i="46"/>
  <c r="BA198" i="46" s="1"/>
  <c r="DO198" i="46"/>
  <c r="AZ198" i="46" s="1"/>
  <c r="DN198" i="46"/>
  <c r="DM198" i="46"/>
  <c r="AX198" i="46" s="1"/>
  <c r="DL198" i="46"/>
  <c r="DK198" i="46"/>
  <c r="DJ198" i="46"/>
  <c r="AU198" i="46" s="1"/>
  <c r="DI198" i="46"/>
  <c r="AT198" i="46" s="1"/>
  <c r="DH198" i="46"/>
  <c r="DG198" i="46"/>
  <c r="DF198" i="46"/>
  <c r="AQ198" i="46" s="1"/>
  <c r="DE198" i="46"/>
  <c r="AP198" i="46" s="1"/>
  <c r="DD198" i="46"/>
  <c r="DC198" i="46"/>
  <c r="AN198" i="46" s="1"/>
  <c r="DB198" i="46"/>
  <c r="DA198" i="46"/>
  <c r="AL198" i="46" s="1"/>
  <c r="CZ198" i="46"/>
  <c r="CY198" i="46"/>
  <c r="AJ198" i="46" s="1"/>
  <c r="CX198" i="46"/>
  <c r="AI198" i="46" s="1"/>
  <c r="CW198" i="46"/>
  <c r="AH198" i="46" s="1"/>
  <c r="CV198" i="46"/>
  <c r="CU198" i="46"/>
  <c r="AF198" i="46" s="1"/>
  <c r="CT198" i="46"/>
  <c r="AE198" i="46" s="1"/>
  <c r="CS198" i="46"/>
  <c r="AD198" i="46" s="1"/>
  <c r="CR198" i="46"/>
  <c r="CQ198" i="46"/>
  <c r="AB198" i="46" s="1"/>
  <c r="CP198" i="46"/>
  <c r="CO198" i="46"/>
  <c r="Z198" i="46" s="1"/>
  <c r="CN198" i="46"/>
  <c r="CM198" i="46"/>
  <c r="X198" i="46" s="1"/>
  <c r="CL198" i="46"/>
  <c r="W198" i="46" s="1"/>
  <c r="CK198" i="46"/>
  <c r="V198" i="46" s="1"/>
  <c r="CJ198" i="46"/>
  <c r="CI198" i="46"/>
  <c r="T198" i="46" s="1"/>
  <c r="CH198" i="46"/>
  <c r="S198" i="46" s="1"/>
  <c r="CG198" i="46"/>
  <c r="R198" i="46" s="1"/>
  <c r="CF198" i="46"/>
  <c r="CE198" i="46"/>
  <c r="P198" i="46" s="1"/>
  <c r="CD198" i="46"/>
  <c r="CC198" i="46"/>
  <c r="CB198" i="46"/>
  <c r="M198" i="46" s="1"/>
  <c r="CA198" i="46"/>
  <c r="L198" i="46" s="1"/>
  <c r="BZ198" i="46"/>
  <c r="BY198" i="46"/>
  <c r="J198" i="46" s="1"/>
  <c r="BX198" i="46"/>
  <c r="BW198" i="46"/>
  <c r="H198" i="46" s="1"/>
  <c r="BV198" i="46"/>
  <c r="G198" i="46" s="1"/>
  <c r="BU198" i="46"/>
  <c r="F198" i="46" s="1"/>
  <c r="BT198" i="46"/>
  <c r="BS198" i="46"/>
  <c r="D198" i="46" s="1"/>
  <c r="BO198" i="46"/>
  <c r="B198" i="46"/>
  <c r="B198" i="44" s="1"/>
  <c r="A198" i="46"/>
  <c r="C198" i="46" s="1"/>
  <c r="C198" i="44" s="1"/>
  <c r="EF197" i="46"/>
  <c r="BQ197" i="46" s="1"/>
  <c r="EE197" i="46"/>
  <c r="ED197" i="46"/>
  <c r="BO197" i="44" s="1"/>
  <c r="EC197" i="46"/>
  <c r="BN197" i="44" s="1"/>
  <c r="EB197" i="46"/>
  <c r="BM197" i="46" s="1"/>
  <c r="EA197" i="46"/>
  <c r="BL197" i="46" s="1"/>
  <c r="DZ197" i="46"/>
  <c r="BK197" i="46" s="1"/>
  <c r="DY197" i="46"/>
  <c r="BJ197" i="46" s="1"/>
  <c r="DX197" i="46"/>
  <c r="BI197" i="46" s="1"/>
  <c r="DW197" i="46"/>
  <c r="BH197" i="46" s="1"/>
  <c r="DV197" i="46"/>
  <c r="BG197" i="46" s="1"/>
  <c r="DU197" i="46"/>
  <c r="BF197" i="46" s="1"/>
  <c r="DT197" i="46"/>
  <c r="BE197" i="46" s="1"/>
  <c r="DS197" i="46"/>
  <c r="DR197" i="46"/>
  <c r="BC197" i="46" s="1"/>
  <c r="DQ197" i="46"/>
  <c r="DP197" i="46"/>
  <c r="BA197" i="46" s="1"/>
  <c r="DO197" i="46"/>
  <c r="AZ197" i="46" s="1"/>
  <c r="DN197" i="46"/>
  <c r="AY197" i="46" s="1"/>
  <c r="DM197" i="46"/>
  <c r="DL197" i="46"/>
  <c r="AW197" i="46" s="1"/>
  <c r="DK197" i="46"/>
  <c r="DJ197" i="46"/>
  <c r="DI197" i="46"/>
  <c r="AT197" i="46" s="1"/>
  <c r="DH197" i="46"/>
  <c r="AS197" i="46" s="1"/>
  <c r="DG197" i="46"/>
  <c r="AR197" i="46" s="1"/>
  <c r="DF197" i="46"/>
  <c r="DE197" i="46"/>
  <c r="DD197" i="46"/>
  <c r="AO197" i="46" s="1"/>
  <c r="DC197" i="46"/>
  <c r="DB197" i="46"/>
  <c r="AM197" i="46" s="1"/>
  <c r="DA197" i="46"/>
  <c r="CZ197" i="46"/>
  <c r="AK197" i="46" s="1"/>
  <c r="CY197" i="46"/>
  <c r="AJ197" i="46" s="1"/>
  <c r="CX197" i="46"/>
  <c r="AI197" i="46" s="1"/>
  <c r="CW197" i="46"/>
  <c r="CV197" i="46"/>
  <c r="AG197" i="46" s="1"/>
  <c r="CU197" i="46"/>
  <c r="AF197" i="46" s="1"/>
  <c r="CT197" i="46"/>
  <c r="CS197" i="46"/>
  <c r="AD197" i="46" s="1"/>
  <c r="CR197" i="46"/>
  <c r="AC197" i="46" s="1"/>
  <c r="CQ197" i="46"/>
  <c r="CP197" i="46"/>
  <c r="AA197" i="46" s="1"/>
  <c r="CO197" i="46"/>
  <c r="Z197" i="46" s="1"/>
  <c r="CN197" i="46"/>
  <c r="Y197" i="46" s="1"/>
  <c r="CM197" i="46"/>
  <c r="CL197" i="46"/>
  <c r="W197" i="46" s="1"/>
  <c r="CK197" i="46"/>
  <c r="CJ197" i="46"/>
  <c r="U197" i="46" s="1"/>
  <c r="CI197" i="46"/>
  <c r="T197" i="46" s="1"/>
  <c r="CH197" i="46"/>
  <c r="S197" i="46" s="1"/>
  <c r="CG197" i="46"/>
  <c r="CF197" i="46"/>
  <c r="Q197" i="46" s="1"/>
  <c r="CE197" i="46"/>
  <c r="P197" i="46" s="1"/>
  <c r="CD197" i="46"/>
  <c r="O197" i="46" s="1"/>
  <c r="CC197" i="46"/>
  <c r="N197" i="46" s="1"/>
  <c r="CB197" i="46"/>
  <c r="M197" i="46" s="1"/>
  <c r="CA197" i="46"/>
  <c r="BZ197" i="46"/>
  <c r="K197" i="46" s="1"/>
  <c r="BY197" i="46"/>
  <c r="BX197" i="46"/>
  <c r="I197" i="46" s="1"/>
  <c r="BW197" i="46"/>
  <c r="BV197" i="46"/>
  <c r="BU197" i="46"/>
  <c r="BT197" i="46"/>
  <c r="E197" i="46" s="1"/>
  <c r="BS197" i="46"/>
  <c r="D197" i="46" s="1"/>
  <c r="BO197" i="46"/>
  <c r="BN197" i="46"/>
  <c r="B197" i="46"/>
  <c r="B197" i="44" s="1"/>
  <c r="A197" i="46"/>
  <c r="EF196" i="46"/>
  <c r="BQ196" i="46" s="1"/>
  <c r="EE196" i="46"/>
  <c r="ED196" i="46"/>
  <c r="BO196" i="46" s="1"/>
  <c r="EC196" i="46"/>
  <c r="EB196" i="46"/>
  <c r="BM196" i="46" s="1"/>
  <c r="EA196" i="46"/>
  <c r="DZ196" i="46"/>
  <c r="BK196" i="46" s="1"/>
  <c r="DY196" i="46"/>
  <c r="DX196" i="46"/>
  <c r="BI196" i="46" s="1"/>
  <c r="DW196" i="46"/>
  <c r="DV196" i="46"/>
  <c r="BG196" i="46" s="1"/>
  <c r="DU196" i="46"/>
  <c r="DT196" i="46"/>
  <c r="BE196" i="46" s="1"/>
  <c r="DS196" i="46"/>
  <c r="DR196" i="46"/>
  <c r="BC196" i="46" s="1"/>
  <c r="DQ196" i="46"/>
  <c r="BB196" i="46" s="1"/>
  <c r="DP196" i="46"/>
  <c r="BA196" i="46" s="1"/>
  <c r="DO196" i="46"/>
  <c r="AZ196" i="46" s="1"/>
  <c r="DN196" i="46"/>
  <c r="AY196" i="46" s="1"/>
  <c r="DM196" i="46"/>
  <c r="DL196" i="46"/>
  <c r="AW196" i="46" s="1"/>
  <c r="DK196" i="46"/>
  <c r="AV196" i="46" s="1"/>
  <c r="DJ196" i="46"/>
  <c r="AU196" i="46" s="1"/>
  <c r="DI196" i="46"/>
  <c r="DH196" i="46"/>
  <c r="DG196" i="46"/>
  <c r="DF196" i="46"/>
  <c r="AQ196" i="46" s="1"/>
  <c r="DE196" i="46"/>
  <c r="DD196" i="46"/>
  <c r="AO196" i="46" s="1"/>
  <c r="DC196" i="46"/>
  <c r="AN196" i="46" s="1"/>
  <c r="DB196" i="46"/>
  <c r="AM196" i="46" s="1"/>
  <c r="DA196" i="46"/>
  <c r="AL196" i="46" s="1"/>
  <c r="CZ196" i="46"/>
  <c r="AK196" i="46" s="1"/>
  <c r="CY196" i="46"/>
  <c r="CX196" i="46"/>
  <c r="AI196" i="46" s="1"/>
  <c r="CW196" i="46"/>
  <c r="CV196" i="46"/>
  <c r="AG196" i="46" s="1"/>
  <c r="CU196" i="46"/>
  <c r="CT196" i="46"/>
  <c r="AE196" i="46" s="1"/>
  <c r="CS196" i="46"/>
  <c r="CR196" i="46"/>
  <c r="AC196" i="46" s="1"/>
  <c r="CQ196" i="46"/>
  <c r="AB196" i="46" s="1"/>
  <c r="CP196" i="46"/>
  <c r="AA196" i="46" s="1"/>
  <c r="CO196" i="46"/>
  <c r="CN196" i="46"/>
  <c r="CM196" i="46"/>
  <c r="CL196" i="46"/>
  <c r="W196" i="46" s="1"/>
  <c r="CK196" i="46"/>
  <c r="V196" i="46" s="1"/>
  <c r="CJ196" i="46"/>
  <c r="U196" i="46" s="1"/>
  <c r="CI196" i="46"/>
  <c r="CH196" i="46"/>
  <c r="S196" i="46" s="1"/>
  <c r="CG196" i="46"/>
  <c r="CF196" i="46"/>
  <c r="Q196" i="46" s="1"/>
  <c r="CE196" i="46"/>
  <c r="P196" i="46" s="1"/>
  <c r="CD196" i="46"/>
  <c r="O196" i="46" s="1"/>
  <c r="CC196" i="46"/>
  <c r="N196" i="46" s="1"/>
  <c r="CB196" i="46"/>
  <c r="M196" i="46" s="1"/>
  <c r="CA196" i="46"/>
  <c r="BZ196" i="46"/>
  <c r="K196" i="46" s="1"/>
  <c r="BY196" i="46"/>
  <c r="BX196" i="46"/>
  <c r="I196" i="46" s="1"/>
  <c r="BW196" i="46"/>
  <c r="BV196" i="46"/>
  <c r="G196" i="46" s="1"/>
  <c r="BU196" i="46"/>
  <c r="F196" i="46" s="1"/>
  <c r="BT196" i="46"/>
  <c r="BS196" i="46"/>
  <c r="D196" i="46" s="1"/>
  <c r="B196" i="46"/>
  <c r="B196" i="44" s="1"/>
  <c r="A196" i="46"/>
  <c r="C196" i="46" s="1"/>
  <c r="C196" i="44" s="1"/>
  <c r="EF195" i="46"/>
  <c r="BQ195" i="46" s="1"/>
  <c r="EE195" i="46"/>
  <c r="ED195" i="46"/>
  <c r="BO195" i="44" s="1"/>
  <c r="EC195" i="46"/>
  <c r="EB195" i="46"/>
  <c r="BM195" i="46" s="1"/>
  <c r="EA195" i="46"/>
  <c r="DZ195" i="46"/>
  <c r="BK195" i="46" s="1"/>
  <c r="DY195" i="46"/>
  <c r="DX195" i="46"/>
  <c r="BI195" i="46" s="1"/>
  <c r="DW195" i="46"/>
  <c r="BH195" i="46" s="1"/>
  <c r="DV195" i="46"/>
  <c r="DU195" i="46"/>
  <c r="BF195" i="46" s="1"/>
  <c r="DT195" i="46"/>
  <c r="BE195" i="46" s="1"/>
  <c r="DS195" i="46"/>
  <c r="BD195" i="46" s="1"/>
  <c r="DR195" i="46"/>
  <c r="BC195" i="46" s="1"/>
  <c r="DQ195" i="46"/>
  <c r="DP195" i="46"/>
  <c r="BA195" i="46" s="1"/>
  <c r="DO195" i="46"/>
  <c r="DN195" i="46"/>
  <c r="AY195" i="46" s="1"/>
  <c r="DM195" i="46"/>
  <c r="DL195" i="46"/>
  <c r="AW195" i="46" s="1"/>
  <c r="DK195" i="46"/>
  <c r="DJ195" i="46"/>
  <c r="AU195" i="46" s="1"/>
  <c r="DI195" i="46"/>
  <c r="DH195" i="46"/>
  <c r="AS195" i="46" s="1"/>
  <c r="DG195" i="46"/>
  <c r="DF195" i="46"/>
  <c r="AQ195" i="46" s="1"/>
  <c r="DE195" i="46"/>
  <c r="AP195" i="46" s="1"/>
  <c r="DD195" i="46"/>
  <c r="AO195" i="46" s="1"/>
  <c r="DC195" i="46"/>
  <c r="DB195" i="46"/>
  <c r="AM195" i="46" s="1"/>
  <c r="DA195" i="46"/>
  <c r="CZ195" i="46"/>
  <c r="CY195" i="46"/>
  <c r="CX195" i="46"/>
  <c r="AI195" i="46" s="1"/>
  <c r="CW195" i="46"/>
  <c r="AH195" i="46" s="1"/>
  <c r="CV195" i="46"/>
  <c r="CU195" i="46"/>
  <c r="AF195" i="46" s="1"/>
  <c r="CT195" i="46"/>
  <c r="AE195" i="46" s="1"/>
  <c r="CS195" i="46"/>
  <c r="CR195" i="46"/>
  <c r="AC195" i="46" s="1"/>
  <c r="CQ195" i="46"/>
  <c r="CP195" i="46"/>
  <c r="AA195" i="46" s="1"/>
  <c r="CO195" i="46"/>
  <c r="Z195" i="46" s="1"/>
  <c r="CN195" i="46"/>
  <c r="Y195" i="46" s="1"/>
  <c r="CM195" i="46"/>
  <c r="CL195" i="46"/>
  <c r="W195" i="46" s="1"/>
  <c r="CK195" i="46"/>
  <c r="CJ195" i="46"/>
  <c r="U195" i="46" s="1"/>
  <c r="CI195" i="46"/>
  <c r="CH195" i="46"/>
  <c r="S195" i="46" s="1"/>
  <c r="CG195" i="46"/>
  <c r="R195" i="46" s="1"/>
  <c r="CF195" i="46"/>
  <c r="Q195" i="46" s="1"/>
  <c r="CE195" i="46"/>
  <c r="P195" i="46" s="1"/>
  <c r="CD195" i="46"/>
  <c r="O195" i="46" s="1"/>
  <c r="CC195" i="46"/>
  <c r="CB195" i="46"/>
  <c r="M195" i="46" s="1"/>
  <c r="CA195" i="46"/>
  <c r="BZ195" i="46"/>
  <c r="BY195" i="46"/>
  <c r="J195" i="46" s="1"/>
  <c r="BX195" i="46"/>
  <c r="BW195" i="46"/>
  <c r="BV195" i="46"/>
  <c r="G195" i="46" s="1"/>
  <c r="BU195" i="46"/>
  <c r="BT195" i="46"/>
  <c r="E195" i="46" s="1"/>
  <c r="BS195" i="46"/>
  <c r="BO195" i="46"/>
  <c r="B195" i="46"/>
  <c r="B195" i="44" s="1"/>
  <c r="A195" i="46"/>
  <c r="C195" i="46" s="1"/>
  <c r="C195" i="44" s="1"/>
  <c r="EF194" i="46"/>
  <c r="BQ194" i="46" s="1"/>
  <c r="EE194" i="46"/>
  <c r="BP194" i="46" s="1"/>
  <c r="ED194" i="46"/>
  <c r="BO194" i="46" s="1"/>
  <c r="EC194" i="46"/>
  <c r="EB194" i="46"/>
  <c r="EA194" i="46"/>
  <c r="BL194" i="46" s="1"/>
  <c r="DZ194" i="46"/>
  <c r="DY194" i="46"/>
  <c r="BJ194" i="46" s="1"/>
  <c r="DX194" i="46"/>
  <c r="DW194" i="46"/>
  <c r="BH194" i="46" s="1"/>
  <c r="DV194" i="46"/>
  <c r="DU194" i="46"/>
  <c r="DT194" i="46"/>
  <c r="DS194" i="46"/>
  <c r="BD194" i="46" s="1"/>
  <c r="DR194" i="46"/>
  <c r="BC194" i="46" s="1"/>
  <c r="DQ194" i="46"/>
  <c r="BB194" i="46" s="1"/>
  <c r="DP194" i="46"/>
  <c r="BA194" i="46" s="1"/>
  <c r="DO194" i="46"/>
  <c r="AZ194" i="46" s="1"/>
  <c r="DN194" i="46"/>
  <c r="AY194" i="46" s="1"/>
  <c r="DM194" i="46"/>
  <c r="DL194" i="46"/>
  <c r="AW194" i="46" s="1"/>
  <c r="DK194" i="46"/>
  <c r="AV194" i="46" s="1"/>
  <c r="DJ194" i="46"/>
  <c r="AU194" i="46" s="1"/>
  <c r="DI194" i="46"/>
  <c r="AT194" i="46" s="1"/>
  <c r="DH194" i="46"/>
  <c r="DG194" i="46"/>
  <c r="AR194" i="46" s="1"/>
  <c r="DF194" i="46"/>
  <c r="AQ194" i="46" s="1"/>
  <c r="DE194" i="46"/>
  <c r="DD194" i="46"/>
  <c r="DC194" i="46"/>
  <c r="AN194" i="46" s="1"/>
  <c r="DB194" i="46"/>
  <c r="AM194" i="46" s="1"/>
  <c r="DA194" i="46"/>
  <c r="AL194" i="46" s="1"/>
  <c r="CZ194" i="46"/>
  <c r="AK194" i="46" s="1"/>
  <c r="CY194" i="46"/>
  <c r="AJ194" i="46" s="1"/>
  <c r="CX194" i="46"/>
  <c r="AI194" i="46" s="1"/>
  <c r="CW194" i="46"/>
  <c r="CV194" i="46"/>
  <c r="CU194" i="46"/>
  <c r="CT194" i="46"/>
  <c r="AE194" i="46" s="1"/>
  <c r="CS194" i="46"/>
  <c r="AD194" i="46" s="1"/>
  <c r="CR194" i="46"/>
  <c r="CQ194" i="46"/>
  <c r="AB194" i="46" s="1"/>
  <c r="CP194" i="46"/>
  <c r="AA194" i="46" s="1"/>
  <c r="CO194" i="46"/>
  <c r="CN194" i="46"/>
  <c r="Y194" i="46" s="1"/>
  <c r="CM194" i="46"/>
  <c r="X194" i="46" s="1"/>
  <c r="CL194" i="46"/>
  <c r="CK194" i="46"/>
  <c r="CJ194" i="46"/>
  <c r="U194" i="46" s="1"/>
  <c r="CI194" i="46"/>
  <c r="T194" i="46" s="1"/>
  <c r="CH194" i="46"/>
  <c r="CG194" i="46"/>
  <c r="CF194" i="46"/>
  <c r="CE194" i="46"/>
  <c r="P194" i="46" s="1"/>
  <c r="CD194" i="46"/>
  <c r="O194" i="46" s="1"/>
  <c r="CC194" i="46"/>
  <c r="N194" i="46" s="1"/>
  <c r="CB194" i="46"/>
  <c r="CA194" i="46"/>
  <c r="L194" i="46" s="1"/>
  <c r="BZ194" i="46"/>
  <c r="K194" i="46" s="1"/>
  <c r="BY194" i="46"/>
  <c r="BX194" i="46"/>
  <c r="BW194" i="46"/>
  <c r="H194" i="46" s="1"/>
  <c r="BV194" i="46"/>
  <c r="G194" i="46" s="1"/>
  <c r="BU194" i="46"/>
  <c r="F194" i="46" s="1"/>
  <c r="BT194" i="46"/>
  <c r="E194" i="46" s="1"/>
  <c r="BS194" i="46"/>
  <c r="D194" i="46" s="1"/>
  <c r="B194" i="46"/>
  <c r="B194" i="44" s="1"/>
  <c r="A194" i="46"/>
  <c r="C194" i="46" s="1"/>
  <c r="C194" i="44" s="1"/>
  <c r="EF193" i="46"/>
  <c r="EE193" i="46"/>
  <c r="BP193" i="46" s="1"/>
  <c r="ED193" i="46"/>
  <c r="BO193" i="46" s="1"/>
  <c r="EC193" i="46"/>
  <c r="EB193" i="46"/>
  <c r="EA193" i="46"/>
  <c r="BL193" i="46" s="1"/>
  <c r="DZ193" i="46"/>
  <c r="BK193" i="46" s="1"/>
  <c r="DY193" i="46"/>
  <c r="BJ193" i="46" s="1"/>
  <c r="DX193" i="46"/>
  <c r="DW193" i="46"/>
  <c r="BH193" i="46" s="1"/>
  <c r="DV193" i="46"/>
  <c r="BG193" i="46" s="1"/>
  <c r="DU193" i="46"/>
  <c r="DT193" i="46"/>
  <c r="BE193" i="46" s="1"/>
  <c r="DS193" i="46"/>
  <c r="BD193" i="46" s="1"/>
  <c r="DR193" i="46"/>
  <c r="BC193" i="46" s="1"/>
  <c r="DQ193" i="46"/>
  <c r="BB193" i="46" s="1"/>
  <c r="DP193" i="46"/>
  <c r="DO193" i="46"/>
  <c r="AZ193" i="46" s="1"/>
  <c r="DN193" i="46"/>
  <c r="DM193" i="46"/>
  <c r="DL193" i="46"/>
  <c r="DK193" i="46"/>
  <c r="AV193" i="46" s="1"/>
  <c r="DJ193" i="46"/>
  <c r="DI193" i="46"/>
  <c r="AT193" i="46" s="1"/>
  <c r="DH193" i="46"/>
  <c r="AS193" i="46" s="1"/>
  <c r="DG193" i="46"/>
  <c r="DF193" i="46"/>
  <c r="AQ193" i="46" s="1"/>
  <c r="DE193" i="46"/>
  <c r="DD193" i="46"/>
  <c r="AO193" i="46" s="1"/>
  <c r="DC193" i="46"/>
  <c r="AN193" i="46" s="1"/>
  <c r="DB193" i="46"/>
  <c r="AM193" i="46" s="1"/>
  <c r="DA193" i="46"/>
  <c r="AL193" i="46" s="1"/>
  <c r="CZ193" i="46"/>
  <c r="CY193" i="46"/>
  <c r="AJ193" i="46" s="1"/>
  <c r="CX193" i="46"/>
  <c r="AI193" i="46" s="1"/>
  <c r="CW193" i="46"/>
  <c r="CV193" i="46"/>
  <c r="CU193" i="46"/>
  <c r="AF193" i="46" s="1"/>
  <c r="CT193" i="46"/>
  <c r="AE193" i="46" s="1"/>
  <c r="CS193" i="46"/>
  <c r="AD193" i="46" s="1"/>
  <c r="CR193" i="46"/>
  <c r="CQ193" i="46"/>
  <c r="AB193" i="46" s="1"/>
  <c r="CP193" i="46"/>
  <c r="CO193" i="46"/>
  <c r="CN193" i="46"/>
  <c r="Y193" i="46" s="1"/>
  <c r="CM193" i="46"/>
  <c r="X193" i="46" s="1"/>
  <c r="CL193" i="46"/>
  <c r="CK193" i="46"/>
  <c r="CJ193" i="46"/>
  <c r="CI193" i="46"/>
  <c r="T193" i="46" s="1"/>
  <c r="CH193" i="46"/>
  <c r="CG193" i="46"/>
  <c r="CF193" i="46"/>
  <c r="CE193" i="46"/>
  <c r="P193" i="46" s="1"/>
  <c r="CD193" i="46"/>
  <c r="O193" i="46" s="1"/>
  <c r="CC193" i="46"/>
  <c r="N193" i="46" s="1"/>
  <c r="CB193" i="46"/>
  <c r="M193" i="46" s="1"/>
  <c r="CA193" i="46"/>
  <c r="L193" i="46" s="1"/>
  <c r="BZ193" i="46"/>
  <c r="BY193" i="46"/>
  <c r="BX193" i="46"/>
  <c r="I193" i="46" s="1"/>
  <c r="BW193" i="46"/>
  <c r="H193" i="46" s="1"/>
  <c r="BV193" i="46"/>
  <c r="BU193" i="46"/>
  <c r="F193" i="46" s="1"/>
  <c r="BT193" i="46"/>
  <c r="BS193" i="46"/>
  <c r="B193" i="46"/>
  <c r="B193" i="44" s="1"/>
  <c r="A193" i="46"/>
  <c r="A193" i="44" s="1"/>
  <c r="EF192" i="46"/>
  <c r="EE192" i="46"/>
  <c r="BP192" i="46" s="1"/>
  <c r="ED192" i="46"/>
  <c r="BO192" i="44" s="1"/>
  <c r="EC192" i="46"/>
  <c r="BN192" i="46" s="1"/>
  <c r="EB192" i="46"/>
  <c r="BM192" i="46" s="1"/>
  <c r="EA192" i="46"/>
  <c r="BL192" i="46" s="1"/>
  <c r="DZ192" i="46"/>
  <c r="DY192" i="46"/>
  <c r="BJ192" i="46" s="1"/>
  <c r="DX192" i="46"/>
  <c r="BI192" i="46" s="1"/>
  <c r="DW192" i="46"/>
  <c r="BH192" i="46" s="1"/>
  <c r="DV192" i="46"/>
  <c r="BG192" i="46" s="1"/>
  <c r="DU192" i="46"/>
  <c r="BF192" i="44" s="1"/>
  <c r="DT192" i="46"/>
  <c r="DS192" i="46"/>
  <c r="BD192" i="46" s="1"/>
  <c r="DR192" i="46"/>
  <c r="DQ192" i="46"/>
  <c r="BB192" i="46" s="1"/>
  <c r="DP192" i="46"/>
  <c r="DO192" i="46"/>
  <c r="AZ192" i="46" s="1"/>
  <c r="DN192" i="46"/>
  <c r="DM192" i="46"/>
  <c r="AX192" i="46" s="1"/>
  <c r="DL192" i="46"/>
  <c r="AW192" i="46" s="1"/>
  <c r="DK192" i="46"/>
  <c r="AV192" i="46" s="1"/>
  <c r="DJ192" i="46"/>
  <c r="DI192" i="46"/>
  <c r="AT192" i="46" s="1"/>
  <c r="DH192" i="46"/>
  <c r="AS192" i="46" s="1"/>
  <c r="DG192" i="46"/>
  <c r="AR192" i="46" s="1"/>
  <c r="DF192" i="46"/>
  <c r="AQ192" i="46" s="1"/>
  <c r="DE192" i="46"/>
  <c r="AP192" i="46" s="1"/>
  <c r="DD192" i="46"/>
  <c r="DC192" i="46"/>
  <c r="AN192" i="46" s="1"/>
  <c r="DB192" i="46"/>
  <c r="DA192" i="46"/>
  <c r="AL192" i="46" s="1"/>
  <c r="CZ192" i="46"/>
  <c r="CY192" i="46"/>
  <c r="AJ192" i="46" s="1"/>
  <c r="CX192" i="46"/>
  <c r="AI192" i="46" s="1"/>
  <c r="CW192" i="46"/>
  <c r="AH192" i="46" s="1"/>
  <c r="CV192" i="46"/>
  <c r="AG192" i="46" s="1"/>
  <c r="CU192" i="46"/>
  <c r="AF192" i="46" s="1"/>
  <c r="CT192" i="46"/>
  <c r="CS192" i="46"/>
  <c r="AD192" i="46" s="1"/>
  <c r="CR192" i="46"/>
  <c r="CQ192" i="46"/>
  <c r="AB192" i="46" s="1"/>
  <c r="CP192" i="46"/>
  <c r="CO192" i="46"/>
  <c r="CN192" i="46"/>
  <c r="CM192" i="46"/>
  <c r="X192" i="46" s="1"/>
  <c r="CL192" i="46"/>
  <c r="CK192" i="46"/>
  <c r="V192" i="46" s="1"/>
  <c r="CJ192" i="46"/>
  <c r="U192" i="46" s="1"/>
  <c r="CI192" i="46"/>
  <c r="T192" i="46" s="1"/>
  <c r="CH192" i="46"/>
  <c r="S192" i="46" s="1"/>
  <c r="CG192" i="46"/>
  <c r="R192" i="46" s="1"/>
  <c r="CF192" i="46"/>
  <c r="CE192" i="46"/>
  <c r="P192" i="46" s="1"/>
  <c r="CD192" i="46"/>
  <c r="CC192" i="46"/>
  <c r="N192" i="46" s="1"/>
  <c r="CB192" i="46"/>
  <c r="CA192" i="46"/>
  <c r="L192" i="46" s="1"/>
  <c r="BZ192" i="46"/>
  <c r="K192" i="46" s="1"/>
  <c r="BY192" i="46"/>
  <c r="J192" i="46" s="1"/>
  <c r="BX192" i="46"/>
  <c r="BW192" i="46"/>
  <c r="H192" i="46" s="1"/>
  <c r="BV192" i="46"/>
  <c r="BU192" i="46"/>
  <c r="F192" i="46" s="1"/>
  <c r="BT192" i="46"/>
  <c r="E192" i="46" s="1"/>
  <c r="BS192" i="46"/>
  <c r="D192" i="46" s="1"/>
  <c r="BO192" i="46"/>
  <c r="BF192" i="46"/>
  <c r="B192" i="46"/>
  <c r="B192" i="44" s="1"/>
  <c r="A192" i="46"/>
  <c r="A192" i="44" s="1"/>
  <c r="EF191" i="46"/>
  <c r="BQ191" i="46" s="1"/>
  <c r="EE191" i="46"/>
  <c r="BP191" i="46" s="1"/>
  <c r="ED191" i="46"/>
  <c r="EC191" i="46"/>
  <c r="BN191" i="46" s="1"/>
  <c r="EB191" i="46"/>
  <c r="BM191" i="46" s="1"/>
  <c r="EA191" i="46"/>
  <c r="BL191" i="46" s="1"/>
  <c r="DZ191" i="46"/>
  <c r="DY191" i="46"/>
  <c r="BJ191" i="46" s="1"/>
  <c r="DX191" i="46"/>
  <c r="BI191" i="46" s="1"/>
  <c r="DW191" i="46"/>
  <c r="BH191" i="46" s="1"/>
  <c r="DV191" i="46"/>
  <c r="BG191" i="46" s="1"/>
  <c r="DU191" i="46"/>
  <c r="BF191" i="46" s="1"/>
  <c r="DT191" i="46"/>
  <c r="BE191" i="46" s="1"/>
  <c r="DS191" i="46"/>
  <c r="BD191" i="46" s="1"/>
  <c r="DR191" i="46"/>
  <c r="DQ191" i="46"/>
  <c r="BB191" i="46" s="1"/>
  <c r="DP191" i="46"/>
  <c r="DO191" i="46"/>
  <c r="AZ191" i="46" s="1"/>
  <c r="DN191" i="46"/>
  <c r="DM191" i="46"/>
  <c r="AX191" i="46" s="1"/>
  <c r="DL191" i="46"/>
  <c r="DK191" i="46"/>
  <c r="AV191" i="46" s="1"/>
  <c r="DJ191" i="46"/>
  <c r="AU191" i="46" s="1"/>
  <c r="DI191" i="46"/>
  <c r="AT191" i="46" s="1"/>
  <c r="DH191" i="46"/>
  <c r="DG191" i="46"/>
  <c r="AR191" i="46" s="1"/>
  <c r="DF191" i="46"/>
  <c r="AQ191" i="46" s="1"/>
  <c r="DE191" i="46"/>
  <c r="AP191" i="46" s="1"/>
  <c r="DD191" i="46"/>
  <c r="AO191" i="46" s="1"/>
  <c r="DC191" i="46"/>
  <c r="AN191" i="46" s="1"/>
  <c r="DB191" i="46"/>
  <c r="AM191" i="46" s="1"/>
  <c r="DA191" i="46"/>
  <c r="AL191" i="46" s="1"/>
  <c r="CZ191" i="46"/>
  <c r="AK191" i="46" s="1"/>
  <c r="CY191" i="46"/>
  <c r="AJ191" i="46" s="1"/>
  <c r="CX191" i="46"/>
  <c r="AI191" i="46" s="1"/>
  <c r="CW191" i="46"/>
  <c r="AH191" i="46" s="1"/>
  <c r="CV191" i="46"/>
  <c r="AG191" i="46" s="1"/>
  <c r="CU191" i="46"/>
  <c r="AF191" i="46" s="1"/>
  <c r="CT191" i="46"/>
  <c r="CS191" i="46"/>
  <c r="CR191" i="46"/>
  <c r="CQ191" i="46"/>
  <c r="AB191" i="46" s="1"/>
  <c r="CP191" i="46"/>
  <c r="CO191" i="46"/>
  <c r="Z191" i="46" s="1"/>
  <c r="CN191" i="46"/>
  <c r="CM191" i="46"/>
  <c r="X191" i="46" s="1"/>
  <c r="CL191" i="46"/>
  <c r="CK191" i="46"/>
  <c r="V191" i="46" s="1"/>
  <c r="CJ191" i="46"/>
  <c r="CI191" i="46"/>
  <c r="T191" i="46" s="1"/>
  <c r="CH191" i="46"/>
  <c r="CG191" i="46"/>
  <c r="R191" i="46" s="1"/>
  <c r="CF191" i="46"/>
  <c r="Q191" i="46" s="1"/>
  <c r="CE191" i="46"/>
  <c r="P191" i="46" s="1"/>
  <c r="CD191" i="46"/>
  <c r="CC191" i="46"/>
  <c r="N191" i="46" s="1"/>
  <c r="CB191" i="46"/>
  <c r="M191" i="46" s="1"/>
  <c r="CA191" i="46"/>
  <c r="L191" i="46" s="1"/>
  <c r="BZ191" i="46"/>
  <c r="BY191" i="46"/>
  <c r="J191" i="46" s="1"/>
  <c r="BX191" i="46"/>
  <c r="I191" i="46" s="1"/>
  <c r="BW191" i="46"/>
  <c r="H191" i="46" s="1"/>
  <c r="BV191" i="46"/>
  <c r="BU191" i="46"/>
  <c r="F191" i="46" s="1"/>
  <c r="BT191" i="46"/>
  <c r="BS191" i="46"/>
  <c r="D191" i="46" s="1"/>
  <c r="B191" i="46"/>
  <c r="B191" i="44" s="1"/>
  <c r="A191" i="46"/>
  <c r="C191" i="46" s="1"/>
  <c r="C191" i="44" s="1"/>
  <c r="EF190" i="46"/>
  <c r="EE190" i="46"/>
  <c r="BP190" i="46" s="1"/>
  <c r="ED190" i="46"/>
  <c r="BO190" i="46" s="1"/>
  <c r="EC190" i="46"/>
  <c r="BN190" i="46" s="1"/>
  <c r="EB190" i="46"/>
  <c r="EA190" i="46"/>
  <c r="BL190" i="46" s="1"/>
  <c r="DZ190" i="46"/>
  <c r="BK190" i="46" s="1"/>
  <c r="DY190" i="46"/>
  <c r="BJ190" i="46" s="1"/>
  <c r="DX190" i="46"/>
  <c r="DW190" i="46"/>
  <c r="BH190" i="46" s="1"/>
  <c r="DV190" i="46"/>
  <c r="DU190" i="46"/>
  <c r="BF190" i="46" s="1"/>
  <c r="DT190" i="46"/>
  <c r="BE190" i="46" s="1"/>
  <c r="DS190" i="46"/>
  <c r="BD190" i="46" s="1"/>
  <c r="DR190" i="46"/>
  <c r="DQ190" i="46"/>
  <c r="BB190" i="46" s="1"/>
  <c r="DP190" i="46"/>
  <c r="BA190" i="46" s="1"/>
  <c r="DO190" i="46"/>
  <c r="AZ190" i="46" s="1"/>
  <c r="DN190" i="46"/>
  <c r="DM190" i="46"/>
  <c r="AX190" i="46" s="1"/>
  <c r="DL190" i="46"/>
  <c r="DK190" i="46"/>
  <c r="AV190" i="46" s="1"/>
  <c r="DJ190" i="46"/>
  <c r="AU190" i="46" s="1"/>
  <c r="DI190" i="46"/>
  <c r="AT190" i="46" s="1"/>
  <c r="DH190" i="46"/>
  <c r="AS190" i="46" s="1"/>
  <c r="DG190" i="46"/>
  <c r="AR190" i="46" s="1"/>
  <c r="DF190" i="46"/>
  <c r="AQ190" i="46" s="1"/>
  <c r="DE190" i="46"/>
  <c r="AP190" i="46" s="1"/>
  <c r="DD190" i="46"/>
  <c r="AO190" i="46" s="1"/>
  <c r="DC190" i="46"/>
  <c r="AN190" i="46" s="1"/>
  <c r="DB190" i="46"/>
  <c r="DA190" i="46"/>
  <c r="AL190" i="46" s="1"/>
  <c r="CZ190" i="46"/>
  <c r="AK190" i="46" s="1"/>
  <c r="CY190" i="46"/>
  <c r="CX190" i="46"/>
  <c r="CW190" i="46"/>
  <c r="AH190" i="46" s="1"/>
  <c r="CV190" i="46"/>
  <c r="AG190" i="46" s="1"/>
  <c r="CU190" i="46"/>
  <c r="AF190" i="46" s="1"/>
  <c r="CT190" i="46"/>
  <c r="CS190" i="46"/>
  <c r="AD190" i="46" s="1"/>
  <c r="CR190" i="46"/>
  <c r="AC190" i="46" s="1"/>
  <c r="CQ190" i="46"/>
  <c r="AB190" i="46" s="1"/>
  <c r="CP190" i="46"/>
  <c r="CO190" i="46"/>
  <c r="Z190" i="46" s="1"/>
  <c r="CN190" i="46"/>
  <c r="CM190" i="46"/>
  <c r="CL190" i="46"/>
  <c r="W190" i="46" s="1"/>
  <c r="CK190" i="46"/>
  <c r="V190" i="46" s="1"/>
  <c r="CJ190" i="46"/>
  <c r="U190" i="46" s="1"/>
  <c r="CI190" i="46"/>
  <c r="CH190" i="46"/>
  <c r="CG190" i="46"/>
  <c r="R190" i="44" s="1"/>
  <c r="CF190" i="46"/>
  <c r="CE190" i="46"/>
  <c r="P190" i="46" s="1"/>
  <c r="CD190" i="46"/>
  <c r="CC190" i="46"/>
  <c r="N190" i="46" s="1"/>
  <c r="CB190" i="46"/>
  <c r="M190" i="46" s="1"/>
  <c r="CA190" i="46"/>
  <c r="BZ190" i="46"/>
  <c r="BY190" i="46"/>
  <c r="J190" i="46" s="1"/>
  <c r="BX190" i="46"/>
  <c r="BW190" i="46"/>
  <c r="H190" i="46" s="1"/>
  <c r="BV190" i="46"/>
  <c r="BU190" i="46"/>
  <c r="F190" i="46" s="1"/>
  <c r="BT190" i="46"/>
  <c r="E190" i="46" s="1"/>
  <c r="BS190" i="46"/>
  <c r="D190" i="46" s="1"/>
  <c r="B190" i="46"/>
  <c r="B190" i="44" s="1"/>
  <c r="A190" i="46"/>
  <c r="C190" i="46" s="1"/>
  <c r="C190" i="44" s="1"/>
  <c r="EF189" i="46"/>
  <c r="EE189" i="46"/>
  <c r="BP189" i="46" s="1"/>
  <c r="ED189" i="46"/>
  <c r="EC189" i="46"/>
  <c r="BN189" i="46" s="1"/>
  <c r="EB189" i="46"/>
  <c r="BM189" i="46" s="1"/>
  <c r="EA189" i="46"/>
  <c r="DZ189" i="46"/>
  <c r="DY189" i="46"/>
  <c r="BJ189" i="46" s="1"/>
  <c r="DX189" i="46"/>
  <c r="BI189" i="46" s="1"/>
  <c r="DW189" i="46"/>
  <c r="BH189" i="46" s="1"/>
  <c r="DV189" i="46"/>
  <c r="DU189" i="46"/>
  <c r="BF189" i="46" s="1"/>
  <c r="DT189" i="46"/>
  <c r="DS189" i="46"/>
  <c r="DR189" i="46"/>
  <c r="DQ189" i="46"/>
  <c r="BB189" i="46" s="1"/>
  <c r="DP189" i="46"/>
  <c r="DO189" i="46"/>
  <c r="DN189" i="46"/>
  <c r="DM189" i="46"/>
  <c r="AX189" i="46" s="1"/>
  <c r="DL189" i="46"/>
  <c r="AW189" i="46" s="1"/>
  <c r="DK189" i="46"/>
  <c r="DJ189" i="46"/>
  <c r="AU189" i="46" s="1"/>
  <c r="DI189" i="46"/>
  <c r="AT189" i="46" s="1"/>
  <c r="DH189" i="46"/>
  <c r="AS189" i="46" s="1"/>
  <c r="DG189" i="46"/>
  <c r="AR189" i="46" s="1"/>
  <c r="DF189" i="46"/>
  <c r="AQ189" i="46" s="1"/>
  <c r="DE189" i="46"/>
  <c r="AP189" i="46" s="1"/>
  <c r="DD189" i="46"/>
  <c r="AO189" i="46" s="1"/>
  <c r="DC189" i="46"/>
  <c r="DB189" i="46"/>
  <c r="AM189" i="46" s="1"/>
  <c r="DA189" i="46"/>
  <c r="AL189" i="46" s="1"/>
  <c r="CZ189" i="46"/>
  <c r="CY189" i="46"/>
  <c r="AJ189" i="46" s="1"/>
  <c r="CX189" i="46"/>
  <c r="CW189" i="46"/>
  <c r="CV189" i="46"/>
  <c r="CU189" i="46"/>
  <c r="CT189" i="46"/>
  <c r="CS189" i="46"/>
  <c r="AD189" i="46" s="1"/>
  <c r="CR189" i="46"/>
  <c r="CQ189" i="46"/>
  <c r="AB189" i="46" s="1"/>
  <c r="CP189" i="46"/>
  <c r="CO189" i="46"/>
  <c r="CN189" i="46"/>
  <c r="Y189" i="46" s="1"/>
  <c r="CM189" i="46"/>
  <c r="CL189" i="46"/>
  <c r="CK189" i="46"/>
  <c r="CJ189" i="46"/>
  <c r="U189" i="46" s="1"/>
  <c r="CI189" i="46"/>
  <c r="T189" i="46" s="1"/>
  <c r="CH189" i="46"/>
  <c r="CG189" i="46"/>
  <c r="R189" i="46" s="1"/>
  <c r="CF189" i="46"/>
  <c r="Q189" i="46" s="1"/>
  <c r="CE189" i="46"/>
  <c r="CD189" i="46"/>
  <c r="O189" i="46" s="1"/>
  <c r="CC189" i="46"/>
  <c r="N189" i="46" s="1"/>
  <c r="CB189" i="46"/>
  <c r="CA189" i="46"/>
  <c r="L189" i="46" s="1"/>
  <c r="BZ189" i="46"/>
  <c r="K189" i="46" s="1"/>
  <c r="BY189" i="46"/>
  <c r="BX189" i="46"/>
  <c r="I189" i="46" s="1"/>
  <c r="BW189" i="46"/>
  <c r="BV189" i="46"/>
  <c r="G189" i="46" s="1"/>
  <c r="BU189" i="46"/>
  <c r="F189" i="46" s="1"/>
  <c r="BT189" i="46"/>
  <c r="E189" i="46" s="1"/>
  <c r="BS189" i="46"/>
  <c r="D189" i="46" s="1"/>
  <c r="B189" i="46"/>
  <c r="B189" i="44" s="1"/>
  <c r="A189" i="46"/>
  <c r="EF188" i="46"/>
  <c r="EE188" i="46"/>
  <c r="ED188" i="46"/>
  <c r="BO188" i="44" s="1"/>
  <c r="EC188" i="46"/>
  <c r="BN188" i="44" s="1"/>
  <c r="EB188" i="46"/>
  <c r="EA188" i="46"/>
  <c r="BL188" i="46" s="1"/>
  <c r="DZ188" i="46"/>
  <c r="DY188" i="46"/>
  <c r="DX188" i="46"/>
  <c r="DW188" i="46"/>
  <c r="DV188" i="46"/>
  <c r="BG188" i="46" s="1"/>
  <c r="DU188" i="46"/>
  <c r="BF188" i="46" s="1"/>
  <c r="DT188" i="46"/>
  <c r="DS188" i="46"/>
  <c r="BD188" i="46" s="1"/>
  <c r="DR188" i="46"/>
  <c r="DQ188" i="46"/>
  <c r="BB188" i="46" s="1"/>
  <c r="DP188" i="46"/>
  <c r="BA188" i="46" s="1"/>
  <c r="DO188" i="46"/>
  <c r="DN188" i="46"/>
  <c r="DM188" i="46"/>
  <c r="AX188" i="46" s="1"/>
  <c r="DL188" i="46"/>
  <c r="AW188" i="46" s="1"/>
  <c r="DK188" i="46"/>
  <c r="AV188" i="46" s="1"/>
  <c r="DJ188" i="46"/>
  <c r="AU188" i="46" s="1"/>
  <c r="DI188" i="46"/>
  <c r="DH188" i="46"/>
  <c r="DG188" i="46"/>
  <c r="DF188" i="46"/>
  <c r="DE188" i="46"/>
  <c r="AP188" i="46" s="1"/>
  <c r="DD188" i="46"/>
  <c r="AO188" i="44" s="1"/>
  <c r="DC188" i="46"/>
  <c r="AN188" i="46" s="1"/>
  <c r="DB188" i="46"/>
  <c r="DA188" i="46"/>
  <c r="CZ188" i="46"/>
  <c r="AK188" i="46" s="1"/>
  <c r="CY188" i="46"/>
  <c r="CX188" i="46"/>
  <c r="CW188" i="46"/>
  <c r="CV188" i="46"/>
  <c r="CU188" i="46"/>
  <c r="AF188" i="46" s="1"/>
  <c r="CT188" i="46"/>
  <c r="AE188" i="46" s="1"/>
  <c r="CS188" i="46"/>
  <c r="AD188" i="46" s="1"/>
  <c r="CR188" i="46"/>
  <c r="AC188" i="46" s="1"/>
  <c r="CQ188" i="46"/>
  <c r="CP188" i="46"/>
  <c r="CO188" i="46"/>
  <c r="Z188" i="46" s="1"/>
  <c r="CN188" i="46"/>
  <c r="Y188" i="46" s="1"/>
  <c r="CM188" i="46"/>
  <c r="CL188" i="46"/>
  <c r="CK188" i="46"/>
  <c r="V188" i="46" s="1"/>
  <c r="CJ188" i="46"/>
  <c r="CI188" i="46"/>
  <c r="CH188" i="46"/>
  <c r="S188" i="46" s="1"/>
  <c r="CG188" i="46"/>
  <c r="R188" i="46" s="1"/>
  <c r="CF188" i="46"/>
  <c r="CE188" i="46"/>
  <c r="P188" i="46" s="1"/>
  <c r="CD188" i="46"/>
  <c r="O188" i="46" s="1"/>
  <c r="CC188" i="46"/>
  <c r="CB188" i="46"/>
  <c r="M188" i="46" s="1"/>
  <c r="CA188" i="46"/>
  <c r="BZ188" i="46"/>
  <c r="K188" i="46" s="1"/>
  <c r="BY188" i="46"/>
  <c r="J188" i="46" s="1"/>
  <c r="BX188" i="46"/>
  <c r="BW188" i="46"/>
  <c r="H188" i="46" s="1"/>
  <c r="BV188" i="46"/>
  <c r="BU188" i="46"/>
  <c r="BT188" i="46"/>
  <c r="BS188" i="46"/>
  <c r="BO188" i="46"/>
  <c r="BN188" i="46"/>
  <c r="AO188" i="46"/>
  <c r="B188" i="46"/>
  <c r="B188" i="44" s="1"/>
  <c r="A188" i="46"/>
  <c r="C188" i="46" s="1"/>
  <c r="C188" i="44" s="1"/>
  <c r="EF187" i="46"/>
  <c r="EE187" i="46"/>
  <c r="BP187" i="46" s="1"/>
  <c r="ED187" i="46"/>
  <c r="BO187" i="46" s="1"/>
  <c r="EC187" i="46"/>
  <c r="EB187" i="46"/>
  <c r="BM187" i="46" s="1"/>
  <c r="EA187" i="46"/>
  <c r="DZ187" i="46"/>
  <c r="BK187" i="46" s="1"/>
  <c r="DY187" i="46"/>
  <c r="BJ187" i="46" s="1"/>
  <c r="DX187" i="46"/>
  <c r="BI187" i="46" s="1"/>
  <c r="DW187" i="46"/>
  <c r="DV187" i="46"/>
  <c r="BG187" i="46" s="1"/>
  <c r="DU187" i="46"/>
  <c r="BF187" i="46" s="1"/>
  <c r="DT187" i="46"/>
  <c r="BE187" i="46" s="1"/>
  <c r="DS187" i="46"/>
  <c r="DR187" i="46"/>
  <c r="BC187" i="46" s="1"/>
  <c r="DQ187" i="46"/>
  <c r="BB187" i="46" s="1"/>
  <c r="DP187" i="46"/>
  <c r="DO187" i="46"/>
  <c r="AZ187" i="46" s="1"/>
  <c r="DN187" i="46"/>
  <c r="AY187" i="46" s="1"/>
  <c r="DM187" i="46"/>
  <c r="AX187" i="46" s="1"/>
  <c r="DL187" i="46"/>
  <c r="AW187" i="46" s="1"/>
  <c r="DK187" i="46"/>
  <c r="AV187" i="46" s="1"/>
  <c r="DJ187" i="46"/>
  <c r="AU187" i="46" s="1"/>
  <c r="DI187" i="46"/>
  <c r="DH187" i="46"/>
  <c r="AS187" i="46" s="1"/>
  <c r="DG187" i="46"/>
  <c r="AR187" i="46" s="1"/>
  <c r="DF187" i="46"/>
  <c r="AQ187" i="46" s="1"/>
  <c r="DE187" i="46"/>
  <c r="DD187" i="46"/>
  <c r="AO187" i="46" s="1"/>
  <c r="DC187" i="46"/>
  <c r="AN187" i="46" s="1"/>
  <c r="DB187" i="46"/>
  <c r="AM187" i="46" s="1"/>
  <c r="DA187" i="46"/>
  <c r="CZ187" i="46"/>
  <c r="CY187" i="46"/>
  <c r="CX187" i="46"/>
  <c r="AI187" i="46" s="1"/>
  <c r="CW187" i="46"/>
  <c r="CV187" i="46"/>
  <c r="AG187" i="46" s="1"/>
  <c r="CU187" i="46"/>
  <c r="CT187" i="46"/>
  <c r="AE187" i="46" s="1"/>
  <c r="CS187" i="46"/>
  <c r="CR187" i="46"/>
  <c r="CQ187" i="46"/>
  <c r="AB187" i="46" s="1"/>
  <c r="CP187" i="46"/>
  <c r="AA187" i="46" s="1"/>
  <c r="CO187" i="46"/>
  <c r="Z187" i="46" s="1"/>
  <c r="CN187" i="46"/>
  <c r="Y187" i="46" s="1"/>
  <c r="CM187" i="46"/>
  <c r="CL187" i="46"/>
  <c r="W187" i="46" s="1"/>
  <c r="CK187" i="46"/>
  <c r="CJ187" i="46"/>
  <c r="U187" i="46" s="1"/>
  <c r="CI187" i="46"/>
  <c r="T187" i="46" s="1"/>
  <c r="CH187" i="46"/>
  <c r="S187" i="46" s="1"/>
  <c r="CG187" i="46"/>
  <c r="CF187" i="46"/>
  <c r="Q187" i="46" s="1"/>
  <c r="CE187" i="46"/>
  <c r="CD187" i="46"/>
  <c r="CC187" i="46"/>
  <c r="CB187" i="46"/>
  <c r="M187" i="46" s="1"/>
  <c r="CA187" i="46"/>
  <c r="L187" i="46" s="1"/>
  <c r="BZ187" i="46"/>
  <c r="K187" i="46" s="1"/>
  <c r="BY187" i="46"/>
  <c r="BX187" i="46"/>
  <c r="I187" i="46" s="1"/>
  <c r="BW187" i="46"/>
  <c r="H187" i="46" s="1"/>
  <c r="BV187" i="46"/>
  <c r="G187" i="46" s="1"/>
  <c r="BU187" i="46"/>
  <c r="BT187" i="46"/>
  <c r="BS187" i="46"/>
  <c r="D187" i="46" s="1"/>
  <c r="B187" i="46"/>
  <c r="B187" i="44" s="1"/>
  <c r="A187" i="46"/>
  <c r="A187" i="44" s="1"/>
  <c r="EF186" i="46"/>
  <c r="BQ186" i="46" s="1"/>
  <c r="EE186" i="46"/>
  <c r="ED186" i="46"/>
  <c r="BO186" i="44" s="1"/>
  <c r="EC186" i="46"/>
  <c r="BN186" i="44" s="1"/>
  <c r="EB186" i="46"/>
  <c r="EA186" i="46"/>
  <c r="DZ186" i="46"/>
  <c r="BK186" i="46" s="1"/>
  <c r="DY186" i="46"/>
  <c r="BJ186" i="46" s="1"/>
  <c r="DX186" i="46"/>
  <c r="DW186" i="46"/>
  <c r="DV186" i="46"/>
  <c r="BG186" i="46" s="1"/>
  <c r="DU186" i="46"/>
  <c r="DT186" i="46"/>
  <c r="DS186" i="46"/>
  <c r="BD186" i="46" s="1"/>
  <c r="DR186" i="46"/>
  <c r="BC186" i="46" s="1"/>
  <c r="DQ186" i="46"/>
  <c r="DP186" i="46"/>
  <c r="BA186" i="46" s="1"/>
  <c r="DO186" i="46"/>
  <c r="AZ186" i="46" s="1"/>
  <c r="DN186" i="46"/>
  <c r="AY186" i="46" s="1"/>
  <c r="DM186" i="46"/>
  <c r="AX186" i="46" s="1"/>
  <c r="DL186" i="46"/>
  <c r="DK186" i="46"/>
  <c r="AV186" i="46" s="1"/>
  <c r="DJ186" i="46"/>
  <c r="DI186" i="46"/>
  <c r="DH186" i="46"/>
  <c r="AS186" i="46" s="1"/>
  <c r="DG186" i="46"/>
  <c r="AR186" i="46" s="1"/>
  <c r="DF186" i="46"/>
  <c r="AQ186" i="46" s="1"/>
  <c r="DE186" i="46"/>
  <c r="DD186" i="46"/>
  <c r="AO186" i="46" s="1"/>
  <c r="DC186" i="46"/>
  <c r="AN186" i="46" s="1"/>
  <c r="DB186" i="46"/>
  <c r="AM186" i="46" s="1"/>
  <c r="DA186" i="46"/>
  <c r="CZ186" i="46"/>
  <c r="AK186" i="46" s="1"/>
  <c r="CY186" i="46"/>
  <c r="AJ186" i="46" s="1"/>
  <c r="CX186" i="46"/>
  <c r="AI186" i="46" s="1"/>
  <c r="CW186" i="46"/>
  <c r="AH186" i="46" s="1"/>
  <c r="CV186" i="46"/>
  <c r="AG186" i="46" s="1"/>
  <c r="CU186" i="46"/>
  <c r="CT186" i="46"/>
  <c r="AE186" i="46" s="1"/>
  <c r="CS186" i="46"/>
  <c r="CR186" i="46"/>
  <c r="AC186" i="46" s="1"/>
  <c r="CQ186" i="46"/>
  <c r="AB186" i="46" s="1"/>
  <c r="CP186" i="46"/>
  <c r="AA186" i="46" s="1"/>
  <c r="CO186" i="46"/>
  <c r="CN186" i="46"/>
  <c r="Y186" i="46" s="1"/>
  <c r="CM186" i="46"/>
  <c r="X186" i="46" s="1"/>
  <c r="CL186" i="46"/>
  <c r="W186" i="46" s="1"/>
  <c r="CK186" i="46"/>
  <c r="V186" i="46" s="1"/>
  <c r="CJ186" i="46"/>
  <c r="U186" i="46" s="1"/>
  <c r="CI186" i="46"/>
  <c r="T186" i="46" s="1"/>
  <c r="CH186" i="46"/>
  <c r="S186" i="46" s="1"/>
  <c r="CG186" i="46"/>
  <c r="R186" i="46" s="1"/>
  <c r="CF186" i="46"/>
  <c r="Q186" i="46" s="1"/>
  <c r="CE186" i="46"/>
  <c r="P186" i="46" s="1"/>
  <c r="CD186" i="46"/>
  <c r="O186" i="46" s="1"/>
  <c r="CC186" i="46"/>
  <c r="CB186" i="46"/>
  <c r="CA186" i="46"/>
  <c r="L186" i="46" s="1"/>
  <c r="BZ186" i="46"/>
  <c r="K186" i="46" s="1"/>
  <c r="BY186" i="46"/>
  <c r="J186" i="46" s="1"/>
  <c r="BX186" i="46"/>
  <c r="I186" i="46" s="1"/>
  <c r="BW186" i="46"/>
  <c r="H186" i="46" s="1"/>
  <c r="BV186" i="46"/>
  <c r="G186" i="46" s="1"/>
  <c r="BU186" i="46"/>
  <c r="F186" i="46" s="1"/>
  <c r="BT186" i="46"/>
  <c r="E186" i="46" s="1"/>
  <c r="BS186" i="46"/>
  <c r="D186" i="46" s="1"/>
  <c r="BO186" i="46"/>
  <c r="BN186" i="46"/>
  <c r="B186" i="46"/>
  <c r="B186" i="44" s="1"/>
  <c r="A186" i="46"/>
  <c r="A186" i="44" s="1"/>
  <c r="EF185" i="46"/>
  <c r="BQ185" i="46" s="1"/>
  <c r="EE185" i="46"/>
  <c r="ED185" i="46"/>
  <c r="BO185" i="46" s="1"/>
  <c r="EC185" i="46"/>
  <c r="BN185" i="46" s="1"/>
  <c r="EB185" i="46"/>
  <c r="BM185" i="46" s="1"/>
  <c r="EA185" i="46"/>
  <c r="DZ185" i="46"/>
  <c r="DY185" i="46"/>
  <c r="BJ185" i="46" s="1"/>
  <c r="DX185" i="46"/>
  <c r="BI185" i="46" s="1"/>
  <c r="DW185" i="46"/>
  <c r="BH185" i="46" s="1"/>
  <c r="DV185" i="46"/>
  <c r="BG185" i="46" s="1"/>
  <c r="DU185" i="46"/>
  <c r="DT185" i="46"/>
  <c r="BE185" i="46" s="1"/>
  <c r="DS185" i="46"/>
  <c r="DR185" i="46"/>
  <c r="BC185" i="46" s="1"/>
  <c r="DQ185" i="46"/>
  <c r="DP185" i="46"/>
  <c r="BA185" i="46" s="1"/>
  <c r="DO185" i="46"/>
  <c r="DN185" i="46"/>
  <c r="AY185" i="46" s="1"/>
  <c r="DM185" i="46"/>
  <c r="AX185" i="46" s="1"/>
  <c r="DL185" i="46"/>
  <c r="AW185" i="46" s="1"/>
  <c r="DK185" i="46"/>
  <c r="AV185" i="46" s="1"/>
  <c r="DJ185" i="46"/>
  <c r="DI185" i="46"/>
  <c r="AT185" i="46" s="1"/>
  <c r="DH185" i="46"/>
  <c r="AS185" i="46" s="1"/>
  <c r="DG185" i="46"/>
  <c r="DF185" i="46"/>
  <c r="AQ185" i="46" s="1"/>
  <c r="DE185" i="46"/>
  <c r="DD185" i="46"/>
  <c r="AO185" i="46" s="1"/>
  <c r="DC185" i="46"/>
  <c r="AN185" i="46" s="1"/>
  <c r="DB185" i="46"/>
  <c r="DA185" i="46"/>
  <c r="AL185" i="46" s="1"/>
  <c r="CZ185" i="46"/>
  <c r="AK185" i="46" s="1"/>
  <c r="CY185" i="46"/>
  <c r="CX185" i="46"/>
  <c r="CW185" i="46"/>
  <c r="AH185" i="46" s="1"/>
  <c r="CV185" i="46"/>
  <c r="AG185" i="46" s="1"/>
  <c r="CU185" i="46"/>
  <c r="CT185" i="46"/>
  <c r="AE185" i="46" s="1"/>
  <c r="CS185" i="46"/>
  <c r="AD185" i="46" s="1"/>
  <c r="CR185" i="46"/>
  <c r="AC185" i="46" s="1"/>
  <c r="CQ185" i="46"/>
  <c r="AB185" i="46" s="1"/>
  <c r="CP185" i="46"/>
  <c r="AA185" i="46" s="1"/>
  <c r="CO185" i="46"/>
  <c r="Z185" i="46" s="1"/>
  <c r="CN185" i="46"/>
  <c r="Y185" i="46" s="1"/>
  <c r="CM185" i="46"/>
  <c r="X185" i="46" s="1"/>
  <c r="CL185" i="46"/>
  <c r="CK185" i="46"/>
  <c r="V185" i="46" s="1"/>
  <c r="CJ185" i="46"/>
  <c r="U185" i="46" s="1"/>
  <c r="CI185" i="46"/>
  <c r="CH185" i="46"/>
  <c r="S185" i="46" s="1"/>
  <c r="CG185" i="46"/>
  <c r="CF185" i="46"/>
  <c r="CE185" i="46"/>
  <c r="CD185" i="46"/>
  <c r="CC185" i="46"/>
  <c r="N185" i="46" s="1"/>
  <c r="CB185" i="46"/>
  <c r="M185" i="46" s="1"/>
  <c r="CA185" i="46"/>
  <c r="BZ185" i="46"/>
  <c r="K185" i="46" s="1"/>
  <c r="BY185" i="46"/>
  <c r="J185" i="46" s="1"/>
  <c r="BX185" i="46"/>
  <c r="I185" i="46" s="1"/>
  <c r="BW185" i="46"/>
  <c r="H185" i="46" s="1"/>
  <c r="BV185" i="46"/>
  <c r="G185" i="46" s="1"/>
  <c r="BU185" i="46"/>
  <c r="F185" i="46" s="1"/>
  <c r="BT185" i="46"/>
  <c r="E185" i="46" s="1"/>
  <c r="BS185" i="46"/>
  <c r="D185" i="46" s="1"/>
  <c r="B185" i="46"/>
  <c r="B185" i="44" s="1"/>
  <c r="A185" i="46"/>
  <c r="A185" i="44" s="1"/>
  <c r="EF184" i="46"/>
  <c r="BQ184" i="46" s="1"/>
  <c r="EE184" i="46"/>
  <c r="ED184" i="46"/>
  <c r="EC184" i="46"/>
  <c r="BN184" i="46" s="1"/>
  <c r="EB184" i="46"/>
  <c r="BM184" i="46" s="1"/>
  <c r="EA184" i="46"/>
  <c r="BL184" i="46" s="1"/>
  <c r="DZ184" i="46"/>
  <c r="BK184" i="46" s="1"/>
  <c r="DY184" i="46"/>
  <c r="BJ184" i="46" s="1"/>
  <c r="DX184" i="46"/>
  <c r="BI184" i="46" s="1"/>
  <c r="DW184" i="46"/>
  <c r="BH184" i="46" s="1"/>
  <c r="DV184" i="46"/>
  <c r="BG184" i="46" s="1"/>
  <c r="DU184" i="46"/>
  <c r="DT184" i="46"/>
  <c r="BE184" i="46" s="1"/>
  <c r="DS184" i="46"/>
  <c r="DR184" i="46"/>
  <c r="DQ184" i="46"/>
  <c r="BB184" i="46" s="1"/>
  <c r="DP184" i="46"/>
  <c r="BA184" i="46" s="1"/>
  <c r="DO184" i="46"/>
  <c r="AZ184" i="46" s="1"/>
  <c r="DN184" i="46"/>
  <c r="AY184" i="46" s="1"/>
  <c r="DM184" i="46"/>
  <c r="AX184" i="46" s="1"/>
  <c r="DL184" i="46"/>
  <c r="AW184" i="46" s="1"/>
  <c r="DK184" i="46"/>
  <c r="DJ184" i="46"/>
  <c r="AU184" i="46" s="1"/>
  <c r="DI184" i="46"/>
  <c r="DH184" i="46"/>
  <c r="AS184" i="46" s="1"/>
  <c r="DG184" i="46"/>
  <c r="AR184" i="46" s="1"/>
  <c r="DF184" i="46"/>
  <c r="AQ184" i="46" s="1"/>
  <c r="DE184" i="46"/>
  <c r="AP184" i="46" s="1"/>
  <c r="DD184" i="46"/>
  <c r="AO184" i="46" s="1"/>
  <c r="DC184" i="46"/>
  <c r="DB184" i="46"/>
  <c r="AM184" i="46" s="1"/>
  <c r="DA184" i="46"/>
  <c r="CZ184" i="46"/>
  <c r="CY184" i="46"/>
  <c r="CX184" i="46"/>
  <c r="CW184" i="46"/>
  <c r="AH184" i="46" s="1"/>
  <c r="CV184" i="46"/>
  <c r="AG184" i="46" s="1"/>
  <c r="CU184" i="46"/>
  <c r="CT184" i="46"/>
  <c r="AE184" i="46" s="1"/>
  <c r="CS184" i="46"/>
  <c r="AD184" i="46" s="1"/>
  <c r="CR184" i="46"/>
  <c r="AC184" i="46" s="1"/>
  <c r="CQ184" i="46"/>
  <c r="AB184" i="46" s="1"/>
  <c r="CP184" i="46"/>
  <c r="AA184" i="46" s="1"/>
  <c r="CO184" i="46"/>
  <c r="Z184" i="46" s="1"/>
  <c r="CN184" i="46"/>
  <c r="Y184" i="46" s="1"/>
  <c r="CM184" i="46"/>
  <c r="CL184" i="46"/>
  <c r="W184" i="46" s="1"/>
  <c r="CK184" i="46"/>
  <c r="CJ184" i="46"/>
  <c r="U184" i="46" s="1"/>
  <c r="CI184" i="46"/>
  <c r="CH184" i="46"/>
  <c r="S184" i="46" s="1"/>
  <c r="CG184" i="46"/>
  <c r="R184" i="46" s="1"/>
  <c r="CF184" i="46"/>
  <c r="Q184" i="46" s="1"/>
  <c r="CE184" i="46"/>
  <c r="CD184" i="46"/>
  <c r="O184" i="46" s="1"/>
  <c r="CC184" i="46"/>
  <c r="N184" i="46" s="1"/>
  <c r="CB184" i="46"/>
  <c r="M184" i="46" s="1"/>
  <c r="CA184" i="46"/>
  <c r="BZ184" i="46"/>
  <c r="BY184" i="46"/>
  <c r="BX184" i="46"/>
  <c r="I184" i="46" s="1"/>
  <c r="BW184" i="46"/>
  <c r="BV184" i="46"/>
  <c r="BU184" i="46"/>
  <c r="BT184" i="46"/>
  <c r="E184" i="46" s="1"/>
  <c r="BS184" i="46"/>
  <c r="B184" i="46"/>
  <c r="B184" i="44" s="1"/>
  <c r="A184" i="46"/>
  <c r="A184" i="44" s="1"/>
  <c r="EF183" i="46"/>
  <c r="BQ183" i="46" s="1"/>
  <c r="EE183" i="46"/>
  <c r="ED183" i="46"/>
  <c r="BO183" i="44" s="1"/>
  <c r="EC183" i="46"/>
  <c r="EB183" i="46"/>
  <c r="BM183" i="46" s="1"/>
  <c r="EA183" i="46"/>
  <c r="DZ183" i="46"/>
  <c r="DY183" i="46"/>
  <c r="DX183" i="46"/>
  <c r="BI183" i="46" s="1"/>
  <c r="DW183" i="46"/>
  <c r="DV183" i="46"/>
  <c r="BG183" i="46" s="1"/>
  <c r="DU183" i="46"/>
  <c r="BF183" i="46" s="1"/>
  <c r="DT183" i="46"/>
  <c r="BE183" i="46" s="1"/>
  <c r="DS183" i="46"/>
  <c r="BD183" i="46" s="1"/>
  <c r="DR183" i="46"/>
  <c r="DQ183" i="46"/>
  <c r="BB183" i="46" s="1"/>
  <c r="DP183" i="46"/>
  <c r="BA183" i="46" s="1"/>
  <c r="DO183" i="46"/>
  <c r="AZ183" i="46" s="1"/>
  <c r="DN183" i="46"/>
  <c r="AY183" i="46" s="1"/>
  <c r="DM183" i="46"/>
  <c r="DL183" i="46"/>
  <c r="AW183" i="46" s="1"/>
  <c r="DK183" i="46"/>
  <c r="DJ183" i="46"/>
  <c r="AU183" i="46" s="1"/>
  <c r="DI183" i="46"/>
  <c r="AT183" i="46" s="1"/>
  <c r="DH183" i="46"/>
  <c r="AS183" i="46" s="1"/>
  <c r="DG183" i="46"/>
  <c r="DF183" i="46"/>
  <c r="AQ183" i="46" s="1"/>
  <c r="DE183" i="46"/>
  <c r="AP183" i="46" s="1"/>
  <c r="DD183" i="46"/>
  <c r="AO183" i="46" s="1"/>
  <c r="DC183" i="46"/>
  <c r="AN183" i="46" s="1"/>
  <c r="DB183" i="46"/>
  <c r="AM183" i="46" s="1"/>
  <c r="DA183" i="46"/>
  <c r="AL183" i="46" s="1"/>
  <c r="CZ183" i="46"/>
  <c r="AK183" i="46" s="1"/>
  <c r="CY183" i="46"/>
  <c r="AJ183" i="46" s="1"/>
  <c r="CX183" i="46"/>
  <c r="CW183" i="46"/>
  <c r="CV183" i="46"/>
  <c r="AG183" i="46" s="1"/>
  <c r="CU183" i="46"/>
  <c r="AF183" i="46" s="1"/>
  <c r="CT183" i="46"/>
  <c r="CS183" i="46"/>
  <c r="CR183" i="46"/>
  <c r="AC183" i="46" s="1"/>
  <c r="CQ183" i="46"/>
  <c r="AB183" i="46" s="1"/>
  <c r="CP183" i="46"/>
  <c r="AA183" i="46" s="1"/>
  <c r="CO183" i="46"/>
  <c r="Z183" i="46" s="1"/>
  <c r="CN183" i="46"/>
  <c r="Y183" i="46" s="1"/>
  <c r="CM183" i="46"/>
  <c r="CL183" i="46"/>
  <c r="W183" i="46" s="1"/>
  <c r="CK183" i="46"/>
  <c r="V183" i="46" s="1"/>
  <c r="CJ183" i="46"/>
  <c r="U183" i="46" s="1"/>
  <c r="CI183" i="46"/>
  <c r="CH183" i="46"/>
  <c r="S183" i="46" s="1"/>
  <c r="CG183" i="46"/>
  <c r="CF183" i="46"/>
  <c r="Q183" i="46" s="1"/>
  <c r="CE183" i="46"/>
  <c r="P183" i="46" s="1"/>
  <c r="CD183" i="46"/>
  <c r="O183" i="46" s="1"/>
  <c r="CC183" i="46"/>
  <c r="N183" i="46" s="1"/>
  <c r="CB183" i="46"/>
  <c r="M183" i="46" s="1"/>
  <c r="CA183" i="46"/>
  <c r="BZ183" i="46"/>
  <c r="K183" i="46" s="1"/>
  <c r="BY183" i="46"/>
  <c r="J183" i="46" s="1"/>
  <c r="BX183" i="46"/>
  <c r="I183" i="46" s="1"/>
  <c r="BW183" i="46"/>
  <c r="H183" i="46" s="1"/>
  <c r="BV183" i="46"/>
  <c r="G183" i="46" s="1"/>
  <c r="BU183" i="46"/>
  <c r="F183" i="46" s="1"/>
  <c r="BT183" i="46"/>
  <c r="E183" i="46" s="1"/>
  <c r="BS183" i="46"/>
  <c r="B183" i="46"/>
  <c r="B183" i="44" s="1"/>
  <c r="A183" i="46"/>
  <c r="C183" i="46" s="1"/>
  <c r="C183" i="44" s="1"/>
  <c r="EF182" i="46"/>
  <c r="BQ182" i="46" s="1"/>
  <c r="EE182" i="46"/>
  <c r="BP182" i="46" s="1"/>
  <c r="ED182" i="46"/>
  <c r="BO182" i="46" s="1"/>
  <c r="EC182" i="46"/>
  <c r="EB182" i="46"/>
  <c r="EA182" i="46"/>
  <c r="BL182" i="46" s="1"/>
  <c r="DZ182" i="46"/>
  <c r="BK182" i="46" s="1"/>
  <c r="DY182" i="46"/>
  <c r="BJ182" i="46" s="1"/>
  <c r="DX182" i="46"/>
  <c r="DW182" i="46"/>
  <c r="DV182" i="46"/>
  <c r="BG182" i="46" s="1"/>
  <c r="DU182" i="46"/>
  <c r="DT182" i="46"/>
  <c r="DS182" i="46"/>
  <c r="DR182" i="46"/>
  <c r="DQ182" i="46"/>
  <c r="BB182" i="46" s="1"/>
  <c r="DP182" i="46"/>
  <c r="BA182" i="46" s="1"/>
  <c r="DO182" i="46"/>
  <c r="AZ182" i="46" s="1"/>
  <c r="DN182" i="46"/>
  <c r="AY182" i="46" s="1"/>
  <c r="DM182" i="46"/>
  <c r="DL182" i="46"/>
  <c r="DK182" i="46"/>
  <c r="AV182" i="46" s="1"/>
  <c r="DJ182" i="46"/>
  <c r="DI182" i="46"/>
  <c r="DH182" i="46"/>
  <c r="DG182" i="46"/>
  <c r="DF182" i="46"/>
  <c r="DE182" i="46"/>
  <c r="DD182" i="46"/>
  <c r="DC182" i="46"/>
  <c r="AN182" i="46" s="1"/>
  <c r="DB182" i="46"/>
  <c r="DA182" i="46"/>
  <c r="CZ182" i="46"/>
  <c r="CY182" i="46"/>
  <c r="AJ182" i="46" s="1"/>
  <c r="CX182" i="46"/>
  <c r="AI182" i="46" s="1"/>
  <c r="CW182" i="46"/>
  <c r="CV182" i="46"/>
  <c r="CU182" i="46"/>
  <c r="CT182" i="46"/>
  <c r="CS182" i="46"/>
  <c r="AD182" i="46" s="1"/>
  <c r="CR182" i="46"/>
  <c r="CQ182" i="46"/>
  <c r="CP182" i="46"/>
  <c r="AA182" i="46" s="1"/>
  <c r="CO182" i="46"/>
  <c r="CN182" i="46"/>
  <c r="CM182" i="46"/>
  <c r="X182" i="46" s="1"/>
  <c r="CL182" i="46"/>
  <c r="W182" i="46" s="1"/>
  <c r="CK182" i="46"/>
  <c r="V182" i="46" s="1"/>
  <c r="CJ182" i="46"/>
  <c r="U182" i="46" s="1"/>
  <c r="CI182" i="46"/>
  <c r="CH182" i="46"/>
  <c r="S182" i="46" s="1"/>
  <c r="CG182" i="46"/>
  <c r="CF182" i="46"/>
  <c r="Q182" i="46" s="1"/>
  <c r="CE182" i="46"/>
  <c r="P182" i="46" s="1"/>
  <c r="CD182" i="46"/>
  <c r="CC182" i="46"/>
  <c r="N182" i="46" s="1"/>
  <c r="CB182" i="46"/>
  <c r="CA182" i="46"/>
  <c r="BZ182" i="46"/>
  <c r="K182" i="46" s="1"/>
  <c r="BY182" i="46"/>
  <c r="BX182" i="46"/>
  <c r="BW182" i="46"/>
  <c r="H182" i="46" s="1"/>
  <c r="BV182" i="46"/>
  <c r="G182" i="46" s="1"/>
  <c r="BU182" i="46"/>
  <c r="F182" i="46" s="1"/>
  <c r="BT182" i="46"/>
  <c r="E182" i="46" s="1"/>
  <c r="BS182" i="46"/>
  <c r="B182" i="46"/>
  <c r="B182" i="44" s="1"/>
  <c r="A182" i="46"/>
  <c r="C182" i="46" s="1"/>
  <c r="C182" i="44" s="1"/>
  <c r="EF181" i="46"/>
  <c r="EE181" i="46"/>
  <c r="ED181" i="46"/>
  <c r="BO181" i="46" s="1"/>
  <c r="EC181" i="46"/>
  <c r="BN181" i="46" s="1"/>
  <c r="EB181" i="46"/>
  <c r="EA181" i="46"/>
  <c r="DZ181" i="46"/>
  <c r="BK181" i="46" s="1"/>
  <c r="DY181" i="46"/>
  <c r="BJ181" i="46" s="1"/>
  <c r="DX181" i="46"/>
  <c r="BI181" i="46" s="1"/>
  <c r="DW181" i="46"/>
  <c r="DV181" i="46"/>
  <c r="DU181" i="46"/>
  <c r="BF181" i="46" s="1"/>
  <c r="DT181" i="46"/>
  <c r="DS181" i="46"/>
  <c r="DR181" i="46"/>
  <c r="DQ181" i="46"/>
  <c r="DP181" i="46"/>
  <c r="DO181" i="46"/>
  <c r="DN181" i="46"/>
  <c r="DM181" i="46"/>
  <c r="AX181" i="46" s="1"/>
  <c r="DL181" i="46"/>
  <c r="AW181" i="46" s="1"/>
  <c r="DK181" i="46"/>
  <c r="AV181" i="46" s="1"/>
  <c r="DJ181" i="46"/>
  <c r="DI181" i="46"/>
  <c r="AT181" i="46" s="1"/>
  <c r="DH181" i="46"/>
  <c r="DG181" i="46"/>
  <c r="DF181" i="46"/>
  <c r="AQ181" i="46" s="1"/>
  <c r="DE181" i="46"/>
  <c r="AP181" i="46" s="1"/>
  <c r="DD181" i="46"/>
  <c r="DC181" i="46"/>
  <c r="DB181" i="46"/>
  <c r="AM181" i="46" s="1"/>
  <c r="DA181" i="46"/>
  <c r="AL181" i="46" s="1"/>
  <c r="CZ181" i="46"/>
  <c r="AK181" i="46" s="1"/>
  <c r="CY181" i="46"/>
  <c r="CX181" i="46"/>
  <c r="CW181" i="46"/>
  <c r="AH181" i="46" s="1"/>
  <c r="CV181" i="46"/>
  <c r="CU181" i="46"/>
  <c r="CT181" i="46"/>
  <c r="AE181" i="46" s="1"/>
  <c r="CS181" i="46"/>
  <c r="CR181" i="46"/>
  <c r="CQ181" i="46"/>
  <c r="CP181" i="46"/>
  <c r="AA181" i="46" s="1"/>
  <c r="CO181" i="46"/>
  <c r="Z181" i="46" s="1"/>
  <c r="CN181" i="46"/>
  <c r="Y181" i="46" s="1"/>
  <c r="CM181" i="46"/>
  <c r="CL181" i="46"/>
  <c r="W181" i="46" s="1"/>
  <c r="CK181" i="46"/>
  <c r="V181" i="46" s="1"/>
  <c r="CJ181" i="46"/>
  <c r="CI181" i="46"/>
  <c r="CH181" i="46"/>
  <c r="CG181" i="46"/>
  <c r="R181" i="46" s="1"/>
  <c r="CF181" i="46"/>
  <c r="Q181" i="46" s="1"/>
  <c r="CE181" i="46"/>
  <c r="P181" i="46" s="1"/>
  <c r="CD181" i="46"/>
  <c r="O181" i="46" s="1"/>
  <c r="CC181" i="46"/>
  <c r="CB181" i="46"/>
  <c r="CA181" i="46"/>
  <c r="BZ181" i="46"/>
  <c r="BY181" i="46"/>
  <c r="BX181" i="46"/>
  <c r="I181" i="46" s="1"/>
  <c r="BW181" i="46"/>
  <c r="H181" i="46" s="1"/>
  <c r="BV181" i="46"/>
  <c r="G181" i="46" s="1"/>
  <c r="BU181" i="46"/>
  <c r="F181" i="46" s="1"/>
  <c r="BT181" i="46"/>
  <c r="E181" i="46" s="1"/>
  <c r="BS181" i="46"/>
  <c r="B181" i="46"/>
  <c r="B181" i="44" s="1"/>
  <c r="A181" i="46"/>
  <c r="C181" i="46" s="1"/>
  <c r="C181" i="44" s="1"/>
  <c r="EF180" i="46"/>
  <c r="EE180" i="46"/>
  <c r="BP180" i="46" s="1"/>
  <c r="ED180" i="46"/>
  <c r="EC180" i="46"/>
  <c r="BN180" i="46" s="1"/>
  <c r="EB180" i="46"/>
  <c r="EA180" i="46"/>
  <c r="BL180" i="46" s="1"/>
  <c r="DZ180" i="46"/>
  <c r="BK180" i="46" s="1"/>
  <c r="DY180" i="46"/>
  <c r="DX180" i="46"/>
  <c r="BI180" i="46" s="1"/>
  <c r="DW180" i="46"/>
  <c r="DV180" i="46"/>
  <c r="BG180" i="46" s="1"/>
  <c r="DU180" i="46"/>
  <c r="DT180" i="46"/>
  <c r="BE180" i="46" s="1"/>
  <c r="DS180" i="46"/>
  <c r="BD180" i="46" s="1"/>
  <c r="DR180" i="46"/>
  <c r="DQ180" i="46"/>
  <c r="DP180" i="46"/>
  <c r="DO180" i="46"/>
  <c r="DN180" i="46"/>
  <c r="DM180" i="46"/>
  <c r="AX180" i="46" s="1"/>
  <c r="DL180" i="46"/>
  <c r="DK180" i="46"/>
  <c r="AV180" i="46" s="1"/>
  <c r="DJ180" i="46"/>
  <c r="AU180" i="46" s="1"/>
  <c r="DI180" i="46"/>
  <c r="DH180" i="46"/>
  <c r="DG180" i="46"/>
  <c r="DF180" i="46"/>
  <c r="AQ180" i="46" s="1"/>
  <c r="DE180" i="46"/>
  <c r="AP180" i="46" s="1"/>
  <c r="DD180" i="46"/>
  <c r="AO180" i="46" s="1"/>
  <c r="DC180" i="46"/>
  <c r="AN180" i="46" s="1"/>
  <c r="DB180" i="46"/>
  <c r="DA180" i="46"/>
  <c r="AL180" i="46" s="1"/>
  <c r="CZ180" i="46"/>
  <c r="AK180" i="46" s="1"/>
  <c r="CY180" i="46"/>
  <c r="CX180" i="46"/>
  <c r="CW180" i="46"/>
  <c r="CV180" i="46"/>
  <c r="CU180" i="46"/>
  <c r="AF180" i="46" s="1"/>
  <c r="CT180" i="46"/>
  <c r="CS180" i="46"/>
  <c r="AD180" i="46" s="1"/>
  <c r="CR180" i="46"/>
  <c r="AC180" i="46" s="1"/>
  <c r="CQ180" i="46"/>
  <c r="CP180" i="46"/>
  <c r="AA180" i="46" s="1"/>
  <c r="CO180" i="46"/>
  <c r="Z180" i="46" s="1"/>
  <c r="CN180" i="46"/>
  <c r="CM180" i="46"/>
  <c r="X180" i="46" s="1"/>
  <c r="CL180" i="46"/>
  <c r="W180" i="46" s="1"/>
  <c r="CK180" i="46"/>
  <c r="CJ180" i="46"/>
  <c r="U180" i="46" s="1"/>
  <c r="CI180" i="46"/>
  <c r="CH180" i="46"/>
  <c r="CG180" i="46"/>
  <c r="CF180" i="46"/>
  <c r="Q180" i="46" s="1"/>
  <c r="CE180" i="46"/>
  <c r="CD180" i="46"/>
  <c r="CC180" i="46"/>
  <c r="CB180" i="46"/>
  <c r="CA180" i="46"/>
  <c r="BZ180" i="46"/>
  <c r="K180" i="46" s="1"/>
  <c r="BY180" i="46"/>
  <c r="J180" i="46" s="1"/>
  <c r="BX180" i="46"/>
  <c r="I180" i="46" s="1"/>
  <c r="BW180" i="46"/>
  <c r="H180" i="46" s="1"/>
  <c r="BV180" i="46"/>
  <c r="G180" i="46" s="1"/>
  <c r="BU180" i="46"/>
  <c r="F180" i="46" s="1"/>
  <c r="BT180" i="46"/>
  <c r="E180" i="46" s="1"/>
  <c r="BS180" i="46"/>
  <c r="B180" i="46"/>
  <c r="B180" i="44" s="1"/>
  <c r="A180" i="46"/>
  <c r="C180" i="46" s="1"/>
  <c r="C180" i="44" s="1"/>
  <c r="EF179" i="46"/>
  <c r="EE179" i="46"/>
  <c r="BP179" i="46" s="1"/>
  <c r="ED179" i="46"/>
  <c r="BO179" i="44" s="1"/>
  <c r="EC179" i="46"/>
  <c r="BN179" i="46" s="1"/>
  <c r="EB179" i="46"/>
  <c r="BM179" i="46" s="1"/>
  <c r="EA179" i="46"/>
  <c r="DZ179" i="46"/>
  <c r="BK179" i="46" s="1"/>
  <c r="DY179" i="46"/>
  <c r="BJ179" i="46" s="1"/>
  <c r="DX179" i="46"/>
  <c r="DW179" i="46"/>
  <c r="BH179" i="46" s="1"/>
  <c r="DV179" i="46"/>
  <c r="BG179" i="46" s="1"/>
  <c r="DU179" i="46"/>
  <c r="BF179" i="44" s="1"/>
  <c r="DT179" i="46"/>
  <c r="BE179" i="44" s="1"/>
  <c r="DS179" i="46"/>
  <c r="DR179" i="46"/>
  <c r="BC179" i="46" s="1"/>
  <c r="DQ179" i="46"/>
  <c r="DP179" i="46"/>
  <c r="DO179" i="46"/>
  <c r="AZ179" i="46" s="1"/>
  <c r="DN179" i="46"/>
  <c r="DM179" i="46"/>
  <c r="AX179" i="46" s="1"/>
  <c r="DL179" i="46"/>
  <c r="DK179" i="46"/>
  <c r="AV179" i="46" s="1"/>
  <c r="DJ179" i="46"/>
  <c r="AU179" i="46" s="1"/>
  <c r="DI179" i="46"/>
  <c r="AT179" i="46" s="1"/>
  <c r="DH179" i="46"/>
  <c r="DG179" i="46"/>
  <c r="AR179" i="46" s="1"/>
  <c r="DF179" i="46"/>
  <c r="DE179" i="46"/>
  <c r="AP179" i="46" s="1"/>
  <c r="DD179" i="46"/>
  <c r="AO179" i="46" s="1"/>
  <c r="DC179" i="46"/>
  <c r="DB179" i="46"/>
  <c r="DA179" i="46"/>
  <c r="CZ179" i="46"/>
  <c r="CY179" i="46"/>
  <c r="AJ179" i="46" s="1"/>
  <c r="CX179" i="46"/>
  <c r="AI179" i="46" s="1"/>
  <c r="CW179" i="46"/>
  <c r="AH179" i="46" s="1"/>
  <c r="CV179" i="46"/>
  <c r="CU179" i="46"/>
  <c r="CT179" i="46"/>
  <c r="AE179" i="46" s="1"/>
  <c r="CS179" i="46"/>
  <c r="AD179" i="46" s="1"/>
  <c r="CR179" i="46"/>
  <c r="CQ179" i="46"/>
  <c r="CP179" i="46"/>
  <c r="CO179" i="46"/>
  <c r="Z179" i="46" s="1"/>
  <c r="CN179" i="46"/>
  <c r="Y179" i="46" s="1"/>
  <c r="CM179" i="46"/>
  <c r="X179" i="46" s="1"/>
  <c r="CL179" i="46"/>
  <c r="W179" i="46" s="1"/>
  <c r="CK179" i="46"/>
  <c r="V179" i="46" s="1"/>
  <c r="CJ179" i="46"/>
  <c r="CI179" i="46"/>
  <c r="T179" i="46" s="1"/>
  <c r="CH179" i="46"/>
  <c r="CG179" i="46"/>
  <c r="CF179" i="46"/>
  <c r="CE179" i="46"/>
  <c r="CD179" i="46"/>
  <c r="O179" i="46" s="1"/>
  <c r="CC179" i="46"/>
  <c r="CB179" i="46"/>
  <c r="CA179" i="46"/>
  <c r="L179" i="46" s="1"/>
  <c r="BZ179" i="46"/>
  <c r="BY179" i="46"/>
  <c r="J179" i="46" s="1"/>
  <c r="BX179" i="46"/>
  <c r="I179" i="46" s="1"/>
  <c r="BW179" i="46"/>
  <c r="H179" i="46" s="1"/>
  <c r="BV179" i="46"/>
  <c r="BU179" i="46"/>
  <c r="BT179" i="46"/>
  <c r="BS179" i="46"/>
  <c r="D179" i="46" s="1"/>
  <c r="BO179" i="46"/>
  <c r="BF179" i="46"/>
  <c r="BE179" i="46"/>
  <c r="B179" i="46"/>
  <c r="B179" i="44" s="1"/>
  <c r="A179" i="46"/>
  <c r="C179" i="46" s="1"/>
  <c r="C179" i="44" s="1"/>
  <c r="EF178" i="46"/>
  <c r="BQ178" i="46" s="1"/>
  <c r="EE178" i="46"/>
  <c r="ED178" i="46"/>
  <c r="BO178" i="46" s="1"/>
  <c r="EC178" i="46"/>
  <c r="EB178" i="46"/>
  <c r="BM178" i="46" s="1"/>
  <c r="EA178" i="46"/>
  <c r="BL178" i="46" s="1"/>
  <c r="DZ178" i="46"/>
  <c r="BK178" i="46" s="1"/>
  <c r="DY178" i="46"/>
  <c r="BJ178" i="46" s="1"/>
  <c r="DX178" i="46"/>
  <c r="BI178" i="46" s="1"/>
  <c r="DW178" i="46"/>
  <c r="BH178" i="46" s="1"/>
  <c r="DV178" i="46"/>
  <c r="BG178" i="46" s="1"/>
  <c r="DU178" i="46"/>
  <c r="DT178" i="46"/>
  <c r="BE178" i="46" s="1"/>
  <c r="DS178" i="46"/>
  <c r="DR178" i="46"/>
  <c r="DQ178" i="46"/>
  <c r="BB178" i="46" s="1"/>
  <c r="DP178" i="46"/>
  <c r="BA178" i="46" s="1"/>
  <c r="DO178" i="46"/>
  <c r="DN178" i="46"/>
  <c r="AY178" i="46" s="1"/>
  <c r="DM178" i="46"/>
  <c r="DL178" i="46"/>
  <c r="AW178" i="46" s="1"/>
  <c r="DK178" i="46"/>
  <c r="AV178" i="46" s="1"/>
  <c r="DJ178" i="46"/>
  <c r="AU178" i="46" s="1"/>
  <c r="DI178" i="46"/>
  <c r="AT178" i="46" s="1"/>
  <c r="DH178" i="46"/>
  <c r="AS178" i="46" s="1"/>
  <c r="DG178" i="46"/>
  <c r="DF178" i="46"/>
  <c r="AQ178" i="46" s="1"/>
  <c r="DE178" i="46"/>
  <c r="DD178" i="46"/>
  <c r="AO178" i="46" s="1"/>
  <c r="DC178" i="46"/>
  <c r="AN178" i="46" s="1"/>
  <c r="DB178" i="46"/>
  <c r="AM178" i="46" s="1"/>
  <c r="DA178" i="46"/>
  <c r="CZ178" i="46"/>
  <c r="AK178" i="46" s="1"/>
  <c r="CY178" i="46"/>
  <c r="AJ178" i="46" s="1"/>
  <c r="CX178" i="46"/>
  <c r="AI178" i="46" s="1"/>
  <c r="CW178" i="46"/>
  <c r="CV178" i="46"/>
  <c r="AG178" i="46" s="1"/>
  <c r="CU178" i="46"/>
  <c r="AF178" i="46" s="1"/>
  <c r="CT178" i="46"/>
  <c r="CS178" i="46"/>
  <c r="AD178" i="46" s="1"/>
  <c r="CR178" i="46"/>
  <c r="AC178" i="46" s="1"/>
  <c r="CQ178" i="46"/>
  <c r="CP178" i="46"/>
  <c r="AA178" i="46" s="1"/>
  <c r="CO178" i="46"/>
  <c r="CN178" i="46"/>
  <c r="Y178" i="46" s="1"/>
  <c r="CM178" i="46"/>
  <c r="X178" i="46" s="1"/>
  <c r="CL178" i="46"/>
  <c r="CK178" i="46"/>
  <c r="V178" i="46" s="1"/>
  <c r="CJ178" i="46"/>
  <c r="U178" i="46" s="1"/>
  <c r="CI178" i="46"/>
  <c r="T178" i="46" s="1"/>
  <c r="CH178" i="46"/>
  <c r="S178" i="46" s="1"/>
  <c r="CG178" i="46"/>
  <c r="CF178" i="46"/>
  <c r="Q178" i="46" s="1"/>
  <c r="CE178" i="46"/>
  <c r="CD178" i="46"/>
  <c r="O178" i="46" s="1"/>
  <c r="CC178" i="46"/>
  <c r="CB178" i="46"/>
  <c r="M178" i="46" s="1"/>
  <c r="CA178" i="46"/>
  <c r="L178" i="46" s="1"/>
  <c r="BZ178" i="46"/>
  <c r="K178" i="46" s="1"/>
  <c r="BY178" i="46"/>
  <c r="BX178" i="46"/>
  <c r="I178" i="46" s="1"/>
  <c r="BW178" i="46"/>
  <c r="BV178" i="46"/>
  <c r="BU178" i="46"/>
  <c r="F178" i="46" s="1"/>
  <c r="BT178" i="46"/>
  <c r="E178" i="46" s="1"/>
  <c r="BS178" i="46"/>
  <c r="B178" i="46"/>
  <c r="B178" i="44" s="1"/>
  <c r="A178" i="46"/>
  <c r="C178" i="46" s="1"/>
  <c r="C178" i="44" s="1"/>
  <c r="EF177" i="46"/>
  <c r="EE177" i="46"/>
  <c r="BP177" i="46" s="1"/>
  <c r="ED177" i="46"/>
  <c r="BO177" i="44" s="1"/>
  <c r="EC177" i="46"/>
  <c r="BN177" i="44" s="1"/>
  <c r="EB177" i="46"/>
  <c r="EA177" i="46"/>
  <c r="BL177" i="46" s="1"/>
  <c r="DZ177" i="46"/>
  <c r="BK177" i="46" s="1"/>
  <c r="DY177" i="46"/>
  <c r="DX177" i="46"/>
  <c r="BI177" i="46" s="1"/>
  <c r="DW177" i="46"/>
  <c r="BH177" i="46" s="1"/>
  <c r="DV177" i="46"/>
  <c r="BG177" i="46" s="1"/>
  <c r="DU177" i="46"/>
  <c r="BF177" i="46" s="1"/>
  <c r="DT177" i="46"/>
  <c r="BE177" i="46" s="1"/>
  <c r="DS177" i="46"/>
  <c r="DR177" i="46"/>
  <c r="DQ177" i="46"/>
  <c r="DP177" i="46"/>
  <c r="BA177" i="46" s="1"/>
  <c r="DO177" i="46"/>
  <c r="AZ177" i="46" s="1"/>
  <c r="DN177" i="46"/>
  <c r="DM177" i="46"/>
  <c r="AX177" i="46" s="1"/>
  <c r="DL177" i="46"/>
  <c r="DK177" i="46"/>
  <c r="DJ177" i="46"/>
  <c r="AU177" i="46" s="1"/>
  <c r="DI177" i="46"/>
  <c r="DH177" i="46"/>
  <c r="DG177" i="46"/>
  <c r="DF177" i="46"/>
  <c r="AQ177" i="46" s="1"/>
  <c r="DE177" i="46"/>
  <c r="AP177" i="46" s="1"/>
  <c r="DD177" i="46"/>
  <c r="AO177" i="46" s="1"/>
  <c r="DC177" i="46"/>
  <c r="DB177" i="46"/>
  <c r="AM177" i="46" s="1"/>
  <c r="DA177" i="46"/>
  <c r="AL177" i="46" s="1"/>
  <c r="CZ177" i="46"/>
  <c r="AK177" i="46" s="1"/>
  <c r="CY177" i="46"/>
  <c r="AJ177" i="46" s="1"/>
  <c r="CX177" i="46"/>
  <c r="CW177" i="46"/>
  <c r="AH177" i="46" s="1"/>
  <c r="CV177" i="46"/>
  <c r="AG177" i="46" s="1"/>
  <c r="CU177" i="46"/>
  <c r="CT177" i="46"/>
  <c r="AE177" i="46" s="1"/>
  <c r="CS177" i="46"/>
  <c r="CR177" i="46"/>
  <c r="CQ177" i="46"/>
  <c r="AB177" i="46" s="1"/>
  <c r="CP177" i="46"/>
  <c r="AA177" i="46" s="1"/>
  <c r="CO177" i="46"/>
  <c r="Z177" i="46" s="1"/>
  <c r="CN177" i="46"/>
  <c r="CM177" i="46"/>
  <c r="CL177" i="46"/>
  <c r="W177" i="46" s="1"/>
  <c r="CK177" i="46"/>
  <c r="V177" i="46" s="1"/>
  <c r="CJ177" i="46"/>
  <c r="U177" i="46" s="1"/>
  <c r="CI177" i="46"/>
  <c r="CH177" i="46"/>
  <c r="CG177" i="46"/>
  <c r="R177" i="46" s="1"/>
  <c r="CF177" i="46"/>
  <c r="CE177" i="46"/>
  <c r="CD177" i="46"/>
  <c r="O177" i="46" s="1"/>
  <c r="CC177" i="46"/>
  <c r="CB177" i="46"/>
  <c r="M177" i="46" s="1"/>
  <c r="CA177" i="46"/>
  <c r="BZ177" i="46"/>
  <c r="BY177" i="46"/>
  <c r="J177" i="46" s="1"/>
  <c r="BX177" i="46"/>
  <c r="I177" i="46" s="1"/>
  <c r="BW177" i="46"/>
  <c r="BV177" i="46"/>
  <c r="BU177" i="46"/>
  <c r="BT177" i="46"/>
  <c r="E177" i="46" s="1"/>
  <c r="BS177" i="46"/>
  <c r="BO177" i="46"/>
  <c r="BN177" i="46"/>
  <c r="B177" i="46"/>
  <c r="B177" i="44" s="1"/>
  <c r="A177" i="46"/>
  <c r="C177" i="46" s="1"/>
  <c r="C177" i="44" s="1"/>
  <c r="EF176" i="46"/>
  <c r="BQ176" i="46" s="1"/>
  <c r="EE176" i="46"/>
  <c r="BP176" i="46" s="1"/>
  <c r="ED176" i="46"/>
  <c r="BO176" i="46" s="1"/>
  <c r="EC176" i="46"/>
  <c r="BN176" i="46" s="1"/>
  <c r="EB176" i="46"/>
  <c r="BM176" i="46" s="1"/>
  <c r="EA176" i="46"/>
  <c r="DZ176" i="46"/>
  <c r="BK176" i="46" s="1"/>
  <c r="DY176" i="46"/>
  <c r="BJ176" i="46" s="1"/>
  <c r="DX176" i="46"/>
  <c r="BI176" i="46" s="1"/>
  <c r="DW176" i="46"/>
  <c r="BH176" i="46" s="1"/>
  <c r="DV176" i="46"/>
  <c r="BG176" i="44" s="1"/>
  <c r="DU176" i="46"/>
  <c r="BF176" i="46" s="1"/>
  <c r="DT176" i="46"/>
  <c r="DS176" i="46"/>
  <c r="DR176" i="46"/>
  <c r="DQ176" i="46"/>
  <c r="DP176" i="46"/>
  <c r="BA176" i="46" s="1"/>
  <c r="DO176" i="46"/>
  <c r="DN176" i="46"/>
  <c r="AY176" i="46" s="1"/>
  <c r="DM176" i="46"/>
  <c r="AX176" i="46" s="1"/>
  <c r="DL176" i="46"/>
  <c r="AW176" i="46" s="1"/>
  <c r="DK176" i="46"/>
  <c r="DJ176" i="46"/>
  <c r="DI176" i="46"/>
  <c r="AT176" i="46" s="1"/>
  <c r="DH176" i="46"/>
  <c r="AS176" i="46" s="1"/>
  <c r="DG176" i="46"/>
  <c r="DF176" i="46"/>
  <c r="DE176" i="46"/>
  <c r="DD176" i="46"/>
  <c r="AO176" i="46" s="1"/>
  <c r="DC176" i="46"/>
  <c r="DB176" i="46"/>
  <c r="AM176" i="46" s="1"/>
  <c r="DA176" i="46"/>
  <c r="CZ176" i="46"/>
  <c r="AK176" i="46" s="1"/>
  <c r="CY176" i="46"/>
  <c r="AJ176" i="46" s="1"/>
  <c r="CX176" i="46"/>
  <c r="CW176" i="46"/>
  <c r="AH176" i="46" s="1"/>
  <c r="CV176" i="46"/>
  <c r="AG176" i="46" s="1"/>
  <c r="CU176" i="46"/>
  <c r="CT176" i="46"/>
  <c r="CS176" i="46"/>
  <c r="CR176" i="46"/>
  <c r="AC176" i="46" s="1"/>
  <c r="CQ176" i="46"/>
  <c r="CP176" i="46"/>
  <c r="AA176" i="46" s="1"/>
  <c r="CO176" i="46"/>
  <c r="CN176" i="46"/>
  <c r="CM176" i="46"/>
  <c r="CL176" i="46"/>
  <c r="CK176" i="46"/>
  <c r="CJ176" i="46"/>
  <c r="U176" i="46" s="1"/>
  <c r="CI176" i="46"/>
  <c r="T176" i="46" s="1"/>
  <c r="CH176" i="46"/>
  <c r="S176" i="46" s="1"/>
  <c r="CG176" i="46"/>
  <c r="R176" i="46" s="1"/>
  <c r="CF176" i="46"/>
  <c r="Q176" i="46" s="1"/>
  <c r="CE176" i="46"/>
  <c r="CD176" i="46"/>
  <c r="O176" i="46" s="1"/>
  <c r="CC176" i="46"/>
  <c r="CB176" i="46"/>
  <c r="M176" i="46" s="1"/>
  <c r="CA176" i="46"/>
  <c r="BZ176" i="46"/>
  <c r="K176" i="46" s="1"/>
  <c r="BY176" i="46"/>
  <c r="J176" i="46" s="1"/>
  <c r="BX176" i="46"/>
  <c r="BW176" i="46"/>
  <c r="BV176" i="46"/>
  <c r="G176" i="46" s="1"/>
  <c r="BU176" i="46"/>
  <c r="BT176" i="46"/>
  <c r="E176" i="46" s="1"/>
  <c r="BS176" i="46"/>
  <c r="BG176" i="46"/>
  <c r="B176" i="46"/>
  <c r="B176" i="44" s="1"/>
  <c r="A176" i="46"/>
  <c r="A176" i="44" s="1"/>
  <c r="EF175" i="46"/>
  <c r="BQ175" i="46" s="1"/>
  <c r="EE175" i="46"/>
  <c r="BP175" i="46" s="1"/>
  <c r="ED175" i="46"/>
  <c r="BO175" i="44" s="1"/>
  <c r="EC175" i="46"/>
  <c r="BN175" i="46" s="1"/>
  <c r="EB175" i="46"/>
  <c r="EA175" i="46"/>
  <c r="BL175" i="46" s="1"/>
  <c r="DZ175" i="46"/>
  <c r="BK175" i="46" s="1"/>
  <c r="DY175" i="46"/>
  <c r="DX175" i="46"/>
  <c r="BI175" i="46" s="1"/>
  <c r="DW175" i="46"/>
  <c r="DV175" i="46"/>
  <c r="BG175" i="46" s="1"/>
  <c r="DU175" i="46"/>
  <c r="BF175" i="46" s="1"/>
  <c r="DT175" i="46"/>
  <c r="DS175" i="46"/>
  <c r="BD175" i="46" s="1"/>
  <c r="DR175" i="46"/>
  <c r="BC175" i="46" s="1"/>
  <c r="DQ175" i="46"/>
  <c r="DP175" i="46"/>
  <c r="BA175" i="46" s="1"/>
  <c r="DO175" i="46"/>
  <c r="AZ175" i="46" s="1"/>
  <c r="DN175" i="46"/>
  <c r="AY175" i="46" s="1"/>
  <c r="DM175" i="46"/>
  <c r="AX175" i="46" s="1"/>
  <c r="DL175" i="46"/>
  <c r="DK175" i="46"/>
  <c r="DJ175" i="46"/>
  <c r="AU175" i="46" s="1"/>
  <c r="DI175" i="46"/>
  <c r="AT175" i="46" s="1"/>
  <c r="DH175" i="46"/>
  <c r="AS175" i="46" s="1"/>
  <c r="DG175" i="46"/>
  <c r="DF175" i="46"/>
  <c r="AQ175" i="46" s="1"/>
  <c r="DE175" i="46"/>
  <c r="DD175" i="46"/>
  <c r="AO175" i="46" s="1"/>
  <c r="DC175" i="46"/>
  <c r="AN175" i="46" s="1"/>
  <c r="DB175" i="46"/>
  <c r="AM175" i="46" s="1"/>
  <c r="DA175" i="46"/>
  <c r="CZ175" i="46"/>
  <c r="CY175" i="46"/>
  <c r="AJ175" i="46" s="1"/>
  <c r="CX175" i="46"/>
  <c r="AI175" i="46" s="1"/>
  <c r="CW175" i="46"/>
  <c r="AH175" i="46" s="1"/>
  <c r="CV175" i="46"/>
  <c r="CU175" i="46"/>
  <c r="AF175" i="46" s="1"/>
  <c r="CT175" i="46"/>
  <c r="CS175" i="46"/>
  <c r="CR175" i="46"/>
  <c r="AC175" i="46" s="1"/>
  <c r="CQ175" i="46"/>
  <c r="CP175" i="46"/>
  <c r="AA175" i="46" s="1"/>
  <c r="CO175" i="46"/>
  <c r="Z175" i="46" s="1"/>
  <c r="CN175" i="46"/>
  <c r="CM175" i="46"/>
  <c r="CL175" i="46"/>
  <c r="W175" i="46" s="1"/>
  <c r="CK175" i="46"/>
  <c r="V175" i="46" s="1"/>
  <c r="CJ175" i="46"/>
  <c r="U175" i="46" s="1"/>
  <c r="CI175" i="46"/>
  <c r="T175" i="46" s="1"/>
  <c r="CH175" i="46"/>
  <c r="S175" i="46" s="1"/>
  <c r="CG175" i="46"/>
  <c r="R175" i="46" s="1"/>
  <c r="CF175" i="46"/>
  <c r="CE175" i="46"/>
  <c r="P175" i="46" s="1"/>
  <c r="CD175" i="46"/>
  <c r="CC175" i="46"/>
  <c r="CB175" i="46"/>
  <c r="M175" i="46" s="1"/>
  <c r="CA175" i="46"/>
  <c r="BZ175" i="46"/>
  <c r="K175" i="46" s="1"/>
  <c r="BY175" i="46"/>
  <c r="J175" i="46" s="1"/>
  <c r="BX175" i="46"/>
  <c r="BW175" i="46"/>
  <c r="H175" i="46" s="1"/>
  <c r="BV175" i="46"/>
  <c r="G175" i="46" s="1"/>
  <c r="BU175" i="46"/>
  <c r="BT175" i="46"/>
  <c r="E175" i="46" s="1"/>
  <c r="BS175" i="46"/>
  <c r="D175" i="46" s="1"/>
  <c r="BO175" i="46"/>
  <c r="B175" i="46"/>
  <c r="B175" i="44" s="1"/>
  <c r="A175" i="46"/>
  <c r="C175" i="46" s="1"/>
  <c r="C175" i="44" s="1"/>
  <c r="EF174" i="46"/>
  <c r="EE174" i="46"/>
  <c r="ED174" i="46"/>
  <c r="EC174" i="46"/>
  <c r="BN174" i="46" s="1"/>
  <c r="EB174" i="46"/>
  <c r="EA174" i="46"/>
  <c r="DZ174" i="46"/>
  <c r="BK174" i="46" s="1"/>
  <c r="DY174" i="46"/>
  <c r="DX174" i="46"/>
  <c r="BI174" i="46" s="1"/>
  <c r="DW174" i="46"/>
  <c r="DV174" i="46"/>
  <c r="BG174" i="46" s="1"/>
  <c r="DU174" i="46"/>
  <c r="DT174" i="46"/>
  <c r="DS174" i="46"/>
  <c r="DR174" i="46"/>
  <c r="BC174" i="46" s="1"/>
  <c r="DQ174" i="46"/>
  <c r="BB174" i="46" s="1"/>
  <c r="DP174" i="46"/>
  <c r="BA174" i="46" s="1"/>
  <c r="DO174" i="46"/>
  <c r="DN174" i="46"/>
  <c r="DM174" i="46"/>
  <c r="AX174" i="46" s="1"/>
  <c r="DL174" i="46"/>
  <c r="AW174" i="46" s="1"/>
  <c r="DK174" i="46"/>
  <c r="DJ174" i="46"/>
  <c r="AU174" i="46" s="1"/>
  <c r="DI174" i="46"/>
  <c r="DH174" i="46"/>
  <c r="DG174" i="46"/>
  <c r="AR174" i="46" s="1"/>
  <c r="DF174" i="46"/>
  <c r="DE174" i="46"/>
  <c r="AP174" i="46" s="1"/>
  <c r="DD174" i="46"/>
  <c r="AO174" i="46" s="1"/>
  <c r="DC174" i="46"/>
  <c r="DB174" i="46"/>
  <c r="AM174" i="46" s="1"/>
  <c r="DA174" i="46"/>
  <c r="CZ174" i="46"/>
  <c r="CY174" i="46"/>
  <c r="AJ174" i="46" s="1"/>
  <c r="CX174" i="46"/>
  <c r="AI174" i="46" s="1"/>
  <c r="CW174" i="46"/>
  <c r="AH174" i="46" s="1"/>
  <c r="CV174" i="46"/>
  <c r="AG174" i="46" s="1"/>
  <c r="CU174" i="46"/>
  <c r="CT174" i="46"/>
  <c r="AE174" i="46" s="1"/>
  <c r="CS174" i="46"/>
  <c r="CR174" i="46"/>
  <c r="AC174" i="46" s="1"/>
  <c r="CQ174" i="46"/>
  <c r="AB174" i="46" s="1"/>
  <c r="CP174" i="46"/>
  <c r="AA174" i="46" s="1"/>
  <c r="CO174" i="46"/>
  <c r="Z174" i="46" s="1"/>
  <c r="CN174" i="46"/>
  <c r="CM174" i="46"/>
  <c r="CL174" i="46"/>
  <c r="W174" i="46" s="1"/>
  <c r="CK174" i="46"/>
  <c r="CJ174" i="46"/>
  <c r="U174" i="46" s="1"/>
  <c r="CI174" i="46"/>
  <c r="T174" i="46" s="1"/>
  <c r="CH174" i="46"/>
  <c r="CG174" i="46"/>
  <c r="R174" i="46" s="1"/>
  <c r="CF174" i="46"/>
  <c r="Q174" i="46" s="1"/>
  <c r="CE174" i="46"/>
  <c r="CD174" i="46"/>
  <c r="CC174" i="46"/>
  <c r="CB174" i="46"/>
  <c r="CA174" i="46"/>
  <c r="BZ174" i="46"/>
  <c r="K174" i="46" s="1"/>
  <c r="BY174" i="46"/>
  <c r="J174" i="46" s="1"/>
  <c r="BX174" i="46"/>
  <c r="I174" i="46" s="1"/>
  <c r="BW174" i="46"/>
  <c r="BV174" i="46"/>
  <c r="G174" i="46" s="1"/>
  <c r="BU174" i="46"/>
  <c r="BT174" i="46"/>
  <c r="BS174" i="46"/>
  <c r="B174" i="46"/>
  <c r="B174" i="44" s="1"/>
  <c r="A174" i="46"/>
  <c r="C174" i="46" s="1"/>
  <c r="C174" i="44" s="1"/>
  <c r="EF173" i="46"/>
  <c r="EE173" i="46"/>
  <c r="ED173" i="46"/>
  <c r="BO173" i="46" s="1"/>
  <c r="EC173" i="46"/>
  <c r="EB173" i="46"/>
  <c r="EA173" i="46"/>
  <c r="BL173" i="46" s="1"/>
  <c r="DZ173" i="46"/>
  <c r="DY173" i="46"/>
  <c r="DX173" i="46"/>
  <c r="DW173" i="46"/>
  <c r="DV173" i="46"/>
  <c r="BG173" i="46" s="1"/>
  <c r="DU173" i="46"/>
  <c r="DT173" i="46"/>
  <c r="BE173" i="46" s="1"/>
  <c r="DS173" i="46"/>
  <c r="DR173" i="46"/>
  <c r="BC173" i="46" s="1"/>
  <c r="DQ173" i="46"/>
  <c r="BB173" i="46" s="1"/>
  <c r="DP173" i="46"/>
  <c r="DO173" i="46"/>
  <c r="DN173" i="46"/>
  <c r="AY173" i="46" s="1"/>
  <c r="DM173" i="46"/>
  <c r="DL173" i="46"/>
  <c r="AW173" i="46" s="1"/>
  <c r="DK173" i="46"/>
  <c r="AV173" i="46" s="1"/>
  <c r="DJ173" i="46"/>
  <c r="AU173" i="46" s="1"/>
  <c r="DI173" i="46"/>
  <c r="AT173" i="46" s="1"/>
  <c r="DH173" i="46"/>
  <c r="DG173" i="46"/>
  <c r="DF173" i="46"/>
  <c r="AQ173" i="46" s="1"/>
  <c r="DE173" i="46"/>
  <c r="AP173" i="46" s="1"/>
  <c r="DD173" i="46"/>
  <c r="AO173" i="46" s="1"/>
  <c r="DC173" i="46"/>
  <c r="DB173" i="46"/>
  <c r="AM173" i="46" s="1"/>
  <c r="DA173" i="46"/>
  <c r="CZ173" i="46"/>
  <c r="CY173" i="46"/>
  <c r="CX173" i="46"/>
  <c r="AI173" i="46" s="1"/>
  <c r="CW173" i="46"/>
  <c r="CV173" i="46"/>
  <c r="AG173" i="46" s="1"/>
  <c r="CU173" i="46"/>
  <c r="AF173" i="46" s="1"/>
  <c r="CT173" i="46"/>
  <c r="AE173" i="46" s="1"/>
  <c r="CS173" i="46"/>
  <c r="AD173" i="46" s="1"/>
  <c r="CR173" i="46"/>
  <c r="CQ173" i="46"/>
  <c r="AB173" i="46" s="1"/>
  <c r="CP173" i="46"/>
  <c r="AA173" i="46" s="1"/>
  <c r="CO173" i="46"/>
  <c r="CN173" i="46"/>
  <c r="CM173" i="46"/>
  <c r="CL173" i="46"/>
  <c r="CK173" i="46"/>
  <c r="V173" i="46" s="1"/>
  <c r="CJ173" i="46"/>
  <c r="CI173" i="46"/>
  <c r="CH173" i="46"/>
  <c r="CG173" i="46"/>
  <c r="R173" i="46" s="1"/>
  <c r="CF173" i="46"/>
  <c r="Q173" i="46" s="1"/>
  <c r="CE173" i="46"/>
  <c r="P173" i="46" s="1"/>
  <c r="CD173" i="46"/>
  <c r="O173" i="46" s="1"/>
  <c r="CC173" i="46"/>
  <c r="CB173" i="46"/>
  <c r="CA173" i="46"/>
  <c r="BZ173" i="46"/>
  <c r="K173" i="46" s="1"/>
  <c r="BY173" i="46"/>
  <c r="BX173" i="46"/>
  <c r="BW173" i="46"/>
  <c r="H173" i="46" s="1"/>
  <c r="BV173" i="46"/>
  <c r="BU173" i="46"/>
  <c r="F173" i="46" s="1"/>
  <c r="BT173" i="46"/>
  <c r="BS173" i="46"/>
  <c r="B173" i="46"/>
  <c r="B173" i="44" s="1"/>
  <c r="A173" i="46"/>
  <c r="C173" i="46" s="1"/>
  <c r="C173" i="44" s="1"/>
  <c r="EF172" i="46"/>
  <c r="BQ172" i="46" s="1"/>
  <c r="EE172" i="46"/>
  <c r="BP172" i="46" s="1"/>
  <c r="ED172" i="46"/>
  <c r="EC172" i="46"/>
  <c r="BN172" i="46" s="1"/>
  <c r="EB172" i="46"/>
  <c r="BM172" i="46" s="1"/>
  <c r="EA172" i="46"/>
  <c r="DZ172" i="46"/>
  <c r="BK172" i="46" s="1"/>
  <c r="DY172" i="46"/>
  <c r="BJ172" i="46" s="1"/>
  <c r="DX172" i="46"/>
  <c r="BI172" i="46" s="1"/>
  <c r="DW172" i="46"/>
  <c r="BH172" i="46" s="1"/>
  <c r="DV172" i="46"/>
  <c r="BG172" i="46" s="1"/>
  <c r="DU172" i="46"/>
  <c r="BF172" i="46" s="1"/>
  <c r="DT172" i="46"/>
  <c r="DS172" i="46"/>
  <c r="DR172" i="46"/>
  <c r="BC172" i="46" s="1"/>
  <c r="DQ172" i="46"/>
  <c r="DP172" i="46"/>
  <c r="DO172" i="46"/>
  <c r="AZ172" i="46" s="1"/>
  <c r="DN172" i="46"/>
  <c r="DM172" i="46"/>
  <c r="AX172" i="46" s="1"/>
  <c r="DL172" i="46"/>
  <c r="AW172" i="46" s="1"/>
  <c r="DK172" i="46"/>
  <c r="DJ172" i="46"/>
  <c r="AU172" i="46" s="1"/>
  <c r="DI172" i="46"/>
  <c r="DH172" i="46"/>
  <c r="DG172" i="46"/>
  <c r="DF172" i="46"/>
  <c r="DE172" i="46"/>
  <c r="AP172" i="46" s="1"/>
  <c r="DD172" i="46"/>
  <c r="AO172" i="46" s="1"/>
  <c r="DC172" i="46"/>
  <c r="DB172" i="46"/>
  <c r="AM172" i="46" s="1"/>
  <c r="DA172" i="46"/>
  <c r="AL172" i="46" s="1"/>
  <c r="CZ172" i="46"/>
  <c r="AK172" i="46" s="1"/>
  <c r="CY172" i="46"/>
  <c r="AJ172" i="46" s="1"/>
  <c r="CX172" i="46"/>
  <c r="AI172" i="46" s="1"/>
  <c r="CW172" i="46"/>
  <c r="AH172" i="46" s="1"/>
  <c r="CV172" i="46"/>
  <c r="AG172" i="46" s="1"/>
  <c r="CU172" i="46"/>
  <c r="CT172" i="46"/>
  <c r="AE172" i="46" s="1"/>
  <c r="CS172" i="46"/>
  <c r="CR172" i="46"/>
  <c r="AC172" i="46" s="1"/>
  <c r="CQ172" i="46"/>
  <c r="AB172" i="46" s="1"/>
  <c r="CP172" i="46"/>
  <c r="CO172" i="46"/>
  <c r="Z172" i="46" s="1"/>
  <c r="CN172" i="46"/>
  <c r="CM172" i="46"/>
  <c r="X172" i="46" s="1"/>
  <c r="CL172" i="46"/>
  <c r="W172" i="46" s="1"/>
  <c r="CK172" i="46"/>
  <c r="CJ172" i="46"/>
  <c r="U172" i="46" s="1"/>
  <c r="CI172" i="46"/>
  <c r="T172" i="46" s="1"/>
  <c r="CH172" i="46"/>
  <c r="S172" i="46" s="1"/>
  <c r="CG172" i="46"/>
  <c r="R172" i="46" s="1"/>
  <c r="CF172" i="46"/>
  <c r="Q172" i="46" s="1"/>
  <c r="CE172" i="46"/>
  <c r="CD172" i="46"/>
  <c r="CC172" i="46"/>
  <c r="CB172" i="46"/>
  <c r="CA172" i="46"/>
  <c r="BZ172" i="46"/>
  <c r="BY172" i="46"/>
  <c r="J172" i="46" s="1"/>
  <c r="BX172" i="46"/>
  <c r="BW172" i="46"/>
  <c r="H172" i="46" s="1"/>
  <c r="BV172" i="46"/>
  <c r="G172" i="46" s="1"/>
  <c r="BU172" i="46"/>
  <c r="BT172" i="46"/>
  <c r="E172" i="46" s="1"/>
  <c r="BS172" i="46"/>
  <c r="D172" i="46" s="1"/>
  <c r="B172" i="46"/>
  <c r="B172" i="44" s="1"/>
  <c r="A172" i="46"/>
  <c r="C172" i="46" s="1"/>
  <c r="C172" i="44" s="1"/>
  <c r="EF171" i="46"/>
  <c r="BQ171" i="46" s="1"/>
  <c r="EE171" i="46"/>
  <c r="ED171" i="46"/>
  <c r="BO171" i="46" s="1"/>
  <c r="EC171" i="46"/>
  <c r="EB171" i="46"/>
  <c r="BM171" i="46" s="1"/>
  <c r="EA171" i="46"/>
  <c r="DZ171" i="46"/>
  <c r="DY171" i="46"/>
  <c r="BJ171" i="46" s="1"/>
  <c r="DX171" i="46"/>
  <c r="BI171" i="46" s="1"/>
  <c r="DW171" i="46"/>
  <c r="DV171" i="46"/>
  <c r="DU171" i="46"/>
  <c r="DT171" i="46"/>
  <c r="DS171" i="46"/>
  <c r="BD171" i="46" s="1"/>
  <c r="DR171" i="46"/>
  <c r="DQ171" i="46"/>
  <c r="BB171" i="46" s="1"/>
  <c r="DP171" i="46"/>
  <c r="BA171" i="46" s="1"/>
  <c r="DO171" i="46"/>
  <c r="DN171" i="46"/>
  <c r="DM171" i="46"/>
  <c r="DL171" i="46"/>
  <c r="AW171" i="46" s="1"/>
  <c r="DK171" i="46"/>
  <c r="DJ171" i="46"/>
  <c r="AU171" i="46" s="1"/>
  <c r="DI171" i="46"/>
  <c r="AT171" i="46" s="1"/>
  <c r="DH171" i="46"/>
  <c r="DG171" i="46"/>
  <c r="DF171" i="46"/>
  <c r="DE171" i="46"/>
  <c r="AP171" i="46" s="1"/>
  <c r="DD171" i="46"/>
  <c r="AO171" i="46" s="1"/>
  <c r="DC171" i="46"/>
  <c r="AN171" i="46" s="1"/>
  <c r="DB171" i="46"/>
  <c r="DA171" i="46"/>
  <c r="AL171" i="46" s="1"/>
  <c r="CZ171" i="46"/>
  <c r="AK171" i="46" s="1"/>
  <c r="CY171" i="46"/>
  <c r="AJ171" i="46" s="1"/>
  <c r="CX171" i="46"/>
  <c r="CW171" i="46"/>
  <c r="CV171" i="46"/>
  <c r="AG171" i="46" s="1"/>
  <c r="CU171" i="46"/>
  <c r="AF171" i="46" s="1"/>
  <c r="CT171" i="46"/>
  <c r="CS171" i="46"/>
  <c r="AD171" i="46" s="1"/>
  <c r="CR171" i="46"/>
  <c r="AC171" i="46" s="1"/>
  <c r="CQ171" i="46"/>
  <c r="CP171" i="46"/>
  <c r="CO171" i="46"/>
  <c r="CN171" i="46"/>
  <c r="Y171" i="46" s="1"/>
  <c r="CM171" i="46"/>
  <c r="CL171" i="46"/>
  <c r="W171" i="46" s="1"/>
  <c r="CK171" i="46"/>
  <c r="V171" i="46" s="1"/>
  <c r="CJ171" i="46"/>
  <c r="CI171" i="46"/>
  <c r="T171" i="46" s="1"/>
  <c r="CH171" i="46"/>
  <c r="S171" i="46" s="1"/>
  <c r="CG171" i="46"/>
  <c r="R171" i="46" s="1"/>
  <c r="CF171" i="46"/>
  <c r="CE171" i="46"/>
  <c r="CD171" i="46"/>
  <c r="CC171" i="46"/>
  <c r="N171" i="46" s="1"/>
  <c r="CB171" i="46"/>
  <c r="M171" i="46" s="1"/>
  <c r="CA171" i="46"/>
  <c r="L171" i="46" s="1"/>
  <c r="BZ171" i="46"/>
  <c r="K171" i="46" s="1"/>
  <c r="BY171" i="46"/>
  <c r="BX171" i="46"/>
  <c r="I171" i="46" s="1"/>
  <c r="BW171" i="46"/>
  <c r="BV171" i="46"/>
  <c r="G171" i="46" s="1"/>
  <c r="BU171" i="46"/>
  <c r="F171" i="46" s="1"/>
  <c r="BT171" i="46"/>
  <c r="E171" i="46" s="1"/>
  <c r="BS171" i="46"/>
  <c r="B171" i="46"/>
  <c r="B171" i="44" s="1"/>
  <c r="A171" i="46"/>
  <c r="EF170" i="46"/>
  <c r="BQ170" i="46" s="1"/>
  <c r="EE170" i="46"/>
  <c r="BP170" i="46" s="1"/>
  <c r="ED170" i="46"/>
  <c r="EC170" i="46"/>
  <c r="BN170" i="46" s="1"/>
  <c r="EB170" i="46"/>
  <c r="EA170" i="46"/>
  <c r="DZ170" i="46"/>
  <c r="DY170" i="46"/>
  <c r="BJ170" i="46" s="1"/>
  <c r="DX170" i="46"/>
  <c r="DW170" i="46"/>
  <c r="BH170" i="46" s="1"/>
  <c r="DV170" i="46"/>
  <c r="BG170" i="46" s="1"/>
  <c r="DU170" i="46"/>
  <c r="BF170" i="46" s="1"/>
  <c r="DT170" i="46"/>
  <c r="DS170" i="46"/>
  <c r="BD170" i="46" s="1"/>
  <c r="DR170" i="46"/>
  <c r="DQ170" i="46"/>
  <c r="BB170" i="46" s="1"/>
  <c r="DP170" i="46"/>
  <c r="DO170" i="46"/>
  <c r="AZ170" i="46" s="1"/>
  <c r="DN170" i="46"/>
  <c r="AY170" i="46" s="1"/>
  <c r="DM170" i="46"/>
  <c r="DL170" i="46"/>
  <c r="DK170" i="46"/>
  <c r="AV170" i="46" s="1"/>
  <c r="DJ170" i="46"/>
  <c r="DI170" i="46"/>
  <c r="DH170" i="46"/>
  <c r="AS170" i="46" s="1"/>
  <c r="DG170" i="46"/>
  <c r="AR170" i="46" s="1"/>
  <c r="DF170" i="46"/>
  <c r="AQ170" i="46" s="1"/>
  <c r="DE170" i="46"/>
  <c r="AP170" i="46" s="1"/>
  <c r="DD170" i="46"/>
  <c r="DC170" i="46"/>
  <c r="DB170" i="46"/>
  <c r="DA170" i="46"/>
  <c r="CZ170" i="46"/>
  <c r="AK170" i="46" s="1"/>
  <c r="CY170" i="46"/>
  <c r="CX170" i="46"/>
  <c r="AI170" i="46" s="1"/>
  <c r="CW170" i="46"/>
  <c r="AH170" i="46" s="1"/>
  <c r="CV170" i="46"/>
  <c r="CU170" i="46"/>
  <c r="CT170" i="46"/>
  <c r="CS170" i="46"/>
  <c r="CR170" i="46"/>
  <c r="AC170" i="46" s="1"/>
  <c r="CQ170" i="46"/>
  <c r="AB170" i="46" s="1"/>
  <c r="CP170" i="46"/>
  <c r="AA170" i="46" s="1"/>
  <c r="CO170" i="46"/>
  <c r="CN170" i="46"/>
  <c r="CM170" i="46"/>
  <c r="X170" i="46" s="1"/>
  <c r="CL170" i="46"/>
  <c r="W170" i="46" s="1"/>
  <c r="CK170" i="46"/>
  <c r="CJ170" i="46"/>
  <c r="U170" i="46" s="1"/>
  <c r="CI170" i="46"/>
  <c r="T170" i="46" s="1"/>
  <c r="CH170" i="46"/>
  <c r="CG170" i="46"/>
  <c r="R170" i="46" s="1"/>
  <c r="CF170" i="46"/>
  <c r="CE170" i="46"/>
  <c r="CD170" i="46"/>
  <c r="O170" i="46" s="1"/>
  <c r="CC170" i="46"/>
  <c r="CB170" i="46"/>
  <c r="M170" i="46" s="1"/>
  <c r="CA170" i="46"/>
  <c r="L170" i="46" s="1"/>
  <c r="BZ170" i="46"/>
  <c r="K170" i="46" s="1"/>
  <c r="BY170" i="46"/>
  <c r="BX170" i="46"/>
  <c r="BW170" i="46"/>
  <c r="BV170" i="46"/>
  <c r="BU170" i="46"/>
  <c r="BT170" i="46"/>
  <c r="BS170" i="46"/>
  <c r="B170" i="46"/>
  <c r="B170" i="44" s="1"/>
  <c r="A170" i="46"/>
  <c r="C170" i="46" s="1"/>
  <c r="C170" i="44" s="1"/>
  <c r="EF169" i="46"/>
  <c r="BQ169" i="46" s="1"/>
  <c r="EE169" i="46"/>
  <c r="BP169" i="46" s="1"/>
  <c r="ED169" i="46"/>
  <c r="EC169" i="46"/>
  <c r="EB169" i="46"/>
  <c r="EA169" i="46"/>
  <c r="DZ169" i="46"/>
  <c r="DY169" i="46"/>
  <c r="DX169" i="46"/>
  <c r="BI169" i="46" s="1"/>
  <c r="DW169" i="46"/>
  <c r="DV169" i="46"/>
  <c r="DU169" i="46"/>
  <c r="BF169" i="46" s="1"/>
  <c r="DT169" i="46"/>
  <c r="DS169" i="46"/>
  <c r="DR169" i="46"/>
  <c r="DQ169" i="46"/>
  <c r="BB169" i="46" s="1"/>
  <c r="DP169" i="46"/>
  <c r="BA169" i="46" s="1"/>
  <c r="DO169" i="46"/>
  <c r="DN169" i="46"/>
  <c r="DM169" i="46"/>
  <c r="DL169" i="46"/>
  <c r="DK169" i="46"/>
  <c r="DJ169" i="46"/>
  <c r="AU169" i="46" s="1"/>
  <c r="DI169" i="46"/>
  <c r="AT169" i="46" s="1"/>
  <c r="DH169" i="46"/>
  <c r="AS169" i="46" s="1"/>
  <c r="DG169" i="46"/>
  <c r="DF169" i="46"/>
  <c r="DE169" i="46"/>
  <c r="DD169" i="46"/>
  <c r="DC169" i="46"/>
  <c r="DB169" i="46"/>
  <c r="DA169" i="46"/>
  <c r="CZ169" i="46"/>
  <c r="AK169" i="46" s="1"/>
  <c r="CY169" i="46"/>
  <c r="AJ169" i="46" s="1"/>
  <c r="CX169" i="46"/>
  <c r="CW169" i="46"/>
  <c r="AH169" i="46" s="1"/>
  <c r="CV169" i="46"/>
  <c r="CU169" i="46"/>
  <c r="AF169" i="46" s="1"/>
  <c r="CT169" i="46"/>
  <c r="AE169" i="46" s="1"/>
  <c r="CS169" i="46"/>
  <c r="AD169" i="46" s="1"/>
  <c r="CR169" i="46"/>
  <c r="AC169" i="46" s="1"/>
  <c r="CQ169" i="46"/>
  <c r="CP169" i="46"/>
  <c r="CO169" i="46"/>
  <c r="CN169" i="46"/>
  <c r="CM169" i="46"/>
  <c r="X169" i="46" s="1"/>
  <c r="CL169" i="46"/>
  <c r="W169" i="46" s="1"/>
  <c r="CK169" i="46"/>
  <c r="CJ169" i="46"/>
  <c r="U169" i="46" s="1"/>
  <c r="CI169" i="46"/>
  <c r="CH169" i="46"/>
  <c r="S169" i="46" s="1"/>
  <c r="CG169" i="46"/>
  <c r="CF169" i="46"/>
  <c r="CE169" i="46"/>
  <c r="CD169" i="46"/>
  <c r="O169" i="46" s="1"/>
  <c r="CC169" i="46"/>
  <c r="N169" i="46" s="1"/>
  <c r="CB169" i="46"/>
  <c r="M169" i="46" s="1"/>
  <c r="CA169" i="46"/>
  <c r="BZ169" i="46"/>
  <c r="K169" i="46" s="1"/>
  <c r="BY169" i="46"/>
  <c r="BX169" i="46"/>
  <c r="BW169" i="46"/>
  <c r="H169" i="46" s="1"/>
  <c r="BV169" i="46"/>
  <c r="G169" i="46" s="1"/>
  <c r="BU169" i="46"/>
  <c r="BT169" i="46"/>
  <c r="E169" i="46" s="1"/>
  <c r="BS169" i="46"/>
  <c r="B169" i="46"/>
  <c r="B169" i="44" s="1"/>
  <c r="A169" i="46"/>
  <c r="C169" i="46" s="1"/>
  <c r="C169" i="44" s="1"/>
  <c r="EF168" i="46"/>
  <c r="BQ168" i="46" s="1"/>
  <c r="EE168" i="46"/>
  <c r="BP168" i="46" s="1"/>
  <c r="ED168" i="46"/>
  <c r="EC168" i="46"/>
  <c r="BN168" i="46" s="1"/>
  <c r="EB168" i="46"/>
  <c r="BM168" i="46" s="1"/>
  <c r="EA168" i="46"/>
  <c r="DZ168" i="46"/>
  <c r="BK168" i="46" s="1"/>
  <c r="DY168" i="46"/>
  <c r="DX168" i="46"/>
  <c r="BI168" i="46" s="1"/>
  <c r="DW168" i="46"/>
  <c r="DV168" i="46"/>
  <c r="DU168" i="46"/>
  <c r="BF168" i="46" s="1"/>
  <c r="DT168" i="46"/>
  <c r="DS168" i="46"/>
  <c r="DR168" i="46"/>
  <c r="DQ168" i="46"/>
  <c r="BB168" i="46" s="1"/>
  <c r="DP168" i="46"/>
  <c r="DO168" i="46"/>
  <c r="AZ168" i="46" s="1"/>
  <c r="DN168" i="46"/>
  <c r="DM168" i="46"/>
  <c r="AX168" i="46" s="1"/>
  <c r="DL168" i="46"/>
  <c r="AW168" i="46" s="1"/>
  <c r="DK168" i="46"/>
  <c r="DJ168" i="46"/>
  <c r="DI168" i="46"/>
  <c r="DH168" i="46"/>
  <c r="AS168" i="46" s="1"/>
  <c r="DG168" i="46"/>
  <c r="DF168" i="46"/>
  <c r="DE168" i="46"/>
  <c r="AP168" i="46" s="1"/>
  <c r="DD168" i="46"/>
  <c r="AO168" i="46" s="1"/>
  <c r="DC168" i="46"/>
  <c r="DB168" i="46"/>
  <c r="DA168" i="46"/>
  <c r="CZ168" i="46"/>
  <c r="AK168" i="46" s="1"/>
  <c r="CY168" i="46"/>
  <c r="AJ168" i="46" s="1"/>
  <c r="CX168" i="46"/>
  <c r="CW168" i="46"/>
  <c r="CV168" i="46"/>
  <c r="AG168" i="46" s="1"/>
  <c r="CU168" i="46"/>
  <c r="CT168" i="46"/>
  <c r="CS168" i="46"/>
  <c r="AD168" i="46" s="1"/>
  <c r="CR168" i="46"/>
  <c r="AC168" i="46" s="1"/>
  <c r="CQ168" i="46"/>
  <c r="AB168" i="46" s="1"/>
  <c r="CP168" i="46"/>
  <c r="CO168" i="46"/>
  <c r="Z168" i="46" s="1"/>
  <c r="CN168" i="46"/>
  <c r="Y168" i="46" s="1"/>
  <c r="CM168" i="46"/>
  <c r="CL168" i="46"/>
  <c r="CK168" i="46"/>
  <c r="CJ168" i="46"/>
  <c r="U168" i="46" s="1"/>
  <c r="CI168" i="46"/>
  <c r="T168" i="46" s="1"/>
  <c r="CH168" i="46"/>
  <c r="CG168" i="46"/>
  <c r="R168" i="46" s="1"/>
  <c r="CF168" i="46"/>
  <c r="Q168" i="46" s="1"/>
  <c r="CE168" i="46"/>
  <c r="P168" i="46" s="1"/>
  <c r="CD168" i="46"/>
  <c r="CC168" i="46"/>
  <c r="CB168" i="46"/>
  <c r="M168" i="46" s="1"/>
  <c r="CA168" i="46"/>
  <c r="L168" i="46" s="1"/>
  <c r="BZ168" i="46"/>
  <c r="BY168" i="46"/>
  <c r="J168" i="46" s="1"/>
  <c r="BX168" i="46"/>
  <c r="I168" i="46" s="1"/>
  <c r="BW168" i="46"/>
  <c r="BV168" i="46"/>
  <c r="G168" i="46" s="1"/>
  <c r="BU168" i="46"/>
  <c r="F168" i="46" s="1"/>
  <c r="BT168" i="46"/>
  <c r="E168" i="46" s="1"/>
  <c r="BS168" i="46"/>
  <c r="B168" i="46"/>
  <c r="B168" i="44" s="1"/>
  <c r="A168" i="46"/>
  <c r="A168" i="44" s="1"/>
  <c r="EF167" i="46"/>
  <c r="BQ167" i="46" s="1"/>
  <c r="EE167" i="46"/>
  <c r="BP167" i="46" s="1"/>
  <c r="ED167" i="46"/>
  <c r="BO167" i="44" s="1"/>
  <c r="EC167" i="46"/>
  <c r="BN167" i="44" s="1"/>
  <c r="EB167" i="46"/>
  <c r="BM167" i="44" s="1"/>
  <c r="EA167" i="46"/>
  <c r="BL167" i="44" s="1"/>
  <c r="DZ167" i="46"/>
  <c r="BK167" i="44" s="1"/>
  <c r="DY167" i="46"/>
  <c r="BJ167" i="44" s="1"/>
  <c r="DX167" i="46"/>
  <c r="BI167" i="46" s="1"/>
  <c r="DW167" i="46"/>
  <c r="DV167" i="46"/>
  <c r="BG167" i="46" s="1"/>
  <c r="DU167" i="46"/>
  <c r="DT167" i="46"/>
  <c r="BE167" i="46" s="1"/>
  <c r="DS167" i="46"/>
  <c r="BD167" i="46" s="1"/>
  <c r="DR167" i="46"/>
  <c r="DQ167" i="46"/>
  <c r="BB167" i="46" s="1"/>
  <c r="DP167" i="46"/>
  <c r="BA167" i="46" s="1"/>
  <c r="DO167" i="46"/>
  <c r="DN167" i="46"/>
  <c r="DM167" i="46"/>
  <c r="AX167" i="46" s="1"/>
  <c r="DL167" i="46"/>
  <c r="AW167" i="46" s="1"/>
  <c r="DK167" i="46"/>
  <c r="AV167" i="46" s="1"/>
  <c r="DJ167" i="46"/>
  <c r="AU167" i="46" s="1"/>
  <c r="DI167" i="46"/>
  <c r="AT167" i="46" s="1"/>
  <c r="DH167" i="46"/>
  <c r="DG167" i="46"/>
  <c r="DF167" i="46"/>
  <c r="AQ167" i="46" s="1"/>
  <c r="DE167" i="46"/>
  <c r="AP167" i="46" s="1"/>
  <c r="DD167" i="46"/>
  <c r="AO167" i="46" s="1"/>
  <c r="DC167" i="46"/>
  <c r="DB167" i="46"/>
  <c r="AM167" i="46" s="1"/>
  <c r="DA167" i="46"/>
  <c r="AL167" i="46" s="1"/>
  <c r="CZ167" i="46"/>
  <c r="AK167" i="46" s="1"/>
  <c r="CY167" i="46"/>
  <c r="AJ167" i="46" s="1"/>
  <c r="CX167" i="46"/>
  <c r="CW167" i="46"/>
  <c r="CV167" i="46"/>
  <c r="AG167" i="46" s="1"/>
  <c r="CU167" i="46"/>
  <c r="AF167" i="46" s="1"/>
  <c r="CT167" i="46"/>
  <c r="CS167" i="46"/>
  <c r="AD167" i="46" s="1"/>
  <c r="CR167" i="46"/>
  <c r="AC167" i="46" s="1"/>
  <c r="CQ167" i="46"/>
  <c r="CP167" i="46"/>
  <c r="CO167" i="46"/>
  <c r="Z167" i="46" s="1"/>
  <c r="CN167" i="46"/>
  <c r="Y167" i="46" s="1"/>
  <c r="CM167" i="46"/>
  <c r="CL167" i="46"/>
  <c r="CK167" i="46"/>
  <c r="V167" i="46" s="1"/>
  <c r="CJ167" i="46"/>
  <c r="U167" i="46" s="1"/>
  <c r="CI167" i="46"/>
  <c r="CH167" i="46"/>
  <c r="CG167" i="46"/>
  <c r="CF167" i="46"/>
  <c r="Q167" i="46" s="1"/>
  <c r="CE167" i="46"/>
  <c r="P167" i="46" s="1"/>
  <c r="CD167" i="46"/>
  <c r="O167" i="46" s="1"/>
  <c r="CC167" i="46"/>
  <c r="N167" i="46" s="1"/>
  <c r="CB167" i="46"/>
  <c r="CA167" i="46"/>
  <c r="L167" i="46" s="1"/>
  <c r="BZ167" i="46"/>
  <c r="BY167" i="46"/>
  <c r="J167" i="46" s="1"/>
  <c r="BX167" i="46"/>
  <c r="BW167" i="46"/>
  <c r="H167" i="46" s="1"/>
  <c r="BV167" i="46"/>
  <c r="G167" i="46" s="1"/>
  <c r="BU167" i="46"/>
  <c r="F167" i="46" s="1"/>
  <c r="BT167" i="46"/>
  <c r="E167" i="46" s="1"/>
  <c r="BS167" i="46"/>
  <c r="BO167" i="46"/>
  <c r="BN167" i="46"/>
  <c r="BM167" i="46"/>
  <c r="BL167" i="46"/>
  <c r="BK167" i="46"/>
  <c r="BJ167" i="46"/>
  <c r="B167" i="46"/>
  <c r="B167" i="44" s="1"/>
  <c r="A167" i="46"/>
  <c r="C167" i="46" s="1"/>
  <c r="C167" i="44" s="1"/>
  <c r="EF166" i="46"/>
  <c r="EE166" i="46"/>
  <c r="ED166" i="46"/>
  <c r="EC166" i="46"/>
  <c r="BN166" i="46" s="1"/>
  <c r="EB166" i="46"/>
  <c r="EA166" i="46"/>
  <c r="BL166" i="46" s="1"/>
  <c r="DZ166" i="46"/>
  <c r="BK166" i="46" s="1"/>
  <c r="DY166" i="46"/>
  <c r="BJ166" i="46" s="1"/>
  <c r="DX166" i="46"/>
  <c r="BI166" i="46" s="1"/>
  <c r="DW166" i="46"/>
  <c r="BH166" i="46" s="1"/>
  <c r="DV166" i="46"/>
  <c r="DU166" i="46"/>
  <c r="BF166" i="46" s="1"/>
  <c r="DT166" i="46"/>
  <c r="BE166" i="46" s="1"/>
  <c r="DS166" i="46"/>
  <c r="BD166" i="46" s="1"/>
  <c r="DR166" i="46"/>
  <c r="DQ166" i="46"/>
  <c r="DP166" i="46"/>
  <c r="BA166" i="46" s="1"/>
  <c r="DO166" i="46"/>
  <c r="DN166" i="46"/>
  <c r="AY166" i="46" s="1"/>
  <c r="DM166" i="46"/>
  <c r="AX166" i="46" s="1"/>
  <c r="DL166" i="46"/>
  <c r="DK166" i="46"/>
  <c r="AV166" i="46" s="1"/>
  <c r="DJ166" i="46"/>
  <c r="AU166" i="46" s="1"/>
  <c r="DI166" i="46"/>
  <c r="DH166" i="46"/>
  <c r="DG166" i="46"/>
  <c r="DF166" i="46"/>
  <c r="DE166" i="46"/>
  <c r="AP166" i="46" s="1"/>
  <c r="DD166" i="46"/>
  <c r="AO166" i="46" s="1"/>
  <c r="DC166" i="46"/>
  <c r="AN166" i="46" s="1"/>
  <c r="DB166" i="46"/>
  <c r="AM166" i="46" s="1"/>
  <c r="DA166" i="46"/>
  <c r="CZ166" i="46"/>
  <c r="AK166" i="46" s="1"/>
  <c r="CY166" i="46"/>
  <c r="AJ166" i="46" s="1"/>
  <c r="CX166" i="46"/>
  <c r="AI166" i="46" s="1"/>
  <c r="CW166" i="46"/>
  <c r="AH166" i="46" s="1"/>
  <c r="CV166" i="46"/>
  <c r="CU166" i="46"/>
  <c r="AF166" i="46" s="1"/>
  <c r="CT166" i="46"/>
  <c r="AE166" i="46" s="1"/>
  <c r="CS166" i="46"/>
  <c r="AD166" i="46" s="1"/>
  <c r="CR166" i="46"/>
  <c r="AC166" i="46" s="1"/>
  <c r="CQ166" i="46"/>
  <c r="CP166" i="46"/>
  <c r="CO166" i="46"/>
  <c r="Z166" i="46" s="1"/>
  <c r="CN166" i="46"/>
  <c r="CM166" i="46"/>
  <c r="X166" i="46" s="1"/>
  <c r="CL166" i="46"/>
  <c r="CK166" i="46"/>
  <c r="V166" i="46" s="1"/>
  <c r="CJ166" i="46"/>
  <c r="U166" i="46" s="1"/>
  <c r="CI166" i="46"/>
  <c r="CH166" i="46"/>
  <c r="S166" i="46" s="1"/>
  <c r="CG166" i="46"/>
  <c r="R166" i="46" s="1"/>
  <c r="CF166" i="46"/>
  <c r="Q166" i="46" s="1"/>
  <c r="CE166" i="46"/>
  <c r="P166" i="46" s="1"/>
  <c r="CD166" i="46"/>
  <c r="CC166" i="46"/>
  <c r="CB166" i="46"/>
  <c r="M166" i="46" s="1"/>
  <c r="CA166" i="46"/>
  <c r="L166" i="46" s="1"/>
  <c r="BZ166" i="46"/>
  <c r="K166" i="46" s="1"/>
  <c r="BY166" i="46"/>
  <c r="J166" i="46" s="1"/>
  <c r="BX166" i="46"/>
  <c r="I166" i="46" s="1"/>
  <c r="BW166" i="46"/>
  <c r="H166" i="46" s="1"/>
  <c r="BV166" i="46"/>
  <c r="G166" i="46" s="1"/>
  <c r="BU166" i="46"/>
  <c r="F166" i="46" s="1"/>
  <c r="BT166" i="46"/>
  <c r="BS166" i="46"/>
  <c r="B166" i="46"/>
  <c r="B166" i="44" s="1"/>
  <c r="A166" i="46"/>
  <c r="EF165" i="46"/>
  <c r="BQ165" i="46" s="1"/>
  <c r="EE165" i="46"/>
  <c r="BP165" i="46" s="1"/>
  <c r="ED165" i="46"/>
  <c r="BO165" i="46" s="1"/>
  <c r="EC165" i="46"/>
  <c r="EB165" i="46"/>
  <c r="EA165" i="46"/>
  <c r="DZ165" i="46"/>
  <c r="DY165" i="46"/>
  <c r="BJ165" i="46" s="1"/>
  <c r="DX165" i="46"/>
  <c r="BI165" i="46" s="1"/>
  <c r="DW165" i="46"/>
  <c r="BH165" i="46" s="1"/>
  <c r="DV165" i="46"/>
  <c r="BG165" i="46" s="1"/>
  <c r="DU165" i="46"/>
  <c r="DT165" i="46"/>
  <c r="DS165" i="46"/>
  <c r="DR165" i="46"/>
  <c r="BC165" i="46" s="1"/>
  <c r="DQ165" i="46"/>
  <c r="BB165" i="46" s="1"/>
  <c r="DP165" i="46"/>
  <c r="BA165" i="46" s="1"/>
  <c r="DO165" i="46"/>
  <c r="AZ165" i="46" s="1"/>
  <c r="DN165" i="46"/>
  <c r="AY165" i="46" s="1"/>
  <c r="DM165" i="46"/>
  <c r="DL165" i="46"/>
  <c r="DK165" i="46"/>
  <c r="DJ165" i="46"/>
  <c r="DI165" i="46"/>
  <c r="AT165" i="46" s="1"/>
  <c r="DH165" i="46"/>
  <c r="DG165" i="46"/>
  <c r="AR165" i="46" s="1"/>
  <c r="DF165" i="46"/>
  <c r="AQ165" i="46" s="1"/>
  <c r="DE165" i="46"/>
  <c r="DD165" i="46"/>
  <c r="DC165" i="46"/>
  <c r="DB165" i="46"/>
  <c r="AM165" i="46" s="1"/>
  <c r="DA165" i="46"/>
  <c r="AL165" i="46" s="1"/>
  <c r="CZ165" i="46"/>
  <c r="AK165" i="46" s="1"/>
  <c r="CY165" i="46"/>
  <c r="CX165" i="46"/>
  <c r="AI165" i="46" s="1"/>
  <c r="CW165" i="46"/>
  <c r="AH165" i="46" s="1"/>
  <c r="CV165" i="46"/>
  <c r="CU165" i="46"/>
  <c r="AF165" i="46" s="1"/>
  <c r="CT165" i="46"/>
  <c r="AE165" i="46" s="1"/>
  <c r="CS165" i="46"/>
  <c r="AD165" i="46" s="1"/>
  <c r="CR165" i="46"/>
  <c r="AC165" i="46" s="1"/>
  <c r="CQ165" i="46"/>
  <c r="AB165" i="46" s="1"/>
  <c r="CP165" i="46"/>
  <c r="AA165" i="46" s="1"/>
  <c r="CO165" i="46"/>
  <c r="Z165" i="46" s="1"/>
  <c r="CN165" i="46"/>
  <c r="Y165" i="46" s="1"/>
  <c r="CM165" i="46"/>
  <c r="CL165" i="46"/>
  <c r="W165" i="46" s="1"/>
  <c r="CK165" i="46"/>
  <c r="V165" i="46" s="1"/>
  <c r="CJ165" i="46"/>
  <c r="CI165" i="46"/>
  <c r="T165" i="46" s="1"/>
  <c r="CH165" i="46"/>
  <c r="S165" i="46" s="1"/>
  <c r="CG165" i="46"/>
  <c r="CF165" i="46"/>
  <c r="Q165" i="46" s="1"/>
  <c r="CE165" i="46"/>
  <c r="CD165" i="46"/>
  <c r="CC165" i="46"/>
  <c r="CB165" i="46"/>
  <c r="M165" i="46" s="1"/>
  <c r="CA165" i="46"/>
  <c r="L165" i="46" s="1"/>
  <c r="BZ165" i="46"/>
  <c r="K165" i="46" s="1"/>
  <c r="BY165" i="46"/>
  <c r="J165" i="46" s="1"/>
  <c r="BX165" i="46"/>
  <c r="I165" i="46" s="1"/>
  <c r="BW165" i="46"/>
  <c r="BV165" i="46"/>
  <c r="G165" i="46" s="1"/>
  <c r="BU165" i="46"/>
  <c r="F165" i="46" s="1"/>
  <c r="BT165" i="46"/>
  <c r="E165" i="46" s="1"/>
  <c r="BS165" i="46"/>
  <c r="D165" i="46" s="1"/>
  <c r="B165" i="46"/>
  <c r="B165" i="44" s="1"/>
  <c r="A165" i="46"/>
  <c r="EF164" i="46"/>
  <c r="EE164" i="46"/>
  <c r="BP164" i="46" s="1"/>
  <c r="ED164" i="46"/>
  <c r="BO164" i="46" s="1"/>
  <c r="EC164" i="46"/>
  <c r="BN164" i="46" s="1"/>
  <c r="EB164" i="46"/>
  <c r="BM164" i="46" s="1"/>
  <c r="EA164" i="46"/>
  <c r="DZ164" i="46"/>
  <c r="DY164" i="46"/>
  <c r="DX164" i="46"/>
  <c r="DW164" i="46"/>
  <c r="DV164" i="46"/>
  <c r="DU164" i="46"/>
  <c r="BF164" i="46" s="1"/>
  <c r="DT164" i="46"/>
  <c r="BE164" i="46" s="1"/>
  <c r="DS164" i="46"/>
  <c r="DR164" i="46"/>
  <c r="BC164" i="46" s="1"/>
  <c r="DQ164" i="46"/>
  <c r="DP164" i="46"/>
  <c r="DO164" i="46"/>
  <c r="DN164" i="46"/>
  <c r="AY164" i="46" s="1"/>
  <c r="DM164" i="46"/>
  <c r="DL164" i="46"/>
  <c r="AW164" i="46" s="1"/>
  <c r="DK164" i="46"/>
  <c r="DJ164" i="46"/>
  <c r="DI164" i="46"/>
  <c r="DH164" i="46"/>
  <c r="DG164" i="46"/>
  <c r="AR164" i="46" s="1"/>
  <c r="DF164" i="46"/>
  <c r="AQ164" i="46" s="1"/>
  <c r="DE164" i="46"/>
  <c r="AP164" i="46" s="1"/>
  <c r="DD164" i="46"/>
  <c r="AO164" i="46" s="1"/>
  <c r="DC164" i="46"/>
  <c r="DB164" i="46"/>
  <c r="DA164" i="46"/>
  <c r="CZ164" i="46"/>
  <c r="CY164" i="46"/>
  <c r="CX164" i="46"/>
  <c r="CW164" i="46"/>
  <c r="CV164" i="46"/>
  <c r="CU164" i="46"/>
  <c r="CT164" i="46"/>
  <c r="AE164" i="46" s="1"/>
  <c r="CS164" i="46"/>
  <c r="CR164" i="46"/>
  <c r="AC164" i="46" s="1"/>
  <c r="CQ164" i="46"/>
  <c r="CP164" i="46"/>
  <c r="AA164" i="46" s="1"/>
  <c r="CO164" i="46"/>
  <c r="Z164" i="46" s="1"/>
  <c r="CN164" i="46"/>
  <c r="Y164" i="46" s="1"/>
  <c r="CM164" i="46"/>
  <c r="CL164" i="46"/>
  <c r="W164" i="46" s="1"/>
  <c r="CK164" i="46"/>
  <c r="CJ164" i="46"/>
  <c r="U164" i="46" s="1"/>
  <c r="CI164" i="46"/>
  <c r="CH164" i="46"/>
  <c r="S164" i="46" s="1"/>
  <c r="CG164" i="46"/>
  <c r="CF164" i="46"/>
  <c r="Q164" i="46" s="1"/>
  <c r="CE164" i="46"/>
  <c r="CD164" i="46"/>
  <c r="O164" i="46" s="1"/>
  <c r="CC164" i="46"/>
  <c r="CB164" i="46"/>
  <c r="CA164" i="46"/>
  <c r="L164" i="46" s="1"/>
  <c r="BZ164" i="46"/>
  <c r="K164" i="46" s="1"/>
  <c r="BY164" i="46"/>
  <c r="J164" i="46" s="1"/>
  <c r="BX164" i="46"/>
  <c r="BW164" i="46"/>
  <c r="BV164" i="46"/>
  <c r="BU164" i="46"/>
  <c r="BT164" i="46"/>
  <c r="E164" i="46" s="1"/>
  <c r="BS164" i="46"/>
  <c r="D164" i="46" s="1"/>
  <c r="B164" i="46"/>
  <c r="B164" i="44" s="1"/>
  <c r="A164" i="46"/>
  <c r="C164" i="46" s="1"/>
  <c r="C164" i="44" s="1"/>
  <c r="EF163" i="46"/>
  <c r="BQ163" i="46" s="1"/>
  <c r="EE163" i="46"/>
  <c r="ED163" i="46"/>
  <c r="EC163" i="46"/>
  <c r="EB163" i="46"/>
  <c r="BM163" i="46" s="1"/>
  <c r="EA163" i="46"/>
  <c r="DZ163" i="46"/>
  <c r="BK163" i="46" s="1"/>
  <c r="DY163" i="46"/>
  <c r="BJ163" i="46" s="1"/>
  <c r="DX163" i="46"/>
  <c r="DW163" i="46"/>
  <c r="DV163" i="46"/>
  <c r="BG163" i="44" s="1"/>
  <c r="DU163" i="46"/>
  <c r="DT163" i="46"/>
  <c r="DS163" i="46"/>
  <c r="BD163" i="46" s="1"/>
  <c r="DR163" i="46"/>
  <c r="BC163" i="46" s="1"/>
  <c r="DQ163" i="46"/>
  <c r="BB163" i="46" s="1"/>
  <c r="DP163" i="46"/>
  <c r="BA163" i="46" s="1"/>
  <c r="DO163" i="46"/>
  <c r="DN163" i="46"/>
  <c r="AY163" i="46" s="1"/>
  <c r="DM163" i="46"/>
  <c r="DL163" i="46"/>
  <c r="AW163" i="46" s="1"/>
  <c r="DK163" i="46"/>
  <c r="DJ163" i="46"/>
  <c r="DI163" i="46"/>
  <c r="AT163" i="46" s="1"/>
  <c r="DH163" i="46"/>
  <c r="AS163" i="46" s="1"/>
  <c r="DG163" i="46"/>
  <c r="DF163" i="46"/>
  <c r="AQ163" i="46" s="1"/>
  <c r="DE163" i="46"/>
  <c r="DD163" i="46"/>
  <c r="DC163" i="46"/>
  <c r="AN163" i="46" s="1"/>
  <c r="DB163" i="46"/>
  <c r="DA163" i="46"/>
  <c r="CZ163" i="46"/>
  <c r="CY163" i="46"/>
  <c r="CX163" i="46"/>
  <c r="CW163" i="46"/>
  <c r="CV163" i="46"/>
  <c r="AG163" i="46" s="1"/>
  <c r="CU163" i="46"/>
  <c r="CT163" i="46"/>
  <c r="CS163" i="46"/>
  <c r="AD163" i="46" s="1"/>
  <c r="CR163" i="46"/>
  <c r="AC163" i="46" s="1"/>
  <c r="CQ163" i="46"/>
  <c r="CP163" i="46"/>
  <c r="AA163" i="46" s="1"/>
  <c r="CO163" i="46"/>
  <c r="CN163" i="46"/>
  <c r="CM163" i="46"/>
  <c r="CL163" i="46"/>
  <c r="W163" i="46" s="1"/>
  <c r="CK163" i="46"/>
  <c r="V163" i="46" s="1"/>
  <c r="CJ163" i="46"/>
  <c r="U163" i="46" s="1"/>
  <c r="CI163" i="46"/>
  <c r="CH163" i="46"/>
  <c r="S163" i="46" s="1"/>
  <c r="CG163" i="46"/>
  <c r="CF163" i="46"/>
  <c r="Q163" i="46" s="1"/>
  <c r="CE163" i="46"/>
  <c r="P163" i="46" s="1"/>
  <c r="CD163" i="46"/>
  <c r="O163" i="46" s="1"/>
  <c r="CC163" i="46"/>
  <c r="CB163" i="46"/>
  <c r="M163" i="46" s="1"/>
  <c r="CA163" i="46"/>
  <c r="BZ163" i="46"/>
  <c r="K163" i="46" s="1"/>
  <c r="BY163" i="46"/>
  <c r="BX163" i="46"/>
  <c r="BW163" i="46"/>
  <c r="BV163" i="46"/>
  <c r="G163" i="46" s="1"/>
  <c r="BU163" i="46"/>
  <c r="F163" i="46" s="1"/>
  <c r="BT163" i="46"/>
  <c r="E163" i="46" s="1"/>
  <c r="BS163" i="46"/>
  <c r="BG163" i="46"/>
  <c r="B163" i="46"/>
  <c r="B163" i="44" s="1"/>
  <c r="A163" i="46"/>
  <c r="C163" i="46" s="1"/>
  <c r="C163" i="44" s="1"/>
  <c r="EF162" i="46"/>
  <c r="BQ162" i="46" s="1"/>
  <c r="EE162" i="46"/>
  <c r="BP162" i="46" s="1"/>
  <c r="ED162" i="46"/>
  <c r="BO162" i="46" s="1"/>
  <c r="EC162" i="46"/>
  <c r="BN162" i="46" s="1"/>
  <c r="EB162" i="46"/>
  <c r="EA162" i="46"/>
  <c r="BL162" i="46" s="1"/>
  <c r="DZ162" i="46"/>
  <c r="DY162" i="46"/>
  <c r="BJ162" i="46" s="1"/>
  <c r="DX162" i="46"/>
  <c r="DW162" i="46"/>
  <c r="BH162" i="46" s="1"/>
  <c r="DV162" i="46"/>
  <c r="DU162" i="46"/>
  <c r="DT162" i="46"/>
  <c r="BE162" i="46" s="1"/>
  <c r="DS162" i="46"/>
  <c r="BD162" i="46" s="1"/>
  <c r="DR162" i="46"/>
  <c r="DQ162" i="46"/>
  <c r="DP162" i="46"/>
  <c r="BA162" i="46" s="1"/>
  <c r="DO162" i="46"/>
  <c r="AZ162" i="46" s="1"/>
  <c r="DN162" i="46"/>
  <c r="AY162" i="46" s="1"/>
  <c r="DM162" i="46"/>
  <c r="AX162" i="46" s="1"/>
  <c r="DL162" i="46"/>
  <c r="AW162" i="46" s="1"/>
  <c r="DK162" i="46"/>
  <c r="AV162" i="46" s="1"/>
  <c r="DJ162" i="46"/>
  <c r="DI162" i="46"/>
  <c r="AT162" i="46" s="1"/>
  <c r="DH162" i="46"/>
  <c r="DG162" i="46"/>
  <c r="AR162" i="46" s="1"/>
  <c r="DF162" i="46"/>
  <c r="DE162" i="46"/>
  <c r="DD162" i="46"/>
  <c r="AO162" i="46" s="1"/>
  <c r="DC162" i="46"/>
  <c r="AN162" i="46" s="1"/>
  <c r="DB162" i="46"/>
  <c r="DA162" i="46"/>
  <c r="CZ162" i="46"/>
  <c r="AK162" i="46" s="1"/>
  <c r="CY162" i="46"/>
  <c r="AJ162" i="46" s="1"/>
  <c r="CX162" i="46"/>
  <c r="CW162" i="46"/>
  <c r="CV162" i="46"/>
  <c r="AG162" i="46" s="1"/>
  <c r="CU162" i="46"/>
  <c r="AF162" i="46" s="1"/>
  <c r="CT162" i="46"/>
  <c r="CS162" i="46"/>
  <c r="AD162" i="46" s="1"/>
  <c r="CR162" i="46"/>
  <c r="CQ162" i="46"/>
  <c r="AB162" i="46" s="1"/>
  <c r="CP162" i="46"/>
  <c r="AA162" i="46" s="1"/>
  <c r="CO162" i="46"/>
  <c r="CN162" i="46"/>
  <c r="Y162" i="46" s="1"/>
  <c r="CM162" i="46"/>
  <c r="X162" i="46" s="1"/>
  <c r="CL162" i="46"/>
  <c r="CK162" i="46"/>
  <c r="V162" i="46" s="1"/>
  <c r="CJ162" i="46"/>
  <c r="CI162" i="46"/>
  <c r="T162" i="46" s="1"/>
  <c r="CH162" i="46"/>
  <c r="CG162" i="46"/>
  <c r="R162" i="46" s="1"/>
  <c r="CF162" i="46"/>
  <c r="Q162" i="46" s="1"/>
  <c r="CE162" i="46"/>
  <c r="P162" i="46" s="1"/>
  <c r="CD162" i="46"/>
  <c r="CC162" i="46"/>
  <c r="CB162" i="46"/>
  <c r="CA162" i="46"/>
  <c r="L162" i="46" s="1"/>
  <c r="BZ162" i="46"/>
  <c r="K162" i="46" s="1"/>
  <c r="BY162" i="46"/>
  <c r="J162" i="46" s="1"/>
  <c r="BX162" i="46"/>
  <c r="I162" i="46" s="1"/>
  <c r="BW162" i="46"/>
  <c r="H162" i="46" s="1"/>
  <c r="BV162" i="46"/>
  <c r="BU162" i="46"/>
  <c r="F162" i="46" s="1"/>
  <c r="BT162" i="46"/>
  <c r="BS162" i="46"/>
  <c r="D162" i="46" s="1"/>
  <c r="B162" i="46"/>
  <c r="B162" i="44" s="1"/>
  <c r="A162" i="46"/>
  <c r="EF161" i="46"/>
  <c r="EE161" i="46"/>
  <c r="BP161" i="46" s="1"/>
  <c r="ED161" i="46"/>
  <c r="EC161" i="46"/>
  <c r="EB161" i="46"/>
  <c r="EA161" i="46"/>
  <c r="BL161" i="46" s="1"/>
  <c r="DZ161" i="46"/>
  <c r="BK161" i="46" s="1"/>
  <c r="DY161" i="46"/>
  <c r="DX161" i="46"/>
  <c r="DW161" i="46"/>
  <c r="BH161" i="46" s="1"/>
  <c r="DV161" i="46"/>
  <c r="DU161" i="46"/>
  <c r="DT161" i="46"/>
  <c r="DS161" i="46"/>
  <c r="DR161" i="46"/>
  <c r="BC161" i="46" s="1"/>
  <c r="DQ161" i="46"/>
  <c r="BB161" i="46" s="1"/>
  <c r="DP161" i="46"/>
  <c r="DO161" i="46"/>
  <c r="DN161" i="46"/>
  <c r="DM161" i="46"/>
  <c r="DL161" i="46"/>
  <c r="DK161" i="46"/>
  <c r="AV161" i="46" s="1"/>
  <c r="DJ161" i="46"/>
  <c r="AU161" i="46" s="1"/>
  <c r="DI161" i="46"/>
  <c r="AT161" i="46" s="1"/>
  <c r="DH161" i="46"/>
  <c r="DG161" i="46"/>
  <c r="AR161" i="46" s="1"/>
  <c r="DF161" i="46"/>
  <c r="AQ161" i="46" s="1"/>
  <c r="DE161" i="46"/>
  <c r="DD161" i="46"/>
  <c r="DC161" i="46"/>
  <c r="AN161" i="46" s="1"/>
  <c r="DB161" i="46"/>
  <c r="AM161" i="46" s="1"/>
  <c r="DA161" i="46"/>
  <c r="AL161" i="46" s="1"/>
  <c r="CZ161" i="46"/>
  <c r="CY161" i="46"/>
  <c r="AJ161" i="46" s="1"/>
  <c r="CX161" i="46"/>
  <c r="CW161" i="46"/>
  <c r="AH161" i="46" s="1"/>
  <c r="CV161" i="46"/>
  <c r="CU161" i="46"/>
  <c r="AF161" i="46" s="1"/>
  <c r="CT161" i="46"/>
  <c r="AE161" i="46" s="1"/>
  <c r="CS161" i="46"/>
  <c r="AD161" i="46" s="1"/>
  <c r="CR161" i="46"/>
  <c r="CQ161" i="46"/>
  <c r="CP161" i="46"/>
  <c r="CO161" i="46"/>
  <c r="CN161" i="46"/>
  <c r="CM161" i="46"/>
  <c r="X161" i="46" s="1"/>
  <c r="CL161" i="46"/>
  <c r="W161" i="46" s="1"/>
  <c r="CK161" i="46"/>
  <c r="CJ161" i="46"/>
  <c r="CI161" i="46"/>
  <c r="T161" i="46" s="1"/>
  <c r="CH161" i="46"/>
  <c r="CG161" i="46"/>
  <c r="R161" i="46" s="1"/>
  <c r="CF161" i="46"/>
  <c r="Q161" i="46" s="1"/>
  <c r="CE161" i="46"/>
  <c r="CD161" i="46"/>
  <c r="O161" i="46" s="1"/>
  <c r="CC161" i="46"/>
  <c r="N161" i="46" s="1"/>
  <c r="CB161" i="46"/>
  <c r="CA161" i="46"/>
  <c r="L161" i="46" s="1"/>
  <c r="BZ161" i="46"/>
  <c r="BY161" i="46"/>
  <c r="BX161" i="46"/>
  <c r="BW161" i="46"/>
  <c r="H161" i="46" s="1"/>
  <c r="BV161" i="46"/>
  <c r="G161" i="46" s="1"/>
  <c r="BU161" i="46"/>
  <c r="F161" i="46" s="1"/>
  <c r="BT161" i="46"/>
  <c r="BS161" i="46"/>
  <c r="D161" i="46" s="1"/>
  <c r="B161" i="46"/>
  <c r="B161" i="44" s="1"/>
  <c r="A161" i="46"/>
  <c r="C161" i="46" s="1"/>
  <c r="C161" i="44" s="1"/>
  <c r="EF160" i="46"/>
  <c r="EE160" i="46"/>
  <c r="BP160" i="46" s="1"/>
  <c r="ED160" i="46"/>
  <c r="BO160" i="44" s="1"/>
  <c r="EC160" i="46"/>
  <c r="BN160" i="44" s="1"/>
  <c r="EB160" i="46"/>
  <c r="EA160" i="46"/>
  <c r="BL160" i="46" s="1"/>
  <c r="DZ160" i="46"/>
  <c r="DY160" i="46"/>
  <c r="DX160" i="46"/>
  <c r="DW160" i="46"/>
  <c r="DV160" i="46"/>
  <c r="DU160" i="46"/>
  <c r="BF160" i="46" s="1"/>
  <c r="DT160" i="46"/>
  <c r="DS160" i="46"/>
  <c r="BD160" i="46" s="1"/>
  <c r="DR160" i="46"/>
  <c r="BC160" i="46" s="1"/>
  <c r="DQ160" i="46"/>
  <c r="BB160" i="46" s="1"/>
  <c r="DP160" i="46"/>
  <c r="BA160" i="46" s="1"/>
  <c r="DO160" i="46"/>
  <c r="AZ160" i="46" s="1"/>
  <c r="DN160" i="46"/>
  <c r="DM160" i="46"/>
  <c r="DL160" i="46"/>
  <c r="AW160" i="46" s="1"/>
  <c r="DK160" i="46"/>
  <c r="AV160" i="46" s="1"/>
  <c r="DJ160" i="46"/>
  <c r="DI160" i="46"/>
  <c r="DH160" i="46"/>
  <c r="DG160" i="46"/>
  <c r="AR160" i="46" s="1"/>
  <c r="DF160" i="46"/>
  <c r="DE160" i="46"/>
  <c r="AP160" i="46" s="1"/>
  <c r="DD160" i="46"/>
  <c r="AO160" i="46" s="1"/>
  <c r="DC160" i="46"/>
  <c r="AN160" i="46" s="1"/>
  <c r="DB160" i="46"/>
  <c r="DA160" i="46"/>
  <c r="AL160" i="46" s="1"/>
  <c r="CZ160" i="46"/>
  <c r="CY160" i="46"/>
  <c r="AJ160" i="46" s="1"/>
  <c r="CX160" i="46"/>
  <c r="CW160" i="46"/>
  <c r="CV160" i="46"/>
  <c r="AG160" i="46" s="1"/>
  <c r="CU160" i="46"/>
  <c r="CT160" i="46"/>
  <c r="CS160" i="46"/>
  <c r="AD160" i="46" s="1"/>
  <c r="CR160" i="46"/>
  <c r="CQ160" i="46"/>
  <c r="CP160" i="46"/>
  <c r="CO160" i="46"/>
  <c r="Z160" i="46" s="1"/>
  <c r="CN160" i="46"/>
  <c r="CM160" i="46"/>
  <c r="X160" i="46" s="1"/>
  <c r="CL160" i="46"/>
  <c r="CK160" i="46"/>
  <c r="V160" i="46" s="1"/>
  <c r="CJ160" i="46"/>
  <c r="U160" i="46" s="1"/>
  <c r="CI160" i="46"/>
  <c r="T160" i="46" s="1"/>
  <c r="CH160" i="46"/>
  <c r="CG160" i="46"/>
  <c r="CF160" i="46"/>
  <c r="CE160" i="46"/>
  <c r="CD160" i="46"/>
  <c r="CC160" i="46"/>
  <c r="CB160" i="46"/>
  <c r="M160" i="46" s="1"/>
  <c r="CA160" i="46"/>
  <c r="L160" i="46" s="1"/>
  <c r="BZ160" i="46"/>
  <c r="BY160" i="46"/>
  <c r="J160" i="46" s="1"/>
  <c r="BX160" i="46"/>
  <c r="BW160" i="46"/>
  <c r="H160" i="46" s="1"/>
  <c r="BV160" i="46"/>
  <c r="G160" i="46" s="1"/>
  <c r="BU160" i="46"/>
  <c r="BT160" i="46"/>
  <c r="E160" i="46" s="1"/>
  <c r="BS160" i="46"/>
  <c r="D160" i="46" s="1"/>
  <c r="BO160" i="46"/>
  <c r="BN160" i="46"/>
  <c r="B160" i="46"/>
  <c r="B160" i="44" s="1"/>
  <c r="A160" i="46"/>
  <c r="C160" i="46" s="1"/>
  <c r="C160" i="44" s="1"/>
  <c r="EF159" i="46"/>
  <c r="EE159" i="46"/>
  <c r="BP159" i="46" s="1"/>
  <c r="ED159" i="46"/>
  <c r="BO159" i="46" s="1"/>
  <c r="EC159" i="46"/>
  <c r="EB159" i="46"/>
  <c r="EA159" i="46"/>
  <c r="BL159" i="46" s="1"/>
  <c r="DZ159" i="46"/>
  <c r="DY159" i="46"/>
  <c r="BJ159" i="46" s="1"/>
  <c r="DX159" i="46"/>
  <c r="DW159" i="46"/>
  <c r="BH159" i="46" s="1"/>
  <c r="DV159" i="46"/>
  <c r="DU159" i="46"/>
  <c r="BF159" i="46" s="1"/>
  <c r="DT159" i="46"/>
  <c r="BE159" i="46" s="1"/>
  <c r="DS159" i="46"/>
  <c r="BD159" i="46" s="1"/>
  <c r="DR159" i="46"/>
  <c r="BC159" i="46" s="1"/>
  <c r="DQ159" i="46"/>
  <c r="BB159" i="46" s="1"/>
  <c r="DP159" i="46"/>
  <c r="DO159" i="46"/>
  <c r="DN159" i="46"/>
  <c r="DM159" i="46"/>
  <c r="DL159" i="46"/>
  <c r="AW159" i="46" s="1"/>
  <c r="DK159" i="46"/>
  <c r="AV159" i="46" s="1"/>
  <c r="DJ159" i="46"/>
  <c r="DI159" i="46"/>
  <c r="AT159" i="46" s="1"/>
  <c r="DH159" i="46"/>
  <c r="DG159" i="46"/>
  <c r="AR159" i="46" s="1"/>
  <c r="DF159" i="46"/>
  <c r="DE159" i="46"/>
  <c r="AP159" i="46" s="1"/>
  <c r="DD159" i="46"/>
  <c r="DC159" i="46"/>
  <c r="DB159" i="46"/>
  <c r="AM159" i="46" s="1"/>
  <c r="DA159" i="46"/>
  <c r="AL159" i="46" s="1"/>
  <c r="CZ159" i="46"/>
  <c r="CY159" i="46"/>
  <c r="CX159" i="46"/>
  <c r="AI159" i="46" s="1"/>
  <c r="CW159" i="46"/>
  <c r="AH159" i="46" s="1"/>
  <c r="CV159" i="46"/>
  <c r="AG159" i="46" s="1"/>
  <c r="CU159" i="46"/>
  <c r="AF159" i="46" s="1"/>
  <c r="CT159" i="46"/>
  <c r="CS159" i="46"/>
  <c r="AD159" i="46" s="1"/>
  <c r="CR159" i="46"/>
  <c r="CQ159" i="46"/>
  <c r="AB159" i="46" s="1"/>
  <c r="CP159" i="46"/>
  <c r="CO159" i="46"/>
  <c r="Z159" i="46" s="1"/>
  <c r="CN159" i="46"/>
  <c r="Y159" i="46" s="1"/>
  <c r="CM159" i="46"/>
  <c r="CL159" i="46"/>
  <c r="W159" i="46" s="1"/>
  <c r="CK159" i="46"/>
  <c r="V159" i="46" s="1"/>
  <c r="CJ159" i="46"/>
  <c r="U159" i="46" s="1"/>
  <c r="CI159" i="46"/>
  <c r="CH159" i="46"/>
  <c r="CG159" i="46"/>
  <c r="CF159" i="46"/>
  <c r="Q159" i="46" s="1"/>
  <c r="CE159" i="46"/>
  <c r="P159" i="46" s="1"/>
  <c r="CD159" i="46"/>
  <c r="O159" i="46" s="1"/>
  <c r="CC159" i="46"/>
  <c r="N159" i="46" s="1"/>
  <c r="CB159" i="46"/>
  <c r="CA159" i="46"/>
  <c r="L159" i="46" s="1"/>
  <c r="BZ159" i="46"/>
  <c r="K159" i="46" s="1"/>
  <c r="BY159" i="46"/>
  <c r="J159" i="46" s="1"/>
  <c r="BX159" i="46"/>
  <c r="I159" i="46" s="1"/>
  <c r="BW159" i="46"/>
  <c r="BV159" i="46"/>
  <c r="BU159" i="46"/>
  <c r="F159" i="46" s="1"/>
  <c r="BT159" i="46"/>
  <c r="BS159" i="46"/>
  <c r="D159" i="46" s="1"/>
  <c r="B159" i="46"/>
  <c r="B159" i="44" s="1"/>
  <c r="A159" i="46"/>
  <c r="A159" i="44" s="1"/>
  <c r="EF158" i="46"/>
  <c r="BQ158" i="46" s="1"/>
  <c r="EE158" i="46"/>
  <c r="BP158" i="46" s="1"/>
  <c r="ED158" i="46"/>
  <c r="EC158" i="46"/>
  <c r="BN158" i="46" s="1"/>
  <c r="EB158" i="46"/>
  <c r="EA158" i="46"/>
  <c r="BL158" i="46" s="1"/>
  <c r="DZ158" i="46"/>
  <c r="BK158" i="46" s="1"/>
  <c r="DY158" i="46"/>
  <c r="BJ158" i="46" s="1"/>
  <c r="DX158" i="46"/>
  <c r="BI158" i="46" s="1"/>
  <c r="DW158" i="46"/>
  <c r="DV158" i="46"/>
  <c r="DU158" i="46"/>
  <c r="BF158" i="46" s="1"/>
  <c r="DT158" i="46"/>
  <c r="DS158" i="46"/>
  <c r="BD158" i="46" s="1"/>
  <c r="DR158" i="46"/>
  <c r="BC158" i="46" s="1"/>
  <c r="DQ158" i="46"/>
  <c r="DP158" i="46"/>
  <c r="DO158" i="46"/>
  <c r="AZ158" i="46" s="1"/>
  <c r="DN158" i="46"/>
  <c r="AY158" i="46" s="1"/>
  <c r="DM158" i="46"/>
  <c r="DL158" i="46"/>
  <c r="DK158" i="46"/>
  <c r="DJ158" i="46"/>
  <c r="AU158" i="46" s="1"/>
  <c r="DI158" i="46"/>
  <c r="AT158" i="46" s="1"/>
  <c r="DH158" i="46"/>
  <c r="AS158" i="46" s="1"/>
  <c r="DG158" i="46"/>
  <c r="DF158" i="46"/>
  <c r="DE158" i="46"/>
  <c r="AP158" i="46" s="1"/>
  <c r="DD158" i="46"/>
  <c r="DC158" i="46"/>
  <c r="AN158" i="46" s="1"/>
  <c r="DB158" i="46"/>
  <c r="AM158" i="46" s="1"/>
  <c r="DA158" i="46"/>
  <c r="CZ158" i="46"/>
  <c r="AK158" i="46" s="1"/>
  <c r="CY158" i="46"/>
  <c r="AJ158" i="46" s="1"/>
  <c r="CX158" i="46"/>
  <c r="AI158" i="46" s="1"/>
  <c r="CW158" i="46"/>
  <c r="CV158" i="46"/>
  <c r="AG158" i="46" s="1"/>
  <c r="CU158" i="46"/>
  <c r="AF158" i="46" s="1"/>
  <c r="CT158" i="46"/>
  <c r="AE158" i="46" s="1"/>
  <c r="CS158" i="46"/>
  <c r="AD158" i="46" s="1"/>
  <c r="CR158" i="46"/>
  <c r="CQ158" i="46"/>
  <c r="CP158" i="46"/>
  <c r="CO158" i="46"/>
  <c r="Z158" i="46" s="1"/>
  <c r="CN158" i="46"/>
  <c r="CM158" i="46"/>
  <c r="X158" i="46" s="1"/>
  <c r="CL158" i="46"/>
  <c r="W158" i="46" s="1"/>
  <c r="CK158" i="46"/>
  <c r="V158" i="46" s="1"/>
  <c r="CJ158" i="46"/>
  <c r="U158" i="46" s="1"/>
  <c r="CI158" i="46"/>
  <c r="T158" i="46" s="1"/>
  <c r="CH158" i="46"/>
  <c r="CG158" i="46"/>
  <c r="CF158" i="46"/>
  <c r="Q158" i="46" s="1"/>
  <c r="CE158" i="46"/>
  <c r="CD158" i="46"/>
  <c r="O158" i="46" s="1"/>
  <c r="CC158" i="46"/>
  <c r="CB158" i="46"/>
  <c r="M158" i="46" s="1"/>
  <c r="CA158" i="46"/>
  <c r="L158" i="46" s="1"/>
  <c r="BZ158" i="46"/>
  <c r="BY158" i="46"/>
  <c r="BX158" i="46"/>
  <c r="I158" i="46" s="1"/>
  <c r="BW158" i="46"/>
  <c r="H158" i="46" s="1"/>
  <c r="BV158" i="46"/>
  <c r="G158" i="46" s="1"/>
  <c r="BU158" i="46"/>
  <c r="BT158" i="46"/>
  <c r="E158" i="46" s="1"/>
  <c r="BS158" i="46"/>
  <c r="D158" i="46" s="1"/>
  <c r="B158" i="46"/>
  <c r="B158" i="44" s="1"/>
  <c r="A158" i="46"/>
  <c r="C158" i="46" s="1"/>
  <c r="C158" i="44" s="1"/>
  <c r="EF157" i="46"/>
  <c r="BQ157" i="46" s="1"/>
  <c r="EE157" i="46"/>
  <c r="ED157" i="46"/>
  <c r="BO157" i="44" s="1"/>
  <c r="EC157" i="46"/>
  <c r="BN157" i="46" s="1"/>
  <c r="EB157" i="46"/>
  <c r="EA157" i="46"/>
  <c r="DZ157" i="46"/>
  <c r="BK157" i="46" s="1"/>
  <c r="DY157" i="46"/>
  <c r="BJ157" i="46" s="1"/>
  <c r="DX157" i="46"/>
  <c r="BI157" i="46" s="1"/>
  <c r="DW157" i="46"/>
  <c r="DV157" i="46"/>
  <c r="DU157" i="46"/>
  <c r="DT157" i="46"/>
  <c r="DS157" i="46"/>
  <c r="DR157" i="46"/>
  <c r="DQ157" i="46"/>
  <c r="BB157" i="46" s="1"/>
  <c r="DP157" i="46"/>
  <c r="BA157" i="46" s="1"/>
  <c r="DO157" i="46"/>
  <c r="DN157" i="46"/>
  <c r="DM157" i="46"/>
  <c r="AX157" i="46" s="1"/>
  <c r="DL157" i="46"/>
  <c r="DK157" i="46"/>
  <c r="AV157" i="46" s="1"/>
  <c r="DJ157" i="46"/>
  <c r="DI157" i="46"/>
  <c r="DH157" i="46"/>
  <c r="AS157" i="46" s="1"/>
  <c r="DG157" i="46"/>
  <c r="DF157" i="46"/>
  <c r="AQ157" i="46" s="1"/>
  <c r="DE157" i="46"/>
  <c r="AP157" i="46" s="1"/>
  <c r="DD157" i="46"/>
  <c r="DC157" i="46"/>
  <c r="AN157" i="46" s="1"/>
  <c r="DB157" i="46"/>
  <c r="DA157" i="46"/>
  <c r="AL157" i="46" s="1"/>
  <c r="CZ157" i="46"/>
  <c r="CY157" i="46"/>
  <c r="CX157" i="46"/>
  <c r="CW157" i="46"/>
  <c r="CV157" i="46"/>
  <c r="CU157" i="46"/>
  <c r="AF157" i="46" s="1"/>
  <c r="CT157" i="46"/>
  <c r="CS157" i="46"/>
  <c r="CR157" i="46"/>
  <c r="CQ157" i="46"/>
  <c r="AB157" i="46" s="1"/>
  <c r="CP157" i="46"/>
  <c r="CO157" i="46"/>
  <c r="Z157" i="46" s="1"/>
  <c r="CN157" i="46"/>
  <c r="CM157" i="46"/>
  <c r="X157" i="46" s="1"/>
  <c r="CL157" i="46"/>
  <c r="W157" i="46" s="1"/>
  <c r="CK157" i="46"/>
  <c r="V157" i="46" s="1"/>
  <c r="CJ157" i="46"/>
  <c r="CI157" i="46"/>
  <c r="T157" i="46" s="1"/>
  <c r="CH157" i="46"/>
  <c r="S157" i="46" s="1"/>
  <c r="CG157" i="46"/>
  <c r="R157" i="46" s="1"/>
  <c r="CF157" i="46"/>
  <c r="CE157" i="46"/>
  <c r="CD157" i="46"/>
  <c r="O157" i="46" s="1"/>
  <c r="CC157" i="46"/>
  <c r="N157" i="46" s="1"/>
  <c r="CB157" i="46"/>
  <c r="M157" i="46" s="1"/>
  <c r="CA157" i="46"/>
  <c r="L157" i="46" s="1"/>
  <c r="BZ157" i="46"/>
  <c r="BY157" i="46"/>
  <c r="BX157" i="46"/>
  <c r="BW157" i="46"/>
  <c r="H157" i="46" s="1"/>
  <c r="BV157" i="46"/>
  <c r="G157" i="46" s="1"/>
  <c r="BU157" i="46"/>
  <c r="F157" i="46" s="1"/>
  <c r="BT157" i="46"/>
  <c r="BS157" i="46"/>
  <c r="D157" i="46" s="1"/>
  <c r="BO157" i="46"/>
  <c r="B157" i="46"/>
  <c r="B157" i="44" s="1"/>
  <c r="A157" i="46"/>
  <c r="C157" i="46" s="1"/>
  <c r="C157" i="44" s="1"/>
  <c r="EF156" i="46"/>
  <c r="BQ156" i="46" s="1"/>
  <c r="EE156" i="46"/>
  <c r="ED156" i="46"/>
  <c r="BO156" i="46" s="1"/>
  <c r="EC156" i="46"/>
  <c r="BN156" i="46" s="1"/>
  <c r="EB156" i="46"/>
  <c r="BM156" i="46" s="1"/>
  <c r="EA156" i="46"/>
  <c r="BL156" i="46" s="1"/>
  <c r="DZ156" i="46"/>
  <c r="BK156" i="46" s="1"/>
  <c r="DY156" i="46"/>
  <c r="BJ156" i="46" s="1"/>
  <c r="DX156" i="46"/>
  <c r="BI156" i="46" s="1"/>
  <c r="DW156" i="46"/>
  <c r="DV156" i="46"/>
  <c r="DU156" i="46"/>
  <c r="DT156" i="46"/>
  <c r="DS156" i="46"/>
  <c r="DR156" i="46"/>
  <c r="BC156" i="46" s="1"/>
  <c r="DQ156" i="46"/>
  <c r="DP156" i="46"/>
  <c r="BA156" i="46" s="1"/>
  <c r="DO156" i="46"/>
  <c r="DN156" i="46"/>
  <c r="AY156" i="46" s="1"/>
  <c r="DM156" i="46"/>
  <c r="DL156" i="46"/>
  <c r="DK156" i="46"/>
  <c r="DJ156" i="46"/>
  <c r="DI156" i="46"/>
  <c r="AT156" i="46" s="1"/>
  <c r="DH156" i="46"/>
  <c r="DG156" i="46"/>
  <c r="DF156" i="46"/>
  <c r="AQ156" i="46" s="1"/>
  <c r="DE156" i="46"/>
  <c r="DD156" i="46"/>
  <c r="AO156" i="46" s="1"/>
  <c r="DC156" i="46"/>
  <c r="DB156" i="46"/>
  <c r="AM156" i="46" s="1"/>
  <c r="DA156" i="46"/>
  <c r="AL156" i="46" s="1"/>
  <c r="CZ156" i="46"/>
  <c r="AK156" i="46" s="1"/>
  <c r="CY156" i="46"/>
  <c r="CX156" i="46"/>
  <c r="AI156" i="46" s="1"/>
  <c r="CW156" i="46"/>
  <c r="CV156" i="46"/>
  <c r="CU156" i="46"/>
  <c r="AF156" i="46" s="1"/>
  <c r="CT156" i="46"/>
  <c r="AE156" i="46" s="1"/>
  <c r="CS156" i="46"/>
  <c r="AD156" i="46" s="1"/>
  <c r="CR156" i="46"/>
  <c r="AC156" i="46" s="1"/>
  <c r="CQ156" i="46"/>
  <c r="CP156" i="46"/>
  <c r="CO156" i="46"/>
  <c r="CN156" i="46"/>
  <c r="CM156" i="46"/>
  <c r="CL156" i="46"/>
  <c r="CK156" i="46"/>
  <c r="V156" i="46" s="1"/>
  <c r="CJ156" i="46"/>
  <c r="U156" i="46" s="1"/>
  <c r="CI156" i="46"/>
  <c r="CH156" i="46"/>
  <c r="S156" i="46" s="1"/>
  <c r="CG156" i="46"/>
  <c r="R156" i="46" s="1"/>
  <c r="CF156" i="46"/>
  <c r="CE156" i="46"/>
  <c r="CD156" i="46"/>
  <c r="CC156" i="46"/>
  <c r="N156" i="46" s="1"/>
  <c r="CB156" i="46"/>
  <c r="M156" i="46" s="1"/>
  <c r="CA156" i="46"/>
  <c r="BZ156" i="46"/>
  <c r="K156" i="46" s="1"/>
  <c r="BY156" i="46"/>
  <c r="J156" i="46" s="1"/>
  <c r="BX156" i="46"/>
  <c r="I156" i="46" s="1"/>
  <c r="BW156" i="46"/>
  <c r="BV156" i="46"/>
  <c r="BU156" i="46"/>
  <c r="F156" i="46" s="1"/>
  <c r="BT156" i="46"/>
  <c r="E156" i="46" s="1"/>
  <c r="BS156" i="46"/>
  <c r="B156" i="46"/>
  <c r="B156" i="44" s="1"/>
  <c r="A156" i="46"/>
  <c r="EF155" i="46"/>
  <c r="BQ155" i="46" s="1"/>
  <c r="EE155" i="46"/>
  <c r="ED155" i="46"/>
  <c r="BO155" i="44" s="1"/>
  <c r="EC155" i="46"/>
  <c r="BN155" i="46" s="1"/>
  <c r="EB155" i="46"/>
  <c r="BM155" i="46" s="1"/>
  <c r="EA155" i="46"/>
  <c r="DZ155" i="46"/>
  <c r="BK155" i="46" s="1"/>
  <c r="DY155" i="46"/>
  <c r="BJ155" i="46" s="1"/>
  <c r="DX155" i="46"/>
  <c r="DW155" i="46"/>
  <c r="BH155" i="46" s="1"/>
  <c r="DV155" i="46"/>
  <c r="BG155" i="46" s="1"/>
  <c r="DU155" i="46"/>
  <c r="BF155" i="46" s="1"/>
  <c r="DT155" i="46"/>
  <c r="DS155" i="46"/>
  <c r="DR155" i="46"/>
  <c r="DQ155" i="46"/>
  <c r="BB155" i="46" s="1"/>
  <c r="DP155" i="46"/>
  <c r="BA155" i="46" s="1"/>
  <c r="DO155" i="46"/>
  <c r="DN155" i="46"/>
  <c r="DM155" i="46"/>
  <c r="AX155" i="46" s="1"/>
  <c r="DL155" i="46"/>
  <c r="AW155" i="46" s="1"/>
  <c r="DK155" i="46"/>
  <c r="DJ155" i="46"/>
  <c r="DI155" i="46"/>
  <c r="DH155" i="46"/>
  <c r="AS155" i="46" s="1"/>
  <c r="DG155" i="46"/>
  <c r="DF155" i="46"/>
  <c r="DE155" i="46"/>
  <c r="AP155" i="46" s="1"/>
  <c r="DD155" i="46"/>
  <c r="AO155" i="46" s="1"/>
  <c r="DC155" i="46"/>
  <c r="DB155" i="46"/>
  <c r="AM155" i="46" s="1"/>
  <c r="DA155" i="46"/>
  <c r="AL155" i="46" s="1"/>
  <c r="CZ155" i="46"/>
  <c r="AK155" i="46" s="1"/>
  <c r="CY155" i="46"/>
  <c r="AJ155" i="46" s="1"/>
  <c r="CX155" i="46"/>
  <c r="CW155" i="46"/>
  <c r="AH155" i="46" s="1"/>
  <c r="CV155" i="46"/>
  <c r="AG155" i="46" s="1"/>
  <c r="CU155" i="46"/>
  <c r="CT155" i="46"/>
  <c r="CS155" i="46"/>
  <c r="CR155" i="46"/>
  <c r="CQ155" i="46"/>
  <c r="CP155" i="46"/>
  <c r="AA155" i="46" s="1"/>
  <c r="CO155" i="46"/>
  <c r="Z155" i="46" s="1"/>
  <c r="CN155" i="46"/>
  <c r="CM155" i="46"/>
  <c r="CL155" i="46"/>
  <c r="W155" i="46" s="1"/>
  <c r="CK155" i="46"/>
  <c r="CJ155" i="46"/>
  <c r="U155" i="46" s="1"/>
  <c r="CI155" i="46"/>
  <c r="T155" i="46" s="1"/>
  <c r="CH155" i="46"/>
  <c r="CG155" i="46"/>
  <c r="CF155" i="46"/>
  <c r="Q155" i="46" s="1"/>
  <c r="CE155" i="46"/>
  <c r="CD155" i="46"/>
  <c r="O155" i="46" s="1"/>
  <c r="CC155" i="46"/>
  <c r="N155" i="46" s="1"/>
  <c r="CB155" i="46"/>
  <c r="M155" i="46" s="1"/>
  <c r="CA155" i="46"/>
  <c r="BZ155" i="46"/>
  <c r="K155" i="46" s="1"/>
  <c r="BY155" i="46"/>
  <c r="J155" i="46" s="1"/>
  <c r="BX155" i="46"/>
  <c r="I155" i="46" s="1"/>
  <c r="BW155" i="46"/>
  <c r="BV155" i="46"/>
  <c r="G155" i="46" s="1"/>
  <c r="BU155" i="46"/>
  <c r="BT155" i="46"/>
  <c r="E155" i="46" s="1"/>
  <c r="BS155" i="46"/>
  <c r="D155" i="46" s="1"/>
  <c r="BO155" i="46"/>
  <c r="B155" i="46"/>
  <c r="B155" i="44" s="1"/>
  <c r="A155" i="46"/>
  <c r="EF154" i="46"/>
  <c r="BQ154" i="46" s="1"/>
  <c r="EE154" i="46"/>
  <c r="BP154" i="46" s="1"/>
  <c r="ED154" i="46"/>
  <c r="EC154" i="46"/>
  <c r="EB154" i="46"/>
  <c r="EA154" i="46"/>
  <c r="DZ154" i="46"/>
  <c r="BK154" i="46" s="1"/>
  <c r="DY154" i="46"/>
  <c r="DX154" i="46"/>
  <c r="DW154" i="46"/>
  <c r="BH154" i="46" s="1"/>
  <c r="DV154" i="46"/>
  <c r="BG154" i="46" s="1"/>
  <c r="DU154" i="46"/>
  <c r="BF154" i="46" s="1"/>
  <c r="DT154" i="46"/>
  <c r="DS154" i="46"/>
  <c r="DR154" i="46"/>
  <c r="DQ154" i="46"/>
  <c r="BB154" i="46" s="1"/>
  <c r="DP154" i="46"/>
  <c r="DO154" i="46"/>
  <c r="AZ154" i="46" s="1"/>
  <c r="DN154" i="46"/>
  <c r="DM154" i="46"/>
  <c r="DL154" i="46"/>
  <c r="DK154" i="46"/>
  <c r="DJ154" i="46"/>
  <c r="AU154" i="46" s="1"/>
  <c r="DI154" i="46"/>
  <c r="DH154" i="46"/>
  <c r="DG154" i="46"/>
  <c r="AR154" i="46" s="1"/>
  <c r="DF154" i="46"/>
  <c r="DE154" i="46"/>
  <c r="AP154" i="46" s="1"/>
  <c r="DD154" i="46"/>
  <c r="DC154" i="46"/>
  <c r="DB154" i="46"/>
  <c r="AM154" i="46" s="1"/>
  <c r="DA154" i="46"/>
  <c r="AL154" i="46" s="1"/>
  <c r="CZ154" i="46"/>
  <c r="CY154" i="46"/>
  <c r="AJ154" i="46" s="1"/>
  <c r="CX154" i="46"/>
  <c r="CW154" i="46"/>
  <c r="CV154" i="46"/>
  <c r="AG154" i="46" s="1"/>
  <c r="CU154" i="46"/>
  <c r="CT154" i="46"/>
  <c r="AE154" i="46" s="1"/>
  <c r="CS154" i="46"/>
  <c r="AD154" i="46" s="1"/>
  <c r="CR154" i="46"/>
  <c r="CQ154" i="46"/>
  <c r="AB154" i="46" s="1"/>
  <c r="CP154" i="46"/>
  <c r="CO154" i="46"/>
  <c r="CN154" i="46"/>
  <c r="CM154" i="46"/>
  <c r="CL154" i="46"/>
  <c r="CK154" i="46"/>
  <c r="V154" i="46" s="1"/>
  <c r="CJ154" i="46"/>
  <c r="U154" i="46" s="1"/>
  <c r="CI154" i="46"/>
  <c r="T154" i="46" s="1"/>
  <c r="CH154" i="46"/>
  <c r="CG154" i="46"/>
  <c r="R154" i="46" s="1"/>
  <c r="CF154" i="46"/>
  <c r="CE154" i="46"/>
  <c r="CD154" i="46"/>
  <c r="O154" i="46" s="1"/>
  <c r="CC154" i="46"/>
  <c r="N154" i="46" s="1"/>
  <c r="CB154" i="46"/>
  <c r="M154" i="46" s="1"/>
  <c r="CA154" i="46"/>
  <c r="L154" i="46" s="1"/>
  <c r="BZ154" i="46"/>
  <c r="BY154" i="46"/>
  <c r="BX154" i="46"/>
  <c r="I154" i="46" s="1"/>
  <c r="BW154" i="46"/>
  <c r="BV154" i="46"/>
  <c r="G154" i="46" s="1"/>
  <c r="BU154" i="46"/>
  <c r="F154" i="46" s="1"/>
  <c r="BT154" i="46"/>
  <c r="BS154" i="46"/>
  <c r="D154" i="46" s="1"/>
  <c r="B154" i="46"/>
  <c r="B154" i="44" s="1"/>
  <c r="A154" i="46"/>
  <c r="EF153" i="46"/>
  <c r="EE153" i="46"/>
  <c r="ED153" i="46"/>
  <c r="BO153" i="46" s="1"/>
  <c r="EC153" i="46"/>
  <c r="BN153" i="46" s="1"/>
  <c r="EB153" i="46"/>
  <c r="EA153" i="46"/>
  <c r="BL153" i="46" s="1"/>
  <c r="DZ153" i="46"/>
  <c r="BK153" i="46" s="1"/>
  <c r="DY153" i="46"/>
  <c r="DX153" i="46"/>
  <c r="DW153" i="46"/>
  <c r="BH153" i="46" s="1"/>
  <c r="DV153" i="46"/>
  <c r="BG153" i="44" s="1"/>
  <c r="DU153" i="46"/>
  <c r="BF153" i="46" s="1"/>
  <c r="DT153" i="46"/>
  <c r="DS153" i="46"/>
  <c r="BD153" i="46" s="1"/>
  <c r="DR153" i="46"/>
  <c r="DQ153" i="46"/>
  <c r="DP153" i="46"/>
  <c r="BA153" i="46" s="1"/>
  <c r="DO153" i="46"/>
  <c r="AZ153" i="46" s="1"/>
  <c r="DN153" i="46"/>
  <c r="AY153" i="46" s="1"/>
  <c r="DM153" i="46"/>
  <c r="AX153" i="46" s="1"/>
  <c r="DL153" i="46"/>
  <c r="DK153" i="46"/>
  <c r="AV153" i="46" s="1"/>
  <c r="DJ153" i="46"/>
  <c r="DI153" i="46"/>
  <c r="AT153" i="46" s="1"/>
  <c r="DH153" i="46"/>
  <c r="DG153" i="46"/>
  <c r="DF153" i="46"/>
  <c r="AQ153" i="46" s="1"/>
  <c r="DE153" i="46"/>
  <c r="AP153" i="46" s="1"/>
  <c r="DD153" i="46"/>
  <c r="AO153" i="46" s="1"/>
  <c r="DC153" i="46"/>
  <c r="AN153" i="46" s="1"/>
  <c r="DB153" i="46"/>
  <c r="DA153" i="46"/>
  <c r="AL153" i="46" s="1"/>
  <c r="CZ153" i="46"/>
  <c r="CY153" i="46"/>
  <c r="AJ153" i="46" s="1"/>
  <c r="CX153" i="46"/>
  <c r="AI153" i="46" s="1"/>
  <c r="CW153" i="46"/>
  <c r="AH153" i="46" s="1"/>
  <c r="CV153" i="46"/>
  <c r="CU153" i="46"/>
  <c r="AF153" i="46" s="1"/>
  <c r="CT153" i="46"/>
  <c r="CS153" i="46"/>
  <c r="CR153" i="46"/>
  <c r="CQ153" i="46"/>
  <c r="CP153" i="46"/>
  <c r="AA153" i="46" s="1"/>
  <c r="CO153" i="46"/>
  <c r="Z153" i="46" s="1"/>
  <c r="CN153" i="46"/>
  <c r="CM153" i="46"/>
  <c r="CL153" i="46"/>
  <c r="W153" i="46" s="1"/>
  <c r="CK153" i="46"/>
  <c r="V153" i="46" s="1"/>
  <c r="CJ153" i="46"/>
  <c r="CI153" i="46"/>
  <c r="CH153" i="46"/>
  <c r="S153" i="46" s="1"/>
  <c r="CG153" i="46"/>
  <c r="R153" i="46" s="1"/>
  <c r="CF153" i="46"/>
  <c r="CE153" i="46"/>
  <c r="CD153" i="46"/>
  <c r="O153" i="46" s="1"/>
  <c r="CC153" i="46"/>
  <c r="CB153" i="46"/>
  <c r="CA153" i="46"/>
  <c r="L153" i="46" s="1"/>
  <c r="BZ153" i="46"/>
  <c r="K153" i="46" s="1"/>
  <c r="BY153" i="46"/>
  <c r="J153" i="46" s="1"/>
  <c r="BX153" i="46"/>
  <c r="BW153" i="46"/>
  <c r="H153" i="46" s="1"/>
  <c r="BV153" i="46"/>
  <c r="G153" i="46" s="1"/>
  <c r="BU153" i="46"/>
  <c r="BT153" i="46"/>
  <c r="BS153" i="46"/>
  <c r="D153" i="46" s="1"/>
  <c r="BG153" i="46"/>
  <c r="B153" i="46"/>
  <c r="B153" i="44" s="1"/>
  <c r="A153" i="46"/>
  <c r="C153" i="46" s="1"/>
  <c r="C153" i="44" s="1"/>
  <c r="EF152" i="46"/>
  <c r="EE152" i="46"/>
  <c r="ED152" i="46"/>
  <c r="EC152" i="46"/>
  <c r="EB152" i="46"/>
  <c r="BM152" i="46" s="1"/>
  <c r="EA152" i="46"/>
  <c r="BL152" i="46" s="1"/>
  <c r="DZ152" i="46"/>
  <c r="BK152" i="46" s="1"/>
  <c r="DY152" i="46"/>
  <c r="DX152" i="46"/>
  <c r="BI152" i="46" s="1"/>
  <c r="DW152" i="46"/>
  <c r="DV152" i="46"/>
  <c r="DU152" i="46"/>
  <c r="DT152" i="46"/>
  <c r="DS152" i="46"/>
  <c r="BD152" i="46" s="1"/>
  <c r="DR152" i="46"/>
  <c r="BC152" i="46" s="1"/>
  <c r="DQ152" i="46"/>
  <c r="DP152" i="46"/>
  <c r="DO152" i="46"/>
  <c r="DN152" i="46"/>
  <c r="AY152" i="46" s="1"/>
  <c r="DM152" i="46"/>
  <c r="AX152" i="46" s="1"/>
  <c r="DL152" i="46"/>
  <c r="DK152" i="46"/>
  <c r="DJ152" i="46"/>
  <c r="AU152" i="46" s="1"/>
  <c r="DI152" i="46"/>
  <c r="DH152" i="46"/>
  <c r="AS152" i="46" s="1"/>
  <c r="DG152" i="46"/>
  <c r="AR152" i="46" s="1"/>
  <c r="DF152" i="46"/>
  <c r="AQ152" i="46" s="1"/>
  <c r="DE152" i="46"/>
  <c r="AP152" i="46" s="1"/>
  <c r="DD152" i="46"/>
  <c r="AO152" i="46" s="1"/>
  <c r="DC152" i="46"/>
  <c r="AN152" i="46" s="1"/>
  <c r="DB152" i="46"/>
  <c r="AM152" i="46" s="1"/>
  <c r="DA152" i="46"/>
  <c r="CZ152" i="46"/>
  <c r="AK152" i="46" s="1"/>
  <c r="CY152" i="46"/>
  <c r="AJ152" i="46" s="1"/>
  <c r="CX152" i="46"/>
  <c r="AI152" i="46" s="1"/>
  <c r="CW152" i="46"/>
  <c r="AH152" i="46" s="1"/>
  <c r="CV152" i="46"/>
  <c r="AG152" i="46" s="1"/>
  <c r="CU152" i="46"/>
  <c r="AF152" i="46" s="1"/>
  <c r="CT152" i="46"/>
  <c r="AE152" i="46" s="1"/>
  <c r="CS152" i="46"/>
  <c r="AD152" i="46" s="1"/>
  <c r="CR152" i="46"/>
  <c r="CQ152" i="46"/>
  <c r="CP152" i="46"/>
  <c r="AA152" i="46" s="1"/>
  <c r="CO152" i="46"/>
  <c r="CN152" i="46"/>
  <c r="Y152" i="46" s="1"/>
  <c r="CM152" i="46"/>
  <c r="X152" i="46" s="1"/>
  <c r="CL152" i="46"/>
  <c r="W152" i="46" s="1"/>
  <c r="CK152" i="46"/>
  <c r="CJ152" i="46"/>
  <c r="U152" i="46" s="1"/>
  <c r="CI152" i="46"/>
  <c r="T152" i="46" s="1"/>
  <c r="CH152" i="46"/>
  <c r="CG152" i="46"/>
  <c r="R152" i="46" s="1"/>
  <c r="CF152" i="46"/>
  <c r="Q152" i="46" s="1"/>
  <c r="CE152" i="46"/>
  <c r="P152" i="46" s="1"/>
  <c r="CD152" i="46"/>
  <c r="O152" i="46" s="1"/>
  <c r="CC152" i="46"/>
  <c r="CB152" i="46"/>
  <c r="CA152" i="46"/>
  <c r="L152" i="46" s="1"/>
  <c r="BZ152" i="46"/>
  <c r="BY152" i="46"/>
  <c r="BX152" i="46"/>
  <c r="I152" i="46" s="1"/>
  <c r="BW152" i="46"/>
  <c r="H152" i="46" s="1"/>
  <c r="BV152" i="46"/>
  <c r="G152" i="46" s="1"/>
  <c r="BU152" i="46"/>
  <c r="BT152" i="46"/>
  <c r="E152" i="46" s="1"/>
  <c r="BS152" i="46"/>
  <c r="B152" i="46"/>
  <c r="B152" i="44" s="1"/>
  <c r="A152" i="46"/>
  <c r="C152" i="46" s="1"/>
  <c r="C152" i="44" s="1"/>
  <c r="EF151" i="46"/>
  <c r="BQ151" i="46" s="1"/>
  <c r="EE151" i="46"/>
  <c r="BP151" i="46" s="1"/>
  <c r="ED151" i="46"/>
  <c r="BO151" i="44" s="1"/>
  <c r="EC151" i="46"/>
  <c r="BN151" i="44" s="1"/>
  <c r="EB151" i="46"/>
  <c r="EA151" i="46"/>
  <c r="DZ151" i="46"/>
  <c r="BK151" i="46" s="1"/>
  <c r="DY151" i="46"/>
  <c r="DX151" i="46"/>
  <c r="DW151" i="46"/>
  <c r="BH151" i="46" s="1"/>
  <c r="DV151" i="46"/>
  <c r="BG151" i="46" s="1"/>
  <c r="DU151" i="46"/>
  <c r="DT151" i="46"/>
  <c r="DS151" i="46"/>
  <c r="DR151" i="46"/>
  <c r="BC151" i="46" s="1"/>
  <c r="DQ151" i="46"/>
  <c r="BB151" i="46" s="1"/>
  <c r="DP151" i="46"/>
  <c r="BA151" i="46" s="1"/>
  <c r="DO151" i="46"/>
  <c r="AZ151" i="46" s="1"/>
  <c r="DN151" i="46"/>
  <c r="AY151" i="46" s="1"/>
  <c r="DM151" i="46"/>
  <c r="DL151" i="46"/>
  <c r="AW151" i="46" s="1"/>
  <c r="DK151" i="46"/>
  <c r="AV151" i="46" s="1"/>
  <c r="DJ151" i="46"/>
  <c r="AU151" i="46" s="1"/>
  <c r="DI151" i="46"/>
  <c r="AT151" i="46" s="1"/>
  <c r="DH151" i="46"/>
  <c r="DG151" i="46"/>
  <c r="AR151" i="46" s="1"/>
  <c r="DF151" i="46"/>
  <c r="AQ151" i="46" s="1"/>
  <c r="DE151" i="46"/>
  <c r="DD151" i="46"/>
  <c r="DC151" i="46"/>
  <c r="DB151" i="46"/>
  <c r="AM151" i="46" s="1"/>
  <c r="DA151" i="46"/>
  <c r="CZ151" i="46"/>
  <c r="AK151" i="46" s="1"/>
  <c r="CY151" i="46"/>
  <c r="CX151" i="46"/>
  <c r="CW151" i="46"/>
  <c r="CV151" i="46"/>
  <c r="AG151" i="46" s="1"/>
  <c r="CU151" i="46"/>
  <c r="CT151" i="46"/>
  <c r="AE151" i="46" s="1"/>
  <c r="CS151" i="46"/>
  <c r="CR151" i="46"/>
  <c r="AC151" i="46" s="1"/>
  <c r="CQ151" i="46"/>
  <c r="AB151" i="46" s="1"/>
  <c r="CP151" i="46"/>
  <c r="AA151" i="46" s="1"/>
  <c r="CO151" i="46"/>
  <c r="CN151" i="46"/>
  <c r="CM151" i="46"/>
  <c r="CL151" i="46"/>
  <c r="CK151" i="46"/>
  <c r="V151" i="46" s="1"/>
  <c r="CJ151" i="46"/>
  <c r="U151" i="46" s="1"/>
  <c r="CI151" i="46"/>
  <c r="CH151" i="46"/>
  <c r="S151" i="46" s="1"/>
  <c r="CG151" i="46"/>
  <c r="CF151" i="46"/>
  <c r="CE151" i="46"/>
  <c r="CD151" i="46"/>
  <c r="CC151" i="46"/>
  <c r="CB151" i="46"/>
  <c r="M151" i="46" s="1"/>
  <c r="CA151" i="46"/>
  <c r="L151" i="46" s="1"/>
  <c r="BZ151" i="46"/>
  <c r="K151" i="46" s="1"/>
  <c r="BY151" i="46"/>
  <c r="BX151" i="46"/>
  <c r="BW151" i="46"/>
  <c r="BV151" i="46"/>
  <c r="G151" i="46" s="1"/>
  <c r="BU151" i="46"/>
  <c r="BT151" i="46"/>
  <c r="BS151" i="46"/>
  <c r="D151" i="46" s="1"/>
  <c r="BO151" i="46"/>
  <c r="BN151" i="46"/>
  <c r="B151" i="46"/>
  <c r="B151" i="44" s="1"/>
  <c r="A151" i="46"/>
  <c r="EF150" i="46"/>
  <c r="BQ150" i="46" s="1"/>
  <c r="EE150" i="46"/>
  <c r="ED150" i="46"/>
  <c r="BO150" i="46" s="1"/>
  <c r="EC150" i="46"/>
  <c r="EB150" i="46"/>
  <c r="BM150" i="46" s="1"/>
  <c r="EA150" i="46"/>
  <c r="DZ150" i="46"/>
  <c r="DY150" i="46"/>
  <c r="DX150" i="46"/>
  <c r="DW150" i="46"/>
  <c r="BH150" i="46" s="1"/>
  <c r="DV150" i="46"/>
  <c r="DU150" i="46"/>
  <c r="BF150" i="46" s="1"/>
  <c r="DT150" i="46"/>
  <c r="BE150" i="46" s="1"/>
  <c r="DS150" i="46"/>
  <c r="DR150" i="46"/>
  <c r="DQ150" i="46"/>
  <c r="DP150" i="46"/>
  <c r="BA150" i="46" s="1"/>
  <c r="DO150" i="46"/>
  <c r="AZ150" i="46" s="1"/>
  <c r="DN150" i="46"/>
  <c r="DM150" i="46"/>
  <c r="AX150" i="46" s="1"/>
  <c r="DL150" i="46"/>
  <c r="AW150" i="46" s="1"/>
  <c r="DK150" i="46"/>
  <c r="DJ150" i="46"/>
  <c r="DI150" i="46"/>
  <c r="DH150" i="46"/>
  <c r="AS150" i="46" s="1"/>
  <c r="DG150" i="46"/>
  <c r="AR150" i="46" s="1"/>
  <c r="DF150" i="46"/>
  <c r="AQ150" i="46" s="1"/>
  <c r="DE150" i="46"/>
  <c r="AP150" i="46" s="1"/>
  <c r="DD150" i="46"/>
  <c r="DC150" i="46"/>
  <c r="DB150" i="46"/>
  <c r="DA150" i="46"/>
  <c r="CZ150" i="46"/>
  <c r="AK150" i="46" s="1"/>
  <c r="CY150" i="46"/>
  <c r="CX150" i="46"/>
  <c r="AI150" i="46" s="1"/>
  <c r="CW150" i="46"/>
  <c r="AH150" i="46" s="1"/>
  <c r="CV150" i="46"/>
  <c r="AG150" i="46" s="1"/>
  <c r="CU150" i="46"/>
  <c r="CT150" i="46"/>
  <c r="AE150" i="46" s="1"/>
  <c r="CS150" i="46"/>
  <c r="CR150" i="46"/>
  <c r="CQ150" i="46"/>
  <c r="CP150" i="46"/>
  <c r="CO150" i="46"/>
  <c r="Z150" i="46" s="1"/>
  <c r="CN150" i="46"/>
  <c r="Y150" i="46" s="1"/>
  <c r="CM150" i="46"/>
  <c r="CL150" i="46"/>
  <c r="CK150" i="46"/>
  <c r="CJ150" i="46"/>
  <c r="U150" i="46" s="1"/>
  <c r="CI150" i="46"/>
  <c r="T150" i="46" s="1"/>
  <c r="CH150" i="46"/>
  <c r="CG150" i="46"/>
  <c r="R150" i="46" s="1"/>
  <c r="CF150" i="46"/>
  <c r="Q150" i="46" s="1"/>
  <c r="CE150" i="46"/>
  <c r="CD150" i="46"/>
  <c r="CC150" i="46"/>
  <c r="CB150" i="46"/>
  <c r="CA150" i="46"/>
  <c r="BZ150" i="46"/>
  <c r="K150" i="46" s="1"/>
  <c r="BY150" i="46"/>
  <c r="BX150" i="46"/>
  <c r="BW150" i="46"/>
  <c r="H150" i="46" s="1"/>
  <c r="BV150" i="46"/>
  <c r="BU150" i="46"/>
  <c r="BT150" i="46"/>
  <c r="E150" i="46" s="1"/>
  <c r="BS150" i="46"/>
  <c r="B150" i="46"/>
  <c r="B150" i="44" s="1"/>
  <c r="A150" i="46"/>
  <c r="A150" i="44" s="1"/>
  <c r="EF149" i="46"/>
  <c r="BQ149" i="46" s="1"/>
  <c r="EE149" i="46"/>
  <c r="ED149" i="46"/>
  <c r="BO149" i="44" s="1"/>
  <c r="EC149" i="46"/>
  <c r="BN149" i="44" s="1"/>
  <c r="EB149" i="46"/>
  <c r="EA149" i="46"/>
  <c r="BL149" i="46" s="1"/>
  <c r="DZ149" i="46"/>
  <c r="DY149" i="46"/>
  <c r="BJ149" i="46" s="1"/>
  <c r="DX149" i="46"/>
  <c r="BI149" i="46" s="1"/>
  <c r="DW149" i="46"/>
  <c r="DV149" i="46"/>
  <c r="DU149" i="46"/>
  <c r="DT149" i="46"/>
  <c r="BE149" i="46" s="1"/>
  <c r="DS149" i="46"/>
  <c r="BD149" i="46" s="1"/>
  <c r="DR149" i="46"/>
  <c r="DQ149" i="46"/>
  <c r="BB149" i="46" s="1"/>
  <c r="DP149" i="46"/>
  <c r="BA149" i="46" s="1"/>
  <c r="DO149" i="46"/>
  <c r="DN149" i="46"/>
  <c r="DM149" i="46"/>
  <c r="DL149" i="46"/>
  <c r="DK149" i="46"/>
  <c r="DJ149" i="46"/>
  <c r="DI149" i="46"/>
  <c r="AT149" i="46" s="1"/>
  <c r="DH149" i="46"/>
  <c r="AS149" i="46" s="1"/>
  <c r="DG149" i="46"/>
  <c r="DF149" i="46"/>
  <c r="DE149" i="46"/>
  <c r="DD149" i="46"/>
  <c r="DC149" i="46"/>
  <c r="DB149" i="46"/>
  <c r="AM149" i="46" s="1"/>
  <c r="DA149" i="46"/>
  <c r="AL149" i="46" s="1"/>
  <c r="CZ149" i="46"/>
  <c r="CY149" i="46"/>
  <c r="CX149" i="46"/>
  <c r="CW149" i="46"/>
  <c r="CV149" i="46"/>
  <c r="AG149" i="46" s="1"/>
  <c r="CU149" i="46"/>
  <c r="CT149" i="46"/>
  <c r="CS149" i="46"/>
  <c r="AD149" i="46" s="1"/>
  <c r="CR149" i="46"/>
  <c r="AC149" i="46" s="1"/>
  <c r="CQ149" i="46"/>
  <c r="CP149" i="46"/>
  <c r="AA149" i="46" s="1"/>
  <c r="CO149" i="46"/>
  <c r="Z149" i="46" s="1"/>
  <c r="CN149" i="46"/>
  <c r="CM149" i="46"/>
  <c r="CL149" i="46"/>
  <c r="CK149" i="46"/>
  <c r="V149" i="46" s="1"/>
  <c r="CJ149" i="46"/>
  <c r="U149" i="46" s="1"/>
  <c r="CI149" i="46"/>
  <c r="CH149" i="46"/>
  <c r="CG149" i="46"/>
  <c r="CF149" i="46"/>
  <c r="Q149" i="46" s="1"/>
  <c r="CE149" i="46"/>
  <c r="CD149" i="46"/>
  <c r="O149" i="46" s="1"/>
  <c r="CC149" i="46"/>
  <c r="N149" i="46" s="1"/>
  <c r="CB149" i="46"/>
  <c r="M149" i="46" s="1"/>
  <c r="CA149" i="46"/>
  <c r="BZ149" i="46"/>
  <c r="K149" i="46" s="1"/>
  <c r="BY149" i="46"/>
  <c r="BX149" i="46"/>
  <c r="BW149" i="46"/>
  <c r="BV149" i="46"/>
  <c r="G149" i="46" s="1"/>
  <c r="BU149" i="46"/>
  <c r="F149" i="46" s="1"/>
  <c r="BT149" i="46"/>
  <c r="E149" i="46" s="1"/>
  <c r="BS149" i="46"/>
  <c r="B149" i="46"/>
  <c r="B149" i="44" s="1"/>
  <c r="A149" i="46"/>
  <c r="EF148" i="46"/>
  <c r="BQ148" i="46" s="1"/>
  <c r="EE148" i="46"/>
  <c r="BP148" i="46" s="1"/>
  <c r="ED148" i="46"/>
  <c r="EC148" i="46"/>
  <c r="EB148" i="46"/>
  <c r="EA148" i="46"/>
  <c r="DZ148" i="46"/>
  <c r="BK148" i="46" s="1"/>
  <c r="DY148" i="46"/>
  <c r="BJ148" i="46" s="1"/>
  <c r="DX148" i="46"/>
  <c r="BI148" i="46" s="1"/>
  <c r="DW148" i="46"/>
  <c r="BH148" i="46" s="1"/>
  <c r="DV148" i="46"/>
  <c r="BG148" i="46" s="1"/>
  <c r="DU148" i="46"/>
  <c r="DT148" i="46"/>
  <c r="DS148" i="46"/>
  <c r="BD148" i="46" s="1"/>
  <c r="DR148" i="46"/>
  <c r="BC148" i="46" s="1"/>
  <c r="DQ148" i="46"/>
  <c r="DP148" i="46"/>
  <c r="BA148" i="46" s="1"/>
  <c r="DO148" i="46"/>
  <c r="AZ148" i="46" s="1"/>
  <c r="DN148" i="46"/>
  <c r="AY148" i="46" s="1"/>
  <c r="DM148" i="46"/>
  <c r="DL148" i="46"/>
  <c r="DK148" i="46"/>
  <c r="DJ148" i="46"/>
  <c r="AU148" i="46" s="1"/>
  <c r="DI148" i="46"/>
  <c r="AT148" i="46" s="1"/>
  <c r="DH148" i="46"/>
  <c r="DG148" i="46"/>
  <c r="AR148" i="46" s="1"/>
  <c r="DF148" i="46"/>
  <c r="AQ148" i="46" s="1"/>
  <c r="DE148" i="46"/>
  <c r="DD148" i="46"/>
  <c r="DC148" i="46"/>
  <c r="AN148" i="46" s="1"/>
  <c r="DB148" i="46"/>
  <c r="AM148" i="46" s="1"/>
  <c r="DA148" i="46"/>
  <c r="AL148" i="46" s="1"/>
  <c r="CZ148" i="46"/>
  <c r="CY148" i="46"/>
  <c r="AJ148" i="46" s="1"/>
  <c r="CX148" i="46"/>
  <c r="CW148" i="46"/>
  <c r="CV148" i="46"/>
  <c r="CU148" i="46"/>
  <c r="CT148" i="46"/>
  <c r="AE148" i="46" s="1"/>
  <c r="CS148" i="46"/>
  <c r="CR148" i="46"/>
  <c r="AC148" i="46" s="1"/>
  <c r="CQ148" i="46"/>
  <c r="AB148" i="46" s="1"/>
  <c r="CP148" i="46"/>
  <c r="CO148" i="46"/>
  <c r="CN148" i="46"/>
  <c r="Y148" i="46" s="1"/>
  <c r="CM148" i="46"/>
  <c r="CL148" i="46"/>
  <c r="W148" i="46" s="1"/>
  <c r="CK148" i="46"/>
  <c r="CJ148" i="46"/>
  <c r="U148" i="46" s="1"/>
  <c r="CI148" i="46"/>
  <c r="CH148" i="46"/>
  <c r="S148" i="46" s="1"/>
  <c r="CG148" i="46"/>
  <c r="CF148" i="46"/>
  <c r="CE148" i="46"/>
  <c r="CD148" i="46"/>
  <c r="O148" i="46" s="1"/>
  <c r="CC148" i="46"/>
  <c r="N148" i="46" s="1"/>
  <c r="CB148" i="46"/>
  <c r="CA148" i="46"/>
  <c r="L148" i="46" s="1"/>
  <c r="BZ148" i="46"/>
  <c r="BY148" i="46"/>
  <c r="BX148" i="46"/>
  <c r="I148" i="46" s="1"/>
  <c r="BW148" i="46"/>
  <c r="BV148" i="46"/>
  <c r="G148" i="46" s="1"/>
  <c r="BU148" i="46"/>
  <c r="BT148" i="46"/>
  <c r="E148" i="46" s="1"/>
  <c r="BS148" i="46"/>
  <c r="B148" i="46"/>
  <c r="B148" i="44" s="1"/>
  <c r="A148" i="46"/>
  <c r="A148" i="44" s="1"/>
  <c r="EF147" i="46"/>
  <c r="EE147" i="46"/>
  <c r="ED147" i="46"/>
  <c r="BO147" i="44" s="1"/>
  <c r="EC147" i="46"/>
  <c r="BN147" i="44" s="1"/>
  <c r="EB147" i="46"/>
  <c r="BM147" i="46" s="1"/>
  <c r="EA147" i="46"/>
  <c r="BL147" i="46" s="1"/>
  <c r="DZ147" i="46"/>
  <c r="BK147" i="46" s="1"/>
  <c r="DY147" i="46"/>
  <c r="BJ147" i="46" s="1"/>
  <c r="DX147" i="46"/>
  <c r="DW147" i="46"/>
  <c r="DV147" i="46"/>
  <c r="BG147" i="46" s="1"/>
  <c r="DU147" i="46"/>
  <c r="DT147" i="46"/>
  <c r="BE147" i="46" s="1"/>
  <c r="DS147" i="46"/>
  <c r="BD147" i="46" s="1"/>
  <c r="DR147" i="46"/>
  <c r="BC147" i="46" s="1"/>
  <c r="DQ147" i="46"/>
  <c r="BB147" i="46" s="1"/>
  <c r="DP147" i="46"/>
  <c r="DO147" i="46"/>
  <c r="DN147" i="46"/>
  <c r="AY147" i="46" s="1"/>
  <c r="DM147" i="46"/>
  <c r="DL147" i="46"/>
  <c r="DK147" i="46"/>
  <c r="AV147" i="46" s="1"/>
  <c r="DJ147" i="46"/>
  <c r="AU147" i="46" s="1"/>
  <c r="DI147" i="46"/>
  <c r="AT147" i="46" s="1"/>
  <c r="DH147" i="46"/>
  <c r="DG147" i="46"/>
  <c r="DF147" i="46"/>
  <c r="AQ147" i="46" s="1"/>
  <c r="DE147" i="46"/>
  <c r="AP147" i="46" s="1"/>
  <c r="DD147" i="46"/>
  <c r="DC147" i="46"/>
  <c r="AN147" i="46" s="1"/>
  <c r="DB147" i="46"/>
  <c r="AM147" i="46" s="1"/>
  <c r="DA147" i="46"/>
  <c r="AL147" i="46" s="1"/>
  <c r="CZ147" i="46"/>
  <c r="CY147" i="46"/>
  <c r="CX147" i="46"/>
  <c r="AI147" i="46" s="1"/>
  <c r="CW147" i="46"/>
  <c r="AH147" i="46" s="1"/>
  <c r="CV147" i="46"/>
  <c r="AG147" i="46" s="1"/>
  <c r="CU147" i="46"/>
  <c r="AF147" i="46" s="1"/>
  <c r="CT147" i="46"/>
  <c r="AE147" i="46" s="1"/>
  <c r="CS147" i="46"/>
  <c r="AD147" i="46" s="1"/>
  <c r="CR147" i="46"/>
  <c r="AC147" i="46" s="1"/>
  <c r="CQ147" i="46"/>
  <c r="CP147" i="46"/>
  <c r="CO147" i="46"/>
  <c r="CN147" i="46"/>
  <c r="Y147" i="46" s="1"/>
  <c r="CM147" i="46"/>
  <c r="X147" i="46" s="1"/>
  <c r="CL147" i="46"/>
  <c r="W147" i="46" s="1"/>
  <c r="CK147" i="46"/>
  <c r="V147" i="46" s="1"/>
  <c r="CJ147" i="46"/>
  <c r="CI147" i="46"/>
  <c r="T147" i="46" s="1"/>
  <c r="CH147" i="46"/>
  <c r="S147" i="46" s="1"/>
  <c r="CG147" i="46"/>
  <c r="R147" i="46" s="1"/>
  <c r="CF147" i="46"/>
  <c r="CE147" i="46"/>
  <c r="P147" i="46" s="1"/>
  <c r="CD147" i="46"/>
  <c r="O147" i="46" s="1"/>
  <c r="CC147" i="46"/>
  <c r="N147" i="46" s="1"/>
  <c r="CB147" i="46"/>
  <c r="CA147" i="46"/>
  <c r="L147" i="46" s="1"/>
  <c r="BZ147" i="46"/>
  <c r="K147" i="46" s="1"/>
  <c r="BY147" i="46"/>
  <c r="BX147" i="46"/>
  <c r="I147" i="46" s="1"/>
  <c r="BW147" i="46"/>
  <c r="H147" i="46" s="1"/>
  <c r="BV147" i="46"/>
  <c r="G147" i="46" s="1"/>
  <c r="BU147" i="46"/>
  <c r="F147" i="46" s="1"/>
  <c r="BT147" i="46"/>
  <c r="BS147" i="46"/>
  <c r="D147" i="46" s="1"/>
  <c r="BO147" i="46"/>
  <c r="BN147" i="46"/>
  <c r="B147" i="46"/>
  <c r="B147" i="44" s="1"/>
  <c r="A147" i="46"/>
  <c r="A145" i="27" s="1"/>
  <c r="EF146" i="46"/>
  <c r="EE146" i="46"/>
  <c r="ED146" i="46"/>
  <c r="BO146" i="46" s="1"/>
  <c r="EC146" i="46"/>
  <c r="BN146" i="46" s="1"/>
  <c r="EB146" i="46"/>
  <c r="EA146" i="46"/>
  <c r="DZ146" i="46"/>
  <c r="BK146" i="46" s="1"/>
  <c r="DY146" i="46"/>
  <c r="BJ146" i="46" s="1"/>
  <c r="DX146" i="46"/>
  <c r="DW146" i="46"/>
  <c r="DV146" i="46"/>
  <c r="DU146" i="46"/>
  <c r="DT146" i="46"/>
  <c r="BE146" i="46" s="1"/>
  <c r="DS146" i="46"/>
  <c r="DR146" i="46"/>
  <c r="DQ146" i="46"/>
  <c r="BB146" i="46" s="1"/>
  <c r="DP146" i="46"/>
  <c r="BA146" i="46" s="1"/>
  <c r="DO146" i="46"/>
  <c r="DN146" i="46"/>
  <c r="DM146" i="46"/>
  <c r="DL146" i="46"/>
  <c r="AW146" i="46" s="1"/>
  <c r="DK146" i="46"/>
  <c r="AV146" i="46" s="1"/>
  <c r="DJ146" i="46"/>
  <c r="DI146" i="46"/>
  <c r="DH146" i="46"/>
  <c r="AS146" i="46" s="1"/>
  <c r="DG146" i="46"/>
  <c r="DF146" i="46"/>
  <c r="DE146" i="46"/>
  <c r="DD146" i="46"/>
  <c r="DC146" i="46"/>
  <c r="DB146" i="46"/>
  <c r="DA146" i="46"/>
  <c r="AL146" i="46" s="1"/>
  <c r="CZ146" i="46"/>
  <c r="AK146" i="46" s="1"/>
  <c r="CY146" i="46"/>
  <c r="CX146" i="46"/>
  <c r="AI146" i="46" s="1"/>
  <c r="CW146" i="46"/>
  <c r="AH146" i="46" s="1"/>
  <c r="CV146" i="46"/>
  <c r="AG146" i="46" s="1"/>
  <c r="CU146" i="46"/>
  <c r="CT146" i="46"/>
  <c r="AE146" i="46" s="1"/>
  <c r="CS146" i="46"/>
  <c r="AD146" i="46" s="1"/>
  <c r="CR146" i="46"/>
  <c r="CQ146" i="46"/>
  <c r="CP146" i="46"/>
  <c r="CO146" i="46"/>
  <c r="CN146" i="46"/>
  <c r="Y146" i="46" s="1"/>
  <c r="CM146" i="46"/>
  <c r="X146" i="46" s="1"/>
  <c r="CL146" i="46"/>
  <c r="W146" i="46" s="1"/>
  <c r="CK146" i="46"/>
  <c r="V146" i="46" s="1"/>
  <c r="CJ146" i="46"/>
  <c r="U146" i="46" s="1"/>
  <c r="CI146" i="46"/>
  <c r="CH146" i="46"/>
  <c r="CG146" i="46"/>
  <c r="R146" i="46" s="1"/>
  <c r="CF146" i="46"/>
  <c r="Q146" i="46" s="1"/>
  <c r="CE146" i="46"/>
  <c r="P146" i="46" s="1"/>
  <c r="CD146" i="46"/>
  <c r="O146" i="46" s="1"/>
  <c r="CC146" i="46"/>
  <c r="CB146" i="46"/>
  <c r="CA146" i="46"/>
  <c r="BZ146" i="46"/>
  <c r="BY146" i="46"/>
  <c r="BX146" i="46"/>
  <c r="I146" i="46" s="1"/>
  <c r="BW146" i="46"/>
  <c r="BV146" i="46"/>
  <c r="BU146" i="46"/>
  <c r="F146" i="46" s="1"/>
  <c r="BT146" i="46"/>
  <c r="E146" i="46" s="1"/>
  <c r="BS146" i="46"/>
  <c r="B146" i="46"/>
  <c r="B146" i="44" s="1"/>
  <c r="A146" i="46"/>
  <c r="A144" i="27" s="1"/>
  <c r="EF145" i="46"/>
  <c r="EE145" i="46"/>
  <c r="ED145" i="46"/>
  <c r="BO145" i="46" s="1"/>
  <c r="EC145" i="46"/>
  <c r="BN145" i="46" s="1"/>
  <c r="EB145" i="46"/>
  <c r="BM145" i="46" s="1"/>
  <c r="EA145" i="46"/>
  <c r="DZ145" i="46"/>
  <c r="BK145" i="46" s="1"/>
  <c r="DY145" i="46"/>
  <c r="DX145" i="46"/>
  <c r="DW145" i="46"/>
  <c r="BH145" i="46" s="1"/>
  <c r="DV145" i="46"/>
  <c r="BG145" i="46" s="1"/>
  <c r="DU145" i="46"/>
  <c r="BF145" i="46" s="1"/>
  <c r="DT145" i="46"/>
  <c r="BE145" i="46" s="1"/>
  <c r="DS145" i="46"/>
  <c r="BD145" i="46" s="1"/>
  <c r="DR145" i="46"/>
  <c r="BC145" i="46" s="1"/>
  <c r="DQ145" i="46"/>
  <c r="DP145" i="46"/>
  <c r="DO145" i="46"/>
  <c r="AZ145" i="46" s="1"/>
  <c r="DN145" i="46"/>
  <c r="DM145" i="46"/>
  <c r="AX145" i="46" s="1"/>
  <c r="DL145" i="46"/>
  <c r="DK145" i="46"/>
  <c r="AV145" i="46" s="1"/>
  <c r="DJ145" i="46"/>
  <c r="AU145" i="46" s="1"/>
  <c r="DI145" i="46"/>
  <c r="AT145" i="46" s="1"/>
  <c r="DH145" i="46"/>
  <c r="DG145" i="46"/>
  <c r="DF145" i="46"/>
  <c r="AQ145" i="46" s="1"/>
  <c r="DE145" i="46"/>
  <c r="DD145" i="46"/>
  <c r="AO145" i="46" s="1"/>
  <c r="DC145" i="46"/>
  <c r="AN145" i="46" s="1"/>
  <c r="DB145" i="46"/>
  <c r="AM145" i="46" s="1"/>
  <c r="DA145" i="46"/>
  <c r="CZ145" i="46"/>
  <c r="CY145" i="46"/>
  <c r="CX145" i="46"/>
  <c r="AI145" i="46" s="1"/>
  <c r="CW145" i="46"/>
  <c r="AH145" i="46" s="1"/>
  <c r="CV145" i="46"/>
  <c r="AG145" i="46" s="1"/>
  <c r="CU145" i="46"/>
  <c r="CT145" i="46"/>
  <c r="AE145" i="46" s="1"/>
  <c r="CS145" i="46"/>
  <c r="CR145" i="46"/>
  <c r="CQ145" i="46"/>
  <c r="AB145" i="46" s="1"/>
  <c r="CP145" i="46"/>
  <c r="AA145" i="46" s="1"/>
  <c r="CO145" i="46"/>
  <c r="Z145" i="46" s="1"/>
  <c r="CN145" i="46"/>
  <c r="Y145" i="46" s="1"/>
  <c r="CM145" i="46"/>
  <c r="X145" i="46" s="1"/>
  <c r="CL145" i="46"/>
  <c r="W145" i="46" s="1"/>
  <c r="CK145" i="46"/>
  <c r="V145" i="46" s="1"/>
  <c r="CJ145" i="46"/>
  <c r="CI145" i="46"/>
  <c r="T145" i="46" s="1"/>
  <c r="CH145" i="46"/>
  <c r="S145" i="46" s="1"/>
  <c r="CG145" i="46"/>
  <c r="CF145" i="46"/>
  <c r="Q145" i="46" s="1"/>
  <c r="CE145" i="46"/>
  <c r="P145" i="46" s="1"/>
  <c r="CD145" i="46"/>
  <c r="O145" i="46" s="1"/>
  <c r="CC145" i="46"/>
  <c r="N145" i="46" s="1"/>
  <c r="CB145" i="46"/>
  <c r="CA145" i="46"/>
  <c r="BZ145" i="46"/>
  <c r="K145" i="46" s="1"/>
  <c r="BY145" i="46"/>
  <c r="J145" i="46" s="1"/>
  <c r="BX145" i="46"/>
  <c r="I145" i="46" s="1"/>
  <c r="BW145" i="46"/>
  <c r="H145" i="46" s="1"/>
  <c r="BV145" i="46"/>
  <c r="G145" i="46" s="1"/>
  <c r="BU145" i="46"/>
  <c r="F145" i="46" s="1"/>
  <c r="BT145" i="46"/>
  <c r="BS145" i="46"/>
  <c r="B145" i="46"/>
  <c r="B145" i="44" s="1"/>
  <c r="A145" i="46"/>
  <c r="C145" i="46" s="1"/>
  <c r="C145" i="44" s="1"/>
  <c r="EF144" i="46"/>
  <c r="EE144" i="46"/>
  <c r="ED144" i="46"/>
  <c r="EC144" i="46"/>
  <c r="EB144" i="46"/>
  <c r="BM144" i="46" s="1"/>
  <c r="EA144" i="46"/>
  <c r="BL144" i="46" s="1"/>
  <c r="DZ144" i="46"/>
  <c r="BK144" i="46" s="1"/>
  <c r="DY144" i="46"/>
  <c r="DX144" i="46"/>
  <c r="BI144" i="46" s="1"/>
  <c r="DW144" i="46"/>
  <c r="BH144" i="46" s="1"/>
  <c r="DV144" i="46"/>
  <c r="DU144" i="46"/>
  <c r="BF144" i="46" s="1"/>
  <c r="DT144" i="46"/>
  <c r="BE144" i="46" s="1"/>
  <c r="DS144" i="46"/>
  <c r="BD144" i="46" s="1"/>
  <c r="DR144" i="46"/>
  <c r="BC144" i="46" s="1"/>
  <c r="DQ144" i="46"/>
  <c r="DP144" i="46"/>
  <c r="BA144" i="46" s="1"/>
  <c r="DO144" i="46"/>
  <c r="DN144" i="46"/>
  <c r="AY144" i="46" s="1"/>
  <c r="DM144" i="46"/>
  <c r="DL144" i="46"/>
  <c r="DK144" i="46"/>
  <c r="AV144" i="46" s="1"/>
  <c r="DJ144" i="46"/>
  <c r="AU144" i="46" s="1"/>
  <c r="DI144" i="46"/>
  <c r="DH144" i="46"/>
  <c r="AS144" i="46" s="1"/>
  <c r="DG144" i="46"/>
  <c r="AR144" i="46" s="1"/>
  <c r="DF144" i="46"/>
  <c r="AQ144" i="46" s="1"/>
  <c r="DE144" i="46"/>
  <c r="AP144" i="46" s="1"/>
  <c r="DD144" i="46"/>
  <c r="DC144" i="46"/>
  <c r="AN144" i="46" s="1"/>
  <c r="DB144" i="46"/>
  <c r="AM144" i="46" s="1"/>
  <c r="DA144" i="46"/>
  <c r="CZ144" i="46"/>
  <c r="AK144" i="46" s="1"/>
  <c r="CY144" i="46"/>
  <c r="AJ144" i="46" s="1"/>
  <c r="CX144" i="46"/>
  <c r="CW144" i="46"/>
  <c r="AH144" i="46" s="1"/>
  <c r="CV144" i="46"/>
  <c r="AG144" i="46" s="1"/>
  <c r="CU144" i="46"/>
  <c r="AF144" i="46" s="1"/>
  <c r="CT144" i="46"/>
  <c r="CS144" i="46"/>
  <c r="AD144" i="46" s="1"/>
  <c r="CR144" i="46"/>
  <c r="AC144" i="46" s="1"/>
  <c r="CQ144" i="46"/>
  <c r="AB144" i="46" s="1"/>
  <c r="CP144" i="46"/>
  <c r="CO144" i="46"/>
  <c r="Z144" i="46" s="1"/>
  <c r="CN144" i="46"/>
  <c r="Y144" i="46" s="1"/>
  <c r="CM144" i="46"/>
  <c r="X144" i="46" s="1"/>
  <c r="CL144" i="46"/>
  <c r="W144" i="46" s="1"/>
  <c r="CK144" i="46"/>
  <c r="V144" i="46" s="1"/>
  <c r="CJ144" i="46"/>
  <c r="CI144" i="46"/>
  <c r="T144" i="46" s="1"/>
  <c r="CH144" i="46"/>
  <c r="CG144" i="46"/>
  <c r="R144" i="46" s="1"/>
  <c r="CF144" i="46"/>
  <c r="Q144" i="46" s="1"/>
  <c r="CE144" i="46"/>
  <c r="P144" i="46" s="1"/>
  <c r="CD144" i="46"/>
  <c r="O144" i="46" s="1"/>
  <c r="CC144" i="46"/>
  <c r="N144" i="46" s="1"/>
  <c r="CB144" i="46"/>
  <c r="M144" i="46" s="1"/>
  <c r="CA144" i="46"/>
  <c r="BZ144" i="46"/>
  <c r="BY144" i="46"/>
  <c r="J144" i="46" s="1"/>
  <c r="BX144" i="46"/>
  <c r="I144" i="46" s="1"/>
  <c r="BW144" i="46"/>
  <c r="H144" i="46" s="1"/>
  <c r="BV144" i="46"/>
  <c r="BU144" i="46"/>
  <c r="BT144" i="46"/>
  <c r="E144" i="46" s="1"/>
  <c r="BS144" i="46"/>
  <c r="B144" i="46"/>
  <c r="B144" i="44" s="1"/>
  <c r="A144" i="46"/>
  <c r="EF143" i="46"/>
  <c r="BQ143" i="46" s="1"/>
  <c r="EE143" i="46"/>
  <c r="ED143" i="46"/>
  <c r="BO143" i="44" s="1"/>
  <c r="EC143" i="46"/>
  <c r="EB143" i="46"/>
  <c r="BM143" i="46" s="1"/>
  <c r="EA143" i="46"/>
  <c r="BL143" i="46" s="1"/>
  <c r="DZ143" i="46"/>
  <c r="BK143" i="46" s="1"/>
  <c r="DY143" i="46"/>
  <c r="BJ143" i="46" s="1"/>
  <c r="DX143" i="46"/>
  <c r="BI143" i="46" s="1"/>
  <c r="DW143" i="46"/>
  <c r="BH143" i="46" s="1"/>
  <c r="DV143" i="46"/>
  <c r="DU143" i="46"/>
  <c r="BF143" i="46" s="1"/>
  <c r="DT143" i="46"/>
  <c r="BE143" i="46" s="1"/>
  <c r="DS143" i="46"/>
  <c r="BD143" i="46" s="1"/>
  <c r="DR143" i="46"/>
  <c r="DQ143" i="46"/>
  <c r="DP143" i="46"/>
  <c r="BA143" i="46" s="1"/>
  <c r="DO143" i="46"/>
  <c r="DN143" i="46"/>
  <c r="DM143" i="46"/>
  <c r="AX143" i="46" s="1"/>
  <c r="DL143" i="46"/>
  <c r="AW143" i="46" s="1"/>
  <c r="DK143" i="46"/>
  <c r="AV143" i="46" s="1"/>
  <c r="DJ143" i="46"/>
  <c r="AU143" i="46" s="1"/>
  <c r="DI143" i="46"/>
  <c r="AT143" i="46" s="1"/>
  <c r="DH143" i="46"/>
  <c r="AS143" i="46" s="1"/>
  <c r="DG143" i="46"/>
  <c r="DF143" i="46"/>
  <c r="DE143" i="46"/>
  <c r="DD143" i="46"/>
  <c r="DC143" i="46"/>
  <c r="AN143" i="46" s="1"/>
  <c r="DB143" i="46"/>
  <c r="DA143" i="46"/>
  <c r="CZ143" i="46"/>
  <c r="AK143" i="46" s="1"/>
  <c r="CY143" i="46"/>
  <c r="CX143" i="46"/>
  <c r="AI143" i="46" s="1"/>
  <c r="CW143" i="46"/>
  <c r="CV143" i="46"/>
  <c r="AG143" i="46" s="1"/>
  <c r="CU143" i="46"/>
  <c r="AF143" i="46" s="1"/>
  <c r="CT143" i="46"/>
  <c r="CS143" i="46"/>
  <c r="AD143" i="46" s="1"/>
  <c r="CR143" i="46"/>
  <c r="AC143" i="46" s="1"/>
  <c r="CQ143" i="46"/>
  <c r="CP143" i="46"/>
  <c r="CO143" i="46"/>
  <c r="Z143" i="46" s="1"/>
  <c r="CN143" i="46"/>
  <c r="Y143" i="46" s="1"/>
  <c r="CM143" i="46"/>
  <c r="X143" i="46" s="1"/>
  <c r="CL143" i="46"/>
  <c r="W143" i="46" s="1"/>
  <c r="CK143" i="46"/>
  <c r="V143" i="46" s="1"/>
  <c r="CJ143" i="46"/>
  <c r="U143" i="46" s="1"/>
  <c r="CI143" i="46"/>
  <c r="CH143" i="46"/>
  <c r="S143" i="46" s="1"/>
  <c r="CG143" i="46"/>
  <c r="R143" i="46" s="1"/>
  <c r="CF143" i="46"/>
  <c r="Q143" i="46" s="1"/>
  <c r="CE143" i="46"/>
  <c r="P143" i="46" s="1"/>
  <c r="CD143" i="46"/>
  <c r="CC143" i="46"/>
  <c r="CB143" i="46"/>
  <c r="M143" i="46" s="1"/>
  <c r="CA143" i="46"/>
  <c r="L143" i="46" s="1"/>
  <c r="BZ143" i="46"/>
  <c r="BY143" i="46"/>
  <c r="BX143" i="46"/>
  <c r="I143" i="46" s="1"/>
  <c r="BW143" i="46"/>
  <c r="H143" i="46" s="1"/>
  <c r="BV143" i="46"/>
  <c r="BU143" i="46"/>
  <c r="BT143" i="46"/>
  <c r="E143" i="46" s="1"/>
  <c r="BS143" i="46"/>
  <c r="D143" i="46" s="1"/>
  <c r="BO143" i="46"/>
  <c r="B143" i="46"/>
  <c r="B143" i="44" s="1"/>
  <c r="A143" i="46"/>
  <c r="C143" i="46" s="1"/>
  <c r="C143" i="44" s="1"/>
  <c r="EF142" i="46"/>
  <c r="BQ142" i="46" s="1"/>
  <c r="EE142" i="46"/>
  <c r="BP142" i="46" s="1"/>
  <c r="ED142" i="46"/>
  <c r="BO142" i="46" s="1"/>
  <c r="EC142" i="46"/>
  <c r="BN142" i="46" s="1"/>
  <c r="EB142" i="46"/>
  <c r="EA142" i="46"/>
  <c r="DZ142" i="46"/>
  <c r="DY142" i="46"/>
  <c r="DX142" i="46"/>
  <c r="DW142" i="46"/>
  <c r="DV142" i="46"/>
  <c r="DU142" i="46"/>
  <c r="BF142" i="46" s="1"/>
  <c r="DT142" i="46"/>
  <c r="BE142" i="46" s="1"/>
  <c r="DS142" i="46"/>
  <c r="DR142" i="46"/>
  <c r="DQ142" i="46"/>
  <c r="DP142" i="46"/>
  <c r="BA142" i="46" s="1"/>
  <c r="DO142" i="46"/>
  <c r="DN142" i="46"/>
  <c r="DM142" i="46"/>
  <c r="AX142" i="46" s="1"/>
  <c r="DL142" i="46"/>
  <c r="DK142" i="46"/>
  <c r="DJ142" i="46"/>
  <c r="AU142" i="46" s="1"/>
  <c r="DI142" i="46"/>
  <c r="DH142" i="46"/>
  <c r="AS142" i="46" s="1"/>
  <c r="DG142" i="46"/>
  <c r="DF142" i="46"/>
  <c r="AQ142" i="46" s="1"/>
  <c r="DE142" i="46"/>
  <c r="AP142" i="46" s="1"/>
  <c r="DD142" i="46"/>
  <c r="AO142" i="46" s="1"/>
  <c r="DC142" i="46"/>
  <c r="DB142" i="46"/>
  <c r="DA142" i="46"/>
  <c r="AL142" i="46" s="1"/>
  <c r="CZ142" i="46"/>
  <c r="AK142" i="46" s="1"/>
  <c r="CY142" i="46"/>
  <c r="CX142" i="46"/>
  <c r="CW142" i="46"/>
  <c r="CV142" i="46"/>
  <c r="AG142" i="46" s="1"/>
  <c r="CU142" i="46"/>
  <c r="AF142" i="46" s="1"/>
  <c r="CT142" i="46"/>
  <c r="CS142" i="46"/>
  <c r="AD142" i="46" s="1"/>
  <c r="CR142" i="46"/>
  <c r="AC142" i="46" s="1"/>
  <c r="CQ142" i="46"/>
  <c r="AB142" i="46" s="1"/>
  <c r="CP142" i="46"/>
  <c r="AA142" i="46" s="1"/>
  <c r="CO142" i="46"/>
  <c r="Z142" i="46" s="1"/>
  <c r="CN142" i="46"/>
  <c r="Y142" i="46" s="1"/>
  <c r="CM142" i="46"/>
  <c r="X142" i="46" s="1"/>
  <c r="CL142" i="46"/>
  <c r="CK142" i="46"/>
  <c r="V142" i="46" s="1"/>
  <c r="CJ142" i="46"/>
  <c r="U142" i="46" s="1"/>
  <c r="CI142" i="46"/>
  <c r="CH142" i="46"/>
  <c r="S142" i="46" s="1"/>
  <c r="CG142" i="46"/>
  <c r="R142" i="46" s="1"/>
  <c r="CF142" i="46"/>
  <c r="CE142" i="46"/>
  <c r="P142" i="46" s="1"/>
  <c r="CD142" i="46"/>
  <c r="CC142" i="46"/>
  <c r="N142" i="46" s="1"/>
  <c r="CB142" i="46"/>
  <c r="M142" i="46" s="1"/>
  <c r="CA142" i="46"/>
  <c r="BZ142" i="46"/>
  <c r="K142" i="46" s="1"/>
  <c r="BY142" i="46"/>
  <c r="J142" i="46" s="1"/>
  <c r="BX142" i="46"/>
  <c r="BW142" i="46"/>
  <c r="BV142" i="46"/>
  <c r="BU142" i="46"/>
  <c r="F142" i="46" s="1"/>
  <c r="BT142" i="46"/>
  <c r="E142" i="46" s="1"/>
  <c r="BS142" i="46"/>
  <c r="B142" i="46"/>
  <c r="B142" i="44" s="1"/>
  <c r="A142" i="46"/>
  <c r="A140" i="27" s="1"/>
  <c r="EF141" i="46"/>
  <c r="EE141" i="46"/>
  <c r="ED141" i="46"/>
  <c r="BO141" i="44" s="1"/>
  <c r="EC141" i="46"/>
  <c r="EB141" i="46"/>
  <c r="BM141" i="46" s="1"/>
  <c r="EA141" i="46"/>
  <c r="DZ141" i="46"/>
  <c r="BK141" i="46" s="1"/>
  <c r="DY141" i="46"/>
  <c r="BJ141" i="46" s="1"/>
  <c r="DX141" i="46"/>
  <c r="DW141" i="46"/>
  <c r="BH141" i="46" s="1"/>
  <c r="DV141" i="46"/>
  <c r="BG141" i="46" s="1"/>
  <c r="DU141" i="46"/>
  <c r="BF141" i="46" s="1"/>
  <c r="DT141" i="46"/>
  <c r="BE141" i="46" s="1"/>
  <c r="DS141" i="46"/>
  <c r="DR141" i="46"/>
  <c r="BC141" i="46" s="1"/>
  <c r="DQ141" i="46"/>
  <c r="DP141" i="46"/>
  <c r="BA141" i="46" s="1"/>
  <c r="DO141" i="46"/>
  <c r="AZ141" i="46" s="1"/>
  <c r="DN141" i="46"/>
  <c r="AY141" i="46" s="1"/>
  <c r="DM141" i="46"/>
  <c r="AX141" i="46" s="1"/>
  <c r="DL141" i="46"/>
  <c r="AW141" i="46" s="1"/>
  <c r="DK141" i="46"/>
  <c r="DJ141" i="46"/>
  <c r="AU141" i="46" s="1"/>
  <c r="DI141" i="46"/>
  <c r="AT141" i="46" s="1"/>
  <c r="DH141" i="46"/>
  <c r="DG141" i="46"/>
  <c r="AR141" i="46" s="1"/>
  <c r="DF141" i="46"/>
  <c r="AQ141" i="46" s="1"/>
  <c r="DE141" i="46"/>
  <c r="AP141" i="46" s="1"/>
  <c r="DD141" i="46"/>
  <c r="AO141" i="46" s="1"/>
  <c r="DC141" i="46"/>
  <c r="AN141" i="46" s="1"/>
  <c r="DB141" i="46"/>
  <c r="DA141" i="46"/>
  <c r="AL141" i="46" s="1"/>
  <c r="CZ141" i="46"/>
  <c r="CY141" i="46"/>
  <c r="CX141" i="46"/>
  <c r="AI141" i="46" s="1"/>
  <c r="CW141" i="46"/>
  <c r="CV141" i="46"/>
  <c r="AG141" i="46" s="1"/>
  <c r="CU141" i="46"/>
  <c r="CT141" i="46"/>
  <c r="AE141" i="46" s="1"/>
  <c r="CS141" i="46"/>
  <c r="AD141" i="46" s="1"/>
  <c r="CR141" i="46"/>
  <c r="AC141" i="46" s="1"/>
  <c r="CQ141" i="46"/>
  <c r="CP141" i="46"/>
  <c r="AA141" i="46" s="1"/>
  <c r="CO141" i="46"/>
  <c r="CN141" i="46"/>
  <c r="Y141" i="46" s="1"/>
  <c r="CM141" i="46"/>
  <c r="X141" i="46" s="1"/>
  <c r="CL141" i="46"/>
  <c r="W141" i="46" s="1"/>
  <c r="CK141" i="46"/>
  <c r="CJ141" i="46"/>
  <c r="CI141" i="46"/>
  <c r="CH141" i="46"/>
  <c r="S141" i="46" s="1"/>
  <c r="CG141" i="46"/>
  <c r="R141" i="46" s="1"/>
  <c r="CF141" i="46"/>
  <c r="Q141" i="46" s="1"/>
  <c r="CE141" i="46"/>
  <c r="CD141" i="46"/>
  <c r="O141" i="46" s="1"/>
  <c r="CC141" i="46"/>
  <c r="N141" i="46" s="1"/>
  <c r="CB141" i="46"/>
  <c r="CA141" i="46"/>
  <c r="BZ141" i="46"/>
  <c r="K141" i="46" s="1"/>
  <c r="BY141" i="46"/>
  <c r="J141" i="46" s="1"/>
  <c r="BX141" i="46"/>
  <c r="BW141" i="46"/>
  <c r="BV141" i="46"/>
  <c r="G141" i="46" s="1"/>
  <c r="BU141" i="46"/>
  <c r="F141" i="46" s="1"/>
  <c r="BT141" i="46"/>
  <c r="E141" i="46" s="1"/>
  <c r="BS141" i="46"/>
  <c r="BO141" i="46"/>
  <c r="B141" i="46"/>
  <c r="B141" i="44" s="1"/>
  <c r="A141" i="46"/>
  <c r="A139" i="27" s="1"/>
  <c r="EF140" i="46"/>
  <c r="BQ140" i="46" s="1"/>
  <c r="EE140" i="46"/>
  <c r="BP140" i="46" s="1"/>
  <c r="ED140" i="46"/>
  <c r="BO140" i="46" s="1"/>
  <c r="EC140" i="46"/>
  <c r="BN140" i="46" s="1"/>
  <c r="EB140" i="46"/>
  <c r="EA140" i="46"/>
  <c r="BL140" i="46" s="1"/>
  <c r="DZ140" i="46"/>
  <c r="BK140" i="46" s="1"/>
  <c r="DY140" i="46"/>
  <c r="BJ140" i="46" s="1"/>
  <c r="DX140" i="46"/>
  <c r="DW140" i="46"/>
  <c r="BH140" i="46" s="1"/>
  <c r="DV140" i="46"/>
  <c r="BG140" i="46" s="1"/>
  <c r="DU140" i="46"/>
  <c r="BF140" i="46" s="1"/>
  <c r="DT140" i="46"/>
  <c r="DS140" i="46"/>
  <c r="BD140" i="46" s="1"/>
  <c r="DR140" i="46"/>
  <c r="DQ140" i="46"/>
  <c r="BB140" i="46" s="1"/>
  <c r="DP140" i="46"/>
  <c r="BA140" i="46" s="1"/>
  <c r="DO140" i="46"/>
  <c r="DN140" i="46"/>
  <c r="AY140" i="46" s="1"/>
  <c r="DM140" i="46"/>
  <c r="AX140" i="46" s="1"/>
  <c r="DL140" i="46"/>
  <c r="DK140" i="46"/>
  <c r="AV140" i="46" s="1"/>
  <c r="DJ140" i="46"/>
  <c r="AU140" i="46" s="1"/>
  <c r="DI140" i="46"/>
  <c r="DH140" i="46"/>
  <c r="DG140" i="46"/>
  <c r="AR140" i="46" s="1"/>
  <c r="DF140" i="46"/>
  <c r="AQ140" i="46" s="1"/>
  <c r="DE140" i="46"/>
  <c r="DD140" i="46"/>
  <c r="AO140" i="46" s="1"/>
  <c r="DC140" i="46"/>
  <c r="AN140" i="46" s="1"/>
  <c r="DB140" i="46"/>
  <c r="AM140" i="46" s="1"/>
  <c r="DA140" i="46"/>
  <c r="AL140" i="46" s="1"/>
  <c r="CZ140" i="46"/>
  <c r="CY140" i="46"/>
  <c r="CX140" i="46"/>
  <c r="CW140" i="46"/>
  <c r="CV140" i="46"/>
  <c r="CU140" i="46"/>
  <c r="AF140" i="46" s="1"/>
  <c r="CT140" i="46"/>
  <c r="AE140" i="46" s="1"/>
  <c r="CS140" i="46"/>
  <c r="AD140" i="46" s="1"/>
  <c r="CR140" i="46"/>
  <c r="CQ140" i="46"/>
  <c r="CP140" i="46"/>
  <c r="AA140" i="46" s="1"/>
  <c r="CO140" i="46"/>
  <c r="Z140" i="46" s="1"/>
  <c r="CN140" i="46"/>
  <c r="Y140" i="46" s="1"/>
  <c r="CM140" i="46"/>
  <c r="X140" i="46" s="1"/>
  <c r="CL140" i="46"/>
  <c r="CK140" i="46"/>
  <c r="V140" i="46" s="1"/>
  <c r="CJ140" i="46"/>
  <c r="CI140" i="46"/>
  <c r="T140" i="46" s="1"/>
  <c r="CH140" i="46"/>
  <c r="CG140" i="46"/>
  <c r="CF140" i="46"/>
  <c r="Q140" i="46" s="1"/>
  <c r="CE140" i="46"/>
  <c r="P140" i="46" s="1"/>
  <c r="CD140" i="46"/>
  <c r="CC140" i="46"/>
  <c r="CB140" i="46"/>
  <c r="M140" i="46" s="1"/>
  <c r="CA140" i="46"/>
  <c r="L140" i="46" s="1"/>
  <c r="BZ140" i="46"/>
  <c r="K140" i="46" s="1"/>
  <c r="BY140" i="46"/>
  <c r="BX140" i="46"/>
  <c r="BW140" i="46"/>
  <c r="H140" i="46" s="1"/>
  <c r="BV140" i="46"/>
  <c r="G140" i="46" s="1"/>
  <c r="BU140" i="46"/>
  <c r="F140" i="46" s="1"/>
  <c r="BT140" i="46"/>
  <c r="E140" i="46" s="1"/>
  <c r="BS140" i="46"/>
  <c r="D140" i="46" s="1"/>
  <c r="B140" i="46"/>
  <c r="B140" i="44" s="1"/>
  <c r="A140" i="46"/>
  <c r="A138" i="27" s="1"/>
  <c r="EF139" i="46"/>
  <c r="BQ139" i="46" s="1"/>
  <c r="EE139" i="46"/>
  <c r="BP139" i="46" s="1"/>
  <c r="ED139" i="46"/>
  <c r="BO139" i="44" s="1"/>
  <c r="EC139" i="46"/>
  <c r="BN139" i="44" s="1"/>
  <c r="EB139" i="46"/>
  <c r="BM139" i="44" s="1"/>
  <c r="EA139" i="46"/>
  <c r="BL139" i="46" s="1"/>
  <c r="DZ139" i="46"/>
  <c r="BK139" i="46" s="1"/>
  <c r="DY139" i="46"/>
  <c r="DX139" i="46"/>
  <c r="BI139" i="46" s="1"/>
  <c r="DW139" i="46"/>
  <c r="BH139" i="46" s="1"/>
  <c r="DV139" i="46"/>
  <c r="BG139" i="46" s="1"/>
  <c r="DU139" i="46"/>
  <c r="BF139" i="46" s="1"/>
  <c r="DT139" i="46"/>
  <c r="DS139" i="46"/>
  <c r="DR139" i="46"/>
  <c r="BC139" i="46" s="1"/>
  <c r="DQ139" i="46"/>
  <c r="BB139" i="46" s="1"/>
  <c r="DP139" i="46"/>
  <c r="DO139" i="46"/>
  <c r="AZ139" i="46" s="1"/>
  <c r="DN139" i="46"/>
  <c r="AY139" i="46" s="1"/>
  <c r="DM139" i="46"/>
  <c r="AX139" i="46" s="1"/>
  <c r="DL139" i="46"/>
  <c r="DK139" i="46"/>
  <c r="AV139" i="46" s="1"/>
  <c r="DJ139" i="46"/>
  <c r="AU139" i="46" s="1"/>
  <c r="DI139" i="46"/>
  <c r="DH139" i="46"/>
  <c r="DG139" i="46"/>
  <c r="AR139" i="46" s="1"/>
  <c r="DF139" i="46"/>
  <c r="AQ139" i="46" s="1"/>
  <c r="DE139" i="46"/>
  <c r="DD139" i="46"/>
  <c r="AO139" i="46" s="1"/>
  <c r="DC139" i="46"/>
  <c r="AN139" i="46" s="1"/>
  <c r="DB139" i="46"/>
  <c r="AM139" i="46" s="1"/>
  <c r="DA139" i="46"/>
  <c r="CZ139" i="46"/>
  <c r="AK139" i="46" s="1"/>
  <c r="CY139" i="46"/>
  <c r="AJ139" i="46" s="1"/>
  <c r="CX139" i="46"/>
  <c r="AI139" i="46" s="1"/>
  <c r="CW139" i="46"/>
  <c r="AH139" i="46" s="1"/>
  <c r="CV139" i="46"/>
  <c r="CU139" i="46"/>
  <c r="CT139" i="46"/>
  <c r="CS139" i="46"/>
  <c r="CR139" i="46"/>
  <c r="AC139" i="46" s="1"/>
  <c r="CQ139" i="46"/>
  <c r="AB139" i="46" s="1"/>
  <c r="CP139" i="46"/>
  <c r="AA139" i="46" s="1"/>
  <c r="CO139" i="46"/>
  <c r="Z139" i="46" s="1"/>
  <c r="CN139" i="46"/>
  <c r="CM139" i="46"/>
  <c r="X139" i="46" s="1"/>
  <c r="CL139" i="46"/>
  <c r="W139" i="46" s="1"/>
  <c r="CK139" i="46"/>
  <c r="V139" i="46" s="1"/>
  <c r="CJ139" i="46"/>
  <c r="CI139" i="46"/>
  <c r="T139" i="46" s="1"/>
  <c r="CH139" i="46"/>
  <c r="CG139" i="46"/>
  <c r="CF139" i="46"/>
  <c r="CE139" i="46"/>
  <c r="P139" i="46" s="1"/>
  <c r="CD139" i="46"/>
  <c r="O139" i="46" s="1"/>
  <c r="CC139" i="46"/>
  <c r="CB139" i="46"/>
  <c r="M139" i="46" s="1"/>
  <c r="CA139" i="46"/>
  <c r="L139" i="46" s="1"/>
  <c r="BZ139" i="46"/>
  <c r="K139" i="46" s="1"/>
  <c r="BY139" i="46"/>
  <c r="J139" i="46" s="1"/>
  <c r="BX139" i="46"/>
  <c r="I139" i="46" s="1"/>
  <c r="BW139" i="46"/>
  <c r="H139" i="46" s="1"/>
  <c r="BV139" i="46"/>
  <c r="G139" i="46" s="1"/>
  <c r="BU139" i="46"/>
  <c r="F139" i="46" s="1"/>
  <c r="BT139" i="46"/>
  <c r="E139" i="46" s="1"/>
  <c r="BS139" i="46"/>
  <c r="D139" i="46" s="1"/>
  <c r="BO139" i="46"/>
  <c r="BN139" i="46"/>
  <c r="BM139" i="46"/>
  <c r="B139" i="46"/>
  <c r="B139" i="44" s="1"/>
  <c r="A139" i="46"/>
  <c r="A137" i="27" s="1"/>
  <c r="EF138" i="46"/>
  <c r="EE138" i="46"/>
  <c r="BP138" i="46" s="1"/>
  <c r="ED138" i="46"/>
  <c r="BO138" i="46" s="1"/>
  <c r="EC138" i="46"/>
  <c r="BN138" i="46" s="1"/>
  <c r="EB138" i="46"/>
  <c r="BM138" i="46" s="1"/>
  <c r="EA138" i="46"/>
  <c r="DZ138" i="46"/>
  <c r="DY138" i="46"/>
  <c r="BJ138" i="46" s="1"/>
  <c r="DX138" i="46"/>
  <c r="BI138" i="46" s="1"/>
  <c r="DW138" i="46"/>
  <c r="BH138" i="46" s="1"/>
  <c r="DV138" i="46"/>
  <c r="BG138" i="46" s="1"/>
  <c r="DU138" i="46"/>
  <c r="BF138" i="46" s="1"/>
  <c r="DT138" i="46"/>
  <c r="BE138" i="46" s="1"/>
  <c r="DS138" i="46"/>
  <c r="DR138" i="46"/>
  <c r="BC138" i="46" s="1"/>
  <c r="DQ138" i="46"/>
  <c r="BB138" i="46" s="1"/>
  <c r="DP138" i="46"/>
  <c r="BA138" i="46" s="1"/>
  <c r="DO138" i="46"/>
  <c r="AZ138" i="46" s="1"/>
  <c r="DN138" i="46"/>
  <c r="AY138" i="46" s="1"/>
  <c r="DM138" i="46"/>
  <c r="AX138" i="46" s="1"/>
  <c r="DL138" i="46"/>
  <c r="AW138" i="46" s="1"/>
  <c r="DK138" i="46"/>
  <c r="AV138" i="46" s="1"/>
  <c r="DJ138" i="46"/>
  <c r="DI138" i="46"/>
  <c r="DH138" i="46"/>
  <c r="DG138" i="46"/>
  <c r="DF138" i="46"/>
  <c r="AQ138" i="46" s="1"/>
  <c r="DE138" i="46"/>
  <c r="AP138" i="46" s="1"/>
  <c r="DD138" i="46"/>
  <c r="DC138" i="46"/>
  <c r="DB138" i="46"/>
  <c r="AM138" i="46" s="1"/>
  <c r="DA138" i="46"/>
  <c r="AL138" i="46" s="1"/>
  <c r="CZ138" i="46"/>
  <c r="CY138" i="46"/>
  <c r="CX138" i="46"/>
  <c r="AI138" i="46" s="1"/>
  <c r="CW138" i="46"/>
  <c r="CV138" i="46"/>
  <c r="AG138" i="46" s="1"/>
  <c r="CU138" i="46"/>
  <c r="CT138" i="46"/>
  <c r="AE138" i="46" s="1"/>
  <c r="CS138" i="46"/>
  <c r="CR138" i="46"/>
  <c r="CQ138" i="46"/>
  <c r="CP138" i="46"/>
  <c r="AA138" i="46" s="1"/>
  <c r="CO138" i="46"/>
  <c r="CN138" i="46"/>
  <c r="Y138" i="46" s="1"/>
  <c r="CM138" i="46"/>
  <c r="CL138" i="46"/>
  <c r="W138" i="46" s="1"/>
  <c r="CK138" i="46"/>
  <c r="V138" i="46" s="1"/>
  <c r="CJ138" i="46"/>
  <c r="U138" i="46" s="1"/>
  <c r="CI138" i="46"/>
  <c r="CH138" i="46"/>
  <c r="S138" i="46" s="1"/>
  <c r="CG138" i="46"/>
  <c r="CF138" i="46"/>
  <c r="CE138" i="46"/>
  <c r="CD138" i="46"/>
  <c r="CC138" i="46"/>
  <c r="CB138" i="46"/>
  <c r="M138" i="46" s="1"/>
  <c r="CA138" i="46"/>
  <c r="L138" i="46" s="1"/>
  <c r="BZ138" i="46"/>
  <c r="K138" i="46" s="1"/>
  <c r="BY138" i="46"/>
  <c r="BX138" i="46"/>
  <c r="I138" i="46" s="1"/>
  <c r="BW138" i="46"/>
  <c r="BV138" i="46"/>
  <c r="G138" i="46" s="1"/>
  <c r="BU138" i="46"/>
  <c r="F138" i="46" s="1"/>
  <c r="BT138" i="46"/>
  <c r="BS138" i="46"/>
  <c r="D138" i="46" s="1"/>
  <c r="B138" i="46"/>
  <c r="B138" i="44" s="1"/>
  <c r="A138" i="46"/>
  <c r="A136" i="27" s="1"/>
  <c r="EF137" i="46"/>
  <c r="BQ137" i="46" s="1"/>
  <c r="EE137" i="46"/>
  <c r="BP137" i="46" s="1"/>
  <c r="ED137" i="46"/>
  <c r="BO137" i="46" s="1"/>
  <c r="EC137" i="46"/>
  <c r="EB137" i="46"/>
  <c r="BM137" i="46" s="1"/>
  <c r="EA137" i="46"/>
  <c r="BL137" i="46" s="1"/>
  <c r="DZ137" i="46"/>
  <c r="BK137" i="46" s="1"/>
  <c r="DY137" i="46"/>
  <c r="BJ137" i="46" s="1"/>
  <c r="DX137" i="46"/>
  <c r="BI137" i="46" s="1"/>
  <c r="DW137" i="46"/>
  <c r="DV137" i="46"/>
  <c r="BG137" i="46" s="1"/>
  <c r="DU137" i="46"/>
  <c r="BF137" i="46" s="1"/>
  <c r="DT137" i="46"/>
  <c r="DS137" i="46"/>
  <c r="DR137" i="46"/>
  <c r="BC137" i="46" s="1"/>
  <c r="DQ137" i="46"/>
  <c r="BB137" i="46" s="1"/>
  <c r="DP137" i="46"/>
  <c r="BA137" i="46" s="1"/>
  <c r="DO137" i="46"/>
  <c r="DN137" i="46"/>
  <c r="DM137" i="46"/>
  <c r="AX137" i="46" s="1"/>
  <c r="DL137" i="46"/>
  <c r="DK137" i="46"/>
  <c r="DJ137" i="46"/>
  <c r="AU137" i="46" s="1"/>
  <c r="DI137" i="46"/>
  <c r="AT137" i="46" s="1"/>
  <c r="DH137" i="46"/>
  <c r="AS137" i="46" s="1"/>
  <c r="DG137" i="46"/>
  <c r="DF137" i="46"/>
  <c r="DE137" i="46"/>
  <c r="AP137" i="46" s="1"/>
  <c r="DD137" i="46"/>
  <c r="AO137" i="46" s="1"/>
  <c r="DC137" i="46"/>
  <c r="DB137" i="46"/>
  <c r="AM137" i="46" s="1"/>
  <c r="DA137" i="46"/>
  <c r="AL137" i="46" s="1"/>
  <c r="CZ137" i="46"/>
  <c r="AK137" i="46" s="1"/>
  <c r="CY137" i="46"/>
  <c r="AJ137" i="46" s="1"/>
  <c r="CX137" i="46"/>
  <c r="AI137" i="46" s="1"/>
  <c r="CW137" i="46"/>
  <c r="AH137" i="46" s="1"/>
  <c r="CV137" i="46"/>
  <c r="CU137" i="46"/>
  <c r="CT137" i="46"/>
  <c r="AE137" i="46" s="1"/>
  <c r="CS137" i="46"/>
  <c r="AD137" i="46" s="1"/>
  <c r="CR137" i="46"/>
  <c r="AC137" i="46" s="1"/>
  <c r="CQ137" i="46"/>
  <c r="CP137" i="46"/>
  <c r="CO137" i="46"/>
  <c r="CN137" i="46"/>
  <c r="Y137" i="46" s="1"/>
  <c r="CM137" i="46"/>
  <c r="X137" i="46" s="1"/>
  <c r="CL137" i="46"/>
  <c r="W137" i="46" s="1"/>
  <c r="CK137" i="46"/>
  <c r="CJ137" i="46"/>
  <c r="CI137" i="46"/>
  <c r="T137" i="46" s="1"/>
  <c r="CH137" i="46"/>
  <c r="S137" i="46" s="1"/>
  <c r="CG137" i="46"/>
  <c r="R137" i="46" s="1"/>
  <c r="CF137" i="46"/>
  <c r="Q137" i="46" s="1"/>
  <c r="CE137" i="46"/>
  <c r="P137" i="46" s="1"/>
  <c r="CD137" i="46"/>
  <c r="O137" i="46" s="1"/>
  <c r="CC137" i="46"/>
  <c r="CB137" i="46"/>
  <c r="M137" i="46" s="1"/>
  <c r="CA137" i="46"/>
  <c r="BZ137" i="46"/>
  <c r="K137" i="46" s="1"/>
  <c r="BY137" i="46"/>
  <c r="J137" i="46" s="1"/>
  <c r="BX137" i="46"/>
  <c r="BW137" i="46"/>
  <c r="BV137" i="46"/>
  <c r="G137" i="46" s="1"/>
  <c r="BU137" i="46"/>
  <c r="BT137" i="46"/>
  <c r="E137" i="46" s="1"/>
  <c r="BS137" i="46"/>
  <c r="B137" i="46"/>
  <c r="B137" i="44" s="1"/>
  <c r="A137" i="46"/>
  <c r="A135" i="27" s="1"/>
  <c r="EF136" i="46"/>
  <c r="BQ136" i="46" s="1"/>
  <c r="EE136" i="46"/>
  <c r="BP136" i="46" s="1"/>
  <c r="ED136" i="46"/>
  <c r="BO136" i="46" s="1"/>
  <c r="EC136" i="46"/>
  <c r="BN136" i="46" s="1"/>
  <c r="EB136" i="46"/>
  <c r="EA136" i="46"/>
  <c r="BL136" i="46" s="1"/>
  <c r="DZ136" i="46"/>
  <c r="DY136" i="46"/>
  <c r="BJ136" i="46" s="1"/>
  <c r="DX136" i="46"/>
  <c r="DW136" i="46"/>
  <c r="BH136" i="46" s="1"/>
  <c r="DV136" i="46"/>
  <c r="BG136" i="46" s="1"/>
  <c r="DU136" i="46"/>
  <c r="BF136" i="46" s="1"/>
  <c r="DT136" i="46"/>
  <c r="BE136" i="46" s="1"/>
  <c r="DS136" i="46"/>
  <c r="DR136" i="46"/>
  <c r="DQ136" i="46"/>
  <c r="BB136" i="46" s="1"/>
  <c r="DP136" i="46"/>
  <c r="BA136" i="46" s="1"/>
  <c r="DO136" i="46"/>
  <c r="DN136" i="46"/>
  <c r="AY136" i="46" s="1"/>
  <c r="DM136" i="46"/>
  <c r="AX136" i="46" s="1"/>
  <c r="DL136" i="46"/>
  <c r="DK136" i="46"/>
  <c r="DJ136" i="46"/>
  <c r="AU136" i="46" s="1"/>
  <c r="DI136" i="46"/>
  <c r="AT136" i="46" s="1"/>
  <c r="DH136" i="46"/>
  <c r="AS136" i="46" s="1"/>
  <c r="DG136" i="46"/>
  <c r="DF136" i="46"/>
  <c r="AQ136" i="46" s="1"/>
  <c r="DE136" i="46"/>
  <c r="AP136" i="46" s="1"/>
  <c r="DD136" i="46"/>
  <c r="AO136" i="46" s="1"/>
  <c r="DC136" i="46"/>
  <c r="DB136" i="46"/>
  <c r="DA136" i="46"/>
  <c r="AL136" i="46" s="1"/>
  <c r="CZ136" i="46"/>
  <c r="AK136" i="46" s="1"/>
  <c r="CY136" i="46"/>
  <c r="AJ136" i="46" s="1"/>
  <c r="CX136" i="46"/>
  <c r="AI136" i="46" s="1"/>
  <c r="CW136" i="46"/>
  <c r="AH136" i="46" s="1"/>
  <c r="CV136" i="46"/>
  <c r="AG136" i="46" s="1"/>
  <c r="CU136" i="46"/>
  <c r="CT136" i="46"/>
  <c r="AE136" i="46" s="1"/>
  <c r="CS136" i="46"/>
  <c r="AD136" i="46" s="1"/>
  <c r="CR136" i="46"/>
  <c r="AC136" i="46" s="1"/>
  <c r="CQ136" i="46"/>
  <c r="CP136" i="46"/>
  <c r="AA136" i="46" s="1"/>
  <c r="CO136" i="46"/>
  <c r="Z136" i="46" s="1"/>
  <c r="CN136" i="46"/>
  <c r="Y136" i="46" s="1"/>
  <c r="CM136" i="46"/>
  <c r="CL136" i="46"/>
  <c r="CK136" i="46"/>
  <c r="V136" i="46" s="1"/>
  <c r="CJ136" i="46"/>
  <c r="U136" i="46" s="1"/>
  <c r="CI136" i="46"/>
  <c r="T136" i="46" s="1"/>
  <c r="CH136" i="46"/>
  <c r="S136" i="46" s="1"/>
  <c r="CG136" i="46"/>
  <c r="CF136" i="46"/>
  <c r="Q136" i="46" s="1"/>
  <c r="CE136" i="46"/>
  <c r="CD136" i="46"/>
  <c r="O136" i="46" s="1"/>
  <c r="CC136" i="46"/>
  <c r="N136" i="46" s="1"/>
  <c r="CB136" i="46"/>
  <c r="CA136" i="46"/>
  <c r="BZ136" i="46"/>
  <c r="K136" i="46" s="1"/>
  <c r="BY136" i="46"/>
  <c r="J136" i="46" s="1"/>
  <c r="BX136" i="46"/>
  <c r="BW136" i="46"/>
  <c r="BV136" i="46"/>
  <c r="G136" i="46" s="1"/>
  <c r="BU136" i="46"/>
  <c r="F136" i="46" s="1"/>
  <c r="BT136" i="46"/>
  <c r="E136" i="46" s="1"/>
  <c r="BS136" i="46"/>
  <c r="D136" i="46" s="1"/>
  <c r="B136" i="46"/>
  <c r="B136" i="44" s="1"/>
  <c r="A136" i="46"/>
  <c r="A134" i="27" s="1"/>
  <c r="EF135" i="46"/>
  <c r="EE135" i="46"/>
  <c r="ED135" i="46"/>
  <c r="BO135" i="44" s="1"/>
  <c r="EC135" i="46"/>
  <c r="BN135" i="44" s="1"/>
  <c r="EB135" i="46"/>
  <c r="BM135" i="44" s="1"/>
  <c r="EA135" i="46"/>
  <c r="BL135" i="44" s="1"/>
  <c r="DZ135" i="46"/>
  <c r="DY135" i="46"/>
  <c r="BJ135" i="46" s="1"/>
  <c r="DX135" i="46"/>
  <c r="BI135" i="46" s="1"/>
  <c r="DW135" i="46"/>
  <c r="DV135" i="46"/>
  <c r="BG135" i="46" s="1"/>
  <c r="DU135" i="46"/>
  <c r="BF135" i="46" s="1"/>
  <c r="DT135" i="46"/>
  <c r="DS135" i="46"/>
  <c r="BD135" i="46" s="1"/>
  <c r="DR135" i="46"/>
  <c r="DQ135" i="46"/>
  <c r="BB135" i="46" s="1"/>
  <c r="DP135" i="46"/>
  <c r="BA135" i="46" s="1"/>
  <c r="DO135" i="46"/>
  <c r="DN135" i="46"/>
  <c r="AY135" i="46" s="1"/>
  <c r="DM135" i="46"/>
  <c r="DL135" i="46"/>
  <c r="AW135" i="46" s="1"/>
  <c r="DK135" i="46"/>
  <c r="AV135" i="46" s="1"/>
  <c r="DJ135" i="46"/>
  <c r="DI135" i="46"/>
  <c r="AT135" i="46" s="1"/>
  <c r="DH135" i="46"/>
  <c r="AS135" i="46" s="1"/>
  <c r="DG135" i="46"/>
  <c r="AR135" i="46" s="1"/>
  <c r="DF135" i="46"/>
  <c r="DE135" i="46"/>
  <c r="AP135" i="46" s="1"/>
  <c r="DD135" i="46"/>
  <c r="AO135" i="46" s="1"/>
  <c r="DC135" i="46"/>
  <c r="DB135" i="46"/>
  <c r="AM135" i="44" s="1"/>
  <c r="DA135" i="46"/>
  <c r="AL135" i="46" s="1"/>
  <c r="CZ135" i="46"/>
  <c r="AK135" i="46" s="1"/>
  <c r="CY135" i="46"/>
  <c r="CX135" i="46"/>
  <c r="AI135" i="46" s="1"/>
  <c r="CW135" i="46"/>
  <c r="AH135" i="46" s="1"/>
  <c r="CV135" i="46"/>
  <c r="CU135" i="46"/>
  <c r="CT135" i="46"/>
  <c r="CS135" i="46"/>
  <c r="AD135" i="46" s="1"/>
  <c r="CR135" i="46"/>
  <c r="AC135" i="46" s="1"/>
  <c r="CQ135" i="46"/>
  <c r="AB135" i="46" s="1"/>
  <c r="CP135" i="46"/>
  <c r="AA135" i="46" s="1"/>
  <c r="CO135" i="46"/>
  <c r="Z135" i="46" s="1"/>
  <c r="CN135" i="46"/>
  <c r="CM135" i="46"/>
  <c r="X135" i="46" s="1"/>
  <c r="CL135" i="46"/>
  <c r="CK135" i="46"/>
  <c r="V135" i="46" s="1"/>
  <c r="CJ135" i="46"/>
  <c r="U135" i="46" s="1"/>
  <c r="CI135" i="46"/>
  <c r="CH135" i="46"/>
  <c r="S135" i="46" s="1"/>
  <c r="CG135" i="46"/>
  <c r="R135" i="46" s="1"/>
  <c r="CF135" i="46"/>
  <c r="Q135" i="46" s="1"/>
  <c r="CE135" i="46"/>
  <c r="CD135" i="46"/>
  <c r="CC135" i="46"/>
  <c r="N135" i="46" s="1"/>
  <c r="CB135" i="46"/>
  <c r="CA135" i="46"/>
  <c r="BZ135" i="46"/>
  <c r="BY135" i="46"/>
  <c r="J135" i="46" s="1"/>
  <c r="BX135" i="46"/>
  <c r="I135" i="46" s="1"/>
  <c r="BW135" i="46"/>
  <c r="BV135" i="46"/>
  <c r="BU135" i="46"/>
  <c r="BT135" i="46"/>
  <c r="BS135" i="46"/>
  <c r="D135" i="46" s="1"/>
  <c r="BO135" i="46"/>
  <c r="BN135" i="46"/>
  <c r="BM135" i="46"/>
  <c r="B135" i="46"/>
  <c r="B135" i="44" s="1"/>
  <c r="A135" i="46"/>
  <c r="A133" i="27" s="1"/>
  <c r="EF134" i="46"/>
  <c r="EE134" i="46"/>
  <c r="BP134" i="46" s="1"/>
  <c r="ED134" i="46"/>
  <c r="BO134" i="46" s="1"/>
  <c r="EC134" i="46"/>
  <c r="BN134" i="46" s="1"/>
  <c r="EB134" i="46"/>
  <c r="EA134" i="46"/>
  <c r="BL134" i="46" s="1"/>
  <c r="DZ134" i="46"/>
  <c r="BK134" i="46" s="1"/>
  <c r="DY134" i="46"/>
  <c r="BJ134" i="46" s="1"/>
  <c r="DX134" i="46"/>
  <c r="DW134" i="46"/>
  <c r="DV134" i="46"/>
  <c r="BG134" i="46" s="1"/>
  <c r="DU134" i="46"/>
  <c r="DT134" i="46"/>
  <c r="BE134" i="46" s="1"/>
  <c r="DS134" i="46"/>
  <c r="BD134" i="46" s="1"/>
  <c r="DR134" i="46"/>
  <c r="BC134" i="46" s="1"/>
  <c r="DQ134" i="46"/>
  <c r="DP134" i="46"/>
  <c r="BA134" i="46" s="1"/>
  <c r="DO134" i="46"/>
  <c r="AZ134" i="46" s="1"/>
  <c r="DN134" i="46"/>
  <c r="AY134" i="46" s="1"/>
  <c r="DM134" i="46"/>
  <c r="AX134" i="46" s="1"/>
  <c r="DL134" i="46"/>
  <c r="DK134" i="46"/>
  <c r="AV134" i="46" s="1"/>
  <c r="DJ134" i="46"/>
  <c r="AU134" i="46" s="1"/>
  <c r="DI134" i="46"/>
  <c r="AT134" i="46" s="1"/>
  <c r="DH134" i="46"/>
  <c r="AS134" i="46" s="1"/>
  <c r="DG134" i="46"/>
  <c r="DF134" i="46"/>
  <c r="AQ134" i="46" s="1"/>
  <c r="DE134" i="46"/>
  <c r="AP134" i="46" s="1"/>
  <c r="DD134" i="46"/>
  <c r="DC134" i="46"/>
  <c r="AN134" i="46" s="1"/>
  <c r="DB134" i="46"/>
  <c r="DA134" i="46"/>
  <c r="AL134" i="46" s="1"/>
  <c r="CZ134" i="46"/>
  <c r="CY134" i="46"/>
  <c r="AJ134" i="46" s="1"/>
  <c r="CX134" i="46"/>
  <c r="AI134" i="46" s="1"/>
  <c r="CW134" i="46"/>
  <c r="AH134" i="46" s="1"/>
  <c r="CV134" i="46"/>
  <c r="AG134" i="46" s="1"/>
  <c r="CU134" i="46"/>
  <c r="AF134" i="46" s="1"/>
  <c r="CT134" i="46"/>
  <c r="AE134" i="46" s="1"/>
  <c r="CS134" i="46"/>
  <c r="CR134" i="46"/>
  <c r="CQ134" i="46"/>
  <c r="CP134" i="46"/>
  <c r="AA134" i="46" s="1"/>
  <c r="CO134" i="46"/>
  <c r="Z134" i="46" s="1"/>
  <c r="CN134" i="46"/>
  <c r="Y134" i="46" s="1"/>
  <c r="CM134" i="46"/>
  <c r="X134" i="46" s="1"/>
  <c r="CL134" i="46"/>
  <c r="W134" i="46" s="1"/>
  <c r="CK134" i="46"/>
  <c r="V134" i="46" s="1"/>
  <c r="CJ134" i="46"/>
  <c r="CI134" i="46"/>
  <c r="T134" i="46" s="1"/>
  <c r="CH134" i="46"/>
  <c r="S134" i="46" s="1"/>
  <c r="CG134" i="46"/>
  <c r="CF134" i="46"/>
  <c r="Q134" i="46" s="1"/>
  <c r="CE134" i="46"/>
  <c r="P134" i="46" s="1"/>
  <c r="CD134" i="46"/>
  <c r="O134" i="46" s="1"/>
  <c r="CC134" i="46"/>
  <c r="CB134" i="46"/>
  <c r="CA134" i="46"/>
  <c r="BZ134" i="46"/>
  <c r="K134" i="46" s="1"/>
  <c r="BY134" i="46"/>
  <c r="J134" i="46" s="1"/>
  <c r="BX134" i="46"/>
  <c r="BW134" i="46"/>
  <c r="H134" i="46" s="1"/>
  <c r="BV134" i="46"/>
  <c r="G134" i="46" s="1"/>
  <c r="BU134" i="46"/>
  <c r="F134" i="46" s="1"/>
  <c r="BT134" i="46"/>
  <c r="E134" i="46" s="1"/>
  <c r="BS134" i="46"/>
  <c r="B134" i="46"/>
  <c r="B134" i="44" s="1"/>
  <c r="A134" i="46"/>
  <c r="A132" i="27" s="1"/>
  <c r="EF133" i="46"/>
  <c r="BQ133" i="46" s="1"/>
  <c r="EE133" i="46"/>
  <c r="ED133" i="46"/>
  <c r="BO133" i="46" s="1"/>
  <c r="EC133" i="46"/>
  <c r="BN133" i="46" s="1"/>
  <c r="EB133" i="46"/>
  <c r="EA133" i="46"/>
  <c r="DZ133" i="46"/>
  <c r="BK133" i="46" s="1"/>
  <c r="DY133" i="46"/>
  <c r="DX133" i="46"/>
  <c r="BI133" i="46" s="1"/>
  <c r="DW133" i="46"/>
  <c r="DV133" i="46"/>
  <c r="DU133" i="46"/>
  <c r="DT133" i="46"/>
  <c r="DS133" i="46"/>
  <c r="DR133" i="46"/>
  <c r="BC133" i="46" s="1"/>
  <c r="DQ133" i="46"/>
  <c r="BB133" i="46" s="1"/>
  <c r="DP133" i="46"/>
  <c r="DO133" i="46"/>
  <c r="DN133" i="46"/>
  <c r="AY133" i="46" s="1"/>
  <c r="DM133" i="46"/>
  <c r="AX133" i="46" s="1"/>
  <c r="DL133" i="46"/>
  <c r="AW133" i="46" s="1"/>
  <c r="DK133" i="46"/>
  <c r="DJ133" i="46"/>
  <c r="AU133" i="46" s="1"/>
  <c r="DI133" i="46"/>
  <c r="AT133" i="46" s="1"/>
  <c r="DH133" i="46"/>
  <c r="AS133" i="46" s="1"/>
  <c r="DG133" i="46"/>
  <c r="DF133" i="46"/>
  <c r="DE133" i="46"/>
  <c r="AP133" i="46" s="1"/>
  <c r="DD133" i="46"/>
  <c r="DC133" i="46"/>
  <c r="AN133" i="46" s="1"/>
  <c r="DB133" i="46"/>
  <c r="AM133" i="46" s="1"/>
  <c r="DA133" i="46"/>
  <c r="CZ133" i="46"/>
  <c r="CY133" i="46"/>
  <c r="CX133" i="46"/>
  <c r="AI133" i="46" s="1"/>
  <c r="CW133" i="46"/>
  <c r="CV133" i="46"/>
  <c r="CU133" i="46"/>
  <c r="AF133" i="46" s="1"/>
  <c r="CT133" i="46"/>
  <c r="AE133" i="46" s="1"/>
  <c r="CS133" i="46"/>
  <c r="AD133" i="46" s="1"/>
  <c r="CR133" i="46"/>
  <c r="AC133" i="46" s="1"/>
  <c r="CQ133" i="46"/>
  <c r="CP133" i="46"/>
  <c r="AA133" i="46" s="1"/>
  <c r="CO133" i="46"/>
  <c r="Z133" i="46" s="1"/>
  <c r="CN133" i="46"/>
  <c r="CM133" i="46"/>
  <c r="X133" i="46" s="1"/>
  <c r="CL133" i="46"/>
  <c r="W133" i="46" s="1"/>
  <c r="CK133" i="46"/>
  <c r="V133" i="46" s="1"/>
  <c r="CJ133" i="46"/>
  <c r="CI133" i="46"/>
  <c r="CH133" i="46"/>
  <c r="S133" i="46" s="1"/>
  <c r="CG133" i="46"/>
  <c r="R133" i="46" s="1"/>
  <c r="CF133" i="46"/>
  <c r="CE133" i="46"/>
  <c r="CD133" i="46"/>
  <c r="O133" i="46" s="1"/>
  <c r="CC133" i="46"/>
  <c r="CB133" i="46"/>
  <c r="M133" i="46" s="1"/>
  <c r="CA133" i="46"/>
  <c r="BZ133" i="46"/>
  <c r="K133" i="46" s="1"/>
  <c r="BY133" i="46"/>
  <c r="BX133" i="46"/>
  <c r="BW133" i="46"/>
  <c r="H133" i="46" s="1"/>
  <c r="BV133" i="46"/>
  <c r="BU133" i="46"/>
  <c r="F133" i="46" s="1"/>
  <c r="BT133" i="46"/>
  <c r="E133" i="46" s="1"/>
  <c r="BS133" i="46"/>
  <c r="B133" i="46"/>
  <c r="B133" i="44" s="1"/>
  <c r="A133" i="46"/>
  <c r="A131" i="27" s="1"/>
  <c r="EF132" i="46"/>
  <c r="BQ132" i="46" s="1"/>
  <c r="EE132" i="46"/>
  <c r="ED132" i="46"/>
  <c r="BO132" i="46" s="1"/>
  <c r="EC132" i="46"/>
  <c r="BN132" i="46" s="1"/>
  <c r="EB132" i="46"/>
  <c r="EA132" i="46"/>
  <c r="DZ132" i="46"/>
  <c r="BK132" i="46" s="1"/>
  <c r="DY132" i="46"/>
  <c r="DX132" i="46"/>
  <c r="DW132" i="46"/>
  <c r="DV132" i="46"/>
  <c r="BG132" i="46" s="1"/>
  <c r="DU132" i="46"/>
  <c r="DT132" i="46"/>
  <c r="DS132" i="46"/>
  <c r="DR132" i="46"/>
  <c r="BC132" i="46" s="1"/>
  <c r="DQ132" i="46"/>
  <c r="BB132" i="46" s="1"/>
  <c r="DP132" i="46"/>
  <c r="DO132" i="46"/>
  <c r="AZ132" i="46" s="1"/>
  <c r="DN132" i="46"/>
  <c r="AY132" i="46" s="1"/>
  <c r="DM132" i="46"/>
  <c r="AX132" i="46" s="1"/>
  <c r="DL132" i="46"/>
  <c r="AW132" i="46" s="1"/>
  <c r="DK132" i="46"/>
  <c r="DJ132" i="46"/>
  <c r="AU132" i="46" s="1"/>
  <c r="DI132" i="46"/>
  <c r="AT132" i="46" s="1"/>
  <c r="DH132" i="46"/>
  <c r="DG132" i="46"/>
  <c r="DF132" i="46"/>
  <c r="AQ132" i="46" s="1"/>
  <c r="DE132" i="46"/>
  <c r="AP132" i="46" s="1"/>
  <c r="DD132" i="46"/>
  <c r="DC132" i="46"/>
  <c r="DB132" i="46"/>
  <c r="AM132" i="46" s="1"/>
  <c r="DA132" i="46"/>
  <c r="AL132" i="46" s="1"/>
  <c r="CZ132" i="46"/>
  <c r="CY132" i="46"/>
  <c r="AJ132" i="46" s="1"/>
  <c r="CX132" i="46"/>
  <c r="CW132" i="46"/>
  <c r="CV132" i="46"/>
  <c r="CU132" i="46"/>
  <c r="CT132" i="46"/>
  <c r="CS132" i="46"/>
  <c r="AD132" i="46" s="1"/>
  <c r="CR132" i="46"/>
  <c r="AC132" i="46" s="1"/>
  <c r="CQ132" i="46"/>
  <c r="CP132" i="46"/>
  <c r="AA132" i="46" s="1"/>
  <c r="CO132" i="46"/>
  <c r="Z132" i="46" s="1"/>
  <c r="CN132" i="46"/>
  <c r="Y132" i="46" s="1"/>
  <c r="CM132" i="46"/>
  <c r="CL132" i="46"/>
  <c r="W132" i="46" s="1"/>
  <c r="CK132" i="46"/>
  <c r="CJ132" i="46"/>
  <c r="U132" i="46" s="1"/>
  <c r="CI132" i="46"/>
  <c r="T132" i="46" s="1"/>
  <c r="CH132" i="46"/>
  <c r="S132" i="46" s="1"/>
  <c r="CG132" i="46"/>
  <c r="R132" i="46" s="1"/>
  <c r="CF132" i="46"/>
  <c r="Q132" i="46" s="1"/>
  <c r="CE132" i="46"/>
  <c r="CD132" i="46"/>
  <c r="O132" i="46" s="1"/>
  <c r="CC132" i="46"/>
  <c r="CB132" i="46"/>
  <c r="CA132" i="46"/>
  <c r="BZ132" i="46"/>
  <c r="K132" i="46" s="1"/>
  <c r="BY132" i="46"/>
  <c r="BX132" i="46"/>
  <c r="BW132" i="46"/>
  <c r="BV132" i="46"/>
  <c r="G132" i="46" s="1"/>
  <c r="BU132" i="46"/>
  <c r="F132" i="46" s="1"/>
  <c r="BT132" i="46"/>
  <c r="BS132" i="46"/>
  <c r="D132" i="46" s="1"/>
  <c r="B132" i="46"/>
  <c r="B132" i="44" s="1"/>
  <c r="A132" i="46"/>
  <c r="A130" i="27" s="1"/>
  <c r="EF131" i="46"/>
  <c r="BQ131" i="46" s="1"/>
  <c r="EE131" i="46"/>
  <c r="BP131" i="46" s="1"/>
  <c r="ED131" i="46"/>
  <c r="BO131" i="46" s="1"/>
  <c r="EC131" i="46"/>
  <c r="BN131" i="46" s="1"/>
  <c r="EB131" i="46"/>
  <c r="EA131" i="46"/>
  <c r="DZ131" i="46"/>
  <c r="BK131" i="46" s="1"/>
  <c r="DY131" i="46"/>
  <c r="DX131" i="46"/>
  <c r="BI131" i="46" s="1"/>
  <c r="DW131" i="46"/>
  <c r="BH131" i="46" s="1"/>
  <c r="DV131" i="46"/>
  <c r="BG131" i="46" s="1"/>
  <c r="DU131" i="46"/>
  <c r="BF131" i="46" s="1"/>
  <c r="DT131" i="46"/>
  <c r="DS131" i="46"/>
  <c r="BD131" i="46" s="1"/>
  <c r="DR131" i="46"/>
  <c r="BC131" i="46" s="1"/>
  <c r="DQ131" i="46"/>
  <c r="BB131" i="46" s="1"/>
  <c r="DP131" i="46"/>
  <c r="DO131" i="46"/>
  <c r="AZ131" i="46" s="1"/>
  <c r="DN131" i="46"/>
  <c r="AY131" i="46" s="1"/>
  <c r="DM131" i="46"/>
  <c r="AX131" i="46" s="1"/>
  <c r="DL131" i="46"/>
  <c r="DK131" i="46"/>
  <c r="DJ131" i="46"/>
  <c r="AU131" i="46" s="1"/>
  <c r="DI131" i="46"/>
  <c r="AT131" i="46" s="1"/>
  <c r="DH131" i="46"/>
  <c r="DG131" i="46"/>
  <c r="AR131" i="46" s="1"/>
  <c r="DF131" i="46"/>
  <c r="AQ131" i="46" s="1"/>
  <c r="DE131" i="46"/>
  <c r="AP131" i="46" s="1"/>
  <c r="DD131" i="46"/>
  <c r="DC131" i="46"/>
  <c r="AN131" i="46" s="1"/>
  <c r="DB131" i="46"/>
  <c r="AM131" i="46" s="1"/>
  <c r="DA131" i="46"/>
  <c r="CZ131" i="46"/>
  <c r="CY131" i="46"/>
  <c r="AJ131" i="46" s="1"/>
  <c r="CX131" i="46"/>
  <c r="AI131" i="46" s="1"/>
  <c r="CW131" i="46"/>
  <c r="AH131" i="46" s="1"/>
  <c r="CV131" i="46"/>
  <c r="CU131" i="46"/>
  <c r="CT131" i="46"/>
  <c r="AE131" i="46" s="1"/>
  <c r="CS131" i="46"/>
  <c r="AD131" i="46" s="1"/>
  <c r="CR131" i="46"/>
  <c r="AC131" i="46" s="1"/>
  <c r="CQ131" i="46"/>
  <c r="AB131" i="46" s="1"/>
  <c r="CP131" i="46"/>
  <c r="AA131" i="46" s="1"/>
  <c r="CO131" i="46"/>
  <c r="CN131" i="46"/>
  <c r="CM131" i="46"/>
  <c r="X131" i="46" s="1"/>
  <c r="CL131" i="46"/>
  <c r="W131" i="46" s="1"/>
  <c r="CK131" i="46"/>
  <c r="V131" i="46" s="1"/>
  <c r="CJ131" i="46"/>
  <c r="CI131" i="46"/>
  <c r="T131" i="46" s="1"/>
  <c r="CH131" i="46"/>
  <c r="S131" i="46" s="1"/>
  <c r="CG131" i="46"/>
  <c r="R131" i="46" s="1"/>
  <c r="CF131" i="46"/>
  <c r="CE131" i="46"/>
  <c r="CD131" i="46"/>
  <c r="O131" i="46" s="1"/>
  <c r="CC131" i="46"/>
  <c r="CB131" i="46"/>
  <c r="M131" i="46" s="1"/>
  <c r="CA131" i="46"/>
  <c r="L131" i="46" s="1"/>
  <c r="BZ131" i="46"/>
  <c r="K131" i="46" s="1"/>
  <c r="BY131" i="46"/>
  <c r="J131" i="46" s="1"/>
  <c r="BX131" i="46"/>
  <c r="BW131" i="46"/>
  <c r="H131" i="46" s="1"/>
  <c r="BV131" i="46"/>
  <c r="G131" i="46" s="1"/>
  <c r="BU131" i="46"/>
  <c r="BT131" i="46"/>
  <c r="E131" i="46" s="1"/>
  <c r="BS131" i="46"/>
  <c r="D131" i="46" s="1"/>
  <c r="B131" i="46"/>
  <c r="B131" i="44" s="1"/>
  <c r="A131" i="46"/>
  <c r="A131" i="44" s="1"/>
  <c r="EF130" i="46"/>
  <c r="EE130" i="46"/>
  <c r="BP130" i="46" s="1"/>
  <c r="ED130" i="46"/>
  <c r="BO130" i="44" s="1"/>
  <c r="EC130" i="46"/>
  <c r="BN130" i="44" s="1"/>
  <c r="EB130" i="46"/>
  <c r="EA130" i="46"/>
  <c r="BL130" i="46" s="1"/>
  <c r="DZ130" i="46"/>
  <c r="BK130" i="46" s="1"/>
  <c r="DY130" i="46"/>
  <c r="BJ130" i="46" s="1"/>
  <c r="DX130" i="46"/>
  <c r="DW130" i="46"/>
  <c r="BH130" i="46" s="1"/>
  <c r="DV130" i="46"/>
  <c r="BG130" i="46" s="1"/>
  <c r="DU130" i="46"/>
  <c r="DT130" i="46"/>
  <c r="DS130" i="46"/>
  <c r="DR130" i="46"/>
  <c r="BC130" i="46" s="1"/>
  <c r="DQ130" i="46"/>
  <c r="DP130" i="46"/>
  <c r="DO130" i="46"/>
  <c r="AZ130" i="46" s="1"/>
  <c r="DN130" i="46"/>
  <c r="AY130" i="46" s="1"/>
  <c r="DM130" i="46"/>
  <c r="DL130" i="46"/>
  <c r="AW130" i="46" s="1"/>
  <c r="DK130" i="46"/>
  <c r="AV130" i="46" s="1"/>
  <c r="DJ130" i="46"/>
  <c r="AU130" i="46" s="1"/>
  <c r="DI130" i="46"/>
  <c r="AT130" i="46" s="1"/>
  <c r="DH130" i="46"/>
  <c r="DG130" i="46"/>
  <c r="AR130" i="46" s="1"/>
  <c r="DF130" i="46"/>
  <c r="AQ130" i="46" s="1"/>
  <c r="DE130" i="46"/>
  <c r="DD130" i="46"/>
  <c r="DC130" i="46"/>
  <c r="AN130" i="46" s="1"/>
  <c r="DB130" i="46"/>
  <c r="DA130" i="46"/>
  <c r="AL130" i="46" s="1"/>
  <c r="CZ130" i="46"/>
  <c r="CY130" i="46"/>
  <c r="AJ130" i="46" s="1"/>
  <c r="CX130" i="46"/>
  <c r="AI130" i="46" s="1"/>
  <c r="CW130" i="46"/>
  <c r="AH130" i="46" s="1"/>
  <c r="CV130" i="46"/>
  <c r="CU130" i="46"/>
  <c r="AF130" i="46" s="1"/>
  <c r="CT130" i="46"/>
  <c r="AE130" i="46" s="1"/>
  <c r="CS130" i="46"/>
  <c r="CR130" i="46"/>
  <c r="CQ130" i="46"/>
  <c r="AB130" i="46" s="1"/>
  <c r="CP130" i="46"/>
  <c r="CO130" i="46"/>
  <c r="CN130" i="46"/>
  <c r="CM130" i="46"/>
  <c r="X130" i="46" s="1"/>
  <c r="CL130" i="46"/>
  <c r="CK130" i="46"/>
  <c r="V130" i="46" s="1"/>
  <c r="CJ130" i="46"/>
  <c r="CI130" i="46"/>
  <c r="T130" i="46" s="1"/>
  <c r="CH130" i="46"/>
  <c r="S130" i="46" s="1"/>
  <c r="CG130" i="46"/>
  <c r="CF130" i="46"/>
  <c r="CE130" i="46"/>
  <c r="CD130" i="46"/>
  <c r="O130" i="46" s="1"/>
  <c r="CC130" i="46"/>
  <c r="CB130" i="46"/>
  <c r="CA130" i="46"/>
  <c r="L130" i="46" s="1"/>
  <c r="BZ130" i="46"/>
  <c r="K130" i="46" s="1"/>
  <c r="BY130" i="46"/>
  <c r="J130" i="46" s="1"/>
  <c r="BX130" i="46"/>
  <c r="I130" i="46" s="1"/>
  <c r="BW130" i="46"/>
  <c r="H130" i="46" s="1"/>
  <c r="BV130" i="46"/>
  <c r="G130" i="46" s="1"/>
  <c r="BU130" i="46"/>
  <c r="BT130" i="46"/>
  <c r="BS130" i="46"/>
  <c r="D130" i="46" s="1"/>
  <c r="BO130" i="46"/>
  <c r="BN130" i="46"/>
  <c r="B130" i="46"/>
  <c r="B130" i="44" s="1"/>
  <c r="A130" i="46"/>
  <c r="A130" i="44" s="1"/>
  <c r="EF129" i="46"/>
  <c r="BQ129" i="46" s="1"/>
  <c r="EE129" i="46"/>
  <c r="BP129" i="46" s="1"/>
  <c r="ED129" i="46"/>
  <c r="BO129" i="46" s="1"/>
  <c r="EC129" i="46"/>
  <c r="BN129" i="46" s="1"/>
  <c r="EB129" i="46"/>
  <c r="BM129" i="46" s="1"/>
  <c r="EA129" i="46"/>
  <c r="BL129" i="46" s="1"/>
  <c r="DZ129" i="46"/>
  <c r="DY129" i="46"/>
  <c r="DX129" i="46"/>
  <c r="BI129" i="46" s="1"/>
  <c r="DW129" i="46"/>
  <c r="DV129" i="46"/>
  <c r="DU129" i="46"/>
  <c r="BF129" i="46" s="1"/>
  <c r="DT129" i="46"/>
  <c r="BE129" i="46" s="1"/>
  <c r="DS129" i="46"/>
  <c r="DR129" i="46"/>
  <c r="BC129" i="46" s="1"/>
  <c r="DQ129" i="46"/>
  <c r="DP129" i="46"/>
  <c r="BA129" i="46" s="1"/>
  <c r="DO129" i="46"/>
  <c r="DN129" i="46"/>
  <c r="DM129" i="46"/>
  <c r="DL129" i="46"/>
  <c r="AW129" i="46" s="1"/>
  <c r="DK129" i="46"/>
  <c r="AV129" i="46" s="1"/>
  <c r="DJ129" i="46"/>
  <c r="AU129" i="46" s="1"/>
  <c r="DI129" i="46"/>
  <c r="DH129" i="46"/>
  <c r="AS129" i="46" s="1"/>
  <c r="DG129" i="46"/>
  <c r="AR129" i="46" s="1"/>
  <c r="DF129" i="46"/>
  <c r="DE129" i="46"/>
  <c r="AP129" i="46" s="1"/>
  <c r="DD129" i="46"/>
  <c r="AO129" i="46" s="1"/>
  <c r="DC129" i="46"/>
  <c r="DB129" i="46"/>
  <c r="DA129" i="46"/>
  <c r="CZ129" i="46"/>
  <c r="AK129" i="46" s="1"/>
  <c r="CY129" i="46"/>
  <c r="CX129" i="46"/>
  <c r="CW129" i="46"/>
  <c r="CV129" i="46"/>
  <c r="AG129" i="46" s="1"/>
  <c r="CU129" i="46"/>
  <c r="AF129" i="46" s="1"/>
  <c r="CT129" i="46"/>
  <c r="CS129" i="46"/>
  <c r="CR129" i="46"/>
  <c r="AC129" i="46" s="1"/>
  <c r="CQ129" i="46"/>
  <c r="AB129" i="46" s="1"/>
  <c r="CP129" i="46"/>
  <c r="CO129" i="46"/>
  <c r="CN129" i="46"/>
  <c r="Y129" i="46" s="1"/>
  <c r="CM129" i="46"/>
  <c r="X129" i="46" s="1"/>
  <c r="CL129" i="46"/>
  <c r="CK129" i="46"/>
  <c r="CJ129" i="46"/>
  <c r="U129" i="46" s="1"/>
  <c r="CI129" i="46"/>
  <c r="T129" i="46" s="1"/>
  <c r="CH129" i="46"/>
  <c r="S129" i="46" s="1"/>
  <c r="CG129" i="46"/>
  <c r="R129" i="46" s="1"/>
  <c r="CF129" i="46"/>
  <c r="CE129" i="46"/>
  <c r="P129" i="46" s="1"/>
  <c r="CD129" i="46"/>
  <c r="O129" i="46" s="1"/>
  <c r="CC129" i="46"/>
  <c r="CB129" i="46"/>
  <c r="M129" i="46" s="1"/>
  <c r="CA129" i="46"/>
  <c r="BZ129" i="46"/>
  <c r="K129" i="46" s="1"/>
  <c r="BY129" i="46"/>
  <c r="BX129" i="46"/>
  <c r="I129" i="46" s="1"/>
  <c r="BW129" i="46"/>
  <c r="H129" i="46" s="1"/>
  <c r="BV129" i="46"/>
  <c r="BU129" i="46"/>
  <c r="BT129" i="46"/>
  <c r="E129" i="46" s="1"/>
  <c r="BS129" i="46"/>
  <c r="B129" i="46"/>
  <c r="B129" i="44" s="1"/>
  <c r="A129" i="46"/>
  <c r="A127" i="27" s="1"/>
  <c r="EF128" i="46"/>
  <c r="EE128" i="46"/>
  <c r="ED128" i="46"/>
  <c r="BO128" i="44" s="1"/>
  <c r="EC128" i="46"/>
  <c r="BN128" i="46" s="1"/>
  <c r="EB128" i="46"/>
  <c r="BM128" i="46" s="1"/>
  <c r="EA128" i="46"/>
  <c r="BL128" i="46" s="1"/>
  <c r="DZ128" i="46"/>
  <c r="BK128" i="46" s="1"/>
  <c r="DY128" i="46"/>
  <c r="DX128" i="46"/>
  <c r="DW128" i="46"/>
  <c r="DV128" i="46"/>
  <c r="DU128" i="46"/>
  <c r="BF128" i="46" s="1"/>
  <c r="DT128" i="46"/>
  <c r="BE128" i="46" s="1"/>
  <c r="DS128" i="46"/>
  <c r="BD128" i="46" s="1"/>
  <c r="DR128" i="46"/>
  <c r="DQ128" i="46"/>
  <c r="DP128" i="46"/>
  <c r="DO128" i="46"/>
  <c r="AZ128" i="46" s="1"/>
  <c r="DN128" i="46"/>
  <c r="DM128" i="46"/>
  <c r="DL128" i="46"/>
  <c r="DK128" i="46"/>
  <c r="AV128" i="46" s="1"/>
  <c r="DJ128" i="46"/>
  <c r="DI128" i="46"/>
  <c r="AT128" i="46" s="1"/>
  <c r="DH128" i="46"/>
  <c r="DG128" i="46"/>
  <c r="DF128" i="46"/>
  <c r="DE128" i="46"/>
  <c r="DD128" i="46"/>
  <c r="AO128" i="46" s="1"/>
  <c r="DC128" i="46"/>
  <c r="AN128" i="46" s="1"/>
  <c r="DB128" i="46"/>
  <c r="DA128" i="46"/>
  <c r="AL128" i="46" s="1"/>
  <c r="CZ128" i="46"/>
  <c r="CY128" i="46"/>
  <c r="AJ128" i="46" s="1"/>
  <c r="CX128" i="46"/>
  <c r="AI128" i="46" s="1"/>
  <c r="CW128" i="46"/>
  <c r="CV128" i="46"/>
  <c r="AG128" i="46" s="1"/>
  <c r="CU128" i="46"/>
  <c r="CT128" i="46"/>
  <c r="CS128" i="46"/>
  <c r="CR128" i="46"/>
  <c r="CQ128" i="46"/>
  <c r="AB128" i="46" s="1"/>
  <c r="CP128" i="46"/>
  <c r="AA128" i="46" s="1"/>
  <c r="CO128" i="46"/>
  <c r="CN128" i="46"/>
  <c r="Y128" i="46" s="1"/>
  <c r="CM128" i="46"/>
  <c r="CL128" i="46"/>
  <c r="W128" i="46" s="1"/>
  <c r="CK128" i="46"/>
  <c r="V128" i="46" s="1"/>
  <c r="CJ128" i="46"/>
  <c r="CI128" i="46"/>
  <c r="T128" i="46" s="1"/>
  <c r="CH128" i="46"/>
  <c r="CG128" i="46"/>
  <c r="R128" i="46" s="1"/>
  <c r="CF128" i="46"/>
  <c r="Q128" i="46" s="1"/>
  <c r="CE128" i="46"/>
  <c r="CD128" i="46"/>
  <c r="CC128" i="46"/>
  <c r="CB128" i="46"/>
  <c r="CA128" i="46"/>
  <c r="L128" i="46" s="1"/>
  <c r="BZ128" i="46"/>
  <c r="BY128" i="46"/>
  <c r="J128" i="46" s="1"/>
  <c r="BX128" i="46"/>
  <c r="BW128" i="46"/>
  <c r="H128" i="46" s="1"/>
  <c r="BV128" i="46"/>
  <c r="BU128" i="46"/>
  <c r="F128" i="46" s="1"/>
  <c r="BT128" i="46"/>
  <c r="BS128" i="46"/>
  <c r="D128" i="46" s="1"/>
  <c r="BO128" i="46"/>
  <c r="B128" i="46"/>
  <c r="B128" i="44" s="1"/>
  <c r="A128" i="46"/>
  <c r="A126" i="27" s="1"/>
  <c r="EF127" i="46"/>
  <c r="BQ127" i="46" s="1"/>
  <c r="EE127" i="46"/>
  <c r="ED127" i="46"/>
  <c r="BO127" i="46" s="1"/>
  <c r="EC127" i="46"/>
  <c r="BN127" i="46" s="1"/>
  <c r="EB127" i="46"/>
  <c r="BM127" i="46" s="1"/>
  <c r="EA127" i="46"/>
  <c r="BL127" i="46" s="1"/>
  <c r="DZ127" i="46"/>
  <c r="DY127" i="46"/>
  <c r="BJ127" i="46" s="1"/>
  <c r="DX127" i="46"/>
  <c r="BI127" i="46" s="1"/>
  <c r="DW127" i="46"/>
  <c r="DV127" i="46"/>
  <c r="BG127" i="46" s="1"/>
  <c r="DU127" i="46"/>
  <c r="BF127" i="46" s="1"/>
  <c r="DT127" i="46"/>
  <c r="DS127" i="46"/>
  <c r="DR127" i="46"/>
  <c r="DQ127" i="46"/>
  <c r="BB127" i="46" s="1"/>
  <c r="DP127" i="46"/>
  <c r="DO127" i="46"/>
  <c r="DN127" i="46"/>
  <c r="AY127" i="46" s="1"/>
  <c r="DM127" i="46"/>
  <c r="AX127" i="46" s="1"/>
  <c r="DL127" i="46"/>
  <c r="AW127" i="46" s="1"/>
  <c r="DK127" i="46"/>
  <c r="DJ127" i="46"/>
  <c r="DI127" i="46"/>
  <c r="AT127" i="46" s="1"/>
  <c r="DH127" i="46"/>
  <c r="AS127" i="46" s="1"/>
  <c r="DG127" i="46"/>
  <c r="DF127" i="46"/>
  <c r="AQ127" i="46" s="1"/>
  <c r="DE127" i="46"/>
  <c r="AP127" i="46" s="1"/>
  <c r="DD127" i="46"/>
  <c r="DC127" i="46"/>
  <c r="DB127" i="46"/>
  <c r="DA127" i="46"/>
  <c r="CZ127" i="46"/>
  <c r="AK127" i="46" s="1"/>
  <c r="CY127" i="46"/>
  <c r="CX127" i="46"/>
  <c r="AI127" i="46" s="1"/>
  <c r="CW127" i="46"/>
  <c r="AH127" i="46" s="1"/>
  <c r="CV127" i="46"/>
  <c r="CU127" i="46"/>
  <c r="AF127" i="46" s="1"/>
  <c r="CT127" i="46"/>
  <c r="CS127" i="46"/>
  <c r="AD127" i="46" s="1"/>
  <c r="CR127" i="46"/>
  <c r="CQ127" i="46"/>
  <c r="CP127" i="46"/>
  <c r="AA127" i="46" s="1"/>
  <c r="CO127" i="46"/>
  <c r="Z127" i="46" s="1"/>
  <c r="CN127" i="46"/>
  <c r="CM127" i="46"/>
  <c r="CL127" i="46"/>
  <c r="CK127" i="46"/>
  <c r="V127" i="46" s="1"/>
  <c r="CJ127" i="46"/>
  <c r="U127" i="46" s="1"/>
  <c r="CI127" i="46"/>
  <c r="CH127" i="46"/>
  <c r="S127" i="46" s="1"/>
  <c r="CG127" i="46"/>
  <c r="R127" i="46" s="1"/>
  <c r="CF127" i="46"/>
  <c r="Q127" i="46" s="1"/>
  <c r="CE127" i="46"/>
  <c r="P127" i="46" s="1"/>
  <c r="CD127" i="46"/>
  <c r="CC127" i="46"/>
  <c r="N127" i="46" s="1"/>
  <c r="CB127" i="46"/>
  <c r="M127" i="46" s="1"/>
  <c r="CA127" i="46"/>
  <c r="BZ127" i="46"/>
  <c r="K127" i="46" s="1"/>
  <c r="BY127" i="46"/>
  <c r="J127" i="46" s="1"/>
  <c r="BX127" i="46"/>
  <c r="BW127" i="46"/>
  <c r="BV127" i="46"/>
  <c r="BU127" i="46"/>
  <c r="F127" i="46" s="1"/>
  <c r="BT127" i="46"/>
  <c r="BS127" i="46"/>
  <c r="B127" i="46"/>
  <c r="B127" i="44" s="1"/>
  <c r="A127" i="46"/>
  <c r="A125" i="27" s="1"/>
  <c r="EF126" i="46"/>
  <c r="BQ126" i="46" s="1"/>
  <c r="EE126" i="46"/>
  <c r="ED126" i="46"/>
  <c r="BO126" i="44" s="1"/>
  <c r="EC126" i="46"/>
  <c r="BN126" i="44" s="1"/>
  <c r="EB126" i="46"/>
  <c r="EA126" i="46"/>
  <c r="DZ126" i="46"/>
  <c r="BK126" i="46" s="1"/>
  <c r="DY126" i="46"/>
  <c r="BJ126" i="46" s="1"/>
  <c r="DX126" i="46"/>
  <c r="DW126" i="46"/>
  <c r="BH126" i="46" s="1"/>
  <c r="DV126" i="46"/>
  <c r="DU126" i="46"/>
  <c r="BF126" i="46" s="1"/>
  <c r="DT126" i="46"/>
  <c r="DS126" i="46"/>
  <c r="DR126" i="46"/>
  <c r="BC126" i="46" s="1"/>
  <c r="DQ126" i="46"/>
  <c r="DP126" i="46"/>
  <c r="DO126" i="46"/>
  <c r="AZ126" i="46" s="1"/>
  <c r="DN126" i="46"/>
  <c r="DM126" i="46"/>
  <c r="AX126" i="46" s="1"/>
  <c r="DL126" i="46"/>
  <c r="DK126" i="46"/>
  <c r="DJ126" i="46"/>
  <c r="AU126" i="46" s="1"/>
  <c r="DI126" i="46"/>
  <c r="AT126" i="46" s="1"/>
  <c r="DH126" i="46"/>
  <c r="AS126" i="46" s="1"/>
  <c r="DG126" i="46"/>
  <c r="DF126" i="46"/>
  <c r="DE126" i="46"/>
  <c r="AP126" i="46" s="1"/>
  <c r="DD126" i="46"/>
  <c r="AO126" i="46" s="1"/>
  <c r="DC126" i="46"/>
  <c r="DB126" i="46"/>
  <c r="AM126" i="46" s="1"/>
  <c r="DA126" i="46"/>
  <c r="AL126" i="46" s="1"/>
  <c r="CZ126" i="46"/>
  <c r="AK126" i="46" s="1"/>
  <c r="CY126" i="46"/>
  <c r="CX126" i="46"/>
  <c r="CW126" i="46"/>
  <c r="AH126" i="46" s="1"/>
  <c r="CV126" i="46"/>
  <c r="CU126" i="46"/>
  <c r="CT126" i="46"/>
  <c r="CS126" i="46"/>
  <c r="AD126" i="46" s="1"/>
  <c r="CR126" i="46"/>
  <c r="AC126" i="46" s="1"/>
  <c r="CQ126" i="46"/>
  <c r="CP126" i="46"/>
  <c r="CO126" i="46"/>
  <c r="Z126" i="46" s="1"/>
  <c r="CN126" i="46"/>
  <c r="Y126" i="46" s="1"/>
  <c r="CM126" i="46"/>
  <c r="CL126" i="46"/>
  <c r="W126" i="46" s="1"/>
  <c r="CK126" i="46"/>
  <c r="V126" i="46" s="1"/>
  <c r="CJ126" i="46"/>
  <c r="U126" i="46" s="1"/>
  <c r="CI126" i="46"/>
  <c r="CH126" i="46"/>
  <c r="CG126" i="46"/>
  <c r="R126" i="46" s="1"/>
  <c r="CF126" i="46"/>
  <c r="CE126" i="46"/>
  <c r="CD126" i="46"/>
  <c r="O126" i="46" s="1"/>
  <c r="CC126" i="46"/>
  <c r="CB126" i="46"/>
  <c r="CA126" i="46"/>
  <c r="L126" i="46" s="1"/>
  <c r="BZ126" i="46"/>
  <c r="BY126" i="46"/>
  <c r="J126" i="46" s="1"/>
  <c r="BX126" i="46"/>
  <c r="BW126" i="46"/>
  <c r="BV126" i="46"/>
  <c r="G126" i="46" s="1"/>
  <c r="BU126" i="46"/>
  <c r="F126" i="46" s="1"/>
  <c r="BT126" i="46"/>
  <c r="BS126" i="46"/>
  <c r="BO126" i="46"/>
  <c r="BN126" i="46"/>
  <c r="B126" i="46"/>
  <c r="B126" i="44" s="1"/>
  <c r="A126" i="46"/>
  <c r="A124" i="27" s="1"/>
  <c r="EF125" i="46"/>
  <c r="BQ125" i="46" s="1"/>
  <c r="EE125" i="46"/>
  <c r="BP125" i="46" s="1"/>
  <c r="ED125" i="46"/>
  <c r="EC125" i="46"/>
  <c r="EB125" i="46"/>
  <c r="BM125" i="46" s="1"/>
  <c r="EA125" i="46"/>
  <c r="DZ125" i="46"/>
  <c r="BK125" i="46" s="1"/>
  <c r="DY125" i="46"/>
  <c r="BJ125" i="46" s="1"/>
  <c r="DX125" i="46"/>
  <c r="BI125" i="46" s="1"/>
  <c r="DW125" i="46"/>
  <c r="BH125" i="46" s="1"/>
  <c r="DV125" i="46"/>
  <c r="BG125" i="46" s="1"/>
  <c r="DU125" i="46"/>
  <c r="BF125" i="46" s="1"/>
  <c r="DT125" i="46"/>
  <c r="BE125" i="46" s="1"/>
  <c r="DS125" i="46"/>
  <c r="BD125" i="46" s="1"/>
  <c r="DR125" i="46"/>
  <c r="DQ125" i="46"/>
  <c r="DP125" i="46"/>
  <c r="DO125" i="46"/>
  <c r="DN125" i="46"/>
  <c r="AY125" i="46" s="1"/>
  <c r="DM125" i="46"/>
  <c r="AX125" i="46" s="1"/>
  <c r="DL125" i="46"/>
  <c r="AW125" i="46" s="1"/>
  <c r="DK125" i="46"/>
  <c r="DJ125" i="46"/>
  <c r="AU125" i="46" s="1"/>
  <c r="DI125" i="46"/>
  <c r="DH125" i="46"/>
  <c r="DG125" i="46"/>
  <c r="DF125" i="46"/>
  <c r="AQ125" i="46" s="1"/>
  <c r="DE125" i="46"/>
  <c r="DD125" i="46"/>
  <c r="AO125" i="46" s="1"/>
  <c r="DC125" i="46"/>
  <c r="AN125" i="46" s="1"/>
  <c r="DB125" i="46"/>
  <c r="DA125" i="46"/>
  <c r="CZ125" i="46"/>
  <c r="AK125" i="46" s="1"/>
  <c r="CY125" i="46"/>
  <c r="AJ125" i="46" s="1"/>
  <c r="CX125" i="46"/>
  <c r="CW125" i="46"/>
  <c r="CV125" i="46"/>
  <c r="AG125" i="46" s="1"/>
  <c r="CU125" i="46"/>
  <c r="AF125" i="46" s="1"/>
  <c r="CT125" i="46"/>
  <c r="CS125" i="46"/>
  <c r="CR125" i="46"/>
  <c r="AC125" i="46" s="1"/>
  <c r="CQ125" i="46"/>
  <c r="AB125" i="46" s="1"/>
  <c r="CP125" i="46"/>
  <c r="AA125" i="46" s="1"/>
  <c r="CO125" i="46"/>
  <c r="Z125" i="46" s="1"/>
  <c r="CN125" i="46"/>
  <c r="Y125" i="46" s="1"/>
  <c r="CM125" i="46"/>
  <c r="X125" i="46" s="1"/>
  <c r="CL125" i="46"/>
  <c r="W125" i="46" s="1"/>
  <c r="CK125" i="46"/>
  <c r="CJ125" i="46"/>
  <c r="CI125" i="46"/>
  <c r="T125" i="46" s="1"/>
  <c r="CH125" i="46"/>
  <c r="S125" i="46" s="1"/>
  <c r="CG125" i="46"/>
  <c r="R125" i="46" s="1"/>
  <c r="CF125" i="46"/>
  <c r="Q125" i="46" s="1"/>
  <c r="CE125" i="46"/>
  <c r="CD125" i="46"/>
  <c r="CC125" i="46"/>
  <c r="CB125" i="46"/>
  <c r="M125" i="46" s="1"/>
  <c r="CA125" i="46"/>
  <c r="L125" i="46" s="1"/>
  <c r="BZ125" i="46"/>
  <c r="K125" i="46" s="1"/>
  <c r="BY125" i="46"/>
  <c r="BX125" i="46"/>
  <c r="I125" i="46" s="1"/>
  <c r="BW125" i="46"/>
  <c r="H125" i="46" s="1"/>
  <c r="BV125" i="46"/>
  <c r="G125" i="46" s="1"/>
  <c r="BU125" i="46"/>
  <c r="BT125" i="46"/>
  <c r="BS125" i="46"/>
  <c r="B125" i="46"/>
  <c r="B125" i="44" s="1"/>
  <c r="A125" i="46"/>
  <c r="A123" i="27" s="1"/>
  <c r="EF124" i="46"/>
  <c r="EE124" i="46"/>
  <c r="BP124" i="46" s="1"/>
  <c r="ED124" i="46"/>
  <c r="BO124" i="44" s="1"/>
  <c r="EC124" i="46"/>
  <c r="BN124" i="44" s="1"/>
  <c r="EB124" i="46"/>
  <c r="BM124" i="46" s="1"/>
  <c r="EA124" i="46"/>
  <c r="BL124" i="46" s="1"/>
  <c r="DZ124" i="46"/>
  <c r="DY124" i="46"/>
  <c r="BJ124" i="46" s="1"/>
  <c r="DX124" i="46"/>
  <c r="DW124" i="46"/>
  <c r="DV124" i="46"/>
  <c r="BG124" i="46" s="1"/>
  <c r="DU124" i="46"/>
  <c r="DT124" i="46"/>
  <c r="BE124" i="46" s="1"/>
  <c r="DS124" i="46"/>
  <c r="BD124" i="46" s="1"/>
  <c r="DR124" i="46"/>
  <c r="BC124" i="46" s="1"/>
  <c r="DQ124" i="46"/>
  <c r="DP124" i="46"/>
  <c r="DO124" i="46"/>
  <c r="AZ124" i="46" s="1"/>
  <c r="DN124" i="46"/>
  <c r="DM124" i="46"/>
  <c r="DL124" i="46"/>
  <c r="AW124" i="46" s="1"/>
  <c r="DK124" i="46"/>
  <c r="DJ124" i="46"/>
  <c r="AU124" i="46" s="1"/>
  <c r="DI124" i="46"/>
  <c r="AT124" i="46" s="1"/>
  <c r="DH124" i="46"/>
  <c r="DG124" i="46"/>
  <c r="AR124" i="46" s="1"/>
  <c r="DF124" i="46"/>
  <c r="AQ124" i="46" s="1"/>
  <c r="DE124" i="46"/>
  <c r="DD124" i="46"/>
  <c r="AO124" i="46" s="1"/>
  <c r="DC124" i="46"/>
  <c r="AN124" i="46" s="1"/>
  <c r="DB124" i="46"/>
  <c r="DA124" i="46"/>
  <c r="AL124" i="46" s="1"/>
  <c r="CZ124" i="46"/>
  <c r="CY124" i="46"/>
  <c r="AJ124" i="46" s="1"/>
  <c r="CX124" i="46"/>
  <c r="AI124" i="46" s="1"/>
  <c r="CW124" i="46"/>
  <c r="CV124" i="46"/>
  <c r="AG124" i="46" s="1"/>
  <c r="CU124" i="46"/>
  <c r="CT124" i="46"/>
  <c r="AE124" i="46" s="1"/>
  <c r="CS124" i="46"/>
  <c r="CR124" i="46"/>
  <c r="CQ124" i="46"/>
  <c r="AB124" i="46" s="1"/>
  <c r="CP124" i="46"/>
  <c r="AA124" i="46" s="1"/>
  <c r="CO124" i="46"/>
  <c r="CN124" i="46"/>
  <c r="CM124" i="46"/>
  <c r="X124" i="46" s="1"/>
  <c r="CL124" i="46"/>
  <c r="W124" i="46" s="1"/>
  <c r="CK124" i="46"/>
  <c r="CJ124" i="46"/>
  <c r="CI124" i="46"/>
  <c r="T124" i="46" s="1"/>
  <c r="CH124" i="46"/>
  <c r="S124" i="46" s="1"/>
  <c r="CG124" i="46"/>
  <c r="CF124" i="46"/>
  <c r="Q124" i="46" s="1"/>
  <c r="CE124" i="46"/>
  <c r="CD124" i="46"/>
  <c r="CC124" i="46"/>
  <c r="N124" i="46" s="1"/>
  <c r="CB124" i="46"/>
  <c r="CA124" i="46"/>
  <c r="BZ124" i="46"/>
  <c r="BY124" i="46"/>
  <c r="BX124" i="46"/>
  <c r="I124" i="46" s="1"/>
  <c r="BW124" i="46"/>
  <c r="H124" i="46" s="1"/>
  <c r="BV124" i="46"/>
  <c r="G124" i="46" s="1"/>
  <c r="BU124" i="46"/>
  <c r="BT124" i="46"/>
  <c r="BS124" i="46"/>
  <c r="D124" i="46" s="1"/>
  <c r="BO124" i="46"/>
  <c r="BN124" i="46"/>
  <c r="B124" i="46"/>
  <c r="B124" i="44" s="1"/>
  <c r="A124" i="46"/>
  <c r="A122" i="27" s="1"/>
  <c r="EF123" i="46"/>
  <c r="BQ123" i="46" s="1"/>
  <c r="EE123" i="46"/>
  <c r="BP123" i="46" s="1"/>
  <c r="ED123" i="46"/>
  <c r="BO123" i="46" s="1"/>
  <c r="EC123" i="46"/>
  <c r="BN123" i="46" s="1"/>
  <c r="EB123" i="46"/>
  <c r="BM123" i="46" s="1"/>
  <c r="EA123" i="46"/>
  <c r="DZ123" i="46"/>
  <c r="BK123" i="46" s="1"/>
  <c r="DY123" i="46"/>
  <c r="DX123" i="46"/>
  <c r="BI123" i="46" s="1"/>
  <c r="DW123" i="46"/>
  <c r="BH123" i="46" s="1"/>
  <c r="DV123" i="46"/>
  <c r="BG123" i="46" s="1"/>
  <c r="DU123" i="46"/>
  <c r="DT123" i="46"/>
  <c r="BE123" i="46" s="1"/>
  <c r="DS123" i="46"/>
  <c r="DR123" i="46"/>
  <c r="BC123" i="46" s="1"/>
  <c r="DQ123" i="46"/>
  <c r="BB123" i="46" s="1"/>
  <c r="DP123" i="46"/>
  <c r="BA123" i="46" s="1"/>
  <c r="DO123" i="46"/>
  <c r="DN123" i="46"/>
  <c r="AY123" i="46" s="1"/>
  <c r="DM123" i="46"/>
  <c r="AX123" i="46" s="1"/>
  <c r="DL123" i="46"/>
  <c r="DK123" i="46"/>
  <c r="DJ123" i="46"/>
  <c r="AU123" i="46" s="1"/>
  <c r="DI123" i="46"/>
  <c r="AT123" i="46" s="1"/>
  <c r="DH123" i="46"/>
  <c r="DG123" i="46"/>
  <c r="DF123" i="46"/>
  <c r="AQ123" i="46" s="1"/>
  <c r="DE123" i="46"/>
  <c r="AP123" i="46" s="1"/>
  <c r="DD123" i="46"/>
  <c r="AO123" i="46" s="1"/>
  <c r="DC123" i="46"/>
  <c r="DB123" i="46"/>
  <c r="AM123" i="46" s="1"/>
  <c r="DA123" i="46"/>
  <c r="AL123" i="46" s="1"/>
  <c r="CZ123" i="46"/>
  <c r="CY123" i="46"/>
  <c r="AJ123" i="46" s="1"/>
  <c r="CX123" i="46"/>
  <c r="AI123" i="46" s="1"/>
  <c r="CW123" i="46"/>
  <c r="AH123" i="46" s="1"/>
  <c r="CV123" i="46"/>
  <c r="AG123" i="46" s="1"/>
  <c r="CU123" i="46"/>
  <c r="CT123" i="46"/>
  <c r="CS123" i="46"/>
  <c r="AD123" i="46" s="1"/>
  <c r="CR123" i="46"/>
  <c r="AC123" i="46" s="1"/>
  <c r="CQ123" i="46"/>
  <c r="AB123" i="46" s="1"/>
  <c r="CP123" i="46"/>
  <c r="AA123" i="44" s="1"/>
  <c r="CO123" i="46"/>
  <c r="Z123" i="46" s="1"/>
  <c r="CN123" i="46"/>
  <c r="Y123" i="46" s="1"/>
  <c r="CM123" i="46"/>
  <c r="CL123" i="46"/>
  <c r="CK123" i="46"/>
  <c r="V123" i="46" s="1"/>
  <c r="CJ123" i="46"/>
  <c r="U123" i="46" s="1"/>
  <c r="CI123" i="46"/>
  <c r="CH123" i="46"/>
  <c r="S123" i="46" s="1"/>
  <c r="CG123" i="46"/>
  <c r="R123" i="46" s="1"/>
  <c r="CF123" i="46"/>
  <c r="CE123" i="46"/>
  <c r="CD123" i="46"/>
  <c r="CC123" i="46"/>
  <c r="N123" i="46" s="1"/>
  <c r="CB123" i="46"/>
  <c r="M123" i="46" s="1"/>
  <c r="CA123" i="46"/>
  <c r="BZ123" i="46"/>
  <c r="K123" i="46" s="1"/>
  <c r="BY123" i="46"/>
  <c r="J123" i="46" s="1"/>
  <c r="BX123" i="46"/>
  <c r="I123" i="46" s="1"/>
  <c r="BW123" i="46"/>
  <c r="BV123" i="46"/>
  <c r="BU123" i="46"/>
  <c r="F123" i="46" s="1"/>
  <c r="BT123" i="46"/>
  <c r="E123" i="46" s="1"/>
  <c r="BS123" i="46"/>
  <c r="AA123" i="46"/>
  <c r="B123" i="46"/>
  <c r="B123" i="44" s="1"/>
  <c r="A123" i="46"/>
  <c r="A121" i="27" s="1"/>
  <c r="EF122" i="46"/>
  <c r="EE122" i="46"/>
  <c r="BP122" i="46" s="1"/>
  <c r="ED122" i="46"/>
  <c r="EC122" i="46"/>
  <c r="BN122" i="46" s="1"/>
  <c r="EB122" i="46"/>
  <c r="EA122" i="46"/>
  <c r="DZ122" i="46"/>
  <c r="BK122" i="46" s="1"/>
  <c r="DY122" i="46"/>
  <c r="BJ122" i="46" s="1"/>
  <c r="DX122" i="46"/>
  <c r="DW122" i="46"/>
  <c r="DV122" i="46"/>
  <c r="BG122" i="46" s="1"/>
  <c r="DU122" i="46"/>
  <c r="BF122" i="46" s="1"/>
  <c r="DT122" i="46"/>
  <c r="DS122" i="46"/>
  <c r="DR122" i="46"/>
  <c r="BC122" i="46" s="1"/>
  <c r="DQ122" i="46"/>
  <c r="BB122" i="46" s="1"/>
  <c r="DP122" i="46"/>
  <c r="DO122" i="46"/>
  <c r="DN122" i="46"/>
  <c r="AY122" i="46" s="1"/>
  <c r="DM122" i="46"/>
  <c r="DL122" i="46"/>
  <c r="DK122" i="46"/>
  <c r="DJ122" i="46"/>
  <c r="AU122" i="46" s="1"/>
  <c r="DI122" i="46"/>
  <c r="DH122" i="46"/>
  <c r="DG122" i="46"/>
  <c r="DF122" i="46"/>
  <c r="DE122" i="46"/>
  <c r="AP122" i="46" s="1"/>
  <c r="DD122" i="46"/>
  <c r="AO122" i="46" s="1"/>
  <c r="DC122" i="46"/>
  <c r="DB122" i="46"/>
  <c r="AM122" i="46" s="1"/>
  <c r="DA122" i="46"/>
  <c r="AL122" i="46" s="1"/>
  <c r="CZ122" i="46"/>
  <c r="CY122" i="46"/>
  <c r="AJ122" i="46" s="1"/>
  <c r="CX122" i="46"/>
  <c r="AI122" i="46" s="1"/>
  <c r="CW122" i="46"/>
  <c r="CV122" i="46"/>
  <c r="AG122" i="46" s="1"/>
  <c r="CU122" i="46"/>
  <c r="CT122" i="46"/>
  <c r="AE122" i="46" s="1"/>
  <c r="CS122" i="46"/>
  <c r="AD122" i="46" s="1"/>
  <c r="CR122" i="46"/>
  <c r="CQ122" i="46"/>
  <c r="CP122" i="46"/>
  <c r="CO122" i="46"/>
  <c r="Z122" i="46" s="1"/>
  <c r="CN122" i="46"/>
  <c r="Y122" i="46" s="1"/>
  <c r="CM122" i="46"/>
  <c r="CL122" i="46"/>
  <c r="W122" i="46" s="1"/>
  <c r="CK122" i="46"/>
  <c r="V122" i="46" s="1"/>
  <c r="CJ122" i="46"/>
  <c r="U122" i="46" s="1"/>
  <c r="CI122" i="46"/>
  <c r="CH122" i="46"/>
  <c r="S122" i="46" s="1"/>
  <c r="CG122" i="46"/>
  <c r="R122" i="46" s="1"/>
  <c r="CF122" i="46"/>
  <c r="CE122" i="46"/>
  <c r="CD122" i="46"/>
  <c r="CC122" i="46"/>
  <c r="N122" i="46" s="1"/>
  <c r="CB122" i="46"/>
  <c r="CA122" i="46"/>
  <c r="L122" i="46" s="1"/>
  <c r="BZ122" i="46"/>
  <c r="BY122" i="46"/>
  <c r="J122" i="46" s="1"/>
  <c r="BX122" i="46"/>
  <c r="BW122" i="46"/>
  <c r="BV122" i="46"/>
  <c r="G122" i="46" s="1"/>
  <c r="BU122" i="46"/>
  <c r="BT122" i="46"/>
  <c r="BS122" i="46"/>
  <c r="D122" i="46" s="1"/>
  <c r="B122" i="46"/>
  <c r="B122" i="44" s="1"/>
  <c r="A122" i="46"/>
  <c r="A120" i="27" s="1"/>
  <c r="EF121" i="46"/>
  <c r="BQ121" i="46" s="1"/>
  <c r="EE121" i="46"/>
  <c r="ED121" i="46"/>
  <c r="BO121" i="44" s="1"/>
  <c r="EC121" i="46"/>
  <c r="BN121" i="46" s="1"/>
  <c r="EB121" i="46"/>
  <c r="EA121" i="46"/>
  <c r="DZ121" i="46"/>
  <c r="BK121" i="46" s="1"/>
  <c r="DY121" i="46"/>
  <c r="DX121" i="46"/>
  <c r="BI121" i="46" s="1"/>
  <c r="DW121" i="46"/>
  <c r="DV121" i="46"/>
  <c r="BG121" i="46" s="1"/>
  <c r="DU121" i="46"/>
  <c r="BF121" i="46" s="1"/>
  <c r="DT121" i="46"/>
  <c r="DS121" i="46"/>
  <c r="DR121" i="46"/>
  <c r="DQ121" i="46"/>
  <c r="DP121" i="46"/>
  <c r="DO121" i="46"/>
  <c r="DN121" i="46"/>
  <c r="AY121" i="46" s="1"/>
  <c r="DM121" i="46"/>
  <c r="AX121" i="46" s="1"/>
  <c r="DL121" i="46"/>
  <c r="DK121" i="46"/>
  <c r="AV121" i="46" s="1"/>
  <c r="DJ121" i="46"/>
  <c r="AU121" i="46" s="1"/>
  <c r="DI121" i="46"/>
  <c r="AT121" i="46" s="1"/>
  <c r="DH121" i="46"/>
  <c r="DG121" i="46"/>
  <c r="DF121" i="46"/>
  <c r="AQ121" i="46" s="1"/>
  <c r="DE121" i="46"/>
  <c r="DD121" i="46"/>
  <c r="DC121" i="46"/>
  <c r="DB121" i="46"/>
  <c r="AM121" i="46" s="1"/>
  <c r="DA121" i="46"/>
  <c r="CZ121" i="46"/>
  <c r="AK121" i="46" s="1"/>
  <c r="CY121" i="46"/>
  <c r="CX121" i="46"/>
  <c r="AI121" i="46" s="1"/>
  <c r="CW121" i="46"/>
  <c r="AH121" i="44" s="1"/>
  <c r="CV121" i="46"/>
  <c r="AG121" i="44" s="1"/>
  <c r="CU121" i="46"/>
  <c r="CT121" i="46"/>
  <c r="AE121" i="46" s="1"/>
  <c r="CS121" i="46"/>
  <c r="CR121" i="46"/>
  <c r="AC121" i="46" s="1"/>
  <c r="CQ121" i="46"/>
  <c r="CP121" i="46"/>
  <c r="AA121" i="46" s="1"/>
  <c r="CO121" i="46"/>
  <c r="Z121" i="46" s="1"/>
  <c r="CN121" i="46"/>
  <c r="CM121" i="46"/>
  <c r="CL121" i="46"/>
  <c r="W121" i="46" s="1"/>
  <c r="CK121" i="46"/>
  <c r="V121" i="46" s="1"/>
  <c r="CJ121" i="46"/>
  <c r="CI121" i="46"/>
  <c r="CH121" i="46"/>
  <c r="S121" i="46" s="1"/>
  <c r="CG121" i="46"/>
  <c r="R121" i="46" s="1"/>
  <c r="CF121" i="46"/>
  <c r="Q121" i="46" s="1"/>
  <c r="CE121" i="46"/>
  <c r="CD121" i="46"/>
  <c r="O121" i="46" s="1"/>
  <c r="CC121" i="46"/>
  <c r="CB121" i="46"/>
  <c r="CA121" i="46"/>
  <c r="BZ121" i="46"/>
  <c r="K121" i="46" s="1"/>
  <c r="BY121" i="46"/>
  <c r="J121" i="46" s="1"/>
  <c r="BX121" i="46"/>
  <c r="BW121" i="46"/>
  <c r="H121" i="46" s="1"/>
  <c r="BV121" i="46"/>
  <c r="BU121" i="46"/>
  <c r="F121" i="46" s="1"/>
  <c r="BT121" i="46"/>
  <c r="E121" i="46" s="1"/>
  <c r="BS121" i="46"/>
  <c r="BO121" i="46"/>
  <c r="AH121" i="46"/>
  <c r="AG121" i="46"/>
  <c r="B121" i="46"/>
  <c r="B121" i="44" s="1"/>
  <c r="A121" i="46"/>
  <c r="A119" i="27" s="1"/>
  <c r="EF120" i="46"/>
  <c r="BQ120" i="46" s="1"/>
  <c r="EE120" i="46"/>
  <c r="ED120" i="46"/>
  <c r="BO120" i="46" s="1"/>
  <c r="EC120" i="46"/>
  <c r="BN120" i="46" s="1"/>
  <c r="EB120" i="46"/>
  <c r="BM120" i="46" s="1"/>
  <c r="EA120" i="46"/>
  <c r="DZ120" i="46"/>
  <c r="DY120" i="46"/>
  <c r="DX120" i="46"/>
  <c r="BI120" i="46" s="1"/>
  <c r="DW120" i="46"/>
  <c r="BH120" i="46" s="1"/>
  <c r="DV120" i="46"/>
  <c r="BG120" i="46" s="1"/>
  <c r="DU120" i="46"/>
  <c r="BF120" i="46" s="1"/>
  <c r="DT120" i="46"/>
  <c r="BE120" i="46" s="1"/>
  <c r="DS120" i="46"/>
  <c r="DR120" i="46"/>
  <c r="DQ120" i="46"/>
  <c r="BB120" i="46" s="1"/>
  <c r="DP120" i="46"/>
  <c r="BA120" i="46" s="1"/>
  <c r="DO120" i="46"/>
  <c r="AZ120" i="46" s="1"/>
  <c r="DN120" i="46"/>
  <c r="AY120" i="46" s="1"/>
  <c r="DM120" i="46"/>
  <c r="AX120" i="46" s="1"/>
  <c r="DL120" i="46"/>
  <c r="DK120" i="46"/>
  <c r="DJ120" i="46"/>
  <c r="AU120" i="46" s="1"/>
  <c r="DI120" i="46"/>
  <c r="AT120" i="46" s="1"/>
  <c r="DH120" i="46"/>
  <c r="AS120" i="46" s="1"/>
  <c r="DG120" i="46"/>
  <c r="DF120" i="46"/>
  <c r="AQ120" i="46" s="1"/>
  <c r="DE120" i="46"/>
  <c r="DD120" i="46"/>
  <c r="AO120" i="46" s="1"/>
  <c r="DC120" i="46"/>
  <c r="DB120" i="46"/>
  <c r="DA120" i="46"/>
  <c r="AL120" i="46" s="1"/>
  <c r="CZ120" i="46"/>
  <c r="AK120" i="46" s="1"/>
  <c r="CY120" i="46"/>
  <c r="AJ120" i="46" s="1"/>
  <c r="CX120" i="46"/>
  <c r="AI120" i="46" s="1"/>
  <c r="CW120" i="46"/>
  <c r="AH120" i="46" s="1"/>
  <c r="CV120" i="46"/>
  <c r="CU120" i="46"/>
  <c r="CT120" i="46"/>
  <c r="AE120" i="46" s="1"/>
  <c r="CS120" i="46"/>
  <c r="AD120" i="46" s="1"/>
  <c r="CR120" i="46"/>
  <c r="AC120" i="46" s="1"/>
  <c r="CQ120" i="46"/>
  <c r="AB120" i="46" s="1"/>
  <c r="CP120" i="46"/>
  <c r="AA120" i="46" s="1"/>
  <c r="CO120" i="46"/>
  <c r="Z120" i="46" s="1"/>
  <c r="CN120" i="46"/>
  <c r="Y120" i="46" s="1"/>
  <c r="CM120" i="46"/>
  <c r="CL120" i="46"/>
  <c r="W120" i="46" s="1"/>
  <c r="CK120" i="46"/>
  <c r="V120" i="46" s="1"/>
  <c r="CJ120" i="46"/>
  <c r="CI120" i="46"/>
  <c r="CH120" i="46"/>
  <c r="S120" i="46" s="1"/>
  <c r="CG120" i="46"/>
  <c r="R120" i="46" s="1"/>
  <c r="CF120" i="46"/>
  <c r="Q120" i="46" s="1"/>
  <c r="CE120" i="46"/>
  <c r="CD120" i="46"/>
  <c r="O120" i="46" s="1"/>
  <c r="CC120" i="46"/>
  <c r="N120" i="46" s="1"/>
  <c r="CB120" i="46"/>
  <c r="M120" i="46" s="1"/>
  <c r="CA120" i="46"/>
  <c r="BZ120" i="46"/>
  <c r="K120" i="46" s="1"/>
  <c r="BY120" i="46"/>
  <c r="BX120" i="46"/>
  <c r="I120" i="46" s="1"/>
  <c r="BW120" i="46"/>
  <c r="BV120" i="46"/>
  <c r="G120" i="46" s="1"/>
  <c r="BU120" i="46"/>
  <c r="F120" i="46" s="1"/>
  <c r="BT120" i="46"/>
  <c r="E120" i="46" s="1"/>
  <c r="BS120" i="46"/>
  <c r="B120" i="46"/>
  <c r="B120" i="44" s="1"/>
  <c r="A120" i="46"/>
  <c r="A118" i="27" s="1"/>
  <c r="EF119" i="46"/>
  <c r="BQ119" i="46" s="1"/>
  <c r="EE119" i="46"/>
  <c r="ED119" i="46"/>
  <c r="BO119" i="46" s="1"/>
  <c r="EC119" i="46"/>
  <c r="EB119" i="46"/>
  <c r="BM119" i="46" s="1"/>
  <c r="EA119" i="46"/>
  <c r="DZ119" i="46"/>
  <c r="DY119" i="46"/>
  <c r="BJ119" i="46" s="1"/>
  <c r="DX119" i="46"/>
  <c r="DW119" i="46"/>
  <c r="DV119" i="46"/>
  <c r="BG119" i="46" s="1"/>
  <c r="DU119" i="46"/>
  <c r="DT119" i="46"/>
  <c r="BE119" i="46" s="1"/>
  <c r="DS119" i="46"/>
  <c r="BD119" i="46" s="1"/>
  <c r="DR119" i="46"/>
  <c r="DQ119" i="46"/>
  <c r="DP119" i="46"/>
  <c r="DO119" i="46"/>
  <c r="DN119" i="46"/>
  <c r="AY119" i="46" s="1"/>
  <c r="DM119" i="46"/>
  <c r="AX119" i="46" s="1"/>
  <c r="DL119" i="46"/>
  <c r="AW119" i="46" s="1"/>
  <c r="DK119" i="46"/>
  <c r="DJ119" i="46"/>
  <c r="DI119" i="46"/>
  <c r="AT119" i="46" s="1"/>
  <c r="DH119" i="46"/>
  <c r="AS119" i="46" s="1"/>
  <c r="DG119" i="46"/>
  <c r="DF119" i="46"/>
  <c r="AQ119" i="46" s="1"/>
  <c r="DE119" i="46"/>
  <c r="AP119" i="46" s="1"/>
  <c r="DD119" i="46"/>
  <c r="AO119" i="46" s="1"/>
  <c r="DC119" i="46"/>
  <c r="AN119" i="46" s="1"/>
  <c r="DB119" i="46"/>
  <c r="DA119" i="46"/>
  <c r="AL119" i="46" s="1"/>
  <c r="CZ119" i="46"/>
  <c r="AK119" i="46" s="1"/>
  <c r="CY119" i="46"/>
  <c r="AJ119" i="46" s="1"/>
  <c r="CX119" i="46"/>
  <c r="AI119" i="46" s="1"/>
  <c r="CW119" i="46"/>
  <c r="AH119" i="46" s="1"/>
  <c r="CV119" i="46"/>
  <c r="CU119" i="46"/>
  <c r="AF119" i="46" s="1"/>
  <c r="CT119" i="46"/>
  <c r="CS119" i="46"/>
  <c r="AD119" i="46" s="1"/>
  <c r="CR119" i="46"/>
  <c r="AC119" i="46" s="1"/>
  <c r="CQ119" i="46"/>
  <c r="CP119" i="46"/>
  <c r="AA119" i="46" s="1"/>
  <c r="CO119" i="46"/>
  <c r="Z119" i="46" s="1"/>
  <c r="CN119" i="46"/>
  <c r="Y119" i="46" s="1"/>
  <c r="CM119" i="46"/>
  <c r="X119" i="46" s="1"/>
  <c r="CL119" i="46"/>
  <c r="CK119" i="46"/>
  <c r="CJ119" i="46"/>
  <c r="U119" i="46" s="1"/>
  <c r="CI119" i="46"/>
  <c r="CH119" i="46"/>
  <c r="CG119" i="46"/>
  <c r="R119" i="46" s="1"/>
  <c r="CF119" i="46"/>
  <c r="Q119" i="46" s="1"/>
  <c r="CE119" i="46"/>
  <c r="P119" i="46" s="1"/>
  <c r="CD119" i="46"/>
  <c r="CC119" i="46"/>
  <c r="N119" i="46" s="1"/>
  <c r="CB119" i="46"/>
  <c r="CA119" i="46"/>
  <c r="BZ119" i="46"/>
  <c r="K119" i="46" s="1"/>
  <c r="BY119" i="46"/>
  <c r="J119" i="46" s="1"/>
  <c r="BX119" i="46"/>
  <c r="BW119" i="46"/>
  <c r="H119" i="46" s="1"/>
  <c r="BV119" i="46"/>
  <c r="BU119" i="46"/>
  <c r="F119" i="46" s="1"/>
  <c r="BT119" i="46"/>
  <c r="BS119" i="46"/>
  <c r="B119" i="46"/>
  <c r="B119" i="44" s="1"/>
  <c r="A119" i="46"/>
  <c r="A117" i="27" s="1"/>
  <c r="EF118" i="46"/>
  <c r="BQ118" i="46" s="1"/>
  <c r="EE118" i="46"/>
  <c r="BP118" i="46" s="1"/>
  <c r="ED118" i="46"/>
  <c r="EC118" i="46"/>
  <c r="EB118" i="46"/>
  <c r="EA118" i="46"/>
  <c r="DZ118" i="46"/>
  <c r="DY118" i="46"/>
  <c r="BJ118" i="46" s="1"/>
  <c r="DX118" i="46"/>
  <c r="BI118" i="46" s="1"/>
  <c r="DW118" i="46"/>
  <c r="BH118" i="46" s="1"/>
  <c r="DV118" i="46"/>
  <c r="DU118" i="46"/>
  <c r="BF118" i="46" s="1"/>
  <c r="DT118" i="46"/>
  <c r="BE118" i="46" s="1"/>
  <c r="DS118" i="46"/>
  <c r="DR118" i="46"/>
  <c r="BC118" i="46" s="1"/>
  <c r="DQ118" i="46"/>
  <c r="BB118" i="46" s="1"/>
  <c r="DP118" i="46"/>
  <c r="BA118" i="46" s="1"/>
  <c r="DO118" i="46"/>
  <c r="AZ118" i="46" s="1"/>
  <c r="DN118" i="46"/>
  <c r="DM118" i="46"/>
  <c r="DL118" i="46"/>
  <c r="AW118" i="46" s="1"/>
  <c r="DK118" i="46"/>
  <c r="DJ118" i="46"/>
  <c r="DI118" i="46"/>
  <c r="AT118" i="46" s="1"/>
  <c r="DH118" i="46"/>
  <c r="DG118" i="46"/>
  <c r="DF118" i="46"/>
  <c r="DE118" i="46"/>
  <c r="AP118" i="46" s="1"/>
  <c r="DD118" i="46"/>
  <c r="AO118" i="46" s="1"/>
  <c r="DC118" i="46"/>
  <c r="DB118" i="46"/>
  <c r="DA118" i="46"/>
  <c r="AL118" i="46" s="1"/>
  <c r="CZ118" i="46"/>
  <c r="AK118" i="46" s="1"/>
  <c r="CY118" i="46"/>
  <c r="AJ118" i="46" s="1"/>
  <c r="CX118" i="46"/>
  <c r="CW118" i="46"/>
  <c r="AH118" i="46" s="1"/>
  <c r="CV118" i="46"/>
  <c r="AG118" i="46" s="1"/>
  <c r="CU118" i="46"/>
  <c r="CT118" i="46"/>
  <c r="AE118" i="46" s="1"/>
  <c r="CS118" i="46"/>
  <c r="AD118" i="46" s="1"/>
  <c r="CR118" i="46"/>
  <c r="CQ118" i="46"/>
  <c r="AB118" i="46" s="1"/>
  <c r="CP118" i="46"/>
  <c r="CO118" i="46"/>
  <c r="Z118" i="46" s="1"/>
  <c r="CN118" i="46"/>
  <c r="Y118" i="46" s="1"/>
  <c r="CM118" i="46"/>
  <c r="CL118" i="46"/>
  <c r="W118" i="46" s="1"/>
  <c r="CK118" i="46"/>
  <c r="V118" i="46" s="1"/>
  <c r="CJ118" i="46"/>
  <c r="U118" i="46" s="1"/>
  <c r="CI118" i="46"/>
  <c r="CH118" i="46"/>
  <c r="CG118" i="46"/>
  <c r="R118" i="46" s="1"/>
  <c r="CF118" i="46"/>
  <c r="CE118" i="46"/>
  <c r="CD118" i="46"/>
  <c r="CC118" i="46"/>
  <c r="N118" i="46" s="1"/>
  <c r="CB118" i="46"/>
  <c r="M118" i="46" s="1"/>
  <c r="CA118" i="46"/>
  <c r="BZ118" i="46"/>
  <c r="BY118" i="46"/>
  <c r="J118" i="46" s="1"/>
  <c r="BX118" i="46"/>
  <c r="I118" i="46" s="1"/>
  <c r="BW118" i="46"/>
  <c r="BV118" i="46"/>
  <c r="BU118" i="46"/>
  <c r="F118" i="46" s="1"/>
  <c r="BT118" i="46"/>
  <c r="E118" i="46" s="1"/>
  <c r="BS118" i="46"/>
  <c r="D118" i="46" s="1"/>
  <c r="B118" i="46"/>
  <c r="B118" i="44" s="1"/>
  <c r="A118" i="46"/>
  <c r="A118" i="44" s="1"/>
  <c r="EF117" i="46"/>
  <c r="BQ117" i="46" s="1"/>
  <c r="EE117" i="46"/>
  <c r="ED117" i="46"/>
  <c r="BO117" i="44" s="1"/>
  <c r="EC117" i="46"/>
  <c r="BN117" i="44" s="1"/>
  <c r="EB117" i="46"/>
  <c r="BM117" i="46" s="1"/>
  <c r="EA117" i="46"/>
  <c r="DZ117" i="46"/>
  <c r="BK117" i="46" s="1"/>
  <c r="DY117" i="46"/>
  <c r="BJ117" i="46" s="1"/>
  <c r="DX117" i="46"/>
  <c r="BI117" i="46" s="1"/>
  <c r="DW117" i="46"/>
  <c r="DV117" i="46"/>
  <c r="DU117" i="46"/>
  <c r="BF117" i="46" s="1"/>
  <c r="DT117" i="46"/>
  <c r="BE117" i="46" s="1"/>
  <c r="DS117" i="46"/>
  <c r="DR117" i="46"/>
  <c r="BC117" i="46" s="1"/>
  <c r="DQ117" i="46"/>
  <c r="BB117" i="46" s="1"/>
  <c r="DP117" i="46"/>
  <c r="BA117" i="46" s="1"/>
  <c r="DO117" i="46"/>
  <c r="DN117" i="46"/>
  <c r="AY117" i="46" s="1"/>
  <c r="DM117" i="46"/>
  <c r="AX117" i="46" s="1"/>
  <c r="DL117" i="46"/>
  <c r="AW117" i="46" s="1"/>
  <c r="DK117" i="46"/>
  <c r="AV117" i="46" s="1"/>
  <c r="DJ117" i="46"/>
  <c r="AU117" i="46" s="1"/>
  <c r="DI117" i="46"/>
  <c r="AT117" i="46" s="1"/>
  <c r="DH117" i="46"/>
  <c r="DG117" i="46"/>
  <c r="DF117" i="46"/>
  <c r="AQ117" i="46" s="1"/>
  <c r="DE117" i="46"/>
  <c r="AP117" i="46" s="1"/>
  <c r="DD117" i="46"/>
  <c r="AO117" i="46" s="1"/>
  <c r="DC117" i="46"/>
  <c r="DB117" i="46"/>
  <c r="AM117" i="46" s="1"/>
  <c r="DA117" i="46"/>
  <c r="AL117" i="46" s="1"/>
  <c r="CZ117" i="46"/>
  <c r="AK117" i="46" s="1"/>
  <c r="CY117" i="46"/>
  <c r="CX117" i="46"/>
  <c r="AI117" i="46" s="1"/>
  <c r="CW117" i="46"/>
  <c r="AH117" i="46" s="1"/>
  <c r="CV117" i="46"/>
  <c r="AG117" i="46" s="1"/>
  <c r="CU117" i="46"/>
  <c r="AF117" i="46" s="1"/>
  <c r="CT117" i="46"/>
  <c r="CS117" i="46"/>
  <c r="AD117" i="46" s="1"/>
  <c r="CR117" i="46"/>
  <c r="CQ117" i="46"/>
  <c r="CP117" i="46"/>
  <c r="AA117" i="46" s="1"/>
  <c r="CO117" i="46"/>
  <c r="Z117" i="46" s="1"/>
  <c r="CN117" i="46"/>
  <c r="Y117" i="46" s="1"/>
  <c r="CM117" i="46"/>
  <c r="CL117" i="46"/>
  <c r="CK117" i="46"/>
  <c r="V117" i="46" s="1"/>
  <c r="CJ117" i="46"/>
  <c r="U117" i="46" s="1"/>
  <c r="CI117" i="46"/>
  <c r="CH117" i="46"/>
  <c r="S117" i="46" s="1"/>
  <c r="CG117" i="46"/>
  <c r="R117" i="46" s="1"/>
  <c r="CF117" i="46"/>
  <c r="CE117" i="46"/>
  <c r="P117" i="46" s="1"/>
  <c r="CD117" i="46"/>
  <c r="CC117" i="46"/>
  <c r="N117" i="46" s="1"/>
  <c r="CB117" i="46"/>
  <c r="M117" i="46" s="1"/>
  <c r="CA117" i="46"/>
  <c r="BZ117" i="46"/>
  <c r="K117" i="46" s="1"/>
  <c r="BY117" i="46"/>
  <c r="J117" i="46" s="1"/>
  <c r="BX117" i="46"/>
  <c r="I117" i="46" s="1"/>
  <c r="BW117" i="46"/>
  <c r="BV117" i="46"/>
  <c r="G117" i="46" s="1"/>
  <c r="BU117" i="46"/>
  <c r="F117" i="46" s="1"/>
  <c r="BT117" i="46"/>
  <c r="E117" i="46" s="1"/>
  <c r="BS117" i="46"/>
  <c r="B117" i="46"/>
  <c r="B117" i="44" s="1"/>
  <c r="A117" i="46"/>
  <c r="EF116" i="46"/>
  <c r="EE116" i="46"/>
  <c r="BP116" i="46" s="1"/>
  <c r="ED116" i="46"/>
  <c r="BO116" i="46" s="1"/>
  <c r="EC116" i="46"/>
  <c r="EB116" i="46"/>
  <c r="EA116" i="46"/>
  <c r="BL116" i="46" s="1"/>
  <c r="DZ116" i="46"/>
  <c r="DY116" i="46"/>
  <c r="DX116" i="46"/>
  <c r="DW116" i="46"/>
  <c r="BH116" i="46" s="1"/>
  <c r="DV116" i="46"/>
  <c r="BG116" i="46" s="1"/>
  <c r="DU116" i="46"/>
  <c r="DT116" i="46"/>
  <c r="BE116" i="46" s="1"/>
  <c r="DS116" i="46"/>
  <c r="BD116" i="46" s="1"/>
  <c r="DR116" i="46"/>
  <c r="BC116" i="46" s="1"/>
  <c r="DQ116" i="46"/>
  <c r="DP116" i="46"/>
  <c r="DO116" i="46"/>
  <c r="AZ116" i="46" s="1"/>
  <c r="DN116" i="46"/>
  <c r="AY116" i="46" s="1"/>
  <c r="DM116" i="46"/>
  <c r="DL116" i="46"/>
  <c r="AW116" i="46" s="1"/>
  <c r="DK116" i="46"/>
  <c r="AV116" i="46" s="1"/>
  <c r="DJ116" i="46"/>
  <c r="DI116" i="46"/>
  <c r="AT116" i="46" s="1"/>
  <c r="DH116" i="46"/>
  <c r="DG116" i="46"/>
  <c r="AR116" i="46" s="1"/>
  <c r="DF116" i="46"/>
  <c r="AQ116" i="46" s="1"/>
  <c r="DE116" i="46"/>
  <c r="DD116" i="46"/>
  <c r="DC116" i="46"/>
  <c r="AN116" i="46" s="1"/>
  <c r="DB116" i="46"/>
  <c r="DA116" i="46"/>
  <c r="CZ116" i="46"/>
  <c r="CY116" i="46"/>
  <c r="AJ116" i="46" s="1"/>
  <c r="CX116" i="46"/>
  <c r="AI116" i="46" s="1"/>
  <c r="CW116" i="46"/>
  <c r="CV116" i="46"/>
  <c r="AG116" i="46" s="1"/>
  <c r="CU116" i="46"/>
  <c r="AF116" i="46" s="1"/>
  <c r="CT116" i="46"/>
  <c r="CS116" i="46"/>
  <c r="AD116" i="46" s="1"/>
  <c r="CR116" i="46"/>
  <c r="CQ116" i="46"/>
  <c r="AB116" i="46" s="1"/>
  <c r="CP116" i="46"/>
  <c r="CO116" i="46"/>
  <c r="CN116" i="46"/>
  <c r="Y116" i="46" s="1"/>
  <c r="CM116" i="46"/>
  <c r="X116" i="46" s="1"/>
  <c r="CL116" i="46"/>
  <c r="CK116" i="46"/>
  <c r="CJ116" i="46"/>
  <c r="CI116" i="46"/>
  <c r="T116" i="46" s="1"/>
  <c r="CH116" i="46"/>
  <c r="S116" i="46" s="1"/>
  <c r="CG116" i="46"/>
  <c r="R116" i="46" s="1"/>
  <c r="CF116" i="46"/>
  <c r="Q116" i="46" s="1"/>
  <c r="CE116" i="46"/>
  <c r="P116" i="46" s="1"/>
  <c r="CD116" i="46"/>
  <c r="CC116" i="46"/>
  <c r="N116" i="46" s="1"/>
  <c r="CB116" i="46"/>
  <c r="CA116" i="46"/>
  <c r="BZ116" i="46"/>
  <c r="K116" i="46" s="1"/>
  <c r="BY116" i="46"/>
  <c r="BX116" i="46"/>
  <c r="BW116" i="46"/>
  <c r="H116" i="46" s="1"/>
  <c r="BV116" i="46"/>
  <c r="G116" i="46" s="1"/>
  <c r="BU116" i="46"/>
  <c r="BT116" i="46"/>
  <c r="BS116" i="46"/>
  <c r="D116" i="46" s="1"/>
  <c r="B116" i="46"/>
  <c r="B116" i="44" s="1"/>
  <c r="A116" i="46"/>
  <c r="A114" i="27" s="1"/>
  <c r="EF115" i="46"/>
  <c r="EE115" i="46"/>
  <c r="BP115" i="46" s="1"/>
  <c r="ED115" i="46"/>
  <c r="BO115" i="46" s="1"/>
  <c r="EC115" i="46"/>
  <c r="BN115" i="46" s="1"/>
  <c r="EB115" i="46"/>
  <c r="BM115" i="46" s="1"/>
  <c r="EA115" i="46"/>
  <c r="BL115" i="46" s="1"/>
  <c r="DZ115" i="46"/>
  <c r="DY115" i="46"/>
  <c r="DX115" i="46"/>
  <c r="DW115" i="46"/>
  <c r="BH115" i="46" s="1"/>
  <c r="DV115" i="46"/>
  <c r="BG115" i="46" s="1"/>
  <c r="DU115" i="46"/>
  <c r="DT115" i="46"/>
  <c r="BE115" i="46" s="1"/>
  <c r="DS115" i="46"/>
  <c r="BD115" i="46" s="1"/>
  <c r="DR115" i="46"/>
  <c r="DQ115" i="46"/>
  <c r="DP115" i="46"/>
  <c r="DO115" i="46"/>
  <c r="AZ115" i="46" s="1"/>
  <c r="DN115" i="46"/>
  <c r="DM115" i="46"/>
  <c r="DL115" i="46"/>
  <c r="AW115" i="46" s="1"/>
  <c r="DK115" i="46"/>
  <c r="DJ115" i="46"/>
  <c r="AU115" i="46" s="1"/>
  <c r="DI115" i="46"/>
  <c r="DH115" i="46"/>
  <c r="AS115" i="46" s="1"/>
  <c r="DG115" i="46"/>
  <c r="AR115" i="46" s="1"/>
  <c r="DF115" i="46"/>
  <c r="AQ115" i="46" s="1"/>
  <c r="DE115" i="46"/>
  <c r="AP115" i="46" s="1"/>
  <c r="DD115" i="46"/>
  <c r="AO115" i="46" s="1"/>
  <c r="DC115" i="46"/>
  <c r="AN115" i="46" s="1"/>
  <c r="DB115" i="46"/>
  <c r="AM115" i="46" s="1"/>
  <c r="DA115" i="46"/>
  <c r="CZ115" i="46"/>
  <c r="CY115" i="46"/>
  <c r="AJ115" i="46" s="1"/>
  <c r="CX115" i="46"/>
  <c r="CW115" i="46"/>
  <c r="AH115" i="46" s="1"/>
  <c r="CV115" i="46"/>
  <c r="AG115" i="46" s="1"/>
  <c r="CU115" i="46"/>
  <c r="AF115" i="46" s="1"/>
  <c r="CT115" i="46"/>
  <c r="AE115" i="46" s="1"/>
  <c r="CS115" i="46"/>
  <c r="CR115" i="46"/>
  <c r="CQ115" i="46"/>
  <c r="AB115" i="46" s="1"/>
  <c r="CP115" i="46"/>
  <c r="CO115" i="46"/>
  <c r="Z115" i="46" s="1"/>
  <c r="CN115" i="46"/>
  <c r="CM115" i="46"/>
  <c r="X115" i="46" s="1"/>
  <c r="CL115" i="46"/>
  <c r="W115" i="46" s="1"/>
  <c r="CK115" i="46"/>
  <c r="CJ115" i="46"/>
  <c r="CI115" i="46"/>
  <c r="T115" i="46" s="1"/>
  <c r="CH115" i="46"/>
  <c r="CG115" i="46"/>
  <c r="CF115" i="46"/>
  <c r="CE115" i="46"/>
  <c r="P115" i="46" s="1"/>
  <c r="CD115" i="46"/>
  <c r="O115" i="46" s="1"/>
  <c r="CC115" i="46"/>
  <c r="CB115" i="46"/>
  <c r="CA115" i="46"/>
  <c r="L115" i="46" s="1"/>
  <c r="BZ115" i="46"/>
  <c r="BY115" i="46"/>
  <c r="BX115" i="46"/>
  <c r="BW115" i="46"/>
  <c r="H115" i="46" s="1"/>
  <c r="BV115" i="46"/>
  <c r="G115" i="46" s="1"/>
  <c r="BU115" i="46"/>
  <c r="BT115" i="46"/>
  <c r="E115" i="46" s="1"/>
  <c r="BS115" i="46"/>
  <c r="D115" i="46" s="1"/>
  <c r="B115" i="46"/>
  <c r="B115" i="44" s="1"/>
  <c r="A115" i="46"/>
  <c r="A113" i="27" s="1"/>
  <c r="EF114" i="46"/>
  <c r="BQ114" i="46" s="1"/>
  <c r="EE114" i="46"/>
  <c r="BP114" i="46" s="1"/>
  <c r="ED114" i="46"/>
  <c r="BO114" i="46" s="1"/>
  <c r="EC114" i="46"/>
  <c r="EB114" i="46"/>
  <c r="BM114" i="46" s="1"/>
  <c r="EA114" i="46"/>
  <c r="BL114" i="46" s="1"/>
  <c r="DZ114" i="46"/>
  <c r="BK114" i="46" s="1"/>
  <c r="DY114" i="46"/>
  <c r="DX114" i="46"/>
  <c r="DW114" i="46"/>
  <c r="BH114" i="46" s="1"/>
  <c r="DV114" i="46"/>
  <c r="BG114" i="44" s="1"/>
  <c r="DU114" i="46"/>
  <c r="DT114" i="46"/>
  <c r="DS114" i="46"/>
  <c r="BD114" i="46" s="1"/>
  <c r="DR114" i="46"/>
  <c r="DQ114" i="46"/>
  <c r="BB114" i="46" s="1"/>
  <c r="DP114" i="46"/>
  <c r="DO114" i="46"/>
  <c r="DN114" i="46"/>
  <c r="AY114" i="46" s="1"/>
  <c r="DM114" i="46"/>
  <c r="DL114" i="46"/>
  <c r="AW114" i="46" s="1"/>
  <c r="DK114" i="46"/>
  <c r="AV114" i="46" s="1"/>
  <c r="DJ114" i="46"/>
  <c r="DI114" i="46"/>
  <c r="AT114" i="46" s="1"/>
  <c r="DH114" i="46"/>
  <c r="DG114" i="46"/>
  <c r="AR114" i="46" s="1"/>
  <c r="DF114" i="46"/>
  <c r="AQ114" i="46" s="1"/>
  <c r="DE114" i="46"/>
  <c r="DD114" i="46"/>
  <c r="DC114" i="46"/>
  <c r="DB114" i="46"/>
  <c r="AM114" i="46" s="1"/>
  <c r="DA114" i="46"/>
  <c r="CZ114" i="46"/>
  <c r="CY114" i="46"/>
  <c r="AJ114" i="46" s="1"/>
  <c r="CX114" i="46"/>
  <c r="CW114" i="46"/>
  <c r="CV114" i="46"/>
  <c r="CU114" i="46"/>
  <c r="AF114" i="46" s="1"/>
  <c r="CT114" i="46"/>
  <c r="AE114" i="46" s="1"/>
  <c r="CS114" i="46"/>
  <c r="AD114" i="46" s="1"/>
  <c r="CR114" i="46"/>
  <c r="CQ114" i="46"/>
  <c r="AB114" i="46" s="1"/>
  <c r="CP114" i="46"/>
  <c r="CO114" i="46"/>
  <c r="CN114" i="46"/>
  <c r="CM114" i="46"/>
  <c r="X114" i="46" s="1"/>
  <c r="CL114" i="46"/>
  <c r="CK114" i="46"/>
  <c r="V114" i="46" s="1"/>
  <c r="CJ114" i="46"/>
  <c r="CI114" i="46"/>
  <c r="T114" i="46" s="1"/>
  <c r="CH114" i="46"/>
  <c r="S114" i="46" s="1"/>
  <c r="CG114" i="46"/>
  <c r="R114" i="46" s="1"/>
  <c r="CF114" i="46"/>
  <c r="Q114" i="46" s="1"/>
  <c r="CE114" i="46"/>
  <c r="P114" i="46" s="1"/>
  <c r="CD114" i="46"/>
  <c r="O114" i="46" s="1"/>
  <c r="CC114" i="46"/>
  <c r="CB114" i="46"/>
  <c r="CA114" i="46"/>
  <c r="L114" i="46" s="1"/>
  <c r="BZ114" i="46"/>
  <c r="K114" i="46" s="1"/>
  <c r="BY114" i="46"/>
  <c r="BX114" i="46"/>
  <c r="BW114" i="46"/>
  <c r="BV114" i="46"/>
  <c r="G114" i="46" s="1"/>
  <c r="BU114" i="46"/>
  <c r="BT114" i="46"/>
  <c r="BS114" i="46"/>
  <c r="D114" i="46" s="1"/>
  <c r="BG114" i="46"/>
  <c r="B114" i="46"/>
  <c r="B114" i="44" s="1"/>
  <c r="A114" i="46"/>
  <c r="A112" i="27" s="1"/>
  <c r="EF113" i="46"/>
  <c r="BQ113" i="46" s="1"/>
  <c r="EE113" i="46"/>
  <c r="BP113" i="46" s="1"/>
  <c r="ED113" i="46"/>
  <c r="BO113" i="44" s="1"/>
  <c r="EC113" i="46"/>
  <c r="BN113" i="44" s="1"/>
  <c r="EB113" i="46"/>
  <c r="BM113" i="44" s="1"/>
  <c r="EA113" i="46"/>
  <c r="BL113" i="46" s="1"/>
  <c r="DZ113" i="46"/>
  <c r="DY113" i="46"/>
  <c r="DX113" i="46"/>
  <c r="DW113" i="46"/>
  <c r="BH113" i="46" s="1"/>
  <c r="DV113" i="46"/>
  <c r="BG113" i="46" s="1"/>
  <c r="DU113" i="46"/>
  <c r="DT113" i="46"/>
  <c r="BE113" i="46" s="1"/>
  <c r="DS113" i="46"/>
  <c r="BD113" i="46" s="1"/>
  <c r="DR113" i="46"/>
  <c r="DQ113" i="46"/>
  <c r="BB113" i="46" s="1"/>
  <c r="DP113" i="46"/>
  <c r="BA113" i="46" s="1"/>
  <c r="DO113" i="46"/>
  <c r="AZ113" i="46" s="1"/>
  <c r="DN113" i="46"/>
  <c r="DM113" i="46"/>
  <c r="DL113" i="46"/>
  <c r="AW113" i="46" s="1"/>
  <c r="DK113" i="46"/>
  <c r="AV113" i="46" s="1"/>
  <c r="DJ113" i="46"/>
  <c r="DI113" i="46"/>
  <c r="AT113" i="46" s="1"/>
  <c r="DH113" i="46"/>
  <c r="AS113" i="46" s="1"/>
  <c r="DG113" i="46"/>
  <c r="AR113" i="46" s="1"/>
  <c r="DF113" i="46"/>
  <c r="AQ113" i="46" s="1"/>
  <c r="DE113" i="46"/>
  <c r="DD113" i="46"/>
  <c r="AO113" i="46" s="1"/>
  <c r="DC113" i="46"/>
  <c r="DB113" i="46"/>
  <c r="DA113" i="46"/>
  <c r="AL113" i="46" s="1"/>
  <c r="CZ113" i="46"/>
  <c r="CY113" i="46"/>
  <c r="CX113" i="46"/>
  <c r="AI113" i="46" s="1"/>
  <c r="CW113" i="46"/>
  <c r="CV113" i="46"/>
  <c r="AG113" i="46" s="1"/>
  <c r="CU113" i="46"/>
  <c r="AF113" i="46" s="1"/>
  <c r="CT113" i="46"/>
  <c r="CS113" i="46"/>
  <c r="AD113" i="46" s="1"/>
  <c r="CR113" i="46"/>
  <c r="CQ113" i="46"/>
  <c r="AB113" i="46" s="1"/>
  <c r="CP113" i="46"/>
  <c r="AA113" i="46" s="1"/>
  <c r="CO113" i="46"/>
  <c r="CN113" i="46"/>
  <c r="Y113" i="46" s="1"/>
  <c r="CM113" i="46"/>
  <c r="X113" i="46" s="1"/>
  <c r="CL113" i="46"/>
  <c r="W113" i="46" s="1"/>
  <c r="CK113" i="46"/>
  <c r="V113" i="46" s="1"/>
  <c r="CJ113" i="46"/>
  <c r="U113" i="46" s="1"/>
  <c r="CI113" i="46"/>
  <c r="T113" i="46" s="1"/>
  <c r="CH113" i="46"/>
  <c r="CG113" i="46"/>
  <c r="CF113" i="46"/>
  <c r="Q113" i="46" s="1"/>
  <c r="CE113" i="46"/>
  <c r="P113" i="46" s="1"/>
  <c r="CD113" i="46"/>
  <c r="CC113" i="46"/>
  <c r="CB113" i="46"/>
  <c r="CA113" i="46"/>
  <c r="L113" i="46" s="1"/>
  <c r="BZ113" i="46"/>
  <c r="K113" i="46" s="1"/>
  <c r="BY113" i="46"/>
  <c r="BX113" i="46"/>
  <c r="I113" i="46" s="1"/>
  <c r="BW113" i="46"/>
  <c r="H113" i="46" s="1"/>
  <c r="BV113" i="46"/>
  <c r="BU113" i="46"/>
  <c r="BT113" i="46"/>
  <c r="E113" i="46" s="1"/>
  <c r="BS113" i="46"/>
  <c r="BO113" i="46"/>
  <c r="BN113" i="46"/>
  <c r="BM113" i="46"/>
  <c r="B113" i="46"/>
  <c r="B113" i="44" s="1"/>
  <c r="A113" i="46"/>
  <c r="A111" i="27" s="1"/>
  <c r="EF112" i="46"/>
  <c r="EE112" i="46"/>
  <c r="ED112" i="46"/>
  <c r="EC112" i="46"/>
  <c r="BN112" i="46" s="1"/>
  <c r="EB112" i="46"/>
  <c r="EA112" i="46"/>
  <c r="BL112" i="46" s="1"/>
  <c r="DZ112" i="46"/>
  <c r="BK112" i="46" s="1"/>
  <c r="DY112" i="46"/>
  <c r="DX112" i="46"/>
  <c r="DW112" i="46"/>
  <c r="BH112" i="46" s="1"/>
  <c r="DV112" i="46"/>
  <c r="BG112" i="46" s="1"/>
  <c r="DU112" i="46"/>
  <c r="DT112" i="46"/>
  <c r="DS112" i="46"/>
  <c r="BD112" i="46" s="1"/>
  <c r="DR112" i="46"/>
  <c r="DQ112" i="46"/>
  <c r="DP112" i="46"/>
  <c r="BA112" i="46" s="1"/>
  <c r="DO112" i="46"/>
  <c r="AZ112" i="46" s="1"/>
  <c r="DN112" i="46"/>
  <c r="DM112" i="46"/>
  <c r="AX112" i="46" s="1"/>
  <c r="DL112" i="46"/>
  <c r="DK112" i="46"/>
  <c r="AV112" i="46" s="1"/>
  <c r="DJ112" i="46"/>
  <c r="AU112" i="46" s="1"/>
  <c r="DI112" i="46"/>
  <c r="DH112" i="46"/>
  <c r="AS112" i="46" s="1"/>
  <c r="DG112" i="46"/>
  <c r="DF112" i="46"/>
  <c r="AQ112" i="46" s="1"/>
  <c r="DE112" i="46"/>
  <c r="AP112" i="46" s="1"/>
  <c r="DD112" i="46"/>
  <c r="DC112" i="46"/>
  <c r="AN112" i="46" s="1"/>
  <c r="DB112" i="46"/>
  <c r="AM112" i="46" s="1"/>
  <c r="DA112" i="46"/>
  <c r="CZ112" i="46"/>
  <c r="CY112" i="46"/>
  <c r="AJ112" i="46" s="1"/>
  <c r="CX112" i="46"/>
  <c r="AI112" i="46" s="1"/>
  <c r="CW112" i="46"/>
  <c r="AH112" i="46" s="1"/>
  <c r="CV112" i="46"/>
  <c r="CU112" i="46"/>
  <c r="AF112" i="46" s="1"/>
  <c r="CT112" i="46"/>
  <c r="AE112" i="46" s="1"/>
  <c r="CS112" i="46"/>
  <c r="CR112" i="46"/>
  <c r="CQ112" i="46"/>
  <c r="AB112" i="46" s="1"/>
  <c r="CP112" i="46"/>
  <c r="AA112" i="46" s="1"/>
  <c r="CO112" i="46"/>
  <c r="CN112" i="46"/>
  <c r="CM112" i="46"/>
  <c r="CL112" i="46"/>
  <c r="W112" i="46" s="1"/>
  <c r="CK112" i="46"/>
  <c r="CJ112" i="46"/>
  <c r="U112" i="46" s="1"/>
  <c r="CI112" i="46"/>
  <c r="T112" i="46" s="1"/>
  <c r="CH112" i="46"/>
  <c r="S112" i="46" s="1"/>
  <c r="CG112" i="46"/>
  <c r="CF112" i="46"/>
  <c r="CE112" i="46"/>
  <c r="P112" i="46" s="1"/>
  <c r="CD112" i="46"/>
  <c r="CC112" i="46"/>
  <c r="CB112" i="46"/>
  <c r="M112" i="46" s="1"/>
  <c r="CA112" i="46"/>
  <c r="L112" i="46" s="1"/>
  <c r="BZ112" i="46"/>
  <c r="K112" i="46" s="1"/>
  <c r="BY112" i="46"/>
  <c r="J112" i="46" s="1"/>
  <c r="BX112" i="46"/>
  <c r="BW112" i="46"/>
  <c r="H112" i="46" s="1"/>
  <c r="BV112" i="46"/>
  <c r="G112" i="46" s="1"/>
  <c r="BU112" i="46"/>
  <c r="BT112" i="46"/>
  <c r="BS112" i="46"/>
  <c r="D112" i="46" s="1"/>
  <c r="B112" i="46"/>
  <c r="B112" i="44" s="1"/>
  <c r="A112" i="46"/>
  <c r="A110" i="27" s="1"/>
  <c r="EF111" i="46"/>
  <c r="EE111" i="46"/>
  <c r="ED111" i="46"/>
  <c r="BO111" i="46" s="1"/>
  <c r="EC111" i="46"/>
  <c r="EB111" i="46"/>
  <c r="BM111" i="46" s="1"/>
  <c r="EA111" i="46"/>
  <c r="BL111" i="46" s="1"/>
  <c r="DZ111" i="46"/>
  <c r="DY111" i="46"/>
  <c r="DX111" i="46"/>
  <c r="DW111" i="46"/>
  <c r="BH111" i="46" s="1"/>
  <c r="DV111" i="46"/>
  <c r="BG111" i="46" s="1"/>
  <c r="DU111" i="46"/>
  <c r="DT111" i="46"/>
  <c r="BE111" i="46" s="1"/>
  <c r="DS111" i="46"/>
  <c r="BD111" i="46" s="1"/>
  <c r="DR111" i="46"/>
  <c r="BC111" i="46" s="1"/>
  <c r="DQ111" i="46"/>
  <c r="BB111" i="46" s="1"/>
  <c r="DP111" i="46"/>
  <c r="DO111" i="46"/>
  <c r="AZ111" i="46" s="1"/>
  <c r="DN111" i="46"/>
  <c r="DM111" i="46"/>
  <c r="DL111" i="46"/>
  <c r="AW111" i="46" s="1"/>
  <c r="DK111" i="46"/>
  <c r="AV111" i="46" s="1"/>
  <c r="DJ111" i="46"/>
  <c r="AU111" i="46" s="1"/>
  <c r="DI111" i="46"/>
  <c r="AT111" i="46" s="1"/>
  <c r="DH111" i="46"/>
  <c r="DG111" i="46"/>
  <c r="AR111" i="46" s="1"/>
  <c r="DF111" i="46"/>
  <c r="DE111" i="46"/>
  <c r="DD111" i="46"/>
  <c r="AO111" i="46" s="1"/>
  <c r="DC111" i="46"/>
  <c r="AN111" i="46" s="1"/>
  <c r="DB111" i="46"/>
  <c r="AM111" i="46" s="1"/>
  <c r="DA111" i="46"/>
  <c r="CZ111" i="46"/>
  <c r="CY111" i="46"/>
  <c r="AJ111" i="46" s="1"/>
  <c r="CX111" i="46"/>
  <c r="AI111" i="46" s="1"/>
  <c r="CW111" i="46"/>
  <c r="CV111" i="46"/>
  <c r="CU111" i="46"/>
  <c r="CT111" i="46"/>
  <c r="CS111" i="46"/>
  <c r="AD111" i="46" s="1"/>
  <c r="CR111" i="46"/>
  <c r="CQ111" i="46"/>
  <c r="AB111" i="46" s="1"/>
  <c r="CP111" i="46"/>
  <c r="AA111" i="46" s="1"/>
  <c r="CO111" i="46"/>
  <c r="CN111" i="46"/>
  <c r="Y111" i="46" s="1"/>
  <c r="CM111" i="46"/>
  <c r="CL111" i="46"/>
  <c r="W111" i="46" s="1"/>
  <c r="CK111" i="46"/>
  <c r="V111" i="46" s="1"/>
  <c r="CJ111" i="46"/>
  <c r="CI111" i="46"/>
  <c r="T111" i="46" s="1"/>
  <c r="CH111" i="46"/>
  <c r="S111" i="46" s="1"/>
  <c r="CG111" i="46"/>
  <c r="CF111" i="46"/>
  <c r="CE111" i="46"/>
  <c r="P111" i="46" s="1"/>
  <c r="CD111" i="46"/>
  <c r="O111" i="46" s="1"/>
  <c r="CC111" i="46"/>
  <c r="N111" i="46" s="1"/>
  <c r="CB111" i="46"/>
  <c r="CA111" i="46"/>
  <c r="L111" i="46" s="1"/>
  <c r="BZ111" i="46"/>
  <c r="K111" i="46" s="1"/>
  <c r="BY111" i="46"/>
  <c r="BX111" i="46"/>
  <c r="I111" i="46" s="1"/>
  <c r="BW111" i="46"/>
  <c r="BV111" i="46"/>
  <c r="G111" i="46" s="1"/>
  <c r="BU111" i="46"/>
  <c r="BT111" i="46"/>
  <c r="BS111" i="46"/>
  <c r="D111" i="46" s="1"/>
  <c r="B111" i="46"/>
  <c r="B111" i="44" s="1"/>
  <c r="A111" i="46"/>
  <c r="A109" i="27" s="1"/>
  <c r="EF110" i="46"/>
  <c r="BQ110" i="46" s="1"/>
  <c r="EE110" i="46"/>
  <c r="ED110" i="46"/>
  <c r="BO110" i="46" s="1"/>
  <c r="EC110" i="46"/>
  <c r="EB110" i="46"/>
  <c r="EA110" i="46"/>
  <c r="BL110" i="46" s="1"/>
  <c r="DZ110" i="46"/>
  <c r="BK110" i="46" s="1"/>
  <c r="DY110" i="46"/>
  <c r="DX110" i="46"/>
  <c r="BI110" i="46" s="1"/>
  <c r="DW110" i="46"/>
  <c r="BH110" i="46" s="1"/>
  <c r="DV110" i="46"/>
  <c r="BG110" i="46" s="1"/>
  <c r="DU110" i="46"/>
  <c r="DT110" i="46"/>
  <c r="DS110" i="46"/>
  <c r="BD110" i="46" s="1"/>
  <c r="DR110" i="46"/>
  <c r="DQ110" i="46"/>
  <c r="DP110" i="46"/>
  <c r="DO110" i="46"/>
  <c r="AZ110" i="46" s="1"/>
  <c r="DN110" i="46"/>
  <c r="DM110" i="46"/>
  <c r="DL110" i="46"/>
  <c r="DK110" i="46"/>
  <c r="AV110" i="46" s="1"/>
  <c r="DJ110" i="46"/>
  <c r="DI110" i="46"/>
  <c r="DH110" i="46"/>
  <c r="AS110" i="46" s="1"/>
  <c r="DG110" i="46"/>
  <c r="AR110" i="46" s="1"/>
  <c r="DF110" i="46"/>
  <c r="DE110" i="46"/>
  <c r="DD110" i="46"/>
  <c r="DC110" i="46"/>
  <c r="AN110" i="46" s="1"/>
  <c r="DB110" i="46"/>
  <c r="AM110" i="46" s="1"/>
  <c r="DA110" i="46"/>
  <c r="CZ110" i="46"/>
  <c r="CY110" i="46"/>
  <c r="CX110" i="46"/>
  <c r="AI110" i="46" s="1"/>
  <c r="CW110" i="46"/>
  <c r="AH110" i="46" s="1"/>
  <c r="CV110" i="46"/>
  <c r="CU110" i="46"/>
  <c r="AF110" i="46" s="1"/>
  <c r="CT110" i="46"/>
  <c r="CS110" i="46"/>
  <c r="CR110" i="46"/>
  <c r="CQ110" i="46"/>
  <c r="CP110" i="46"/>
  <c r="AA110" i="46" s="1"/>
  <c r="CO110" i="46"/>
  <c r="CN110" i="46"/>
  <c r="CM110" i="46"/>
  <c r="X110" i="46" s="1"/>
  <c r="CL110" i="46"/>
  <c r="W110" i="46" s="1"/>
  <c r="CK110" i="46"/>
  <c r="CJ110" i="46"/>
  <c r="U110" i="46" s="1"/>
  <c r="CI110" i="46"/>
  <c r="T110" i="46" s="1"/>
  <c r="CH110" i="46"/>
  <c r="S110" i="46" s="1"/>
  <c r="CG110" i="46"/>
  <c r="R110" i="46" s="1"/>
  <c r="CF110" i="46"/>
  <c r="CE110" i="46"/>
  <c r="P110" i="46" s="1"/>
  <c r="CD110" i="46"/>
  <c r="CC110" i="46"/>
  <c r="CB110" i="46"/>
  <c r="CA110" i="46"/>
  <c r="L110" i="46" s="1"/>
  <c r="BZ110" i="46"/>
  <c r="BY110" i="46"/>
  <c r="BX110" i="46"/>
  <c r="BW110" i="46"/>
  <c r="H110" i="46" s="1"/>
  <c r="BV110" i="46"/>
  <c r="G110" i="46" s="1"/>
  <c r="BU110" i="46"/>
  <c r="F110" i="46" s="1"/>
  <c r="BT110" i="46"/>
  <c r="E110" i="46" s="1"/>
  <c r="BS110" i="46"/>
  <c r="D110" i="46" s="1"/>
  <c r="B110" i="46"/>
  <c r="B110" i="44" s="1"/>
  <c r="A110" i="46"/>
  <c r="A110" i="44" s="1"/>
  <c r="EF109" i="46"/>
  <c r="EE109" i="46"/>
  <c r="BP109" i="46" s="1"/>
  <c r="ED109" i="46"/>
  <c r="BO109" i="46" s="1"/>
  <c r="EC109" i="46"/>
  <c r="EB109" i="46"/>
  <c r="BM109" i="46" s="1"/>
  <c r="EA109" i="46"/>
  <c r="BL109" i="46" s="1"/>
  <c r="DZ109" i="46"/>
  <c r="DY109" i="46"/>
  <c r="BJ109" i="46" s="1"/>
  <c r="DX109" i="46"/>
  <c r="DW109" i="46"/>
  <c r="BH109" i="46" s="1"/>
  <c r="DV109" i="46"/>
  <c r="DU109" i="46"/>
  <c r="DT109" i="46"/>
  <c r="BE109" i="46" s="1"/>
  <c r="DS109" i="46"/>
  <c r="BD109" i="46" s="1"/>
  <c r="DR109" i="46"/>
  <c r="BC109" i="46" s="1"/>
  <c r="DQ109" i="46"/>
  <c r="BB109" i="46" s="1"/>
  <c r="DP109" i="46"/>
  <c r="DO109" i="46"/>
  <c r="AZ109" i="46" s="1"/>
  <c r="DN109" i="46"/>
  <c r="AY109" i="46" s="1"/>
  <c r="DM109" i="46"/>
  <c r="DL109" i="46"/>
  <c r="AW109" i="46" s="1"/>
  <c r="DK109" i="46"/>
  <c r="AV109" i="46" s="1"/>
  <c r="DJ109" i="46"/>
  <c r="DI109" i="46"/>
  <c r="AT109" i="46" s="1"/>
  <c r="DH109" i="46"/>
  <c r="DG109" i="46"/>
  <c r="AR109" i="46" s="1"/>
  <c r="DF109" i="46"/>
  <c r="AQ109" i="46" s="1"/>
  <c r="DE109" i="46"/>
  <c r="DD109" i="46"/>
  <c r="DC109" i="46"/>
  <c r="AN109" i="46" s="1"/>
  <c r="DB109" i="46"/>
  <c r="AM109" i="46" s="1"/>
  <c r="DA109" i="46"/>
  <c r="AL109" i="46" s="1"/>
  <c r="CZ109" i="46"/>
  <c r="CY109" i="46"/>
  <c r="AJ109" i="46" s="1"/>
  <c r="CX109" i="46"/>
  <c r="AI109" i="46" s="1"/>
  <c r="CW109" i="46"/>
  <c r="CV109" i="46"/>
  <c r="AG109" i="46" s="1"/>
  <c r="CU109" i="46"/>
  <c r="CT109" i="46"/>
  <c r="AE109" i="46" s="1"/>
  <c r="CS109" i="46"/>
  <c r="CR109" i="46"/>
  <c r="CQ109" i="46"/>
  <c r="AB109" i="46" s="1"/>
  <c r="CP109" i="46"/>
  <c r="AA109" i="46" s="1"/>
  <c r="CO109" i="46"/>
  <c r="CN109" i="46"/>
  <c r="CM109" i="46"/>
  <c r="CL109" i="46"/>
  <c r="W109" i="46" s="1"/>
  <c r="CK109" i="46"/>
  <c r="V109" i="46" s="1"/>
  <c r="CJ109" i="46"/>
  <c r="CI109" i="46"/>
  <c r="T109" i="46" s="1"/>
  <c r="CH109" i="46"/>
  <c r="S109" i="46" s="1"/>
  <c r="CG109" i="46"/>
  <c r="CF109" i="46"/>
  <c r="Q109" i="46" s="1"/>
  <c r="CE109" i="46"/>
  <c r="P109" i="46" s="1"/>
  <c r="CD109" i="46"/>
  <c r="O109" i="46" s="1"/>
  <c r="CC109" i="46"/>
  <c r="N109" i="46" s="1"/>
  <c r="CB109" i="46"/>
  <c r="CA109" i="46"/>
  <c r="L109" i="46" s="1"/>
  <c r="BZ109" i="46"/>
  <c r="BY109" i="46"/>
  <c r="BX109" i="46"/>
  <c r="I109" i="46" s="1"/>
  <c r="BW109" i="46"/>
  <c r="BV109" i="46"/>
  <c r="G109" i="46" s="1"/>
  <c r="BU109" i="46"/>
  <c r="BT109" i="46"/>
  <c r="BS109" i="46"/>
  <c r="D109" i="46" s="1"/>
  <c r="B109" i="46"/>
  <c r="B109" i="44" s="1"/>
  <c r="A109" i="46"/>
  <c r="A107" i="27" s="1"/>
  <c r="EF108" i="46"/>
  <c r="EE108" i="46"/>
  <c r="BP108" i="46" s="1"/>
  <c r="ED108" i="46"/>
  <c r="EC108" i="46"/>
  <c r="EB108" i="46"/>
  <c r="EA108" i="46"/>
  <c r="BL108" i="46" s="1"/>
  <c r="DZ108" i="46"/>
  <c r="BK108" i="46" s="1"/>
  <c r="DY108" i="46"/>
  <c r="DX108" i="46"/>
  <c r="DW108" i="46"/>
  <c r="BH108" i="46" s="1"/>
  <c r="DV108" i="46"/>
  <c r="BG108" i="46" s="1"/>
  <c r="DU108" i="46"/>
  <c r="DT108" i="46"/>
  <c r="DS108" i="46"/>
  <c r="BD108" i="46" s="1"/>
  <c r="DR108" i="46"/>
  <c r="DQ108" i="46"/>
  <c r="DP108" i="46"/>
  <c r="DO108" i="46"/>
  <c r="AZ108" i="46" s="1"/>
  <c r="DN108" i="46"/>
  <c r="DM108" i="46"/>
  <c r="AX108" i="46" s="1"/>
  <c r="DL108" i="46"/>
  <c r="DK108" i="46"/>
  <c r="AV108" i="46" s="1"/>
  <c r="DJ108" i="46"/>
  <c r="AU108" i="46" s="1"/>
  <c r="DI108" i="46"/>
  <c r="DH108" i="46"/>
  <c r="AS108" i="46" s="1"/>
  <c r="DG108" i="46"/>
  <c r="AR108" i="46" s="1"/>
  <c r="DF108" i="46"/>
  <c r="AQ108" i="46" s="1"/>
  <c r="DE108" i="46"/>
  <c r="DD108" i="46"/>
  <c r="DC108" i="46"/>
  <c r="AN108" i="46" s="1"/>
  <c r="DB108" i="46"/>
  <c r="AM108" i="46" s="1"/>
  <c r="DA108" i="46"/>
  <c r="CZ108" i="46"/>
  <c r="AK108" i="46" s="1"/>
  <c r="CY108" i="46"/>
  <c r="CX108" i="46"/>
  <c r="AI108" i="46" s="1"/>
  <c r="CW108" i="46"/>
  <c r="CV108" i="46"/>
  <c r="CU108" i="46"/>
  <c r="AF108" i="46" s="1"/>
  <c r="CT108" i="46"/>
  <c r="CS108" i="46"/>
  <c r="CR108" i="46"/>
  <c r="AC108" i="46" s="1"/>
  <c r="CQ108" i="46"/>
  <c r="AB108" i="46" s="1"/>
  <c r="CP108" i="46"/>
  <c r="CO108" i="46"/>
  <c r="CN108" i="46"/>
  <c r="CM108" i="46"/>
  <c r="X108" i="46" s="1"/>
  <c r="CL108" i="46"/>
  <c r="W108" i="46" s="1"/>
  <c r="CK108" i="46"/>
  <c r="CJ108" i="46"/>
  <c r="CI108" i="46"/>
  <c r="T108" i="46" s="1"/>
  <c r="CH108" i="46"/>
  <c r="S108" i="46" s="1"/>
  <c r="CG108" i="46"/>
  <c r="R108" i="46" s="1"/>
  <c r="CF108" i="46"/>
  <c r="CE108" i="46"/>
  <c r="P108" i="46" s="1"/>
  <c r="CD108" i="46"/>
  <c r="CC108" i="46"/>
  <c r="N108" i="46" s="1"/>
  <c r="CB108" i="46"/>
  <c r="CA108" i="46"/>
  <c r="L108" i="46" s="1"/>
  <c r="BZ108" i="46"/>
  <c r="BY108" i="46"/>
  <c r="J108" i="46" s="1"/>
  <c r="BX108" i="46"/>
  <c r="BW108" i="46"/>
  <c r="H108" i="46" s="1"/>
  <c r="BV108" i="46"/>
  <c r="G108" i="46" s="1"/>
  <c r="BU108" i="46"/>
  <c r="BT108" i="46"/>
  <c r="E108" i="46" s="1"/>
  <c r="BS108" i="46"/>
  <c r="B108" i="46"/>
  <c r="B108" i="44" s="1"/>
  <c r="A108" i="46"/>
  <c r="A106" i="27" s="1"/>
  <c r="EF107" i="46"/>
  <c r="EE107" i="46"/>
  <c r="BP107" i="46" s="1"/>
  <c r="ED107" i="46"/>
  <c r="BO107" i="46" s="1"/>
  <c r="EC107" i="46"/>
  <c r="EB107" i="46"/>
  <c r="EA107" i="46"/>
  <c r="BL107" i="46" s="1"/>
  <c r="DZ107" i="46"/>
  <c r="DY107" i="46"/>
  <c r="BJ107" i="46" s="1"/>
  <c r="DX107" i="46"/>
  <c r="DW107" i="46"/>
  <c r="BH107" i="46" s="1"/>
  <c r="DV107" i="46"/>
  <c r="BG107" i="46" s="1"/>
  <c r="DU107" i="46"/>
  <c r="DT107" i="46"/>
  <c r="BE107" i="46" s="1"/>
  <c r="DS107" i="46"/>
  <c r="BD107" i="46" s="1"/>
  <c r="DR107" i="46"/>
  <c r="DQ107" i="46"/>
  <c r="BB107" i="46" s="1"/>
  <c r="DP107" i="46"/>
  <c r="DO107" i="46"/>
  <c r="AZ107" i="46" s="1"/>
  <c r="DN107" i="46"/>
  <c r="AY107" i="46" s="1"/>
  <c r="DM107" i="46"/>
  <c r="AX107" i="46" s="1"/>
  <c r="DL107" i="46"/>
  <c r="DK107" i="46"/>
  <c r="DJ107" i="46"/>
  <c r="AU107" i="46" s="1"/>
  <c r="DI107" i="46"/>
  <c r="AT107" i="46" s="1"/>
  <c r="DH107" i="46"/>
  <c r="DG107" i="46"/>
  <c r="AR107" i="46" s="1"/>
  <c r="DF107" i="46"/>
  <c r="AQ107" i="44" s="1"/>
  <c r="DE107" i="46"/>
  <c r="DD107" i="46"/>
  <c r="AO107" i="46" s="1"/>
  <c r="DC107" i="46"/>
  <c r="AN107" i="46" s="1"/>
  <c r="DB107" i="46"/>
  <c r="AM107" i="46" s="1"/>
  <c r="DA107" i="46"/>
  <c r="AL107" i="46" s="1"/>
  <c r="CZ107" i="46"/>
  <c r="CY107" i="46"/>
  <c r="CX107" i="46"/>
  <c r="AI107" i="46" s="1"/>
  <c r="CW107" i="46"/>
  <c r="CV107" i="46"/>
  <c r="CU107" i="46"/>
  <c r="CT107" i="46"/>
  <c r="CS107" i="46"/>
  <c r="AD107" i="46" s="1"/>
  <c r="CR107" i="46"/>
  <c r="CQ107" i="46"/>
  <c r="AB107" i="46" s="1"/>
  <c r="CP107" i="46"/>
  <c r="AA107" i="46" s="1"/>
  <c r="CO107" i="46"/>
  <c r="CN107" i="46"/>
  <c r="Y107" i="46" s="1"/>
  <c r="CM107" i="46"/>
  <c r="X107" i="46" s="1"/>
  <c r="CL107" i="46"/>
  <c r="CK107" i="46"/>
  <c r="CJ107" i="46"/>
  <c r="CI107" i="46"/>
  <c r="T107" i="46" s="1"/>
  <c r="CH107" i="46"/>
  <c r="CG107" i="46"/>
  <c r="CF107" i="46"/>
  <c r="Q107" i="46" s="1"/>
  <c r="CE107" i="46"/>
  <c r="CD107" i="46"/>
  <c r="O107" i="46" s="1"/>
  <c r="CC107" i="46"/>
  <c r="N107" i="46" s="1"/>
  <c r="CB107" i="46"/>
  <c r="CA107" i="46"/>
  <c r="L107" i="46" s="1"/>
  <c r="BZ107" i="46"/>
  <c r="K107" i="46" s="1"/>
  <c r="BY107" i="46"/>
  <c r="BX107" i="46"/>
  <c r="I107" i="46" s="1"/>
  <c r="BW107" i="46"/>
  <c r="BV107" i="46"/>
  <c r="BU107" i="46"/>
  <c r="F107" i="46" s="1"/>
  <c r="BT107" i="46"/>
  <c r="BS107" i="46"/>
  <c r="AQ107" i="46"/>
  <c r="B107" i="46"/>
  <c r="B107" i="44" s="1"/>
  <c r="A107" i="46"/>
  <c r="A105" i="27" s="1"/>
  <c r="EF106" i="46"/>
  <c r="BQ106" i="46" s="1"/>
  <c r="EE106" i="46"/>
  <c r="BP106" i="46" s="1"/>
  <c r="ED106" i="46"/>
  <c r="BO106" i="44" s="1"/>
  <c r="EC106" i="46"/>
  <c r="EB106" i="46"/>
  <c r="BM106" i="46" s="1"/>
  <c r="EA106" i="46"/>
  <c r="BL106" i="46" s="1"/>
  <c r="DZ106" i="46"/>
  <c r="DY106" i="46"/>
  <c r="DX106" i="46"/>
  <c r="DW106" i="46"/>
  <c r="BH106" i="46" s="1"/>
  <c r="DV106" i="46"/>
  <c r="BG106" i="46" s="1"/>
  <c r="DU106" i="46"/>
  <c r="DT106" i="46"/>
  <c r="BE106" i="46" s="1"/>
  <c r="DS106" i="46"/>
  <c r="DR106" i="46"/>
  <c r="DQ106" i="46"/>
  <c r="DP106" i="46"/>
  <c r="BA106" i="46" s="1"/>
  <c r="DO106" i="46"/>
  <c r="AZ106" i="46" s="1"/>
  <c r="DN106" i="46"/>
  <c r="AY106" i="46" s="1"/>
  <c r="DM106" i="46"/>
  <c r="DL106" i="46"/>
  <c r="AW106" i="46" s="1"/>
  <c r="DK106" i="46"/>
  <c r="AV106" i="46" s="1"/>
  <c r="DJ106" i="46"/>
  <c r="DI106" i="46"/>
  <c r="AT106" i="46" s="1"/>
  <c r="DH106" i="46"/>
  <c r="AS106" i="46" s="1"/>
  <c r="DG106" i="46"/>
  <c r="AR106" i="46" s="1"/>
  <c r="DF106" i="46"/>
  <c r="AQ106" i="46" s="1"/>
  <c r="DE106" i="46"/>
  <c r="DD106" i="46"/>
  <c r="AO106" i="46" s="1"/>
  <c r="DC106" i="46"/>
  <c r="AN106" i="46" s="1"/>
  <c r="DB106" i="46"/>
  <c r="DA106" i="46"/>
  <c r="AL106" i="46" s="1"/>
  <c r="CZ106" i="46"/>
  <c r="CY106" i="46"/>
  <c r="CX106" i="46"/>
  <c r="AI106" i="46" s="1"/>
  <c r="CW106" i="46"/>
  <c r="CV106" i="46"/>
  <c r="AG106" i="46" s="1"/>
  <c r="CU106" i="46"/>
  <c r="CT106" i="46"/>
  <c r="CS106" i="46"/>
  <c r="AD106" i="46" s="1"/>
  <c r="CR106" i="46"/>
  <c r="AC106" i="46" s="1"/>
  <c r="CQ106" i="46"/>
  <c r="AB106" i="46" s="1"/>
  <c r="CP106" i="46"/>
  <c r="CO106" i="46"/>
  <c r="CN106" i="46"/>
  <c r="CM106" i="46"/>
  <c r="X106" i="46" s="1"/>
  <c r="CL106" i="46"/>
  <c r="W106" i="46" s="1"/>
  <c r="CK106" i="46"/>
  <c r="CJ106" i="46"/>
  <c r="CI106" i="46"/>
  <c r="CH106" i="46"/>
  <c r="S106" i="46" s="1"/>
  <c r="CG106" i="46"/>
  <c r="CF106" i="46"/>
  <c r="Q106" i="46" s="1"/>
  <c r="CE106" i="46"/>
  <c r="P106" i="46" s="1"/>
  <c r="CD106" i="46"/>
  <c r="CC106" i="46"/>
  <c r="CB106" i="46"/>
  <c r="CA106" i="46"/>
  <c r="L106" i="46" s="1"/>
  <c r="BZ106" i="46"/>
  <c r="K106" i="46" s="1"/>
  <c r="BY106" i="46"/>
  <c r="BX106" i="46"/>
  <c r="I106" i="46" s="1"/>
  <c r="BW106" i="46"/>
  <c r="H106" i="46" s="1"/>
  <c r="BV106" i="46"/>
  <c r="BU106" i="46"/>
  <c r="BT106" i="46"/>
  <c r="E106" i="46" s="1"/>
  <c r="BS106" i="46"/>
  <c r="D106" i="46" s="1"/>
  <c r="BO106" i="46"/>
  <c r="B106" i="46"/>
  <c r="B106" i="44" s="1"/>
  <c r="A106" i="46"/>
  <c r="A104" i="27" s="1"/>
  <c r="EF105" i="46"/>
  <c r="BQ105" i="46" s="1"/>
  <c r="EE105" i="46"/>
  <c r="ED105" i="46"/>
  <c r="BO105" i="46" s="1"/>
  <c r="EC105" i="46"/>
  <c r="BN105" i="46" s="1"/>
  <c r="EB105" i="46"/>
  <c r="EA105" i="46"/>
  <c r="DZ105" i="46"/>
  <c r="DY105" i="46"/>
  <c r="BJ105" i="46" s="1"/>
  <c r="DX105" i="46"/>
  <c r="BI105" i="46" s="1"/>
  <c r="DW105" i="46"/>
  <c r="DV105" i="46"/>
  <c r="DU105" i="46"/>
  <c r="BF105" i="46" s="1"/>
  <c r="DT105" i="46"/>
  <c r="BE105" i="46" s="1"/>
  <c r="DS105" i="46"/>
  <c r="BD105" i="46" s="1"/>
  <c r="DR105" i="46"/>
  <c r="DQ105" i="46"/>
  <c r="BB105" i="46" s="1"/>
  <c r="DP105" i="46"/>
  <c r="DO105" i="46"/>
  <c r="DN105" i="46"/>
  <c r="DM105" i="46"/>
  <c r="AX105" i="46" s="1"/>
  <c r="DL105" i="46"/>
  <c r="AW105" i="46" s="1"/>
  <c r="DK105" i="46"/>
  <c r="AV105" i="46" s="1"/>
  <c r="DJ105" i="46"/>
  <c r="DI105" i="46"/>
  <c r="AT105" i="46" s="1"/>
  <c r="DH105" i="46"/>
  <c r="AS105" i="46" s="1"/>
  <c r="DG105" i="46"/>
  <c r="DF105" i="46"/>
  <c r="AQ105" i="46" s="1"/>
  <c r="DE105" i="46"/>
  <c r="DD105" i="46"/>
  <c r="DC105" i="46"/>
  <c r="DB105" i="46"/>
  <c r="DA105" i="46"/>
  <c r="AL105" i="46" s="1"/>
  <c r="CZ105" i="46"/>
  <c r="AK105" i="46" s="1"/>
  <c r="CY105" i="46"/>
  <c r="CX105" i="46"/>
  <c r="CW105" i="46"/>
  <c r="AH105" i="46" s="1"/>
  <c r="CV105" i="46"/>
  <c r="CU105" i="46"/>
  <c r="AF105" i="46" s="1"/>
  <c r="CT105" i="46"/>
  <c r="CS105" i="46"/>
  <c r="CR105" i="46"/>
  <c r="AC105" i="46" s="1"/>
  <c r="CQ105" i="46"/>
  <c r="CP105" i="46"/>
  <c r="AA105" i="46" s="1"/>
  <c r="CO105" i="46"/>
  <c r="Z105" i="46" s="1"/>
  <c r="CN105" i="46"/>
  <c r="CM105" i="46"/>
  <c r="CL105" i="46"/>
  <c r="CK105" i="46"/>
  <c r="V105" i="46" s="1"/>
  <c r="CJ105" i="46"/>
  <c r="U105" i="46" s="1"/>
  <c r="CI105" i="46"/>
  <c r="CH105" i="46"/>
  <c r="S105" i="46" s="1"/>
  <c r="CG105" i="46"/>
  <c r="R105" i="46" s="1"/>
  <c r="CF105" i="46"/>
  <c r="CE105" i="46"/>
  <c r="P105" i="46" s="1"/>
  <c r="CD105" i="46"/>
  <c r="CC105" i="46"/>
  <c r="N105" i="46" s="1"/>
  <c r="CB105" i="46"/>
  <c r="M105" i="46" s="1"/>
  <c r="CA105" i="46"/>
  <c r="BZ105" i="46"/>
  <c r="K105" i="46" s="1"/>
  <c r="BY105" i="46"/>
  <c r="J105" i="46" s="1"/>
  <c r="BX105" i="46"/>
  <c r="BW105" i="46"/>
  <c r="H105" i="46" s="1"/>
  <c r="BV105" i="46"/>
  <c r="BU105" i="46"/>
  <c r="F105" i="46" s="1"/>
  <c r="BT105" i="46"/>
  <c r="E105" i="46" s="1"/>
  <c r="BS105" i="46"/>
  <c r="B105" i="46"/>
  <c r="B105" i="44" s="1"/>
  <c r="A105" i="46"/>
  <c r="A103" i="27" s="1"/>
  <c r="EF104" i="46"/>
  <c r="BQ104" i="46" s="1"/>
  <c r="EE104" i="46"/>
  <c r="BP104" i="46" s="1"/>
  <c r="ED104" i="46"/>
  <c r="EC104" i="46"/>
  <c r="BN104" i="46" s="1"/>
  <c r="EB104" i="46"/>
  <c r="BM104" i="46" s="1"/>
  <c r="EA104" i="46"/>
  <c r="DZ104" i="46"/>
  <c r="DY104" i="46"/>
  <c r="BJ104" i="46" s="1"/>
  <c r="DX104" i="46"/>
  <c r="DW104" i="46"/>
  <c r="DV104" i="46"/>
  <c r="DU104" i="46"/>
  <c r="BF104" i="46" s="1"/>
  <c r="DT104" i="46"/>
  <c r="DS104" i="46"/>
  <c r="DR104" i="46"/>
  <c r="BC104" i="46" s="1"/>
  <c r="DQ104" i="46"/>
  <c r="DP104" i="46"/>
  <c r="DO104" i="46"/>
  <c r="AZ104" i="46" s="1"/>
  <c r="DN104" i="46"/>
  <c r="DM104" i="46"/>
  <c r="AX104" i="46" s="1"/>
  <c r="DL104" i="46"/>
  <c r="AW104" i="46" s="1"/>
  <c r="DK104" i="46"/>
  <c r="DJ104" i="46"/>
  <c r="AU104" i="46" s="1"/>
  <c r="DI104" i="46"/>
  <c r="AT104" i="46" s="1"/>
  <c r="DH104" i="46"/>
  <c r="AS104" i="46" s="1"/>
  <c r="DG104" i="46"/>
  <c r="DF104" i="46"/>
  <c r="DE104" i="46"/>
  <c r="DD104" i="46"/>
  <c r="AO104" i="46" s="1"/>
  <c r="DC104" i="46"/>
  <c r="DB104" i="46"/>
  <c r="AM104" i="46" s="1"/>
  <c r="DA104" i="46"/>
  <c r="CZ104" i="46"/>
  <c r="CY104" i="46"/>
  <c r="AJ104" i="46" s="1"/>
  <c r="CX104" i="46"/>
  <c r="CW104" i="46"/>
  <c r="AH104" i="46" s="1"/>
  <c r="CV104" i="46"/>
  <c r="AG104" i="46" s="1"/>
  <c r="CU104" i="46"/>
  <c r="CT104" i="46"/>
  <c r="CS104" i="46"/>
  <c r="AD104" i="46" s="1"/>
  <c r="CR104" i="46"/>
  <c r="AC104" i="46" s="1"/>
  <c r="CQ104" i="46"/>
  <c r="AB104" i="46" s="1"/>
  <c r="CP104" i="46"/>
  <c r="CO104" i="46"/>
  <c r="Z104" i="46" s="1"/>
  <c r="CN104" i="46"/>
  <c r="Y104" i="46" s="1"/>
  <c r="CM104" i="46"/>
  <c r="X104" i="46" s="1"/>
  <c r="CL104" i="46"/>
  <c r="W104" i="46" s="1"/>
  <c r="CK104" i="46"/>
  <c r="V104" i="46" s="1"/>
  <c r="CJ104" i="46"/>
  <c r="U104" i="46" s="1"/>
  <c r="CI104" i="46"/>
  <c r="CH104" i="46"/>
  <c r="CG104" i="46"/>
  <c r="R104" i="46" s="1"/>
  <c r="CF104" i="46"/>
  <c r="Q104" i="46" s="1"/>
  <c r="CE104" i="46"/>
  <c r="CD104" i="46"/>
  <c r="CC104" i="46"/>
  <c r="CB104" i="46"/>
  <c r="CA104" i="46"/>
  <c r="L104" i="46" s="1"/>
  <c r="BZ104" i="46"/>
  <c r="BY104" i="46"/>
  <c r="BX104" i="46"/>
  <c r="BW104" i="46"/>
  <c r="BV104" i="46"/>
  <c r="G104" i="46" s="1"/>
  <c r="BU104" i="46"/>
  <c r="F104" i="46" s="1"/>
  <c r="BT104" i="46"/>
  <c r="E104" i="46" s="1"/>
  <c r="BS104" i="46"/>
  <c r="D104" i="46" s="1"/>
  <c r="B104" i="46"/>
  <c r="B104" i="44" s="1"/>
  <c r="A104" i="46"/>
  <c r="A102" i="27" s="1"/>
  <c r="EF103" i="46"/>
  <c r="BQ103" i="46" s="1"/>
  <c r="EE103" i="46"/>
  <c r="ED103" i="46"/>
  <c r="BO103" i="44" s="1"/>
  <c r="EC103" i="46"/>
  <c r="BN103" i="46" s="1"/>
  <c r="EB103" i="46"/>
  <c r="EA103" i="46"/>
  <c r="BL103" i="46" s="1"/>
  <c r="DZ103" i="46"/>
  <c r="DY103" i="46"/>
  <c r="BJ103" i="46" s="1"/>
  <c r="DX103" i="46"/>
  <c r="BI103" i="46" s="1"/>
  <c r="DW103" i="46"/>
  <c r="DV103" i="46"/>
  <c r="BG103" i="46" s="1"/>
  <c r="DU103" i="46"/>
  <c r="BF103" i="44" s="1"/>
  <c r="DT103" i="46"/>
  <c r="DS103" i="46"/>
  <c r="DR103" i="46"/>
  <c r="DQ103" i="46"/>
  <c r="BB103" i="46" s="1"/>
  <c r="DP103" i="46"/>
  <c r="DO103" i="46"/>
  <c r="DN103" i="46"/>
  <c r="AY103" i="46" s="1"/>
  <c r="DM103" i="46"/>
  <c r="AX103" i="46" s="1"/>
  <c r="DL103" i="46"/>
  <c r="AW103" i="46" s="1"/>
  <c r="DK103" i="46"/>
  <c r="AV103" i="46" s="1"/>
  <c r="DJ103" i="46"/>
  <c r="DI103" i="46"/>
  <c r="AT103" i="46" s="1"/>
  <c r="DH103" i="46"/>
  <c r="AS103" i="46" s="1"/>
  <c r="DG103" i="46"/>
  <c r="DF103" i="46"/>
  <c r="AQ103" i="46" s="1"/>
  <c r="DE103" i="46"/>
  <c r="AP103" i="46" s="1"/>
  <c r="DD103" i="46"/>
  <c r="DC103" i="46"/>
  <c r="AN103" i="46" s="1"/>
  <c r="DB103" i="46"/>
  <c r="DA103" i="46"/>
  <c r="AL103" i="46" s="1"/>
  <c r="CZ103" i="46"/>
  <c r="CY103" i="46"/>
  <c r="CX103" i="46"/>
  <c r="AI103" i="46" s="1"/>
  <c r="CW103" i="46"/>
  <c r="AH103" i="46" s="1"/>
  <c r="CV103" i="46"/>
  <c r="AG103" i="46" s="1"/>
  <c r="CU103" i="46"/>
  <c r="CT103" i="46"/>
  <c r="CS103" i="46"/>
  <c r="AD103" i="46" s="1"/>
  <c r="CR103" i="46"/>
  <c r="CQ103" i="46"/>
  <c r="CP103" i="46"/>
  <c r="AA103" i="46" s="1"/>
  <c r="CO103" i="46"/>
  <c r="Z103" i="46" s="1"/>
  <c r="CN103" i="46"/>
  <c r="Y103" i="46" s="1"/>
  <c r="CM103" i="46"/>
  <c r="CL103" i="46"/>
  <c r="CK103" i="46"/>
  <c r="CJ103" i="46"/>
  <c r="U103" i="46" s="1"/>
  <c r="CI103" i="46"/>
  <c r="T103" i="46" s="1"/>
  <c r="CH103" i="46"/>
  <c r="S103" i="46" s="1"/>
  <c r="CG103" i="46"/>
  <c r="R103" i="46" s="1"/>
  <c r="CF103" i="46"/>
  <c r="Q103" i="46" s="1"/>
  <c r="CE103" i="46"/>
  <c r="P103" i="46" s="1"/>
  <c r="CD103" i="46"/>
  <c r="CC103" i="46"/>
  <c r="N103" i="46" s="1"/>
  <c r="CB103" i="46"/>
  <c r="CA103" i="46"/>
  <c r="BZ103" i="46"/>
  <c r="BY103" i="46"/>
  <c r="J103" i="46" s="1"/>
  <c r="BX103" i="46"/>
  <c r="I103" i="46" s="1"/>
  <c r="BW103" i="46"/>
  <c r="H103" i="46" s="1"/>
  <c r="BV103" i="46"/>
  <c r="BU103" i="46"/>
  <c r="F103" i="46" s="1"/>
  <c r="BT103" i="46"/>
  <c r="E103" i="46" s="1"/>
  <c r="BS103" i="46"/>
  <c r="BO103" i="46"/>
  <c r="BF103" i="46"/>
  <c r="B103" i="46"/>
  <c r="B103" i="44" s="1"/>
  <c r="A103" i="46"/>
  <c r="A101" i="27" s="1"/>
  <c r="EF102" i="46"/>
  <c r="EE102" i="46"/>
  <c r="BP102" i="46" s="1"/>
  <c r="ED102" i="46"/>
  <c r="BO102" i="44" s="1"/>
  <c r="EC102" i="46"/>
  <c r="BN102" i="44" s="1"/>
  <c r="EB102" i="46"/>
  <c r="EA102" i="46"/>
  <c r="DZ102" i="46"/>
  <c r="DY102" i="46"/>
  <c r="DX102" i="46"/>
  <c r="DW102" i="46"/>
  <c r="BH102" i="46" s="1"/>
  <c r="DV102" i="46"/>
  <c r="BG102" i="46" s="1"/>
  <c r="DU102" i="46"/>
  <c r="DT102" i="46"/>
  <c r="BE102" i="44" s="1"/>
  <c r="DS102" i="46"/>
  <c r="BD102" i="44" s="1"/>
  <c r="DR102" i="46"/>
  <c r="BC102" i="46" s="1"/>
  <c r="DQ102" i="46"/>
  <c r="DP102" i="46"/>
  <c r="DO102" i="46"/>
  <c r="AZ102" i="46" s="1"/>
  <c r="DN102" i="46"/>
  <c r="AY102" i="46" s="1"/>
  <c r="DM102" i="46"/>
  <c r="DL102" i="46"/>
  <c r="AW102" i="46" s="1"/>
  <c r="DK102" i="46"/>
  <c r="AV102" i="46" s="1"/>
  <c r="DJ102" i="46"/>
  <c r="DI102" i="46"/>
  <c r="AT102" i="46" s="1"/>
  <c r="DH102" i="46"/>
  <c r="DG102" i="46"/>
  <c r="AR102" i="46" s="1"/>
  <c r="DF102" i="46"/>
  <c r="AQ102" i="46" s="1"/>
  <c r="DE102" i="46"/>
  <c r="DD102" i="46"/>
  <c r="AO102" i="46" s="1"/>
  <c r="DC102" i="46"/>
  <c r="AN102" i="46" s="1"/>
  <c r="DB102" i="46"/>
  <c r="DA102" i="46"/>
  <c r="AL102" i="46" s="1"/>
  <c r="CZ102" i="46"/>
  <c r="CY102" i="46"/>
  <c r="AJ102" i="46" s="1"/>
  <c r="CX102" i="46"/>
  <c r="AI102" i="46" s="1"/>
  <c r="CW102" i="46"/>
  <c r="CV102" i="46"/>
  <c r="AG102" i="46" s="1"/>
  <c r="CU102" i="46"/>
  <c r="AF102" i="46" s="1"/>
  <c r="CT102" i="46"/>
  <c r="CS102" i="46"/>
  <c r="AD102" i="46" s="1"/>
  <c r="CR102" i="46"/>
  <c r="CQ102" i="46"/>
  <c r="AB102" i="46" s="1"/>
  <c r="CP102" i="46"/>
  <c r="CO102" i="46"/>
  <c r="CN102" i="46"/>
  <c r="CM102" i="46"/>
  <c r="CL102" i="46"/>
  <c r="CK102" i="46"/>
  <c r="V102" i="46" s="1"/>
  <c r="CJ102" i="46"/>
  <c r="CI102" i="46"/>
  <c r="T102" i="46" s="1"/>
  <c r="CH102" i="46"/>
  <c r="CG102" i="46"/>
  <c r="CF102" i="46"/>
  <c r="CE102" i="46"/>
  <c r="P102" i="46" s="1"/>
  <c r="CD102" i="46"/>
  <c r="O102" i="46" s="1"/>
  <c r="CC102" i="46"/>
  <c r="CB102" i="46"/>
  <c r="CA102" i="46"/>
  <c r="L102" i="46" s="1"/>
  <c r="BZ102" i="46"/>
  <c r="BY102" i="46"/>
  <c r="BX102" i="46"/>
  <c r="I102" i="46" s="1"/>
  <c r="BW102" i="46"/>
  <c r="H102" i="46" s="1"/>
  <c r="BV102" i="46"/>
  <c r="G102" i="46" s="1"/>
  <c r="BU102" i="46"/>
  <c r="F102" i="46" s="1"/>
  <c r="BT102" i="46"/>
  <c r="BS102" i="46"/>
  <c r="D102" i="46" s="1"/>
  <c r="BO102" i="46"/>
  <c r="BN102" i="46"/>
  <c r="BE102" i="46"/>
  <c r="BD102" i="46"/>
  <c r="B102" i="46"/>
  <c r="B102" i="44" s="1"/>
  <c r="A102" i="46"/>
  <c r="A100" i="27" s="1"/>
  <c r="EF101" i="46"/>
  <c r="BQ101" i="46" s="1"/>
  <c r="EE101" i="46"/>
  <c r="BP101" i="46" s="1"/>
  <c r="ED101" i="46"/>
  <c r="BO101" i="46" s="1"/>
  <c r="EC101" i="46"/>
  <c r="EB101" i="46"/>
  <c r="EA101" i="46"/>
  <c r="BL101" i="46" s="1"/>
  <c r="DZ101" i="46"/>
  <c r="BK101" i="46" s="1"/>
  <c r="DY101" i="46"/>
  <c r="BJ101" i="46" s="1"/>
  <c r="DX101" i="46"/>
  <c r="BI101" i="46" s="1"/>
  <c r="DW101" i="46"/>
  <c r="DV101" i="46"/>
  <c r="BG101" i="46" s="1"/>
  <c r="DU101" i="46"/>
  <c r="DT101" i="46"/>
  <c r="DS101" i="46"/>
  <c r="BD101" i="46" s="1"/>
  <c r="DR101" i="46"/>
  <c r="DQ101" i="46"/>
  <c r="DP101" i="46"/>
  <c r="BA101" i="46" s="1"/>
  <c r="DO101" i="46"/>
  <c r="AZ101" i="46" s="1"/>
  <c r="DN101" i="46"/>
  <c r="AY101" i="46" s="1"/>
  <c r="DM101" i="46"/>
  <c r="DL101" i="46"/>
  <c r="DK101" i="46"/>
  <c r="AV101" i="46" s="1"/>
  <c r="DJ101" i="46"/>
  <c r="AU101" i="46" s="1"/>
  <c r="DI101" i="46"/>
  <c r="AT101" i="46" s="1"/>
  <c r="DH101" i="46"/>
  <c r="AS101" i="46" s="1"/>
  <c r="DG101" i="46"/>
  <c r="AR101" i="46" s="1"/>
  <c r="DF101" i="46"/>
  <c r="AQ101" i="46" s="1"/>
  <c r="DE101" i="46"/>
  <c r="DD101" i="46"/>
  <c r="DC101" i="46"/>
  <c r="DB101" i="46"/>
  <c r="DA101" i="46"/>
  <c r="AL101" i="46" s="1"/>
  <c r="CZ101" i="46"/>
  <c r="AK101" i="46" s="1"/>
  <c r="CY101" i="46"/>
  <c r="CX101" i="46"/>
  <c r="AI101" i="46" s="1"/>
  <c r="CW101" i="46"/>
  <c r="CV101" i="46"/>
  <c r="AG101" i="46" s="1"/>
  <c r="CU101" i="46"/>
  <c r="AF101" i="46" s="1"/>
  <c r="CT101" i="46"/>
  <c r="CS101" i="46"/>
  <c r="AD101" i="46" s="1"/>
  <c r="CR101" i="46"/>
  <c r="AC101" i="46" s="1"/>
  <c r="CQ101" i="46"/>
  <c r="CP101" i="46"/>
  <c r="AA101" i="46" s="1"/>
  <c r="CO101" i="46"/>
  <c r="CN101" i="46"/>
  <c r="Y101" i="46" s="1"/>
  <c r="CM101" i="46"/>
  <c r="X101" i="46" s="1"/>
  <c r="CL101" i="46"/>
  <c r="W101" i="46" s="1"/>
  <c r="CK101" i="46"/>
  <c r="V101" i="46" s="1"/>
  <c r="CJ101" i="46"/>
  <c r="U101" i="46" s="1"/>
  <c r="CI101" i="46"/>
  <c r="T101" i="46" s="1"/>
  <c r="CH101" i="46"/>
  <c r="S101" i="46" s="1"/>
  <c r="CG101" i="46"/>
  <c r="CF101" i="46"/>
  <c r="CE101" i="46"/>
  <c r="CD101" i="46"/>
  <c r="O101" i="46" s="1"/>
  <c r="CC101" i="46"/>
  <c r="CB101" i="46"/>
  <c r="M101" i="46" s="1"/>
  <c r="CA101" i="46"/>
  <c r="L101" i="46" s="1"/>
  <c r="BZ101" i="46"/>
  <c r="K101" i="46" s="1"/>
  <c r="BY101" i="46"/>
  <c r="BX101" i="46"/>
  <c r="I101" i="46" s="1"/>
  <c r="BW101" i="46"/>
  <c r="H101" i="46" s="1"/>
  <c r="BV101" i="46"/>
  <c r="G101" i="46" s="1"/>
  <c r="BU101" i="46"/>
  <c r="BT101" i="46"/>
  <c r="E101" i="46" s="1"/>
  <c r="BS101" i="46"/>
  <c r="D101" i="46" s="1"/>
  <c r="B101" i="46"/>
  <c r="B101" i="44" s="1"/>
  <c r="A101" i="46"/>
  <c r="A99" i="27" s="1"/>
  <c r="EF100" i="46"/>
  <c r="EE100" i="46"/>
  <c r="BP100" i="46" s="1"/>
  <c r="ED100" i="46"/>
  <c r="BO100" i="46" s="1"/>
  <c r="EC100" i="46"/>
  <c r="BN100" i="46" s="1"/>
  <c r="EB100" i="46"/>
  <c r="BM100" i="46" s="1"/>
  <c r="EA100" i="46"/>
  <c r="DZ100" i="46"/>
  <c r="DY100" i="46"/>
  <c r="DX100" i="46"/>
  <c r="DW100" i="46"/>
  <c r="BH100" i="46" s="1"/>
  <c r="DV100" i="46"/>
  <c r="DU100" i="46"/>
  <c r="DT100" i="46"/>
  <c r="DS100" i="46"/>
  <c r="DR100" i="46"/>
  <c r="DQ100" i="46"/>
  <c r="DP100" i="46"/>
  <c r="DO100" i="46"/>
  <c r="DN100" i="46"/>
  <c r="AY100" i="44" s="1"/>
  <c r="DM100" i="46"/>
  <c r="DL100" i="46"/>
  <c r="DK100" i="46"/>
  <c r="DJ100" i="46"/>
  <c r="AU100" i="46" s="1"/>
  <c r="DI100" i="46"/>
  <c r="DH100" i="46"/>
  <c r="AS100" i="46" s="1"/>
  <c r="DG100" i="46"/>
  <c r="DF100" i="46"/>
  <c r="AQ100" i="46" s="1"/>
  <c r="DE100" i="46"/>
  <c r="AP100" i="46" s="1"/>
  <c r="DD100" i="46"/>
  <c r="DC100" i="46"/>
  <c r="DB100" i="46"/>
  <c r="DA100" i="46"/>
  <c r="CZ100" i="46"/>
  <c r="AK100" i="46" s="1"/>
  <c r="CY100" i="46"/>
  <c r="AJ100" i="46" s="1"/>
  <c r="CX100" i="46"/>
  <c r="AI100" i="46" s="1"/>
  <c r="CW100" i="46"/>
  <c r="AH100" i="46" s="1"/>
  <c r="CV100" i="46"/>
  <c r="CU100" i="46"/>
  <c r="CT100" i="46"/>
  <c r="CS100" i="46"/>
  <c r="CR100" i="46"/>
  <c r="CQ100" i="46"/>
  <c r="CP100" i="46"/>
  <c r="AA100" i="46" s="1"/>
  <c r="CO100" i="46"/>
  <c r="CN100" i="46"/>
  <c r="Y100" i="46" s="1"/>
  <c r="CM100" i="46"/>
  <c r="CL100" i="46"/>
  <c r="W100" i="46" s="1"/>
  <c r="CK100" i="46"/>
  <c r="CJ100" i="46"/>
  <c r="U100" i="46" s="1"/>
  <c r="CI100" i="46"/>
  <c r="T100" i="46" s="1"/>
  <c r="CH100" i="46"/>
  <c r="S100" i="46" s="1"/>
  <c r="CG100" i="46"/>
  <c r="R100" i="46" s="1"/>
  <c r="CF100" i="46"/>
  <c r="CE100" i="46"/>
  <c r="CD100" i="46"/>
  <c r="CC100" i="46"/>
  <c r="CB100" i="46"/>
  <c r="M100" i="46" s="1"/>
  <c r="CA100" i="46"/>
  <c r="L100" i="46" s="1"/>
  <c r="BZ100" i="46"/>
  <c r="BY100" i="46"/>
  <c r="BX100" i="46"/>
  <c r="BW100" i="46"/>
  <c r="BV100" i="46"/>
  <c r="BU100" i="46"/>
  <c r="F100" i="46" s="1"/>
  <c r="BT100" i="46"/>
  <c r="BS100" i="46"/>
  <c r="AY100" i="46"/>
  <c r="B100" i="46"/>
  <c r="B100" i="44" s="1"/>
  <c r="A100" i="46"/>
  <c r="C100" i="46" s="1"/>
  <c r="C100" i="44" s="1"/>
  <c r="EF99" i="46"/>
  <c r="BQ99" i="46" s="1"/>
  <c r="EE99" i="46"/>
  <c r="ED99" i="46"/>
  <c r="BO99" i="44" s="1"/>
  <c r="EC99" i="46"/>
  <c r="BN99" i="44" s="1"/>
  <c r="EB99" i="46"/>
  <c r="BM99" i="46" s="1"/>
  <c r="EA99" i="46"/>
  <c r="DZ99" i="46"/>
  <c r="BK99" i="46" s="1"/>
  <c r="DY99" i="46"/>
  <c r="DX99" i="46"/>
  <c r="DW99" i="46"/>
  <c r="DV99" i="46"/>
  <c r="DU99" i="46"/>
  <c r="DT99" i="46"/>
  <c r="DS99" i="46"/>
  <c r="BD99" i="46" s="1"/>
  <c r="DR99" i="46"/>
  <c r="BC99" i="46" s="1"/>
  <c r="DQ99" i="46"/>
  <c r="DP99" i="46"/>
  <c r="BA99" i="46" s="1"/>
  <c r="DO99" i="46"/>
  <c r="DN99" i="46"/>
  <c r="DM99" i="46"/>
  <c r="AX99" i="46" s="1"/>
  <c r="DL99" i="46"/>
  <c r="AW99" i="46" s="1"/>
  <c r="DK99" i="46"/>
  <c r="AV99" i="46" s="1"/>
  <c r="DJ99" i="46"/>
  <c r="AU99" i="46" s="1"/>
  <c r="DI99" i="46"/>
  <c r="DH99" i="46"/>
  <c r="AS99" i="46" s="1"/>
  <c r="DG99" i="46"/>
  <c r="DF99" i="46"/>
  <c r="DE99" i="46"/>
  <c r="DD99" i="46"/>
  <c r="AO99" i="46" s="1"/>
  <c r="DC99" i="46"/>
  <c r="DB99" i="46"/>
  <c r="AM99" i="46" s="1"/>
  <c r="DA99" i="46"/>
  <c r="CZ99" i="46"/>
  <c r="AK99" i="46" s="1"/>
  <c r="CY99" i="46"/>
  <c r="CX99" i="46"/>
  <c r="CW99" i="46"/>
  <c r="CV99" i="46"/>
  <c r="CU99" i="46"/>
  <c r="AF99" i="46" s="1"/>
  <c r="CT99" i="46"/>
  <c r="AE99" i="46" s="1"/>
  <c r="CS99" i="46"/>
  <c r="CR99" i="46"/>
  <c r="CQ99" i="46"/>
  <c r="AB99" i="46" s="1"/>
  <c r="CP99" i="46"/>
  <c r="CO99" i="46"/>
  <c r="Z99" i="46" s="1"/>
  <c r="CN99" i="46"/>
  <c r="Y99" i="46" s="1"/>
  <c r="CM99" i="46"/>
  <c r="X99" i="46" s="1"/>
  <c r="CL99" i="46"/>
  <c r="CK99" i="46"/>
  <c r="CJ99" i="46"/>
  <c r="U99" i="46" s="1"/>
  <c r="CI99" i="46"/>
  <c r="CH99" i="46"/>
  <c r="CG99" i="46"/>
  <c r="CF99" i="46"/>
  <c r="Q99" i="46" s="1"/>
  <c r="CE99" i="46"/>
  <c r="P99" i="46" s="1"/>
  <c r="CD99" i="46"/>
  <c r="O99" i="46" s="1"/>
  <c r="CC99" i="46"/>
  <c r="CB99" i="46"/>
  <c r="M99" i="46" s="1"/>
  <c r="CA99" i="46"/>
  <c r="L99" i="46" s="1"/>
  <c r="BZ99" i="46"/>
  <c r="BY99" i="46"/>
  <c r="J99" i="46" s="1"/>
  <c r="BX99" i="46"/>
  <c r="I99" i="46" s="1"/>
  <c r="BW99" i="46"/>
  <c r="H99" i="46" s="1"/>
  <c r="BV99" i="46"/>
  <c r="G99" i="46" s="1"/>
  <c r="BU99" i="46"/>
  <c r="BT99" i="46"/>
  <c r="E99" i="46" s="1"/>
  <c r="BS99" i="46"/>
  <c r="BO99" i="46"/>
  <c r="BN99" i="46"/>
  <c r="B99" i="46"/>
  <c r="B99" i="44" s="1"/>
  <c r="A99" i="46"/>
  <c r="A97" i="27" s="1"/>
  <c r="EF98" i="46"/>
  <c r="BQ98" i="46" s="1"/>
  <c r="EE98" i="46"/>
  <c r="ED98" i="46"/>
  <c r="BO98" i="46" s="1"/>
  <c r="EC98" i="46"/>
  <c r="EB98" i="46"/>
  <c r="EA98" i="46"/>
  <c r="BL98" i="46" s="1"/>
  <c r="DZ98" i="46"/>
  <c r="DY98" i="46"/>
  <c r="DX98" i="46"/>
  <c r="BI98" i="46" s="1"/>
  <c r="DW98" i="46"/>
  <c r="DV98" i="46"/>
  <c r="BG98" i="46" s="1"/>
  <c r="DU98" i="46"/>
  <c r="DT98" i="46"/>
  <c r="DS98" i="46"/>
  <c r="DR98" i="46"/>
  <c r="BC98" i="46" s="1"/>
  <c r="DQ98" i="46"/>
  <c r="DP98" i="46"/>
  <c r="BA98" i="46" s="1"/>
  <c r="DO98" i="46"/>
  <c r="DN98" i="46"/>
  <c r="AY98" i="46" s="1"/>
  <c r="DM98" i="46"/>
  <c r="DL98" i="46"/>
  <c r="DK98" i="46"/>
  <c r="AV98" i="46" s="1"/>
  <c r="DJ98" i="46"/>
  <c r="AU98" i="46" s="1"/>
  <c r="DI98" i="46"/>
  <c r="AT98" i="46" s="1"/>
  <c r="DH98" i="46"/>
  <c r="AS98" i="46" s="1"/>
  <c r="DG98" i="46"/>
  <c r="DF98" i="46"/>
  <c r="AQ98" i="46" s="1"/>
  <c r="DE98" i="46"/>
  <c r="DD98" i="46"/>
  <c r="AO98" i="46" s="1"/>
  <c r="DC98" i="46"/>
  <c r="AN98" i="46" s="1"/>
  <c r="DB98" i="46"/>
  <c r="AM98" i="46" s="1"/>
  <c r="DA98" i="46"/>
  <c r="CZ98" i="46"/>
  <c r="AK98" i="46" s="1"/>
  <c r="CY98" i="46"/>
  <c r="AJ98" i="46" s="1"/>
  <c r="CX98" i="46"/>
  <c r="CW98" i="46"/>
  <c r="AH98" i="46" s="1"/>
  <c r="CV98" i="46"/>
  <c r="CU98" i="46"/>
  <c r="CT98" i="46"/>
  <c r="AE98" i="46" s="1"/>
  <c r="CS98" i="46"/>
  <c r="AD98" i="46" s="1"/>
  <c r="CR98" i="46"/>
  <c r="AC98" i="46" s="1"/>
  <c r="CQ98" i="46"/>
  <c r="CP98" i="46"/>
  <c r="AA98" i="46" s="1"/>
  <c r="CO98" i="46"/>
  <c r="CN98" i="46"/>
  <c r="CM98" i="46"/>
  <c r="CL98" i="46"/>
  <c r="CK98" i="46"/>
  <c r="V98" i="46" s="1"/>
  <c r="CJ98" i="46"/>
  <c r="U98" i="46" s="1"/>
  <c r="CI98" i="46"/>
  <c r="CH98" i="46"/>
  <c r="S98" i="46" s="1"/>
  <c r="CG98" i="46"/>
  <c r="CF98" i="46"/>
  <c r="Q98" i="46" s="1"/>
  <c r="CE98" i="46"/>
  <c r="CD98" i="46"/>
  <c r="CC98" i="46"/>
  <c r="N98" i="46" s="1"/>
  <c r="CB98" i="46"/>
  <c r="M98" i="46" s="1"/>
  <c r="CA98" i="46"/>
  <c r="BZ98" i="46"/>
  <c r="K98" i="46" s="1"/>
  <c r="BY98" i="46"/>
  <c r="J98" i="46" s="1"/>
  <c r="BX98" i="46"/>
  <c r="I98" i="46" s="1"/>
  <c r="BW98" i="46"/>
  <c r="BV98" i="46"/>
  <c r="G98" i="46" s="1"/>
  <c r="BU98" i="46"/>
  <c r="BT98" i="46"/>
  <c r="E98" i="46" s="1"/>
  <c r="BS98" i="46"/>
  <c r="B98" i="46"/>
  <c r="B98" i="44" s="1"/>
  <c r="A98" i="46"/>
  <c r="EF97" i="46"/>
  <c r="EE97" i="46"/>
  <c r="ED97" i="46"/>
  <c r="EC97" i="46"/>
  <c r="BN97" i="46" s="1"/>
  <c r="EB97" i="46"/>
  <c r="BM97" i="46" s="1"/>
  <c r="EA97" i="46"/>
  <c r="DZ97" i="46"/>
  <c r="BK97" i="46" s="1"/>
  <c r="DY97" i="46"/>
  <c r="DX97" i="46"/>
  <c r="DW97" i="46"/>
  <c r="DV97" i="46"/>
  <c r="BG97" i="46" s="1"/>
  <c r="DU97" i="46"/>
  <c r="BF97" i="46" s="1"/>
  <c r="DT97" i="46"/>
  <c r="BE97" i="46" s="1"/>
  <c r="DS97" i="46"/>
  <c r="BD97" i="46" s="1"/>
  <c r="DR97" i="46"/>
  <c r="BC97" i="46" s="1"/>
  <c r="DQ97" i="46"/>
  <c r="DP97" i="46"/>
  <c r="DO97" i="46"/>
  <c r="AZ97" i="46" s="1"/>
  <c r="DN97" i="46"/>
  <c r="AY97" i="46" s="1"/>
  <c r="DM97" i="46"/>
  <c r="AX97" i="46" s="1"/>
  <c r="DL97" i="46"/>
  <c r="AW97" i="46" s="1"/>
  <c r="DK97" i="46"/>
  <c r="DJ97" i="46"/>
  <c r="AU97" i="46" s="1"/>
  <c r="DI97" i="46"/>
  <c r="DH97" i="46"/>
  <c r="DG97" i="46"/>
  <c r="AR97" i="46" s="1"/>
  <c r="DF97" i="46"/>
  <c r="DE97" i="46"/>
  <c r="AP97" i="46" s="1"/>
  <c r="DD97" i="46"/>
  <c r="AO97" i="46" s="1"/>
  <c r="DC97" i="46"/>
  <c r="DB97" i="46"/>
  <c r="AM97" i="46" s="1"/>
  <c r="DA97" i="46"/>
  <c r="CZ97" i="46"/>
  <c r="CY97" i="46"/>
  <c r="CX97" i="46"/>
  <c r="AI97" i="46" s="1"/>
  <c r="CW97" i="46"/>
  <c r="AH97" i="46" s="1"/>
  <c r="CV97" i="46"/>
  <c r="AG97" i="46" s="1"/>
  <c r="CU97" i="46"/>
  <c r="CT97" i="46"/>
  <c r="AE97" i="46" s="1"/>
  <c r="CS97" i="46"/>
  <c r="CR97" i="46"/>
  <c r="CQ97" i="46"/>
  <c r="AB97" i="46" s="1"/>
  <c r="CP97" i="46"/>
  <c r="AA97" i="46" s="1"/>
  <c r="CO97" i="46"/>
  <c r="Z97" i="46" s="1"/>
  <c r="CN97" i="46"/>
  <c r="Y97" i="46" s="1"/>
  <c r="CM97" i="46"/>
  <c r="CL97" i="46"/>
  <c r="CK97" i="46"/>
  <c r="CJ97" i="46"/>
  <c r="CI97" i="46"/>
  <c r="CH97" i="46"/>
  <c r="S97" i="46" s="1"/>
  <c r="CG97" i="46"/>
  <c r="R97" i="46" s="1"/>
  <c r="CF97" i="46"/>
  <c r="Q97" i="46" s="1"/>
  <c r="CE97" i="46"/>
  <c r="CD97" i="46"/>
  <c r="O97" i="46" s="1"/>
  <c r="CC97" i="46"/>
  <c r="CB97" i="46"/>
  <c r="CA97" i="46"/>
  <c r="L97" i="46" s="1"/>
  <c r="BZ97" i="46"/>
  <c r="BY97" i="46"/>
  <c r="J97" i="46" s="1"/>
  <c r="BX97" i="46"/>
  <c r="I97" i="46" s="1"/>
  <c r="BW97" i="46"/>
  <c r="BV97" i="46"/>
  <c r="G97" i="46" s="1"/>
  <c r="BU97" i="46"/>
  <c r="BT97" i="46"/>
  <c r="BS97" i="46"/>
  <c r="D97" i="46" s="1"/>
  <c r="B97" i="46"/>
  <c r="B97" i="44" s="1"/>
  <c r="A97" i="46"/>
  <c r="A95" i="27" s="1"/>
  <c r="EF96" i="46"/>
  <c r="BQ96" i="46" s="1"/>
  <c r="EE96" i="46"/>
  <c r="ED96" i="46"/>
  <c r="BO96" i="46" s="1"/>
  <c r="EC96" i="46"/>
  <c r="EB96" i="46"/>
  <c r="EA96" i="46"/>
  <c r="DZ96" i="46"/>
  <c r="DY96" i="46"/>
  <c r="BJ96" i="46" s="1"/>
  <c r="DX96" i="46"/>
  <c r="BI96" i="46" s="1"/>
  <c r="DW96" i="46"/>
  <c r="DV96" i="46"/>
  <c r="BG96" i="46" s="1"/>
  <c r="DU96" i="46"/>
  <c r="DT96" i="46"/>
  <c r="DS96" i="46"/>
  <c r="DR96" i="46"/>
  <c r="BC96" i="46" s="1"/>
  <c r="DQ96" i="46"/>
  <c r="DP96" i="46"/>
  <c r="BA96" i="46" s="1"/>
  <c r="DO96" i="46"/>
  <c r="DN96" i="46"/>
  <c r="AY96" i="46" s="1"/>
  <c r="DM96" i="46"/>
  <c r="DL96" i="46"/>
  <c r="DK96" i="46"/>
  <c r="AV96" i="46" s="1"/>
  <c r="DJ96" i="46"/>
  <c r="AU96" i="46" s="1"/>
  <c r="DI96" i="46"/>
  <c r="AT96" i="46" s="1"/>
  <c r="DH96" i="46"/>
  <c r="AS96" i="46" s="1"/>
  <c r="DG96" i="46"/>
  <c r="DF96" i="46"/>
  <c r="AQ96" i="46" s="1"/>
  <c r="DE96" i="46"/>
  <c r="DD96" i="46"/>
  <c r="DC96" i="46"/>
  <c r="AN96" i="46" s="1"/>
  <c r="DB96" i="46"/>
  <c r="AM96" i="46" s="1"/>
  <c r="DA96" i="46"/>
  <c r="CZ96" i="46"/>
  <c r="AK96" i="46" s="1"/>
  <c r="CY96" i="46"/>
  <c r="CX96" i="46"/>
  <c r="AI96" i="46" s="1"/>
  <c r="CW96" i="46"/>
  <c r="CV96" i="46"/>
  <c r="CU96" i="46"/>
  <c r="CT96" i="46"/>
  <c r="AE96" i="46" s="1"/>
  <c r="CS96" i="46"/>
  <c r="AD96" i="46" s="1"/>
  <c r="CR96" i="46"/>
  <c r="AC96" i="46" s="1"/>
  <c r="CQ96" i="46"/>
  <c r="CP96" i="46"/>
  <c r="AA96" i="46" s="1"/>
  <c r="CO96" i="46"/>
  <c r="CN96" i="46"/>
  <c r="CM96" i="46"/>
  <c r="CL96" i="46"/>
  <c r="CK96" i="46"/>
  <c r="V96" i="46" s="1"/>
  <c r="CJ96" i="46"/>
  <c r="U96" i="46" s="1"/>
  <c r="CI96" i="46"/>
  <c r="T96" i="46" s="1"/>
  <c r="CH96" i="46"/>
  <c r="S96" i="46" s="1"/>
  <c r="CG96" i="46"/>
  <c r="CF96" i="46"/>
  <c r="CE96" i="46"/>
  <c r="CD96" i="46"/>
  <c r="CC96" i="46"/>
  <c r="N96" i="46" s="1"/>
  <c r="CB96" i="46"/>
  <c r="M96" i="46" s="1"/>
  <c r="CA96" i="46"/>
  <c r="BZ96" i="46"/>
  <c r="BY96" i="46"/>
  <c r="BX96" i="46"/>
  <c r="BW96" i="46"/>
  <c r="BV96" i="46"/>
  <c r="BU96" i="46"/>
  <c r="BT96" i="46"/>
  <c r="E96" i="46" s="1"/>
  <c r="BS96" i="46"/>
  <c r="B96" i="46"/>
  <c r="B96" i="44" s="1"/>
  <c r="A96" i="46"/>
  <c r="A94" i="27" s="1"/>
  <c r="EF95" i="46"/>
  <c r="EE95" i="46"/>
  <c r="ED95" i="46"/>
  <c r="BO95" i="46" s="1"/>
  <c r="EC95" i="46"/>
  <c r="BN95" i="46" s="1"/>
  <c r="EB95" i="46"/>
  <c r="EA95" i="46"/>
  <c r="DZ95" i="46"/>
  <c r="BK95" i="46" s="1"/>
  <c r="DY95" i="46"/>
  <c r="DX95" i="46"/>
  <c r="DW95" i="46"/>
  <c r="BH95" i="46" s="1"/>
  <c r="DV95" i="46"/>
  <c r="DU95" i="46"/>
  <c r="BF95" i="46" s="1"/>
  <c r="DT95" i="46"/>
  <c r="BE95" i="46" s="1"/>
  <c r="DS95" i="46"/>
  <c r="DR95" i="46"/>
  <c r="BC95" i="46" s="1"/>
  <c r="DQ95" i="46"/>
  <c r="DP95" i="46"/>
  <c r="DO95" i="46"/>
  <c r="DN95" i="46"/>
  <c r="AY95" i="46" s="1"/>
  <c r="DM95" i="46"/>
  <c r="AX95" i="46" s="1"/>
  <c r="DL95" i="46"/>
  <c r="AW95" i="46" s="1"/>
  <c r="DK95" i="46"/>
  <c r="DJ95" i="46"/>
  <c r="AU95" i="46" s="1"/>
  <c r="DI95" i="46"/>
  <c r="DH95" i="46"/>
  <c r="DG95" i="46"/>
  <c r="DF95" i="46"/>
  <c r="DE95" i="46"/>
  <c r="AP95" i="46" s="1"/>
  <c r="DD95" i="46"/>
  <c r="DC95" i="46"/>
  <c r="DB95" i="46"/>
  <c r="AM95" i="46" s="1"/>
  <c r="DA95" i="46"/>
  <c r="CZ95" i="46"/>
  <c r="CY95" i="46"/>
  <c r="CX95" i="46"/>
  <c r="AI95" i="46" s="1"/>
  <c r="CW95" i="46"/>
  <c r="AH95" i="46" s="1"/>
  <c r="CV95" i="46"/>
  <c r="CU95" i="46"/>
  <c r="CT95" i="46"/>
  <c r="AE95" i="46" s="1"/>
  <c r="CS95" i="46"/>
  <c r="CR95" i="46"/>
  <c r="CQ95" i="46"/>
  <c r="AB95" i="46" s="1"/>
  <c r="CP95" i="46"/>
  <c r="AA95" i="46" s="1"/>
  <c r="CO95" i="46"/>
  <c r="Z95" i="46" s="1"/>
  <c r="CN95" i="46"/>
  <c r="Y95" i="46" s="1"/>
  <c r="CM95" i="46"/>
  <c r="CL95" i="46"/>
  <c r="W95" i="46" s="1"/>
  <c r="CK95" i="46"/>
  <c r="CJ95" i="46"/>
  <c r="U95" i="46" s="1"/>
  <c r="CI95" i="46"/>
  <c r="CH95" i="46"/>
  <c r="CG95" i="46"/>
  <c r="CF95" i="46"/>
  <c r="Q95" i="46" s="1"/>
  <c r="CE95" i="46"/>
  <c r="CD95" i="46"/>
  <c r="CC95" i="46"/>
  <c r="CB95" i="46"/>
  <c r="CA95" i="46"/>
  <c r="L95" i="46" s="1"/>
  <c r="BZ95" i="46"/>
  <c r="K95" i="46" s="1"/>
  <c r="BY95" i="46"/>
  <c r="J95" i="46" s="1"/>
  <c r="BX95" i="46"/>
  <c r="I95" i="46" s="1"/>
  <c r="BW95" i="46"/>
  <c r="BV95" i="46"/>
  <c r="G95" i="46" s="1"/>
  <c r="BU95" i="46"/>
  <c r="BT95" i="46"/>
  <c r="BS95" i="46"/>
  <c r="B95" i="46"/>
  <c r="B95" i="44" s="1"/>
  <c r="A95" i="46"/>
  <c r="A93" i="27" s="1"/>
  <c r="EF94" i="46"/>
  <c r="BQ94" i="46" s="1"/>
  <c r="EE94" i="46"/>
  <c r="ED94" i="46"/>
  <c r="EC94" i="46"/>
  <c r="BN94" i="46" s="1"/>
  <c r="EB94" i="46"/>
  <c r="EA94" i="46"/>
  <c r="DZ94" i="46"/>
  <c r="BK94" i="46" s="1"/>
  <c r="DY94" i="46"/>
  <c r="BJ94" i="46" s="1"/>
  <c r="DX94" i="46"/>
  <c r="DW94" i="46"/>
  <c r="DV94" i="46"/>
  <c r="BG94" i="46" s="1"/>
  <c r="DU94" i="46"/>
  <c r="DT94" i="46"/>
  <c r="BE94" i="46" s="1"/>
  <c r="DS94" i="46"/>
  <c r="DR94" i="46"/>
  <c r="BC94" i="46" s="1"/>
  <c r="DQ94" i="46"/>
  <c r="DP94" i="46"/>
  <c r="BA94" i="46" s="1"/>
  <c r="DO94" i="46"/>
  <c r="DN94" i="46"/>
  <c r="AY94" i="46" s="1"/>
  <c r="DM94" i="46"/>
  <c r="AX94" i="46" s="1"/>
  <c r="DL94" i="46"/>
  <c r="DK94" i="46"/>
  <c r="DJ94" i="46"/>
  <c r="AU94" i="46" s="1"/>
  <c r="DI94" i="46"/>
  <c r="AT94" i="46" s="1"/>
  <c r="DH94" i="46"/>
  <c r="AS94" i="46" s="1"/>
  <c r="DG94" i="46"/>
  <c r="DF94" i="46"/>
  <c r="AQ94" i="46" s="1"/>
  <c r="DE94" i="46"/>
  <c r="DD94" i="46"/>
  <c r="DC94" i="46"/>
  <c r="DB94" i="46"/>
  <c r="AM94" i="46" s="1"/>
  <c r="DA94" i="46"/>
  <c r="AL94" i="46" s="1"/>
  <c r="CZ94" i="46"/>
  <c r="AK94" i="46" s="1"/>
  <c r="CY94" i="46"/>
  <c r="CX94" i="46"/>
  <c r="CW94" i="46"/>
  <c r="AH94" i="46" s="1"/>
  <c r="CV94" i="46"/>
  <c r="CU94" i="46"/>
  <c r="CT94" i="46"/>
  <c r="AE94" i="46" s="1"/>
  <c r="CS94" i="46"/>
  <c r="CR94" i="46"/>
  <c r="CQ94" i="46"/>
  <c r="CP94" i="46"/>
  <c r="AA94" i="46" s="1"/>
  <c r="CO94" i="46"/>
  <c r="CN94" i="46"/>
  <c r="CM94" i="46"/>
  <c r="X94" i="46" s="1"/>
  <c r="CL94" i="46"/>
  <c r="CK94" i="46"/>
  <c r="V94" i="46" s="1"/>
  <c r="CJ94" i="46"/>
  <c r="U94" i="46" s="1"/>
  <c r="CI94" i="46"/>
  <c r="CH94" i="46"/>
  <c r="S94" i="46" s="1"/>
  <c r="CG94" i="46"/>
  <c r="CF94" i="46"/>
  <c r="CE94" i="46"/>
  <c r="CD94" i="46"/>
  <c r="O94" i="46" s="1"/>
  <c r="CC94" i="46"/>
  <c r="N94" i="46" s="1"/>
  <c r="CB94" i="46"/>
  <c r="M94" i="46" s="1"/>
  <c r="CA94" i="46"/>
  <c r="BZ94" i="46"/>
  <c r="K94" i="46" s="1"/>
  <c r="BY94" i="46"/>
  <c r="BX94" i="46"/>
  <c r="BW94" i="46"/>
  <c r="BV94" i="46"/>
  <c r="BU94" i="46"/>
  <c r="BT94" i="46"/>
  <c r="BS94" i="46"/>
  <c r="B94" i="46"/>
  <c r="B94" i="44" s="1"/>
  <c r="A94" i="46"/>
  <c r="A94" i="44" s="1"/>
  <c r="EF93" i="46"/>
  <c r="EE93" i="46"/>
  <c r="BP93" i="46" s="1"/>
  <c r="ED93" i="46"/>
  <c r="BO93" i="46" s="1"/>
  <c r="EC93" i="46"/>
  <c r="EB93" i="46"/>
  <c r="EA93" i="46"/>
  <c r="BL93" i="46" s="1"/>
  <c r="DZ93" i="46"/>
  <c r="BK93" i="46" s="1"/>
  <c r="DY93" i="46"/>
  <c r="DX93" i="46"/>
  <c r="DW93" i="46"/>
  <c r="DV93" i="46"/>
  <c r="BG93" i="46" s="1"/>
  <c r="DU93" i="46"/>
  <c r="DT93" i="46"/>
  <c r="BE93" i="46" s="1"/>
  <c r="DS93" i="46"/>
  <c r="BD93" i="46" s="1"/>
  <c r="DR93" i="46"/>
  <c r="BC93" i="46" s="1"/>
  <c r="DQ93" i="46"/>
  <c r="BB93" i="46" s="1"/>
  <c r="DP93" i="46"/>
  <c r="DO93" i="46"/>
  <c r="DN93" i="46"/>
  <c r="DM93" i="46"/>
  <c r="AX93" i="46" s="1"/>
  <c r="DL93" i="46"/>
  <c r="DK93" i="46"/>
  <c r="AV93" i="46" s="1"/>
  <c r="DJ93" i="46"/>
  <c r="DI93" i="46"/>
  <c r="DH93" i="46"/>
  <c r="DG93" i="46"/>
  <c r="DF93" i="46"/>
  <c r="AQ93" i="46" s="1"/>
  <c r="DE93" i="46"/>
  <c r="DD93" i="46"/>
  <c r="DC93" i="46"/>
  <c r="AN93" i="46" s="1"/>
  <c r="DB93" i="46"/>
  <c r="AM93" i="46" s="1"/>
  <c r="DA93" i="46"/>
  <c r="CZ93" i="46"/>
  <c r="CY93" i="46"/>
  <c r="CX93" i="46"/>
  <c r="CW93" i="46"/>
  <c r="AH93" i="46" s="1"/>
  <c r="CV93" i="46"/>
  <c r="AG93" i="46" s="1"/>
  <c r="CU93" i="46"/>
  <c r="AF93" i="46" s="1"/>
  <c r="CT93" i="46"/>
  <c r="AE93" i="46" s="1"/>
  <c r="CS93" i="46"/>
  <c r="AD93" i="46" s="1"/>
  <c r="CR93" i="46"/>
  <c r="CQ93" i="46"/>
  <c r="AB93" i="46" s="1"/>
  <c r="CP93" i="46"/>
  <c r="AA93" i="46" s="1"/>
  <c r="CO93" i="46"/>
  <c r="Z93" i="46" s="1"/>
  <c r="CN93" i="46"/>
  <c r="Y93" i="46" s="1"/>
  <c r="CM93" i="46"/>
  <c r="X93" i="46" s="1"/>
  <c r="CL93" i="46"/>
  <c r="W93" i="46" s="1"/>
  <c r="CK93" i="46"/>
  <c r="CJ93" i="46"/>
  <c r="CI93" i="46"/>
  <c r="CH93" i="46"/>
  <c r="S93" i="46" s="1"/>
  <c r="CG93" i="46"/>
  <c r="CF93" i="46"/>
  <c r="CE93" i="46"/>
  <c r="P93" i="46" s="1"/>
  <c r="CD93" i="46"/>
  <c r="CC93" i="46"/>
  <c r="CB93" i="46"/>
  <c r="CA93" i="46"/>
  <c r="L93" i="46" s="1"/>
  <c r="BZ93" i="46"/>
  <c r="BY93" i="46"/>
  <c r="J93" i="46" s="1"/>
  <c r="BX93" i="46"/>
  <c r="BW93" i="46"/>
  <c r="H93" i="46" s="1"/>
  <c r="BV93" i="46"/>
  <c r="G93" i="46" s="1"/>
  <c r="BU93" i="46"/>
  <c r="BT93" i="46"/>
  <c r="BS93" i="46"/>
  <c r="D93" i="46" s="1"/>
  <c r="B93" i="46"/>
  <c r="B93" i="44" s="1"/>
  <c r="A93" i="46"/>
  <c r="A91" i="27" s="1"/>
  <c r="EF92" i="46"/>
  <c r="EE92" i="46"/>
  <c r="ED92" i="46"/>
  <c r="BO92" i="44" s="1"/>
  <c r="EC92" i="46"/>
  <c r="EB92" i="46"/>
  <c r="EA92" i="46"/>
  <c r="BL92" i="46" s="1"/>
  <c r="DZ92" i="46"/>
  <c r="BK92" i="46" s="1"/>
  <c r="DY92" i="46"/>
  <c r="BJ92" i="46" s="1"/>
  <c r="DX92" i="46"/>
  <c r="BI92" i="46" s="1"/>
  <c r="DW92" i="46"/>
  <c r="DV92" i="46"/>
  <c r="DU92" i="46"/>
  <c r="DT92" i="46"/>
  <c r="DS92" i="46"/>
  <c r="BD92" i="46" s="1"/>
  <c r="DR92" i="46"/>
  <c r="BC92" i="46" s="1"/>
  <c r="DQ92" i="46"/>
  <c r="BB92" i="46" s="1"/>
  <c r="DP92" i="46"/>
  <c r="BA92" i="46" s="1"/>
  <c r="DO92" i="46"/>
  <c r="DN92" i="46"/>
  <c r="AY92" i="46" s="1"/>
  <c r="DM92" i="46"/>
  <c r="DL92" i="46"/>
  <c r="DK92" i="46"/>
  <c r="DJ92" i="46"/>
  <c r="AU92" i="46" s="1"/>
  <c r="DI92" i="46"/>
  <c r="AT92" i="46" s="1"/>
  <c r="DH92" i="46"/>
  <c r="DG92" i="46"/>
  <c r="DF92" i="46"/>
  <c r="AQ92" i="46" s="1"/>
  <c r="DE92" i="46"/>
  <c r="AP92" i="46" s="1"/>
  <c r="DD92" i="46"/>
  <c r="DC92" i="46"/>
  <c r="DB92" i="46"/>
  <c r="DA92" i="46"/>
  <c r="AL92" i="46" s="1"/>
  <c r="CZ92" i="46"/>
  <c r="CY92" i="46"/>
  <c r="CX92" i="46"/>
  <c r="AI92" i="46" s="1"/>
  <c r="CW92" i="46"/>
  <c r="CV92" i="46"/>
  <c r="CU92" i="46"/>
  <c r="CT92" i="46"/>
  <c r="AE92" i="46" s="1"/>
  <c r="CS92" i="46"/>
  <c r="CR92" i="46"/>
  <c r="AC92" i="46" s="1"/>
  <c r="CQ92" i="46"/>
  <c r="CP92" i="46"/>
  <c r="CO92" i="46"/>
  <c r="CN92" i="46"/>
  <c r="CM92" i="46"/>
  <c r="X92" i="46" s="1"/>
  <c r="CL92" i="46"/>
  <c r="W92" i="46" s="1"/>
  <c r="CK92" i="46"/>
  <c r="V92" i="46" s="1"/>
  <c r="CJ92" i="46"/>
  <c r="U92" i="46" s="1"/>
  <c r="CI92" i="46"/>
  <c r="CH92" i="46"/>
  <c r="S92" i="46" s="1"/>
  <c r="CG92" i="46"/>
  <c r="R92" i="46" s="1"/>
  <c r="CF92" i="46"/>
  <c r="CE92" i="46"/>
  <c r="P92" i="46" s="1"/>
  <c r="CD92" i="46"/>
  <c r="O92" i="46" s="1"/>
  <c r="CC92" i="46"/>
  <c r="CB92" i="46"/>
  <c r="M92" i="46" s="1"/>
  <c r="CA92" i="46"/>
  <c r="BZ92" i="46"/>
  <c r="K92" i="46" s="1"/>
  <c r="BY92" i="46"/>
  <c r="BX92" i="46"/>
  <c r="BW92" i="46"/>
  <c r="BV92" i="46"/>
  <c r="G92" i="46" s="1"/>
  <c r="BU92" i="46"/>
  <c r="BT92" i="46"/>
  <c r="BS92" i="46"/>
  <c r="BO92" i="46"/>
  <c r="B92" i="46"/>
  <c r="B92" i="44" s="1"/>
  <c r="A92" i="46"/>
  <c r="A92" i="44" s="1"/>
  <c r="EF91" i="46"/>
  <c r="EE91" i="46"/>
  <c r="BP91" i="46" s="1"/>
  <c r="ED91" i="46"/>
  <c r="EC91" i="46"/>
  <c r="BN91" i="46" s="1"/>
  <c r="EB91" i="46"/>
  <c r="EA91" i="46"/>
  <c r="BL91" i="46" s="1"/>
  <c r="DZ91" i="46"/>
  <c r="BK91" i="46" s="1"/>
  <c r="DY91" i="46"/>
  <c r="DX91" i="46"/>
  <c r="DW91" i="46"/>
  <c r="BH91" i="46" s="1"/>
  <c r="DV91" i="46"/>
  <c r="DU91" i="46"/>
  <c r="DT91" i="46"/>
  <c r="DS91" i="46"/>
  <c r="BD91" i="46" s="1"/>
  <c r="DR91" i="46"/>
  <c r="DQ91" i="46"/>
  <c r="DP91" i="46"/>
  <c r="DO91" i="46"/>
  <c r="AZ91" i="46" s="1"/>
  <c r="DN91" i="46"/>
  <c r="AY91" i="46" s="1"/>
  <c r="DM91" i="46"/>
  <c r="AX91" i="46" s="1"/>
  <c r="DL91" i="46"/>
  <c r="DK91" i="46"/>
  <c r="AV91" i="46" s="1"/>
  <c r="DJ91" i="46"/>
  <c r="DI91" i="46"/>
  <c r="DH91" i="46"/>
  <c r="DG91" i="46"/>
  <c r="AR91" i="46" s="1"/>
  <c r="DF91" i="46"/>
  <c r="AQ91" i="46" s="1"/>
  <c r="DE91" i="46"/>
  <c r="AP91" i="46" s="1"/>
  <c r="DD91" i="46"/>
  <c r="DC91" i="46"/>
  <c r="DB91" i="46"/>
  <c r="DA91" i="46"/>
  <c r="CZ91" i="46"/>
  <c r="CY91" i="46"/>
  <c r="AJ91" i="46" s="1"/>
  <c r="CX91" i="46"/>
  <c r="CW91" i="46"/>
  <c r="CV91" i="46"/>
  <c r="CU91" i="46"/>
  <c r="AF91" i="46" s="1"/>
  <c r="CT91" i="46"/>
  <c r="AE91" i="46" s="1"/>
  <c r="CS91" i="46"/>
  <c r="CR91" i="46"/>
  <c r="AC91" i="46" s="1"/>
  <c r="CQ91" i="46"/>
  <c r="AB91" i="46" s="1"/>
  <c r="CP91" i="46"/>
  <c r="AA91" i="46" s="1"/>
  <c r="CO91" i="46"/>
  <c r="Z91" i="46" s="1"/>
  <c r="CN91" i="46"/>
  <c r="CM91" i="46"/>
  <c r="X91" i="46" s="1"/>
  <c r="CL91" i="46"/>
  <c r="CK91" i="46"/>
  <c r="CJ91" i="46"/>
  <c r="CI91" i="46"/>
  <c r="T91" i="46" s="1"/>
  <c r="CH91" i="46"/>
  <c r="S91" i="46" s="1"/>
  <c r="CG91" i="46"/>
  <c r="R91" i="46" s="1"/>
  <c r="CF91" i="46"/>
  <c r="CE91" i="46"/>
  <c r="P91" i="46" s="1"/>
  <c r="CD91" i="46"/>
  <c r="CC91" i="46"/>
  <c r="CB91" i="46"/>
  <c r="CA91" i="46"/>
  <c r="BZ91" i="46"/>
  <c r="BY91" i="46"/>
  <c r="J91" i="46" s="1"/>
  <c r="BX91" i="46"/>
  <c r="BW91" i="46"/>
  <c r="BV91" i="46"/>
  <c r="BU91" i="46"/>
  <c r="BT91" i="46"/>
  <c r="E91" i="46" s="1"/>
  <c r="BS91" i="46"/>
  <c r="D91" i="46" s="1"/>
  <c r="B91" i="46"/>
  <c r="B91" i="44" s="1"/>
  <c r="A91" i="46"/>
  <c r="A89" i="27" s="1"/>
  <c r="EF90" i="46"/>
  <c r="EE90" i="46"/>
  <c r="BP90" i="46" s="1"/>
  <c r="ED90" i="46"/>
  <c r="EC90" i="46"/>
  <c r="EB90" i="46"/>
  <c r="BM90" i="46" s="1"/>
  <c r="EA90" i="46"/>
  <c r="BL90" i="46" s="1"/>
  <c r="DZ90" i="46"/>
  <c r="DY90" i="46"/>
  <c r="BJ90" i="46" s="1"/>
  <c r="DX90" i="46"/>
  <c r="DW90" i="46"/>
  <c r="BH90" i="46" s="1"/>
  <c r="DV90" i="46"/>
  <c r="DU90" i="46"/>
  <c r="DT90" i="46"/>
  <c r="DS90" i="46"/>
  <c r="BD90" i="46" s="1"/>
  <c r="DR90" i="46"/>
  <c r="BC90" i="46" s="1"/>
  <c r="DQ90" i="46"/>
  <c r="BB90" i="46" s="1"/>
  <c r="DP90" i="46"/>
  <c r="DO90" i="46"/>
  <c r="DN90" i="46"/>
  <c r="DM90" i="46"/>
  <c r="DL90" i="46"/>
  <c r="DK90" i="46"/>
  <c r="AV90" i="46" s="1"/>
  <c r="DJ90" i="46"/>
  <c r="DI90" i="46"/>
  <c r="DH90" i="46"/>
  <c r="DG90" i="46"/>
  <c r="AR90" i="46" s="1"/>
  <c r="DF90" i="46"/>
  <c r="DE90" i="46"/>
  <c r="DD90" i="46"/>
  <c r="DC90" i="46"/>
  <c r="DB90" i="46"/>
  <c r="AM90" i="46" s="1"/>
  <c r="DA90" i="46"/>
  <c r="AL90" i="46" s="1"/>
  <c r="CZ90" i="46"/>
  <c r="CY90" i="46"/>
  <c r="AJ90" i="46" s="1"/>
  <c r="CX90" i="46"/>
  <c r="AI90" i="46" s="1"/>
  <c r="CW90" i="46"/>
  <c r="CV90" i="46"/>
  <c r="CU90" i="46"/>
  <c r="AF90" i="46" s="1"/>
  <c r="CT90" i="46"/>
  <c r="CS90" i="46"/>
  <c r="AD90" i="46" s="1"/>
  <c r="CR90" i="46"/>
  <c r="CQ90" i="46"/>
  <c r="AB90" i="46" s="1"/>
  <c r="CP90" i="46"/>
  <c r="AA90" i="46" s="1"/>
  <c r="CO90" i="46"/>
  <c r="CN90" i="46"/>
  <c r="Y90" i="46" s="1"/>
  <c r="CM90" i="46"/>
  <c r="X90" i="46" s="1"/>
  <c r="CL90" i="46"/>
  <c r="W90" i="46" s="1"/>
  <c r="CK90" i="46"/>
  <c r="V90" i="46" s="1"/>
  <c r="CJ90" i="46"/>
  <c r="CI90" i="46"/>
  <c r="CH90" i="46"/>
  <c r="CG90" i="46"/>
  <c r="CF90" i="46"/>
  <c r="CE90" i="46"/>
  <c r="P90" i="46" s="1"/>
  <c r="CD90" i="46"/>
  <c r="CC90" i="46"/>
  <c r="N90" i="46" s="1"/>
  <c r="CB90" i="46"/>
  <c r="CA90" i="46"/>
  <c r="L90" i="46" s="1"/>
  <c r="BZ90" i="46"/>
  <c r="BY90" i="46"/>
  <c r="BX90" i="46"/>
  <c r="I90" i="46" s="1"/>
  <c r="BW90" i="46"/>
  <c r="H90" i="46" s="1"/>
  <c r="BV90" i="46"/>
  <c r="BU90" i="46"/>
  <c r="F90" i="46" s="1"/>
  <c r="BT90" i="46"/>
  <c r="BS90" i="46"/>
  <c r="D90" i="46" s="1"/>
  <c r="B90" i="46"/>
  <c r="B90" i="44" s="1"/>
  <c r="A90" i="46"/>
  <c r="A88" i="27" s="1"/>
  <c r="EF89" i="46"/>
  <c r="EE89" i="46"/>
  <c r="BP89" i="46" s="1"/>
  <c r="ED89" i="46"/>
  <c r="BO89" i="46" s="1"/>
  <c r="EC89" i="46"/>
  <c r="EB89" i="46"/>
  <c r="EA89" i="46"/>
  <c r="DZ89" i="46"/>
  <c r="BK89" i="46" s="1"/>
  <c r="DY89" i="46"/>
  <c r="DX89" i="46"/>
  <c r="DW89" i="46"/>
  <c r="BH89" i="46" s="1"/>
  <c r="DV89" i="46"/>
  <c r="DU89" i="46"/>
  <c r="BF89" i="46" s="1"/>
  <c r="DT89" i="46"/>
  <c r="DS89" i="46"/>
  <c r="DR89" i="46"/>
  <c r="DQ89" i="46"/>
  <c r="DP89" i="46"/>
  <c r="DO89" i="46"/>
  <c r="DN89" i="46"/>
  <c r="AY89" i="46" s="1"/>
  <c r="DM89" i="46"/>
  <c r="AX89" i="46" s="1"/>
  <c r="DL89" i="46"/>
  <c r="DK89" i="46"/>
  <c r="AV89" i="46" s="1"/>
  <c r="DJ89" i="46"/>
  <c r="DI89" i="46"/>
  <c r="DH89" i="46"/>
  <c r="AS89" i="46" s="1"/>
  <c r="DG89" i="46"/>
  <c r="AR89" i="46" s="1"/>
  <c r="DF89" i="46"/>
  <c r="DE89" i="46"/>
  <c r="DD89" i="46"/>
  <c r="DC89" i="46"/>
  <c r="AN89" i="46" s="1"/>
  <c r="DB89" i="46"/>
  <c r="DA89" i="46"/>
  <c r="CZ89" i="46"/>
  <c r="AK89" i="46" s="1"/>
  <c r="CY89" i="46"/>
  <c r="AJ89" i="46" s="1"/>
  <c r="CX89" i="46"/>
  <c r="AI89" i="46" s="1"/>
  <c r="CW89" i="46"/>
  <c r="AH89" i="46" s="1"/>
  <c r="CV89" i="46"/>
  <c r="CU89" i="46"/>
  <c r="AF89" i="46" s="1"/>
  <c r="CT89" i="46"/>
  <c r="AE89" i="46" s="1"/>
  <c r="CS89" i="46"/>
  <c r="CR89" i="46"/>
  <c r="CQ89" i="46"/>
  <c r="AB89" i="46" s="1"/>
  <c r="CP89" i="46"/>
  <c r="CO89" i="46"/>
  <c r="Z89" i="46" s="1"/>
  <c r="CN89" i="46"/>
  <c r="CM89" i="46"/>
  <c r="X89" i="46" s="1"/>
  <c r="CL89" i="46"/>
  <c r="CK89" i="46"/>
  <c r="CJ89" i="46"/>
  <c r="U89" i="46" s="1"/>
  <c r="CI89" i="46"/>
  <c r="CH89" i="46"/>
  <c r="S89" i="46" s="1"/>
  <c r="CG89" i="46"/>
  <c r="R89" i="46" s="1"/>
  <c r="CF89" i="46"/>
  <c r="CE89" i="46"/>
  <c r="P89" i="46" s="1"/>
  <c r="CD89" i="46"/>
  <c r="CC89" i="46"/>
  <c r="CB89" i="46"/>
  <c r="CA89" i="46"/>
  <c r="L89" i="46" s="1"/>
  <c r="BZ89" i="46"/>
  <c r="K89" i="46" s="1"/>
  <c r="BY89" i="46"/>
  <c r="J89" i="46" s="1"/>
  <c r="BX89" i="46"/>
  <c r="BW89" i="46"/>
  <c r="BV89" i="46"/>
  <c r="G89" i="46" s="1"/>
  <c r="BU89" i="46"/>
  <c r="BT89" i="46"/>
  <c r="E89" i="46" s="1"/>
  <c r="BS89" i="46"/>
  <c r="B89" i="46"/>
  <c r="B89" i="44" s="1"/>
  <c r="A89" i="46"/>
  <c r="A87" i="27" s="1"/>
  <c r="EF88" i="46"/>
  <c r="EE88" i="46"/>
  <c r="BP88" i="46" s="1"/>
  <c r="ED88" i="46"/>
  <c r="BO88" i="44" s="1"/>
  <c r="EC88" i="46"/>
  <c r="EB88" i="46"/>
  <c r="EA88" i="46"/>
  <c r="BL88" i="46" s="1"/>
  <c r="DZ88" i="46"/>
  <c r="DY88" i="46"/>
  <c r="BJ88" i="46" s="1"/>
  <c r="DX88" i="46"/>
  <c r="DW88" i="46"/>
  <c r="BH88" i="46" s="1"/>
  <c r="DV88" i="46"/>
  <c r="DU88" i="46"/>
  <c r="DT88" i="46"/>
  <c r="DS88" i="46"/>
  <c r="BD88" i="46" s="1"/>
  <c r="DR88" i="46"/>
  <c r="BC88" i="46" s="1"/>
  <c r="DQ88" i="46"/>
  <c r="BB88" i="46" s="1"/>
  <c r="DP88" i="46"/>
  <c r="DO88" i="46"/>
  <c r="AZ88" i="46" s="1"/>
  <c r="DN88" i="46"/>
  <c r="AY88" i="46" s="1"/>
  <c r="DM88" i="46"/>
  <c r="DL88" i="46"/>
  <c r="AW88" i="46" s="1"/>
  <c r="DK88" i="46"/>
  <c r="AV88" i="46" s="1"/>
  <c r="DJ88" i="46"/>
  <c r="AU88" i="46" s="1"/>
  <c r="DI88" i="46"/>
  <c r="AT88" i="46" s="1"/>
  <c r="DH88" i="46"/>
  <c r="DG88" i="46"/>
  <c r="AR88" i="46" s="1"/>
  <c r="DF88" i="46"/>
  <c r="DE88" i="46"/>
  <c r="AP88" i="46" s="1"/>
  <c r="DD88" i="46"/>
  <c r="AO88" i="46" s="1"/>
  <c r="DC88" i="46"/>
  <c r="AN88" i="46" s="1"/>
  <c r="DB88" i="46"/>
  <c r="DA88" i="46"/>
  <c r="AL88" i="46" s="1"/>
  <c r="CZ88" i="46"/>
  <c r="CY88" i="46"/>
  <c r="AJ88" i="46" s="1"/>
  <c r="CX88" i="46"/>
  <c r="CW88" i="46"/>
  <c r="CV88" i="46"/>
  <c r="CU88" i="46"/>
  <c r="CT88" i="46"/>
  <c r="CS88" i="46"/>
  <c r="CR88" i="46"/>
  <c r="CQ88" i="46"/>
  <c r="AB88" i="46" s="1"/>
  <c r="CP88" i="46"/>
  <c r="CO88" i="46"/>
  <c r="CN88" i="46"/>
  <c r="Y88" i="46" s="1"/>
  <c r="CM88" i="46"/>
  <c r="CL88" i="46"/>
  <c r="CK88" i="46"/>
  <c r="V88" i="46" s="1"/>
  <c r="CJ88" i="46"/>
  <c r="CI88" i="46"/>
  <c r="CH88" i="46"/>
  <c r="S88" i="46" s="1"/>
  <c r="CG88" i="46"/>
  <c r="CF88" i="46"/>
  <c r="CE88" i="46"/>
  <c r="P88" i="46" s="1"/>
  <c r="CD88" i="46"/>
  <c r="O88" i="46" s="1"/>
  <c r="CC88" i="46"/>
  <c r="N88" i="46" s="1"/>
  <c r="CB88" i="46"/>
  <c r="CA88" i="46"/>
  <c r="L88" i="46" s="1"/>
  <c r="BZ88" i="46"/>
  <c r="K88" i="46" s="1"/>
  <c r="BY88" i="46"/>
  <c r="BX88" i="46"/>
  <c r="BW88" i="46"/>
  <c r="H88" i="46" s="1"/>
  <c r="BV88" i="46"/>
  <c r="BU88" i="46"/>
  <c r="F88" i="46" s="1"/>
  <c r="BT88" i="46"/>
  <c r="BS88" i="46"/>
  <c r="B88" i="46"/>
  <c r="B88" i="44" s="1"/>
  <c r="A88" i="46"/>
  <c r="A86" i="27" s="1"/>
  <c r="EF87" i="46"/>
  <c r="BQ87" i="46" s="1"/>
  <c r="EE87" i="46"/>
  <c r="BP87" i="46" s="1"/>
  <c r="ED87" i="46"/>
  <c r="BO87" i="46" s="1"/>
  <c r="EC87" i="46"/>
  <c r="EB87" i="46"/>
  <c r="EA87" i="46"/>
  <c r="DZ87" i="46"/>
  <c r="DY87" i="46"/>
  <c r="BJ87" i="46" s="1"/>
  <c r="DX87" i="46"/>
  <c r="BI87" i="46" s="1"/>
  <c r="DW87" i="46"/>
  <c r="DV87" i="46"/>
  <c r="DU87" i="46"/>
  <c r="DT87" i="46"/>
  <c r="BE87" i="46" s="1"/>
  <c r="DS87" i="46"/>
  <c r="BD87" i="46" s="1"/>
  <c r="DR87" i="46"/>
  <c r="DQ87" i="46"/>
  <c r="DP87" i="46"/>
  <c r="BA87" i="46" s="1"/>
  <c r="DO87" i="46"/>
  <c r="AZ87" i="46" s="1"/>
  <c r="DN87" i="46"/>
  <c r="AY87" i="46" s="1"/>
  <c r="DM87" i="46"/>
  <c r="DL87" i="46"/>
  <c r="AW87" i="46" s="1"/>
  <c r="DK87" i="46"/>
  <c r="DJ87" i="46"/>
  <c r="DI87" i="46"/>
  <c r="DH87" i="46"/>
  <c r="AS87" i="46" s="1"/>
  <c r="DG87" i="46"/>
  <c r="DF87" i="46"/>
  <c r="AQ87" i="46" s="1"/>
  <c r="DE87" i="46"/>
  <c r="DD87" i="46"/>
  <c r="AO87" i="46" s="1"/>
  <c r="DC87" i="46"/>
  <c r="AN87" i="46" s="1"/>
  <c r="DB87" i="46"/>
  <c r="DA87" i="46"/>
  <c r="AL87" i="46" s="1"/>
  <c r="CZ87" i="46"/>
  <c r="CY87" i="46"/>
  <c r="AJ87" i="46" s="1"/>
  <c r="CX87" i="46"/>
  <c r="AI87" i="46" s="1"/>
  <c r="CW87" i="46"/>
  <c r="CV87" i="46"/>
  <c r="CU87" i="46"/>
  <c r="CT87" i="46"/>
  <c r="CS87" i="46"/>
  <c r="CR87" i="46"/>
  <c r="AC87" i="46" s="1"/>
  <c r="CQ87" i="46"/>
  <c r="CP87" i="46"/>
  <c r="AA87" i="46" s="1"/>
  <c r="CO87" i="46"/>
  <c r="CN87" i="46"/>
  <c r="CM87" i="46"/>
  <c r="X87" i="46" s="1"/>
  <c r="CL87" i="46"/>
  <c r="CK87" i="46"/>
  <c r="CJ87" i="46"/>
  <c r="U87" i="46" s="1"/>
  <c r="CI87" i="46"/>
  <c r="T87" i="46" s="1"/>
  <c r="CH87" i="46"/>
  <c r="S87" i="46" s="1"/>
  <c r="CG87" i="46"/>
  <c r="CF87" i="46"/>
  <c r="Q87" i="46" s="1"/>
  <c r="CE87" i="46"/>
  <c r="P87" i="46" s="1"/>
  <c r="CD87" i="46"/>
  <c r="CC87" i="46"/>
  <c r="N87" i="46" s="1"/>
  <c r="CB87" i="46"/>
  <c r="M87" i="46" s="1"/>
  <c r="CA87" i="46"/>
  <c r="BZ87" i="46"/>
  <c r="K87" i="46" s="1"/>
  <c r="BY87" i="46"/>
  <c r="BX87" i="46"/>
  <c r="BW87" i="46"/>
  <c r="BV87" i="46"/>
  <c r="BU87" i="46"/>
  <c r="BT87" i="46"/>
  <c r="BS87" i="46"/>
  <c r="D87" i="46" s="1"/>
  <c r="B87" i="46"/>
  <c r="B87" i="44" s="1"/>
  <c r="A87" i="46"/>
  <c r="C87" i="46" s="1"/>
  <c r="C87" i="44" s="1"/>
  <c r="EF86" i="46"/>
  <c r="BQ86" i="46" s="1"/>
  <c r="EE86" i="46"/>
  <c r="BP86" i="46" s="1"/>
  <c r="ED86" i="46"/>
  <c r="EC86" i="46"/>
  <c r="BN86" i="46" s="1"/>
  <c r="EB86" i="46"/>
  <c r="BM86" i="46" s="1"/>
  <c r="EA86" i="46"/>
  <c r="DZ86" i="46"/>
  <c r="BK86" i="46" s="1"/>
  <c r="DY86" i="46"/>
  <c r="BJ86" i="46" s="1"/>
  <c r="DX86" i="46"/>
  <c r="BI86" i="46" s="1"/>
  <c r="DW86" i="46"/>
  <c r="DV86" i="46"/>
  <c r="DU86" i="46"/>
  <c r="DT86" i="46"/>
  <c r="BE86" i="46" s="1"/>
  <c r="DS86" i="46"/>
  <c r="BD86" i="46" s="1"/>
  <c r="DR86" i="46"/>
  <c r="BC86" i="46" s="1"/>
  <c r="DQ86" i="46"/>
  <c r="BB86" i="46" s="1"/>
  <c r="DP86" i="46"/>
  <c r="DO86" i="46"/>
  <c r="DN86" i="46"/>
  <c r="AY86" i="44" s="1"/>
  <c r="DM86" i="46"/>
  <c r="AX86" i="44" s="1"/>
  <c r="DL86" i="46"/>
  <c r="DK86" i="46"/>
  <c r="DJ86" i="46"/>
  <c r="DI86" i="46"/>
  <c r="AT86" i="46" s="1"/>
  <c r="DH86" i="46"/>
  <c r="DG86" i="46"/>
  <c r="DF86" i="46"/>
  <c r="DE86" i="46"/>
  <c r="DD86" i="46"/>
  <c r="DC86" i="46"/>
  <c r="AN86" i="46" s="1"/>
  <c r="DB86" i="46"/>
  <c r="AM86" i="46" s="1"/>
  <c r="DA86" i="46"/>
  <c r="AL86" i="46" s="1"/>
  <c r="CZ86" i="46"/>
  <c r="CY86" i="46"/>
  <c r="AJ86" i="46" s="1"/>
  <c r="CX86" i="46"/>
  <c r="CW86" i="46"/>
  <c r="AH86" i="46" s="1"/>
  <c r="CV86" i="46"/>
  <c r="AG86" i="46" s="1"/>
  <c r="CU86" i="46"/>
  <c r="CT86" i="46"/>
  <c r="CS86" i="46"/>
  <c r="AD86" i="46" s="1"/>
  <c r="CR86" i="46"/>
  <c r="AC86" i="46" s="1"/>
  <c r="CQ86" i="46"/>
  <c r="CP86" i="46"/>
  <c r="CO86" i="46"/>
  <c r="CN86" i="46"/>
  <c r="Y86" i="46" s="1"/>
  <c r="CM86" i="46"/>
  <c r="X86" i="46" s="1"/>
  <c r="CL86" i="46"/>
  <c r="W86" i="46" s="1"/>
  <c r="CK86" i="46"/>
  <c r="V86" i="46" s="1"/>
  <c r="CJ86" i="46"/>
  <c r="CI86" i="46"/>
  <c r="CH86" i="46"/>
  <c r="CG86" i="46"/>
  <c r="R86" i="46" s="1"/>
  <c r="CF86" i="46"/>
  <c r="CE86" i="46"/>
  <c r="CD86" i="46"/>
  <c r="O86" i="46" s="1"/>
  <c r="CC86" i="46"/>
  <c r="N86" i="46" s="1"/>
  <c r="CB86" i="46"/>
  <c r="CA86" i="46"/>
  <c r="BZ86" i="46"/>
  <c r="BY86" i="46"/>
  <c r="BX86" i="46"/>
  <c r="I86" i="46" s="1"/>
  <c r="BW86" i="46"/>
  <c r="H86" i="46" s="1"/>
  <c r="BV86" i="46"/>
  <c r="BU86" i="46"/>
  <c r="F86" i="46" s="1"/>
  <c r="BT86" i="46"/>
  <c r="BS86" i="46"/>
  <c r="B86" i="46"/>
  <c r="B86" i="44" s="1"/>
  <c r="A86" i="46"/>
  <c r="A84" i="27" s="1"/>
  <c r="EF85" i="46"/>
  <c r="BQ85" i="46" s="1"/>
  <c r="EE85" i="46"/>
  <c r="ED85" i="46"/>
  <c r="EC85" i="46"/>
  <c r="EB85" i="46"/>
  <c r="EA85" i="46"/>
  <c r="DZ85" i="46"/>
  <c r="DY85" i="46"/>
  <c r="DX85" i="46"/>
  <c r="BI85" i="46" s="1"/>
  <c r="DW85" i="46"/>
  <c r="DV85" i="46"/>
  <c r="BG85" i="46" s="1"/>
  <c r="DU85" i="46"/>
  <c r="DT85" i="46"/>
  <c r="DS85" i="46"/>
  <c r="BD85" i="46" s="1"/>
  <c r="DR85" i="46"/>
  <c r="BC85" i="46" s="1"/>
  <c r="DQ85" i="46"/>
  <c r="BB85" i="46" s="1"/>
  <c r="DP85" i="46"/>
  <c r="BA85" i="46" s="1"/>
  <c r="DO85" i="46"/>
  <c r="DN85" i="46"/>
  <c r="DM85" i="46"/>
  <c r="DL85" i="46"/>
  <c r="DK85" i="46"/>
  <c r="DJ85" i="46"/>
  <c r="DI85" i="46"/>
  <c r="AT85" i="46" s="1"/>
  <c r="DH85" i="46"/>
  <c r="AS85" i="46" s="1"/>
  <c r="DG85" i="46"/>
  <c r="DF85" i="46"/>
  <c r="DE85" i="46"/>
  <c r="AP85" i="46" s="1"/>
  <c r="DD85" i="46"/>
  <c r="DC85" i="46"/>
  <c r="DB85" i="46"/>
  <c r="AM85" i="46" s="1"/>
  <c r="DA85" i="46"/>
  <c r="AL85" i="46" s="1"/>
  <c r="CZ85" i="46"/>
  <c r="CY85" i="46"/>
  <c r="CX85" i="46"/>
  <c r="CW85" i="46"/>
  <c r="CV85" i="46"/>
  <c r="CU85" i="46"/>
  <c r="CT85" i="46"/>
  <c r="AE85" i="46" s="1"/>
  <c r="CS85" i="46"/>
  <c r="CR85" i="46"/>
  <c r="AC85" i="46" s="1"/>
  <c r="CQ85" i="46"/>
  <c r="CP85" i="46"/>
  <c r="CO85" i="46"/>
  <c r="Z85" i="46" s="1"/>
  <c r="CN85" i="46"/>
  <c r="CM85" i="46"/>
  <c r="X85" i="46" s="1"/>
  <c r="CL85" i="46"/>
  <c r="CK85" i="46"/>
  <c r="V85" i="46" s="1"/>
  <c r="CJ85" i="46"/>
  <c r="U85" i="46" s="1"/>
  <c r="CI85" i="46"/>
  <c r="CH85" i="46"/>
  <c r="S85" i="46" s="1"/>
  <c r="CG85" i="46"/>
  <c r="R85" i="46" s="1"/>
  <c r="CF85" i="46"/>
  <c r="CE85" i="46"/>
  <c r="CD85" i="46"/>
  <c r="O85" i="46" s="1"/>
  <c r="CC85" i="46"/>
  <c r="N85" i="46" s="1"/>
  <c r="CB85" i="46"/>
  <c r="M85" i="46" s="1"/>
  <c r="CA85" i="46"/>
  <c r="BZ85" i="46"/>
  <c r="BY85" i="46"/>
  <c r="BX85" i="46"/>
  <c r="I85" i="46" s="1"/>
  <c r="BW85" i="46"/>
  <c r="BV85" i="46"/>
  <c r="G85" i="46" s="1"/>
  <c r="BU85" i="46"/>
  <c r="BT85" i="46"/>
  <c r="E85" i="46" s="1"/>
  <c r="BS85" i="46"/>
  <c r="B85" i="46"/>
  <c r="B85" i="44" s="1"/>
  <c r="A85" i="46"/>
  <c r="C85" i="46" s="1"/>
  <c r="C85" i="44" s="1"/>
  <c r="EF84" i="46"/>
  <c r="EE84" i="46"/>
  <c r="ED84" i="46"/>
  <c r="BO84" i="44" s="1"/>
  <c r="EC84" i="46"/>
  <c r="BN84" i="44" s="1"/>
  <c r="EB84" i="46"/>
  <c r="EA84" i="46"/>
  <c r="DZ84" i="46"/>
  <c r="DY84" i="46"/>
  <c r="DX84" i="46"/>
  <c r="DW84" i="46"/>
  <c r="BH84" i="46" s="1"/>
  <c r="DV84" i="46"/>
  <c r="BG84" i="46" s="1"/>
  <c r="DU84" i="46"/>
  <c r="BF84" i="46" s="1"/>
  <c r="DT84" i="46"/>
  <c r="BE84" i="46" s="1"/>
  <c r="DS84" i="46"/>
  <c r="DR84" i="46"/>
  <c r="DQ84" i="46"/>
  <c r="DP84" i="46"/>
  <c r="DO84" i="46"/>
  <c r="DN84" i="46"/>
  <c r="DM84" i="46"/>
  <c r="DL84" i="46"/>
  <c r="DK84" i="46"/>
  <c r="DJ84" i="46"/>
  <c r="DI84" i="46"/>
  <c r="AT84" i="46" s="1"/>
  <c r="DH84" i="46"/>
  <c r="DG84" i="46"/>
  <c r="DF84" i="46"/>
  <c r="AQ84" i="46" s="1"/>
  <c r="DE84" i="46"/>
  <c r="AP84" i="46" s="1"/>
  <c r="DD84" i="46"/>
  <c r="AO84" i="46" s="1"/>
  <c r="DC84" i="46"/>
  <c r="DB84" i="46"/>
  <c r="AM84" i="46" s="1"/>
  <c r="DA84" i="46"/>
  <c r="CZ84" i="46"/>
  <c r="CY84" i="46"/>
  <c r="CX84" i="46"/>
  <c r="CW84" i="46"/>
  <c r="CV84" i="46"/>
  <c r="AG84" i="46" s="1"/>
  <c r="CU84" i="46"/>
  <c r="CT84" i="46"/>
  <c r="AE84" i="46" s="1"/>
  <c r="CS84" i="46"/>
  <c r="CR84" i="46"/>
  <c r="CQ84" i="46"/>
  <c r="AB84" i="46" s="1"/>
  <c r="CP84" i="46"/>
  <c r="AA84" i="46" s="1"/>
  <c r="CO84" i="46"/>
  <c r="Z84" i="46" s="1"/>
  <c r="CN84" i="46"/>
  <c r="Y84" i="46" s="1"/>
  <c r="CM84" i="46"/>
  <c r="CL84" i="46"/>
  <c r="CK84" i="46"/>
  <c r="CJ84" i="46"/>
  <c r="CI84" i="46"/>
  <c r="CH84" i="46"/>
  <c r="S84" i="46" s="1"/>
  <c r="CG84" i="46"/>
  <c r="CF84" i="46"/>
  <c r="CE84" i="46"/>
  <c r="CD84" i="46"/>
  <c r="O84" i="46" s="1"/>
  <c r="CC84" i="46"/>
  <c r="CB84" i="46"/>
  <c r="CA84" i="46"/>
  <c r="L84" i="46" s="1"/>
  <c r="BZ84" i="46"/>
  <c r="K84" i="46" s="1"/>
  <c r="BY84" i="46"/>
  <c r="J84" i="46" s="1"/>
  <c r="BX84" i="46"/>
  <c r="BW84" i="46"/>
  <c r="BV84" i="46"/>
  <c r="BU84" i="46"/>
  <c r="BT84" i="46"/>
  <c r="BS84" i="46"/>
  <c r="D84" i="46" s="1"/>
  <c r="BO84" i="46"/>
  <c r="BN84" i="46"/>
  <c r="B84" i="46"/>
  <c r="B84" i="44" s="1"/>
  <c r="A84" i="46"/>
  <c r="C84" i="46" s="1"/>
  <c r="C84" i="44" s="1"/>
  <c r="EF83" i="46"/>
  <c r="BQ83" i="46" s="1"/>
  <c r="EE83" i="46"/>
  <c r="ED83" i="46"/>
  <c r="EC83" i="46"/>
  <c r="BN83" i="46" s="1"/>
  <c r="EB83" i="46"/>
  <c r="EA83" i="46"/>
  <c r="BL83" i="46" s="1"/>
  <c r="DZ83" i="46"/>
  <c r="DY83" i="46"/>
  <c r="DX83" i="46"/>
  <c r="BI83" i="46" s="1"/>
  <c r="DW83" i="46"/>
  <c r="BH83" i="46" s="1"/>
  <c r="DV83" i="46"/>
  <c r="DU83" i="46"/>
  <c r="DT83" i="46"/>
  <c r="BE83" i="46" s="1"/>
  <c r="DS83" i="46"/>
  <c r="BD83" i="46" s="1"/>
  <c r="DR83" i="46"/>
  <c r="BC83" i="46" s="1"/>
  <c r="DQ83" i="46"/>
  <c r="DP83" i="46"/>
  <c r="BA83" i="46" s="1"/>
  <c r="DO83" i="46"/>
  <c r="DN83" i="46"/>
  <c r="DM83" i="46"/>
  <c r="AX83" i="46" s="1"/>
  <c r="DL83" i="46"/>
  <c r="DK83" i="46"/>
  <c r="DJ83" i="46"/>
  <c r="DI83" i="46"/>
  <c r="DH83" i="46"/>
  <c r="AS83" i="46" s="1"/>
  <c r="DG83" i="46"/>
  <c r="AR83" i="46" s="1"/>
  <c r="DF83" i="46"/>
  <c r="DE83" i="46"/>
  <c r="AP83" i="46" s="1"/>
  <c r="DD83" i="46"/>
  <c r="DC83" i="46"/>
  <c r="AN83" i="46" s="1"/>
  <c r="DB83" i="46"/>
  <c r="AM83" i="46" s="1"/>
  <c r="DA83" i="46"/>
  <c r="CZ83" i="46"/>
  <c r="AK83" i="46" s="1"/>
  <c r="CY83" i="46"/>
  <c r="CX83" i="46"/>
  <c r="CW83" i="46"/>
  <c r="CV83" i="46"/>
  <c r="CU83" i="46"/>
  <c r="CT83" i="46"/>
  <c r="AE83" i="46" s="1"/>
  <c r="CS83" i="46"/>
  <c r="CR83" i="46"/>
  <c r="AC83" i="46" s="1"/>
  <c r="CQ83" i="46"/>
  <c r="AB83" i="46" s="1"/>
  <c r="CP83" i="46"/>
  <c r="CO83" i="46"/>
  <c r="CN83" i="46"/>
  <c r="Y83" i="46" s="1"/>
  <c r="CM83" i="46"/>
  <c r="X83" i="46" s="1"/>
  <c r="CL83" i="46"/>
  <c r="W83" i="46" s="1"/>
  <c r="CK83" i="46"/>
  <c r="V83" i="46" s="1"/>
  <c r="CJ83" i="46"/>
  <c r="U83" i="46" s="1"/>
  <c r="CI83" i="46"/>
  <c r="CH83" i="46"/>
  <c r="CG83" i="46"/>
  <c r="R83" i="46" s="1"/>
  <c r="CF83" i="46"/>
  <c r="CE83" i="46"/>
  <c r="P83" i="46" s="1"/>
  <c r="CD83" i="46"/>
  <c r="O83" i="46" s="1"/>
  <c r="CC83" i="46"/>
  <c r="CB83" i="46"/>
  <c r="M83" i="46" s="1"/>
  <c r="CA83" i="46"/>
  <c r="L83" i="46" s="1"/>
  <c r="BZ83" i="46"/>
  <c r="BY83" i="46"/>
  <c r="BX83" i="46"/>
  <c r="I83" i="46" s="1"/>
  <c r="BW83" i="46"/>
  <c r="BV83" i="46"/>
  <c r="G83" i="46" s="1"/>
  <c r="BU83" i="46"/>
  <c r="BT83" i="46"/>
  <c r="E83" i="46" s="1"/>
  <c r="BS83" i="46"/>
  <c r="B83" i="46"/>
  <c r="B83" i="44" s="1"/>
  <c r="A83" i="46"/>
  <c r="A81" i="27" s="1"/>
  <c r="EF82" i="46"/>
  <c r="BQ82" i="46" s="1"/>
  <c r="EE82" i="46"/>
  <c r="ED82" i="46"/>
  <c r="BO82" i="46" s="1"/>
  <c r="EC82" i="46"/>
  <c r="EB82" i="46"/>
  <c r="EA82" i="46"/>
  <c r="DZ82" i="46"/>
  <c r="DY82" i="46"/>
  <c r="DX82" i="46"/>
  <c r="DW82" i="46"/>
  <c r="BH82" i="46" s="1"/>
  <c r="DV82" i="46"/>
  <c r="BG82" i="46" s="1"/>
  <c r="DU82" i="46"/>
  <c r="BF82" i="46" s="1"/>
  <c r="DT82" i="46"/>
  <c r="BE82" i="46" s="1"/>
  <c r="DS82" i="46"/>
  <c r="BD82" i="46" s="1"/>
  <c r="DR82" i="46"/>
  <c r="DQ82" i="46"/>
  <c r="DP82" i="46"/>
  <c r="BA82" i="46" s="1"/>
  <c r="DO82" i="46"/>
  <c r="DN82" i="46"/>
  <c r="AY82" i="46" s="1"/>
  <c r="DM82" i="46"/>
  <c r="AX82" i="46" s="1"/>
  <c r="DL82" i="46"/>
  <c r="AW82" i="46" s="1"/>
  <c r="DK82" i="46"/>
  <c r="DJ82" i="46"/>
  <c r="DI82" i="46"/>
  <c r="DH82" i="46"/>
  <c r="AS82" i="46" s="1"/>
  <c r="DG82" i="46"/>
  <c r="AR82" i="46" s="1"/>
  <c r="DF82" i="46"/>
  <c r="AQ82" i="46" s="1"/>
  <c r="DE82" i="46"/>
  <c r="DD82" i="46"/>
  <c r="DC82" i="46"/>
  <c r="DB82" i="46"/>
  <c r="DA82" i="46"/>
  <c r="CZ82" i="46"/>
  <c r="AK82" i="46" s="1"/>
  <c r="CY82" i="46"/>
  <c r="CX82" i="46"/>
  <c r="AI82" i="46" s="1"/>
  <c r="CW82" i="46"/>
  <c r="AH82" i="46" s="1"/>
  <c r="CV82" i="46"/>
  <c r="CU82" i="46"/>
  <c r="AF82" i="46" s="1"/>
  <c r="CT82" i="46"/>
  <c r="CS82" i="46"/>
  <c r="CR82" i="46"/>
  <c r="AC82" i="46" s="1"/>
  <c r="CQ82" i="46"/>
  <c r="AB82" i="46" s="1"/>
  <c r="CP82" i="46"/>
  <c r="AA82" i="46" s="1"/>
  <c r="CO82" i="46"/>
  <c r="CN82" i="46"/>
  <c r="CM82" i="46"/>
  <c r="CL82" i="46"/>
  <c r="CK82" i="46"/>
  <c r="V82" i="46" s="1"/>
  <c r="CJ82" i="46"/>
  <c r="U82" i="46" s="1"/>
  <c r="CI82" i="46"/>
  <c r="CH82" i="46"/>
  <c r="S82" i="46" s="1"/>
  <c r="CG82" i="46"/>
  <c r="CF82" i="46"/>
  <c r="CE82" i="46"/>
  <c r="P82" i="46" s="1"/>
  <c r="CD82" i="46"/>
  <c r="CC82" i="46"/>
  <c r="N82" i="46" s="1"/>
  <c r="CB82" i="46"/>
  <c r="CA82" i="46"/>
  <c r="L82" i="46" s="1"/>
  <c r="BZ82" i="46"/>
  <c r="K82" i="46" s="1"/>
  <c r="BY82" i="46"/>
  <c r="J82" i="46" s="1"/>
  <c r="BX82" i="46"/>
  <c r="BW82" i="46"/>
  <c r="BV82" i="46"/>
  <c r="BU82" i="46"/>
  <c r="BT82" i="46"/>
  <c r="BS82" i="46"/>
  <c r="D82" i="46" s="1"/>
  <c r="B82" i="46"/>
  <c r="B82" i="44" s="1"/>
  <c r="A82" i="46"/>
  <c r="A80" i="27" s="1"/>
  <c r="EF81" i="46"/>
  <c r="EE81" i="46"/>
  <c r="ED81" i="46"/>
  <c r="EC81" i="46"/>
  <c r="BN81" i="46" s="1"/>
  <c r="EB81" i="46"/>
  <c r="BM81" i="46" s="1"/>
  <c r="EA81" i="46"/>
  <c r="BL81" i="46" s="1"/>
  <c r="DZ81" i="46"/>
  <c r="BK81" i="46" s="1"/>
  <c r="DY81" i="46"/>
  <c r="DX81" i="46"/>
  <c r="DW81" i="46"/>
  <c r="BH81" i="46" s="1"/>
  <c r="DV81" i="46"/>
  <c r="DU81" i="46"/>
  <c r="DT81" i="46"/>
  <c r="BE81" i="46" s="1"/>
  <c r="DS81" i="46"/>
  <c r="BD81" i="46" s="1"/>
  <c r="DR81" i="46"/>
  <c r="BC81" i="46" s="1"/>
  <c r="DQ81" i="46"/>
  <c r="BB81" i="46" s="1"/>
  <c r="DP81" i="46"/>
  <c r="DO81" i="46"/>
  <c r="DN81" i="46"/>
  <c r="DM81" i="46"/>
  <c r="DL81" i="46"/>
  <c r="AW81" i="46" s="1"/>
  <c r="DK81" i="46"/>
  <c r="AV81" i="46" s="1"/>
  <c r="DJ81" i="46"/>
  <c r="AU81" i="46" s="1"/>
  <c r="DI81" i="46"/>
  <c r="AT81" i="46" s="1"/>
  <c r="DH81" i="46"/>
  <c r="DG81" i="46"/>
  <c r="DF81" i="46"/>
  <c r="DE81" i="46"/>
  <c r="DD81" i="46"/>
  <c r="AO81" i="46" s="1"/>
  <c r="DC81" i="46"/>
  <c r="AN81" i="46" s="1"/>
  <c r="DB81" i="46"/>
  <c r="AM81" i="46" s="1"/>
  <c r="DA81" i="46"/>
  <c r="CZ81" i="46"/>
  <c r="CY81" i="46"/>
  <c r="CX81" i="46"/>
  <c r="CW81" i="46"/>
  <c r="CV81" i="46"/>
  <c r="AG81" i="46" s="1"/>
  <c r="CU81" i="46"/>
  <c r="AF81" i="46" s="1"/>
  <c r="CT81" i="46"/>
  <c r="AE81" i="46" s="1"/>
  <c r="CS81" i="46"/>
  <c r="CR81" i="46"/>
  <c r="CQ81" i="46"/>
  <c r="CP81" i="46"/>
  <c r="CO81" i="46"/>
  <c r="CN81" i="46"/>
  <c r="CM81" i="46"/>
  <c r="X81" i="46" s="1"/>
  <c r="CL81" i="46"/>
  <c r="W81" i="46" s="1"/>
  <c r="CK81" i="46"/>
  <c r="CJ81" i="46"/>
  <c r="CI81" i="46"/>
  <c r="CH81" i="46"/>
  <c r="CG81" i="46"/>
  <c r="R81" i="46" s="1"/>
  <c r="CF81" i="46"/>
  <c r="CE81" i="46"/>
  <c r="P81" i="46" s="1"/>
  <c r="CD81" i="46"/>
  <c r="O81" i="46" s="1"/>
  <c r="CC81" i="46"/>
  <c r="N81" i="46" s="1"/>
  <c r="CB81" i="46"/>
  <c r="CA81" i="46"/>
  <c r="L81" i="46" s="1"/>
  <c r="BZ81" i="46"/>
  <c r="BY81" i="46"/>
  <c r="BX81" i="46"/>
  <c r="BW81" i="46"/>
  <c r="H81" i="46" s="1"/>
  <c r="BV81" i="46"/>
  <c r="G81" i="46" s="1"/>
  <c r="BU81" i="46"/>
  <c r="F81" i="46" s="1"/>
  <c r="BT81" i="46"/>
  <c r="BS81" i="46"/>
  <c r="B81" i="46"/>
  <c r="B81" i="44" s="1"/>
  <c r="A81" i="46"/>
  <c r="A79" i="27" s="1"/>
  <c r="EF80" i="46"/>
  <c r="EE80" i="46"/>
  <c r="BP80" i="46" s="1"/>
  <c r="ED80" i="46"/>
  <c r="EC80" i="46"/>
  <c r="BN80" i="46" s="1"/>
  <c r="EB80" i="46"/>
  <c r="BM80" i="46" s="1"/>
  <c r="EA80" i="46"/>
  <c r="BL80" i="46" s="1"/>
  <c r="DZ80" i="46"/>
  <c r="DY80" i="46"/>
  <c r="BJ80" i="46" s="1"/>
  <c r="DX80" i="46"/>
  <c r="DW80" i="46"/>
  <c r="BH80" i="46" s="1"/>
  <c r="DV80" i="46"/>
  <c r="DU80" i="46"/>
  <c r="BF80" i="46" s="1"/>
  <c r="DT80" i="46"/>
  <c r="BE80" i="46" s="1"/>
  <c r="DS80" i="46"/>
  <c r="DR80" i="46"/>
  <c r="DQ80" i="46"/>
  <c r="DP80" i="46"/>
  <c r="BA80" i="46" s="1"/>
  <c r="DO80" i="46"/>
  <c r="AZ80" i="46" s="1"/>
  <c r="DN80" i="46"/>
  <c r="AY80" i="46" s="1"/>
  <c r="DM80" i="46"/>
  <c r="DL80" i="46"/>
  <c r="AW80" i="46" s="1"/>
  <c r="DK80" i="46"/>
  <c r="DJ80" i="46"/>
  <c r="DI80" i="46"/>
  <c r="DH80" i="46"/>
  <c r="DG80" i="46"/>
  <c r="AR80" i="46" s="1"/>
  <c r="DF80" i="46"/>
  <c r="AQ80" i="46" s="1"/>
  <c r="DE80" i="46"/>
  <c r="DD80" i="46"/>
  <c r="AO80" i="46" s="1"/>
  <c r="DC80" i="46"/>
  <c r="AN80" i="46" s="1"/>
  <c r="DB80" i="46"/>
  <c r="DA80" i="46"/>
  <c r="AL80" i="46" s="1"/>
  <c r="CZ80" i="46"/>
  <c r="AK80" i="46" s="1"/>
  <c r="CY80" i="46"/>
  <c r="AJ80" i="46" s="1"/>
  <c r="CX80" i="46"/>
  <c r="CW80" i="46"/>
  <c r="AH80" i="46" s="1"/>
  <c r="CV80" i="46"/>
  <c r="AG80" i="46" s="1"/>
  <c r="CU80" i="46"/>
  <c r="AF80" i="46" s="1"/>
  <c r="CT80" i="46"/>
  <c r="CS80" i="46"/>
  <c r="CR80" i="46"/>
  <c r="CQ80" i="46"/>
  <c r="CP80" i="46"/>
  <c r="AA80" i="46" s="1"/>
  <c r="CO80" i="46"/>
  <c r="Z80" i="46" s="1"/>
  <c r="CN80" i="46"/>
  <c r="Y80" i="46" s="1"/>
  <c r="CM80" i="46"/>
  <c r="CL80" i="46"/>
  <c r="CK80" i="46"/>
  <c r="CJ80" i="46"/>
  <c r="U80" i="46" s="1"/>
  <c r="CI80" i="46"/>
  <c r="CH80" i="46"/>
  <c r="S80" i="46" s="1"/>
  <c r="CG80" i="46"/>
  <c r="R80" i="46" s="1"/>
  <c r="CF80" i="46"/>
  <c r="Q80" i="46" s="1"/>
  <c r="CE80" i="46"/>
  <c r="CD80" i="46"/>
  <c r="CC80" i="46"/>
  <c r="N80" i="46" s="1"/>
  <c r="CB80" i="46"/>
  <c r="CA80" i="46"/>
  <c r="BZ80" i="46"/>
  <c r="K80" i="46" s="1"/>
  <c r="BY80" i="46"/>
  <c r="J80" i="46" s="1"/>
  <c r="BX80" i="46"/>
  <c r="I80" i="46" s="1"/>
  <c r="BW80" i="46"/>
  <c r="BV80" i="46"/>
  <c r="BU80" i="46"/>
  <c r="BT80" i="46"/>
  <c r="BS80" i="46"/>
  <c r="B80" i="46"/>
  <c r="B80" i="44" s="1"/>
  <c r="A80" i="46"/>
  <c r="A78" i="27" s="1"/>
  <c r="EF79" i="46"/>
  <c r="EE79" i="46"/>
  <c r="ED79" i="46"/>
  <c r="BO79" i="44" s="1"/>
  <c r="EC79" i="46"/>
  <c r="BN79" i="46" s="1"/>
  <c r="EB79" i="46"/>
  <c r="BM79" i="46" s="1"/>
  <c r="EA79" i="46"/>
  <c r="DZ79" i="46"/>
  <c r="DY79" i="46"/>
  <c r="DX79" i="46"/>
  <c r="DW79" i="46"/>
  <c r="BH79" i="46" s="1"/>
  <c r="DV79" i="46"/>
  <c r="DU79" i="46"/>
  <c r="DT79" i="46"/>
  <c r="DS79" i="46"/>
  <c r="BD79" i="46" s="1"/>
  <c r="DR79" i="46"/>
  <c r="BC79" i="46" s="1"/>
  <c r="DQ79" i="46"/>
  <c r="BB79" i="46" s="1"/>
  <c r="DP79" i="46"/>
  <c r="DO79" i="46"/>
  <c r="DN79" i="46"/>
  <c r="DM79" i="46"/>
  <c r="DL79" i="46"/>
  <c r="DK79" i="46"/>
  <c r="DJ79" i="46"/>
  <c r="AU79" i="46" s="1"/>
  <c r="DI79" i="46"/>
  <c r="AT79" i="46" s="1"/>
  <c r="DH79" i="46"/>
  <c r="AS79" i="46" s="1"/>
  <c r="DG79" i="46"/>
  <c r="DF79" i="46"/>
  <c r="DE79" i="46"/>
  <c r="DD79" i="46"/>
  <c r="DC79" i="46"/>
  <c r="DB79" i="46"/>
  <c r="AM79" i="46" s="1"/>
  <c r="DA79" i="46"/>
  <c r="AL79" i="46" s="1"/>
  <c r="CZ79" i="46"/>
  <c r="CY79" i="46"/>
  <c r="CX79" i="46"/>
  <c r="CW79" i="46"/>
  <c r="CV79" i="46"/>
  <c r="AG79" i="46" s="1"/>
  <c r="CU79" i="46"/>
  <c r="AF79" i="46" s="1"/>
  <c r="CT79" i="46"/>
  <c r="CS79" i="46"/>
  <c r="CR79" i="46"/>
  <c r="CQ79" i="46"/>
  <c r="CP79" i="46"/>
  <c r="CO79" i="46"/>
  <c r="CN79" i="46"/>
  <c r="Y79" i="46" s="1"/>
  <c r="CM79" i="46"/>
  <c r="CL79" i="46"/>
  <c r="W79" i="46" s="1"/>
  <c r="CK79" i="46"/>
  <c r="V79" i="46" s="1"/>
  <c r="CJ79" i="46"/>
  <c r="CI79" i="46"/>
  <c r="CH79" i="46"/>
  <c r="CG79" i="46"/>
  <c r="CF79" i="46"/>
  <c r="CE79" i="46"/>
  <c r="CD79" i="46"/>
  <c r="CC79" i="46"/>
  <c r="CB79" i="46"/>
  <c r="M79" i="46" s="1"/>
  <c r="CA79" i="46"/>
  <c r="BZ79" i="46"/>
  <c r="BY79" i="46"/>
  <c r="J79" i="46" s="1"/>
  <c r="BX79" i="46"/>
  <c r="BW79" i="46"/>
  <c r="H79" i="46" s="1"/>
  <c r="BV79" i="46"/>
  <c r="G79" i="46" s="1"/>
  <c r="BU79" i="46"/>
  <c r="BT79" i="46"/>
  <c r="BS79" i="46"/>
  <c r="BO79" i="46"/>
  <c r="B79" i="46"/>
  <c r="B79" i="44" s="1"/>
  <c r="A79" i="46"/>
  <c r="A77" i="27" s="1"/>
  <c r="EF78" i="46"/>
  <c r="BQ78" i="46" s="1"/>
  <c r="EE78" i="46"/>
  <c r="ED78" i="46"/>
  <c r="BO78" i="44" s="1"/>
  <c r="EC78" i="46"/>
  <c r="EB78" i="46"/>
  <c r="BM78" i="46" s="1"/>
  <c r="EA78" i="46"/>
  <c r="DZ78" i="46"/>
  <c r="BK78" i="46" s="1"/>
  <c r="DY78" i="46"/>
  <c r="BJ78" i="46" s="1"/>
  <c r="DX78" i="46"/>
  <c r="BI78" i="46" s="1"/>
  <c r="DW78" i="46"/>
  <c r="DV78" i="46"/>
  <c r="DU78" i="46"/>
  <c r="DT78" i="46"/>
  <c r="BE78" i="46" s="1"/>
  <c r="DS78" i="46"/>
  <c r="DR78" i="46"/>
  <c r="DQ78" i="46"/>
  <c r="BB78" i="46" s="1"/>
  <c r="DP78" i="46"/>
  <c r="DO78" i="46"/>
  <c r="AZ78" i="46" s="1"/>
  <c r="DN78" i="46"/>
  <c r="DM78" i="46"/>
  <c r="AX78" i="46" s="1"/>
  <c r="DL78" i="46"/>
  <c r="AW78" i="46" s="1"/>
  <c r="DK78" i="46"/>
  <c r="DJ78" i="46"/>
  <c r="DI78" i="46"/>
  <c r="DH78" i="46"/>
  <c r="AS78" i="46" s="1"/>
  <c r="DG78" i="46"/>
  <c r="DF78" i="46"/>
  <c r="DE78" i="46"/>
  <c r="DD78" i="46"/>
  <c r="AO78" i="46" s="1"/>
  <c r="DC78" i="46"/>
  <c r="DB78" i="46"/>
  <c r="DA78" i="46"/>
  <c r="CZ78" i="46"/>
  <c r="CY78" i="46"/>
  <c r="AJ78" i="46" s="1"/>
  <c r="CX78" i="46"/>
  <c r="AI78" i="46" s="1"/>
  <c r="CW78" i="46"/>
  <c r="CV78" i="46"/>
  <c r="AG78" i="46" s="1"/>
  <c r="CU78" i="46"/>
  <c r="CT78" i="46"/>
  <c r="CS78" i="46"/>
  <c r="AD78" i="46" s="1"/>
  <c r="CR78" i="46"/>
  <c r="AC78" i="46" s="1"/>
  <c r="CQ78" i="46"/>
  <c r="CP78" i="46"/>
  <c r="AA78" i="46" s="1"/>
  <c r="CO78" i="46"/>
  <c r="Z78" i="46" s="1"/>
  <c r="CN78" i="46"/>
  <c r="Y78" i="46" s="1"/>
  <c r="CM78" i="46"/>
  <c r="CL78" i="46"/>
  <c r="CK78" i="46"/>
  <c r="CJ78" i="46"/>
  <c r="CI78" i="46"/>
  <c r="CH78" i="46"/>
  <c r="CG78" i="46"/>
  <c r="CF78" i="46"/>
  <c r="Q78" i="46" s="1"/>
  <c r="CE78" i="46"/>
  <c r="CD78" i="46"/>
  <c r="CC78" i="46"/>
  <c r="CB78" i="46"/>
  <c r="CA78" i="46"/>
  <c r="L78" i="46" s="1"/>
  <c r="BZ78" i="46"/>
  <c r="BY78" i="46"/>
  <c r="BX78" i="46"/>
  <c r="I78" i="46" s="1"/>
  <c r="BW78" i="46"/>
  <c r="BV78" i="46"/>
  <c r="G78" i="46" s="1"/>
  <c r="BU78" i="46"/>
  <c r="BT78" i="46"/>
  <c r="BS78" i="46"/>
  <c r="D78" i="46" s="1"/>
  <c r="B78" i="46"/>
  <c r="B78" i="44" s="1"/>
  <c r="A78" i="46"/>
  <c r="A76" i="27" s="1"/>
  <c r="EF77" i="46"/>
  <c r="EE77" i="46"/>
  <c r="BP77" i="46" s="1"/>
  <c r="ED77" i="46"/>
  <c r="BO77" i="46" s="1"/>
  <c r="EC77" i="46"/>
  <c r="BN77" i="46" s="1"/>
  <c r="EB77" i="46"/>
  <c r="BM77" i="46" s="1"/>
  <c r="EA77" i="46"/>
  <c r="BL77" i="46" s="1"/>
  <c r="DZ77" i="46"/>
  <c r="DY77" i="46"/>
  <c r="DX77" i="46"/>
  <c r="DW77" i="46"/>
  <c r="DV77" i="46"/>
  <c r="DU77" i="46"/>
  <c r="DT77" i="46"/>
  <c r="BE77" i="46" s="1"/>
  <c r="DS77" i="46"/>
  <c r="BD77" i="46" s="1"/>
  <c r="DR77" i="46"/>
  <c r="DQ77" i="46"/>
  <c r="DP77" i="46"/>
  <c r="DO77" i="46"/>
  <c r="DN77" i="46"/>
  <c r="AY77" i="46" s="1"/>
  <c r="DM77" i="46"/>
  <c r="AX77" i="46" s="1"/>
  <c r="DL77" i="46"/>
  <c r="DK77" i="46"/>
  <c r="AV77" i="46" s="1"/>
  <c r="DJ77" i="46"/>
  <c r="DI77" i="46"/>
  <c r="AT77" i="46" s="1"/>
  <c r="DH77" i="46"/>
  <c r="DG77" i="46"/>
  <c r="DF77" i="46"/>
  <c r="DE77" i="46"/>
  <c r="AP77" i="46" s="1"/>
  <c r="DD77" i="46"/>
  <c r="DC77" i="46"/>
  <c r="DB77" i="46"/>
  <c r="DA77" i="46"/>
  <c r="CZ77" i="46"/>
  <c r="CY77" i="46"/>
  <c r="CX77" i="46"/>
  <c r="CW77" i="46"/>
  <c r="AH77" i="46" s="1"/>
  <c r="CV77" i="46"/>
  <c r="CU77" i="46"/>
  <c r="CT77" i="46"/>
  <c r="AE77" i="46" s="1"/>
  <c r="CS77" i="46"/>
  <c r="AD77" i="46" s="1"/>
  <c r="CR77" i="46"/>
  <c r="CQ77" i="46"/>
  <c r="CP77" i="46"/>
  <c r="CO77" i="46"/>
  <c r="CN77" i="46"/>
  <c r="Y77" i="46" s="1"/>
  <c r="CM77" i="46"/>
  <c r="X77" i="46" s="1"/>
  <c r="CL77" i="46"/>
  <c r="W77" i="46" s="1"/>
  <c r="CK77" i="46"/>
  <c r="CJ77" i="46"/>
  <c r="CI77" i="46"/>
  <c r="T77" i="46" s="1"/>
  <c r="CH77" i="46"/>
  <c r="CG77" i="46"/>
  <c r="CF77" i="46"/>
  <c r="CE77" i="46"/>
  <c r="CD77" i="46"/>
  <c r="CC77" i="46"/>
  <c r="N77" i="46" s="1"/>
  <c r="CB77" i="46"/>
  <c r="CA77" i="46"/>
  <c r="L77" i="46" s="1"/>
  <c r="BZ77" i="46"/>
  <c r="BY77" i="46"/>
  <c r="J77" i="46" s="1"/>
  <c r="BX77" i="46"/>
  <c r="I77" i="46" s="1"/>
  <c r="BW77" i="46"/>
  <c r="H77" i="46" s="1"/>
  <c r="BV77" i="46"/>
  <c r="BU77" i="46"/>
  <c r="BT77" i="46"/>
  <c r="BS77" i="46"/>
  <c r="B77" i="46"/>
  <c r="B77" i="44" s="1"/>
  <c r="A77" i="46"/>
  <c r="A75" i="27" s="1"/>
  <c r="EF76" i="46"/>
  <c r="BQ76" i="46" s="1"/>
  <c r="EE76" i="46"/>
  <c r="ED76" i="46"/>
  <c r="EC76" i="46"/>
  <c r="BN76" i="46" s="1"/>
  <c r="EB76" i="46"/>
  <c r="EA76" i="46"/>
  <c r="DZ76" i="46"/>
  <c r="DY76" i="46"/>
  <c r="DX76" i="46"/>
  <c r="BI76" i="46" s="1"/>
  <c r="DW76" i="46"/>
  <c r="DV76" i="46"/>
  <c r="DU76" i="46"/>
  <c r="BF76" i="46" s="1"/>
  <c r="DT76" i="46"/>
  <c r="DS76" i="46"/>
  <c r="BD76" i="46" s="1"/>
  <c r="DR76" i="46"/>
  <c r="DQ76" i="46"/>
  <c r="DP76" i="46"/>
  <c r="BA76" i="46" s="1"/>
  <c r="DO76" i="46"/>
  <c r="AZ76" i="46" s="1"/>
  <c r="DN76" i="46"/>
  <c r="AY76" i="46" s="1"/>
  <c r="DM76" i="46"/>
  <c r="DL76" i="46"/>
  <c r="DK76" i="46"/>
  <c r="DJ76" i="46"/>
  <c r="AU76" i="46" s="1"/>
  <c r="DI76" i="46"/>
  <c r="DH76" i="46"/>
  <c r="DG76" i="46"/>
  <c r="AR76" i="46" s="1"/>
  <c r="DF76" i="46"/>
  <c r="AQ76" i="46" s="1"/>
  <c r="DE76" i="46"/>
  <c r="DD76" i="46"/>
  <c r="DC76" i="46"/>
  <c r="DB76" i="46"/>
  <c r="DA76" i="46"/>
  <c r="AL76" i="46" s="1"/>
  <c r="CZ76" i="46"/>
  <c r="CY76" i="46"/>
  <c r="CX76" i="46"/>
  <c r="CW76" i="46"/>
  <c r="CV76" i="46"/>
  <c r="CU76" i="46"/>
  <c r="CT76" i="46"/>
  <c r="AE76" i="46" s="1"/>
  <c r="CS76" i="46"/>
  <c r="AD76" i="46" s="1"/>
  <c r="CR76" i="46"/>
  <c r="AC76" i="46" s="1"/>
  <c r="CQ76" i="46"/>
  <c r="AB76" i="46" s="1"/>
  <c r="CP76" i="46"/>
  <c r="CO76" i="46"/>
  <c r="CN76" i="46"/>
  <c r="CM76" i="46"/>
  <c r="CL76" i="46"/>
  <c r="CK76" i="46"/>
  <c r="V76" i="46" s="1"/>
  <c r="CJ76" i="46"/>
  <c r="U76" i="46" s="1"/>
  <c r="CI76" i="46"/>
  <c r="T76" i="46" s="1"/>
  <c r="CH76" i="46"/>
  <c r="CG76" i="46"/>
  <c r="R76" i="46" s="1"/>
  <c r="CF76" i="46"/>
  <c r="CE76" i="46"/>
  <c r="P76" i="46" s="1"/>
  <c r="CD76" i="46"/>
  <c r="CC76" i="46"/>
  <c r="CB76" i="46"/>
  <c r="M76" i="46" s="1"/>
  <c r="CA76" i="46"/>
  <c r="L76" i="46" s="1"/>
  <c r="BZ76" i="46"/>
  <c r="BY76" i="46"/>
  <c r="BX76" i="46"/>
  <c r="BW76" i="46"/>
  <c r="H76" i="46" s="1"/>
  <c r="BV76" i="46"/>
  <c r="BU76" i="46"/>
  <c r="F76" i="46" s="1"/>
  <c r="BT76" i="46"/>
  <c r="BS76" i="46"/>
  <c r="B76" i="46"/>
  <c r="B76" i="44" s="1"/>
  <c r="A76" i="46"/>
  <c r="EF75" i="46"/>
  <c r="EE75" i="46"/>
  <c r="ED75" i="46"/>
  <c r="BO75" i="44" s="1"/>
  <c r="EC75" i="46"/>
  <c r="BN75" i="44" s="1"/>
  <c r="EB75" i="46"/>
  <c r="BM75" i="46" s="1"/>
  <c r="EA75" i="46"/>
  <c r="BL75" i="46" s="1"/>
  <c r="DZ75" i="46"/>
  <c r="DY75" i="46"/>
  <c r="DX75" i="46"/>
  <c r="DW75" i="46"/>
  <c r="DV75" i="46"/>
  <c r="DU75" i="46"/>
  <c r="DT75" i="46"/>
  <c r="DS75" i="46"/>
  <c r="BD75" i="46" s="1"/>
  <c r="DR75" i="46"/>
  <c r="DQ75" i="46"/>
  <c r="BB75" i="46" s="1"/>
  <c r="DP75" i="46"/>
  <c r="DO75" i="46"/>
  <c r="AZ75" i="46" s="1"/>
  <c r="DN75" i="46"/>
  <c r="AY75" i="46" s="1"/>
  <c r="DM75" i="46"/>
  <c r="DL75" i="46"/>
  <c r="AW75" i="46" s="1"/>
  <c r="DK75" i="46"/>
  <c r="DJ75" i="46"/>
  <c r="DI75" i="46"/>
  <c r="AT75" i="46" s="1"/>
  <c r="DH75" i="46"/>
  <c r="DG75" i="46"/>
  <c r="DF75" i="46"/>
  <c r="DE75" i="46"/>
  <c r="DD75" i="46"/>
  <c r="DC75" i="46"/>
  <c r="DB75" i="46"/>
  <c r="DA75" i="46"/>
  <c r="AL75" i="46" s="1"/>
  <c r="CZ75" i="46"/>
  <c r="CY75" i="46"/>
  <c r="AJ75" i="46" s="1"/>
  <c r="CX75" i="46"/>
  <c r="CW75" i="46"/>
  <c r="AH75" i="46" s="1"/>
  <c r="CV75" i="46"/>
  <c r="AG75" i="46" s="1"/>
  <c r="CU75" i="46"/>
  <c r="AF75" i="46" s="1"/>
  <c r="CT75" i="46"/>
  <c r="CS75" i="46"/>
  <c r="CR75" i="46"/>
  <c r="CQ75" i="46"/>
  <c r="CP75" i="46"/>
  <c r="CO75" i="46"/>
  <c r="Z75" i="46" s="1"/>
  <c r="CN75" i="46"/>
  <c r="CM75" i="46"/>
  <c r="CL75" i="46"/>
  <c r="W75" i="46" s="1"/>
  <c r="CK75" i="46"/>
  <c r="CJ75" i="46"/>
  <c r="CI75" i="46"/>
  <c r="CH75" i="46"/>
  <c r="S75" i="46" s="1"/>
  <c r="CG75" i="46"/>
  <c r="CF75" i="46"/>
  <c r="Q75" i="46" s="1"/>
  <c r="CE75" i="46"/>
  <c r="P75" i="46" s="1"/>
  <c r="CD75" i="46"/>
  <c r="CC75" i="46"/>
  <c r="N75" i="46" s="1"/>
  <c r="CB75" i="46"/>
  <c r="CA75" i="46"/>
  <c r="BZ75" i="46"/>
  <c r="BY75" i="46"/>
  <c r="J75" i="46" s="1"/>
  <c r="BX75" i="46"/>
  <c r="BW75" i="46"/>
  <c r="H75" i="46" s="1"/>
  <c r="BV75" i="46"/>
  <c r="G75" i="46" s="1"/>
  <c r="BU75" i="46"/>
  <c r="F75" i="46" s="1"/>
  <c r="BT75" i="46"/>
  <c r="BS75" i="46"/>
  <c r="BO75" i="46"/>
  <c r="BN75" i="46"/>
  <c r="B75" i="46"/>
  <c r="B75" i="44" s="1"/>
  <c r="A75" i="46"/>
  <c r="A73" i="27" s="1"/>
  <c r="EF74" i="46"/>
  <c r="BQ74" i="46" s="1"/>
  <c r="EE74" i="46"/>
  <c r="ED74" i="46"/>
  <c r="BO74" i="44" s="1"/>
  <c r="EC74" i="46"/>
  <c r="EB74" i="46"/>
  <c r="EA74" i="46"/>
  <c r="DZ74" i="46"/>
  <c r="BK74" i="46" s="1"/>
  <c r="DY74" i="46"/>
  <c r="DX74" i="46"/>
  <c r="DW74" i="46"/>
  <c r="DV74" i="46"/>
  <c r="BG74" i="46" s="1"/>
  <c r="DU74" i="46"/>
  <c r="DT74" i="46"/>
  <c r="DS74" i="46"/>
  <c r="BD74" i="46" s="1"/>
  <c r="DR74" i="46"/>
  <c r="BC74" i="46" s="1"/>
  <c r="DQ74" i="46"/>
  <c r="BB74" i="46" s="1"/>
  <c r="DP74" i="46"/>
  <c r="DO74" i="46"/>
  <c r="AZ74" i="46" s="1"/>
  <c r="DN74" i="46"/>
  <c r="AY74" i="46" s="1"/>
  <c r="DM74" i="46"/>
  <c r="AX74" i="44" s="1"/>
  <c r="DL74" i="46"/>
  <c r="DK74" i="46"/>
  <c r="AV74" i="46" s="1"/>
  <c r="DJ74" i="46"/>
  <c r="AU74" i="46" s="1"/>
  <c r="DI74" i="46"/>
  <c r="DH74" i="46"/>
  <c r="AS74" i="46" s="1"/>
  <c r="DG74" i="46"/>
  <c r="DF74" i="46"/>
  <c r="AQ74" i="46" s="1"/>
  <c r="DE74" i="46"/>
  <c r="DD74" i="46"/>
  <c r="DC74" i="46"/>
  <c r="DB74" i="46"/>
  <c r="AM74" i="46" s="1"/>
  <c r="DA74" i="46"/>
  <c r="AL74" i="46" s="1"/>
  <c r="CZ74" i="46"/>
  <c r="AK74" i="46" s="1"/>
  <c r="CY74" i="46"/>
  <c r="CX74" i="46"/>
  <c r="AI74" i="46" s="1"/>
  <c r="CW74" i="46"/>
  <c r="AH74" i="46" s="1"/>
  <c r="CV74" i="46"/>
  <c r="AG74" i="46" s="1"/>
  <c r="CU74" i="46"/>
  <c r="CT74" i="46"/>
  <c r="CS74" i="46"/>
  <c r="CR74" i="46"/>
  <c r="CQ74" i="46"/>
  <c r="AB74" i="46" s="1"/>
  <c r="CP74" i="46"/>
  <c r="AA74" i="46" s="1"/>
  <c r="CO74" i="46"/>
  <c r="CN74" i="46"/>
  <c r="Y74" i="46" s="1"/>
  <c r="CM74" i="46"/>
  <c r="CL74" i="46"/>
  <c r="CK74" i="46"/>
  <c r="V74" i="46" s="1"/>
  <c r="CJ74" i="46"/>
  <c r="CI74" i="46"/>
  <c r="CH74" i="46"/>
  <c r="S74" i="46" s="1"/>
  <c r="CG74" i="46"/>
  <c r="CF74" i="46"/>
  <c r="CE74" i="46"/>
  <c r="CD74" i="46"/>
  <c r="CC74" i="46"/>
  <c r="N74" i="46" s="1"/>
  <c r="CB74" i="46"/>
  <c r="CA74" i="46"/>
  <c r="BZ74" i="46"/>
  <c r="K74" i="46" s="1"/>
  <c r="BY74" i="46"/>
  <c r="BX74" i="46"/>
  <c r="I74" i="46" s="1"/>
  <c r="BW74" i="46"/>
  <c r="BV74" i="46"/>
  <c r="G74" i="46" s="1"/>
  <c r="BU74" i="46"/>
  <c r="BT74" i="46"/>
  <c r="E74" i="46" s="1"/>
  <c r="BS74" i="46"/>
  <c r="BO74" i="46"/>
  <c r="AX74" i="46"/>
  <c r="B74" i="46"/>
  <c r="B74" i="44" s="1"/>
  <c r="A74" i="46"/>
  <c r="A72" i="27" s="1"/>
  <c r="EF73" i="46"/>
  <c r="EE73" i="46"/>
  <c r="BP73" i="46" s="1"/>
  <c r="ED73" i="46"/>
  <c r="BO73" i="46" s="1"/>
  <c r="EC73" i="46"/>
  <c r="EB73" i="46"/>
  <c r="BM73" i="46" s="1"/>
  <c r="EA73" i="46"/>
  <c r="DZ73" i="46"/>
  <c r="DY73" i="46"/>
  <c r="BJ73" i="46" s="1"/>
  <c r="DX73" i="46"/>
  <c r="DW73" i="46"/>
  <c r="BH73" i="46" s="1"/>
  <c r="DV73" i="46"/>
  <c r="BG73" i="46" s="1"/>
  <c r="DU73" i="46"/>
  <c r="DT73" i="46"/>
  <c r="BE73" i="46" s="1"/>
  <c r="DS73" i="46"/>
  <c r="DR73" i="46"/>
  <c r="BC73" i="46" s="1"/>
  <c r="DQ73" i="46"/>
  <c r="DP73" i="46"/>
  <c r="BA73" i="46" s="1"/>
  <c r="DO73" i="46"/>
  <c r="AZ73" i="46" s="1"/>
  <c r="DN73" i="46"/>
  <c r="AY73" i="46" s="1"/>
  <c r="DM73" i="46"/>
  <c r="AX73" i="46" s="1"/>
  <c r="DL73" i="46"/>
  <c r="AW73" i="46" s="1"/>
  <c r="DK73" i="46"/>
  <c r="DJ73" i="46"/>
  <c r="DI73" i="46"/>
  <c r="DH73" i="46"/>
  <c r="DG73" i="46"/>
  <c r="AR73" i="46" s="1"/>
  <c r="DF73" i="46"/>
  <c r="DE73" i="46"/>
  <c r="DD73" i="46"/>
  <c r="AO73" i="46" s="1"/>
  <c r="DC73" i="46"/>
  <c r="AN73" i="46" s="1"/>
  <c r="DB73" i="46"/>
  <c r="DA73" i="46"/>
  <c r="CZ73" i="46"/>
  <c r="CY73" i="46"/>
  <c r="AJ73" i="46" s="1"/>
  <c r="CX73" i="46"/>
  <c r="AI73" i="46" s="1"/>
  <c r="CW73" i="46"/>
  <c r="AH73" i="46" s="1"/>
  <c r="CV73" i="46"/>
  <c r="AG73" i="46" s="1"/>
  <c r="CU73" i="46"/>
  <c r="CT73" i="46"/>
  <c r="AE73" i="46" s="1"/>
  <c r="CS73" i="46"/>
  <c r="AD73" i="46" s="1"/>
  <c r="CR73" i="46"/>
  <c r="CQ73" i="46"/>
  <c r="AB73" i="46" s="1"/>
  <c r="CP73" i="46"/>
  <c r="CO73" i="46"/>
  <c r="CN73" i="46"/>
  <c r="Y73" i="46" s="1"/>
  <c r="CM73" i="46"/>
  <c r="CL73" i="46"/>
  <c r="CK73" i="46"/>
  <c r="CJ73" i="46"/>
  <c r="CI73" i="46"/>
  <c r="T73" i="46" s="1"/>
  <c r="CH73" i="46"/>
  <c r="CG73" i="46"/>
  <c r="R73" i="46" s="1"/>
  <c r="CF73" i="46"/>
  <c r="Q73" i="46" s="1"/>
  <c r="CE73" i="46"/>
  <c r="P73" i="46" s="1"/>
  <c r="CD73" i="46"/>
  <c r="CC73" i="46"/>
  <c r="N73" i="46" s="1"/>
  <c r="CB73" i="46"/>
  <c r="M73" i="46" s="1"/>
  <c r="CA73" i="46"/>
  <c r="L73" i="46" s="1"/>
  <c r="BZ73" i="46"/>
  <c r="K73" i="46" s="1"/>
  <c r="BY73" i="46"/>
  <c r="BX73" i="46"/>
  <c r="I73" i="46" s="1"/>
  <c r="BW73" i="46"/>
  <c r="BV73" i="46"/>
  <c r="G73" i="46" s="1"/>
  <c r="BU73" i="46"/>
  <c r="BT73" i="46"/>
  <c r="BS73" i="46"/>
  <c r="D73" i="46" s="1"/>
  <c r="B73" i="46"/>
  <c r="B73" i="44" s="1"/>
  <c r="A73" i="46"/>
  <c r="A73" i="44" s="1"/>
  <c r="EF72" i="46"/>
  <c r="BQ72" i="46" s="1"/>
  <c r="EE72" i="46"/>
  <c r="BP72" i="46" s="1"/>
  <c r="ED72" i="46"/>
  <c r="BO72" i="44" s="1"/>
  <c r="EC72" i="46"/>
  <c r="EB72" i="46"/>
  <c r="BM72" i="46" s="1"/>
  <c r="EA72" i="46"/>
  <c r="BL72" i="46" s="1"/>
  <c r="DZ72" i="46"/>
  <c r="BK72" i="46" s="1"/>
  <c r="DY72" i="46"/>
  <c r="DX72" i="46"/>
  <c r="BI72" i="46" s="1"/>
  <c r="DW72" i="46"/>
  <c r="DV72" i="46"/>
  <c r="BG72" i="46" s="1"/>
  <c r="DU72" i="46"/>
  <c r="DT72" i="46"/>
  <c r="BE72" i="46" s="1"/>
  <c r="DS72" i="46"/>
  <c r="DR72" i="46"/>
  <c r="DQ72" i="46"/>
  <c r="BB72" i="46" s="1"/>
  <c r="DP72" i="46"/>
  <c r="BA72" i="46" s="1"/>
  <c r="DO72" i="46"/>
  <c r="AZ72" i="46" s="1"/>
  <c r="DN72" i="46"/>
  <c r="DM72" i="46"/>
  <c r="DL72" i="46"/>
  <c r="AW72" i="46" s="1"/>
  <c r="DK72" i="46"/>
  <c r="AV72" i="46" s="1"/>
  <c r="DJ72" i="46"/>
  <c r="DI72" i="46"/>
  <c r="DH72" i="46"/>
  <c r="AS72" i="46" s="1"/>
  <c r="DG72" i="46"/>
  <c r="AR72" i="46" s="1"/>
  <c r="DF72" i="46"/>
  <c r="DE72" i="46"/>
  <c r="DD72" i="46"/>
  <c r="AO72" i="46" s="1"/>
  <c r="DC72" i="46"/>
  <c r="AN72" i="46" s="1"/>
  <c r="DB72" i="46"/>
  <c r="DA72" i="46"/>
  <c r="CZ72" i="46"/>
  <c r="AK72" i="46" s="1"/>
  <c r="CY72" i="46"/>
  <c r="CX72" i="46"/>
  <c r="CW72" i="46"/>
  <c r="CV72" i="46"/>
  <c r="CU72" i="46"/>
  <c r="AF72" i="46" s="1"/>
  <c r="CT72" i="46"/>
  <c r="AE72" i="46" s="1"/>
  <c r="CS72" i="46"/>
  <c r="CR72" i="46"/>
  <c r="AC72" i="46" s="1"/>
  <c r="CQ72" i="46"/>
  <c r="CP72" i="46"/>
  <c r="AA72" i="46" s="1"/>
  <c r="CO72" i="46"/>
  <c r="CN72" i="46"/>
  <c r="CM72" i="46"/>
  <c r="CL72" i="46"/>
  <c r="CK72" i="46"/>
  <c r="V72" i="46" s="1"/>
  <c r="CJ72" i="46"/>
  <c r="U72" i="46" s="1"/>
  <c r="CI72" i="46"/>
  <c r="CH72" i="46"/>
  <c r="S72" i="46" s="1"/>
  <c r="CG72" i="46"/>
  <c r="R72" i="46" s="1"/>
  <c r="CF72" i="46"/>
  <c r="Q72" i="46" s="1"/>
  <c r="CE72" i="46"/>
  <c r="P72" i="46" s="1"/>
  <c r="CD72" i="46"/>
  <c r="CC72" i="46"/>
  <c r="CB72" i="46"/>
  <c r="M72" i="46" s="1"/>
  <c r="CA72" i="46"/>
  <c r="BZ72" i="46"/>
  <c r="BY72" i="46"/>
  <c r="BX72" i="46"/>
  <c r="BW72" i="46"/>
  <c r="H72" i="46" s="1"/>
  <c r="BV72" i="46"/>
  <c r="BU72" i="46"/>
  <c r="F72" i="46" s="1"/>
  <c r="BT72" i="46"/>
  <c r="E72" i="46" s="1"/>
  <c r="BS72" i="46"/>
  <c r="B72" i="46"/>
  <c r="B72" i="44" s="1"/>
  <c r="A72" i="46"/>
  <c r="C72" i="46" s="1"/>
  <c r="C72" i="44" s="1"/>
  <c r="EF71" i="46"/>
  <c r="BQ71" i="46" s="1"/>
  <c r="EE71" i="46"/>
  <c r="BP71" i="46" s="1"/>
  <c r="ED71" i="46"/>
  <c r="BO71" i="46" s="1"/>
  <c r="EC71" i="46"/>
  <c r="BN71" i="46" s="1"/>
  <c r="EB71" i="46"/>
  <c r="EA71" i="46"/>
  <c r="DZ71" i="46"/>
  <c r="DY71" i="46"/>
  <c r="DX71" i="46"/>
  <c r="DW71" i="46"/>
  <c r="DV71" i="46"/>
  <c r="BG71" i="46" s="1"/>
  <c r="DU71" i="46"/>
  <c r="BF71" i="46" s="1"/>
  <c r="DT71" i="46"/>
  <c r="DS71" i="46"/>
  <c r="DR71" i="46"/>
  <c r="BC71" i="46" s="1"/>
  <c r="DQ71" i="46"/>
  <c r="BB71" i="46" s="1"/>
  <c r="DP71" i="46"/>
  <c r="DO71" i="46"/>
  <c r="DN71" i="46"/>
  <c r="AY71" i="46" s="1"/>
  <c r="DM71" i="46"/>
  <c r="AX71" i="46" s="1"/>
  <c r="DL71" i="46"/>
  <c r="DK71" i="46"/>
  <c r="DJ71" i="46"/>
  <c r="DI71" i="46"/>
  <c r="AT71" i="46" s="1"/>
  <c r="DH71" i="46"/>
  <c r="DG71" i="46"/>
  <c r="DF71" i="46"/>
  <c r="DE71" i="46"/>
  <c r="DD71" i="46"/>
  <c r="DC71" i="46"/>
  <c r="AN71" i="46" s="1"/>
  <c r="DB71" i="46"/>
  <c r="DA71" i="46"/>
  <c r="AL71" i="46" s="1"/>
  <c r="CZ71" i="46"/>
  <c r="CY71" i="46"/>
  <c r="AJ71" i="46" s="1"/>
  <c r="CX71" i="46"/>
  <c r="CW71" i="46"/>
  <c r="AH71" i="46" s="1"/>
  <c r="CV71" i="46"/>
  <c r="CU71" i="46"/>
  <c r="AF71" i="46" s="1"/>
  <c r="CT71" i="46"/>
  <c r="CS71" i="46"/>
  <c r="CR71" i="46"/>
  <c r="AC71" i="46" s="1"/>
  <c r="CQ71" i="46"/>
  <c r="CP71" i="46"/>
  <c r="AA71" i="46" s="1"/>
  <c r="CO71" i="46"/>
  <c r="Z71" i="46" s="1"/>
  <c r="CN71" i="46"/>
  <c r="CM71" i="46"/>
  <c r="CL71" i="46"/>
  <c r="CK71" i="46"/>
  <c r="CJ71" i="46"/>
  <c r="U71" i="46" s="1"/>
  <c r="CI71" i="46"/>
  <c r="T71" i="46" s="1"/>
  <c r="CH71" i="46"/>
  <c r="CG71" i="46"/>
  <c r="R71" i="46" s="1"/>
  <c r="CF71" i="46"/>
  <c r="CE71" i="46"/>
  <c r="CD71" i="46"/>
  <c r="CC71" i="46"/>
  <c r="N71" i="46" s="1"/>
  <c r="CB71" i="46"/>
  <c r="M71" i="46" s="1"/>
  <c r="CA71" i="46"/>
  <c r="L71" i="46" s="1"/>
  <c r="BZ71" i="46"/>
  <c r="K71" i="46" s="1"/>
  <c r="BY71" i="46"/>
  <c r="J71" i="46" s="1"/>
  <c r="BX71" i="46"/>
  <c r="BW71" i="46"/>
  <c r="BV71" i="46"/>
  <c r="G71" i="46" s="1"/>
  <c r="BU71" i="46"/>
  <c r="F71" i="46" s="1"/>
  <c r="BT71" i="46"/>
  <c r="BS71" i="46"/>
  <c r="D71" i="46" s="1"/>
  <c r="B71" i="46"/>
  <c r="B71" i="44" s="1"/>
  <c r="A71" i="46"/>
  <c r="A71" i="44" s="1"/>
  <c r="EF70" i="46"/>
  <c r="EE70" i="46"/>
  <c r="ED70" i="46"/>
  <c r="BO70" i="44" s="1"/>
  <c r="EC70" i="46"/>
  <c r="BN70" i="46" s="1"/>
  <c r="EB70" i="46"/>
  <c r="BM70" i="46" s="1"/>
  <c r="EA70" i="46"/>
  <c r="DZ70" i="46"/>
  <c r="BK70" i="46" s="1"/>
  <c r="DY70" i="46"/>
  <c r="DX70" i="46"/>
  <c r="DW70" i="46"/>
  <c r="DV70" i="46"/>
  <c r="BG70" i="46" s="1"/>
  <c r="DU70" i="46"/>
  <c r="BF70" i="46" s="1"/>
  <c r="DT70" i="46"/>
  <c r="DS70" i="46"/>
  <c r="DR70" i="46"/>
  <c r="BC70" i="46" s="1"/>
  <c r="DQ70" i="46"/>
  <c r="DP70" i="46"/>
  <c r="DO70" i="46"/>
  <c r="DN70" i="46"/>
  <c r="DM70" i="46"/>
  <c r="DL70" i="46"/>
  <c r="DK70" i="46"/>
  <c r="DJ70" i="46"/>
  <c r="AU70" i="46" s="1"/>
  <c r="DI70" i="46"/>
  <c r="DH70" i="46"/>
  <c r="DG70" i="46"/>
  <c r="DF70" i="46"/>
  <c r="AQ70" i="46" s="1"/>
  <c r="DE70" i="46"/>
  <c r="AP70" i="46" s="1"/>
  <c r="DD70" i="46"/>
  <c r="AO70" i="46" s="1"/>
  <c r="DC70" i="46"/>
  <c r="AN70" i="46" s="1"/>
  <c r="DB70" i="46"/>
  <c r="AM70" i="46" s="1"/>
  <c r="DA70" i="46"/>
  <c r="CZ70" i="46"/>
  <c r="CY70" i="46"/>
  <c r="CX70" i="46"/>
  <c r="CW70" i="46"/>
  <c r="CV70" i="46"/>
  <c r="AG70" i="46" s="1"/>
  <c r="CU70" i="46"/>
  <c r="AF70" i="46" s="1"/>
  <c r="CT70" i="46"/>
  <c r="AE70" i="46" s="1"/>
  <c r="CS70" i="46"/>
  <c r="CR70" i="46"/>
  <c r="CQ70" i="46"/>
  <c r="AB70" i="46" s="1"/>
  <c r="CP70" i="46"/>
  <c r="CO70" i="46"/>
  <c r="CN70" i="46"/>
  <c r="Y70" i="46" s="1"/>
  <c r="CM70" i="46"/>
  <c r="CL70" i="46"/>
  <c r="W70" i="46" s="1"/>
  <c r="CK70" i="46"/>
  <c r="CJ70" i="46"/>
  <c r="CI70" i="46"/>
  <c r="CH70" i="46"/>
  <c r="S70" i="46" s="1"/>
  <c r="CG70" i="46"/>
  <c r="R70" i="46" s="1"/>
  <c r="CF70" i="46"/>
  <c r="Q70" i="46" s="1"/>
  <c r="CE70" i="46"/>
  <c r="CD70" i="46"/>
  <c r="O70" i="46" s="1"/>
  <c r="CC70" i="46"/>
  <c r="CB70" i="46"/>
  <c r="CA70" i="46"/>
  <c r="BZ70" i="46"/>
  <c r="K70" i="46" s="1"/>
  <c r="BY70" i="46"/>
  <c r="J70" i="46" s="1"/>
  <c r="BX70" i="46"/>
  <c r="BW70" i="46"/>
  <c r="BV70" i="46"/>
  <c r="G70" i="46" s="1"/>
  <c r="BU70" i="46"/>
  <c r="BT70" i="46"/>
  <c r="BS70" i="46"/>
  <c r="D70" i="46" s="1"/>
  <c r="BO70" i="46"/>
  <c r="B70" i="46"/>
  <c r="B70" i="44" s="1"/>
  <c r="A70" i="46"/>
  <c r="A70" i="44" s="1"/>
  <c r="EF69" i="46"/>
  <c r="EE69" i="46"/>
  <c r="ED69" i="46"/>
  <c r="EC69" i="46"/>
  <c r="EB69" i="46"/>
  <c r="EA69" i="46"/>
  <c r="BL69" i="46" s="1"/>
  <c r="DZ69" i="46"/>
  <c r="BK69" i="46" s="1"/>
  <c r="DY69" i="46"/>
  <c r="BJ69" i="46" s="1"/>
  <c r="DX69" i="46"/>
  <c r="DW69" i="46"/>
  <c r="DV69" i="46"/>
  <c r="DU69" i="46"/>
  <c r="DT69" i="46"/>
  <c r="DS69" i="46"/>
  <c r="BD69" i="46" s="1"/>
  <c r="DR69" i="46"/>
  <c r="BC69" i="46" s="1"/>
  <c r="DQ69" i="46"/>
  <c r="BB69" i="46" s="1"/>
  <c r="DP69" i="46"/>
  <c r="DO69" i="46"/>
  <c r="DN69" i="46"/>
  <c r="DM69" i="46"/>
  <c r="AX69" i="46" s="1"/>
  <c r="DL69" i="46"/>
  <c r="AW69" i="46" s="1"/>
  <c r="DK69" i="46"/>
  <c r="DJ69" i="46"/>
  <c r="DI69" i="46"/>
  <c r="AT69" i="46" s="1"/>
  <c r="DH69" i="46"/>
  <c r="DG69" i="46"/>
  <c r="AR69" i="46" s="1"/>
  <c r="DF69" i="46"/>
  <c r="DE69" i="46"/>
  <c r="DD69" i="46"/>
  <c r="AO69" i="46" s="1"/>
  <c r="DC69" i="46"/>
  <c r="AN69" i="46" s="1"/>
  <c r="DB69" i="46"/>
  <c r="AM69" i="46" s="1"/>
  <c r="DA69" i="46"/>
  <c r="AL69" i="46" s="1"/>
  <c r="CZ69" i="46"/>
  <c r="CY69" i="46"/>
  <c r="CX69" i="46"/>
  <c r="CW69" i="46"/>
  <c r="CV69" i="46"/>
  <c r="CU69" i="46"/>
  <c r="CT69" i="46"/>
  <c r="AE69" i="46" s="1"/>
  <c r="CS69" i="46"/>
  <c r="AD69" i="46" s="1"/>
  <c r="CR69" i="46"/>
  <c r="AC69" i="46" s="1"/>
  <c r="CQ69" i="46"/>
  <c r="CP69" i="46"/>
  <c r="CO69" i="46"/>
  <c r="Z69" i="46" s="1"/>
  <c r="CN69" i="46"/>
  <c r="CM69" i="46"/>
  <c r="CL69" i="46"/>
  <c r="CK69" i="46"/>
  <c r="V69" i="46" s="1"/>
  <c r="CJ69" i="46"/>
  <c r="U69" i="46" s="1"/>
  <c r="CI69" i="46"/>
  <c r="T69" i="46" s="1"/>
  <c r="CH69" i="46"/>
  <c r="CG69" i="46"/>
  <c r="R69" i="46" s="1"/>
  <c r="CF69" i="46"/>
  <c r="Q69" i="46" s="1"/>
  <c r="CE69" i="46"/>
  <c r="CD69" i="46"/>
  <c r="CC69" i="46"/>
  <c r="N69" i="46" s="1"/>
  <c r="CB69" i="46"/>
  <c r="CA69" i="46"/>
  <c r="BZ69" i="46"/>
  <c r="BY69" i="46"/>
  <c r="BX69" i="46"/>
  <c r="BW69" i="46"/>
  <c r="BV69" i="46"/>
  <c r="G69" i="46" s="1"/>
  <c r="BU69" i="46"/>
  <c r="F69" i="46" s="1"/>
  <c r="BT69" i="46"/>
  <c r="BS69" i="46"/>
  <c r="B69" i="46"/>
  <c r="B69" i="44" s="1"/>
  <c r="A69" i="46"/>
  <c r="A67" i="27" s="1"/>
  <c r="EF68" i="46"/>
  <c r="EE68" i="46"/>
  <c r="ED68" i="46"/>
  <c r="BO68" i="46" s="1"/>
  <c r="EC68" i="46"/>
  <c r="EB68" i="46"/>
  <c r="BM68" i="46" s="1"/>
  <c r="EA68" i="46"/>
  <c r="DZ68" i="46"/>
  <c r="DY68" i="46"/>
  <c r="BJ68" i="46" s="1"/>
  <c r="DX68" i="46"/>
  <c r="BI68" i="46" s="1"/>
  <c r="DW68" i="46"/>
  <c r="BH68" i="46" s="1"/>
  <c r="DV68" i="46"/>
  <c r="BG68" i="46" s="1"/>
  <c r="DU68" i="46"/>
  <c r="DT68" i="46"/>
  <c r="DS68" i="46"/>
  <c r="DR68" i="46"/>
  <c r="DQ68" i="46"/>
  <c r="DP68" i="46"/>
  <c r="DO68" i="46"/>
  <c r="DN68" i="46"/>
  <c r="AY68" i="46" s="1"/>
  <c r="DM68" i="46"/>
  <c r="DL68" i="46"/>
  <c r="AW68" i="46" s="1"/>
  <c r="DK68" i="46"/>
  <c r="DJ68" i="46"/>
  <c r="DI68" i="46"/>
  <c r="DH68" i="46"/>
  <c r="DG68" i="46"/>
  <c r="AR68" i="46" s="1"/>
  <c r="DF68" i="46"/>
  <c r="AQ68" i="46" s="1"/>
  <c r="DE68" i="46"/>
  <c r="AP68" i="46" s="1"/>
  <c r="DD68" i="46"/>
  <c r="DC68" i="46"/>
  <c r="DB68" i="46"/>
  <c r="DA68" i="46"/>
  <c r="CZ68" i="46"/>
  <c r="CY68" i="46"/>
  <c r="CX68" i="46"/>
  <c r="AI68" i="46" s="1"/>
  <c r="CW68" i="46"/>
  <c r="AH68" i="46" s="1"/>
  <c r="CV68" i="46"/>
  <c r="AG68" i="46" s="1"/>
  <c r="CU68" i="46"/>
  <c r="CT68" i="46"/>
  <c r="CS68" i="46"/>
  <c r="CR68" i="46"/>
  <c r="AC68" i="46" s="1"/>
  <c r="CQ68" i="46"/>
  <c r="CP68" i="46"/>
  <c r="AA68" i="46" s="1"/>
  <c r="CO68" i="46"/>
  <c r="Z68" i="46" s="1"/>
  <c r="CN68" i="46"/>
  <c r="CM68" i="46"/>
  <c r="CL68" i="46"/>
  <c r="CK68" i="46"/>
  <c r="V68" i="46" s="1"/>
  <c r="CJ68" i="46"/>
  <c r="CI68" i="46"/>
  <c r="T68" i="46" s="1"/>
  <c r="CH68" i="46"/>
  <c r="S68" i="46" s="1"/>
  <c r="CG68" i="46"/>
  <c r="R68" i="46" s="1"/>
  <c r="CF68" i="46"/>
  <c r="Q68" i="46" s="1"/>
  <c r="CE68" i="46"/>
  <c r="CD68" i="46"/>
  <c r="CC68" i="46"/>
  <c r="CB68" i="46"/>
  <c r="CA68" i="46"/>
  <c r="L68" i="46" s="1"/>
  <c r="BZ68" i="46"/>
  <c r="K68" i="46" s="1"/>
  <c r="BY68" i="46"/>
  <c r="J68" i="46" s="1"/>
  <c r="BX68" i="46"/>
  <c r="I68" i="46" s="1"/>
  <c r="BW68" i="46"/>
  <c r="BV68" i="46"/>
  <c r="BU68" i="46"/>
  <c r="BT68" i="46"/>
  <c r="BS68" i="46"/>
  <c r="B68" i="46"/>
  <c r="B68" i="44" s="1"/>
  <c r="A68" i="46"/>
  <c r="EF67" i="46"/>
  <c r="EE67" i="46"/>
  <c r="ED67" i="46"/>
  <c r="EC67" i="46"/>
  <c r="BN67" i="46" s="1"/>
  <c r="EB67" i="46"/>
  <c r="BM67" i="46" s="1"/>
  <c r="EA67" i="46"/>
  <c r="DZ67" i="46"/>
  <c r="DY67" i="46"/>
  <c r="BJ67" i="46" s="1"/>
  <c r="DX67" i="46"/>
  <c r="DW67" i="46"/>
  <c r="BH67" i="46" s="1"/>
  <c r="DV67" i="46"/>
  <c r="DU67" i="46"/>
  <c r="DT67" i="46"/>
  <c r="BE67" i="46" s="1"/>
  <c r="DS67" i="46"/>
  <c r="DR67" i="46"/>
  <c r="DQ67" i="46"/>
  <c r="DP67" i="46"/>
  <c r="DO67" i="46"/>
  <c r="DN67" i="46"/>
  <c r="DM67" i="46"/>
  <c r="DL67" i="46"/>
  <c r="AW67" i="46" s="1"/>
  <c r="DK67" i="46"/>
  <c r="AV67" i="46" s="1"/>
  <c r="DJ67" i="46"/>
  <c r="DI67" i="46"/>
  <c r="AT67" i="46" s="1"/>
  <c r="DH67" i="46"/>
  <c r="DG67" i="46"/>
  <c r="DF67" i="46"/>
  <c r="DE67" i="46"/>
  <c r="DD67" i="46"/>
  <c r="AO67" i="46" s="1"/>
  <c r="DC67" i="46"/>
  <c r="AN67" i="46" s="1"/>
  <c r="DB67" i="46"/>
  <c r="DA67" i="46"/>
  <c r="AL67" i="46" s="1"/>
  <c r="CZ67" i="46"/>
  <c r="AK67" i="46" s="1"/>
  <c r="CY67" i="46"/>
  <c r="CX67" i="46"/>
  <c r="CW67" i="46"/>
  <c r="CV67" i="46"/>
  <c r="CU67" i="46"/>
  <c r="AF67" i="46" s="1"/>
  <c r="CT67" i="46"/>
  <c r="CS67" i="46"/>
  <c r="AD67" i="46" s="1"/>
  <c r="CR67" i="46"/>
  <c r="CQ67" i="46"/>
  <c r="AB67" i="46" s="1"/>
  <c r="CP67" i="46"/>
  <c r="CO67" i="46"/>
  <c r="Z67" i="46" s="1"/>
  <c r="CN67" i="46"/>
  <c r="CM67" i="46"/>
  <c r="CL67" i="46"/>
  <c r="CK67" i="46"/>
  <c r="V67" i="46" s="1"/>
  <c r="CJ67" i="46"/>
  <c r="U67" i="46" s="1"/>
  <c r="CI67" i="46"/>
  <c r="CH67" i="46"/>
  <c r="CG67" i="46"/>
  <c r="CF67" i="46"/>
  <c r="CE67" i="46"/>
  <c r="P67" i="46" s="1"/>
  <c r="CD67" i="46"/>
  <c r="CC67" i="46"/>
  <c r="N67" i="46" s="1"/>
  <c r="CB67" i="46"/>
  <c r="CA67" i="46"/>
  <c r="BZ67" i="46"/>
  <c r="BY67" i="46"/>
  <c r="J67" i="46" s="1"/>
  <c r="BX67" i="46"/>
  <c r="I67" i="46" s="1"/>
  <c r="BW67" i="46"/>
  <c r="H67" i="46" s="1"/>
  <c r="BV67" i="46"/>
  <c r="G67" i="46" s="1"/>
  <c r="BU67" i="46"/>
  <c r="BT67" i="46"/>
  <c r="E67" i="46" s="1"/>
  <c r="BS67" i="46"/>
  <c r="D67" i="46" s="1"/>
  <c r="B67" i="46"/>
  <c r="B67" i="44" s="1"/>
  <c r="A67" i="46"/>
  <c r="A65" i="27" s="1"/>
  <c r="EF66" i="46"/>
  <c r="EE66" i="46"/>
  <c r="BP66" i="46" s="1"/>
  <c r="ED66" i="46"/>
  <c r="BO66" i="46" s="1"/>
  <c r="EC66" i="46"/>
  <c r="BN66" i="46" s="1"/>
  <c r="EB66" i="46"/>
  <c r="EA66" i="46"/>
  <c r="DZ66" i="46"/>
  <c r="DY66" i="46"/>
  <c r="DX66" i="46"/>
  <c r="DW66" i="46"/>
  <c r="BH66" i="46" s="1"/>
  <c r="DV66" i="46"/>
  <c r="BG66" i="46" s="1"/>
  <c r="DU66" i="46"/>
  <c r="DT66" i="46"/>
  <c r="BE66" i="46" s="1"/>
  <c r="DS66" i="46"/>
  <c r="DR66" i="46"/>
  <c r="DQ66" i="46"/>
  <c r="DP66" i="46"/>
  <c r="BA66" i="46" s="1"/>
  <c r="DO66" i="46"/>
  <c r="AZ66" i="46" s="1"/>
  <c r="DN66" i="46"/>
  <c r="AY66" i="46" s="1"/>
  <c r="DM66" i="46"/>
  <c r="AX66" i="46" s="1"/>
  <c r="DL66" i="46"/>
  <c r="AW66" i="46" s="1"/>
  <c r="DK66" i="46"/>
  <c r="DJ66" i="46"/>
  <c r="DI66" i="46"/>
  <c r="DH66" i="46"/>
  <c r="DG66" i="46"/>
  <c r="AR66" i="46" s="1"/>
  <c r="DF66" i="46"/>
  <c r="DE66" i="46"/>
  <c r="DD66" i="46"/>
  <c r="DC66" i="46"/>
  <c r="AN66" i="46" s="1"/>
  <c r="DB66" i="46"/>
  <c r="DA66" i="46"/>
  <c r="AL66" i="46" s="1"/>
  <c r="CZ66" i="46"/>
  <c r="AK66" i="46" s="1"/>
  <c r="CY66" i="46"/>
  <c r="CX66" i="46"/>
  <c r="AI66" i="46" s="1"/>
  <c r="CW66" i="46"/>
  <c r="AH66" i="46" s="1"/>
  <c r="CV66" i="46"/>
  <c r="CU66" i="46"/>
  <c r="CT66" i="46"/>
  <c r="CS66" i="46"/>
  <c r="AD66" i="46" s="1"/>
  <c r="CR66" i="46"/>
  <c r="CQ66" i="46"/>
  <c r="CP66" i="46"/>
  <c r="CO66" i="46"/>
  <c r="Z66" i="46" s="1"/>
  <c r="CN66" i="46"/>
  <c r="Y66" i="46" s="1"/>
  <c r="CM66" i="46"/>
  <c r="CL66" i="46"/>
  <c r="CK66" i="46"/>
  <c r="V66" i="46" s="1"/>
  <c r="CJ66" i="46"/>
  <c r="U66" i="46" s="1"/>
  <c r="CI66" i="46"/>
  <c r="T66" i="46" s="1"/>
  <c r="CH66" i="46"/>
  <c r="CG66" i="46"/>
  <c r="CF66" i="46"/>
  <c r="Q66" i="46" s="1"/>
  <c r="CE66" i="46"/>
  <c r="CD66" i="46"/>
  <c r="CC66" i="46"/>
  <c r="CB66" i="46"/>
  <c r="CA66" i="46"/>
  <c r="L66" i="46" s="1"/>
  <c r="BZ66" i="46"/>
  <c r="K66" i="46" s="1"/>
  <c r="BY66" i="46"/>
  <c r="BX66" i="46"/>
  <c r="BW66" i="46"/>
  <c r="H66" i="46" s="1"/>
  <c r="BV66" i="46"/>
  <c r="BU66" i="46"/>
  <c r="F66" i="46" s="1"/>
  <c r="BT66" i="46"/>
  <c r="E66" i="46" s="1"/>
  <c r="BS66" i="46"/>
  <c r="D66" i="46" s="1"/>
  <c r="B66" i="46"/>
  <c r="B66" i="44" s="1"/>
  <c r="A66" i="46"/>
  <c r="A64" i="27" s="1"/>
  <c r="EF65" i="46"/>
  <c r="EE65" i="46"/>
  <c r="ED65" i="46"/>
  <c r="EC65" i="46"/>
  <c r="BN65" i="46" s="1"/>
  <c r="EB65" i="46"/>
  <c r="BM65" i="46" s="1"/>
  <c r="EA65" i="46"/>
  <c r="DZ65" i="46"/>
  <c r="BK65" i="46" s="1"/>
  <c r="DY65" i="46"/>
  <c r="BJ65" i="46" s="1"/>
  <c r="DX65" i="46"/>
  <c r="BI65" i="46" s="1"/>
  <c r="DW65" i="46"/>
  <c r="DV65" i="46"/>
  <c r="DU65" i="46"/>
  <c r="DT65" i="46"/>
  <c r="BE65" i="46" s="1"/>
  <c r="DS65" i="46"/>
  <c r="DR65" i="46"/>
  <c r="DQ65" i="46"/>
  <c r="DP65" i="46"/>
  <c r="BA65" i="46" s="1"/>
  <c r="DO65" i="46"/>
  <c r="DN65" i="46"/>
  <c r="DM65" i="46"/>
  <c r="DL65" i="46"/>
  <c r="AW65" i="46" s="1"/>
  <c r="DK65" i="46"/>
  <c r="AV65" i="46" s="1"/>
  <c r="DJ65" i="46"/>
  <c r="AU65" i="46" s="1"/>
  <c r="DI65" i="46"/>
  <c r="DH65" i="46"/>
  <c r="AS65" i="46" s="1"/>
  <c r="DG65" i="46"/>
  <c r="DF65" i="46"/>
  <c r="DE65" i="46"/>
  <c r="DD65" i="46"/>
  <c r="DC65" i="46"/>
  <c r="DB65" i="46"/>
  <c r="AM65" i="46" s="1"/>
  <c r="DA65" i="46"/>
  <c r="AL65" i="46" s="1"/>
  <c r="CZ65" i="46"/>
  <c r="AK65" i="46" s="1"/>
  <c r="CY65" i="46"/>
  <c r="CX65" i="46"/>
  <c r="AI65" i="46" s="1"/>
  <c r="CW65" i="46"/>
  <c r="AH65" i="46" s="1"/>
  <c r="CV65" i="46"/>
  <c r="AG65" i="46" s="1"/>
  <c r="CU65" i="46"/>
  <c r="CT65" i="46"/>
  <c r="AE65" i="46" s="1"/>
  <c r="CS65" i="46"/>
  <c r="CR65" i="46"/>
  <c r="AC65" i="46" s="1"/>
  <c r="CQ65" i="46"/>
  <c r="CP65" i="46"/>
  <c r="CO65" i="46"/>
  <c r="CN65" i="46"/>
  <c r="Y65" i="46" s="1"/>
  <c r="CM65" i="46"/>
  <c r="X65" i="46" s="1"/>
  <c r="CL65" i="46"/>
  <c r="W65" i="46" s="1"/>
  <c r="CK65" i="46"/>
  <c r="V65" i="46" s="1"/>
  <c r="CJ65" i="46"/>
  <c r="CI65" i="46"/>
  <c r="CH65" i="46"/>
  <c r="CG65" i="46"/>
  <c r="CF65" i="46"/>
  <c r="CE65" i="46"/>
  <c r="P65" i="46" s="1"/>
  <c r="CD65" i="46"/>
  <c r="CC65" i="46"/>
  <c r="CB65" i="46"/>
  <c r="M65" i="46" s="1"/>
  <c r="CA65" i="46"/>
  <c r="BZ65" i="46"/>
  <c r="BY65" i="46"/>
  <c r="BX65" i="46"/>
  <c r="I65" i="46" s="1"/>
  <c r="BW65" i="46"/>
  <c r="H65" i="46" s="1"/>
  <c r="BV65" i="46"/>
  <c r="G65" i="46" s="1"/>
  <c r="BU65" i="46"/>
  <c r="F65" i="46" s="1"/>
  <c r="BT65" i="46"/>
  <c r="BS65" i="46"/>
  <c r="B65" i="46"/>
  <c r="B65" i="44" s="1"/>
  <c r="A65" i="46"/>
  <c r="A63" i="27" s="1"/>
  <c r="EF64" i="46"/>
  <c r="BQ64" i="46" s="1"/>
  <c r="EE64" i="46"/>
  <c r="BP64" i="46" s="1"/>
  <c r="ED64" i="46"/>
  <c r="BO64" i="44" s="1"/>
  <c r="EC64" i="46"/>
  <c r="BN64" i="44" s="1"/>
  <c r="EB64" i="46"/>
  <c r="BM64" i="46" s="1"/>
  <c r="EA64" i="46"/>
  <c r="DZ64" i="46"/>
  <c r="DY64" i="46"/>
  <c r="DX64" i="46"/>
  <c r="BI64" i="46" s="1"/>
  <c r="DW64" i="46"/>
  <c r="BH64" i="46" s="1"/>
  <c r="DV64" i="46"/>
  <c r="DU64" i="46"/>
  <c r="BF64" i="46" s="1"/>
  <c r="DT64" i="46"/>
  <c r="BE64" i="46" s="1"/>
  <c r="DS64" i="46"/>
  <c r="DR64" i="46"/>
  <c r="DQ64" i="46"/>
  <c r="BB64" i="46" s="1"/>
  <c r="DP64" i="46"/>
  <c r="BA64" i="46" s="1"/>
  <c r="DO64" i="46"/>
  <c r="AZ64" i="46" s="1"/>
  <c r="DN64" i="46"/>
  <c r="AY64" i="46" s="1"/>
  <c r="DM64" i="46"/>
  <c r="DL64" i="46"/>
  <c r="DK64" i="46"/>
  <c r="DJ64" i="46"/>
  <c r="DI64" i="46"/>
  <c r="AT64" i="46" s="1"/>
  <c r="DH64" i="46"/>
  <c r="DG64" i="46"/>
  <c r="AR64" i="46" s="1"/>
  <c r="DF64" i="46"/>
  <c r="AQ64" i="46" s="1"/>
  <c r="DE64" i="46"/>
  <c r="AP64" i="46" s="1"/>
  <c r="DD64" i="46"/>
  <c r="AO64" i="46" s="1"/>
  <c r="DC64" i="46"/>
  <c r="DB64" i="46"/>
  <c r="DA64" i="46"/>
  <c r="AL64" i="46" s="1"/>
  <c r="CZ64" i="46"/>
  <c r="CY64" i="46"/>
  <c r="CX64" i="46"/>
  <c r="CW64" i="46"/>
  <c r="AH64" i="46" s="1"/>
  <c r="CV64" i="46"/>
  <c r="AG64" i="46" s="1"/>
  <c r="CU64" i="46"/>
  <c r="CT64" i="46"/>
  <c r="CS64" i="46"/>
  <c r="CR64" i="46"/>
  <c r="AC64" i="46" s="1"/>
  <c r="CQ64" i="46"/>
  <c r="CP64" i="46"/>
  <c r="AA64" i="46" s="1"/>
  <c r="CO64" i="46"/>
  <c r="Z64" i="46" s="1"/>
  <c r="CN64" i="46"/>
  <c r="CM64" i="46"/>
  <c r="CL64" i="46"/>
  <c r="CK64" i="46"/>
  <c r="V64" i="46" s="1"/>
  <c r="CJ64" i="46"/>
  <c r="CI64" i="46"/>
  <c r="T64" i="46" s="1"/>
  <c r="CH64" i="46"/>
  <c r="CG64" i="46"/>
  <c r="CF64" i="46"/>
  <c r="Q64" i="46" s="1"/>
  <c r="CE64" i="46"/>
  <c r="CD64" i="46"/>
  <c r="CC64" i="46"/>
  <c r="CB64" i="46"/>
  <c r="M64" i="46" s="1"/>
  <c r="CA64" i="46"/>
  <c r="BZ64" i="46"/>
  <c r="K64" i="46" s="1"/>
  <c r="BY64" i="46"/>
  <c r="BX64" i="46"/>
  <c r="BW64" i="46"/>
  <c r="BV64" i="46"/>
  <c r="BU64" i="46"/>
  <c r="BT64" i="46"/>
  <c r="BS64" i="46"/>
  <c r="D64" i="46" s="1"/>
  <c r="BO64" i="46"/>
  <c r="BN64" i="46"/>
  <c r="B64" i="46"/>
  <c r="B64" i="44" s="1"/>
  <c r="A64" i="46"/>
  <c r="EF63" i="46"/>
  <c r="EE63" i="46"/>
  <c r="ED63" i="46"/>
  <c r="EC63" i="46"/>
  <c r="EB63" i="46"/>
  <c r="BM63" i="46" s="1"/>
  <c r="EA63" i="46"/>
  <c r="BL63" i="46" s="1"/>
  <c r="DZ63" i="46"/>
  <c r="BK63" i="46" s="1"/>
  <c r="DY63" i="46"/>
  <c r="BJ63" i="46" s="1"/>
  <c r="DX63" i="46"/>
  <c r="DW63" i="46"/>
  <c r="DV63" i="46"/>
  <c r="BG63" i="46" s="1"/>
  <c r="DU63" i="46"/>
  <c r="BF63" i="46" s="1"/>
  <c r="DT63" i="46"/>
  <c r="DS63" i="46"/>
  <c r="DR63" i="46"/>
  <c r="BC63" i="46" s="1"/>
  <c r="DQ63" i="46"/>
  <c r="DP63" i="46"/>
  <c r="DO63" i="46"/>
  <c r="AZ63" i="46" s="1"/>
  <c r="DN63" i="46"/>
  <c r="DM63" i="46"/>
  <c r="DL63" i="46"/>
  <c r="AW63" i="46" s="1"/>
  <c r="DK63" i="46"/>
  <c r="AV63" i="46" s="1"/>
  <c r="DJ63" i="46"/>
  <c r="AU63" i="46" s="1"/>
  <c r="DI63" i="46"/>
  <c r="DH63" i="46"/>
  <c r="DG63" i="46"/>
  <c r="DF63" i="46"/>
  <c r="AQ63" i="46" s="1"/>
  <c r="DE63" i="46"/>
  <c r="AP63" i="46" s="1"/>
  <c r="DD63" i="46"/>
  <c r="DC63" i="46"/>
  <c r="AN63" i="46" s="1"/>
  <c r="DB63" i="46"/>
  <c r="AM63" i="46" s="1"/>
  <c r="DA63" i="46"/>
  <c r="AL63" i="46" s="1"/>
  <c r="CZ63" i="46"/>
  <c r="CY63" i="46"/>
  <c r="CX63" i="46"/>
  <c r="AI63" i="46" s="1"/>
  <c r="CW63" i="46"/>
  <c r="CV63" i="46"/>
  <c r="AG63" i="46" s="1"/>
  <c r="CU63" i="46"/>
  <c r="AF63" i="46" s="1"/>
  <c r="CT63" i="46"/>
  <c r="CS63" i="46"/>
  <c r="CR63" i="46"/>
  <c r="CQ63" i="46"/>
  <c r="CP63" i="46"/>
  <c r="CO63" i="46"/>
  <c r="CN63" i="46"/>
  <c r="Y63" i="46" s="1"/>
  <c r="CM63" i="46"/>
  <c r="CL63" i="46"/>
  <c r="W63" i="46" s="1"/>
  <c r="CK63" i="46"/>
  <c r="V63" i="46" s="1"/>
  <c r="CJ63" i="46"/>
  <c r="CI63" i="46"/>
  <c r="T63" i="46" s="1"/>
  <c r="CH63" i="46"/>
  <c r="CG63" i="46"/>
  <c r="CF63" i="46"/>
  <c r="CE63" i="46"/>
  <c r="CD63" i="46"/>
  <c r="CC63" i="46"/>
  <c r="CB63" i="46"/>
  <c r="CA63" i="46"/>
  <c r="BZ63" i="46"/>
  <c r="BY63" i="46"/>
  <c r="BX63" i="46"/>
  <c r="I63" i="46" s="1"/>
  <c r="BW63" i="46"/>
  <c r="H63" i="46" s="1"/>
  <c r="BV63" i="46"/>
  <c r="G63" i="46" s="1"/>
  <c r="BU63" i="46"/>
  <c r="BT63" i="46"/>
  <c r="BS63" i="46"/>
  <c r="B63" i="46"/>
  <c r="B63" i="44" s="1"/>
  <c r="A63" i="46"/>
  <c r="A61" i="27" s="1"/>
  <c r="EF62" i="46"/>
  <c r="BQ62" i="46" s="1"/>
  <c r="EE62" i="46"/>
  <c r="BP62" i="46" s="1"/>
  <c r="ED62" i="46"/>
  <c r="BO62" i="44" s="1"/>
  <c r="EC62" i="46"/>
  <c r="BN62" i="44" s="1"/>
  <c r="EB62" i="46"/>
  <c r="BM62" i="44" s="1"/>
  <c r="EA62" i="46"/>
  <c r="DZ62" i="46"/>
  <c r="BK62" i="46" s="1"/>
  <c r="DY62" i="46"/>
  <c r="BJ62" i="46" s="1"/>
  <c r="DX62" i="46"/>
  <c r="BI62" i="46" s="1"/>
  <c r="DW62" i="46"/>
  <c r="BH62" i="46" s="1"/>
  <c r="DV62" i="46"/>
  <c r="DU62" i="46"/>
  <c r="DT62" i="46"/>
  <c r="DS62" i="46"/>
  <c r="DR62" i="46"/>
  <c r="DQ62" i="46"/>
  <c r="DP62" i="46"/>
  <c r="DO62" i="46"/>
  <c r="AZ62" i="46" s="1"/>
  <c r="DN62" i="46"/>
  <c r="AY62" i="46" s="1"/>
  <c r="DM62" i="46"/>
  <c r="AX62" i="46" s="1"/>
  <c r="DL62" i="46"/>
  <c r="DK62" i="46"/>
  <c r="DJ62" i="46"/>
  <c r="AU62" i="46" s="1"/>
  <c r="DI62" i="46"/>
  <c r="DH62" i="46"/>
  <c r="AS62" i="46" s="1"/>
  <c r="DG62" i="46"/>
  <c r="AR62" i="46" s="1"/>
  <c r="DF62" i="46"/>
  <c r="AQ62" i="46" s="1"/>
  <c r="DE62" i="46"/>
  <c r="AP62" i="46" s="1"/>
  <c r="DD62" i="46"/>
  <c r="DC62" i="46"/>
  <c r="DB62" i="46"/>
  <c r="DA62" i="46"/>
  <c r="CZ62" i="46"/>
  <c r="AK62" i="46" s="1"/>
  <c r="CY62" i="46"/>
  <c r="AJ62" i="46" s="1"/>
  <c r="CX62" i="46"/>
  <c r="AI62" i="46" s="1"/>
  <c r="CW62" i="46"/>
  <c r="CV62" i="46"/>
  <c r="CU62" i="46"/>
  <c r="CT62" i="46"/>
  <c r="CS62" i="46"/>
  <c r="CR62" i="46"/>
  <c r="AC62" i="46" s="1"/>
  <c r="CQ62" i="46"/>
  <c r="AB62" i="46" s="1"/>
  <c r="CP62" i="46"/>
  <c r="CO62" i="46"/>
  <c r="Z62" i="46" s="1"/>
  <c r="CN62" i="46"/>
  <c r="CM62" i="46"/>
  <c r="CL62" i="46"/>
  <c r="CK62" i="46"/>
  <c r="V62" i="46" s="1"/>
  <c r="CJ62" i="46"/>
  <c r="CI62" i="46"/>
  <c r="CH62" i="46"/>
  <c r="S62" i="46" s="1"/>
  <c r="CG62" i="46"/>
  <c r="CF62" i="46"/>
  <c r="CE62" i="46"/>
  <c r="CD62" i="46"/>
  <c r="CC62" i="46"/>
  <c r="N62" i="46" s="1"/>
  <c r="CB62" i="46"/>
  <c r="M62" i="46" s="1"/>
  <c r="CA62" i="46"/>
  <c r="L62" i="46" s="1"/>
  <c r="BZ62" i="46"/>
  <c r="BY62" i="46"/>
  <c r="BX62" i="46"/>
  <c r="BW62" i="46"/>
  <c r="BV62" i="46"/>
  <c r="G62" i="46" s="1"/>
  <c r="BU62" i="46"/>
  <c r="F62" i="46" s="1"/>
  <c r="BT62" i="46"/>
  <c r="BS62" i="46"/>
  <c r="D62" i="46" s="1"/>
  <c r="BO62" i="46"/>
  <c r="BN62" i="46"/>
  <c r="BM62" i="46"/>
  <c r="B62" i="46"/>
  <c r="B62" i="44" s="1"/>
  <c r="A62" i="46"/>
  <c r="A60" i="27" s="1"/>
  <c r="EF61" i="46"/>
  <c r="EE61" i="46"/>
  <c r="BP61" i="46" s="1"/>
  <c r="ED61" i="46"/>
  <c r="BO61" i="46" s="1"/>
  <c r="EC61" i="46"/>
  <c r="BN61" i="46" s="1"/>
  <c r="EB61" i="46"/>
  <c r="EA61" i="46"/>
  <c r="DZ61" i="46"/>
  <c r="DY61" i="46"/>
  <c r="DX61" i="46"/>
  <c r="DW61" i="46"/>
  <c r="BH61" i="46" s="1"/>
  <c r="DV61" i="46"/>
  <c r="DU61" i="46"/>
  <c r="BF61" i="46" s="1"/>
  <c r="DT61" i="46"/>
  <c r="DS61" i="46"/>
  <c r="DR61" i="46"/>
  <c r="BC61" i="46" s="1"/>
  <c r="DQ61" i="46"/>
  <c r="DP61" i="46"/>
  <c r="BA61" i="46" s="1"/>
  <c r="DO61" i="46"/>
  <c r="DN61" i="46"/>
  <c r="AY61" i="46" s="1"/>
  <c r="DM61" i="46"/>
  <c r="DL61" i="46"/>
  <c r="AW61" i="46" s="1"/>
  <c r="DK61" i="46"/>
  <c r="DJ61" i="46"/>
  <c r="DI61" i="46"/>
  <c r="DH61" i="46"/>
  <c r="AS61" i="46" s="1"/>
  <c r="DG61" i="46"/>
  <c r="DF61" i="46"/>
  <c r="AQ61" i="46" s="1"/>
  <c r="DE61" i="46"/>
  <c r="AP61" i="46" s="1"/>
  <c r="DD61" i="46"/>
  <c r="DC61" i="46"/>
  <c r="DB61" i="46"/>
  <c r="DA61" i="46"/>
  <c r="CZ61" i="46"/>
  <c r="CY61" i="46"/>
  <c r="AJ61" i="46" s="1"/>
  <c r="CX61" i="46"/>
  <c r="CW61" i="46"/>
  <c r="CV61" i="46"/>
  <c r="CU61" i="46"/>
  <c r="CT61" i="46"/>
  <c r="AE61" i="46" s="1"/>
  <c r="CS61" i="46"/>
  <c r="CR61" i="46"/>
  <c r="CQ61" i="46"/>
  <c r="AB61" i="46" s="1"/>
  <c r="CP61" i="46"/>
  <c r="AA61" i="46" s="1"/>
  <c r="CO61" i="46"/>
  <c r="CN61" i="46"/>
  <c r="Y61" i="46" s="1"/>
  <c r="CM61" i="46"/>
  <c r="CL61" i="46"/>
  <c r="CK61" i="46"/>
  <c r="V61" i="46" s="1"/>
  <c r="CJ61" i="46"/>
  <c r="U61" i="46" s="1"/>
  <c r="CI61" i="46"/>
  <c r="CH61" i="46"/>
  <c r="CG61" i="46"/>
  <c r="R61" i="46" s="1"/>
  <c r="CF61" i="46"/>
  <c r="CE61" i="46"/>
  <c r="CD61" i="46"/>
  <c r="O61" i="46" s="1"/>
  <c r="CC61" i="46"/>
  <c r="CB61" i="46"/>
  <c r="CA61" i="46"/>
  <c r="L61" i="46" s="1"/>
  <c r="BZ61" i="46"/>
  <c r="BY61" i="46"/>
  <c r="J61" i="46" s="1"/>
  <c r="BX61" i="46"/>
  <c r="I61" i="46" s="1"/>
  <c r="BW61" i="46"/>
  <c r="BV61" i="46"/>
  <c r="BU61" i="46"/>
  <c r="BT61" i="46"/>
  <c r="E61" i="46" s="1"/>
  <c r="BS61" i="46"/>
  <c r="D61" i="46" s="1"/>
  <c r="B61" i="46"/>
  <c r="B61" i="44" s="1"/>
  <c r="A61" i="46"/>
  <c r="A59" i="27" s="1"/>
  <c r="EF60" i="46"/>
  <c r="BQ60" i="46" s="1"/>
  <c r="EE60" i="46"/>
  <c r="ED60" i="46"/>
  <c r="EC60" i="46"/>
  <c r="BN60" i="46" s="1"/>
  <c r="EB60" i="46"/>
  <c r="BM60" i="46" s="1"/>
  <c r="EA60" i="46"/>
  <c r="BL60" i="46" s="1"/>
  <c r="DZ60" i="46"/>
  <c r="DY60" i="46"/>
  <c r="BJ60" i="46" s="1"/>
  <c r="DX60" i="46"/>
  <c r="DW60" i="46"/>
  <c r="DV60" i="46"/>
  <c r="BG60" i="46" s="1"/>
  <c r="DU60" i="46"/>
  <c r="DT60" i="46"/>
  <c r="BE60" i="46" s="1"/>
  <c r="DS60" i="46"/>
  <c r="BD60" i="46" s="1"/>
  <c r="DR60" i="46"/>
  <c r="BC60" i="46" s="1"/>
  <c r="DQ60" i="46"/>
  <c r="BB60" i="46" s="1"/>
  <c r="DP60" i="46"/>
  <c r="DO60" i="46"/>
  <c r="DN60" i="46"/>
  <c r="AY60" i="46" s="1"/>
  <c r="DM60" i="46"/>
  <c r="DL60" i="46"/>
  <c r="DK60" i="46"/>
  <c r="AV60" i="46" s="1"/>
  <c r="DJ60" i="46"/>
  <c r="AU60" i="46" s="1"/>
  <c r="DI60" i="46"/>
  <c r="DH60" i="46"/>
  <c r="DG60" i="46"/>
  <c r="DF60" i="46"/>
  <c r="DE60" i="46"/>
  <c r="AP60" i="46" s="1"/>
  <c r="DD60" i="46"/>
  <c r="AO60" i="46" s="1"/>
  <c r="DC60" i="46"/>
  <c r="DB60" i="46"/>
  <c r="DA60" i="46"/>
  <c r="AL60" i="46" s="1"/>
  <c r="CZ60" i="46"/>
  <c r="CY60" i="46"/>
  <c r="CX60" i="46"/>
  <c r="CW60" i="46"/>
  <c r="CV60" i="46"/>
  <c r="AG60" i="46" s="1"/>
  <c r="CU60" i="46"/>
  <c r="AF60" i="46" s="1"/>
  <c r="CT60" i="46"/>
  <c r="CS60" i="46"/>
  <c r="AD60" i="46" s="1"/>
  <c r="CR60" i="46"/>
  <c r="CQ60" i="46"/>
  <c r="CP60" i="46"/>
  <c r="CO60" i="46"/>
  <c r="CN60" i="46"/>
  <c r="Y60" i="46" s="1"/>
  <c r="CM60" i="46"/>
  <c r="X60" i="46" s="1"/>
  <c r="CL60" i="46"/>
  <c r="W60" i="46" s="1"/>
  <c r="CK60" i="46"/>
  <c r="CJ60" i="46"/>
  <c r="CI60" i="46"/>
  <c r="CH60" i="46"/>
  <c r="CG60" i="46"/>
  <c r="CF60" i="46"/>
  <c r="CE60" i="46"/>
  <c r="CD60" i="46"/>
  <c r="O60" i="46" s="1"/>
  <c r="CC60" i="46"/>
  <c r="N60" i="46" s="1"/>
  <c r="CB60" i="46"/>
  <c r="CA60" i="46"/>
  <c r="BZ60" i="46"/>
  <c r="K60" i="46" s="1"/>
  <c r="BY60" i="46"/>
  <c r="BX60" i="46"/>
  <c r="I60" i="46" s="1"/>
  <c r="BW60" i="46"/>
  <c r="H60" i="46" s="1"/>
  <c r="BV60" i="46"/>
  <c r="G60" i="46" s="1"/>
  <c r="BU60" i="46"/>
  <c r="BT60" i="46"/>
  <c r="BS60" i="46"/>
  <c r="B60" i="46"/>
  <c r="B60" i="44" s="1"/>
  <c r="A60" i="46"/>
  <c r="A60" i="44" s="1"/>
  <c r="EF59" i="46"/>
  <c r="EE59" i="46"/>
  <c r="BP59" i="46" s="1"/>
  <c r="ED59" i="46"/>
  <c r="EC59" i="46"/>
  <c r="BN59" i="46" s="1"/>
  <c r="EB59" i="46"/>
  <c r="BM59" i="46" s="1"/>
  <c r="EA59" i="46"/>
  <c r="DZ59" i="46"/>
  <c r="DY59" i="46"/>
  <c r="BJ59" i="46" s="1"/>
  <c r="DX59" i="46"/>
  <c r="DW59" i="46"/>
  <c r="DV59" i="46"/>
  <c r="DU59" i="46"/>
  <c r="BF59" i="46" s="1"/>
  <c r="DT59" i="46"/>
  <c r="BE59" i="46" s="1"/>
  <c r="DS59" i="46"/>
  <c r="DR59" i="46"/>
  <c r="DQ59" i="46"/>
  <c r="BB59" i="46" s="1"/>
  <c r="DP59" i="46"/>
  <c r="BA59" i="46" s="1"/>
  <c r="DO59" i="46"/>
  <c r="DN59" i="46"/>
  <c r="DM59" i="46"/>
  <c r="AX59" i="46" s="1"/>
  <c r="DL59" i="46"/>
  <c r="DK59" i="46"/>
  <c r="DJ59" i="46"/>
  <c r="DI59" i="46"/>
  <c r="DH59" i="46"/>
  <c r="AS59" i="46" s="1"/>
  <c r="DG59" i="46"/>
  <c r="AR59" i="46" s="1"/>
  <c r="DF59" i="46"/>
  <c r="AQ59" i="46" s="1"/>
  <c r="DE59" i="46"/>
  <c r="AP59" i="46" s="1"/>
  <c r="DD59" i="46"/>
  <c r="DC59" i="46"/>
  <c r="DB59" i="46"/>
  <c r="AM59" i="46" s="1"/>
  <c r="DA59" i="46"/>
  <c r="AL59" i="46" s="1"/>
  <c r="CZ59" i="46"/>
  <c r="CY59" i="46"/>
  <c r="AJ59" i="46" s="1"/>
  <c r="CX59" i="46"/>
  <c r="AI59" i="46" s="1"/>
  <c r="CW59" i="46"/>
  <c r="AH59" i="46" s="1"/>
  <c r="CV59" i="46"/>
  <c r="AG59" i="46" s="1"/>
  <c r="CU59" i="46"/>
  <c r="CT59" i="46"/>
  <c r="CS59" i="46"/>
  <c r="CR59" i="46"/>
  <c r="CQ59" i="46"/>
  <c r="AB59" i="46" s="1"/>
  <c r="CP59" i="46"/>
  <c r="CO59" i="46"/>
  <c r="Z59" i="46" s="1"/>
  <c r="CN59" i="46"/>
  <c r="CM59" i="46"/>
  <c r="CL59" i="46"/>
  <c r="CK59" i="46"/>
  <c r="V59" i="46" s="1"/>
  <c r="CJ59" i="46"/>
  <c r="CI59" i="46"/>
  <c r="T59" i="46" s="1"/>
  <c r="CH59" i="46"/>
  <c r="CG59" i="46"/>
  <c r="R59" i="46" s="1"/>
  <c r="CF59" i="46"/>
  <c r="CE59" i="46"/>
  <c r="CD59" i="46"/>
  <c r="O59" i="46" s="1"/>
  <c r="CC59" i="46"/>
  <c r="CB59" i="46"/>
  <c r="M59" i="46" s="1"/>
  <c r="CA59" i="46"/>
  <c r="L59" i="46" s="1"/>
  <c r="BZ59" i="46"/>
  <c r="K59" i="46" s="1"/>
  <c r="BY59" i="46"/>
  <c r="J59" i="46" s="1"/>
  <c r="BX59" i="46"/>
  <c r="BW59" i="46"/>
  <c r="BV59" i="46"/>
  <c r="G59" i="46" s="1"/>
  <c r="BU59" i="46"/>
  <c r="BT59" i="46"/>
  <c r="BS59" i="46"/>
  <c r="B59" i="46"/>
  <c r="B59" i="44" s="1"/>
  <c r="A59" i="46"/>
  <c r="A57" i="27" s="1"/>
  <c r="EF58" i="46"/>
  <c r="EE58" i="46"/>
  <c r="ED58" i="46"/>
  <c r="BO58" i="44" s="1"/>
  <c r="EC58" i="46"/>
  <c r="BN58" i="44" s="1"/>
  <c r="EB58" i="46"/>
  <c r="BM58" i="44" s="1"/>
  <c r="EA58" i="46"/>
  <c r="DZ58" i="46"/>
  <c r="BK58" i="46" s="1"/>
  <c r="DY58" i="46"/>
  <c r="BJ58" i="46" s="1"/>
  <c r="DX58" i="46"/>
  <c r="BI58" i="46" s="1"/>
  <c r="DW58" i="46"/>
  <c r="DV58" i="46"/>
  <c r="DU58" i="46"/>
  <c r="DT58" i="46"/>
  <c r="DS58" i="46"/>
  <c r="DR58" i="46"/>
  <c r="BC58" i="46" s="1"/>
  <c r="DQ58" i="46"/>
  <c r="BB58" i="46" s="1"/>
  <c r="DP58" i="46"/>
  <c r="DO58" i="46"/>
  <c r="DN58" i="46"/>
  <c r="DM58" i="46"/>
  <c r="AX58" i="46" s="1"/>
  <c r="DL58" i="46"/>
  <c r="DK58" i="46"/>
  <c r="DJ58" i="46"/>
  <c r="DI58" i="46"/>
  <c r="AT58" i="46" s="1"/>
  <c r="DH58" i="46"/>
  <c r="DG58" i="46"/>
  <c r="DF58" i="46"/>
  <c r="AQ58" i="46" s="1"/>
  <c r="DE58" i="46"/>
  <c r="DD58" i="46"/>
  <c r="AO58" i="46" s="1"/>
  <c r="DC58" i="46"/>
  <c r="DB58" i="46"/>
  <c r="DA58" i="46"/>
  <c r="AL58" i="46" s="1"/>
  <c r="CZ58" i="46"/>
  <c r="CY58" i="46"/>
  <c r="CX58" i="46"/>
  <c r="CW58" i="46"/>
  <c r="AH58" i="46" s="1"/>
  <c r="CV58" i="46"/>
  <c r="CU58" i="46"/>
  <c r="CT58" i="46"/>
  <c r="AE58" i="46" s="1"/>
  <c r="CS58" i="46"/>
  <c r="AD58" i="46" s="1"/>
  <c r="CR58" i="46"/>
  <c r="CQ58" i="46"/>
  <c r="CP58" i="46"/>
  <c r="CO58" i="46"/>
  <c r="CN58" i="46"/>
  <c r="CM58" i="46"/>
  <c r="CL58" i="46"/>
  <c r="W58" i="46" s="1"/>
  <c r="CK58" i="46"/>
  <c r="CJ58" i="46"/>
  <c r="CI58" i="46"/>
  <c r="CH58" i="46"/>
  <c r="S58" i="46" s="1"/>
  <c r="CG58" i="46"/>
  <c r="R58" i="46" s="1"/>
  <c r="CF58" i="46"/>
  <c r="Q58" i="46" s="1"/>
  <c r="CE58" i="46"/>
  <c r="CD58" i="46"/>
  <c r="O58" i="46" s="1"/>
  <c r="CC58" i="46"/>
  <c r="N58" i="46" s="1"/>
  <c r="CB58" i="46"/>
  <c r="M58" i="46" s="1"/>
  <c r="CA58" i="46"/>
  <c r="BZ58" i="46"/>
  <c r="K58" i="46" s="1"/>
  <c r="BY58" i="46"/>
  <c r="BX58" i="46"/>
  <c r="BW58" i="46"/>
  <c r="BV58" i="46"/>
  <c r="G58" i="46" s="1"/>
  <c r="BU58" i="46"/>
  <c r="F58" i="46" s="1"/>
  <c r="BT58" i="46"/>
  <c r="BS58" i="46"/>
  <c r="BO58" i="46"/>
  <c r="BN58" i="46"/>
  <c r="B58" i="46"/>
  <c r="B58" i="44" s="1"/>
  <c r="A58" i="46"/>
  <c r="EF57" i="46"/>
  <c r="EE57" i="46"/>
  <c r="BP57" i="46" s="1"/>
  <c r="ED57" i="46"/>
  <c r="BO57" i="46" s="1"/>
  <c r="EC57" i="46"/>
  <c r="EB57" i="46"/>
  <c r="EA57" i="46"/>
  <c r="BL57" i="46" s="1"/>
  <c r="DZ57" i="46"/>
  <c r="DY57" i="46"/>
  <c r="DX57" i="46"/>
  <c r="BI57" i="46" s="1"/>
  <c r="DW57" i="46"/>
  <c r="BH57" i="46" s="1"/>
  <c r="DV57" i="46"/>
  <c r="DU57" i="46"/>
  <c r="BF57" i="46" s="1"/>
  <c r="DT57" i="46"/>
  <c r="BE57" i="46" s="1"/>
  <c r="DS57" i="46"/>
  <c r="BD57" i="46" s="1"/>
  <c r="DR57" i="46"/>
  <c r="DQ57" i="46"/>
  <c r="DP57" i="46"/>
  <c r="DO57" i="46"/>
  <c r="AZ57" i="46" s="1"/>
  <c r="DN57" i="46"/>
  <c r="DM57" i="46"/>
  <c r="AX57" i="46" s="1"/>
  <c r="DL57" i="46"/>
  <c r="AW57" i="46" s="1"/>
  <c r="DK57" i="46"/>
  <c r="AV57" i="46" s="1"/>
  <c r="DJ57" i="46"/>
  <c r="AU57" i="46" s="1"/>
  <c r="DI57" i="46"/>
  <c r="DH57" i="46"/>
  <c r="AS57" i="46" s="1"/>
  <c r="DG57" i="46"/>
  <c r="AR57" i="46" s="1"/>
  <c r="DF57" i="46"/>
  <c r="DE57" i="46"/>
  <c r="AP57" i="46" s="1"/>
  <c r="DD57" i="46"/>
  <c r="DC57" i="46"/>
  <c r="AN57" i="46" s="1"/>
  <c r="DB57" i="46"/>
  <c r="AM57" i="46" s="1"/>
  <c r="DA57" i="46"/>
  <c r="CZ57" i="46"/>
  <c r="AK57" i="46" s="1"/>
  <c r="CY57" i="46"/>
  <c r="AJ57" i="46" s="1"/>
  <c r="CX57" i="46"/>
  <c r="CW57" i="46"/>
  <c r="CV57" i="46"/>
  <c r="CU57" i="46"/>
  <c r="CT57" i="46"/>
  <c r="AE57" i="46" s="1"/>
  <c r="CS57" i="46"/>
  <c r="CR57" i="46"/>
  <c r="AC57" i="46" s="1"/>
  <c r="CQ57" i="46"/>
  <c r="AB57" i="46" s="1"/>
  <c r="CP57" i="46"/>
  <c r="AA57" i="46" s="1"/>
  <c r="CO57" i="46"/>
  <c r="CN57" i="46"/>
  <c r="CM57" i="46"/>
  <c r="CL57" i="46"/>
  <c r="CK57" i="46"/>
  <c r="CJ57" i="46"/>
  <c r="U57" i="46" s="1"/>
  <c r="CI57" i="46"/>
  <c r="T57" i="46" s="1"/>
  <c r="CH57" i="46"/>
  <c r="CG57" i="46"/>
  <c r="R57" i="46" s="1"/>
  <c r="CF57" i="46"/>
  <c r="CE57" i="46"/>
  <c r="P57" i="46" s="1"/>
  <c r="CD57" i="46"/>
  <c r="CC57" i="46"/>
  <c r="CB57" i="46"/>
  <c r="M57" i="46" s="1"/>
  <c r="CA57" i="46"/>
  <c r="L57" i="46" s="1"/>
  <c r="BZ57" i="46"/>
  <c r="K57" i="46" s="1"/>
  <c r="BY57" i="46"/>
  <c r="J57" i="46" s="1"/>
  <c r="BX57" i="46"/>
  <c r="BW57" i="46"/>
  <c r="H57" i="46" s="1"/>
  <c r="BV57" i="46"/>
  <c r="G57" i="46" s="1"/>
  <c r="BU57" i="46"/>
  <c r="BT57" i="46"/>
  <c r="BS57" i="46"/>
  <c r="D57" i="46" s="1"/>
  <c r="B57" i="46"/>
  <c r="B57" i="44" s="1"/>
  <c r="A57" i="46"/>
  <c r="A57" i="44" s="1"/>
  <c r="EF56" i="46"/>
  <c r="BQ56" i="46" s="1"/>
  <c r="EE56" i="46"/>
  <c r="BP56" i="46" s="1"/>
  <c r="ED56" i="46"/>
  <c r="EC56" i="46"/>
  <c r="EB56" i="46"/>
  <c r="BM56" i="46" s="1"/>
  <c r="EA56" i="46"/>
  <c r="DZ56" i="46"/>
  <c r="DY56" i="46"/>
  <c r="DX56" i="46"/>
  <c r="DW56" i="46"/>
  <c r="BH56" i="46" s="1"/>
  <c r="DV56" i="46"/>
  <c r="BG56" i="46" s="1"/>
  <c r="DU56" i="46"/>
  <c r="BF56" i="46" s="1"/>
  <c r="DT56" i="46"/>
  <c r="DS56" i="46"/>
  <c r="DR56" i="46"/>
  <c r="DQ56" i="46"/>
  <c r="DP56" i="46"/>
  <c r="DO56" i="46"/>
  <c r="DN56" i="46"/>
  <c r="DM56" i="46"/>
  <c r="AX56" i="46" s="1"/>
  <c r="DL56" i="46"/>
  <c r="AW56" i="46" s="1"/>
  <c r="DK56" i="46"/>
  <c r="DJ56" i="46"/>
  <c r="AU56" i="46" s="1"/>
  <c r="DI56" i="46"/>
  <c r="AT56" i="46" s="1"/>
  <c r="DH56" i="46"/>
  <c r="DG56" i="46"/>
  <c r="AR56" i="46" s="1"/>
  <c r="DF56" i="46"/>
  <c r="DE56" i="46"/>
  <c r="AP56" i="46" s="1"/>
  <c r="DD56" i="46"/>
  <c r="DC56" i="46"/>
  <c r="DB56" i="46"/>
  <c r="DA56" i="46"/>
  <c r="AL56" i="46" s="1"/>
  <c r="CZ56" i="46"/>
  <c r="CY56" i="46"/>
  <c r="CX56" i="46"/>
  <c r="CW56" i="46"/>
  <c r="AH56" i="46" s="1"/>
  <c r="CV56" i="46"/>
  <c r="CU56" i="46"/>
  <c r="CT56" i="46"/>
  <c r="AE56" i="46" s="1"/>
  <c r="CS56" i="46"/>
  <c r="AD56" i="46" s="1"/>
  <c r="CR56" i="46"/>
  <c r="CQ56" i="46"/>
  <c r="AB56" i="46" s="1"/>
  <c r="CP56" i="46"/>
  <c r="AA56" i="46" s="1"/>
  <c r="CO56" i="46"/>
  <c r="CN56" i="46"/>
  <c r="CM56" i="46"/>
  <c r="CL56" i="46"/>
  <c r="W56" i="46" s="1"/>
  <c r="CK56" i="46"/>
  <c r="V56" i="46" s="1"/>
  <c r="CJ56" i="46"/>
  <c r="CI56" i="46"/>
  <c r="CH56" i="46"/>
  <c r="CG56" i="46"/>
  <c r="CF56" i="46"/>
  <c r="Q56" i="46" s="1"/>
  <c r="CE56" i="46"/>
  <c r="CD56" i="46"/>
  <c r="O56" i="46" s="1"/>
  <c r="CC56" i="46"/>
  <c r="N56" i="46" s="1"/>
  <c r="CB56" i="46"/>
  <c r="M56" i="46" s="1"/>
  <c r="CA56" i="46"/>
  <c r="L56" i="46" s="1"/>
  <c r="BZ56" i="46"/>
  <c r="K56" i="46" s="1"/>
  <c r="BY56" i="46"/>
  <c r="J56" i="46" s="1"/>
  <c r="BX56" i="46"/>
  <c r="BW56" i="46"/>
  <c r="BV56" i="46"/>
  <c r="G56" i="46" s="1"/>
  <c r="BU56" i="46"/>
  <c r="BT56" i="46"/>
  <c r="BS56" i="46"/>
  <c r="D56" i="46" s="1"/>
  <c r="B56" i="46"/>
  <c r="B56" i="44" s="1"/>
  <c r="A56" i="46"/>
  <c r="A54" i="27" s="1"/>
  <c r="EF55" i="46"/>
  <c r="BQ55" i="46" s="1"/>
  <c r="EE55" i="46"/>
  <c r="ED55" i="46"/>
  <c r="BO55" i="44" s="1"/>
  <c r="EC55" i="46"/>
  <c r="BN55" i="44" s="1"/>
  <c r="EB55" i="46"/>
  <c r="EA55" i="46"/>
  <c r="BL55" i="46" s="1"/>
  <c r="DZ55" i="46"/>
  <c r="DY55" i="46"/>
  <c r="DX55" i="46"/>
  <c r="BI55" i="46" s="1"/>
  <c r="DW55" i="46"/>
  <c r="DV55" i="46"/>
  <c r="BG55" i="46" s="1"/>
  <c r="DU55" i="46"/>
  <c r="BF55" i="46" s="1"/>
  <c r="DT55" i="46"/>
  <c r="BE55" i="46" s="1"/>
  <c r="DS55" i="46"/>
  <c r="DR55" i="46"/>
  <c r="BC55" i="46" s="1"/>
  <c r="DQ55" i="46"/>
  <c r="BB55" i="46" s="1"/>
  <c r="DP55" i="46"/>
  <c r="BA55" i="46" s="1"/>
  <c r="DO55" i="46"/>
  <c r="DN55" i="46"/>
  <c r="DM55" i="46"/>
  <c r="DL55" i="46"/>
  <c r="DK55" i="46"/>
  <c r="DJ55" i="46"/>
  <c r="DI55" i="46"/>
  <c r="AT55" i="46" s="1"/>
  <c r="DH55" i="46"/>
  <c r="AS55" i="46" s="1"/>
  <c r="DG55" i="46"/>
  <c r="DF55" i="46"/>
  <c r="AQ55" i="46" s="1"/>
  <c r="DE55" i="46"/>
  <c r="AP55" i="46" s="1"/>
  <c r="DD55" i="46"/>
  <c r="DC55" i="46"/>
  <c r="DB55" i="46"/>
  <c r="AM55" i="46" s="1"/>
  <c r="DA55" i="46"/>
  <c r="CZ55" i="46"/>
  <c r="CY55" i="46"/>
  <c r="CX55" i="46"/>
  <c r="CW55" i="46"/>
  <c r="AH55" i="46" s="1"/>
  <c r="CV55" i="46"/>
  <c r="AG55" i="46" s="1"/>
  <c r="CU55" i="46"/>
  <c r="AF55" i="46" s="1"/>
  <c r="CT55" i="46"/>
  <c r="AE55" i="46" s="1"/>
  <c r="CS55" i="46"/>
  <c r="AD55" i="46" s="1"/>
  <c r="CR55" i="46"/>
  <c r="CQ55" i="46"/>
  <c r="CP55" i="46"/>
  <c r="CO55" i="46"/>
  <c r="Z55" i="46" s="1"/>
  <c r="CN55" i="46"/>
  <c r="CM55" i="46"/>
  <c r="X55" i="46" s="1"/>
  <c r="CL55" i="46"/>
  <c r="CK55" i="46"/>
  <c r="V55" i="46" s="1"/>
  <c r="CJ55" i="46"/>
  <c r="CI55" i="46"/>
  <c r="CH55" i="46"/>
  <c r="CG55" i="46"/>
  <c r="R55" i="46" s="1"/>
  <c r="CF55" i="46"/>
  <c r="CE55" i="46"/>
  <c r="P55" i="46" s="1"/>
  <c r="CD55" i="46"/>
  <c r="CC55" i="46"/>
  <c r="N55" i="46" s="1"/>
  <c r="CB55" i="46"/>
  <c r="M55" i="46" s="1"/>
  <c r="CA55" i="46"/>
  <c r="BZ55" i="46"/>
  <c r="K55" i="46" s="1"/>
  <c r="BY55" i="46"/>
  <c r="BX55" i="46"/>
  <c r="I55" i="46" s="1"/>
  <c r="BW55" i="46"/>
  <c r="H55" i="46" s="1"/>
  <c r="BV55" i="46"/>
  <c r="G55" i="46" s="1"/>
  <c r="BU55" i="46"/>
  <c r="BT55" i="46"/>
  <c r="BS55" i="46"/>
  <c r="BO55" i="46"/>
  <c r="BN55" i="46"/>
  <c r="B55" i="46"/>
  <c r="B55" i="44" s="1"/>
  <c r="A55" i="46"/>
  <c r="A55" i="44" s="1"/>
  <c r="EF54" i="46"/>
  <c r="EE54" i="46"/>
  <c r="BP54" i="46" s="1"/>
  <c r="ED54" i="46"/>
  <c r="BO54" i="44" s="1"/>
  <c r="EC54" i="46"/>
  <c r="EB54" i="46"/>
  <c r="BM54" i="46" s="1"/>
  <c r="EA54" i="46"/>
  <c r="DZ54" i="46"/>
  <c r="BK54" i="46" s="1"/>
  <c r="DY54" i="46"/>
  <c r="BJ54" i="46" s="1"/>
  <c r="DX54" i="46"/>
  <c r="BI54" i="46" s="1"/>
  <c r="DW54" i="46"/>
  <c r="BH54" i="46" s="1"/>
  <c r="DV54" i="46"/>
  <c r="DU54" i="46"/>
  <c r="DT54" i="46"/>
  <c r="DS54" i="46"/>
  <c r="BD54" i="44" s="1"/>
  <c r="DR54" i="46"/>
  <c r="DQ54" i="46"/>
  <c r="BB54" i="46" s="1"/>
  <c r="DP54" i="46"/>
  <c r="BA54" i="46" s="1"/>
  <c r="DO54" i="46"/>
  <c r="AZ54" i="46" s="1"/>
  <c r="DN54" i="46"/>
  <c r="DM54" i="46"/>
  <c r="DL54" i="46"/>
  <c r="AW54" i="46" s="1"/>
  <c r="DK54" i="46"/>
  <c r="DJ54" i="46"/>
  <c r="AU54" i="46" s="1"/>
  <c r="DI54" i="46"/>
  <c r="AT54" i="46" s="1"/>
  <c r="DH54" i="46"/>
  <c r="DG54" i="46"/>
  <c r="AR54" i="46" s="1"/>
  <c r="DF54" i="46"/>
  <c r="AQ54" i="46" s="1"/>
  <c r="DE54" i="46"/>
  <c r="DD54" i="46"/>
  <c r="AO54" i="46" s="1"/>
  <c r="DC54" i="46"/>
  <c r="DB54" i="46"/>
  <c r="AM54" i="46" s="1"/>
  <c r="DA54" i="46"/>
  <c r="AL54" i="46" s="1"/>
  <c r="CZ54" i="46"/>
  <c r="AK54" i="46" s="1"/>
  <c r="CY54" i="46"/>
  <c r="CX54" i="46"/>
  <c r="CW54" i="46"/>
  <c r="CV54" i="46"/>
  <c r="AG54" i="46" s="1"/>
  <c r="CU54" i="46"/>
  <c r="CT54" i="46"/>
  <c r="AE54" i="46" s="1"/>
  <c r="CS54" i="46"/>
  <c r="AD54" i="46" s="1"/>
  <c r="CR54" i="46"/>
  <c r="AC54" i="46" s="1"/>
  <c r="CQ54" i="46"/>
  <c r="AB54" i="46" s="1"/>
  <c r="CP54" i="46"/>
  <c r="CO54" i="46"/>
  <c r="CN54" i="46"/>
  <c r="Y54" i="46" s="1"/>
  <c r="CM54" i="46"/>
  <c r="CL54" i="46"/>
  <c r="W54" i="46" s="1"/>
  <c r="CK54" i="46"/>
  <c r="V54" i="46" s="1"/>
  <c r="CJ54" i="46"/>
  <c r="CI54" i="46"/>
  <c r="T54" i="46" s="1"/>
  <c r="CH54" i="46"/>
  <c r="S54" i="46" s="1"/>
  <c r="CG54" i="46"/>
  <c r="CF54" i="46"/>
  <c r="CE54" i="46"/>
  <c r="P54" i="46" s="1"/>
  <c r="CD54" i="46"/>
  <c r="O54" i="46" s="1"/>
  <c r="CC54" i="46"/>
  <c r="N54" i="46" s="1"/>
  <c r="CB54" i="46"/>
  <c r="CA54" i="46"/>
  <c r="L54" i="46" s="1"/>
  <c r="BZ54" i="46"/>
  <c r="BY54" i="46"/>
  <c r="BX54" i="46"/>
  <c r="I54" i="46" s="1"/>
  <c r="BW54" i="46"/>
  <c r="BV54" i="46"/>
  <c r="BU54" i="46"/>
  <c r="F54" i="46" s="1"/>
  <c r="BT54" i="46"/>
  <c r="E54" i="46" s="1"/>
  <c r="BS54" i="46"/>
  <c r="D54" i="46" s="1"/>
  <c r="BO54" i="46"/>
  <c r="B54" i="46"/>
  <c r="B54" i="44" s="1"/>
  <c r="A54" i="46"/>
  <c r="A52" i="27" s="1"/>
  <c r="EF53" i="46"/>
  <c r="BQ53" i="46" s="1"/>
  <c r="EE53" i="46"/>
  <c r="BP53" i="46" s="1"/>
  <c r="ED53" i="46"/>
  <c r="BO53" i="46" s="1"/>
  <c r="EC53" i="46"/>
  <c r="BN53" i="46" s="1"/>
  <c r="EB53" i="46"/>
  <c r="BM53" i="46" s="1"/>
  <c r="EA53" i="46"/>
  <c r="BL53" i="46" s="1"/>
  <c r="DZ53" i="46"/>
  <c r="DY53" i="46"/>
  <c r="DX53" i="46"/>
  <c r="BI53" i="46" s="1"/>
  <c r="DW53" i="46"/>
  <c r="BH53" i="46" s="1"/>
  <c r="DV53" i="46"/>
  <c r="DU53" i="46"/>
  <c r="BF53" i="46" s="1"/>
  <c r="DT53" i="46"/>
  <c r="DS53" i="46"/>
  <c r="DR53" i="46"/>
  <c r="DQ53" i="46"/>
  <c r="DP53" i="46"/>
  <c r="DO53" i="46"/>
  <c r="AZ53" i="46" s="1"/>
  <c r="DN53" i="46"/>
  <c r="AY53" i="46" s="1"/>
  <c r="DM53" i="46"/>
  <c r="AX53" i="46" s="1"/>
  <c r="DL53" i="46"/>
  <c r="DK53" i="46"/>
  <c r="DJ53" i="46"/>
  <c r="DI53" i="46"/>
  <c r="AT53" i="46" s="1"/>
  <c r="DH53" i="46"/>
  <c r="AS53" i="46" s="1"/>
  <c r="DG53" i="46"/>
  <c r="DF53" i="46"/>
  <c r="AQ53" i="46" s="1"/>
  <c r="DE53" i="46"/>
  <c r="DD53" i="46"/>
  <c r="AO53" i="46" s="1"/>
  <c r="DC53" i="46"/>
  <c r="AN53" i="46" s="1"/>
  <c r="DB53" i="46"/>
  <c r="DA53" i="46"/>
  <c r="CZ53" i="46"/>
  <c r="CY53" i="46"/>
  <c r="AJ53" i="46" s="1"/>
  <c r="CX53" i="46"/>
  <c r="AI53" i="46" s="1"/>
  <c r="CW53" i="46"/>
  <c r="AH53" i="46" s="1"/>
  <c r="CV53" i="46"/>
  <c r="CU53" i="46"/>
  <c r="CT53" i="46"/>
  <c r="CS53" i="46"/>
  <c r="AD53" i="46" s="1"/>
  <c r="CR53" i="46"/>
  <c r="CQ53" i="46"/>
  <c r="AB53" i="46" s="1"/>
  <c r="CP53" i="46"/>
  <c r="AA53" i="46" s="1"/>
  <c r="CO53" i="46"/>
  <c r="Z53" i="46" s="1"/>
  <c r="CN53" i="46"/>
  <c r="Y53" i="46" s="1"/>
  <c r="CM53" i="46"/>
  <c r="X53" i="46" s="1"/>
  <c r="CL53" i="46"/>
  <c r="CK53" i="46"/>
  <c r="CJ53" i="46"/>
  <c r="CI53" i="46"/>
  <c r="CH53" i="46"/>
  <c r="S53" i="46" s="1"/>
  <c r="CG53" i="46"/>
  <c r="R53" i="46" s="1"/>
  <c r="CF53" i="46"/>
  <c r="Q53" i="46" s="1"/>
  <c r="CE53" i="46"/>
  <c r="P53" i="46" s="1"/>
  <c r="CD53" i="46"/>
  <c r="CC53" i="46"/>
  <c r="N53" i="46" s="1"/>
  <c r="CB53" i="46"/>
  <c r="M53" i="46" s="1"/>
  <c r="CA53" i="46"/>
  <c r="L53" i="46" s="1"/>
  <c r="BZ53" i="46"/>
  <c r="BY53" i="46"/>
  <c r="J53" i="46" s="1"/>
  <c r="BX53" i="46"/>
  <c r="I53" i="46" s="1"/>
  <c r="BW53" i="46"/>
  <c r="H53" i="46" s="1"/>
  <c r="BV53" i="46"/>
  <c r="BU53" i="46"/>
  <c r="F53" i="46" s="1"/>
  <c r="BT53" i="46"/>
  <c r="BS53" i="46"/>
  <c r="D53" i="46" s="1"/>
  <c r="B53" i="46"/>
  <c r="B53" i="44" s="1"/>
  <c r="A53" i="46"/>
  <c r="A51" i="27" s="1"/>
  <c r="EF52" i="46"/>
  <c r="BQ52" i="46" s="1"/>
  <c r="EE52" i="46"/>
  <c r="ED52" i="46"/>
  <c r="BO52" i="46" s="1"/>
  <c r="EC52" i="46"/>
  <c r="EB52" i="46"/>
  <c r="BM52" i="46" s="1"/>
  <c r="EA52" i="46"/>
  <c r="DZ52" i="46"/>
  <c r="BK52" i="46" s="1"/>
  <c r="DY52" i="46"/>
  <c r="BJ52" i="46" s="1"/>
  <c r="DX52" i="46"/>
  <c r="BI52" i="46" s="1"/>
  <c r="DW52" i="46"/>
  <c r="BH52" i="46" s="1"/>
  <c r="DV52" i="46"/>
  <c r="BG52" i="46" s="1"/>
  <c r="DU52" i="46"/>
  <c r="DT52" i="46"/>
  <c r="DS52" i="46"/>
  <c r="BD52" i="46" s="1"/>
  <c r="DR52" i="46"/>
  <c r="BC52" i="46" s="1"/>
  <c r="DQ52" i="46"/>
  <c r="BB52" i="46" s="1"/>
  <c r="DP52" i="46"/>
  <c r="BA52" i="46" s="1"/>
  <c r="DO52" i="46"/>
  <c r="DN52" i="46"/>
  <c r="AY52" i="46" s="1"/>
  <c r="DM52" i="46"/>
  <c r="DL52" i="46"/>
  <c r="DK52" i="46"/>
  <c r="AV52" i="46" s="1"/>
  <c r="DJ52" i="46"/>
  <c r="AU52" i="46" s="1"/>
  <c r="DI52" i="46"/>
  <c r="AT52" i="46" s="1"/>
  <c r="DH52" i="46"/>
  <c r="AS52" i="46" s="1"/>
  <c r="DG52" i="46"/>
  <c r="DF52" i="46"/>
  <c r="AQ52" i="46" s="1"/>
  <c r="DE52" i="46"/>
  <c r="AP52" i="46" s="1"/>
  <c r="DD52" i="46"/>
  <c r="AO52" i="46" s="1"/>
  <c r="DC52" i="46"/>
  <c r="DB52" i="46"/>
  <c r="DA52" i="46"/>
  <c r="CZ52" i="46"/>
  <c r="AK52" i="46" s="1"/>
  <c r="CY52" i="46"/>
  <c r="CX52" i="46"/>
  <c r="AI52" i="46" s="1"/>
  <c r="CW52" i="46"/>
  <c r="CV52" i="46"/>
  <c r="AG52" i="46" s="1"/>
  <c r="CU52" i="46"/>
  <c r="AF52" i="46" s="1"/>
  <c r="CT52" i="46"/>
  <c r="CS52" i="46"/>
  <c r="AD52" i="46" s="1"/>
  <c r="CR52" i="46"/>
  <c r="AC52" i="46" s="1"/>
  <c r="CQ52" i="46"/>
  <c r="CP52" i="46"/>
  <c r="AA52" i="46" s="1"/>
  <c r="CO52" i="46"/>
  <c r="Z52" i="46" s="1"/>
  <c r="CN52" i="46"/>
  <c r="Y52" i="46" s="1"/>
  <c r="CM52" i="46"/>
  <c r="X52" i="46" s="1"/>
  <c r="CL52" i="46"/>
  <c r="W52" i="46" s="1"/>
  <c r="CK52" i="46"/>
  <c r="V52" i="46" s="1"/>
  <c r="CJ52" i="46"/>
  <c r="U52" i="46" s="1"/>
  <c r="CI52" i="46"/>
  <c r="CH52" i="46"/>
  <c r="S52" i="46" s="1"/>
  <c r="CG52" i="46"/>
  <c r="CF52" i="46"/>
  <c r="CE52" i="46"/>
  <c r="P52" i="46" s="1"/>
  <c r="CD52" i="46"/>
  <c r="O52" i="46" s="1"/>
  <c r="CC52" i="46"/>
  <c r="CB52" i="46"/>
  <c r="CA52" i="46"/>
  <c r="L52" i="46" s="1"/>
  <c r="BZ52" i="46"/>
  <c r="K52" i="46" s="1"/>
  <c r="BY52" i="46"/>
  <c r="J52" i="46" s="1"/>
  <c r="BX52" i="46"/>
  <c r="I52" i="46" s="1"/>
  <c r="BW52" i="46"/>
  <c r="H52" i="46" s="1"/>
  <c r="BV52" i="46"/>
  <c r="BU52" i="46"/>
  <c r="BT52" i="46"/>
  <c r="E52" i="46" s="1"/>
  <c r="BS52" i="46"/>
  <c r="B52" i="46"/>
  <c r="B52" i="44" s="1"/>
  <c r="A52" i="46"/>
  <c r="A52" i="44" s="1"/>
  <c r="EF51" i="46"/>
  <c r="BQ51" i="46" s="1"/>
  <c r="EE51" i="46"/>
  <c r="ED51" i="46"/>
  <c r="BO51" i="46" s="1"/>
  <c r="EC51" i="46"/>
  <c r="BN51" i="46" s="1"/>
  <c r="EB51" i="46"/>
  <c r="BM51" i="46" s="1"/>
  <c r="EA51" i="46"/>
  <c r="DZ51" i="46"/>
  <c r="DY51" i="46"/>
  <c r="BJ51" i="46" s="1"/>
  <c r="DX51" i="46"/>
  <c r="DW51" i="46"/>
  <c r="DV51" i="46"/>
  <c r="DU51" i="46"/>
  <c r="BF51" i="46" s="1"/>
  <c r="DT51" i="46"/>
  <c r="BE51" i="46" s="1"/>
  <c r="DS51" i="46"/>
  <c r="BD51" i="46" s="1"/>
  <c r="DR51" i="46"/>
  <c r="DQ51" i="46"/>
  <c r="DP51" i="46"/>
  <c r="BA51" i="46" s="1"/>
  <c r="DO51" i="46"/>
  <c r="DN51" i="46"/>
  <c r="DM51" i="46"/>
  <c r="DL51" i="46"/>
  <c r="AW51" i="46" s="1"/>
  <c r="DK51" i="46"/>
  <c r="DJ51" i="46"/>
  <c r="AU51" i="46" s="1"/>
  <c r="DI51" i="46"/>
  <c r="AT51" i="46" s="1"/>
  <c r="DH51" i="46"/>
  <c r="DG51" i="46"/>
  <c r="DF51" i="46"/>
  <c r="DE51" i="46"/>
  <c r="AP51" i="46" s="1"/>
  <c r="DD51" i="46"/>
  <c r="AO51" i="46" s="1"/>
  <c r="DC51" i="46"/>
  <c r="DB51" i="46"/>
  <c r="DA51" i="46"/>
  <c r="AL51" i="46" s="1"/>
  <c r="CZ51" i="46"/>
  <c r="CY51" i="46"/>
  <c r="CX51" i="46"/>
  <c r="AI51" i="46" s="1"/>
  <c r="CW51" i="46"/>
  <c r="AH51" i="46" s="1"/>
  <c r="CV51" i="46"/>
  <c r="CU51" i="46"/>
  <c r="AF51" i="46" s="1"/>
  <c r="CT51" i="46"/>
  <c r="CS51" i="46"/>
  <c r="AD51" i="46" s="1"/>
  <c r="CR51" i="46"/>
  <c r="CQ51" i="46"/>
  <c r="CP51" i="46"/>
  <c r="CO51" i="46"/>
  <c r="Z51" i="46" s="1"/>
  <c r="CN51" i="46"/>
  <c r="CM51" i="46"/>
  <c r="CL51" i="46"/>
  <c r="CK51" i="46"/>
  <c r="CJ51" i="46"/>
  <c r="U51" i="46" s="1"/>
  <c r="CI51" i="46"/>
  <c r="CH51" i="46"/>
  <c r="S51" i="46" s="1"/>
  <c r="CG51" i="46"/>
  <c r="R51" i="46" s="1"/>
  <c r="CF51" i="46"/>
  <c r="Q51" i="46" s="1"/>
  <c r="CE51" i="46"/>
  <c r="CD51" i="46"/>
  <c r="CC51" i="46"/>
  <c r="CB51" i="46"/>
  <c r="CA51" i="46"/>
  <c r="BZ51" i="46"/>
  <c r="BY51" i="46"/>
  <c r="J51" i="46" s="1"/>
  <c r="BX51" i="46"/>
  <c r="I51" i="46" s="1"/>
  <c r="BW51" i="46"/>
  <c r="H51" i="46" s="1"/>
  <c r="BV51" i="46"/>
  <c r="BU51" i="46"/>
  <c r="BT51" i="46"/>
  <c r="E51" i="46" s="1"/>
  <c r="BS51" i="46"/>
  <c r="B51" i="46"/>
  <c r="B51" i="44" s="1"/>
  <c r="A51" i="46"/>
  <c r="A49" i="27" s="1"/>
  <c r="EF50" i="46"/>
  <c r="EE50" i="46"/>
  <c r="ED50" i="46"/>
  <c r="EC50" i="46"/>
  <c r="BN50" i="46" s="1"/>
  <c r="EB50" i="46"/>
  <c r="BM50" i="46" s="1"/>
  <c r="EA50" i="46"/>
  <c r="BL50" i="46" s="1"/>
  <c r="DZ50" i="46"/>
  <c r="BK50" i="46" s="1"/>
  <c r="DY50" i="46"/>
  <c r="BJ50" i="46" s="1"/>
  <c r="DX50" i="46"/>
  <c r="BI50" i="46" s="1"/>
  <c r="DW50" i="46"/>
  <c r="DV50" i="46"/>
  <c r="BG50" i="44" s="1"/>
  <c r="DU50" i="46"/>
  <c r="DT50" i="46"/>
  <c r="BE50" i="46" s="1"/>
  <c r="DS50" i="46"/>
  <c r="BD50" i="46" s="1"/>
  <c r="DR50" i="46"/>
  <c r="DQ50" i="46"/>
  <c r="DP50" i="46"/>
  <c r="BA50" i="46" s="1"/>
  <c r="DO50" i="46"/>
  <c r="AZ50" i="46" s="1"/>
  <c r="DN50" i="46"/>
  <c r="DM50" i="46"/>
  <c r="DL50" i="46"/>
  <c r="AW50" i="46" s="1"/>
  <c r="DK50" i="46"/>
  <c r="AV50" i="46" s="1"/>
  <c r="DJ50" i="46"/>
  <c r="DI50" i="46"/>
  <c r="AT50" i="46" s="1"/>
  <c r="DH50" i="46"/>
  <c r="AS50" i="46" s="1"/>
  <c r="DG50" i="46"/>
  <c r="AR50" i="46" s="1"/>
  <c r="DF50" i="46"/>
  <c r="DE50" i="46"/>
  <c r="DD50" i="46"/>
  <c r="AO50" i="46" s="1"/>
  <c r="DC50" i="46"/>
  <c r="AN50" i="46" s="1"/>
  <c r="DB50" i="46"/>
  <c r="DA50" i="46"/>
  <c r="AL50" i="46" s="1"/>
  <c r="CZ50" i="46"/>
  <c r="AK50" i="46" s="1"/>
  <c r="CY50" i="46"/>
  <c r="CX50" i="46"/>
  <c r="CW50" i="46"/>
  <c r="CV50" i="46"/>
  <c r="AG50" i="46" s="1"/>
  <c r="CU50" i="46"/>
  <c r="AF50" i="46" s="1"/>
  <c r="CT50" i="46"/>
  <c r="AE50" i="46" s="1"/>
  <c r="CS50" i="46"/>
  <c r="CR50" i="46"/>
  <c r="AC50" i="46" s="1"/>
  <c r="CQ50" i="46"/>
  <c r="AB50" i="46" s="1"/>
  <c r="CP50" i="46"/>
  <c r="CO50" i="46"/>
  <c r="CN50" i="46"/>
  <c r="CM50" i="46"/>
  <c r="X50" i="46" s="1"/>
  <c r="CL50" i="46"/>
  <c r="W50" i="46" s="1"/>
  <c r="CK50" i="46"/>
  <c r="V50" i="46" s="1"/>
  <c r="CJ50" i="46"/>
  <c r="U50" i="46" s="1"/>
  <c r="CI50" i="46"/>
  <c r="T50" i="46" s="1"/>
  <c r="CH50" i="46"/>
  <c r="CG50" i="46"/>
  <c r="R50" i="46" s="1"/>
  <c r="CF50" i="46"/>
  <c r="Q50" i="46" s="1"/>
  <c r="CE50" i="46"/>
  <c r="P50" i="46" s="1"/>
  <c r="CD50" i="46"/>
  <c r="CC50" i="46"/>
  <c r="N50" i="46" s="1"/>
  <c r="CB50" i="46"/>
  <c r="CA50" i="46"/>
  <c r="L50" i="46" s="1"/>
  <c r="BZ50" i="46"/>
  <c r="BY50" i="46"/>
  <c r="J50" i="46" s="1"/>
  <c r="BX50" i="46"/>
  <c r="I50" i="46" s="1"/>
  <c r="BW50" i="46"/>
  <c r="H50" i="46" s="1"/>
  <c r="BV50" i="46"/>
  <c r="G50" i="46" s="1"/>
  <c r="BU50" i="46"/>
  <c r="BT50" i="46"/>
  <c r="E50" i="46" s="1"/>
  <c r="BS50" i="46"/>
  <c r="BG50" i="46"/>
  <c r="B50" i="46"/>
  <c r="B50" i="44" s="1"/>
  <c r="A50" i="46"/>
  <c r="C50" i="46" s="1"/>
  <c r="C50" i="44" s="1"/>
  <c r="EF49" i="46"/>
  <c r="BQ49" i="46" s="1"/>
  <c r="EE49" i="46"/>
  <c r="ED49" i="46"/>
  <c r="BO49" i="44" s="1"/>
  <c r="EC49" i="46"/>
  <c r="BN49" i="44" s="1"/>
  <c r="EB49" i="46"/>
  <c r="BM49" i="44" s="1"/>
  <c r="EA49" i="46"/>
  <c r="BL49" i="46" s="1"/>
  <c r="DZ49" i="46"/>
  <c r="BK49" i="46" s="1"/>
  <c r="DY49" i="46"/>
  <c r="DX49" i="46"/>
  <c r="BI49" i="46" s="1"/>
  <c r="DW49" i="46"/>
  <c r="DV49" i="46"/>
  <c r="DU49" i="46"/>
  <c r="BF49" i="46" s="1"/>
  <c r="DT49" i="46"/>
  <c r="DS49" i="46"/>
  <c r="DR49" i="46"/>
  <c r="BC49" i="46" s="1"/>
  <c r="DQ49" i="46"/>
  <c r="BB49" i="46" s="1"/>
  <c r="DP49" i="46"/>
  <c r="DO49" i="46"/>
  <c r="DN49" i="46"/>
  <c r="AY49" i="46" s="1"/>
  <c r="DM49" i="46"/>
  <c r="DL49" i="46"/>
  <c r="AW49" i="46" s="1"/>
  <c r="DK49" i="46"/>
  <c r="DJ49" i="46"/>
  <c r="DI49" i="46"/>
  <c r="AT49" i="46" s="1"/>
  <c r="DH49" i="46"/>
  <c r="DG49" i="46"/>
  <c r="DF49" i="46"/>
  <c r="DE49" i="46"/>
  <c r="AP49" i="46" s="1"/>
  <c r="DD49" i="46"/>
  <c r="DC49" i="46"/>
  <c r="DB49" i="46"/>
  <c r="DA49" i="46"/>
  <c r="AL49" i="46" s="1"/>
  <c r="CZ49" i="46"/>
  <c r="CY49" i="46"/>
  <c r="CX49" i="46"/>
  <c r="CW49" i="46"/>
  <c r="AH49" i="46" s="1"/>
  <c r="CV49" i="46"/>
  <c r="CU49" i="46"/>
  <c r="CT49" i="46"/>
  <c r="CS49" i="46"/>
  <c r="AD49" i="46" s="1"/>
  <c r="CR49" i="46"/>
  <c r="AC49" i="46" s="1"/>
  <c r="CQ49" i="46"/>
  <c r="CP49" i="46"/>
  <c r="AA49" i="46" s="1"/>
  <c r="CO49" i="46"/>
  <c r="CN49" i="46"/>
  <c r="Y49" i="46" s="1"/>
  <c r="CM49" i="46"/>
  <c r="CL49" i="46"/>
  <c r="W49" i="46" s="1"/>
  <c r="CK49" i="46"/>
  <c r="V49" i="46" s="1"/>
  <c r="CJ49" i="46"/>
  <c r="CI49" i="46"/>
  <c r="CH49" i="46"/>
  <c r="S49" i="46" s="1"/>
  <c r="CG49" i="46"/>
  <c r="R49" i="46" s="1"/>
  <c r="CF49" i="46"/>
  <c r="CE49" i="46"/>
  <c r="CD49" i="46"/>
  <c r="O49" i="46" s="1"/>
  <c r="CC49" i="46"/>
  <c r="N49" i="46" s="1"/>
  <c r="CB49" i="46"/>
  <c r="CA49" i="46"/>
  <c r="BZ49" i="46"/>
  <c r="K49" i="46" s="1"/>
  <c r="BY49" i="46"/>
  <c r="J49" i="46" s="1"/>
  <c r="BX49" i="46"/>
  <c r="BW49" i="46"/>
  <c r="BV49" i="46"/>
  <c r="G49" i="46" s="1"/>
  <c r="BU49" i="46"/>
  <c r="F49" i="46" s="1"/>
  <c r="BT49" i="46"/>
  <c r="BS49" i="46"/>
  <c r="BO49" i="46"/>
  <c r="BN49" i="46"/>
  <c r="BM49" i="46"/>
  <c r="B49" i="46"/>
  <c r="B49" i="44" s="1"/>
  <c r="A49" i="46"/>
  <c r="EF48" i="46"/>
  <c r="EE48" i="46"/>
  <c r="BP48" i="46" s="1"/>
  <c r="ED48" i="46"/>
  <c r="BO48" i="44" s="1"/>
  <c r="EC48" i="46"/>
  <c r="BN48" i="46" s="1"/>
  <c r="EB48" i="46"/>
  <c r="BM48" i="46" s="1"/>
  <c r="EA48" i="46"/>
  <c r="BL48" i="46" s="1"/>
  <c r="DZ48" i="46"/>
  <c r="DY48" i="46"/>
  <c r="BJ48" i="46" s="1"/>
  <c r="DX48" i="46"/>
  <c r="DW48" i="46"/>
  <c r="BH48" i="46" s="1"/>
  <c r="DV48" i="46"/>
  <c r="BG48" i="46" s="1"/>
  <c r="DU48" i="46"/>
  <c r="BF48" i="46" s="1"/>
  <c r="DT48" i="46"/>
  <c r="BE48" i="46" s="1"/>
  <c r="DS48" i="46"/>
  <c r="DR48" i="46"/>
  <c r="DQ48" i="46"/>
  <c r="DP48" i="46"/>
  <c r="DO48" i="46"/>
  <c r="AZ48" i="46" s="1"/>
  <c r="DN48" i="46"/>
  <c r="AY48" i="46" s="1"/>
  <c r="DM48" i="46"/>
  <c r="AX48" i="46" s="1"/>
  <c r="DL48" i="46"/>
  <c r="DK48" i="46"/>
  <c r="AV48" i="46" s="1"/>
  <c r="DJ48" i="46"/>
  <c r="DI48" i="46"/>
  <c r="AT48" i="46" s="1"/>
  <c r="DH48" i="46"/>
  <c r="AS48" i="46" s="1"/>
  <c r="DG48" i="46"/>
  <c r="AR48" i="46" s="1"/>
  <c r="DF48" i="46"/>
  <c r="AQ48" i="46" s="1"/>
  <c r="DE48" i="46"/>
  <c r="DD48" i="46"/>
  <c r="DC48" i="46"/>
  <c r="AN48" i="46" s="1"/>
  <c r="DB48" i="46"/>
  <c r="DA48" i="46"/>
  <c r="AL48" i="46" s="1"/>
  <c r="CZ48" i="46"/>
  <c r="CY48" i="46"/>
  <c r="AJ48" i="46" s="1"/>
  <c r="CX48" i="46"/>
  <c r="AI48" i="46" s="1"/>
  <c r="CW48" i="46"/>
  <c r="CV48" i="46"/>
  <c r="AG48" i="46" s="1"/>
  <c r="CU48" i="46"/>
  <c r="CT48" i="46"/>
  <c r="CS48" i="46"/>
  <c r="AD48" i="46" s="1"/>
  <c r="CR48" i="46"/>
  <c r="CQ48" i="46"/>
  <c r="AB48" i="46" s="1"/>
  <c r="CP48" i="46"/>
  <c r="CO48" i="46"/>
  <c r="CN48" i="46"/>
  <c r="Y48" i="46" s="1"/>
  <c r="CM48" i="46"/>
  <c r="CL48" i="46"/>
  <c r="CK48" i="46"/>
  <c r="V48" i="46" s="1"/>
  <c r="CJ48" i="46"/>
  <c r="CI48" i="46"/>
  <c r="T48" i="46" s="1"/>
  <c r="CH48" i="46"/>
  <c r="CG48" i="46"/>
  <c r="R48" i="46" s="1"/>
  <c r="CF48" i="46"/>
  <c r="Q48" i="46" s="1"/>
  <c r="CE48" i="46"/>
  <c r="CD48" i="46"/>
  <c r="CC48" i="46"/>
  <c r="N48" i="46" s="1"/>
  <c r="CB48" i="46"/>
  <c r="M48" i="46" s="1"/>
  <c r="CA48" i="46"/>
  <c r="L48" i="46" s="1"/>
  <c r="BZ48" i="46"/>
  <c r="K48" i="46" s="1"/>
  <c r="BY48" i="46"/>
  <c r="BX48" i="46"/>
  <c r="I48" i="46" s="1"/>
  <c r="BW48" i="46"/>
  <c r="H48" i="46" s="1"/>
  <c r="BV48" i="46"/>
  <c r="BU48" i="46"/>
  <c r="F48" i="46" s="1"/>
  <c r="BT48" i="46"/>
  <c r="E48" i="46" s="1"/>
  <c r="BS48" i="46"/>
  <c r="D48" i="46" s="1"/>
  <c r="BO48" i="46"/>
  <c r="B48" i="46"/>
  <c r="B48" i="44" s="1"/>
  <c r="A48" i="46"/>
  <c r="EF47" i="46"/>
  <c r="BQ47" i="46" s="1"/>
  <c r="EE47" i="46"/>
  <c r="ED47" i="46"/>
  <c r="BO47" i="46" s="1"/>
  <c r="EC47" i="46"/>
  <c r="EB47" i="46"/>
  <c r="BM47" i="46" s="1"/>
  <c r="EA47" i="46"/>
  <c r="DZ47" i="46"/>
  <c r="BK47" i="46" s="1"/>
  <c r="DY47" i="46"/>
  <c r="DX47" i="46"/>
  <c r="DW47" i="46"/>
  <c r="DV47" i="46"/>
  <c r="BG47" i="46" s="1"/>
  <c r="DU47" i="46"/>
  <c r="DT47" i="46"/>
  <c r="DS47" i="46"/>
  <c r="BD47" i="46" s="1"/>
  <c r="DR47" i="46"/>
  <c r="BC47" i="46" s="1"/>
  <c r="DQ47" i="46"/>
  <c r="BB47" i="46" s="1"/>
  <c r="DP47" i="46"/>
  <c r="BA47" i="46" s="1"/>
  <c r="DO47" i="46"/>
  <c r="DN47" i="46"/>
  <c r="AY47" i="46" s="1"/>
  <c r="DM47" i="46"/>
  <c r="DL47" i="46"/>
  <c r="DK47" i="46"/>
  <c r="AV47" i="46" s="1"/>
  <c r="DJ47" i="46"/>
  <c r="AU47" i="46" s="1"/>
  <c r="DI47" i="46"/>
  <c r="DH47" i="46"/>
  <c r="DG47" i="46"/>
  <c r="DF47" i="46"/>
  <c r="AQ47" i="46" s="1"/>
  <c r="DE47" i="46"/>
  <c r="AP47" i="46" s="1"/>
  <c r="DD47" i="46"/>
  <c r="DC47" i="46"/>
  <c r="AN47" i="46" s="1"/>
  <c r="DB47" i="46"/>
  <c r="DA47" i="46"/>
  <c r="CZ47" i="46"/>
  <c r="AK47" i="46" s="1"/>
  <c r="CY47" i="46"/>
  <c r="CX47" i="46"/>
  <c r="AI47" i="46" s="1"/>
  <c r="CW47" i="46"/>
  <c r="CV47" i="46"/>
  <c r="CU47" i="46"/>
  <c r="AF47" i="46" s="1"/>
  <c r="CT47" i="46"/>
  <c r="AE47" i="46" s="1"/>
  <c r="CS47" i="46"/>
  <c r="AD47" i="46" s="1"/>
  <c r="CR47" i="46"/>
  <c r="CQ47" i="46"/>
  <c r="CP47" i="46"/>
  <c r="AA47" i="46" s="1"/>
  <c r="CO47" i="46"/>
  <c r="Z47" i="46" s="1"/>
  <c r="CN47" i="46"/>
  <c r="CM47" i="46"/>
  <c r="X47" i="46" s="1"/>
  <c r="CL47" i="46"/>
  <c r="W47" i="46" s="1"/>
  <c r="CK47" i="46"/>
  <c r="V47" i="46" s="1"/>
  <c r="CJ47" i="46"/>
  <c r="CI47" i="46"/>
  <c r="CH47" i="46"/>
  <c r="S47" i="46" s="1"/>
  <c r="CG47" i="46"/>
  <c r="CF47" i="46"/>
  <c r="Q47" i="46" s="1"/>
  <c r="CE47" i="46"/>
  <c r="P47" i="46" s="1"/>
  <c r="CD47" i="46"/>
  <c r="O47" i="46" s="1"/>
  <c r="CC47" i="46"/>
  <c r="N47" i="46" s="1"/>
  <c r="CB47" i="46"/>
  <c r="CA47" i="46"/>
  <c r="BZ47" i="46"/>
  <c r="K47" i="46" s="1"/>
  <c r="BY47" i="46"/>
  <c r="BX47" i="46"/>
  <c r="I47" i="46" s="1"/>
  <c r="BW47" i="46"/>
  <c r="H47" i="46" s="1"/>
  <c r="BV47" i="46"/>
  <c r="G47" i="46" s="1"/>
  <c r="BU47" i="46"/>
  <c r="F47" i="46" s="1"/>
  <c r="BT47" i="46"/>
  <c r="E47" i="46" s="1"/>
  <c r="BS47" i="46"/>
  <c r="B47" i="46"/>
  <c r="B47" i="44" s="1"/>
  <c r="A47" i="46"/>
  <c r="A45" i="27" s="1"/>
  <c r="EF46" i="46"/>
  <c r="EE46" i="46"/>
  <c r="ED46" i="46"/>
  <c r="EC46" i="46"/>
  <c r="EB46" i="46"/>
  <c r="BM46" i="46" s="1"/>
  <c r="EA46" i="46"/>
  <c r="BL46" i="46" s="1"/>
  <c r="DZ46" i="46"/>
  <c r="DY46" i="46"/>
  <c r="BJ46" i="46" s="1"/>
  <c r="DX46" i="46"/>
  <c r="DW46" i="46"/>
  <c r="DV46" i="46"/>
  <c r="DU46" i="46"/>
  <c r="BF46" i="46" s="1"/>
  <c r="DT46" i="46"/>
  <c r="DS46" i="46"/>
  <c r="BD46" i="46" s="1"/>
  <c r="DR46" i="46"/>
  <c r="BC46" i="46" s="1"/>
  <c r="DQ46" i="46"/>
  <c r="DP46" i="46"/>
  <c r="DO46" i="46"/>
  <c r="DN46" i="46"/>
  <c r="AY46" i="46" s="1"/>
  <c r="DM46" i="46"/>
  <c r="DL46" i="46"/>
  <c r="DK46" i="46"/>
  <c r="AV46" i="46" s="1"/>
  <c r="DJ46" i="46"/>
  <c r="DI46" i="46"/>
  <c r="AT46" i="46" s="1"/>
  <c r="DH46" i="46"/>
  <c r="DG46" i="46"/>
  <c r="AR46" i="46" s="1"/>
  <c r="DF46" i="46"/>
  <c r="AQ46" i="46" s="1"/>
  <c r="DE46" i="46"/>
  <c r="AP46" i="46" s="1"/>
  <c r="DD46" i="46"/>
  <c r="DC46" i="46"/>
  <c r="AN46" i="46" s="1"/>
  <c r="DB46" i="46"/>
  <c r="AM46" i="46" s="1"/>
  <c r="DA46" i="46"/>
  <c r="AL46" i="46" s="1"/>
  <c r="CZ46" i="46"/>
  <c r="CY46" i="46"/>
  <c r="AJ46" i="46" s="1"/>
  <c r="CX46" i="46"/>
  <c r="CW46" i="46"/>
  <c r="AH46" i="46" s="1"/>
  <c r="CV46" i="46"/>
  <c r="CU46" i="46"/>
  <c r="AF46" i="46" s="1"/>
  <c r="CT46" i="46"/>
  <c r="AE46" i="46" s="1"/>
  <c r="CS46" i="46"/>
  <c r="CR46" i="46"/>
  <c r="AC46" i="46" s="1"/>
  <c r="CQ46" i="46"/>
  <c r="CP46" i="46"/>
  <c r="AA46" i="46" s="1"/>
  <c r="CO46" i="46"/>
  <c r="Z46" i="46" s="1"/>
  <c r="CN46" i="46"/>
  <c r="Y46" i="46" s="1"/>
  <c r="CM46" i="46"/>
  <c r="X46" i="46" s="1"/>
  <c r="CL46" i="46"/>
  <c r="W46" i="46" s="1"/>
  <c r="CK46" i="46"/>
  <c r="CJ46" i="46"/>
  <c r="U46" i="46" s="1"/>
  <c r="CI46" i="46"/>
  <c r="T46" i="46" s="1"/>
  <c r="CH46" i="46"/>
  <c r="S46" i="46" s="1"/>
  <c r="CG46" i="46"/>
  <c r="CF46" i="46"/>
  <c r="CE46" i="46"/>
  <c r="P46" i="46" s="1"/>
  <c r="CD46" i="46"/>
  <c r="CC46" i="46"/>
  <c r="N46" i="46" s="1"/>
  <c r="CB46" i="46"/>
  <c r="M46" i="46" s="1"/>
  <c r="CA46" i="46"/>
  <c r="BZ46" i="46"/>
  <c r="K46" i="46" s="1"/>
  <c r="BY46" i="46"/>
  <c r="J46" i="46" s="1"/>
  <c r="BX46" i="46"/>
  <c r="I46" i="46" s="1"/>
  <c r="BW46" i="46"/>
  <c r="H46" i="46" s="1"/>
  <c r="BV46" i="46"/>
  <c r="BU46" i="46"/>
  <c r="F46" i="46" s="1"/>
  <c r="BT46" i="46"/>
  <c r="BS46" i="46"/>
  <c r="B46" i="46"/>
  <c r="B46" i="44" s="1"/>
  <c r="A46" i="46"/>
  <c r="A44" i="27" s="1"/>
  <c r="EF45" i="46"/>
  <c r="EE45" i="46"/>
  <c r="ED45" i="46"/>
  <c r="EC45" i="46"/>
  <c r="BN45" i="46" s="1"/>
  <c r="EB45" i="46"/>
  <c r="BM45" i="46" s="1"/>
  <c r="EA45" i="46"/>
  <c r="BL45" i="46" s="1"/>
  <c r="DZ45" i="46"/>
  <c r="DY45" i="46"/>
  <c r="BJ45" i="46" s="1"/>
  <c r="DX45" i="46"/>
  <c r="DW45" i="46"/>
  <c r="DV45" i="46"/>
  <c r="DU45" i="46"/>
  <c r="BF45" i="46" s="1"/>
  <c r="DT45" i="46"/>
  <c r="BE45" i="46" s="1"/>
  <c r="DS45" i="46"/>
  <c r="BD45" i="46" s="1"/>
  <c r="DR45" i="46"/>
  <c r="DQ45" i="46"/>
  <c r="DP45" i="46"/>
  <c r="BA45" i="46" s="1"/>
  <c r="DO45" i="46"/>
  <c r="DN45" i="46"/>
  <c r="DM45" i="46"/>
  <c r="AX45" i="46" s="1"/>
  <c r="DL45" i="46"/>
  <c r="AW45" i="46" s="1"/>
  <c r="DK45" i="46"/>
  <c r="DJ45" i="46"/>
  <c r="AU45" i="46" s="1"/>
  <c r="DI45" i="46"/>
  <c r="DH45" i="46"/>
  <c r="AS45" i="46" s="1"/>
  <c r="DG45" i="46"/>
  <c r="DF45" i="46"/>
  <c r="DE45" i="46"/>
  <c r="AP45" i="46" s="1"/>
  <c r="DD45" i="46"/>
  <c r="AO45" i="46" s="1"/>
  <c r="DC45" i="46"/>
  <c r="AN45" i="46" s="1"/>
  <c r="DB45" i="46"/>
  <c r="AM45" i="46" s="1"/>
  <c r="DA45" i="46"/>
  <c r="AL45" i="46" s="1"/>
  <c r="CZ45" i="46"/>
  <c r="CY45" i="46"/>
  <c r="CX45" i="46"/>
  <c r="CW45" i="46"/>
  <c r="AH45" i="46" s="1"/>
  <c r="CV45" i="46"/>
  <c r="AG45" i="46" s="1"/>
  <c r="CU45" i="46"/>
  <c r="AF45" i="46" s="1"/>
  <c r="CT45" i="46"/>
  <c r="AE45" i="46" s="1"/>
  <c r="CS45" i="46"/>
  <c r="AD45" i="46" s="1"/>
  <c r="CR45" i="46"/>
  <c r="AC45" i="46" s="1"/>
  <c r="CQ45" i="46"/>
  <c r="CP45" i="46"/>
  <c r="CO45" i="46"/>
  <c r="Z45" i="46" s="1"/>
  <c r="CN45" i="46"/>
  <c r="CM45" i="46"/>
  <c r="X45" i="46" s="1"/>
  <c r="CL45" i="46"/>
  <c r="W45" i="46" s="1"/>
  <c r="CK45" i="46"/>
  <c r="V45" i="46" s="1"/>
  <c r="CJ45" i="46"/>
  <c r="U45" i="46" s="1"/>
  <c r="CI45" i="46"/>
  <c r="CH45" i="46"/>
  <c r="CG45" i="46"/>
  <c r="R45" i="46" s="1"/>
  <c r="CF45" i="46"/>
  <c r="CE45" i="46"/>
  <c r="CD45" i="46"/>
  <c r="O45" i="46" s="1"/>
  <c r="CC45" i="46"/>
  <c r="N45" i="46" s="1"/>
  <c r="CB45" i="46"/>
  <c r="CA45" i="46"/>
  <c r="BZ45" i="46"/>
  <c r="BY45" i="46"/>
  <c r="BX45" i="46"/>
  <c r="BW45" i="46"/>
  <c r="H45" i="46" s="1"/>
  <c r="BV45" i="46"/>
  <c r="BU45" i="46"/>
  <c r="F45" i="46" s="1"/>
  <c r="BT45" i="46"/>
  <c r="E45" i="46" s="1"/>
  <c r="BS45" i="46"/>
  <c r="B45" i="46"/>
  <c r="B45" i="44" s="1"/>
  <c r="A45" i="46"/>
  <c r="EF44" i="46"/>
  <c r="BQ44" i="46" s="1"/>
  <c r="EE44" i="46"/>
  <c r="ED44" i="46"/>
  <c r="BO44" i="46" s="1"/>
  <c r="EC44" i="46"/>
  <c r="EB44" i="46"/>
  <c r="EA44" i="46"/>
  <c r="DZ44" i="46"/>
  <c r="BK44" i="46" s="1"/>
  <c r="DY44" i="46"/>
  <c r="BJ44" i="46" s="1"/>
  <c r="DX44" i="46"/>
  <c r="BI44" i="46" s="1"/>
  <c r="DW44" i="46"/>
  <c r="DV44" i="46"/>
  <c r="BG44" i="46" s="1"/>
  <c r="DU44" i="46"/>
  <c r="DT44" i="46"/>
  <c r="DS44" i="46"/>
  <c r="DR44" i="46"/>
  <c r="BC44" i="46" s="1"/>
  <c r="DQ44" i="46"/>
  <c r="BB44" i="46" s="1"/>
  <c r="DP44" i="46"/>
  <c r="BA44" i="46" s="1"/>
  <c r="DO44" i="46"/>
  <c r="DN44" i="46"/>
  <c r="DM44" i="46"/>
  <c r="AX44" i="46" s="1"/>
  <c r="DL44" i="46"/>
  <c r="AW44" i="46" s="1"/>
  <c r="DK44" i="46"/>
  <c r="DJ44" i="46"/>
  <c r="DI44" i="46"/>
  <c r="AT44" i="46" s="1"/>
  <c r="DH44" i="46"/>
  <c r="AS44" i="46" s="1"/>
  <c r="DG44" i="46"/>
  <c r="DF44" i="46"/>
  <c r="AQ44" i="46" s="1"/>
  <c r="DE44" i="46"/>
  <c r="AP44" i="46" s="1"/>
  <c r="DD44" i="46"/>
  <c r="DC44" i="46"/>
  <c r="DB44" i="46"/>
  <c r="AM44" i="46" s="1"/>
  <c r="DA44" i="46"/>
  <c r="AL44" i="46" s="1"/>
  <c r="CZ44" i="46"/>
  <c r="CY44" i="46"/>
  <c r="AJ44" i="46" s="1"/>
  <c r="CX44" i="46"/>
  <c r="AI44" i="46" s="1"/>
  <c r="CW44" i="46"/>
  <c r="AH44" i="46" s="1"/>
  <c r="CV44" i="46"/>
  <c r="AG44" i="46" s="1"/>
  <c r="CU44" i="46"/>
  <c r="CT44" i="46"/>
  <c r="AE44" i="46" s="1"/>
  <c r="CS44" i="46"/>
  <c r="AD44" i="46" s="1"/>
  <c r="CR44" i="46"/>
  <c r="AC44" i="46" s="1"/>
  <c r="CQ44" i="46"/>
  <c r="AB44" i="46" s="1"/>
  <c r="CP44" i="46"/>
  <c r="AA44" i="46" s="1"/>
  <c r="CO44" i="46"/>
  <c r="CN44" i="46"/>
  <c r="CM44" i="46"/>
  <c r="CL44" i="46"/>
  <c r="CK44" i="46"/>
  <c r="V44" i="46" s="1"/>
  <c r="CJ44" i="46"/>
  <c r="U44" i="46" s="1"/>
  <c r="CI44" i="46"/>
  <c r="T44" i="46" s="1"/>
  <c r="CH44" i="46"/>
  <c r="S44" i="46" s="1"/>
  <c r="CG44" i="46"/>
  <c r="R44" i="46" s="1"/>
  <c r="CF44" i="46"/>
  <c r="Q44" i="46" s="1"/>
  <c r="CE44" i="46"/>
  <c r="CD44" i="46"/>
  <c r="O44" i="46" s="1"/>
  <c r="CC44" i="46"/>
  <c r="N44" i="46" s="1"/>
  <c r="CB44" i="46"/>
  <c r="M44" i="46" s="1"/>
  <c r="CA44" i="46"/>
  <c r="BZ44" i="46"/>
  <c r="BY44" i="46"/>
  <c r="BX44" i="46"/>
  <c r="BW44" i="46"/>
  <c r="BV44" i="46"/>
  <c r="BU44" i="46"/>
  <c r="F44" i="46" s="1"/>
  <c r="BT44" i="46"/>
  <c r="E44" i="46" s="1"/>
  <c r="BS44" i="46"/>
  <c r="D44" i="46" s="1"/>
  <c r="B44" i="46"/>
  <c r="B44" i="44" s="1"/>
  <c r="A44" i="46"/>
  <c r="A42" i="27" s="1"/>
  <c r="EF43" i="46"/>
  <c r="EE43" i="46"/>
  <c r="ED43" i="46"/>
  <c r="BO43" i="46" s="1"/>
  <c r="EC43" i="46"/>
  <c r="BN43" i="46" s="1"/>
  <c r="EB43" i="46"/>
  <c r="EA43" i="46"/>
  <c r="BL43" i="46" s="1"/>
  <c r="DZ43" i="46"/>
  <c r="BK43" i="46" s="1"/>
  <c r="DY43" i="46"/>
  <c r="BJ43" i="46" s="1"/>
  <c r="DX43" i="46"/>
  <c r="BI43" i="46" s="1"/>
  <c r="DW43" i="46"/>
  <c r="DV43" i="46"/>
  <c r="DU43" i="46"/>
  <c r="BF43" i="46" s="1"/>
  <c r="DT43" i="46"/>
  <c r="BE43" i="46" s="1"/>
  <c r="DS43" i="46"/>
  <c r="BD43" i="46" s="1"/>
  <c r="DR43" i="46"/>
  <c r="BC43" i="46" s="1"/>
  <c r="DQ43" i="46"/>
  <c r="BB43" i="46" s="1"/>
  <c r="DP43" i="46"/>
  <c r="DO43" i="46"/>
  <c r="DN43" i="46"/>
  <c r="AY43" i="46" s="1"/>
  <c r="DM43" i="46"/>
  <c r="DL43" i="46"/>
  <c r="AW43" i="46" s="1"/>
  <c r="DK43" i="46"/>
  <c r="DJ43" i="46"/>
  <c r="AU43" i="46" s="1"/>
  <c r="DI43" i="46"/>
  <c r="AT43" i="46" s="1"/>
  <c r="DH43" i="46"/>
  <c r="AS43" i="46" s="1"/>
  <c r="DG43" i="46"/>
  <c r="DF43" i="46"/>
  <c r="DE43" i="46"/>
  <c r="AP43" i="46" s="1"/>
  <c r="DD43" i="46"/>
  <c r="AO43" i="46" s="1"/>
  <c r="DC43" i="46"/>
  <c r="DB43" i="46"/>
  <c r="AM43" i="46" s="1"/>
  <c r="DA43" i="46"/>
  <c r="AL43" i="46" s="1"/>
  <c r="CZ43" i="46"/>
  <c r="AK43" i="46" s="1"/>
  <c r="CY43" i="46"/>
  <c r="CX43" i="46"/>
  <c r="CW43" i="46"/>
  <c r="AH43" i="46" s="1"/>
  <c r="CV43" i="46"/>
  <c r="AG43" i="46" s="1"/>
  <c r="CU43" i="46"/>
  <c r="AF43" i="46" s="1"/>
  <c r="CT43" i="46"/>
  <c r="AE43" i="46" s="1"/>
  <c r="CS43" i="46"/>
  <c r="AD43" i="46" s="1"/>
  <c r="CR43" i="46"/>
  <c r="CQ43" i="46"/>
  <c r="CP43" i="46"/>
  <c r="CO43" i="46"/>
  <c r="Z43" i="46" s="1"/>
  <c r="CN43" i="46"/>
  <c r="Y43" i="46" s="1"/>
  <c r="CM43" i="46"/>
  <c r="CL43" i="46"/>
  <c r="W43" i="46" s="1"/>
  <c r="CK43" i="46"/>
  <c r="V43" i="46" s="1"/>
  <c r="CJ43" i="46"/>
  <c r="U43" i="46" s="1"/>
  <c r="CI43" i="46"/>
  <c r="CH43" i="46"/>
  <c r="S43" i="46" s="1"/>
  <c r="CG43" i="46"/>
  <c r="R43" i="46" s="1"/>
  <c r="CF43" i="46"/>
  <c r="CE43" i="46"/>
  <c r="P43" i="46" s="1"/>
  <c r="CD43" i="46"/>
  <c r="O43" i="46" s="1"/>
  <c r="CC43" i="46"/>
  <c r="CB43" i="46"/>
  <c r="M43" i="46" s="1"/>
  <c r="CA43" i="46"/>
  <c r="BZ43" i="46"/>
  <c r="K43" i="46" s="1"/>
  <c r="BY43" i="46"/>
  <c r="J43" i="46" s="1"/>
  <c r="BX43" i="46"/>
  <c r="I43" i="46" s="1"/>
  <c r="BW43" i="46"/>
  <c r="BV43" i="46"/>
  <c r="G43" i="46" s="1"/>
  <c r="BU43" i="46"/>
  <c r="F43" i="46" s="1"/>
  <c r="BT43" i="46"/>
  <c r="BS43" i="46"/>
  <c r="B43" i="46"/>
  <c r="B43" i="44" s="1"/>
  <c r="A43" i="46"/>
  <c r="EF42" i="46"/>
  <c r="BQ42" i="46" s="1"/>
  <c r="EE42" i="46"/>
  <c r="BP42" i="46" s="1"/>
  <c r="ED42" i="46"/>
  <c r="BO42" i="44" s="1"/>
  <c r="EC42" i="46"/>
  <c r="BN42" i="44" s="1"/>
  <c r="EB42" i="46"/>
  <c r="BM42" i="44" s="1"/>
  <c r="EA42" i="46"/>
  <c r="DZ42" i="46"/>
  <c r="DY42" i="46"/>
  <c r="BJ42" i="46" s="1"/>
  <c r="DX42" i="46"/>
  <c r="BI42" i="46" s="1"/>
  <c r="DW42" i="46"/>
  <c r="DV42" i="46"/>
  <c r="BG42" i="46" s="1"/>
  <c r="DU42" i="46"/>
  <c r="BF42" i="46" s="1"/>
  <c r="DT42" i="46"/>
  <c r="DS42" i="46"/>
  <c r="DR42" i="46"/>
  <c r="DQ42" i="46"/>
  <c r="BB42" i="46" s="1"/>
  <c r="DP42" i="46"/>
  <c r="BA42" i="46" s="1"/>
  <c r="DO42" i="46"/>
  <c r="AZ42" i="46" s="1"/>
  <c r="DN42" i="46"/>
  <c r="AY42" i="46" s="1"/>
  <c r="DM42" i="46"/>
  <c r="DL42" i="46"/>
  <c r="AW42" i="46" s="1"/>
  <c r="DK42" i="46"/>
  <c r="DJ42" i="46"/>
  <c r="DI42" i="46"/>
  <c r="AT42" i="46" s="1"/>
  <c r="DH42" i="46"/>
  <c r="DG42" i="46"/>
  <c r="AR42" i="46" s="1"/>
  <c r="DF42" i="46"/>
  <c r="DE42" i="46"/>
  <c r="AP42" i="46" s="1"/>
  <c r="DD42" i="46"/>
  <c r="AO42" i="46" s="1"/>
  <c r="DC42" i="46"/>
  <c r="DB42" i="46"/>
  <c r="AM42" i="46" s="1"/>
  <c r="DA42" i="46"/>
  <c r="AL42" i="46" s="1"/>
  <c r="CZ42" i="46"/>
  <c r="CY42" i="46"/>
  <c r="CX42" i="46"/>
  <c r="AI42" i="46" s="1"/>
  <c r="CW42" i="46"/>
  <c r="CV42" i="46"/>
  <c r="AG42" i="46" s="1"/>
  <c r="CU42" i="46"/>
  <c r="CT42" i="46"/>
  <c r="AE42" i="46" s="1"/>
  <c r="CS42" i="46"/>
  <c r="AD42" i="46" s="1"/>
  <c r="CR42" i="46"/>
  <c r="AC42" i="46" s="1"/>
  <c r="CQ42" i="46"/>
  <c r="CP42" i="46"/>
  <c r="AA42" i="46" s="1"/>
  <c r="CO42" i="46"/>
  <c r="Z42" i="46" s="1"/>
  <c r="CN42" i="46"/>
  <c r="CM42" i="46"/>
  <c r="CL42" i="46"/>
  <c r="CK42" i="46"/>
  <c r="V42" i="46" s="1"/>
  <c r="CJ42" i="46"/>
  <c r="U42" i="46" s="1"/>
  <c r="CI42" i="46"/>
  <c r="T42" i="46" s="1"/>
  <c r="CH42" i="46"/>
  <c r="S42" i="46" s="1"/>
  <c r="CG42" i="46"/>
  <c r="CF42" i="46"/>
  <c r="Q42" i="46" s="1"/>
  <c r="CE42" i="46"/>
  <c r="CD42" i="46"/>
  <c r="O42" i="46" s="1"/>
  <c r="CC42" i="46"/>
  <c r="N42" i="46" s="1"/>
  <c r="CB42" i="46"/>
  <c r="M42" i="46" s="1"/>
  <c r="CA42" i="46"/>
  <c r="L42" i="46" s="1"/>
  <c r="BZ42" i="46"/>
  <c r="BY42" i="46"/>
  <c r="J42" i="46" s="1"/>
  <c r="BX42" i="46"/>
  <c r="I42" i="46" s="1"/>
  <c r="BW42" i="46"/>
  <c r="BV42" i="46"/>
  <c r="G42" i="46" s="1"/>
  <c r="BU42" i="46"/>
  <c r="F42" i="46" s="1"/>
  <c r="BT42" i="46"/>
  <c r="BS42" i="46"/>
  <c r="D42" i="46" s="1"/>
  <c r="BO42" i="46"/>
  <c r="BN42" i="46"/>
  <c r="B42" i="46"/>
  <c r="B42" i="44" s="1"/>
  <c r="A42" i="46"/>
  <c r="A40" i="27" s="1"/>
  <c r="EF41" i="46"/>
  <c r="BQ41" i="46" s="1"/>
  <c r="EE41" i="46"/>
  <c r="BP41" i="46" s="1"/>
  <c r="ED41" i="46"/>
  <c r="BO41" i="46" s="1"/>
  <c r="EC41" i="46"/>
  <c r="BN41" i="46" s="1"/>
  <c r="EB41" i="46"/>
  <c r="EA41" i="46"/>
  <c r="DZ41" i="46"/>
  <c r="DY41" i="46"/>
  <c r="DX41" i="46"/>
  <c r="BI41" i="46" s="1"/>
  <c r="DW41" i="46"/>
  <c r="BH41" i="46" s="1"/>
  <c r="DV41" i="46"/>
  <c r="DU41" i="46"/>
  <c r="BF41" i="46" s="1"/>
  <c r="DT41" i="46"/>
  <c r="DS41" i="46"/>
  <c r="BD41" i="46" s="1"/>
  <c r="DR41" i="46"/>
  <c r="DQ41" i="46"/>
  <c r="BB41" i="46" s="1"/>
  <c r="DP41" i="46"/>
  <c r="BA41" i="46" s="1"/>
  <c r="DO41" i="46"/>
  <c r="DN41" i="46"/>
  <c r="DM41" i="46"/>
  <c r="DL41" i="46"/>
  <c r="DK41" i="46"/>
  <c r="AV41" i="46" s="1"/>
  <c r="DJ41" i="46"/>
  <c r="DI41" i="46"/>
  <c r="AT41" i="46" s="1"/>
  <c r="DH41" i="46"/>
  <c r="AS41" i="46" s="1"/>
  <c r="DG41" i="46"/>
  <c r="AR41" i="46" s="1"/>
  <c r="DF41" i="46"/>
  <c r="DE41" i="46"/>
  <c r="AP41" i="46" s="1"/>
  <c r="DD41" i="46"/>
  <c r="DC41" i="46"/>
  <c r="AN41" i="46" s="1"/>
  <c r="DB41" i="46"/>
  <c r="AM41" i="46" s="1"/>
  <c r="DA41" i="46"/>
  <c r="AL41" i="46" s="1"/>
  <c r="CZ41" i="46"/>
  <c r="AK41" i="46" s="1"/>
  <c r="CY41" i="46"/>
  <c r="CX41" i="46"/>
  <c r="AI41" i="46" s="1"/>
  <c r="CW41" i="46"/>
  <c r="CV41" i="46"/>
  <c r="CU41" i="46"/>
  <c r="AF41" i="46" s="1"/>
  <c r="CT41" i="46"/>
  <c r="AE41" i="46" s="1"/>
  <c r="CS41" i="46"/>
  <c r="CR41" i="46"/>
  <c r="AC41" i="46" s="1"/>
  <c r="CQ41" i="46"/>
  <c r="AB41" i="46" s="1"/>
  <c r="CP41" i="46"/>
  <c r="AA41" i="46" s="1"/>
  <c r="CO41" i="46"/>
  <c r="Z41" i="46" s="1"/>
  <c r="CN41" i="46"/>
  <c r="CM41" i="46"/>
  <c r="CL41" i="46"/>
  <c r="CK41" i="46"/>
  <c r="V41" i="46" s="1"/>
  <c r="CJ41" i="46"/>
  <c r="U41" i="46" s="1"/>
  <c r="CI41" i="46"/>
  <c r="CH41" i="46"/>
  <c r="S41" i="46" s="1"/>
  <c r="CG41" i="46"/>
  <c r="CF41" i="46"/>
  <c r="CE41" i="46"/>
  <c r="CD41" i="46"/>
  <c r="CC41" i="46"/>
  <c r="N41" i="46" s="1"/>
  <c r="CB41" i="46"/>
  <c r="M41" i="46" s="1"/>
  <c r="CA41" i="46"/>
  <c r="BZ41" i="46"/>
  <c r="BY41" i="46"/>
  <c r="J41" i="46" s="1"/>
  <c r="BX41" i="46"/>
  <c r="BW41" i="46"/>
  <c r="H41" i="46" s="1"/>
  <c r="BV41" i="46"/>
  <c r="BU41" i="46"/>
  <c r="F41" i="46" s="1"/>
  <c r="BT41" i="46"/>
  <c r="E41" i="46" s="1"/>
  <c r="BS41" i="46"/>
  <c r="D41" i="46" s="1"/>
  <c r="B41" i="46"/>
  <c r="B41" i="44" s="1"/>
  <c r="A41" i="46"/>
  <c r="A39" i="27" s="1"/>
  <c r="EF40" i="46"/>
  <c r="BQ40" i="46" s="1"/>
  <c r="EE40" i="46"/>
  <c r="ED40" i="46"/>
  <c r="BO40" i="46" s="1"/>
  <c r="EC40" i="46"/>
  <c r="EB40" i="46"/>
  <c r="BM40" i="46" s="1"/>
  <c r="EA40" i="46"/>
  <c r="DZ40" i="46"/>
  <c r="DY40" i="46"/>
  <c r="BJ40" i="46" s="1"/>
  <c r="DX40" i="46"/>
  <c r="BI40" i="46" s="1"/>
  <c r="DW40" i="46"/>
  <c r="BH40" i="46" s="1"/>
  <c r="DV40" i="46"/>
  <c r="BG40" i="44" s="1"/>
  <c r="DU40" i="46"/>
  <c r="BF40" i="44" s="1"/>
  <c r="DT40" i="46"/>
  <c r="BE40" i="46" s="1"/>
  <c r="DS40" i="46"/>
  <c r="BD40" i="46" s="1"/>
  <c r="DR40" i="46"/>
  <c r="BC40" i="46" s="1"/>
  <c r="DQ40" i="46"/>
  <c r="BB40" i="46" s="1"/>
  <c r="DP40" i="46"/>
  <c r="DO40" i="46"/>
  <c r="DN40" i="46"/>
  <c r="DM40" i="46"/>
  <c r="DL40" i="46"/>
  <c r="AW40" i="46" s="1"/>
  <c r="DK40" i="46"/>
  <c r="AV40" i="46" s="1"/>
  <c r="DJ40" i="46"/>
  <c r="AU40" i="46" s="1"/>
  <c r="DI40" i="46"/>
  <c r="AT40" i="46" s="1"/>
  <c r="DH40" i="46"/>
  <c r="AS40" i="46" s="1"/>
  <c r="DG40" i="46"/>
  <c r="AR40" i="46" s="1"/>
  <c r="DF40" i="46"/>
  <c r="DE40" i="46"/>
  <c r="AP40" i="46" s="1"/>
  <c r="DD40" i="46"/>
  <c r="AO40" i="46" s="1"/>
  <c r="DC40" i="46"/>
  <c r="DB40" i="46"/>
  <c r="DA40" i="46"/>
  <c r="AL40" i="46" s="1"/>
  <c r="CZ40" i="46"/>
  <c r="CY40" i="46"/>
  <c r="AJ40" i="46" s="1"/>
  <c r="CX40" i="46"/>
  <c r="CW40" i="46"/>
  <c r="AH40" i="46" s="1"/>
  <c r="CV40" i="46"/>
  <c r="AG40" i="46" s="1"/>
  <c r="CU40" i="46"/>
  <c r="AF40" i="46" s="1"/>
  <c r="CT40" i="46"/>
  <c r="AE40" i="46" s="1"/>
  <c r="CS40" i="46"/>
  <c r="AD40" i="46" s="1"/>
  <c r="CR40" i="46"/>
  <c r="CQ40" i="46"/>
  <c r="CP40" i="46"/>
  <c r="CO40" i="46"/>
  <c r="CN40" i="46"/>
  <c r="Y40" i="46" s="1"/>
  <c r="CM40" i="46"/>
  <c r="X40" i="46" s="1"/>
  <c r="CL40" i="46"/>
  <c r="CK40" i="46"/>
  <c r="V40" i="46" s="1"/>
  <c r="CJ40" i="46"/>
  <c r="U40" i="46" s="1"/>
  <c r="CI40" i="46"/>
  <c r="T40" i="46" s="1"/>
  <c r="CH40" i="46"/>
  <c r="CG40" i="46"/>
  <c r="CF40" i="46"/>
  <c r="Q40" i="46" s="1"/>
  <c r="CE40" i="46"/>
  <c r="P40" i="46" s="1"/>
  <c r="CD40" i="46"/>
  <c r="O40" i="46" s="1"/>
  <c r="CC40" i="46"/>
  <c r="CB40" i="46"/>
  <c r="CA40" i="46"/>
  <c r="BZ40" i="46"/>
  <c r="BY40" i="46"/>
  <c r="J40" i="46" s="1"/>
  <c r="BX40" i="46"/>
  <c r="I40" i="46" s="1"/>
  <c r="BW40" i="46"/>
  <c r="H40" i="46" s="1"/>
  <c r="BV40" i="46"/>
  <c r="BU40" i="46"/>
  <c r="BT40" i="46"/>
  <c r="E40" i="46" s="1"/>
  <c r="BS40" i="46"/>
  <c r="D40" i="46" s="1"/>
  <c r="BG40" i="46"/>
  <c r="BF40" i="46"/>
  <c r="B40" i="46"/>
  <c r="B40" i="44" s="1"/>
  <c r="A40" i="46"/>
  <c r="A38" i="27" s="1"/>
  <c r="EF39" i="46"/>
  <c r="EE39" i="46"/>
  <c r="ED39" i="46"/>
  <c r="BO39" i="44" s="1"/>
  <c r="EC39" i="46"/>
  <c r="EB39" i="46"/>
  <c r="EA39" i="46"/>
  <c r="BL39" i="46" s="1"/>
  <c r="DZ39" i="46"/>
  <c r="BK39" i="46" s="1"/>
  <c r="DY39" i="46"/>
  <c r="DX39" i="46"/>
  <c r="DW39" i="46"/>
  <c r="BH39" i="46" s="1"/>
  <c r="DV39" i="46"/>
  <c r="BG39" i="46" s="1"/>
  <c r="DU39" i="46"/>
  <c r="BF39" i="46" s="1"/>
  <c r="DT39" i="46"/>
  <c r="DS39" i="46"/>
  <c r="BD39" i="46" s="1"/>
  <c r="DR39" i="46"/>
  <c r="BC39" i="46" s="1"/>
  <c r="DQ39" i="46"/>
  <c r="DP39" i="46"/>
  <c r="BA39" i="46" s="1"/>
  <c r="DO39" i="46"/>
  <c r="DN39" i="46"/>
  <c r="DM39" i="46"/>
  <c r="AX39" i="46" s="1"/>
  <c r="DL39" i="46"/>
  <c r="DK39" i="46"/>
  <c r="AV39" i="46" s="1"/>
  <c r="DJ39" i="46"/>
  <c r="AU39" i="46" s="1"/>
  <c r="DI39" i="46"/>
  <c r="AT39" i="46" s="1"/>
  <c r="DH39" i="46"/>
  <c r="AS39" i="46" s="1"/>
  <c r="DG39" i="46"/>
  <c r="DF39" i="46"/>
  <c r="AQ39" i="46" s="1"/>
  <c r="DE39" i="46"/>
  <c r="DD39" i="46"/>
  <c r="DC39" i="46"/>
  <c r="AN39" i="46" s="1"/>
  <c r="DB39" i="46"/>
  <c r="AM39" i="46" s="1"/>
  <c r="DA39" i="46"/>
  <c r="AL39" i="46" s="1"/>
  <c r="CZ39" i="46"/>
  <c r="AK39" i="46" s="1"/>
  <c r="CY39" i="46"/>
  <c r="AJ39" i="46" s="1"/>
  <c r="CX39" i="46"/>
  <c r="AI39" i="46" s="1"/>
  <c r="CW39" i="46"/>
  <c r="AH39" i="46" s="1"/>
  <c r="CV39" i="46"/>
  <c r="CU39" i="46"/>
  <c r="AF39" i="46" s="1"/>
  <c r="CT39" i="46"/>
  <c r="AE39" i="46" s="1"/>
  <c r="CS39" i="46"/>
  <c r="AD39" i="46" s="1"/>
  <c r="CR39" i="46"/>
  <c r="CQ39" i="46"/>
  <c r="AB39" i="46" s="1"/>
  <c r="CP39" i="46"/>
  <c r="AA39" i="46" s="1"/>
  <c r="CO39" i="46"/>
  <c r="CN39" i="46"/>
  <c r="CM39" i="46"/>
  <c r="X39" i="46" s="1"/>
  <c r="CL39" i="46"/>
  <c r="W39" i="46" s="1"/>
  <c r="CK39" i="46"/>
  <c r="CJ39" i="46"/>
  <c r="U39" i="46" s="1"/>
  <c r="CI39" i="46"/>
  <c r="CH39" i="46"/>
  <c r="CG39" i="46"/>
  <c r="CF39" i="46"/>
  <c r="CE39" i="46"/>
  <c r="P39" i="46" s="1"/>
  <c r="CD39" i="46"/>
  <c r="O39" i="46" s="1"/>
  <c r="CC39" i="46"/>
  <c r="N39" i="46" s="1"/>
  <c r="CB39" i="46"/>
  <c r="M39" i="46" s="1"/>
  <c r="CA39" i="46"/>
  <c r="L39" i="46" s="1"/>
  <c r="BZ39" i="46"/>
  <c r="K39" i="46" s="1"/>
  <c r="BY39" i="46"/>
  <c r="BX39" i="46"/>
  <c r="BW39" i="46"/>
  <c r="BV39" i="46"/>
  <c r="G39" i="46" s="1"/>
  <c r="BU39" i="46"/>
  <c r="F39" i="46" s="1"/>
  <c r="BT39" i="46"/>
  <c r="BS39" i="46"/>
  <c r="D39" i="46" s="1"/>
  <c r="BO39" i="46"/>
  <c r="B39" i="46"/>
  <c r="B39" i="44" s="1"/>
  <c r="A39" i="46"/>
  <c r="A39" i="44" s="1"/>
  <c r="EF38" i="46"/>
  <c r="BQ38" i="46" s="1"/>
  <c r="EE38" i="46"/>
  <c r="ED38" i="46"/>
  <c r="BO38" i="44" s="1"/>
  <c r="EC38" i="46"/>
  <c r="BN38" i="44" s="1"/>
  <c r="EB38" i="46"/>
  <c r="BM38" i="44" s="1"/>
  <c r="EA38" i="46"/>
  <c r="BL38" i="46" s="1"/>
  <c r="DZ38" i="46"/>
  <c r="DY38" i="46"/>
  <c r="DX38" i="46"/>
  <c r="BI38" i="46" s="1"/>
  <c r="DW38" i="46"/>
  <c r="BH38" i="46" s="1"/>
  <c r="DV38" i="46"/>
  <c r="BG38" i="46" s="1"/>
  <c r="DU38" i="46"/>
  <c r="DT38" i="46"/>
  <c r="DS38" i="46"/>
  <c r="DR38" i="46"/>
  <c r="DQ38" i="46"/>
  <c r="DP38" i="46"/>
  <c r="DO38" i="46"/>
  <c r="AZ38" i="46" s="1"/>
  <c r="DN38" i="46"/>
  <c r="DM38" i="46"/>
  <c r="AX38" i="46" s="1"/>
  <c r="DL38" i="46"/>
  <c r="DK38" i="46"/>
  <c r="AV38" i="46" s="1"/>
  <c r="DJ38" i="46"/>
  <c r="DI38" i="46"/>
  <c r="DH38" i="46"/>
  <c r="AS38" i="46" s="1"/>
  <c r="DG38" i="46"/>
  <c r="DF38" i="46"/>
  <c r="AQ38" i="46" s="1"/>
  <c r="DE38" i="46"/>
  <c r="AP38" i="46" s="1"/>
  <c r="DD38" i="46"/>
  <c r="AO38" i="46" s="1"/>
  <c r="DC38" i="46"/>
  <c r="DB38" i="46"/>
  <c r="AM38" i="44" s="1"/>
  <c r="DA38" i="46"/>
  <c r="CZ38" i="46"/>
  <c r="AK38" i="46" s="1"/>
  <c r="CY38" i="46"/>
  <c r="CX38" i="46"/>
  <c r="AI38" i="46" s="1"/>
  <c r="CW38" i="46"/>
  <c r="AH38" i="46" s="1"/>
  <c r="CV38" i="46"/>
  <c r="CU38" i="46"/>
  <c r="CT38" i="46"/>
  <c r="CS38" i="46"/>
  <c r="CR38" i="46"/>
  <c r="AC38" i="46" s="1"/>
  <c r="CQ38" i="46"/>
  <c r="AB38" i="46" s="1"/>
  <c r="CP38" i="46"/>
  <c r="AA38" i="46" s="1"/>
  <c r="CO38" i="46"/>
  <c r="Z38" i="46" s="1"/>
  <c r="CN38" i="46"/>
  <c r="Y38" i="46" s="1"/>
  <c r="CM38" i="46"/>
  <c r="X38" i="46" s="1"/>
  <c r="CL38" i="46"/>
  <c r="CK38" i="46"/>
  <c r="CJ38" i="46"/>
  <c r="CI38" i="46"/>
  <c r="T38" i="46" s="1"/>
  <c r="CH38" i="46"/>
  <c r="S38" i="46" s="1"/>
  <c r="CG38" i="46"/>
  <c r="CF38" i="46"/>
  <c r="Q38" i="46" s="1"/>
  <c r="CE38" i="46"/>
  <c r="CD38" i="46"/>
  <c r="CC38" i="46"/>
  <c r="CB38" i="46"/>
  <c r="M38" i="46" s="1"/>
  <c r="CA38" i="46"/>
  <c r="BZ38" i="46"/>
  <c r="K38" i="46" s="1"/>
  <c r="BY38" i="46"/>
  <c r="BX38" i="46"/>
  <c r="BW38" i="46"/>
  <c r="H38" i="46" s="1"/>
  <c r="BV38" i="46"/>
  <c r="BU38" i="46"/>
  <c r="BT38" i="46"/>
  <c r="E38" i="46" s="1"/>
  <c r="BS38" i="46"/>
  <c r="BO38" i="46"/>
  <c r="BN38" i="46"/>
  <c r="B38" i="46"/>
  <c r="B38" i="44" s="1"/>
  <c r="A38" i="46"/>
  <c r="EF37" i="46"/>
  <c r="EE37" i="46"/>
  <c r="BP37" i="46" s="1"/>
  <c r="ED37" i="46"/>
  <c r="EC37" i="46"/>
  <c r="EB37" i="46"/>
  <c r="BM37" i="46" s="1"/>
  <c r="EA37" i="46"/>
  <c r="BL37" i="46" s="1"/>
  <c r="DZ37" i="46"/>
  <c r="BK37" i="46" s="1"/>
  <c r="DY37" i="46"/>
  <c r="BJ37" i="46" s="1"/>
  <c r="DX37" i="46"/>
  <c r="DW37" i="46"/>
  <c r="DV37" i="46"/>
  <c r="DU37" i="46"/>
  <c r="BF37" i="46" s="1"/>
  <c r="DT37" i="46"/>
  <c r="BE37" i="46" s="1"/>
  <c r="DS37" i="46"/>
  <c r="BD37" i="46" s="1"/>
  <c r="DR37" i="46"/>
  <c r="DQ37" i="46"/>
  <c r="BB37" i="46" s="1"/>
  <c r="DP37" i="46"/>
  <c r="DO37" i="46"/>
  <c r="AZ37" i="46" s="1"/>
  <c r="DN37" i="46"/>
  <c r="AY37" i="46" s="1"/>
  <c r="DM37" i="46"/>
  <c r="DL37" i="46"/>
  <c r="AW37" i="46" s="1"/>
  <c r="DK37" i="46"/>
  <c r="AV37" i="46" s="1"/>
  <c r="DJ37" i="46"/>
  <c r="AU37" i="46" s="1"/>
  <c r="DI37" i="46"/>
  <c r="AT37" i="46" s="1"/>
  <c r="DH37" i="46"/>
  <c r="DG37" i="46"/>
  <c r="AR37" i="46" s="1"/>
  <c r="DF37" i="46"/>
  <c r="DE37" i="46"/>
  <c r="AP37" i="46" s="1"/>
  <c r="DD37" i="46"/>
  <c r="AO37" i="46" s="1"/>
  <c r="DC37" i="46"/>
  <c r="AN37" i="46" s="1"/>
  <c r="DB37" i="46"/>
  <c r="AM37" i="46" s="1"/>
  <c r="DA37" i="46"/>
  <c r="AL37" i="46" s="1"/>
  <c r="CZ37" i="46"/>
  <c r="CY37" i="46"/>
  <c r="AJ37" i="46" s="1"/>
  <c r="CX37" i="46"/>
  <c r="CW37" i="46"/>
  <c r="AH37" i="46" s="1"/>
  <c r="CV37" i="46"/>
  <c r="AG37" i="46" s="1"/>
  <c r="CU37" i="46"/>
  <c r="AF37" i="46" s="1"/>
  <c r="CT37" i="46"/>
  <c r="CS37" i="46"/>
  <c r="AD37" i="46" s="1"/>
  <c r="CR37" i="46"/>
  <c r="CQ37" i="46"/>
  <c r="AB37" i="46" s="1"/>
  <c r="CP37" i="46"/>
  <c r="CO37" i="46"/>
  <c r="CN37" i="46"/>
  <c r="Y37" i="46" s="1"/>
  <c r="CM37" i="46"/>
  <c r="X37" i="46" s="1"/>
  <c r="CL37" i="46"/>
  <c r="CK37" i="46"/>
  <c r="CJ37" i="46"/>
  <c r="CI37" i="46"/>
  <c r="T37" i="46" s="1"/>
  <c r="CH37" i="46"/>
  <c r="CG37" i="46"/>
  <c r="R37" i="46" s="1"/>
  <c r="CF37" i="46"/>
  <c r="Q37" i="46" s="1"/>
  <c r="CE37" i="46"/>
  <c r="P37" i="46" s="1"/>
  <c r="CD37" i="46"/>
  <c r="O37" i="46" s="1"/>
  <c r="CC37" i="46"/>
  <c r="N37" i="46" s="1"/>
  <c r="CB37" i="46"/>
  <c r="CA37" i="46"/>
  <c r="L37" i="46" s="1"/>
  <c r="BZ37" i="46"/>
  <c r="BY37" i="46"/>
  <c r="BX37" i="46"/>
  <c r="I37" i="46" s="1"/>
  <c r="BW37" i="46"/>
  <c r="H37" i="46" s="1"/>
  <c r="BV37" i="46"/>
  <c r="G37" i="46" s="1"/>
  <c r="BU37" i="46"/>
  <c r="F37" i="46" s="1"/>
  <c r="BT37" i="46"/>
  <c r="BS37" i="46"/>
  <c r="D37" i="46" s="1"/>
  <c r="B37" i="46"/>
  <c r="B37" i="44" s="1"/>
  <c r="A37" i="46"/>
  <c r="A35" i="27" s="1"/>
  <c r="EF36" i="46"/>
  <c r="BQ36" i="46" s="1"/>
  <c r="EE36" i="46"/>
  <c r="BP36" i="46" s="1"/>
  <c r="ED36" i="46"/>
  <c r="BO36" i="44" s="1"/>
  <c r="EC36" i="46"/>
  <c r="BN36" i="44" s="1"/>
  <c r="EB36" i="46"/>
  <c r="EA36" i="46"/>
  <c r="BL36" i="46" s="1"/>
  <c r="DZ36" i="46"/>
  <c r="DY36" i="46"/>
  <c r="DX36" i="46"/>
  <c r="BI36" i="46" s="1"/>
  <c r="DW36" i="46"/>
  <c r="BH36" i="46" s="1"/>
  <c r="DV36" i="46"/>
  <c r="BG36" i="46" s="1"/>
  <c r="DU36" i="46"/>
  <c r="BF36" i="46" s="1"/>
  <c r="DT36" i="46"/>
  <c r="DS36" i="46"/>
  <c r="BD36" i="46" s="1"/>
  <c r="DR36" i="46"/>
  <c r="DQ36" i="46"/>
  <c r="BB36" i="46" s="1"/>
  <c r="DP36" i="46"/>
  <c r="BA36" i="46" s="1"/>
  <c r="DO36" i="46"/>
  <c r="AZ36" i="46" s="1"/>
  <c r="DN36" i="46"/>
  <c r="AY36" i="44" s="1"/>
  <c r="DM36" i="46"/>
  <c r="AX36" i="46" s="1"/>
  <c r="DL36" i="46"/>
  <c r="DK36" i="46"/>
  <c r="AV36" i="46" s="1"/>
  <c r="DJ36" i="46"/>
  <c r="AU36" i="44" s="1"/>
  <c r="DI36" i="46"/>
  <c r="AT36" i="46" s="1"/>
  <c r="DH36" i="46"/>
  <c r="AS36" i="46" s="1"/>
  <c r="DG36" i="46"/>
  <c r="AR36" i="46" s="1"/>
  <c r="DF36" i="46"/>
  <c r="DE36" i="46"/>
  <c r="DD36" i="46"/>
  <c r="DC36" i="46"/>
  <c r="AN36" i="46" s="1"/>
  <c r="DB36" i="46"/>
  <c r="DA36" i="46"/>
  <c r="AL36" i="46" s="1"/>
  <c r="CZ36" i="46"/>
  <c r="AK36" i="46" s="1"/>
  <c r="CY36" i="46"/>
  <c r="AJ36" i="46" s="1"/>
  <c r="CX36" i="46"/>
  <c r="CW36" i="46"/>
  <c r="AH36" i="46" s="1"/>
  <c r="CV36" i="46"/>
  <c r="CU36" i="46"/>
  <c r="AF36" i="46" s="1"/>
  <c r="CT36" i="46"/>
  <c r="CS36" i="46"/>
  <c r="AD36" i="46" s="1"/>
  <c r="CR36" i="46"/>
  <c r="AC36" i="46" s="1"/>
  <c r="CQ36" i="46"/>
  <c r="AB36" i="46" s="1"/>
  <c r="CP36" i="46"/>
  <c r="AA36" i="46" s="1"/>
  <c r="CO36" i="46"/>
  <c r="CN36" i="46"/>
  <c r="CM36" i="46"/>
  <c r="X36" i="46" s="1"/>
  <c r="CL36" i="46"/>
  <c r="CK36" i="46"/>
  <c r="V36" i="46" s="1"/>
  <c r="CJ36" i="46"/>
  <c r="CI36" i="46"/>
  <c r="T36" i="46" s="1"/>
  <c r="CH36" i="46"/>
  <c r="S36" i="46" s="1"/>
  <c r="CG36" i="46"/>
  <c r="CF36" i="46"/>
  <c r="CE36" i="46"/>
  <c r="P36" i="46" s="1"/>
  <c r="CD36" i="46"/>
  <c r="CC36" i="46"/>
  <c r="N36" i="46" s="1"/>
  <c r="CB36" i="46"/>
  <c r="M36" i="46" s="1"/>
  <c r="CA36" i="46"/>
  <c r="L36" i="46" s="1"/>
  <c r="BZ36" i="46"/>
  <c r="K36" i="46" s="1"/>
  <c r="BY36" i="46"/>
  <c r="J36" i="46" s="1"/>
  <c r="BX36" i="46"/>
  <c r="BW36" i="46"/>
  <c r="H36" i="46" s="1"/>
  <c r="BV36" i="46"/>
  <c r="BU36" i="46"/>
  <c r="BT36" i="46"/>
  <c r="E36" i="46" s="1"/>
  <c r="BS36" i="46"/>
  <c r="D36" i="46" s="1"/>
  <c r="BO36" i="46"/>
  <c r="B36" i="46"/>
  <c r="B36" i="44" s="1"/>
  <c r="A36" i="46"/>
  <c r="A34" i="27" s="1"/>
  <c r="EF35" i="46"/>
  <c r="EE35" i="46"/>
  <c r="ED35" i="46"/>
  <c r="BO35" i="46" s="1"/>
  <c r="EC35" i="46"/>
  <c r="BN35" i="46" s="1"/>
  <c r="EB35" i="46"/>
  <c r="BM35" i="46" s="1"/>
  <c r="EA35" i="46"/>
  <c r="BL35" i="46" s="1"/>
  <c r="DZ35" i="46"/>
  <c r="DY35" i="46"/>
  <c r="BJ35" i="46" s="1"/>
  <c r="DX35" i="46"/>
  <c r="DW35" i="46"/>
  <c r="BH35" i="46" s="1"/>
  <c r="DV35" i="46"/>
  <c r="BG35" i="46" s="1"/>
  <c r="DU35" i="46"/>
  <c r="BF35" i="46" s="1"/>
  <c r="DT35" i="46"/>
  <c r="BE35" i="46" s="1"/>
  <c r="DS35" i="46"/>
  <c r="DR35" i="46"/>
  <c r="DQ35" i="46"/>
  <c r="BB35" i="46" s="1"/>
  <c r="DP35" i="46"/>
  <c r="DO35" i="46"/>
  <c r="AZ35" i="46" s="1"/>
  <c r="DN35" i="46"/>
  <c r="AY35" i="46" s="1"/>
  <c r="DM35" i="46"/>
  <c r="AX35" i="46" s="1"/>
  <c r="DL35" i="46"/>
  <c r="AW35" i="46" s="1"/>
  <c r="DK35" i="46"/>
  <c r="AV35" i="46" s="1"/>
  <c r="DJ35" i="46"/>
  <c r="DI35" i="46"/>
  <c r="AT35" i="46" s="1"/>
  <c r="DH35" i="46"/>
  <c r="DG35" i="46"/>
  <c r="DF35" i="46"/>
  <c r="AQ35" i="46" s="1"/>
  <c r="DE35" i="46"/>
  <c r="AP35" i="46" s="1"/>
  <c r="DD35" i="46"/>
  <c r="AO35" i="46" s="1"/>
  <c r="DC35" i="46"/>
  <c r="AN35" i="46" s="1"/>
  <c r="DB35" i="46"/>
  <c r="DA35" i="46"/>
  <c r="AL35" i="46" s="1"/>
  <c r="CZ35" i="46"/>
  <c r="CY35" i="46"/>
  <c r="AJ35" i="46" s="1"/>
  <c r="CX35" i="46"/>
  <c r="AI35" i="46" s="1"/>
  <c r="CW35" i="46"/>
  <c r="AH35" i="46" s="1"/>
  <c r="CV35" i="46"/>
  <c r="AG35" i="46" s="1"/>
  <c r="CU35" i="46"/>
  <c r="AF35" i="46" s="1"/>
  <c r="CT35" i="46"/>
  <c r="CS35" i="46"/>
  <c r="AD35" i="46" s="1"/>
  <c r="CR35" i="46"/>
  <c r="CQ35" i="46"/>
  <c r="AB35" i="46" s="1"/>
  <c r="CP35" i="46"/>
  <c r="AA35" i="46" s="1"/>
  <c r="CO35" i="46"/>
  <c r="Z35" i="46" s="1"/>
  <c r="CN35" i="46"/>
  <c r="CM35" i="46"/>
  <c r="X35" i="46" s="1"/>
  <c r="CL35" i="46"/>
  <c r="CK35" i="46"/>
  <c r="V35" i="46" s="1"/>
  <c r="CJ35" i="46"/>
  <c r="CI35" i="46"/>
  <c r="CH35" i="46"/>
  <c r="S35" i="46" s="1"/>
  <c r="CG35" i="46"/>
  <c r="R35" i="46" s="1"/>
  <c r="CF35" i="46"/>
  <c r="Q35" i="46" s="1"/>
  <c r="CE35" i="46"/>
  <c r="P35" i="46" s="1"/>
  <c r="CD35" i="46"/>
  <c r="CC35" i="46"/>
  <c r="N35" i="46" s="1"/>
  <c r="CB35" i="46"/>
  <c r="CA35" i="46"/>
  <c r="L35" i="46" s="1"/>
  <c r="BZ35" i="46"/>
  <c r="K35" i="46" s="1"/>
  <c r="BY35" i="46"/>
  <c r="J35" i="46" s="1"/>
  <c r="BX35" i="46"/>
  <c r="I35" i="46" s="1"/>
  <c r="BW35" i="46"/>
  <c r="H35" i="46" s="1"/>
  <c r="BV35" i="46"/>
  <c r="BU35" i="46"/>
  <c r="F35" i="46" s="1"/>
  <c r="BT35" i="46"/>
  <c r="BS35" i="46"/>
  <c r="D35" i="46" s="1"/>
  <c r="B35" i="46"/>
  <c r="B35" i="44" s="1"/>
  <c r="A35" i="46"/>
  <c r="C35" i="46" s="1"/>
  <c r="C35" i="44" s="1"/>
  <c r="EF34" i="46"/>
  <c r="EE34" i="46"/>
  <c r="ED34" i="46"/>
  <c r="BO34" i="44" s="1"/>
  <c r="EC34" i="46"/>
  <c r="BN34" i="44" s="1"/>
  <c r="EB34" i="46"/>
  <c r="BM34" i="44" s="1"/>
  <c r="EA34" i="46"/>
  <c r="BL34" i="46" s="1"/>
  <c r="DZ34" i="46"/>
  <c r="BK34" i="46" s="1"/>
  <c r="DY34" i="46"/>
  <c r="BJ34" i="46" s="1"/>
  <c r="DX34" i="46"/>
  <c r="DW34" i="46"/>
  <c r="DV34" i="46"/>
  <c r="DU34" i="46"/>
  <c r="BF34" i="46" s="1"/>
  <c r="DT34" i="46"/>
  <c r="DS34" i="46"/>
  <c r="BD34" i="46" s="1"/>
  <c r="DR34" i="46"/>
  <c r="BC34" i="46" s="1"/>
  <c r="DQ34" i="46"/>
  <c r="BB34" i="46" s="1"/>
  <c r="DP34" i="46"/>
  <c r="DO34" i="46"/>
  <c r="AZ34" i="46" s="1"/>
  <c r="DN34" i="46"/>
  <c r="DM34" i="46"/>
  <c r="AX34" i="46" s="1"/>
  <c r="DL34" i="46"/>
  <c r="DK34" i="46"/>
  <c r="AV34" i="46" s="1"/>
  <c r="DJ34" i="46"/>
  <c r="DI34" i="46"/>
  <c r="AT34" i="46" s="1"/>
  <c r="DH34" i="46"/>
  <c r="DG34" i="46"/>
  <c r="DF34" i="46"/>
  <c r="DE34" i="46"/>
  <c r="AP34" i="46" s="1"/>
  <c r="DD34" i="46"/>
  <c r="DC34" i="46"/>
  <c r="AN34" i="46" s="1"/>
  <c r="DB34" i="46"/>
  <c r="AM34" i="46" s="1"/>
  <c r="DA34" i="46"/>
  <c r="AL34" i="46" s="1"/>
  <c r="CZ34" i="46"/>
  <c r="CY34" i="46"/>
  <c r="CX34" i="46"/>
  <c r="CW34" i="46"/>
  <c r="AH34" i="46" s="1"/>
  <c r="CV34" i="46"/>
  <c r="CU34" i="46"/>
  <c r="AF34" i="46" s="1"/>
  <c r="CT34" i="46"/>
  <c r="AE34" i="46" s="1"/>
  <c r="CS34" i="46"/>
  <c r="AD34" i="46" s="1"/>
  <c r="CR34" i="46"/>
  <c r="CQ34" i="46"/>
  <c r="CP34" i="46"/>
  <c r="CO34" i="46"/>
  <c r="Z34" i="46" s="1"/>
  <c r="CN34" i="46"/>
  <c r="CM34" i="46"/>
  <c r="X34" i="46" s="1"/>
  <c r="CL34" i="46"/>
  <c r="CK34" i="46"/>
  <c r="V34" i="46" s="1"/>
  <c r="CJ34" i="46"/>
  <c r="CI34" i="46"/>
  <c r="T34" i="46" s="1"/>
  <c r="CH34" i="46"/>
  <c r="CG34" i="46"/>
  <c r="R34" i="46" s="1"/>
  <c r="CF34" i="46"/>
  <c r="CE34" i="46"/>
  <c r="CD34" i="46"/>
  <c r="O34" i="46" s="1"/>
  <c r="CC34" i="46"/>
  <c r="N34" i="46" s="1"/>
  <c r="CB34" i="46"/>
  <c r="CA34" i="46"/>
  <c r="L34" i="46" s="1"/>
  <c r="BZ34" i="46"/>
  <c r="BY34" i="46"/>
  <c r="J34" i="46" s="1"/>
  <c r="BX34" i="46"/>
  <c r="I34" i="46" s="1"/>
  <c r="BW34" i="46"/>
  <c r="H34" i="46" s="1"/>
  <c r="BV34" i="46"/>
  <c r="G34" i="46" s="1"/>
  <c r="BU34" i="46"/>
  <c r="F34" i="46" s="1"/>
  <c r="BT34" i="46"/>
  <c r="BS34" i="46"/>
  <c r="B34" i="46"/>
  <c r="B34" i="44" s="1"/>
  <c r="A34" i="46"/>
  <c r="A32" i="27" s="1"/>
  <c r="EF33" i="46"/>
  <c r="BQ33" i="46" s="1"/>
  <c r="EE33" i="46"/>
  <c r="BP33" i="46" s="1"/>
  <c r="ED33" i="46"/>
  <c r="BO33" i="46" s="1"/>
  <c r="EC33" i="46"/>
  <c r="EB33" i="46"/>
  <c r="BM33" i="46" s="1"/>
  <c r="EA33" i="46"/>
  <c r="DZ33" i="46"/>
  <c r="BK33" i="46" s="1"/>
  <c r="DY33" i="46"/>
  <c r="DX33" i="46"/>
  <c r="BI33" i="46" s="1"/>
  <c r="DW33" i="46"/>
  <c r="BH33" i="46" s="1"/>
  <c r="DV33" i="46"/>
  <c r="BG33" i="46" s="1"/>
  <c r="DU33" i="46"/>
  <c r="DT33" i="46"/>
  <c r="BE33" i="46" s="1"/>
  <c r="DS33" i="46"/>
  <c r="BD33" i="46" s="1"/>
  <c r="DR33" i="46"/>
  <c r="BC33" i="46" s="1"/>
  <c r="DQ33" i="46"/>
  <c r="BB33" i="46" s="1"/>
  <c r="DP33" i="46"/>
  <c r="BA33" i="46" s="1"/>
  <c r="DO33" i="46"/>
  <c r="AZ33" i="46" s="1"/>
  <c r="DN33" i="46"/>
  <c r="AY33" i="46" s="1"/>
  <c r="DM33" i="46"/>
  <c r="DL33" i="46"/>
  <c r="AW33" i="46" s="1"/>
  <c r="DK33" i="46"/>
  <c r="DJ33" i="46"/>
  <c r="DI33" i="46"/>
  <c r="AT33" i="46" s="1"/>
  <c r="DH33" i="46"/>
  <c r="AS33" i="46" s="1"/>
  <c r="DG33" i="46"/>
  <c r="AR33" i="46" s="1"/>
  <c r="DF33" i="46"/>
  <c r="AQ33" i="46" s="1"/>
  <c r="DE33" i="46"/>
  <c r="DD33" i="46"/>
  <c r="AO33" i="46" s="1"/>
  <c r="DC33" i="46"/>
  <c r="DB33" i="46"/>
  <c r="DA33" i="46"/>
  <c r="AL33" i="46" s="1"/>
  <c r="CZ33" i="46"/>
  <c r="AK33" i="46" s="1"/>
  <c r="CY33" i="46"/>
  <c r="AJ33" i="46" s="1"/>
  <c r="CX33" i="46"/>
  <c r="AI33" i="46" s="1"/>
  <c r="CW33" i="46"/>
  <c r="CV33" i="46"/>
  <c r="AG33" i="46" s="1"/>
  <c r="CU33" i="46"/>
  <c r="CT33" i="46"/>
  <c r="AE33" i="46" s="1"/>
  <c r="CS33" i="46"/>
  <c r="CR33" i="46"/>
  <c r="AC33" i="46" s="1"/>
  <c r="CQ33" i="46"/>
  <c r="AB33" i="46" s="1"/>
  <c r="CP33" i="46"/>
  <c r="AA33" i="46" s="1"/>
  <c r="CO33" i="46"/>
  <c r="CN33" i="46"/>
  <c r="Y33" i="46" s="1"/>
  <c r="CM33" i="46"/>
  <c r="CL33" i="46"/>
  <c r="W33" i="46" s="1"/>
  <c r="CK33" i="46"/>
  <c r="V33" i="46" s="1"/>
  <c r="CJ33" i="46"/>
  <c r="U33" i="46" s="1"/>
  <c r="CI33" i="46"/>
  <c r="CH33" i="46"/>
  <c r="S33" i="46" s="1"/>
  <c r="CG33" i="46"/>
  <c r="CF33" i="46"/>
  <c r="Q33" i="46" s="1"/>
  <c r="CE33" i="46"/>
  <c r="CD33" i="46"/>
  <c r="O33" i="46" s="1"/>
  <c r="CC33" i="46"/>
  <c r="CB33" i="46"/>
  <c r="M33" i="46" s="1"/>
  <c r="CA33" i="46"/>
  <c r="L33" i="46" s="1"/>
  <c r="BZ33" i="46"/>
  <c r="K33" i="46" s="1"/>
  <c r="BY33" i="46"/>
  <c r="BX33" i="46"/>
  <c r="I33" i="46" s="1"/>
  <c r="BW33" i="46"/>
  <c r="BV33" i="46"/>
  <c r="G33" i="46" s="1"/>
  <c r="BU33" i="46"/>
  <c r="F33" i="46" s="1"/>
  <c r="BT33" i="46"/>
  <c r="E33" i="46" s="1"/>
  <c r="BS33" i="46"/>
  <c r="D33" i="46" s="1"/>
  <c r="B33" i="46"/>
  <c r="B33" i="44" s="1"/>
  <c r="A33" i="46"/>
  <c r="C33" i="46" s="1"/>
  <c r="C33" i="44" s="1"/>
  <c r="EF32" i="46"/>
  <c r="BQ32" i="46" s="1"/>
  <c r="EE32" i="46"/>
  <c r="ED32" i="46"/>
  <c r="EC32" i="46"/>
  <c r="BN32" i="46" s="1"/>
  <c r="EB32" i="46"/>
  <c r="BM32" i="46" s="1"/>
  <c r="EA32" i="46"/>
  <c r="BL32" i="46" s="1"/>
  <c r="DZ32" i="46"/>
  <c r="DY32" i="46"/>
  <c r="DX32" i="46"/>
  <c r="BI32" i="46" s="1"/>
  <c r="DW32" i="46"/>
  <c r="DV32" i="46"/>
  <c r="BG32" i="46" s="1"/>
  <c r="DU32" i="46"/>
  <c r="DT32" i="46"/>
  <c r="BE32" i="46" s="1"/>
  <c r="DS32" i="46"/>
  <c r="BD32" i="46" s="1"/>
  <c r="DR32" i="46"/>
  <c r="BC32" i="46" s="1"/>
  <c r="DQ32" i="46"/>
  <c r="DP32" i="46"/>
  <c r="BA32" i="46" s="1"/>
  <c r="DO32" i="46"/>
  <c r="DN32" i="46"/>
  <c r="AY32" i="46" s="1"/>
  <c r="DM32" i="46"/>
  <c r="AX32" i="46" s="1"/>
  <c r="DL32" i="46"/>
  <c r="DK32" i="46"/>
  <c r="AV32" i="46" s="1"/>
  <c r="DJ32" i="46"/>
  <c r="DI32" i="46"/>
  <c r="DH32" i="46"/>
  <c r="AS32" i="46" s="1"/>
  <c r="DG32" i="46"/>
  <c r="DF32" i="46"/>
  <c r="AQ32" i="46" s="1"/>
  <c r="DE32" i="46"/>
  <c r="AP32" i="46" s="1"/>
  <c r="DD32" i="46"/>
  <c r="AO32" i="46" s="1"/>
  <c r="DC32" i="46"/>
  <c r="DB32" i="46"/>
  <c r="DA32" i="46"/>
  <c r="CZ32" i="46"/>
  <c r="AK32" i="46" s="1"/>
  <c r="CY32" i="46"/>
  <c r="CX32" i="46"/>
  <c r="AI32" i="46" s="1"/>
  <c r="CW32" i="46"/>
  <c r="AH32" i="46" s="1"/>
  <c r="CV32" i="46"/>
  <c r="CU32" i="46"/>
  <c r="AF32" i="46" s="1"/>
  <c r="CT32" i="46"/>
  <c r="AE32" i="46" s="1"/>
  <c r="CS32" i="46"/>
  <c r="CR32" i="46"/>
  <c r="AC32" i="46" s="1"/>
  <c r="CQ32" i="46"/>
  <c r="CP32" i="46"/>
  <c r="AA32" i="46" s="1"/>
  <c r="CO32" i="46"/>
  <c r="Z32" i="46" s="1"/>
  <c r="CN32" i="46"/>
  <c r="Y32" i="46" s="1"/>
  <c r="CM32" i="46"/>
  <c r="X32" i="46" s="1"/>
  <c r="CL32" i="46"/>
  <c r="W32" i="46" s="1"/>
  <c r="CK32" i="46"/>
  <c r="CJ32" i="46"/>
  <c r="U32" i="46" s="1"/>
  <c r="CI32" i="46"/>
  <c r="CH32" i="46"/>
  <c r="S32" i="46" s="1"/>
  <c r="CG32" i="46"/>
  <c r="R32" i="46" s="1"/>
  <c r="CF32" i="46"/>
  <c r="Q32" i="46" s="1"/>
  <c r="CE32" i="46"/>
  <c r="CD32" i="46"/>
  <c r="O32" i="46" s="1"/>
  <c r="CC32" i="46"/>
  <c r="CB32" i="46"/>
  <c r="M32" i="46" s="1"/>
  <c r="CA32" i="46"/>
  <c r="BZ32" i="46"/>
  <c r="K32" i="46" s="1"/>
  <c r="BY32" i="46"/>
  <c r="J32" i="46" s="1"/>
  <c r="BX32" i="46"/>
  <c r="I32" i="46" s="1"/>
  <c r="BW32" i="46"/>
  <c r="H32" i="46" s="1"/>
  <c r="BV32" i="46"/>
  <c r="BU32" i="46"/>
  <c r="BT32" i="46"/>
  <c r="E32" i="46" s="1"/>
  <c r="BS32" i="46"/>
  <c r="B32" i="46"/>
  <c r="B32" i="44" s="1"/>
  <c r="A32" i="46"/>
  <c r="A30" i="27" s="1"/>
  <c r="EF31" i="46"/>
  <c r="EE31" i="46"/>
  <c r="BP31" i="46" s="1"/>
  <c r="ED31" i="46"/>
  <c r="BO31" i="46" s="1"/>
  <c r="EC31" i="46"/>
  <c r="EB31" i="46"/>
  <c r="EA31" i="46"/>
  <c r="DZ31" i="46"/>
  <c r="BK31" i="46" s="1"/>
  <c r="DY31" i="46"/>
  <c r="DX31" i="46"/>
  <c r="DW31" i="46"/>
  <c r="BH31" i="46" s="1"/>
  <c r="DV31" i="46"/>
  <c r="BG31" i="46" s="1"/>
  <c r="DU31" i="46"/>
  <c r="DT31" i="46"/>
  <c r="DS31" i="46"/>
  <c r="DR31" i="46"/>
  <c r="BC31" i="46" s="1"/>
  <c r="DQ31" i="46"/>
  <c r="DP31" i="46"/>
  <c r="BA31" i="46" s="1"/>
  <c r="DO31" i="46"/>
  <c r="AZ31" i="46" s="1"/>
  <c r="DN31" i="46"/>
  <c r="AY31" i="46" s="1"/>
  <c r="DM31" i="46"/>
  <c r="DL31" i="46"/>
  <c r="DK31" i="46"/>
  <c r="DJ31" i="46"/>
  <c r="AU31" i="46" s="1"/>
  <c r="DI31" i="46"/>
  <c r="DH31" i="46"/>
  <c r="DG31" i="46"/>
  <c r="AR31" i="46" s="1"/>
  <c r="DF31" i="46"/>
  <c r="AQ31" i="46" s="1"/>
  <c r="DE31" i="46"/>
  <c r="AP31" i="46" s="1"/>
  <c r="DD31" i="46"/>
  <c r="AO31" i="46" s="1"/>
  <c r="DC31" i="46"/>
  <c r="DB31" i="46"/>
  <c r="AM31" i="46" s="1"/>
  <c r="DA31" i="46"/>
  <c r="CZ31" i="46"/>
  <c r="AK31" i="46" s="1"/>
  <c r="CY31" i="46"/>
  <c r="CX31" i="46"/>
  <c r="AI31" i="46" s="1"/>
  <c r="CW31" i="46"/>
  <c r="CV31" i="46"/>
  <c r="AG31" i="46" s="1"/>
  <c r="CU31" i="46"/>
  <c r="CT31" i="46"/>
  <c r="AE31" i="46" s="1"/>
  <c r="CS31" i="46"/>
  <c r="CR31" i="46"/>
  <c r="AC31" i="46" s="1"/>
  <c r="CQ31" i="46"/>
  <c r="AB31" i="46" s="1"/>
  <c r="CP31" i="46"/>
  <c r="AA31" i="46" s="1"/>
  <c r="CO31" i="46"/>
  <c r="Z31" i="46" s="1"/>
  <c r="CN31" i="46"/>
  <c r="Y31" i="46" s="1"/>
  <c r="CM31" i="46"/>
  <c r="CL31" i="46"/>
  <c r="W31" i="46" s="1"/>
  <c r="CK31" i="46"/>
  <c r="V31" i="46" s="1"/>
  <c r="CJ31" i="46"/>
  <c r="U31" i="46" s="1"/>
  <c r="CI31" i="46"/>
  <c r="CH31" i="46"/>
  <c r="S31" i="46" s="1"/>
  <c r="CG31" i="46"/>
  <c r="CF31" i="46"/>
  <c r="Q31" i="46" s="1"/>
  <c r="CE31" i="46"/>
  <c r="CD31" i="46"/>
  <c r="O31" i="46" s="1"/>
  <c r="CC31" i="46"/>
  <c r="CB31" i="46"/>
  <c r="M31" i="46" s="1"/>
  <c r="CA31" i="46"/>
  <c r="L31" i="46" s="1"/>
  <c r="BZ31" i="46"/>
  <c r="K31" i="46" s="1"/>
  <c r="BY31" i="46"/>
  <c r="BX31" i="46"/>
  <c r="BW31" i="46"/>
  <c r="BV31" i="46"/>
  <c r="G31" i="46" s="1"/>
  <c r="BU31" i="46"/>
  <c r="F31" i="46" s="1"/>
  <c r="BT31" i="46"/>
  <c r="BS31" i="46"/>
  <c r="D31" i="46" s="1"/>
  <c r="B31" i="46"/>
  <c r="B31" i="44" s="1"/>
  <c r="A31" i="46"/>
  <c r="C31" i="46" s="1"/>
  <c r="C31" i="44" s="1"/>
  <c r="EF30" i="46"/>
  <c r="BQ30" i="46" s="1"/>
  <c r="EE30" i="46"/>
  <c r="ED30" i="46"/>
  <c r="BO30" i="44" s="1"/>
  <c r="EC30" i="46"/>
  <c r="BN30" i="44" s="1"/>
  <c r="EB30" i="46"/>
  <c r="BM30" i="44" s="1"/>
  <c r="EA30" i="46"/>
  <c r="BL30" i="46" s="1"/>
  <c r="DZ30" i="46"/>
  <c r="BK30" i="46" s="1"/>
  <c r="DY30" i="46"/>
  <c r="DX30" i="46"/>
  <c r="BI30" i="46" s="1"/>
  <c r="DW30" i="46"/>
  <c r="DV30" i="46"/>
  <c r="BG30" i="46" s="1"/>
  <c r="DU30" i="46"/>
  <c r="BF30" i="46" s="1"/>
  <c r="DT30" i="46"/>
  <c r="BE30" i="46" s="1"/>
  <c r="DS30" i="46"/>
  <c r="BD30" i="46" s="1"/>
  <c r="DR30" i="46"/>
  <c r="BC30" i="46" s="1"/>
  <c r="DQ30" i="46"/>
  <c r="DP30" i="46"/>
  <c r="BA30" i="46" s="1"/>
  <c r="DO30" i="46"/>
  <c r="DN30" i="46"/>
  <c r="AY30" i="46" s="1"/>
  <c r="DM30" i="46"/>
  <c r="DL30" i="46"/>
  <c r="AW30" i="46" s="1"/>
  <c r="DK30" i="46"/>
  <c r="AV30" i="46" s="1"/>
  <c r="DJ30" i="46"/>
  <c r="DI30" i="46"/>
  <c r="AT30" i="46" s="1"/>
  <c r="DH30" i="46"/>
  <c r="DG30" i="46"/>
  <c r="DF30" i="46"/>
  <c r="AQ30" i="46" s="1"/>
  <c r="DE30" i="46"/>
  <c r="AP30" i="46" s="1"/>
  <c r="DD30" i="46"/>
  <c r="AO30" i="46" s="1"/>
  <c r="DC30" i="46"/>
  <c r="AN30" i="46" s="1"/>
  <c r="DB30" i="46"/>
  <c r="DA30" i="46"/>
  <c r="CZ30" i="46"/>
  <c r="AK30" i="46" s="1"/>
  <c r="CY30" i="46"/>
  <c r="CX30" i="46"/>
  <c r="AI30" i="46" s="1"/>
  <c r="CW30" i="46"/>
  <c r="AH30" i="46" s="1"/>
  <c r="CV30" i="46"/>
  <c r="AG30" i="46" s="1"/>
  <c r="CU30" i="46"/>
  <c r="AF30" i="46" s="1"/>
  <c r="CT30" i="46"/>
  <c r="CS30" i="46"/>
  <c r="CR30" i="46"/>
  <c r="AC30" i="46" s="1"/>
  <c r="CQ30" i="46"/>
  <c r="CP30" i="46"/>
  <c r="AA30" i="46" s="1"/>
  <c r="CO30" i="46"/>
  <c r="Z30" i="46" s="1"/>
  <c r="CN30" i="46"/>
  <c r="Y30" i="46" s="1"/>
  <c r="CM30" i="46"/>
  <c r="X30" i="46" s="1"/>
  <c r="CL30" i="46"/>
  <c r="CK30" i="46"/>
  <c r="CJ30" i="46"/>
  <c r="U30" i="46" s="1"/>
  <c r="CI30" i="46"/>
  <c r="CH30" i="46"/>
  <c r="S30" i="46" s="1"/>
  <c r="CG30" i="46"/>
  <c r="R30" i="46" s="1"/>
  <c r="CF30" i="46"/>
  <c r="Q30" i="46" s="1"/>
  <c r="CE30" i="46"/>
  <c r="P30" i="46" s="1"/>
  <c r="CD30" i="46"/>
  <c r="CC30" i="46"/>
  <c r="CB30" i="46"/>
  <c r="CA30" i="46"/>
  <c r="L30" i="46" s="1"/>
  <c r="BZ30" i="46"/>
  <c r="K30" i="46" s="1"/>
  <c r="BY30" i="46"/>
  <c r="J30" i="46" s="1"/>
  <c r="BX30" i="46"/>
  <c r="BW30" i="46"/>
  <c r="H30" i="46" s="1"/>
  <c r="BV30" i="46"/>
  <c r="G30" i="46" s="1"/>
  <c r="BU30" i="46"/>
  <c r="BT30" i="46"/>
  <c r="E30" i="46" s="1"/>
  <c r="BS30" i="46"/>
  <c r="B30" i="46"/>
  <c r="B30" i="44" s="1"/>
  <c r="A30" i="46"/>
  <c r="A28" i="27" s="1"/>
  <c r="EF29" i="46"/>
  <c r="EE29" i="46"/>
  <c r="BP29" i="46" s="1"/>
  <c r="ED29" i="46"/>
  <c r="EC29" i="46"/>
  <c r="BN29" i="46" s="1"/>
  <c r="EB29" i="46"/>
  <c r="EA29" i="46"/>
  <c r="BL29" i="46" s="1"/>
  <c r="DZ29" i="46"/>
  <c r="BK29" i="46" s="1"/>
  <c r="DY29" i="46"/>
  <c r="DX29" i="46"/>
  <c r="DW29" i="46"/>
  <c r="BH29" i="46" s="1"/>
  <c r="DV29" i="46"/>
  <c r="DU29" i="46"/>
  <c r="BF29" i="46" s="1"/>
  <c r="DT29" i="46"/>
  <c r="DS29" i="46"/>
  <c r="BD29" i="46" s="1"/>
  <c r="DR29" i="46"/>
  <c r="BC29" i="46" s="1"/>
  <c r="DQ29" i="46"/>
  <c r="BB29" i="46" s="1"/>
  <c r="DP29" i="46"/>
  <c r="DO29" i="46"/>
  <c r="AZ29" i="46" s="1"/>
  <c r="DN29" i="46"/>
  <c r="DM29" i="46"/>
  <c r="AX29" i="46" s="1"/>
  <c r="DL29" i="46"/>
  <c r="AW29" i="46" s="1"/>
  <c r="DK29" i="46"/>
  <c r="AV29" i="46" s="1"/>
  <c r="DJ29" i="46"/>
  <c r="AU29" i="46" s="1"/>
  <c r="DI29" i="46"/>
  <c r="AT29" i="46" s="1"/>
  <c r="DH29" i="46"/>
  <c r="DG29" i="46"/>
  <c r="AR29" i="46" s="1"/>
  <c r="DF29" i="46"/>
  <c r="DE29" i="46"/>
  <c r="AP29" i="46" s="1"/>
  <c r="DD29" i="46"/>
  <c r="AO29" i="46" s="1"/>
  <c r="DC29" i="46"/>
  <c r="DB29" i="46"/>
  <c r="AM29" i="46" s="1"/>
  <c r="DA29" i="46"/>
  <c r="AL29" i="46" s="1"/>
  <c r="CZ29" i="46"/>
  <c r="CY29" i="46"/>
  <c r="AJ29" i="46" s="1"/>
  <c r="CX29" i="46"/>
  <c r="CW29" i="46"/>
  <c r="AH29" i="46" s="1"/>
  <c r="CV29" i="46"/>
  <c r="AG29" i="46" s="1"/>
  <c r="CU29" i="46"/>
  <c r="AF29" i="46" s="1"/>
  <c r="CT29" i="46"/>
  <c r="AE29" i="46" s="1"/>
  <c r="CS29" i="46"/>
  <c r="AD29" i="46" s="1"/>
  <c r="CR29" i="46"/>
  <c r="CQ29" i="46"/>
  <c r="CP29" i="46"/>
  <c r="CO29" i="46"/>
  <c r="Z29" i="46" s="1"/>
  <c r="CN29" i="46"/>
  <c r="Y29" i="46" s="1"/>
  <c r="CM29" i="46"/>
  <c r="CL29" i="46"/>
  <c r="W29" i="46" s="1"/>
  <c r="CK29" i="46"/>
  <c r="V29" i="46" s="1"/>
  <c r="CJ29" i="46"/>
  <c r="CI29" i="46"/>
  <c r="T29" i="46" s="1"/>
  <c r="CH29" i="46"/>
  <c r="CG29" i="46"/>
  <c r="R29" i="46" s="1"/>
  <c r="CF29" i="46"/>
  <c r="Q29" i="46" s="1"/>
  <c r="CE29" i="46"/>
  <c r="P29" i="46" s="1"/>
  <c r="CD29" i="46"/>
  <c r="O29" i="46" s="1"/>
  <c r="CC29" i="46"/>
  <c r="N29" i="46" s="1"/>
  <c r="CB29" i="46"/>
  <c r="CA29" i="46"/>
  <c r="L29" i="46" s="1"/>
  <c r="BZ29" i="46"/>
  <c r="BY29" i="46"/>
  <c r="J29" i="46" s="1"/>
  <c r="BX29" i="46"/>
  <c r="I29" i="46" s="1"/>
  <c r="BW29" i="46"/>
  <c r="BV29" i="46"/>
  <c r="G29" i="46" s="1"/>
  <c r="BU29" i="46"/>
  <c r="BT29" i="46"/>
  <c r="BS29" i="46"/>
  <c r="B29" i="46"/>
  <c r="B29" i="44" s="1"/>
  <c r="A29" i="46"/>
  <c r="A27" i="27" s="1"/>
  <c r="EF28" i="46"/>
  <c r="EE28" i="46"/>
  <c r="BP28" i="46" s="1"/>
  <c r="ED28" i="46"/>
  <c r="BO28" i="46" s="1"/>
  <c r="EC28" i="46"/>
  <c r="EB28" i="46"/>
  <c r="EA28" i="46"/>
  <c r="BL28" i="46" s="1"/>
  <c r="DZ28" i="46"/>
  <c r="DY28" i="46"/>
  <c r="BJ28" i="46" s="1"/>
  <c r="DX28" i="46"/>
  <c r="DW28" i="46"/>
  <c r="DV28" i="46"/>
  <c r="BG28" i="46" s="1"/>
  <c r="DU28" i="46"/>
  <c r="DT28" i="46"/>
  <c r="DS28" i="46"/>
  <c r="BD28" i="46" s="1"/>
  <c r="DR28" i="46"/>
  <c r="DQ28" i="46"/>
  <c r="BB28" i="46" s="1"/>
  <c r="DP28" i="46"/>
  <c r="DO28" i="46"/>
  <c r="DN28" i="46"/>
  <c r="AY28" i="44" s="1"/>
  <c r="DM28" i="46"/>
  <c r="AX28" i="46" s="1"/>
  <c r="DL28" i="46"/>
  <c r="DK28" i="46"/>
  <c r="AV28" i="46" s="1"/>
  <c r="DJ28" i="46"/>
  <c r="DI28" i="46"/>
  <c r="AT28" i="46" s="1"/>
  <c r="DH28" i="46"/>
  <c r="DG28" i="46"/>
  <c r="AR28" i="46" s="1"/>
  <c r="DF28" i="46"/>
  <c r="AQ28" i="46" s="1"/>
  <c r="DE28" i="46"/>
  <c r="AP28" i="46" s="1"/>
  <c r="DD28" i="46"/>
  <c r="DC28" i="46"/>
  <c r="AN28" i="46" s="1"/>
  <c r="DB28" i="46"/>
  <c r="DA28" i="46"/>
  <c r="AL28" i="46" s="1"/>
  <c r="CZ28" i="46"/>
  <c r="CY28" i="46"/>
  <c r="AJ28" i="46" s="1"/>
  <c r="CX28" i="46"/>
  <c r="AI28" i="46" s="1"/>
  <c r="CW28" i="46"/>
  <c r="AH28" i="46" s="1"/>
  <c r="CV28" i="46"/>
  <c r="CU28" i="46"/>
  <c r="AF28" i="46" s="1"/>
  <c r="CT28" i="46"/>
  <c r="CS28" i="46"/>
  <c r="CR28" i="46"/>
  <c r="CQ28" i="46"/>
  <c r="AB28" i="46" s="1"/>
  <c r="CP28" i="46"/>
  <c r="AA28" i="46" s="1"/>
  <c r="CO28" i="46"/>
  <c r="Z28" i="46" s="1"/>
  <c r="CN28" i="46"/>
  <c r="Y28" i="46" s="1"/>
  <c r="CM28" i="46"/>
  <c r="X28" i="46" s="1"/>
  <c r="CL28" i="46"/>
  <c r="CK28" i="46"/>
  <c r="V28" i="46" s="1"/>
  <c r="CJ28" i="46"/>
  <c r="CI28" i="46"/>
  <c r="T28" i="46" s="1"/>
  <c r="CH28" i="46"/>
  <c r="S28" i="46" s="1"/>
  <c r="CG28" i="46"/>
  <c r="CF28" i="46"/>
  <c r="CE28" i="46"/>
  <c r="P28" i="46" s="1"/>
  <c r="CD28" i="46"/>
  <c r="CC28" i="46"/>
  <c r="N28" i="46" s="1"/>
  <c r="CB28" i="46"/>
  <c r="CA28" i="46"/>
  <c r="BZ28" i="46"/>
  <c r="K28" i="46" s="1"/>
  <c r="BY28" i="46"/>
  <c r="BX28" i="46"/>
  <c r="BW28" i="46"/>
  <c r="H28" i="46" s="1"/>
  <c r="BV28" i="46"/>
  <c r="BU28" i="46"/>
  <c r="F28" i="46" s="1"/>
  <c r="BT28" i="46"/>
  <c r="BS28" i="46"/>
  <c r="D28" i="46" s="1"/>
  <c r="AY28" i="46"/>
  <c r="B28" i="46"/>
  <c r="A28" i="46"/>
  <c r="C28" i="46" s="1"/>
  <c r="C28" i="44" s="1"/>
  <c r="EF27" i="46"/>
  <c r="BQ27" i="46" s="1"/>
  <c r="EE27" i="46"/>
  <c r="ED27" i="46"/>
  <c r="BO27" i="46" s="1"/>
  <c r="EC27" i="46"/>
  <c r="BN27" i="46" s="1"/>
  <c r="EB27" i="46"/>
  <c r="BM27" i="46" s="1"/>
  <c r="EA27" i="46"/>
  <c r="BL27" i="46" s="1"/>
  <c r="DZ27" i="46"/>
  <c r="BK27" i="46" s="1"/>
  <c r="DY27" i="46"/>
  <c r="BJ27" i="46" s="1"/>
  <c r="DX27" i="46"/>
  <c r="BI27" i="46" s="1"/>
  <c r="DW27" i="46"/>
  <c r="DV27" i="46"/>
  <c r="BG27" i="46" s="1"/>
  <c r="DU27" i="46"/>
  <c r="DT27" i="46"/>
  <c r="BE27" i="46" s="1"/>
  <c r="DS27" i="46"/>
  <c r="BD27" i="46" s="1"/>
  <c r="DR27" i="46"/>
  <c r="BC27" i="46" s="1"/>
  <c r="DQ27" i="46"/>
  <c r="DP27" i="46"/>
  <c r="BA27" i="46" s="1"/>
  <c r="DO27" i="46"/>
  <c r="AZ27" i="46" s="1"/>
  <c r="DN27" i="46"/>
  <c r="AY27" i="46" s="1"/>
  <c r="DM27" i="46"/>
  <c r="DL27" i="46"/>
  <c r="AW27" i="46" s="1"/>
  <c r="DK27" i="46"/>
  <c r="AV27" i="46" s="1"/>
  <c r="DJ27" i="46"/>
  <c r="AU27" i="46" s="1"/>
  <c r="DI27" i="46"/>
  <c r="DH27" i="46"/>
  <c r="DG27" i="46"/>
  <c r="DF27" i="46"/>
  <c r="AQ27" i="46" s="1"/>
  <c r="DE27" i="46"/>
  <c r="AP27" i="46" s="1"/>
  <c r="DD27" i="46"/>
  <c r="AO27" i="46" s="1"/>
  <c r="DC27" i="46"/>
  <c r="AN27" i="46" s="1"/>
  <c r="DB27" i="46"/>
  <c r="DA27" i="46"/>
  <c r="CZ27" i="46"/>
  <c r="AK27" i="46" s="1"/>
  <c r="CY27" i="46"/>
  <c r="CX27" i="46"/>
  <c r="AI27" i="46" s="1"/>
  <c r="CW27" i="46"/>
  <c r="AH27" i="46" s="1"/>
  <c r="CV27" i="46"/>
  <c r="AG27" i="46" s="1"/>
  <c r="CU27" i="46"/>
  <c r="AF27" i="46" s="1"/>
  <c r="CT27" i="46"/>
  <c r="AE27" i="46" s="1"/>
  <c r="CS27" i="46"/>
  <c r="CR27" i="46"/>
  <c r="AC27" i="46" s="1"/>
  <c r="CQ27" i="46"/>
  <c r="CP27" i="46"/>
  <c r="AA27" i="46" s="1"/>
  <c r="CO27" i="46"/>
  <c r="CN27" i="46"/>
  <c r="Y27" i="46" s="1"/>
  <c r="CM27" i="46"/>
  <c r="X27" i="46" s="1"/>
  <c r="CL27" i="46"/>
  <c r="CK27" i="46"/>
  <c r="CJ27" i="46"/>
  <c r="U27" i="46" s="1"/>
  <c r="CI27" i="46"/>
  <c r="CH27" i="46"/>
  <c r="S27" i="46" s="1"/>
  <c r="CG27" i="46"/>
  <c r="CF27" i="46"/>
  <c r="Q27" i="46" s="1"/>
  <c r="CE27" i="46"/>
  <c r="P27" i="46" s="1"/>
  <c r="CD27" i="46"/>
  <c r="O27" i="46" s="1"/>
  <c r="CC27" i="46"/>
  <c r="CB27" i="46"/>
  <c r="M27" i="46" s="1"/>
  <c r="CA27" i="46"/>
  <c r="BZ27" i="46"/>
  <c r="K27" i="46" s="1"/>
  <c r="BY27" i="46"/>
  <c r="J27" i="46" s="1"/>
  <c r="BX27" i="46"/>
  <c r="I27" i="46" s="1"/>
  <c r="BW27" i="46"/>
  <c r="H27" i="46" s="1"/>
  <c r="BV27" i="46"/>
  <c r="BU27" i="46"/>
  <c r="BT27" i="46"/>
  <c r="E27" i="46" s="1"/>
  <c r="BS27" i="46"/>
  <c r="B27" i="46"/>
  <c r="A27" i="46"/>
  <c r="A25" i="27" s="1"/>
  <c r="EF26" i="46"/>
  <c r="BQ26" i="46" s="1"/>
  <c r="EE26" i="46"/>
  <c r="BP26" i="46" s="1"/>
  <c r="ED26" i="46"/>
  <c r="BO26" i="44" s="1"/>
  <c r="EC26" i="46"/>
  <c r="BN26" i="44" s="1"/>
  <c r="EB26" i="46"/>
  <c r="BM26" i="44" s="1"/>
  <c r="EA26" i="46"/>
  <c r="BL26" i="46" s="1"/>
  <c r="DZ26" i="46"/>
  <c r="BK26" i="46" s="1"/>
  <c r="DY26" i="46"/>
  <c r="BJ26" i="46" s="1"/>
  <c r="DX26" i="46"/>
  <c r="BI26" i="46" s="1"/>
  <c r="DW26" i="46"/>
  <c r="BH26" i="46" s="1"/>
  <c r="DV26" i="46"/>
  <c r="BG26" i="46" s="1"/>
  <c r="DU26" i="46"/>
  <c r="DT26" i="46"/>
  <c r="DS26" i="46"/>
  <c r="DR26" i="46"/>
  <c r="BC26" i="46" s="1"/>
  <c r="DQ26" i="46"/>
  <c r="BB26" i="46" s="1"/>
  <c r="DP26" i="46"/>
  <c r="BA26" i="46" s="1"/>
  <c r="DO26" i="46"/>
  <c r="DN26" i="46"/>
  <c r="AY26" i="46" s="1"/>
  <c r="DM26" i="46"/>
  <c r="DL26" i="46"/>
  <c r="DK26" i="46"/>
  <c r="DJ26" i="46"/>
  <c r="AU26" i="46" s="1"/>
  <c r="DI26" i="46"/>
  <c r="DH26" i="46"/>
  <c r="AS26" i="46" s="1"/>
  <c r="DG26" i="46"/>
  <c r="AR26" i="46" s="1"/>
  <c r="DF26" i="46"/>
  <c r="AQ26" i="46" s="1"/>
  <c r="DE26" i="46"/>
  <c r="DD26" i="46"/>
  <c r="DC26" i="46"/>
  <c r="AN26" i="46" s="1"/>
  <c r="DB26" i="46"/>
  <c r="AM26" i="46" s="1"/>
  <c r="DA26" i="46"/>
  <c r="AL26" i="46" s="1"/>
  <c r="CZ26" i="46"/>
  <c r="CY26" i="46"/>
  <c r="AJ26" i="46" s="1"/>
  <c r="CX26" i="46"/>
  <c r="AI26" i="46" s="1"/>
  <c r="CW26" i="46"/>
  <c r="CV26" i="46"/>
  <c r="CU26" i="46"/>
  <c r="CT26" i="46"/>
  <c r="AE26" i="46" s="1"/>
  <c r="CS26" i="46"/>
  <c r="AD26" i="46" s="1"/>
  <c r="CR26" i="46"/>
  <c r="AC26" i="46" s="1"/>
  <c r="CQ26" i="46"/>
  <c r="AB26" i="46" s="1"/>
  <c r="CP26" i="46"/>
  <c r="AA26" i="46" s="1"/>
  <c r="CO26" i="46"/>
  <c r="Z26" i="46" s="1"/>
  <c r="CN26" i="46"/>
  <c r="CM26" i="46"/>
  <c r="CL26" i="46"/>
  <c r="W26" i="46" s="1"/>
  <c r="CK26" i="46"/>
  <c r="CJ26" i="46"/>
  <c r="U26" i="46" s="1"/>
  <c r="CI26" i="46"/>
  <c r="T26" i="46" s="1"/>
  <c r="CH26" i="46"/>
  <c r="CG26" i="46"/>
  <c r="CF26" i="46"/>
  <c r="CE26" i="46"/>
  <c r="CD26" i="46"/>
  <c r="O26" i="46" s="1"/>
  <c r="CC26" i="46"/>
  <c r="N26" i="46" s="1"/>
  <c r="CB26" i="46"/>
  <c r="M26" i="46" s="1"/>
  <c r="CA26" i="46"/>
  <c r="L26" i="46" s="1"/>
  <c r="BZ26" i="46"/>
  <c r="BY26" i="46"/>
  <c r="BX26" i="46"/>
  <c r="BW26" i="46"/>
  <c r="BV26" i="46"/>
  <c r="G26" i="46" s="1"/>
  <c r="BU26" i="46"/>
  <c r="BT26" i="46"/>
  <c r="E26" i="46" s="1"/>
  <c r="BS26" i="46"/>
  <c r="D26" i="46" s="1"/>
  <c r="BO26" i="46"/>
  <c r="BN26" i="46"/>
  <c r="B26" i="46"/>
  <c r="A26" i="46"/>
  <c r="A26" i="44" s="1"/>
  <c r="EF25" i="46"/>
  <c r="BQ25" i="46" s="1"/>
  <c r="EE25" i="46"/>
  <c r="BP25" i="46" s="1"/>
  <c r="ED25" i="46"/>
  <c r="BO25" i="46" s="1"/>
  <c r="EC25" i="46"/>
  <c r="BN25" i="46" s="1"/>
  <c r="EB25" i="46"/>
  <c r="EA25" i="46"/>
  <c r="BL25" i="46" s="1"/>
  <c r="DZ25" i="46"/>
  <c r="DY25" i="46"/>
  <c r="BJ25" i="46" s="1"/>
  <c r="DX25" i="46"/>
  <c r="BI25" i="46" s="1"/>
  <c r="DW25" i="46"/>
  <c r="BH25" i="46" s="1"/>
  <c r="DV25" i="46"/>
  <c r="BG25" i="46" s="1"/>
  <c r="DU25" i="46"/>
  <c r="BF25" i="46" s="1"/>
  <c r="DT25" i="46"/>
  <c r="DS25" i="46"/>
  <c r="BD25" i="46" s="1"/>
  <c r="DR25" i="46"/>
  <c r="DQ25" i="46"/>
  <c r="BB25" i="46" s="1"/>
  <c r="DP25" i="46"/>
  <c r="BA25" i="46" s="1"/>
  <c r="DO25" i="46"/>
  <c r="AZ25" i="46" s="1"/>
  <c r="DN25" i="46"/>
  <c r="AY25" i="46" s="1"/>
  <c r="DM25" i="46"/>
  <c r="AX25" i="46" s="1"/>
  <c r="DL25" i="46"/>
  <c r="DK25" i="46"/>
  <c r="AV25" i="46" s="1"/>
  <c r="DJ25" i="46"/>
  <c r="DI25" i="46"/>
  <c r="AT25" i="46" s="1"/>
  <c r="DH25" i="46"/>
  <c r="AS25" i="46" s="1"/>
  <c r="DG25" i="46"/>
  <c r="DF25" i="46"/>
  <c r="AQ25" i="46" s="1"/>
  <c r="DE25" i="46"/>
  <c r="AP25" i="46" s="1"/>
  <c r="DD25" i="46"/>
  <c r="DC25" i="46"/>
  <c r="AN25" i="46" s="1"/>
  <c r="DB25" i="46"/>
  <c r="DA25" i="46"/>
  <c r="AL25" i="46" s="1"/>
  <c r="CZ25" i="46"/>
  <c r="AK25" i="46" s="1"/>
  <c r="CY25" i="46"/>
  <c r="AJ25" i="46" s="1"/>
  <c r="CX25" i="46"/>
  <c r="AI25" i="46" s="1"/>
  <c r="CW25" i="46"/>
  <c r="AH25" i="46" s="1"/>
  <c r="CV25" i="46"/>
  <c r="CU25" i="46"/>
  <c r="AF25" i="46" s="1"/>
  <c r="CT25" i="46"/>
  <c r="CS25" i="46"/>
  <c r="AD25" i="46" s="1"/>
  <c r="CR25" i="46"/>
  <c r="AC25" i="46" s="1"/>
  <c r="CQ25" i="46"/>
  <c r="CP25" i="46"/>
  <c r="AA25" i="46" s="1"/>
  <c r="CO25" i="46"/>
  <c r="CN25" i="46"/>
  <c r="CM25" i="46"/>
  <c r="X25" i="46" s="1"/>
  <c r="CL25" i="46"/>
  <c r="CK25" i="46"/>
  <c r="V25" i="46" s="1"/>
  <c r="CJ25" i="46"/>
  <c r="U25" i="46" s="1"/>
  <c r="CI25" i="46"/>
  <c r="T25" i="46" s="1"/>
  <c r="CH25" i="46"/>
  <c r="S25" i="46" s="1"/>
  <c r="CG25" i="46"/>
  <c r="CF25" i="46"/>
  <c r="CE25" i="46"/>
  <c r="P25" i="46" s="1"/>
  <c r="CD25" i="46"/>
  <c r="CC25" i="46"/>
  <c r="N25" i="46" s="1"/>
  <c r="CB25" i="46"/>
  <c r="M25" i="46" s="1"/>
  <c r="CA25" i="46"/>
  <c r="L25" i="46" s="1"/>
  <c r="BZ25" i="46"/>
  <c r="K25" i="46" s="1"/>
  <c r="BY25" i="46"/>
  <c r="J25" i="46" s="1"/>
  <c r="BX25" i="46"/>
  <c r="BW25" i="46"/>
  <c r="H25" i="46" s="1"/>
  <c r="BV25" i="46"/>
  <c r="BU25" i="46"/>
  <c r="F25" i="46" s="1"/>
  <c r="BT25" i="46"/>
  <c r="E25" i="46" s="1"/>
  <c r="BS25" i="46"/>
  <c r="B25" i="46"/>
  <c r="A25" i="46"/>
  <c r="EF24" i="46"/>
  <c r="EE24" i="46"/>
  <c r="BP24" i="46" s="1"/>
  <c r="ED24" i="46"/>
  <c r="BO24" i="46" s="1"/>
  <c r="EC24" i="46"/>
  <c r="BN24" i="46" s="1"/>
  <c r="EB24" i="46"/>
  <c r="BM24" i="46" s="1"/>
  <c r="EA24" i="46"/>
  <c r="BL24" i="46" s="1"/>
  <c r="DZ24" i="46"/>
  <c r="BK24" i="46" s="1"/>
  <c r="DY24" i="46"/>
  <c r="DX24" i="46"/>
  <c r="DW24" i="46"/>
  <c r="BH24" i="46" s="1"/>
  <c r="DV24" i="46"/>
  <c r="BG24" i="46" s="1"/>
  <c r="DU24" i="46"/>
  <c r="BF24" i="46" s="1"/>
  <c r="DT24" i="46"/>
  <c r="BE24" i="46" s="1"/>
  <c r="DS24" i="46"/>
  <c r="BD24" i="46" s="1"/>
  <c r="DR24" i="46"/>
  <c r="DQ24" i="46"/>
  <c r="BB24" i="46" s="1"/>
  <c r="DP24" i="46"/>
  <c r="DO24" i="46"/>
  <c r="DN24" i="46"/>
  <c r="AY24" i="46" s="1"/>
  <c r="DM24" i="46"/>
  <c r="AX24" i="46" s="1"/>
  <c r="DL24" i="46"/>
  <c r="AW24" i="46" s="1"/>
  <c r="DK24" i="46"/>
  <c r="AV24" i="46" s="1"/>
  <c r="DJ24" i="46"/>
  <c r="AU24" i="46" s="1"/>
  <c r="DI24" i="46"/>
  <c r="AT24" i="46" s="1"/>
  <c r="DH24" i="46"/>
  <c r="AS24" i="46" s="1"/>
  <c r="DG24" i="46"/>
  <c r="AR24" i="46" s="1"/>
  <c r="DF24" i="46"/>
  <c r="AQ24" i="46" s="1"/>
  <c r="DE24" i="46"/>
  <c r="AP24" i="46" s="1"/>
  <c r="DD24" i="46"/>
  <c r="DC24" i="46"/>
  <c r="AN24" i="46" s="1"/>
  <c r="DB24" i="46"/>
  <c r="AM24" i="46" s="1"/>
  <c r="DA24" i="46"/>
  <c r="CZ24" i="46"/>
  <c r="CY24" i="46"/>
  <c r="AJ24" i="46" s="1"/>
  <c r="CX24" i="46"/>
  <c r="AI24" i="46" s="1"/>
  <c r="CW24" i="46"/>
  <c r="AH24" i="46" s="1"/>
  <c r="CV24" i="46"/>
  <c r="AG24" i="46" s="1"/>
  <c r="CU24" i="46"/>
  <c r="CT24" i="46"/>
  <c r="AE24" i="46" s="1"/>
  <c r="CS24" i="46"/>
  <c r="AD24" i="46" s="1"/>
  <c r="CR24" i="46"/>
  <c r="AC24" i="46" s="1"/>
  <c r="CQ24" i="46"/>
  <c r="AB24" i="46" s="1"/>
  <c r="CP24" i="46"/>
  <c r="AA24" i="46" s="1"/>
  <c r="CO24" i="46"/>
  <c r="Z24" i="46" s="1"/>
  <c r="CN24" i="46"/>
  <c r="Y24" i="46" s="1"/>
  <c r="CM24" i="46"/>
  <c r="X24" i="46" s="1"/>
  <c r="CL24" i="46"/>
  <c r="W24" i="46" s="1"/>
  <c r="CK24" i="46"/>
  <c r="V24" i="46" s="1"/>
  <c r="CJ24" i="46"/>
  <c r="CI24" i="46"/>
  <c r="T24" i="46" s="1"/>
  <c r="CH24" i="46"/>
  <c r="S24" i="46" s="1"/>
  <c r="CG24" i="46"/>
  <c r="R24" i="46" s="1"/>
  <c r="CF24" i="46"/>
  <c r="Q24" i="46" s="1"/>
  <c r="CE24" i="46"/>
  <c r="P24" i="46" s="1"/>
  <c r="CD24" i="46"/>
  <c r="O24" i="46" s="1"/>
  <c r="CC24" i="46"/>
  <c r="N24" i="44" s="1"/>
  <c r="CB24" i="46"/>
  <c r="CA24" i="46"/>
  <c r="BZ24" i="46"/>
  <c r="K24" i="46" s="1"/>
  <c r="BY24" i="46"/>
  <c r="J24" i="46" s="1"/>
  <c r="BX24" i="46"/>
  <c r="I24" i="46" s="1"/>
  <c r="BW24" i="46"/>
  <c r="H24" i="46" s="1"/>
  <c r="BV24" i="46"/>
  <c r="G24" i="46" s="1"/>
  <c r="BU24" i="46"/>
  <c r="F24" i="46" s="1"/>
  <c r="BT24" i="46"/>
  <c r="BS24" i="46"/>
  <c r="D24" i="46" s="1"/>
  <c r="B24" i="46"/>
  <c r="A24" i="46"/>
  <c r="A22" i="27" s="1"/>
  <c r="EF23" i="46"/>
  <c r="BQ23" i="46" s="1"/>
  <c r="EE23" i="46"/>
  <c r="ED23" i="46"/>
  <c r="BO23" i="44" s="1"/>
  <c r="EC23" i="46"/>
  <c r="EB23" i="46"/>
  <c r="EA23" i="46"/>
  <c r="BL23" i="46" s="1"/>
  <c r="DZ23" i="46"/>
  <c r="BK23" i="46" s="1"/>
  <c r="DY23" i="46"/>
  <c r="BJ23" i="46" s="1"/>
  <c r="DX23" i="46"/>
  <c r="BI23" i="46" s="1"/>
  <c r="DW23" i="46"/>
  <c r="BH23" i="46" s="1"/>
  <c r="DV23" i="46"/>
  <c r="BG23" i="46" s="1"/>
  <c r="DU23" i="46"/>
  <c r="BF23" i="46" s="1"/>
  <c r="DT23" i="46"/>
  <c r="DS23" i="46"/>
  <c r="BD23" i="46" s="1"/>
  <c r="DR23" i="46"/>
  <c r="BC23" i="46" s="1"/>
  <c r="DQ23" i="46"/>
  <c r="BB23" i="46" s="1"/>
  <c r="DP23" i="46"/>
  <c r="BA23" i="46" s="1"/>
  <c r="DO23" i="46"/>
  <c r="DN23" i="46"/>
  <c r="AY23" i="46" s="1"/>
  <c r="DM23" i="46"/>
  <c r="AX23" i="46" s="1"/>
  <c r="DL23" i="46"/>
  <c r="DK23" i="46"/>
  <c r="AV23" i="46" s="1"/>
  <c r="DJ23" i="46"/>
  <c r="AU23" i="46" s="1"/>
  <c r="DI23" i="46"/>
  <c r="AT23" i="46" s="1"/>
  <c r="DH23" i="46"/>
  <c r="AS23" i="46" s="1"/>
  <c r="DG23" i="46"/>
  <c r="AR23" i="46" s="1"/>
  <c r="DF23" i="46"/>
  <c r="AQ23" i="46" s="1"/>
  <c r="DE23" i="46"/>
  <c r="AP23" i="46" s="1"/>
  <c r="DD23" i="46"/>
  <c r="DC23" i="46"/>
  <c r="AN23" i="46" s="1"/>
  <c r="DB23" i="46"/>
  <c r="AM23" i="46" s="1"/>
  <c r="DA23" i="46"/>
  <c r="CZ23" i="46"/>
  <c r="AK23" i="46" s="1"/>
  <c r="CY23" i="46"/>
  <c r="AJ23" i="46" s="1"/>
  <c r="CX23" i="46"/>
  <c r="AI23" i="46" s="1"/>
  <c r="CW23" i="46"/>
  <c r="AH23" i="46" s="1"/>
  <c r="CV23" i="46"/>
  <c r="CU23" i="46"/>
  <c r="AF23" i="46" s="1"/>
  <c r="CT23" i="46"/>
  <c r="AE23" i="46" s="1"/>
  <c r="CS23" i="46"/>
  <c r="AD23" i="46" s="1"/>
  <c r="CR23" i="46"/>
  <c r="AC23" i="46" s="1"/>
  <c r="CQ23" i="46"/>
  <c r="AB23" i="46" s="1"/>
  <c r="CP23" i="46"/>
  <c r="AA23" i="46" s="1"/>
  <c r="CO23" i="46"/>
  <c r="CN23" i="46"/>
  <c r="Y23" i="46" s="1"/>
  <c r="CM23" i="46"/>
  <c r="X23" i="46" s="1"/>
  <c r="CL23" i="46"/>
  <c r="W23" i="46" s="1"/>
  <c r="CK23" i="46"/>
  <c r="V23" i="46" s="1"/>
  <c r="CJ23" i="46"/>
  <c r="U23" i="46" s="1"/>
  <c r="CI23" i="46"/>
  <c r="T23" i="46" s="1"/>
  <c r="CH23" i="46"/>
  <c r="S23" i="46" s="1"/>
  <c r="CG23" i="46"/>
  <c r="R23" i="46" s="1"/>
  <c r="CF23" i="46"/>
  <c r="CE23" i="46"/>
  <c r="P23" i="46" s="1"/>
  <c r="CD23" i="46"/>
  <c r="O23" i="46" s="1"/>
  <c r="CC23" i="46"/>
  <c r="N23" i="46" s="1"/>
  <c r="CB23" i="46"/>
  <c r="M23" i="46" s="1"/>
  <c r="CA23" i="46"/>
  <c r="BZ23" i="46"/>
  <c r="K23" i="46" s="1"/>
  <c r="BY23" i="46"/>
  <c r="BX23" i="46"/>
  <c r="I23" i="46" s="1"/>
  <c r="BW23" i="46"/>
  <c r="H23" i="46" s="1"/>
  <c r="BV23" i="46"/>
  <c r="G23" i="46" s="1"/>
  <c r="BU23" i="46"/>
  <c r="F23" i="46" s="1"/>
  <c r="BT23" i="46"/>
  <c r="E23" i="46" s="1"/>
  <c r="BS23" i="46"/>
  <c r="D23" i="46" s="1"/>
  <c r="BO23" i="46"/>
  <c r="B23" i="46"/>
  <c r="A23" i="46"/>
  <c r="A23" i="44" s="1"/>
  <c r="EF22" i="46"/>
  <c r="BQ22" i="46" s="1"/>
  <c r="EE22" i="46"/>
  <c r="ED22" i="46"/>
  <c r="BO22" i="44" s="1"/>
  <c r="EC22" i="46"/>
  <c r="BN22" i="44" s="1"/>
  <c r="EB22" i="46"/>
  <c r="BM22" i="44" s="1"/>
  <c r="EA22" i="46"/>
  <c r="BL22" i="46" s="1"/>
  <c r="DZ22" i="46"/>
  <c r="DY22" i="46"/>
  <c r="DX22" i="46"/>
  <c r="BI22" i="46" s="1"/>
  <c r="DW22" i="46"/>
  <c r="DV22" i="46"/>
  <c r="BG22" i="46" s="1"/>
  <c r="DU22" i="46"/>
  <c r="BF22" i="46" s="1"/>
  <c r="DT22" i="46"/>
  <c r="BE22" i="46" s="1"/>
  <c r="DS22" i="46"/>
  <c r="BD22" i="46" s="1"/>
  <c r="DR22" i="46"/>
  <c r="BC22" i="46" s="1"/>
  <c r="DQ22" i="46"/>
  <c r="DP22" i="46"/>
  <c r="DO22" i="46"/>
  <c r="DN22" i="46"/>
  <c r="AY22" i="46" s="1"/>
  <c r="DM22" i="46"/>
  <c r="AX22" i="46" s="1"/>
  <c r="DL22" i="46"/>
  <c r="AW22" i="46" s="1"/>
  <c r="DK22" i="46"/>
  <c r="AV22" i="46" s="1"/>
  <c r="DJ22" i="46"/>
  <c r="AU22" i="46" s="1"/>
  <c r="DI22" i="46"/>
  <c r="AT22" i="46" s="1"/>
  <c r="DH22" i="46"/>
  <c r="AS22" i="46" s="1"/>
  <c r="DG22" i="46"/>
  <c r="DF22" i="46"/>
  <c r="AQ22" i="46" s="1"/>
  <c r="DE22" i="46"/>
  <c r="AP22" i="46" s="1"/>
  <c r="DD22" i="46"/>
  <c r="AO22" i="46" s="1"/>
  <c r="DC22" i="46"/>
  <c r="AN22" i="46" s="1"/>
  <c r="DB22" i="46"/>
  <c r="DA22" i="46"/>
  <c r="AL22" i="46" s="1"/>
  <c r="CZ22" i="46"/>
  <c r="AK22" i="46" s="1"/>
  <c r="CY22" i="46"/>
  <c r="CX22" i="46"/>
  <c r="AI22" i="46" s="1"/>
  <c r="CW22" i="46"/>
  <c r="AH22" i="46" s="1"/>
  <c r="CV22" i="46"/>
  <c r="AG22" i="46" s="1"/>
  <c r="CU22" i="46"/>
  <c r="AF22" i="46" s="1"/>
  <c r="CT22" i="46"/>
  <c r="CS22" i="46"/>
  <c r="CR22" i="46"/>
  <c r="AC22" i="46" s="1"/>
  <c r="CQ22" i="46"/>
  <c r="CP22" i="46"/>
  <c r="AA22" i="46" s="1"/>
  <c r="CO22" i="46"/>
  <c r="Z22" i="46" s="1"/>
  <c r="CN22" i="46"/>
  <c r="Y22" i="46" s="1"/>
  <c r="CM22" i="46"/>
  <c r="X22" i="46" s="1"/>
  <c r="CL22" i="46"/>
  <c r="W22" i="46" s="1"/>
  <c r="CK22" i="46"/>
  <c r="CJ22" i="46"/>
  <c r="U22" i="46" s="1"/>
  <c r="CI22" i="46"/>
  <c r="CH22" i="46"/>
  <c r="S22" i="46" s="1"/>
  <c r="CG22" i="46"/>
  <c r="R22" i="46" s="1"/>
  <c r="CF22" i="46"/>
  <c r="CE22" i="46"/>
  <c r="CD22" i="46"/>
  <c r="O22" i="46" s="1"/>
  <c r="CC22" i="46"/>
  <c r="CB22" i="46"/>
  <c r="M22" i="46" s="1"/>
  <c r="CA22" i="46"/>
  <c r="BZ22" i="46"/>
  <c r="K22" i="46" s="1"/>
  <c r="BY22" i="46"/>
  <c r="J22" i="46" s="1"/>
  <c r="BX22" i="46"/>
  <c r="I22" i="46" s="1"/>
  <c r="BW22" i="46"/>
  <c r="H22" i="46" s="1"/>
  <c r="BV22" i="46"/>
  <c r="BU22" i="46"/>
  <c r="BT22" i="46"/>
  <c r="E22" i="46" s="1"/>
  <c r="BS22" i="46"/>
  <c r="BO22" i="46"/>
  <c r="BN22" i="46"/>
  <c r="B22" i="46"/>
  <c r="A22" i="46"/>
  <c r="A22" i="44" s="1"/>
  <c r="EF21" i="46"/>
  <c r="EE21" i="46"/>
  <c r="BP21" i="46" s="1"/>
  <c r="ED21" i="46"/>
  <c r="BO21" i="46" s="1"/>
  <c r="EC21" i="46"/>
  <c r="BN21" i="46" s="1"/>
  <c r="EB21" i="46"/>
  <c r="BM21" i="46" s="1"/>
  <c r="EA21" i="46"/>
  <c r="BL21" i="46" s="1"/>
  <c r="DZ21" i="46"/>
  <c r="BK21" i="46" s="1"/>
  <c r="DY21" i="46"/>
  <c r="BJ21" i="46" s="1"/>
  <c r="DX21" i="46"/>
  <c r="BI21" i="46" s="1"/>
  <c r="DW21" i="46"/>
  <c r="BH21" i="46" s="1"/>
  <c r="DV21" i="46"/>
  <c r="BG21" i="46" s="1"/>
  <c r="DU21" i="46"/>
  <c r="BF21" i="46" s="1"/>
  <c r="DT21" i="46"/>
  <c r="BE21" i="46" s="1"/>
  <c r="DS21" i="46"/>
  <c r="BD21" i="46" s="1"/>
  <c r="DR21" i="46"/>
  <c r="BC21" i="46" s="1"/>
  <c r="DQ21" i="46"/>
  <c r="BB21" i="46" s="1"/>
  <c r="DP21" i="46"/>
  <c r="DO21" i="46"/>
  <c r="AZ21" i="46" s="1"/>
  <c r="DN21" i="46"/>
  <c r="AY21" i="46" s="1"/>
  <c r="DM21" i="46"/>
  <c r="AX21" i="46" s="1"/>
  <c r="DL21" i="46"/>
  <c r="AW21" i="46" s="1"/>
  <c r="DK21" i="46"/>
  <c r="AV21" i="46" s="1"/>
  <c r="DJ21" i="46"/>
  <c r="AU21" i="46" s="1"/>
  <c r="DI21" i="46"/>
  <c r="DH21" i="46"/>
  <c r="DG21" i="46"/>
  <c r="AR21" i="46" s="1"/>
  <c r="DF21" i="46"/>
  <c r="AQ21" i="46" s="1"/>
  <c r="DE21" i="46"/>
  <c r="AP21" i="46" s="1"/>
  <c r="DD21" i="46"/>
  <c r="AO21" i="46" s="1"/>
  <c r="DC21" i="46"/>
  <c r="AN21" i="46" s="1"/>
  <c r="DB21" i="46"/>
  <c r="AM21" i="46" s="1"/>
  <c r="DA21" i="46"/>
  <c r="AL21" i="46" s="1"/>
  <c r="CZ21" i="46"/>
  <c r="CY21" i="46"/>
  <c r="AJ21" i="46" s="1"/>
  <c r="CX21" i="46"/>
  <c r="AI21" i="46" s="1"/>
  <c r="CW21" i="46"/>
  <c r="AH21" i="46" s="1"/>
  <c r="CV21" i="46"/>
  <c r="AG21" i="46" s="1"/>
  <c r="CU21" i="46"/>
  <c r="AF21" i="46" s="1"/>
  <c r="CT21" i="46"/>
  <c r="AE21" i="46" s="1"/>
  <c r="CS21" i="46"/>
  <c r="AD21" i="46" s="1"/>
  <c r="CR21" i="46"/>
  <c r="CQ21" i="46"/>
  <c r="AB21" i="46" s="1"/>
  <c r="CP21" i="46"/>
  <c r="AA21" i="46" s="1"/>
  <c r="CO21" i="46"/>
  <c r="Z21" i="46" s="1"/>
  <c r="CN21" i="46"/>
  <c r="Y21" i="46" s="1"/>
  <c r="CM21" i="46"/>
  <c r="X21" i="46" s="1"/>
  <c r="CL21" i="46"/>
  <c r="W21" i="46" s="1"/>
  <c r="CK21" i="46"/>
  <c r="V21" i="46" s="1"/>
  <c r="CJ21" i="46"/>
  <c r="U21" i="46" s="1"/>
  <c r="CI21" i="46"/>
  <c r="T21" i="46" s="1"/>
  <c r="CH21" i="46"/>
  <c r="S21" i="46" s="1"/>
  <c r="CG21" i="46"/>
  <c r="R21" i="46" s="1"/>
  <c r="CF21" i="46"/>
  <c r="Q21" i="46" s="1"/>
  <c r="CE21" i="46"/>
  <c r="P21" i="46" s="1"/>
  <c r="CD21" i="46"/>
  <c r="O21" i="46" s="1"/>
  <c r="CC21" i="46"/>
  <c r="N21" i="46" s="1"/>
  <c r="CB21" i="46"/>
  <c r="CA21" i="46"/>
  <c r="L21" i="46" s="1"/>
  <c r="BZ21" i="46"/>
  <c r="K21" i="46" s="1"/>
  <c r="BY21" i="46"/>
  <c r="J21" i="46" s="1"/>
  <c r="BX21" i="46"/>
  <c r="I21" i="46" s="1"/>
  <c r="BW21" i="46"/>
  <c r="H21" i="46" s="1"/>
  <c r="BV21" i="46"/>
  <c r="G21" i="46" s="1"/>
  <c r="BU21" i="46"/>
  <c r="BT21" i="46"/>
  <c r="BS21" i="46"/>
  <c r="D21" i="46" s="1"/>
  <c r="B21" i="46"/>
  <c r="A21" i="46"/>
  <c r="A19" i="27" s="1"/>
  <c r="EF20" i="46"/>
  <c r="BQ20" i="46" s="1"/>
  <c r="EE20" i="46"/>
  <c r="BP20" i="46" s="1"/>
  <c r="ED20" i="46"/>
  <c r="BO20" i="44" s="1"/>
  <c r="EC20" i="46"/>
  <c r="BN20" i="44" s="1"/>
  <c r="EB20" i="46"/>
  <c r="BM20" i="44" s="1"/>
  <c r="EA20" i="46"/>
  <c r="BL20" i="46" s="1"/>
  <c r="DZ20" i="46"/>
  <c r="BK20" i="46" s="1"/>
  <c r="DY20" i="46"/>
  <c r="BJ20" i="46" s="1"/>
  <c r="DX20" i="46"/>
  <c r="BI20" i="46" s="1"/>
  <c r="DW20" i="46"/>
  <c r="BH20" i="46" s="1"/>
  <c r="DV20" i="46"/>
  <c r="BG20" i="46" s="1"/>
  <c r="DU20" i="46"/>
  <c r="BF20" i="46" s="1"/>
  <c r="DT20" i="46"/>
  <c r="DS20" i="46"/>
  <c r="BD20" i="46" s="1"/>
  <c r="DR20" i="46"/>
  <c r="BC20" i="46" s="1"/>
  <c r="DQ20" i="46"/>
  <c r="BB20" i="46" s="1"/>
  <c r="DP20" i="46"/>
  <c r="DO20" i="46"/>
  <c r="AZ20" i="46" s="1"/>
  <c r="DN20" i="46"/>
  <c r="AY20" i="46" s="1"/>
  <c r="DM20" i="46"/>
  <c r="DL20" i="46"/>
  <c r="DK20" i="46"/>
  <c r="AV20" i="46" s="1"/>
  <c r="DJ20" i="46"/>
  <c r="AU20" i="46" s="1"/>
  <c r="DI20" i="46"/>
  <c r="AT20" i="46" s="1"/>
  <c r="DH20" i="46"/>
  <c r="AS20" i="46" s="1"/>
  <c r="DG20" i="46"/>
  <c r="AR20" i="46" s="1"/>
  <c r="DF20" i="46"/>
  <c r="AQ20" i="46" s="1"/>
  <c r="DE20" i="46"/>
  <c r="AP20" i="44" s="1"/>
  <c r="DD20" i="46"/>
  <c r="AO20" i="46" s="1"/>
  <c r="DC20" i="46"/>
  <c r="AN20" i="46" s="1"/>
  <c r="DB20" i="46"/>
  <c r="AM20" i="46" s="1"/>
  <c r="DA20" i="46"/>
  <c r="AL20" i="46" s="1"/>
  <c r="CZ20" i="46"/>
  <c r="AK20" i="46" s="1"/>
  <c r="CY20" i="46"/>
  <c r="AJ20" i="46" s="1"/>
  <c r="CX20" i="46"/>
  <c r="AI20" i="46" s="1"/>
  <c r="CW20" i="46"/>
  <c r="AH20" i="46" s="1"/>
  <c r="CV20" i="46"/>
  <c r="CU20" i="46"/>
  <c r="AF20" i="46" s="1"/>
  <c r="CT20" i="46"/>
  <c r="CS20" i="46"/>
  <c r="AD20" i="46" s="1"/>
  <c r="CR20" i="46"/>
  <c r="AC20" i="46" s="1"/>
  <c r="CQ20" i="46"/>
  <c r="AB20" i="46" s="1"/>
  <c r="CP20" i="46"/>
  <c r="AA20" i="46" s="1"/>
  <c r="CO20" i="46"/>
  <c r="Z20" i="46" s="1"/>
  <c r="CN20" i="46"/>
  <c r="Y20" i="46" s="1"/>
  <c r="CM20" i="46"/>
  <c r="X20" i="46" s="1"/>
  <c r="CL20" i="46"/>
  <c r="W20" i="46" s="1"/>
  <c r="CK20" i="46"/>
  <c r="V20" i="46" s="1"/>
  <c r="CJ20" i="46"/>
  <c r="U20" i="46" s="1"/>
  <c r="CI20" i="46"/>
  <c r="T20" i="46" s="1"/>
  <c r="CH20" i="46"/>
  <c r="S20" i="46" s="1"/>
  <c r="CG20" i="46"/>
  <c r="CF20" i="46"/>
  <c r="Q20" i="46" s="1"/>
  <c r="CE20" i="46"/>
  <c r="P20" i="46" s="1"/>
  <c r="CD20" i="46"/>
  <c r="O20" i="46" s="1"/>
  <c r="CC20" i="46"/>
  <c r="N20" i="46" s="1"/>
  <c r="CB20" i="46"/>
  <c r="M20" i="46" s="1"/>
  <c r="CA20" i="46"/>
  <c r="L20" i="46" s="1"/>
  <c r="BZ20" i="46"/>
  <c r="K20" i="46" s="1"/>
  <c r="BY20" i="46"/>
  <c r="J20" i="46" s="1"/>
  <c r="BX20" i="46"/>
  <c r="I20" i="46" s="1"/>
  <c r="BW20" i="46"/>
  <c r="H20" i="46" s="1"/>
  <c r="BV20" i="46"/>
  <c r="G20" i="46" s="1"/>
  <c r="BU20" i="46"/>
  <c r="F20" i="46" s="1"/>
  <c r="BT20" i="46"/>
  <c r="E20" i="46" s="1"/>
  <c r="BS20" i="46"/>
  <c r="D20" i="46" s="1"/>
  <c r="B20" i="46"/>
  <c r="A20" i="46"/>
  <c r="EF19" i="46"/>
  <c r="BQ19" i="46" s="1"/>
  <c r="EE19" i="46"/>
  <c r="BP19" i="46" s="1"/>
  <c r="ED19" i="46"/>
  <c r="BO19" i="46" s="1"/>
  <c r="EC19" i="46"/>
  <c r="BN19" i="46" s="1"/>
  <c r="EB19" i="46"/>
  <c r="BM19" i="46" s="1"/>
  <c r="EA19" i="46"/>
  <c r="BL19" i="46" s="1"/>
  <c r="DZ19" i="46"/>
  <c r="BK19" i="46" s="1"/>
  <c r="DY19" i="46"/>
  <c r="BJ19" i="46" s="1"/>
  <c r="DX19" i="46"/>
  <c r="BI19" i="46" s="1"/>
  <c r="DW19" i="46"/>
  <c r="BH19" i="46" s="1"/>
  <c r="DV19" i="46"/>
  <c r="BG19" i="44" s="1"/>
  <c r="DU19" i="46"/>
  <c r="BF19" i="46" s="1"/>
  <c r="DT19" i="46"/>
  <c r="BE19" i="46" s="1"/>
  <c r="DS19" i="46"/>
  <c r="BD19" i="46" s="1"/>
  <c r="DR19" i="46"/>
  <c r="BC19" i="46" s="1"/>
  <c r="DQ19" i="46"/>
  <c r="BB19" i="46" s="1"/>
  <c r="DP19" i="46"/>
  <c r="BA19" i="46" s="1"/>
  <c r="DO19" i="46"/>
  <c r="AZ19" i="46" s="1"/>
  <c r="DN19" i="46"/>
  <c r="AY19" i="46" s="1"/>
  <c r="DM19" i="46"/>
  <c r="AX19" i="46" s="1"/>
  <c r="DL19" i="46"/>
  <c r="DK19" i="46"/>
  <c r="DJ19" i="46"/>
  <c r="AU19" i="46" s="1"/>
  <c r="DI19" i="46"/>
  <c r="AT19" i="46" s="1"/>
  <c r="DH19" i="46"/>
  <c r="AS19" i="46" s="1"/>
  <c r="DG19" i="46"/>
  <c r="AR19" i="46" s="1"/>
  <c r="DF19" i="46"/>
  <c r="AQ19" i="46" s="1"/>
  <c r="DE19" i="46"/>
  <c r="AP19" i="46" s="1"/>
  <c r="DD19" i="46"/>
  <c r="AO19" i="46" s="1"/>
  <c r="DC19" i="46"/>
  <c r="DB19" i="46"/>
  <c r="AM19" i="46" s="1"/>
  <c r="DA19" i="46"/>
  <c r="AL19" i="46" s="1"/>
  <c r="CZ19" i="46"/>
  <c r="AK19" i="46" s="1"/>
  <c r="CY19" i="46"/>
  <c r="AJ19" i="46" s="1"/>
  <c r="CX19" i="46"/>
  <c r="AI19" i="46" s="1"/>
  <c r="CW19" i="46"/>
  <c r="AH19" i="46" s="1"/>
  <c r="CV19" i="46"/>
  <c r="AG19" i="46" s="1"/>
  <c r="CU19" i="46"/>
  <c r="CT19" i="46"/>
  <c r="CS19" i="46"/>
  <c r="AD19" i="46" s="1"/>
  <c r="CR19" i="46"/>
  <c r="AC19" i="46" s="1"/>
  <c r="CQ19" i="46"/>
  <c r="AB19" i="46" s="1"/>
  <c r="CP19" i="46"/>
  <c r="AA19" i="46" s="1"/>
  <c r="CO19" i="46"/>
  <c r="Z19" i="46" s="1"/>
  <c r="CN19" i="46"/>
  <c r="Y19" i="46" s="1"/>
  <c r="CM19" i="46"/>
  <c r="X19" i="46" s="1"/>
  <c r="CL19" i="46"/>
  <c r="W19" i="46" s="1"/>
  <c r="CK19" i="46"/>
  <c r="V19" i="46" s="1"/>
  <c r="CJ19" i="46"/>
  <c r="U19" i="46" s="1"/>
  <c r="CI19" i="46"/>
  <c r="T19" i="46" s="1"/>
  <c r="CH19" i="46"/>
  <c r="S19" i="46" s="1"/>
  <c r="CG19" i="46"/>
  <c r="R19" i="46" s="1"/>
  <c r="CF19" i="46"/>
  <c r="Q19" i="46" s="1"/>
  <c r="CE19" i="46"/>
  <c r="CD19" i="46"/>
  <c r="O19" i="46" s="1"/>
  <c r="CC19" i="46"/>
  <c r="N19" i="46" s="1"/>
  <c r="CB19" i="46"/>
  <c r="M19" i="46" s="1"/>
  <c r="CA19" i="46"/>
  <c r="L19" i="46" s="1"/>
  <c r="BZ19" i="46"/>
  <c r="K19" i="46" s="1"/>
  <c r="BY19" i="46"/>
  <c r="J19" i="46" s="1"/>
  <c r="BX19" i="46"/>
  <c r="I19" i="46" s="1"/>
  <c r="BW19" i="46"/>
  <c r="BV19" i="46"/>
  <c r="G19" i="46" s="1"/>
  <c r="BU19" i="46"/>
  <c r="F19" i="46" s="1"/>
  <c r="BT19" i="46"/>
  <c r="E19" i="46" s="1"/>
  <c r="BS19" i="46"/>
  <c r="D19" i="46" s="1"/>
  <c r="BG19" i="46"/>
  <c r="B19" i="46"/>
  <c r="A19" i="46"/>
  <c r="A17" i="27" s="1"/>
  <c r="EF18" i="46"/>
  <c r="BQ18" i="46" s="1"/>
  <c r="EE18" i="46"/>
  <c r="BP18" i="46" s="1"/>
  <c r="ED18" i="46"/>
  <c r="BO18" i="46" s="1"/>
  <c r="EC18" i="46"/>
  <c r="BN18" i="46" s="1"/>
  <c r="EB18" i="46"/>
  <c r="BM18" i="46" s="1"/>
  <c r="EA18" i="46"/>
  <c r="BL18" i="46" s="1"/>
  <c r="DZ18" i="46"/>
  <c r="BK18" i="46" s="1"/>
  <c r="DY18" i="46"/>
  <c r="BJ18" i="46" s="1"/>
  <c r="DX18" i="46"/>
  <c r="DW18" i="46"/>
  <c r="BH18" i="46" s="1"/>
  <c r="DV18" i="46"/>
  <c r="BG18" i="46" s="1"/>
  <c r="DU18" i="46"/>
  <c r="BF18" i="46" s="1"/>
  <c r="DT18" i="46"/>
  <c r="BE18" i="46" s="1"/>
  <c r="DS18" i="46"/>
  <c r="BD18" i="46" s="1"/>
  <c r="DR18" i="46"/>
  <c r="BC18" i="46" s="1"/>
  <c r="DQ18" i="46"/>
  <c r="BB18" i="46" s="1"/>
  <c r="DP18" i="46"/>
  <c r="DO18" i="46"/>
  <c r="AZ18" i="46" s="1"/>
  <c r="DN18" i="46"/>
  <c r="AY18" i="46" s="1"/>
  <c r="DM18" i="46"/>
  <c r="AX18" i="46" s="1"/>
  <c r="DL18" i="46"/>
  <c r="AW18" i="46" s="1"/>
  <c r="DK18" i="46"/>
  <c r="AV18" i="46" s="1"/>
  <c r="DJ18" i="46"/>
  <c r="AU18" i="46" s="1"/>
  <c r="DI18" i="46"/>
  <c r="DH18" i="46"/>
  <c r="DG18" i="46"/>
  <c r="AR18" i="46" s="1"/>
  <c r="DF18" i="46"/>
  <c r="AQ18" i="46" s="1"/>
  <c r="DE18" i="46"/>
  <c r="AP18" i="46" s="1"/>
  <c r="DD18" i="46"/>
  <c r="AO18" i="46" s="1"/>
  <c r="DC18" i="46"/>
  <c r="AN18" i="46" s="1"/>
  <c r="DB18" i="46"/>
  <c r="AM18" i="46" s="1"/>
  <c r="DA18" i="46"/>
  <c r="AL18" i="46" s="1"/>
  <c r="CZ18" i="46"/>
  <c r="CY18" i="46"/>
  <c r="AJ18" i="46" s="1"/>
  <c r="CX18" i="46"/>
  <c r="AI18" i="46" s="1"/>
  <c r="CW18" i="46"/>
  <c r="AH18" i="46" s="1"/>
  <c r="CV18" i="46"/>
  <c r="AG18" i="46" s="1"/>
  <c r="CU18" i="46"/>
  <c r="AF18" i="46" s="1"/>
  <c r="CT18" i="46"/>
  <c r="CS18" i="46"/>
  <c r="AD18" i="46" s="1"/>
  <c r="CR18" i="46"/>
  <c r="AC18" i="46" s="1"/>
  <c r="CQ18" i="46"/>
  <c r="AB18" i="46" s="1"/>
  <c r="CP18" i="46"/>
  <c r="AA18" i="46" s="1"/>
  <c r="CO18" i="46"/>
  <c r="Z18" i="46" s="1"/>
  <c r="CN18" i="46"/>
  <c r="Y18" i="46" s="1"/>
  <c r="CM18" i="46"/>
  <c r="X18" i="46" s="1"/>
  <c r="CL18" i="46"/>
  <c r="W18" i="46" s="1"/>
  <c r="CK18" i="46"/>
  <c r="V18" i="46" s="1"/>
  <c r="CJ18" i="46"/>
  <c r="U18" i="46" s="1"/>
  <c r="CI18" i="46"/>
  <c r="T18" i="46" s="1"/>
  <c r="CH18" i="46"/>
  <c r="S18" i="46" s="1"/>
  <c r="CG18" i="46"/>
  <c r="R18" i="46" s="1"/>
  <c r="CF18" i="46"/>
  <c r="Q18" i="46" s="1"/>
  <c r="CE18" i="46"/>
  <c r="P18" i="46" s="1"/>
  <c r="CD18" i="46"/>
  <c r="O18" i="46" s="1"/>
  <c r="CC18" i="46"/>
  <c r="N18" i="46" s="1"/>
  <c r="CB18" i="46"/>
  <c r="CA18" i="46"/>
  <c r="L18" i="46" s="1"/>
  <c r="BZ18" i="46"/>
  <c r="K18" i="46" s="1"/>
  <c r="BY18" i="46"/>
  <c r="J18" i="46" s="1"/>
  <c r="BX18" i="46"/>
  <c r="I18" i="46" s="1"/>
  <c r="BW18" i="46"/>
  <c r="H18" i="46" s="1"/>
  <c r="BV18" i="46"/>
  <c r="G18" i="46" s="1"/>
  <c r="BU18" i="46"/>
  <c r="F18" i="46" s="1"/>
  <c r="BT18" i="46"/>
  <c r="BS18" i="46"/>
  <c r="D18" i="46" s="1"/>
  <c r="B18" i="46"/>
  <c r="A18" i="46"/>
  <c r="A16" i="27" s="1"/>
  <c r="EF17" i="46"/>
  <c r="BQ17" i="46" s="1"/>
  <c r="EE17" i="46"/>
  <c r="BP17" i="46" s="1"/>
  <c r="ED17" i="46"/>
  <c r="BO17" i="46" s="1"/>
  <c r="EC17" i="46"/>
  <c r="BN17" i="46" s="1"/>
  <c r="EB17" i="46"/>
  <c r="EA17" i="46"/>
  <c r="BL17" i="46" s="1"/>
  <c r="DZ17" i="46"/>
  <c r="BK17" i="46" s="1"/>
  <c r="DY17" i="46"/>
  <c r="BJ17" i="46" s="1"/>
  <c r="DX17" i="46"/>
  <c r="BI17" i="46" s="1"/>
  <c r="DW17" i="46"/>
  <c r="BH17" i="46" s="1"/>
  <c r="DV17" i="46"/>
  <c r="BG17" i="46" s="1"/>
  <c r="DU17" i="46"/>
  <c r="DT17" i="46"/>
  <c r="DS17" i="46"/>
  <c r="BD17" i="46" s="1"/>
  <c r="DR17" i="46"/>
  <c r="BC17" i="46" s="1"/>
  <c r="DQ17" i="46"/>
  <c r="BB17" i="46" s="1"/>
  <c r="DP17" i="46"/>
  <c r="BA17" i="46" s="1"/>
  <c r="DO17" i="46"/>
  <c r="AZ17" i="46" s="1"/>
  <c r="DN17" i="46"/>
  <c r="AY17" i="46" s="1"/>
  <c r="DM17" i="46"/>
  <c r="AX17" i="46" s="1"/>
  <c r="DL17" i="46"/>
  <c r="DK17" i="46"/>
  <c r="AV17" i="46" s="1"/>
  <c r="DJ17" i="46"/>
  <c r="AU17" i="46" s="1"/>
  <c r="DI17" i="46"/>
  <c r="AT17" i="46" s="1"/>
  <c r="DH17" i="46"/>
  <c r="AS17" i="46" s="1"/>
  <c r="DG17" i="46"/>
  <c r="AR17" i="46" s="1"/>
  <c r="DF17" i="46"/>
  <c r="AQ17" i="46" s="1"/>
  <c r="DE17" i="46"/>
  <c r="AP17" i="46" s="1"/>
  <c r="DD17" i="46"/>
  <c r="DC17" i="46"/>
  <c r="AN17" i="46" s="1"/>
  <c r="DB17" i="46"/>
  <c r="AM17" i="46" s="1"/>
  <c r="DA17" i="46"/>
  <c r="AL17" i="46" s="1"/>
  <c r="CZ17" i="46"/>
  <c r="AK17" i="46" s="1"/>
  <c r="CY17" i="46"/>
  <c r="AJ17" i="46" s="1"/>
  <c r="CX17" i="46"/>
  <c r="AI17" i="46" s="1"/>
  <c r="CW17" i="46"/>
  <c r="CV17" i="46"/>
  <c r="AG17" i="46" s="1"/>
  <c r="CU17" i="46"/>
  <c r="AF17" i="46" s="1"/>
  <c r="CT17" i="46"/>
  <c r="AE17" i="46" s="1"/>
  <c r="CS17" i="46"/>
  <c r="AD17" i="46" s="1"/>
  <c r="CR17" i="46"/>
  <c r="AC17" i="46" s="1"/>
  <c r="CQ17" i="46"/>
  <c r="AB17" i="46" s="1"/>
  <c r="CP17" i="46"/>
  <c r="CO17" i="46"/>
  <c r="Z17" i="46" s="1"/>
  <c r="CN17" i="46"/>
  <c r="Y17" i="46" s="1"/>
  <c r="CM17" i="46"/>
  <c r="X17" i="46" s="1"/>
  <c r="CL17" i="46"/>
  <c r="W17" i="46" s="1"/>
  <c r="CK17" i="46"/>
  <c r="V17" i="46" s="1"/>
  <c r="CJ17" i="46"/>
  <c r="U17" i="46" s="1"/>
  <c r="CI17" i="46"/>
  <c r="T17" i="46" s="1"/>
  <c r="CH17" i="46"/>
  <c r="CG17" i="46"/>
  <c r="R17" i="46" s="1"/>
  <c r="CF17" i="46"/>
  <c r="CE17" i="46"/>
  <c r="P17" i="46" s="1"/>
  <c r="CD17" i="46"/>
  <c r="O17" i="46" s="1"/>
  <c r="CC17" i="46"/>
  <c r="N17" i="46" s="1"/>
  <c r="CB17" i="46"/>
  <c r="M17" i="46" s="1"/>
  <c r="CA17" i="46"/>
  <c r="L17" i="46" s="1"/>
  <c r="BZ17" i="46"/>
  <c r="BY17" i="46"/>
  <c r="J17" i="46" s="1"/>
  <c r="BX17" i="46"/>
  <c r="BW17" i="46"/>
  <c r="H17" i="46" s="1"/>
  <c r="BV17" i="46"/>
  <c r="G17" i="46" s="1"/>
  <c r="BU17" i="46"/>
  <c r="F17" i="46" s="1"/>
  <c r="BT17" i="46"/>
  <c r="E17" i="46" s="1"/>
  <c r="BS17" i="46"/>
  <c r="D17" i="46" s="1"/>
  <c r="B17" i="46"/>
  <c r="A17" i="46"/>
  <c r="A17" i="44" s="1"/>
  <c r="EF16" i="46"/>
  <c r="EE16" i="46"/>
  <c r="BP16" i="46" s="1"/>
  <c r="ED16" i="46"/>
  <c r="BO16" i="46" s="1"/>
  <c r="EC16" i="46"/>
  <c r="BN16" i="46" s="1"/>
  <c r="EB16" i="46"/>
  <c r="BM16" i="46" s="1"/>
  <c r="EA16" i="46"/>
  <c r="BL16" i="46" s="1"/>
  <c r="DZ16" i="46"/>
  <c r="DY16" i="46"/>
  <c r="DX16" i="46"/>
  <c r="DW16" i="46"/>
  <c r="BH16" i="46" s="1"/>
  <c r="DV16" i="46"/>
  <c r="BG16" i="44" s="1"/>
  <c r="DU16" i="46"/>
  <c r="BF16" i="46" s="1"/>
  <c r="DT16" i="46"/>
  <c r="BE16" i="46" s="1"/>
  <c r="DS16" i="46"/>
  <c r="BD16" i="46" s="1"/>
  <c r="DR16" i="46"/>
  <c r="BC16" i="46" s="1"/>
  <c r="DQ16" i="46"/>
  <c r="BB16" i="46" s="1"/>
  <c r="DP16" i="46"/>
  <c r="DO16" i="46"/>
  <c r="AZ16" i="46" s="1"/>
  <c r="DN16" i="46"/>
  <c r="AY16" i="46" s="1"/>
  <c r="DM16" i="46"/>
  <c r="AX16" i="46" s="1"/>
  <c r="DL16" i="46"/>
  <c r="AW16" i="46" s="1"/>
  <c r="DK16" i="46"/>
  <c r="AV16" i="46" s="1"/>
  <c r="DJ16" i="46"/>
  <c r="DI16" i="46"/>
  <c r="AT16" i="46" s="1"/>
  <c r="DH16" i="46"/>
  <c r="DG16" i="46"/>
  <c r="AR16" i="46" s="1"/>
  <c r="DF16" i="46"/>
  <c r="AQ16" i="46" s="1"/>
  <c r="DE16" i="46"/>
  <c r="AP16" i="46" s="1"/>
  <c r="DD16" i="46"/>
  <c r="AO16" i="46" s="1"/>
  <c r="DC16" i="46"/>
  <c r="AN16" i="46" s="1"/>
  <c r="DB16" i="46"/>
  <c r="DA16" i="46"/>
  <c r="CZ16" i="46"/>
  <c r="CY16" i="46"/>
  <c r="CX16" i="46"/>
  <c r="AI16" i="46" s="1"/>
  <c r="CW16" i="46"/>
  <c r="AH16" i="46" s="1"/>
  <c r="CV16" i="46"/>
  <c r="AG16" i="46" s="1"/>
  <c r="CU16" i="46"/>
  <c r="AF16" i="46" s="1"/>
  <c r="CT16" i="46"/>
  <c r="AE16" i="46" s="1"/>
  <c r="CS16" i="46"/>
  <c r="AD16" i="46" s="1"/>
  <c r="CR16" i="46"/>
  <c r="CQ16" i="46"/>
  <c r="AB16" i="46" s="1"/>
  <c r="CP16" i="46"/>
  <c r="AA16" i="46" s="1"/>
  <c r="CO16" i="46"/>
  <c r="Z16" i="46" s="1"/>
  <c r="CN16" i="46"/>
  <c r="Y16" i="46" s="1"/>
  <c r="CM16" i="46"/>
  <c r="X16" i="46" s="1"/>
  <c r="CL16" i="46"/>
  <c r="CK16" i="46"/>
  <c r="V16" i="46" s="1"/>
  <c r="CJ16" i="46"/>
  <c r="CI16" i="46"/>
  <c r="T16" i="46" s="1"/>
  <c r="CH16" i="46"/>
  <c r="CG16" i="46"/>
  <c r="R16" i="46" s="1"/>
  <c r="CF16" i="46"/>
  <c r="Q16" i="46" s="1"/>
  <c r="CE16" i="46"/>
  <c r="P16" i="46" s="1"/>
  <c r="CD16" i="46"/>
  <c r="CC16" i="46"/>
  <c r="N16" i="46" s="1"/>
  <c r="CB16" i="46"/>
  <c r="CA16" i="46"/>
  <c r="L16" i="46" s="1"/>
  <c r="BZ16" i="46"/>
  <c r="K16" i="46" s="1"/>
  <c r="BY16" i="46"/>
  <c r="J16" i="46" s="1"/>
  <c r="BX16" i="46"/>
  <c r="I16" i="46" s="1"/>
  <c r="BW16" i="46"/>
  <c r="H16" i="46" s="1"/>
  <c r="BV16" i="46"/>
  <c r="BU16" i="46"/>
  <c r="BT16" i="46"/>
  <c r="E16" i="44" s="1"/>
  <c r="BS16" i="46"/>
  <c r="D16" i="46" s="1"/>
  <c r="BG16" i="46"/>
  <c r="B16" i="46"/>
  <c r="A16" i="46"/>
  <c r="A16" i="44" s="1"/>
  <c r="EF15" i="46"/>
  <c r="BQ15" i="46" s="1"/>
  <c r="EE15" i="46"/>
  <c r="ED15" i="46"/>
  <c r="BO15" i="46" s="1"/>
  <c r="EC15" i="46"/>
  <c r="EB15" i="46"/>
  <c r="BM15" i="46" s="1"/>
  <c r="EA15" i="46"/>
  <c r="BL15" i="46" s="1"/>
  <c r="DZ15" i="46"/>
  <c r="DY15" i="46"/>
  <c r="BJ15" i="46" s="1"/>
  <c r="DX15" i="46"/>
  <c r="BI15" i="46" s="1"/>
  <c r="DW15" i="46"/>
  <c r="DV15" i="46"/>
  <c r="BG15" i="46" s="1"/>
  <c r="DU15" i="46"/>
  <c r="DT15" i="46"/>
  <c r="BE15" i="46" s="1"/>
  <c r="DS15" i="46"/>
  <c r="BD15" i="46" s="1"/>
  <c r="DR15" i="46"/>
  <c r="DQ15" i="46"/>
  <c r="BB15" i="46" s="1"/>
  <c r="DP15" i="46"/>
  <c r="BA15" i="46" s="1"/>
  <c r="DO15" i="46"/>
  <c r="DN15" i="46"/>
  <c r="AY15" i="46" s="1"/>
  <c r="DM15" i="46"/>
  <c r="AX15" i="46" s="1"/>
  <c r="DL15" i="46"/>
  <c r="AW15" i="46" s="1"/>
  <c r="DK15" i="46"/>
  <c r="AV15" i="46" s="1"/>
  <c r="DJ15" i="46"/>
  <c r="DI15" i="46"/>
  <c r="AT15" i="46" s="1"/>
  <c r="DH15" i="46"/>
  <c r="AS15" i="46" s="1"/>
  <c r="DG15" i="46"/>
  <c r="DF15" i="46"/>
  <c r="AQ15" i="46" s="1"/>
  <c r="DE15" i="46"/>
  <c r="DD15" i="46"/>
  <c r="AO15" i="46" s="1"/>
  <c r="DC15" i="46"/>
  <c r="AN15" i="46" s="1"/>
  <c r="DB15" i="46"/>
  <c r="AM15" i="44" s="1"/>
  <c r="DA15" i="46"/>
  <c r="AL15" i="46" s="1"/>
  <c r="CZ15" i="46"/>
  <c r="AK15" i="46" s="1"/>
  <c r="CY15" i="46"/>
  <c r="CX15" i="46"/>
  <c r="AI15" i="46" s="1"/>
  <c r="CW15" i="46"/>
  <c r="CV15" i="46"/>
  <c r="AG15" i="46" s="1"/>
  <c r="CU15" i="46"/>
  <c r="AF15" i="46" s="1"/>
  <c r="CT15" i="46"/>
  <c r="CS15" i="46"/>
  <c r="AD15" i="46" s="1"/>
  <c r="CR15" i="46"/>
  <c r="AC15" i="46" s="1"/>
  <c r="CQ15" i="46"/>
  <c r="AB15" i="46" s="1"/>
  <c r="CP15" i="46"/>
  <c r="AA15" i="46" s="1"/>
  <c r="CO15" i="46"/>
  <c r="Z15" i="46" s="1"/>
  <c r="CN15" i="46"/>
  <c r="Y15" i="46" s="1"/>
  <c r="CM15" i="46"/>
  <c r="X15" i="46" s="1"/>
  <c r="CL15" i="46"/>
  <c r="W15" i="44" s="1"/>
  <c r="CK15" i="46"/>
  <c r="V15" i="46" s="1"/>
  <c r="CJ15" i="46"/>
  <c r="U15" i="46" s="1"/>
  <c r="CI15" i="46"/>
  <c r="CH15" i="46"/>
  <c r="S15" i="46" s="1"/>
  <c r="CG15" i="46"/>
  <c r="CF15" i="46"/>
  <c r="Q15" i="46" s="1"/>
  <c r="CE15" i="46"/>
  <c r="P15" i="46" s="1"/>
  <c r="CD15" i="46"/>
  <c r="CC15" i="46"/>
  <c r="N15" i="46" s="1"/>
  <c r="CB15" i="46"/>
  <c r="M15" i="46" s="1"/>
  <c r="CA15" i="46"/>
  <c r="BZ15" i="46"/>
  <c r="BY15" i="46"/>
  <c r="BX15" i="46"/>
  <c r="I15" i="46" s="1"/>
  <c r="BW15" i="46"/>
  <c r="H15" i="46" s="1"/>
  <c r="BV15" i="46"/>
  <c r="BU15" i="46"/>
  <c r="F15" i="46" s="1"/>
  <c r="BT15" i="46"/>
  <c r="E15" i="46" s="1"/>
  <c r="BS15" i="46"/>
  <c r="B15" i="46"/>
  <c r="A15" i="46"/>
  <c r="C15" i="46" s="1"/>
  <c r="C15" i="44" s="1"/>
  <c r="EF14" i="46"/>
  <c r="BQ14" i="46" s="1"/>
  <c r="EE14" i="46"/>
  <c r="BP14" i="46" s="1"/>
  <c r="ED14" i="46"/>
  <c r="BO14" i="46" s="1"/>
  <c r="EC14" i="46"/>
  <c r="BN14" i="46" s="1"/>
  <c r="EB14" i="46"/>
  <c r="BM14" i="46" s="1"/>
  <c r="EA14" i="46"/>
  <c r="DZ14" i="46"/>
  <c r="DY14" i="46"/>
  <c r="DX14" i="46"/>
  <c r="BI14" i="46" s="1"/>
  <c r="DW14" i="46"/>
  <c r="DV14" i="46"/>
  <c r="BG14" i="46" s="1"/>
  <c r="DU14" i="46"/>
  <c r="BF14" i="46" s="1"/>
  <c r="DT14" i="46"/>
  <c r="BE14" i="46" s="1"/>
  <c r="DS14" i="46"/>
  <c r="DR14" i="46"/>
  <c r="DQ14" i="46"/>
  <c r="DP14" i="46"/>
  <c r="BA14" i="46" s="1"/>
  <c r="DO14" i="46"/>
  <c r="AZ14" i="46" s="1"/>
  <c r="DN14" i="46"/>
  <c r="AY14" i="46" s="1"/>
  <c r="DM14" i="46"/>
  <c r="AX14" i="46" s="1"/>
  <c r="DL14" i="46"/>
  <c r="AW14" i="46" s="1"/>
  <c r="DK14" i="46"/>
  <c r="DJ14" i="46"/>
  <c r="AU14" i="46" s="1"/>
  <c r="DI14" i="46"/>
  <c r="DH14" i="46"/>
  <c r="AS14" i="46" s="1"/>
  <c r="DG14" i="46"/>
  <c r="AR14" i="46" s="1"/>
  <c r="DF14" i="46"/>
  <c r="AQ14" i="46" s="1"/>
  <c r="DE14" i="46"/>
  <c r="AP14" i="46" s="1"/>
  <c r="DD14" i="46"/>
  <c r="AO14" i="46" s="1"/>
  <c r="DC14" i="46"/>
  <c r="DB14" i="46"/>
  <c r="AM14" i="46" s="1"/>
  <c r="DA14" i="46"/>
  <c r="CZ14" i="46"/>
  <c r="AK14" i="46" s="1"/>
  <c r="CY14" i="46"/>
  <c r="AJ14" i="46" s="1"/>
  <c r="CX14" i="46"/>
  <c r="AI14" i="46" s="1"/>
  <c r="CW14" i="46"/>
  <c r="AH14" i="46" s="1"/>
  <c r="CV14" i="46"/>
  <c r="AG14" i="46" s="1"/>
  <c r="CU14" i="46"/>
  <c r="AF14" i="46" s="1"/>
  <c r="CT14" i="46"/>
  <c r="CS14" i="46"/>
  <c r="CR14" i="46"/>
  <c r="AC14" i="46" s="1"/>
  <c r="CQ14" i="46"/>
  <c r="AB14" i="46" s="1"/>
  <c r="CP14" i="46"/>
  <c r="AA14" i="46" s="1"/>
  <c r="CO14" i="46"/>
  <c r="Z14" i="46" s="1"/>
  <c r="CN14" i="46"/>
  <c r="Y14" i="46" s="1"/>
  <c r="CM14" i="46"/>
  <c r="X14" i="46" s="1"/>
  <c r="CL14" i="46"/>
  <c r="W14" i="46" s="1"/>
  <c r="CK14" i="46"/>
  <c r="V14" i="46" s="1"/>
  <c r="CJ14" i="46"/>
  <c r="U14" i="46" s="1"/>
  <c r="CI14" i="46"/>
  <c r="T14" i="46" s="1"/>
  <c r="CH14" i="46"/>
  <c r="S14" i="46" s="1"/>
  <c r="CG14" i="46"/>
  <c r="R14" i="46" s="1"/>
  <c r="CF14" i="46"/>
  <c r="Q14" i="46" s="1"/>
  <c r="CE14" i="46"/>
  <c r="CD14" i="46"/>
  <c r="CC14" i="46"/>
  <c r="CB14" i="46"/>
  <c r="M14" i="46" s="1"/>
  <c r="CA14" i="46"/>
  <c r="L14" i="46" s="1"/>
  <c r="BZ14" i="46"/>
  <c r="K14" i="46" s="1"/>
  <c r="BY14" i="46"/>
  <c r="J14" i="46" s="1"/>
  <c r="BX14" i="46"/>
  <c r="I14" i="46" s="1"/>
  <c r="BW14" i="46"/>
  <c r="BV14" i="46"/>
  <c r="G14" i="46" s="1"/>
  <c r="BU14" i="46"/>
  <c r="BT14" i="46"/>
  <c r="E14" i="46" s="1"/>
  <c r="BS14" i="46"/>
  <c r="B14" i="46"/>
  <c r="A14" i="46"/>
  <c r="A12" i="27" s="1"/>
  <c r="EF13" i="46"/>
  <c r="BQ13" i="46" s="1"/>
  <c r="EE13" i="46"/>
  <c r="ED13" i="46"/>
  <c r="BO13" i="46" s="1"/>
  <c r="EC13" i="46"/>
  <c r="BN13" i="46" s="1"/>
  <c r="EB13" i="46"/>
  <c r="BM13" i="46" s="1"/>
  <c r="EA13" i="46"/>
  <c r="BL13" i="46" s="1"/>
  <c r="DZ13" i="46"/>
  <c r="BK13" i="46" s="1"/>
  <c r="DY13" i="46"/>
  <c r="BJ13" i="46" s="1"/>
  <c r="DX13" i="46"/>
  <c r="BI13" i="46" s="1"/>
  <c r="DW13" i="46"/>
  <c r="DV13" i="46"/>
  <c r="BG13" i="46" s="1"/>
  <c r="DU13" i="46"/>
  <c r="DT13" i="46"/>
  <c r="BE13" i="46" s="1"/>
  <c r="DS13" i="46"/>
  <c r="BD13" i="46" s="1"/>
  <c r="DR13" i="46"/>
  <c r="BC13" i="46" s="1"/>
  <c r="DQ13" i="46"/>
  <c r="BB13" i="46" s="1"/>
  <c r="DP13" i="46"/>
  <c r="BA13" i="46" s="1"/>
  <c r="DO13" i="46"/>
  <c r="DN13" i="46"/>
  <c r="AY13" i="46" s="1"/>
  <c r="DM13" i="46"/>
  <c r="DL13" i="46"/>
  <c r="AW13" i="46" s="1"/>
  <c r="DK13" i="46"/>
  <c r="AV13" i="46" s="1"/>
  <c r="DJ13" i="46"/>
  <c r="AU13" i="46" s="1"/>
  <c r="DI13" i="46"/>
  <c r="AT13" i="46" s="1"/>
  <c r="DH13" i="46"/>
  <c r="AS13" i="46" s="1"/>
  <c r="DG13" i="46"/>
  <c r="DF13" i="46"/>
  <c r="AQ13" i="46" s="1"/>
  <c r="DE13" i="46"/>
  <c r="DD13" i="46"/>
  <c r="AO13" i="46" s="1"/>
  <c r="DC13" i="46"/>
  <c r="AN13" i="46" s="1"/>
  <c r="DB13" i="46"/>
  <c r="AM13" i="46" s="1"/>
  <c r="DA13" i="46"/>
  <c r="AL13" i="46" s="1"/>
  <c r="CZ13" i="46"/>
  <c r="AK13" i="46" s="1"/>
  <c r="CY13" i="46"/>
  <c r="CX13" i="46"/>
  <c r="CW13" i="46"/>
  <c r="CV13" i="46"/>
  <c r="AG13" i="46" s="1"/>
  <c r="CU13" i="46"/>
  <c r="AF13" i="46" s="1"/>
  <c r="CT13" i="46"/>
  <c r="AE13" i="46" s="1"/>
  <c r="CS13" i="46"/>
  <c r="AD13" i="46" s="1"/>
  <c r="CR13" i="46"/>
  <c r="AC13" i="46" s="1"/>
  <c r="CQ13" i="46"/>
  <c r="CP13" i="46"/>
  <c r="CO13" i="46"/>
  <c r="CN13" i="46"/>
  <c r="Y13" i="46" s="1"/>
  <c r="CM13" i="46"/>
  <c r="X13" i="46" s="1"/>
  <c r="CL13" i="46"/>
  <c r="W13" i="46" s="1"/>
  <c r="CK13" i="46"/>
  <c r="V13" i="46" s="1"/>
  <c r="CJ13" i="46"/>
  <c r="U13" i="46" s="1"/>
  <c r="CI13" i="46"/>
  <c r="CH13" i="46"/>
  <c r="S13" i="46" s="1"/>
  <c r="CG13" i="46"/>
  <c r="CF13" i="46"/>
  <c r="Q13" i="46" s="1"/>
  <c r="CE13" i="46"/>
  <c r="P13" i="46" s="1"/>
  <c r="CD13" i="46"/>
  <c r="O13" i="46" s="1"/>
  <c r="CC13" i="46"/>
  <c r="N13" i="46" s="1"/>
  <c r="CB13" i="46"/>
  <c r="M13" i="46" s="1"/>
  <c r="CA13" i="46"/>
  <c r="BZ13" i="46"/>
  <c r="K13" i="46" s="1"/>
  <c r="BY13" i="46"/>
  <c r="BX13" i="46"/>
  <c r="I13" i="46" s="1"/>
  <c r="BW13" i="46"/>
  <c r="H13" i="46" s="1"/>
  <c r="BV13" i="46"/>
  <c r="G13" i="46" s="1"/>
  <c r="BU13" i="46"/>
  <c r="F13" i="46" s="1"/>
  <c r="BT13" i="46"/>
  <c r="E13" i="46" s="1"/>
  <c r="BS13" i="46"/>
  <c r="A13" i="46"/>
  <c r="EF12" i="46"/>
  <c r="EE12" i="46"/>
  <c r="BP12" i="46" s="1"/>
  <c r="ED12" i="46"/>
  <c r="BO12" i="44" s="1"/>
  <c r="EC12" i="46"/>
  <c r="BN12" i="46" s="1"/>
  <c r="EB12" i="46"/>
  <c r="BM12" i="46" s="1"/>
  <c r="EA12" i="46"/>
  <c r="BL12" i="46" s="1"/>
  <c r="DZ12" i="46"/>
  <c r="BK12" i="46" s="1"/>
  <c r="DY12" i="46"/>
  <c r="BJ12" i="46" s="1"/>
  <c r="DX12" i="46"/>
  <c r="DW12" i="46"/>
  <c r="BH12" i="46" s="1"/>
  <c r="DV12" i="46"/>
  <c r="BG12" i="46" s="1"/>
  <c r="DU12" i="46"/>
  <c r="BF12" i="46" s="1"/>
  <c r="DT12" i="46"/>
  <c r="BE12" i="46" s="1"/>
  <c r="DS12" i="46"/>
  <c r="BD12" i="46" s="1"/>
  <c r="DR12" i="46"/>
  <c r="DQ12" i="46"/>
  <c r="BB12" i="46" s="1"/>
  <c r="DP12" i="46"/>
  <c r="BA12" i="44" s="1"/>
  <c r="DO12" i="46"/>
  <c r="AZ12" i="46" s="1"/>
  <c r="DN12" i="46"/>
  <c r="AY12" i="46" s="1"/>
  <c r="DM12" i="46"/>
  <c r="AX12" i="46" s="1"/>
  <c r="DL12" i="46"/>
  <c r="AW12" i="46" s="1"/>
  <c r="DK12" i="46"/>
  <c r="AV12" i="46" s="1"/>
  <c r="DJ12" i="46"/>
  <c r="DI12" i="46"/>
  <c r="AT12" i="46" s="1"/>
  <c r="DH12" i="46"/>
  <c r="DG12" i="46"/>
  <c r="AR12" i="46" s="1"/>
  <c r="DF12" i="46"/>
  <c r="AQ12" i="46" s="1"/>
  <c r="DE12" i="46"/>
  <c r="AP12" i="46" s="1"/>
  <c r="DD12" i="46"/>
  <c r="AO12" i="46" s="1"/>
  <c r="DC12" i="46"/>
  <c r="AN12" i="46" s="1"/>
  <c r="DB12" i="46"/>
  <c r="AM12" i="46" s="1"/>
  <c r="DA12" i="46"/>
  <c r="AL12" i="46" s="1"/>
  <c r="CZ12" i="46"/>
  <c r="CY12" i="46"/>
  <c r="AJ12" i="46" s="1"/>
  <c r="CX12" i="46"/>
  <c r="CW12" i="46"/>
  <c r="AH12" i="46" s="1"/>
  <c r="CV12" i="46"/>
  <c r="AG12" i="46" s="1"/>
  <c r="CU12" i="46"/>
  <c r="AF12" i="46" s="1"/>
  <c r="CT12" i="46"/>
  <c r="CS12" i="46"/>
  <c r="CR12" i="46"/>
  <c r="CQ12" i="46"/>
  <c r="AB12" i="46" s="1"/>
  <c r="CP12" i="46"/>
  <c r="AA12" i="46" s="1"/>
  <c r="CO12" i="46"/>
  <c r="Z12" i="46" s="1"/>
  <c r="CN12" i="46"/>
  <c r="Y12" i="46" s="1"/>
  <c r="CM12" i="46"/>
  <c r="X12" i="46" s="1"/>
  <c r="CL12" i="46"/>
  <c r="CK12" i="46"/>
  <c r="V12" i="46" s="1"/>
  <c r="CJ12" i="46"/>
  <c r="CI12" i="46"/>
  <c r="T12" i="46" s="1"/>
  <c r="CH12" i="46"/>
  <c r="S12" i="46" s="1"/>
  <c r="CG12" i="46"/>
  <c r="R12" i="46" s="1"/>
  <c r="CF12" i="46"/>
  <c r="Q12" i="46" s="1"/>
  <c r="CE12" i="46"/>
  <c r="P12" i="46" s="1"/>
  <c r="CD12" i="46"/>
  <c r="O12" i="46" s="1"/>
  <c r="CC12" i="46"/>
  <c r="N12" i="46" s="1"/>
  <c r="CB12" i="46"/>
  <c r="CA12" i="46"/>
  <c r="L12" i="46" s="1"/>
  <c r="BZ12" i="46"/>
  <c r="K12" i="46" s="1"/>
  <c r="BY12" i="46"/>
  <c r="J12" i="46" s="1"/>
  <c r="BX12" i="46"/>
  <c r="I12" i="46" s="1"/>
  <c r="BW12" i="46"/>
  <c r="H12" i="46" s="1"/>
  <c r="BV12" i="46"/>
  <c r="G12" i="46" s="1"/>
  <c r="BU12" i="46"/>
  <c r="F12" i="46" s="1"/>
  <c r="BT12" i="46"/>
  <c r="BS12" i="46"/>
  <c r="D12" i="46" s="1"/>
  <c r="BO12" i="46"/>
  <c r="A12" i="46"/>
  <c r="A10" i="27" s="1"/>
  <c r="EF11" i="46"/>
  <c r="BQ11" i="46" s="1"/>
  <c r="EE11" i="46"/>
  <c r="BP11" i="46" s="1"/>
  <c r="ED11" i="46"/>
  <c r="EC11" i="46"/>
  <c r="BN11" i="46" s="1"/>
  <c r="EB11" i="46"/>
  <c r="EA11" i="46"/>
  <c r="BL11" i="46" s="1"/>
  <c r="DZ11" i="46"/>
  <c r="BK11" i="46" s="1"/>
  <c r="DY11" i="46"/>
  <c r="BJ11" i="46" s="1"/>
  <c r="DX11" i="46"/>
  <c r="BI11" i="46" s="1"/>
  <c r="DW11" i="46"/>
  <c r="BH11" i="46" s="1"/>
  <c r="DV11" i="46"/>
  <c r="DU11" i="46"/>
  <c r="DT11" i="46"/>
  <c r="DS11" i="46"/>
  <c r="BD11" i="46" s="1"/>
  <c r="DR11" i="46"/>
  <c r="BC11" i="46" s="1"/>
  <c r="DQ11" i="46"/>
  <c r="BB11" i="46" s="1"/>
  <c r="DP11" i="46"/>
  <c r="BA11" i="46" s="1"/>
  <c r="DO11" i="46"/>
  <c r="AZ11" i="44" s="1"/>
  <c r="DN11" i="46"/>
  <c r="DM11" i="46"/>
  <c r="AX11" i="46" s="1"/>
  <c r="DL11" i="46"/>
  <c r="AW11" i="46" s="1"/>
  <c r="DK11" i="46"/>
  <c r="AV11" i="46" s="1"/>
  <c r="DJ11" i="46"/>
  <c r="AU11" i="46" s="1"/>
  <c r="DI11" i="46"/>
  <c r="AT11" i="46" s="1"/>
  <c r="DH11" i="46"/>
  <c r="AS11" i="46" s="1"/>
  <c r="DG11" i="46"/>
  <c r="AR11" i="46" s="1"/>
  <c r="DF11" i="46"/>
  <c r="DE11" i="46"/>
  <c r="AP11" i="46" s="1"/>
  <c r="DD11" i="46"/>
  <c r="DC11" i="46"/>
  <c r="AN11" i="46" s="1"/>
  <c r="DB11" i="46"/>
  <c r="AM11" i="46" s="1"/>
  <c r="DA11" i="46"/>
  <c r="AL11" i="46" s="1"/>
  <c r="CZ11" i="46"/>
  <c r="AK11" i="46" s="1"/>
  <c r="CY11" i="46"/>
  <c r="AJ11" i="46" s="1"/>
  <c r="CX11" i="46"/>
  <c r="AI11" i="46" s="1"/>
  <c r="CW11" i="46"/>
  <c r="AH11" i="46" s="1"/>
  <c r="CV11" i="46"/>
  <c r="AG11" i="46" s="1"/>
  <c r="CU11" i="46"/>
  <c r="AF11" i="46" s="1"/>
  <c r="CT11" i="46"/>
  <c r="AE11" i="46" s="1"/>
  <c r="CS11" i="46"/>
  <c r="AD11" i="46" s="1"/>
  <c r="CR11" i="46"/>
  <c r="AC11" i="46" s="1"/>
  <c r="CQ11" i="46"/>
  <c r="AB11" i="46" s="1"/>
  <c r="CP11" i="46"/>
  <c r="CO11" i="46"/>
  <c r="Z11" i="46" s="1"/>
  <c r="CN11" i="46"/>
  <c r="CM11" i="46"/>
  <c r="X11" i="46" s="1"/>
  <c r="CL11" i="46"/>
  <c r="W11" i="46" s="1"/>
  <c r="CK11" i="46"/>
  <c r="V11" i="46" s="1"/>
  <c r="CJ11" i="46"/>
  <c r="U11" i="46" s="1"/>
  <c r="CI11" i="46"/>
  <c r="T11" i="46" s="1"/>
  <c r="CH11" i="46"/>
  <c r="CG11" i="46"/>
  <c r="R11" i="46" s="1"/>
  <c r="CF11" i="46"/>
  <c r="CE11" i="46"/>
  <c r="P11" i="46" s="1"/>
  <c r="CD11" i="46"/>
  <c r="O11" i="46" s="1"/>
  <c r="CC11" i="46"/>
  <c r="N11" i="46" s="1"/>
  <c r="CB11" i="46"/>
  <c r="M11" i="46" s="1"/>
  <c r="CA11" i="46"/>
  <c r="L11" i="46" s="1"/>
  <c r="BZ11" i="46"/>
  <c r="BY11" i="46"/>
  <c r="J11" i="46" s="1"/>
  <c r="BX11" i="46"/>
  <c r="BW11" i="46"/>
  <c r="H11" i="46" s="1"/>
  <c r="BV11" i="46"/>
  <c r="G11" i="46" s="1"/>
  <c r="BU11" i="46"/>
  <c r="F11" i="46" s="1"/>
  <c r="BT11" i="46"/>
  <c r="E11" i="46" s="1"/>
  <c r="BS11" i="46"/>
  <c r="D11" i="46" s="1"/>
  <c r="A11" i="46"/>
  <c r="EF10" i="46"/>
  <c r="EE10" i="46"/>
  <c r="BP10" i="46" s="1"/>
  <c r="ED10" i="46"/>
  <c r="BO10" i="44" s="1"/>
  <c r="EC10" i="46"/>
  <c r="BN10" i="44" s="1"/>
  <c r="EB10" i="46"/>
  <c r="BM10" i="44" s="1"/>
  <c r="EA10" i="46"/>
  <c r="BL10" i="46" s="1"/>
  <c r="DZ10" i="46"/>
  <c r="BK10" i="46" s="1"/>
  <c r="DY10" i="46"/>
  <c r="BJ10" i="46" s="1"/>
  <c r="DX10" i="46"/>
  <c r="BI10" i="46" s="1"/>
  <c r="DW10" i="46"/>
  <c r="BH10" i="46" s="1"/>
  <c r="DV10" i="46"/>
  <c r="BG10" i="46" s="1"/>
  <c r="DU10" i="46"/>
  <c r="BF10" i="46" s="1"/>
  <c r="DT10" i="46"/>
  <c r="BE10" i="46" s="1"/>
  <c r="DS10" i="46"/>
  <c r="BD10" i="46" s="1"/>
  <c r="DR10" i="46"/>
  <c r="BC10" i="46" s="1"/>
  <c r="DQ10" i="46"/>
  <c r="BB10" i="46" s="1"/>
  <c r="DP10" i="46"/>
  <c r="DO10" i="46"/>
  <c r="AZ10" i="46" s="1"/>
  <c r="DN10" i="46"/>
  <c r="AY10" i="46" s="1"/>
  <c r="DM10" i="46"/>
  <c r="AX10" i="46" s="1"/>
  <c r="DL10" i="46"/>
  <c r="AW10" i="46" s="1"/>
  <c r="DK10" i="46"/>
  <c r="AV10" i="46" s="1"/>
  <c r="DJ10" i="46"/>
  <c r="AU10" i="46" s="1"/>
  <c r="DI10" i="46"/>
  <c r="AT10" i="46" s="1"/>
  <c r="DH10" i="46"/>
  <c r="AS10" i="46" s="1"/>
  <c r="DG10" i="46"/>
  <c r="AR10" i="46" s="1"/>
  <c r="DF10" i="46"/>
  <c r="AQ10" i="46" s="1"/>
  <c r="DE10" i="46"/>
  <c r="DD10" i="46"/>
  <c r="AO10" i="46" s="1"/>
  <c r="DC10" i="46"/>
  <c r="AN10" i="46" s="1"/>
  <c r="DB10" i="46"/>
  <c r="AM10" i="46" s="1"/>
  <c r="DA10" i="46"/>
  <c r="AL10" i="46" s="1"/>
  <c r="CZ10" i="46"/>
  <c r="AK10" i="46" s="1"/>
  <c r="CY10" i="46"/>
  <c r="AJ10" i="46" s="1"/>
  <c r="CX10" i="46"/>
  <c r="AI10" i="46" s="1"/>
  <c r="CW10" i="46"/>
  <c r="AH10" i="46" s="1"/>
  <c r="CV10" i="46"/>
  <c r="AG10" i="46" s="1"/>
  <c r="CU10" i="46"/>
  <c r="AF10" i="46" s="1"/>
  <c r="CT10" i="46"/>
  <c r="AE10" i="44" s="1"/>
  <c r="CS10" i="46"/>
  <c r="AD10" i="46" s="1"/>
  <c r="CR10" i="46"/>
  <c r="AC10" i="46" s="1"/>
  <c r="CQ10" i="46"/>
  <c r="AB10" i="46" s="1"/>
  <c r="CP10" i="46"/>
  <c r="AA10" i="46" s="1"/>
  <c r="CO10" i="46"/>
  <c r="Z10" i="46" s="1"/>
  <c r="CN10" i="46"/>
  <c r="Y10" i="46" s="1"/>
  <c r="CM10" i="46"/>
  <c r="X10" i="46" s="1"/>
  <c r="CL10" i="46"/>
  <c r="W10" i="46" s="1"/>
  <c r="CK10" i="46"/>
  <c r="V10" i="46" s="1"/>
  <c r="CJ10" i="46"/>
  <c r="U10" i="46" s="1"/>
  <c r="CI10" i="46"/>
  <c r="T10" i="46" s="1"/>
  <c r="CH10" i="46"/>
  <c r="S10" i="46" s="1"/>
  <c r="CG10" i="46"/>
  <c r="R10" i="46" s="1"/>
  <c r="CF10" i="46"/>
  <c r="Q10" i="46" s="1"/>
  <c r="CE10" i="46"/>
  <c r="P10" i="46" s="1"/>
  <c r="CD10" i="46"/>
  <c r="O10" i="46" s="1"/>
  <c r="CC10" i="46"/>
  <c r="N10" i="46" s="1"/>
  <c r="CB10" i="46"/>
  <c r="CA10" i="46"/>
  <c r="L10" i="46" s="1"/>
  <c r="BZ10" i="46"/>
  <c r="K10" i="46" s="1"/>
  <c r="BY10" i="46"/>
  <c r="J10" i="46" s="1"/>
  <c r="BX10" i="46"/>
  <c r="I10" i="46" s="1"/>
  <c r="BW10" i="46"/>
  <c r="H10" i="46" s="1"/>
  <c r="BV10" i="46"/>
  <c r="G10" i="46" s="1"/>
  <c r="BU10" i="46"/>
  <c r="F10" i="46" s="1"/>
  <c r="BT10" i="46"/>
  <c r="BS10" i="46"/>
  <c r="D10" i="46" s="1"/>
  <c r="A10" i="46"/>
  <c r="EF9" i="46"/>
  <c r="BQ9" i="46" s="1"/>
  <c r="EE9" i="46"/>
  <c r="BP9" i="46" s="1"/>
  <c r="ED9" i="46"/>
  <c r="BO9" i="46" s="1"/>
  <c r="EC9" i="46"/>
  <c r="EB9" i="46"/>
  <c r="BM9" i="46" s="1"/>
  <c r="EA9" i="46"/>
  <c r="BL9" i="46" s="1"/>
  <c r="DZ9" i="46"/>
  <c r="BK9" i="46" s="1"/>
  <c r="DY9" i="46"/>
  <c r="BJ9" i="46" s="1"/>
  <c r="DX9" i="46"/>
  <c r="BI9" i="46" s="1"/>
  <c r="DW9" i="46"/>
  <c r="BH9" i="46" s="1"/>
  <c r="DV9" i="46"/>
  <c r="BG9" i="46" s="1"/>
  <c r="DU9" i="46"/>
  <c r="BF9" i="46" s="1"/>
  <c r="DT9" i="46"/>
  <c r="DS9" i="46"/>
  <c r="BD9" i="46" s="1"/>
  <c r="DR9" i="46"/>
  <c r="BC9" i="46" s="1"/>
  <c r="DQ9" i="46"/>
  <c r="BB9" i="46" s="1"/>
  <c r="DP9" i="46"/>
  <c r="BA9" i="46" s="1"/>
  <c r="DO9" i="46"/>
  <c r="AZ9" i="46" s="1"/>
  <c r="DN9" i="46"/>
  <c r="DM9" i="46"/>
  <c r="DL9" i="46"/>
  <c r="AW9" i="46" s="1"/>
  <c r="DK9" i="46"/>
  <c r="AV9" i="46" s="1"/>
  <c r="DJ9" i="46"/>
  <c r="AU9" i="46" s="1"/>
  <c r="DI9" i="46"/>
  <c r="AT9" i="46" s="1"/>
  <c r="DH9" i="46"/>
  <c r="AS9" i="46" s="1"/>
  <c r="DG9" i="46"/>
  <c r="AR9" i="46" s="1"/>
  <c r="DF9" i="46"/>
  <c r="DE9" i="46"/>
  <c r="DD9" i="46"/>
  <c r="AO9" i="46" s="1"/>
  <c r="DC9" i="46"/>
  <c r="DB9" i="46"/>
  <c r="AM9" i="46" s="1"/>
  <c r="DA9" i="46"/>
  <c r="AL9" i="46" s="1"/>
  <c r="CZ9" i="46"/>
  <c r="AK9" i="46" s="1"/>
  <c r="CY9" i="46"/>
  <c r="AJ9" i="46" s="1"/>
  <c r="CX9" i="46"/>
  <c r="AI9" i="46" s="1"/>
  <c r="CW9" i="46"/>
  <c r="CV9" i="46"/>
  <c r="AG9" i="46" s="1"/>
  <c r="CU9" i="46"/>
  <c r="AF9" i="46" s="1"/>
  <c r="CT9" i="46"/>
  <c r="AE9" i="46" s="1"/>
  <c r="CS9" i="46"/>
  <c r="AD9" i="46" s="1"/>
  <c r="CR9" i="46"/>
  <c r="AC9" i="46" s="1"/>
  <c r="CQ9" i="46"/>
  <c r="AB9" i="46" s="1"/>
  <c r="CP9" i="46"/>
  <c r="AA9" i="46" s="1"/>
  <c r="CO9" i="46"/>
  <c r="Z9" i="46" s="1"/>
  <c r="CN9" i="46"/>
  <c r="Y9" i="46" s="1"/>
  <c r="CM9" i="46"/>
  <c r="X9" i="46" s="1"/>
  <c r="CL9" i="46"/>
  <c r="W9" i="46" s="1"/>
  <c r="CK9" i="46"/>
  <c r="V9" i="46" s="1"/>
  <c r="CJ9" i="46"/>
  <c r="U9" i="46" s="1"/>
  <c r="CI9" i="46"/>
  <c r="T9" i="46" s="1"/>
  <c r="CH9" i="46"/>
  <c r="S9" i="46" s="1"/>
  <c r="CG9" i="46"/>
  <c r="R9" i="46" s="1"/>
  <c r="CF9" i="46"/>
  <c r="Q9" i="46" s="1"/>
  <c r="CE9" i="46"/>
  <c r="P9" i="46" s="1"/>
  <c r="CD9" i="46"/>
  <c r="O9" i="46" s="1"/>
  <c r="CC9" i="46"/>
  <c r="N9" i="46" s="1"/>
  <c r="CB9" i="46"/>
  <c r="M9" i="46" s="1"/>
  <c r="CA9" i="46"/>
  <c r="L9" i="46" s="1"/>
  <c r="BZ9" i="46"/>
  <c r="K9" i="46" s="1"/>
  <c r="BY9" i="46"/>
  <c r="BX9" i="46"/>
  <c r="I9" i="46" s="1"/>
  <c r="BW9" i="46"/>
  <c r="BV9" i="46"/>
  <c r="G9" i="46" s="1"/>
  <c r="BU9" i="46"/>
  <c r="F9" i="46" s="1"/>
  <c r="BT9" i="46"/>
  <c r="E9" i="46" s="1"/>
  <c r="BS9" i="46"/>
  <c r="D9" i="46" s="1"/>
  <c r="A9" i="46"/>
  <c r="EF8" i="46"/>
  <c r="EE8" i="46"/>
  <c r="BP8" i="46" s="1"/>
  <c r="ED8" i="46"/>
  <c r="BO8" i="46" s="1"/>
  <c r="EC8" i="46"/>
  <c r="BN8" i="46" s="1"/>
  <c r="EB8" i="46"/>
  <c r="BM8" i="46" s="1"/>
  <c r="EA8" i="46"/>
  <c r="BL8" i="46" s="1"/>
  <c r="DZ8" i="46"/>
  <c r="DY8" i="46"/>
  <c r="BJ8" i="46" s="1"/>
  <c r="DX8" i="46"/>
  <c r="DW8" i="46"/>
  <c r="BH8" i="46" s="1"/>
  <c r="DV8" i="46"/>
  <c r="BG8" i="46" s="1"/>
  <c r="DU8" i="46"/>
  <c r="BF8" i="46" s="1"/>
  <c r="DT8" i="46"/>
  <c r="BE8" i="46" s="1"/>
  <c r="DS8" i="46"/>
  <c r="BD8" i="46" s="1"/>
  <c r="DR8" i="46"/>
  <c r="BC8" i="46" s="1"/>
  <c r="DQ8" i="46"/>
  <c r="DP8" i="46"/>
  <c r="DO8" i="46"/>
  <c r="AZ8" i="46" s="1"/>
  <c r="DN8" i="46"/>
  <c r="AY8" i="46" s="1"/>
  <c r="DM8" i="46"/>
  <c r="AX8" i="46" s="1"/>
  <c r="DL8" i="46"/>
  <c r="AW8" i="46" s="1"/>
  <c r="DK8" i="46"/>
  <c r="AV8" i="46" s="1"/>
  <c r="DJ8" i="46"/>
  <c r="DI8" i="46"/>
  <c r="AT8" i="46" s="1"/>
  <c r="DH8" i="46"/>
  <c r="DG8" i="46"/>
  <c r="AR8" i="46" s="1"/>
  <c r="DF8" i="46"/>
  <c r="DE8" i="46"/>
  <c r="AP8" i="46" s="1"/>
  <c r="DD8" i="46"/>
  <c r="AO8" i="46" s="1"/>
  <c r="DC8" i="46"/>
  <c r="AN8" i="46" s="1"/>
  <c r="DB8" i="46"/>
  <c r="DA8" i="46"/>
  <c r="AL8" i="46" s="1"/>
  <c r="CZ8" i="46"/>
  <c r="CY8" i="46"/>
  <c r="AJ8" i="46" s="1"/>
  <c r="CX8" i="46"/>
  <c r="AI8" i="46" s="1"/>
  <c r="CW8" i="46"/>
  <c r="AH8" i="46" s="1"/>
  <c r="CV8" i="46"/>
  <c r="AG8" i="46" s="1"/>
  <c r="CU8" i="46"/>
  <c r="AF8" i="46" s="1"/>
  <c r="CT8" i="46"/>
  <c r="CS8" i="46"/>
  <c r="AD8" i="46" s="1"/>
  <c r="CR8" i="46"/>
  <c r="AC8" i="46" s="1"/>
  <c r="CQ8" i="46"/>
  <c r="AB8" i="46" s="1"/>
  <c r="CP8" i="46"/>
  <c r="AA8" i="46" s="1"/>
  <c r="CO8" i="46"/>
  <c r="Z8" i="46" s="1"/>
  <c r="CN8" i="46"/>
  <c r="Y8" i="46" s="1"/>
  <c r="CM8" i="46"/>
  <c r="X8" i="46" s="1"/>
  <c r="CL8" i="46"/>
  <c r="CK8" i="46"/>
  <c r="V8" i="46" s="1"/>
  <c r="CJ8" i="46"/>
  <c r="CI8" i="46"/>
  <c r="T8" i="46" s="1"/>
  <c r="CH8" i="46"/>
  <c r="S8" i="46" s="1"/>
  <c r="CG8" i="46"/>
  <c r="R8" i="46" s="1"/>
  <c r="CF8" i="46"/>
  <c r="Q8" i="46" s="1"/>
  <c r="CE8" i="46"/>
  <c r="P8" i="46" s="1"/>
  <c r="CD8" i="46"/>
  <c r="O8" i="46" s="1"/>
  <c r="CC8" i="46"/>
  <c r="CB8" i="46"/>
  <c r="CA8" i="46"/>
  <c r="L8" i="46" s="1"/>
  <c r="BZ8" i="46"/>
  <c r="K8" i="46" s="1"/>
  <c r="BY8" i="46"/>
  <c r="J8" i="46" s="1"/>
  <c r="BX8" i="46"/>
  <c r="I8" i="46" s="1"/>
  <c r="BW8" i="46"/>
  <c r="H8" i="46" s="1"/>
  <c r="BV8" i="46"/>
  <c r="BU8" i="46"/>
  <c r="F8" i="46" s="1"/>
  <c r="BT8" i="46"/>
  <c r="E8" i="46" s="1"/>
  <c r="BS8" i="46"/>
  <c r="D8" i="46" s="1"/>
  <c r="A8" i="46"/>
  <c r="EF7" i="46"/>
  <c r="BQ7" i="46" s="1"/>
  <c r="EE7" i="46"/>
  <c r="BP7" i="46" s="1"/>
  <c r="ED7" i="46"/>
  <c r="BO7" i="46" s="1"/>
  <c r="EC7" i="46"/>
  <c r="EB7" i="46"/>
  <c r="BM7" i="46" s="1"/>
  <c r="EA7" i="46"/>
  <c r="DZ7" i="46"/>
  <c r="BK7" i="46" s="1"/>
  <c r="DY7" i="46"/>
  <c r="BJ7" i="46" s="1"/>
  <c r="DX7" i="46"/>
  <c r="BI7" i="44" s="1"/>
  <c r="DW7" i="46"/>
  <c r="BH7" i="46" s="1"/>
  <c r="DV7" i="46"/>
  <c r="BG7" i="46" s="1"/>
  <c r="DU7" i="46"/>
  <c r="BF7" i="46" s="1"/>
  <c r="DT7" i="46"/>
  <c r="DS7" i="46"/>
  <c r="DR7" i="46"/>
  <c r="BC7" i="46" s="1"/>
  <c r="DQ7" i="46"/>
  <c r="BB7" i="46" s="1"/>
  <c r="DP7" i="46"/>
  <c r="BA7" i="46" s="1"/>
  <c r="DO7" i="46"/>
  <c r="AZ7" i="46" s="1"/>
  <c r="DN7" i="46"/>
  <c r="AY7" i="46" s="1"/>
  <c r="DM7" i="46"/>
  <c r="DL7" i="46"/>
  <c r="AW7" i="46" s="1"/>
  <c r="DK7" i="46"/>
  <c r="DJ7" i="46"/>
  <c r="AU7" i="46" s="1"/>
  <c r="DI7" i="46"/>
  <c r="DH7" i="46"/>
  <c r="AS7" i="44" s="1"/>
  <c r="DG7" i="46"/>
  <c r="AR7" i="46" s="1"/>
  <c r="DF7" i="46"/>
  <c r="DE7" i="46"/>
  <c r="DD7" i="46"/>
  <c r="AO7" i="46" s="1"/>
  <c r="DC7" i="46"/>
  <c r="AN7" i="46" s="1"/>
  <c r="DB7" i="46"/>
  <c r="AM7" i="46" s="1"/>
  <c r="DA7" i="46"/>
  <c r="AL7" i="46" s="1"/>
  <c r="CZ7" i="46"/>
  <c r="AK7" i="46" s="1"/>
  <c r="CY7" i="46"/>
  <c r="AJ7" i="46" s="1"/>
  <c r="CX7" i="46"/>
  <c r="AI7" i="46" s="1"/>
  <c r="CW7" i="46"/>
  <c r="CV7" i="46"/>
  <c r="AG7" i="46" s="1"/>
  <c r="CU7" i="46"/>
  <c r="CT7" i="46"/>
  <c r="AE7" i="46" s="1"/>
  <c r="CS7" i="46"/>
  <c r="AD7" i="46" s="1"/>
  <c r="CR7" i="46"/>
  <c r="AC7" i="46" s="1"/>
  <c r="CQ7" i="46"/>
  <c r="AB7" i="46" s="1"/>
  <c r="CP7" i="46"/>
  <c r="AA7" i="46" s="1"/>
  <c r="CO7" i="46"/>
  <c r="CN7" i="46"/>
  <c r="Y7" i="46" s="1"/>
  <c r="CM7" i="46"/>
  <c r="X7" i="46" s="1"/>
  <c r="CL7" i="46"/>
  <c r="W7" i="46" s="1"/>
  <c r="CK7" i="46"/>
  <c r="CJ7" i="46"/>
  <c r="U7" i="46" s="1"/>
  <c r="CI7" i="46"/>
  <c r="T7" i="46" s="1"/>
  <c r="CH7" i="46"/>
  <c r="S7" i="46" s="1"/>
  <c r="CG7" i="46"/>
  <c r="CF7" i="46"/>
  <c r="Q7" i="46" s="1"/>
  <c r="CE7" i="46"/>
  <c r="CD7" i="46"/>
  <c r="O7" i="46" s="1"/>
  <c r="CC7" i="46"/>
  <c r="N7" i="46" s="1"/>
  <c r="CB7" i="46"/>
  <c r="M7" i="46" s="1"/>
  <c r="CA7" i="46"/>
  <c r="L7" i="46" s="1"/>
  <c r="BZ7" i="46"/>
  <c r="K7" i="46" s="1"/>
  <c r="BY7" i="46"/>
  <c r="BX7" i="46"/>
  <c r="I7" i="46" s="1"/>
  <c r="BW7" i="46"/>
  <c r="H7" i="46" s="1"/>
  <c r="BV7" i="46"/>
  <c r="G7" i="46" s="1"/>
  <c r="BU7" i="46"/>
  <c r="F7" i="46" s="1"/>
  <c r="BT7" i="46"/>
  <c r="E7" i="46" s="1"/>
  <c r="BS7" i="46"/>
  <c r="D7" i="46" s="1"/>
  <c r="A7" i="46"/>
  <c r="C7" i="46" s="1"/>
  <c r="C7" i="44" s="1"/>
  <c r="EF6" i="46"/>
  <c r="EE6" i="46"/>
  <c r="ED6" i="46"/>
  <c r="EC6" i="46"/>
  <c r="BN6" i="46" s="1"/>
  <c r="EB6" i="46"/>
  <c r="BM6" i="46" s="1"/>
  <c r="EA6" i="46"/>
  <c r="DZ6" i="46"/>
  <c r="BK6" i="46" s="1"/>
  <c r="DY6" i="46"/>
  <c r="BJ6" i="46" s="1"/>
  <c r="DX6" i="46"/>
  <c r="DW6" i="46"/>
  <c r="DV6" i="46"/>
  <c r="DU6" i="46"/>
  <c r="BF6" i="46" s="1"/>
  <c r="DT6" i="46"/>
  <c r="BE6" i="46" s="1"/>
  <c r="DS6" i="46"/>
  <c r="DR6" i="46"/>
  <c r="BC6" i="46" s="1"/>
  <c r="DQ6" i="46"/>
  <c r="BB6" i="46" s="1"/>
  <c r="DP6" i="46"/>
  <c r="DO6" i="46"/>
  <c r="DN6" i="46"/>
  <c r="DM6" i="46"/>
  <c r="AX6" i="46" s="1"/>
  <c r="DL6" i="46"/>
  <c r="AW6" i="46" s="1"/>
  <c r="DK6" i="46"/>
  <c r="DJ6" i="46"/>
  <c r="AU6" i="46" s="1"/>
  <c r="DI6" i="46"/>
  <c r="AT6" i="46" s="1"/>
  <c r="DH6" i="46"/>
  <c r="DG6" i="46"/>
  <c r="DF6" i="46"/>
  <c r="DE6" i="46"/>
  <c r="AP6" i="46" s="1"/>
  <c r="DD6" i="46"/>
  <c r="AO6" i="46" s="1"/>
  <c r="DC6" i="46"/>
  <c r="DB6" i="46"/>
  <c r="AM6" i="46" s="1"/>
  <c r="DA6" i="46"/>
  <c r="AL6" i="46" s="1"/>
  <c r="CZ6" i="46"/>
  <c r="CY6" i="46"/>
  <c r="CX6" i="46"/>
  <c r="CW6" i="46"/>
  <c r="AH6" i="46" s="1"/>
  <c r="CV6" i="46"/>
  <c r="AG6" i="46" s="1"/>
  <c r="CU6" i="46"/>
  <c r="CT6" i="46"/>
  <c r="AE6" i="46" s="1"/>
  <c r="CS6" i="46"/>
  <c r="AD6" i="46" s="1"/>
  <c r="CR6" i="46"/>
  <c r="CQ6" i="46"/>
  <c r="CP6" i="46"/>
  <c r="CO6" i="46"/>
  <c r="Z6" i="46" s="1"/>
  <c r="CN6" i="46"/>
  <c r="Y6" i="46" s="1"/>
  <c r="CM6" i="46"/>
  <c r="CL6" i="46"/>
  <c r="W6" i="46" s="1"/>
  <c r="CK6" i="46"/>
  <c r="V6" i="46" s="1"/>
  <c r="CJ6" i="46"/>
  <c r="CI6" i="46"/>
  <c r="CH6" i="46"/>
  <c r="CG6" i="46"/>
  <c r="R6" i="46" s="1"/>
  <c r="CF6" i="46"/>
  <c r="Q6" i="46" s="1"/>
  <c r="CE6" i="46"/>
  <c r="CD6" i="46"/>
  <c r="O6" i="46" s="1"/>
  <c r="CC6" i="46"/>
  <c r="N6" i="46" s="1"/>
  <c r="CB6" i="46"/>
  <c r="CA6" i="46"/>
  <c r="BZ6" i="46"/>
  <c r="BY6" i="46"/>
  <c r="J6" i="46" s="1"/>
  <c r="BX6" i="46"/>
  <c r="I6" i="46" s="1"/>
  <c r="BW6" i="46"/>
  <c r="BV6" i="46"/>
  <c r="G6" i="46" s="1"/>
  <c r="BU6" i="46"/>
  <c r="F6" i="46" s="1"/>
  <c r="BT6" i="46"/>
  <c r="BS6" i="46"/>
  <c r="BQ6" i="46"/>
  <c r="BP6" i="46"/>
  <c r="BO6" i="46"/>
  <c r="BL6" i="46"/>
  <c r="BI6" i="46"/>
  <c r="BH6" i="46"/>
  <c r="BG6" i="46"/>
  <c r="BD6" i="46"/>
  <c r="BA6" i="46"/>
  <c r="AZ6" i="46"/>
  <c r="AY6" i="46"/>
  <c r="AV6" i="46"/>
  <c r="AS6" i="46"/>
  <c r="AR6" i="46"/>
  <c r="AQ6" i="46"/>
  <c r="AN6" i="46"/>
  <c r="AK6" i="46"/>
  <c r="AJ6" i="46"/>
  <c r="AI6" i="46"/>
  <c r="AF6" i="46"/>
  <c r="AC6" i="46"/>
  <c r="AB6" i="46"/>
  <c r="AA6" i="46"/>
  <c r="X6" i="46"/>
  <c r="U6" i="46"/>
  <c r="T6" i="46"/>
  <c r="S6" i="46"/>
  <c r="P6" i="46"/>
  <c r="M6" i="46"/>
  <c r="L6" i="46"/>
  <c r="K6" i="46"/>
  <c r="H6" i="46"/>
  <c r="E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A207" i="44"/>
  <c r="AY207" i="44"/>
  <c r="AK207" i="44"/>
  <c r="U207" i="44"/>
  <c r="K207" i="44"/>
  <c r="BM206" i="44"/>
  <c r="BE206" i="44"/>
  <c r="BC206" i="44"/>
  <c r="AW206" i="44"/>
  <c r="Q206" i="44"/>
  <c r="O206" i="44"/>
  <c r="BQ205" i="44"/>
  <c r="BI205" i="44"/>
  <c r="BG205" i="44"/>
  <c r="BA205" i="44"/>
  <c r="AS205" i="44"/>
  <c r="AC205" i="44"/>
  <c r="S205" i="44"/>
  <c r="M205" i="44"/>
  <c r="BG204" i="44"/>
  <c r="AY204" i="44"/>
  <c r="AQ204" i="44"/>
  <c r="AW203" i="44"/>
  <c r="Q203" i="44"/>
  <c r="G203" i="44"/>
  <c r="AZ202" i="44"/>
  <c r="AS202" i="44"/>
  <c r="AK202" i="44"/>
  <c r="AI202" i="44"/>
  <c r="AX201" i="44"/>
  <c r="AR200" i="44"/>
  <c r="AB200" i="44"/>
  <c r="AD199" i="44"/>
  <c r="BB198" i="44"/>
  <c r="AK196" i="44"/>
  <c r="U196" i="44"/>
  <c r="BH194" i="44"/>
  <c r="AD194" i="44"/>
  <c r="BP192" i="44"/>
  <c r="BN191" i="44"/>
  <c r="AN191" i="44"/>
  <c r="AZ190" i="44"/>
  <c r="AF190" i="44"/>
  <c r="AP189" i="44"/>
  <c r="BM184" i="44"/>
  <c r="AQ177" i="44"/>
  <c r="BQ6" i="44"/>
  <c r="BP6" i="44"/>
  <c r="BO6" i="44"/>
  <c r="BN6" i="44"/>
  <c r="BL6" i="44"/>
  <c r="BK6" i="44"/>
  <c r="BJ6" i="44"/>
  <c r="BI6" i="44"/>
  <c r="BH6" i="44"/>
  <c r="BG6" i="44"/>
  <c r="BF6" i="44"/>
  <c r="BD6" i="44"/>
  <c r="BC6" i="44"/>
  <c r="BB6" i="44"/>
  <c r="BA6" i="44"/>
  <c r="AZ6" i="44"/>
  <c r="AY6" i="44"/>
  <c r="AX6" i="44"/>
  <c r="AV6" i="44"/>
  <c r="AU6" i="44"/>
  <c r="AT6" i="44"/>
  <c r="AS6" i="44"/>
  <c r="AR6" i="44"/>
  <c r="AQ6" i="44"/>
  <c r="AP6" i="44"/>
  <c r="AN6" i="44"/>
  <c r="AM6" i="44"/>
  <c r="AL6" i="44"/>
  <c r="AK6" i="44"/>
  <c r="AJ6" i="44"/>
  <c r="AI6" i="44"/>
  <c r="AH6" i="44"/>
  <c r="AF6" i="44"/>
  <c r="AE6" i="44"/>
  <c r="AD6" i="44"/>
  <c r="AC6" i="44"/>
  <c r="AB6" i="44"/>
  <c r="AA6" i="44"/>
  <c r="Z6" i="44"/>
  <c r="X6" i="44"/>
  <c r="W6" i="44"/>
  <c r="V6" i="44"/>
  <c r="U6" i="44"/>
  <c r="T6" i="44"/>
  <c r="S6" i="44"/>
  <c r="R6" i="44"/>
  <c r="P6" i="44"/>
  <c r="O6" i="44"/>
  <c r="N6" i="44"/>
  <c r="M6" i="44"/>
  <c r="L6" i="44"/>
  <c r="K6" i="44"/>
  <c r="J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C28" i="42" s="1"/>
  <c r="Q29" i="42"/>
  <c r="J29" i="42"/>
  <c r="K29" i="42" s="1"/>
  <c r="L29" i="42" s="1"/>
  <c r="M29" i="42" s="1"/>
  <c r="C29" i="42"/>
  <c r="D29" i="42" s="1"/>
  <c r="E29" i="42" s="1"/>
  <c r="F29" i="42" s="1"/>
  <c r="J28" i="42"/>
  <c r="C201" i="46"/>
  <c r="C201" i="44" s="1"/>
  <c r="C200" i="46"/>
  <c r="C200" i="44" s="1"/>
  <c r="C6" i="46"/>
  <c r="C6" i="44" s="1"/>
  <c r="A195" i="44"/>
  <c r="A191" i="44"/>
  <c r="A6" i="44"/>
  <c r="R29" i="42"/>
  <c r="S29" i="42" s="1"/>
  <c r="T29" i="42" s="1"/>
  <c r="L46" i="41"/>
  <c r="AH12" i="40" a="1"/>
  <c r="AH12" i="40" s="1"/>
  <c r="X7" i="40" a="1"/>
  <c r="X7" i="40" s="1"/>
  <c r="X8" i="40" s="1"/>
  <c r="AV4" i="29"/>
  <c r="AR4" i="29"/>
  <c r="AC34" i="28"/>
  <c r="AB34" i="28"/>
  <c r="X14" i="28" s="1"/>
  <c r="AA34" i="28"/>
  <c r="S34" i="28"/>
  <c r="R34" i="28"/>
  <c r="N14" i="28" s="1"/>
  <c r="Q34" i="28"/>
  <c r="CA14" i="28"/>
  <c r="BZ14" i="28"/>
  <c r="BY14" i="28"/>
  <c r="BV14" i="28" s="1"/>
  <c r="BB14" i="28"/>
  <c r="BB5" i="28" s="1"/>
  <c r="D14" i="28"/>
  <c r="D5" i="28" s="1"/>
  <c r="AV12" i="28"/>
  <c r="AR12" i="28"/>
  <c r="CA8" i="28"/>
  <c r="BZ8" i="28"/>
  <c r="BY8" i="28"/>
  <c r="BV8" i="28" s="1"/>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CA5" i="28"/>
  <c r="BZ5" i="28"/>
  <c r="BX5" i="28"/>
  <c r="BW5" i="28"/>
  <c r="BQ5" i="28"/>
  <c r="BP5" i="28"/>
  <c r="BO5" i="28"/>
  <c r="BN5" i="28"/>
  <c r="BM5" i="28"/>
  <c r="BL5" i="28"/>
  <c r="BG5" i="28"/>
  <c r="BF5" i="28"/>
  <c r="BE5" i="28"/>
  <c r="BD5" i="28"/>
  <c r="BC5" i="28"/>
  <c r="AW5" i="28"/>
  <c r="AV5" i="28"/>
  <c r="AU5" i="28"/>
  <c r="AT5" i="28"/>
  <c r="AS5" i="28"/>
  <c r="AR5" i="28"/>
  <c r="AM5" i="28"/>
  <c r="AL5" i="28"/>
  <c r="AK5" i="28"/>
  <c r="AJ5" i="28"/>
  <c r="AI5" i="28"/>
  <c r="AH5" i="28"/>
  <c r="AC5" i="28"/>
  <c r="AB5" i="28"/>
  <c r="AA5" i="28"/>
  <c r="Z5" i="28"/>
  <c r="Y5" i="28"/>
  <c r="S5" i="28"/>
  <c r="R5" i="28"/>
  <c r="Q5" i="28"/>
  <c r="P5" i="28"/>
  <c r="O5" i="28"/>
  <c r="I5" i="28"/>
  <c r="H5" i="28"/>
  <c r="G5" i="28"/>
  <c r="F5" i="28"/>
  <c r="E5" i="28"/>
  <c r="CA4" i="28"/>
  <c r="BZ4" i="28"/>
  <c r="BY4" i="28"/>
  <c r="BX4" i="28"/>
  <c r="BW4" i="28"/>
  <c r="BQ4" i="28"/>
  <c r="BP4" i="28"/>
  <c r="BO4" i="28"/>
  <c r="BN4" i="28"/>
  <c r="BM4" i="28"/>
  <c r="BL4" i="28"/>
  <c r="BG4" i="28"/>
  <c r="BF4" i="28"/>
  <c r="BE4" i="28"/>
  <c r="BD4" i="28"/>
  <c r="BC4" i="28"/>
  <c r="AW4" i="28"/>
  <c r="AV4" i="28"/>
  <c r="AU4" i="28"/>
  <c r="AT4" i="28"/>
  <c r="AS4" i="28"/>
  <c r="AR4" i="28"/>
  <c r="AM4" i="28"/>
  <c r="AL4" i="28"/>
  <c r="AK4" i="28"/>
  <c r="AJ4" i="28"/>
  <c r="AI4" i="28"/>
  <c r="AH4" i="28"/>
  <c r="AC4" i="28"/>
  <c r="AB4" i="28"/>
  <c r="AA4" i="28"/>
  <c r="Z4" i="28"/>
  <c r="Y4" i="28"/>
  <c r="S4" i="28"/>
  <c r="R4" i="28"/>
  <c r="Q4" i="28"/>
  <c r="P4" i="28"/>
  <c r="O4" i="28"/>
  <c r="I4" i="28"/>
  <c r="H4" i="28"/>
  <c r="G4" i="28"/>
  <c r="F4" i="28"/>
  <c r="E4" i="28"/>
  <c r="D4" i="28"/>
  <c r="CA22" i="27"/>
  <c r="BZ22" i="27"/>
  <c r="BY22" i="27"/>
  <c r="BV22" i="27" s="1"/>
  <c r="CA21" i="27"/>
  <c r="BV21" i="27" s="1"/>
  <c r="BZ21" i="27"/>
  <c r="BY21" i="27"/>
  <c r="CA20" i="27"/>
  <c r="CA6" i="27" s="1"/>
  <c r="BZ20" i="27"/>
  <c r="BY20" i="27"/>
  <c r="BV20" i="27"/>
  <c r="CA19" i="27"/>
  <c r="BZ19" i="27"/>
  <c r="BY19" i="27"/>
  <c r="BV19" i="27"/>
  <c r="CA18" i="27"/>
  <c r="BZ18" i="27"/>
  <c r="BZ13" i="27" s="1"/>
  <c r="BZ4" i="27" s="1"/>
  <c r="BY18" i="27"/>
  <c r="CA17" i="27"/>
  <c r="BZ17" i="27"/>
  <c r="BZ6" i="27" s="1"/>
  <c r="BY17" i="27"/>
  <c r="BV17" i="27" s="1"/>
  <c r="CA16" i="27"/>
  <c r="BZ16" i="27"/>
  <c r="BY16" i="27"/>
  <c r="BV16" i="27" s="1"/>
  <c r="CA15" i="27"/>
  <c r="CA13" i="27" s="1"/>
  <c r="CA4" i="27" s="1"/>
  <c r="BZ15" i="27"/>
  <c r="BY15" i="27"/>
  <c r="BY13" i="27" s="1"/>
  <c r="X13" i="27"/>
  <c r="X4" i="27" s="1"/>
  <c r="N13" i="27"/>
  <c r="I13" i="27"/>
  <c r="H13" i="27"/>
  <c r="H4" i="27" s="1"/>
  <c r="G13" i="27"/>
  <c r="D13" i="27"/>
  <c r="D5" i="27" s="1"/>
  <c r="BY6" i="27"/>
  <c r="BX6" i="27"/>
  <c r="BW6" i="27"/>
  <c r="BN6" i="27"/>
  <c r="BM6" i="27"/>
  <c r="BL6" i="27"/>
  <c r="BF6" i="27"/>
  <c r="BE6" i="27"/>
  <c r="BD6" i="27"/>
  <c r="BC6" i="27"/>
  <c r="BB6" i="27"/>
  <c r="AV6" i="27"/>
  <c r="AU6" i="27"/>
  <c r="AT6" i="27"/>
  <c r="AS6" i="27"/>
  <c r="AR6" i="27"/>
  <c r="AL6" i="27"/>
  <c r="AK6" i="27"/>
  <c r="AJ6" i="27"/>
  <c r="AI6" i="27"/>
  <c r="AH6" i="27"/>
  <c r="AB6" i="27"/>
  <c r="AA6" i="27"/>
  <c r="Z6" i="27"/>
  <c r="Y6" i="27"/>
  <c r="X6" i="27"/>
  <c r="R6" i="27"/>
  <c r="Q6" i="27"/>
  <c r="P6" i="27"/>
  <c r="O6" i="27"/>
  <c r="N6" i="27"/>
  <c r="H6" i="27"/>
  <c r="G6" i="27"/>
  <c r="F6" i="27"/>
  <c r="E6" i="27"/>
  <c r="D6" i="27"/>
  <c r="BX5" i="27"/>
  <c r="BW5" i="27"/>
  <c r="BN5" i="27"/>
  <c r="BM5" i="27"/>
  <c r="BL5" i="27"/>
  <c r="BD5" i="27"/>
  <c r="BC5" i="27"/>
  <c r="BB5" i="27"/>
  <c r="AV5" i="27"/>
  <c r="AU5" i="27"/>
  <c r="AT5" i="27"/>
  <c r="AS5" i="27"/>
  <c r="AR5" i="27"/>
  <c r="AL5" i="27"/>
  <c r="AK5" i="27"/>
  <c r="AJ5" i="27"/>
  <c r="AI5" i="27"/>
  <c r="AH5" i="27"/>
  <c r="AB5" i="27"/>
  <c r="AA5" i="27"/>
  <c r="Z5" i="27"/>
  <c r="Y5" i="27"/>
  <c r="X5" i="27"/>
  <c r="R5" i="27"/>
  <c r="Q5" i="27"/>
  <c r="P5" i="27"/>
  <c r="O5" i="27"/>
  <c r="N5" i="27"/>
  <c r="H5" i="27"/>
  <c r="G5" i="27"/>
  <c r="F5" i="27"/>
  <c r="E5" i="27"/>
  <c r="BX4" i="27"/>
  <c r="BW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S4" i="27"/>
  <c r="R4" i="27"/>
  <c r="Q4" i="27"/>
  <c r="P4" i="27"/>
  <c r="O4" i="27"/>
  <c r="N4" i="27"/>
  <c r="I4" i="27"/>
  <c r="G4" i="27"/>
  <c r="F4" i="27"/>
  <c r="E4" i="27"/>
  <c r="D4" i="27"/>
  <c r="O202" i="44" l="1"/>
  <c r="O205" i="44"/>
  <c r="O207" i="44"/>
  <c r="AU173" i="44"/>
  <c r="W205" i="44"/>
  <c r="AK156" i="44"/>
  <c r="V175" i="44"/>
  <c r="Q176" i="44"/>
  <c r="BC185" i="44"/>
  <c r="BN200" i="46"/>
  <c r="AS206" i="44"/>
  <c r="Q207" i="44"/>
  <c r="I207" i="44"/>
  <c r="BE207" i="44"/>
  <c r="BO183" i="46"/>
  <c r="AN194" i="44"/>
  <c r="AC206" i="44"/>
  <c r="BL194" i="44"/>
  <c r="AO205" i="44"/>
  <c r="AJ198" i="44"/>
  <c r="A202" i="44"/>
  <c r="AK176" i="44"/>
  <c r="AV180" i="44"/>
  <c r="D198" i="44"/>
  <c r="BF200" i="44"/>
  <c r="E203" i="44"/>
  <c r="L198" i="44"/>
  <c r="AL201" i="44"/>
  <c r="AY185" i="44"/>
  <c r="H199" i="44"/>
  <c r="I205" i="44"/>
  <c r="O196" i="44"/>
  <c r="BA203" i="44"/>
  <c r="BE205" i="44"/>
  <c r="BH179" i="44"/>
  <c r="H192" i="44"/>
  <c r="BI203" i="44"/>
  <c r="BA186" i="44"/>
  <c r="K171" i="44"/>
  <c r="H180" i="44"/>
  <c r="AX188" i="44"/>
  <c r="BD192" i="44"/>
  <c r="AH200" i="44"/>
  <c r="O204" i="44"/>
  <c r="BK174" i="44"/>
  <c r="AA183" i="44"/>
  <c r="BJ189" i="44"/>
  <c r="K185" i="44"/>
  <c r="BK204" i="44"/>
  <c r="A190" i="44"/>
  <c r="R175" i="44"/>
  <c r="AU177" i="44"/>
  <c r="O184" i="44"/>
  <c r="Q187" i="44"/>
  <c r="AB193" i="44"/>
  <c r="X199" i="44"/>
  <c r="AT201" i="44"/>
  <c r="AU204" i="44"/>
  <c r="BA206" i="44"/>
  <c r="BK184" i="44"/>
  <c r="X194" i="44"/>
  <c r="AA178" i="44"/>
  <c r="BM187" i="44"/>
  <c r="AT191" i="44"/>
  <c r="BM205" i="44"/>
  <c r="Q165" i="44"/>
  <c r="AX175" i="44"/>
  <c r="BG178" i="44"/>
  <c r="Z188" i="44"/>
  <c r="BB191" i="44"/>
  <c r="BK196" i="44"/>
  <c r="AN199" i="44"/>
  <c r="U203" i="44"/>
  <c r="AG205" i="44"/>
  <c r="K173" i="44"/>
  <c r="U176" i="44"/>
  <c r="AI173" i="44"/>
  <c r="W177" i="44"/>
  <c r="AV182" i="44"/>
  <c r="E186" i="44"/>
  <c r="BL192" i="44"/>
  <c r="G196" i="44"/>
  <c r="C192" i="46"/>
  <c r="C192" i="44" s="1"/>
  <c r="BA166" i="44"/>
  <c r="AQ173" i="44"/>
  <c r="BF175" i="44"/>
  <c r="AE177" i="44"/>
  <c r="BO178" i="44"/>
  <c r="BD180" i="44"/>
  <c r="W184" i="44"/>
  <c r="AG187" i="44"/>
  <c r="F191" i="44"/>
  <c r="P192" i="44"/>
  <c r="AJ193" i="44"/>
  <c r="AQ195" i="44"/>
  <c r="AM196" i="44"/>
  <c r="AZ198" i="44"/>
  <c r="AV199" i="44"/>
  <c r="F201" i="44"/>
  <c r="AC203" i="44"/>
  <c r="W204" i="44"/>
  <c r="AM177" i="44"/>
  <c r="X182" i="44"/>
  <c r="BG185" i="44"/>
  <c r="AD189" i="44"/>
  <c r="X192" i="44"/>
  <c r="AY195" i="44"/>
  <c r="AU196" i="44"/>
  <c r="R200" i="44"/>
  <c r="AK203" i="44"/>
  <c r="AE204" i="44"/>
  <c r="AW205" i="44"/>
  <c r="AO207" i="44"/>
  <c r="G168" i="44"/>
  <c r="BN175" i="44"/>
  <c r="D179" i="44"/>
  <c r="AE184" i="44"/>
  <c r="AO187" i="44"/>
  <c r="V191" i="44"/>
  <c r="H194" i="44"/>
  <c r="N201" i="44"/>
  <c r="BI206" i="44"/>
  <c r="O170" i="44"/>
  <c r="AE174" i="44"/>
  <c r="T179" i="44"/>
  <c r="AN182" i="44"/>
  <c r="AM184" i="44"/>
  <c r="BO185" i="44"/>
  <c r="AW187" i="44"/>
  <c r="AL189" i="44"/>
  <c r="AL191" i="44"/>
  <c r="AN192" i="44"/>
  <c r="P194" i="44"/>
  <c r="BC196" i="44"/>
  <c r="BH198" i="44"/>
  <c r="Z200" i="44"/>
  <c r="AD201" i="44"/>
  <c r="AS203" i="44"/>
  <c r="Q205" i="44"/>
  <c r="U206" i="44"/>
  <c r="G172" i="44"/>
  <c r="J175" i="44"/>
  <c r="AC176" i="44"/>
  <c r="S178" i="44"/>
  <c r="BP179" i="44"/>
  <c r="BL182" i="44"/>
  <c r="AS186" i="44"/>
  <c r="R188" i="44"/>
  <c r="AT189" i="44"/>
  <c r="D159" i="44"/>
  <c r="AA173" i="44"/>
  <c r="AS176" i="44"/>
  <c r="AI178" i="44"/>
  <c r="X180" i="44"/>
  <c r="AQ183" i="44"/>
  <c r="S185" i="44"/>
  <c r="BQ186" i="44"/>
  <c r="AP188" i="44"/>
  <c r="L193" i="44"/>
  <c r="AE196" i="44"/>
  <c r="T198" i="44"/>
  <c r="AF199" i="44"/>
  <c r="AX200" i="44"/>
  <c r="BB201" i="44"/>
  <c r="G204" i="44"/>
  <c r="W170" i="44"/>
  <c r="AB196" i="44"/>
  <c r="AF195" i="44"/>
  <c r="BM38" i="46"/>
  <c r="AH206" i="44"/>
  <c r="AL193" i="44"/>
  <c r="AZ187" i="44"/>
  <c r="N192" i="44"/>
  <c r="F199" i="44"/>
  <c r="BI184" i="44"/>
  <c r="AX181" i="44"/>
  <c r="U184" i="44"/>
  <c r="AR189" i="44"/>
  <c r="BI174" i="44"/>
  <c r="AF188" i="44"/>
  <c r="AT192" i="44"/>
  <c r="BM26" i="46"/>
  <c r="AX86" i="46"/>
  <c r="BM22" i="46"/>
  <c r="AY86" i="46"/>
  <c r="BN117" i="46"/>
  <c r="G165" i="44"/>
  <c r="BG191" i="44"/>
  <c r="BO117" i="46"/>
  <c r="BJ197" i="44"/>
  <c r="X124" i="44"/>
  <c r="O169" i="44"/>
  <c r="AC147" i="44"/>
  <c r="BO88" i="46"/>
  <c r="BN20" i="46"/>
  <c r="BF155" i="44"/>
  <c r="BD158" i="44"/>
  <c r="BG167" i="44"/>
  <c r="S171" i="44"/>
  <c r="V162" i="44"/>
  <c r="K169" i="44"/>
  <c r="W172" i="44"/>
  <c r="L179" i="44"/>
  <c r="BL180" i="44"/>
  <c r="AY183" i="44"/>
  <c r="AK186" i="44"/>
  <c r="N189" i="44"/>
  <c r="BJ191" i="44"/>
  <c r="AV192" i="44"/>
  <c r="BH193" i="44"/>
  <c r="S195" i="44"/>
  <c r="W196" i="44"/>
  <c r="BP198" i="44"/>
  <c r="J200" i="44"/>
  <c r="BJ201" i="44"/>
  <c r="BQ203" i="44"/>
  <c r="BC204" i="44"/>
  <c r="BQ206" i="44"/>
  <c r="AW207" i="44"/>
  <c r="A163" i="44"/>
  <c r="BJ162" i="44"/>
  <c r="AE172" i="44"/>
  <c r="E155" i="44"/>
  <c r="S169" i="44"/>
  <c r="U155" i="44"/>
  <c r="U166" i="44"/>
  <c r="BM20" i="46"/>
  <c r="C186" i="46"/>
  <c r="C186" i="44" s="1"/>
  <c r="BE191" i="44"/>
  <c r="AJ197" i="44"/>
  <c r="X206" i="44"/>
  <c r="BO20" i="46"/>
  <c r="D197" i="44"/>
  <c r="V183" i="44"/>
  <c r="BP160" i="44"/>
  <c r="D172" i="44"/>
  <c r="BD183" i="44"/>
  <c r="AP206" i="44"/>
  <c r="AC180" i="44"/>
  <c r="BN206" i="44"/>
  <c r="A206" i="44"/>
  <c r="T174" i="44"/>
  <c r="AZ204" i="44"/>
  <c r="N197" i="44"/>
  <c r="W200" i="44"/>
  <c r="N205" i="44"/>
  <c r="AU175" i="44"/>
  <c r="BA194" i="44"/>
  <c r="BG127" i="44"/>
  <c r="X178" i="44"/>
  <c r="R186" i="44"/>
  <c r="AO193" i="44"/>
  <c r="AT197" i="44"/>
  <c r="AK199" i="44"/>
  <c r="H133" i="44"/>
  <c r="X185" i="44"/>
  <c r="H167" i="44"/>
  <c r="AJ174" i="44"/>
  <c r="AQ191" i="44"/>
  <c r="AZ170" i="44"/>
  <c r="AV185" i="44"/>
  <c r="BB187" i="44"/>
  <c r="BQ194" i="44"/>
  <c r="AZ196" i="44"/>
  <c r="AM200" i="44"/>
  <c r="BK175" i="44"/>
  <c r="AW181" i="44"/>
  <c r="K189" i="44"/>
  <c r="W190" i="44"/>
  <c r="BB205" i="44"/>
  <c r="BP170" i="44"/>
  <c r="AN178" i="44"/>
  <c r="E180" i="44"/>
  <c r="AN183" i="44"/>
  <c r="U192" i="44"/>
  <c r="P195" i="44"/>
  <c r="BA199" i="44"/>
  <c r="BP204" i="44"/>
  <c r="F163" i="44"/>
  <c r="AZ168" i="44"/>
  <c r="J176" i="44"/>
  <c r="E182" i="44"/>
  <c r="Y193" i="44"/>
  <c r="M199" i="44"/>
  <c r="BB202" i="44"/>
  <c r="AD205" i="44"/>
  <c r="AC174" i="44"/>
  <c r="AI186" i="44"/>
  <c r="BL161" i="44"/>
  <c r="AF175" i="44"/>
  <c r="A183" i="44"/>
  <c r="AC170" i="44"/>
  <c r="BA177" i="44"/>
  <c r="C159" i="46"/>
  <c r="C159" i="44" s="1"/>
  <c r="Z157" i="44"/>
  <c r="AD182" i="44"/>
  <c r="AS184" i="44"/>
  <c r="BK140" i="44"/>
  <c r="Y178" i="44"/>
  <c r="E184" i="44"/>
  <c r="J159" i="44"/>
  <c r="BC165" i="44"/>
  <c r="BK132" i="44"/>
  <c r="BO72" i="46"/>
  <c r="P125" i="46"/>
  <c r="P125" i="44"/>
  <c r="AM134" i="46"/>
  <c r="AM134" i="44"/>
  <c r="I149" i="46"/>
  <c r="I149" i="44"/>
  <c r="AW149" i="46"/>
  <c r="AW149" i="44"/>
  <c r="BO152" i="46"/>
  <c r="BO152" i="44"/>
  <c r="N153" i="46"/>
  <c r="N153" i="44"/>
  <c r="AD153" i="46"/>
  <c r="AD153" i="44"/>
  <c r="BJ153" i="46"/>
  <c r="BJ153" i="44"/>
  <c r="A154" i="44"/>
  <c r="C154" i="46"/>
  <c r="C154" i="44" s="1"/>
  <c r="J154" i="46"/>
  <c r="J154" i="44"/>
  <c r="Z154" i="46"/>
  <c r="Z154" i="44"/>
  <c r="AC155" i="46"/>
  <c r="AC155" i="44"/>
  <c r="Q156" i="46"/>
  <c r="Q156" i="44"/>
  <c r="Y156" i="46"/>
  <c r="Y156" i="44"/>
  <c r="AW156" i="46"/>
  <c r="AW156" i="44"/>
  <c r="AJ157" i="46"/>
  <c r="AJ157" i="44"/>
  <c r="AR157" i="46"/>
  <c r="AR157" i="44"/>
  <c r="AZ157" i="46"/>
  <c r="AZ157" i="44"/>
  <c r="BH157" i="46"/>
  <c r="BH157" i="44"/>
  <c r="BP157" i="46"/>
  <c r="BP157" i="44"/>
  <c r="P158" i="46"/>
  <c r="P158" i="44"/>
  <c r="T159" i="46"/>
  <c r="T159" i="44"/>
  <c r="AZ159" i="46"/>
  <c r="AZ159" i="44"/>
  <c r="F160" i="46"/>
  <c r="F160" i="44"/>
  <c r="N160" i="46"/>
  <c r="N160" i="44"/>
  <c r="BJ160" i="46"/>
  <c r="BJ160" i="44"/>
  <c r="J161" i="46"/>
  <c r="J161" i="44"/>
  <c r="Z161" i="46"/>
  <c r="Z161" i="44"/>
  <c r="AX161" i="46"/>
  <c r="AX161" i="44"/>
  <c r="BF161" i="46"/>
  <c r="BF161" i="44"/>
  <c r="AL162" i="46"/>
  <c r="AL162" i="44"/>
  <c r="I163" i="46"/>
  <c r="I163" i="44"/>
  <c r="Y163" i="46"/>
  <c r="Y163" i="44"/>
  <c r="AO163" i="46"/>
  <c r="AO163" i="44"/>
  <c r="BE163" i="46"/>
  <c r="BE163" i="44"/>
  <c r="M164" i="46"/>
  <c r="M164" i="44"/>
  <c r="AK164" i="46"/>
  <c r="AK164" i="44"/>
  <c r="AS164" i="46"/>
  <c r="AS164" i="44"/>
  <c r="BA164" i="46"/>
  <c r="BA164" i="44"/>
  <c r="BI164" i="46"/>
  <c r="BI164" i="44"/>
  <c r="BQ164" i="46"/>
  <c r="BQ164" i="44"/>
  <c r="AG165" i="46"/>
  <c r="AG165" i="44"/>
  <c r="AO165" i="46"/>
  <c r="AO165" i="44"/>
  <c r="AW165" i="46"/>
  <c r="AW165" i="44"/>
  <c r="BE165" i="46"/>
  <c r="BE165" i="44"/>
  <c r="E166" i="46"/>
  <c r="E166" i="44"/>
  <c r="K167" i="46"/>
  <c r="K167" i="44"/>
  <c r="S167" i="46"/>
  <c r="S167" i="44"/>
  <c r="AA167" i="46"/>
  <c r="AA167" i="44"/>
  <c r="AI167" i="46"/>
  <c r="AI167" i="44"/>
  <c r="AY167" i="46"/>
  <c r="AY167" i="44"/>
  <c r="O168" i="46"/>
  <c r="O168" i="44"/>
  <c r="W168" i="46"/>
  <c r="W168" i="44"/>
  <c r="AE168" i="46"/>
  <c r="AE168" i="44"/>
  <c r="AM168" i="46"/>
  <c r="AM168" i="44"/>
  <c r="AU168" i="46"/>
  <c r="AU168" i="44"/>
  <c r="AA169" i="46"/>
  <c r="AA169" i="44"/>
  <c r="AQ169" i="46"/>
  <c r="AQ169" i="44"/>
  <c r="AY169" i="46"/>
  <c r="AY169" i="44"/>
  <c r="BG169" i="46"/>
  <c r="BG169" i="44"/>
  <c r="BO169" i="46"/>
  <c r="BO169" i="44"/>
  <c r="G170" i="46"/>
  <c r="G170" i="44"/>
  <c r="AE170" i="46"/>
  <c r="AE170" i="44"/>
  <c r="AM170" i="46"/>
  <c r="AM170" i="44"/>
  <c r="AU170" i="46"/>
  <c r="AU170" i="44"/>
  <c r="BC170" i="46"/>
  <c r="BC170" i="44"/>
  <c r="BK170" i="46"/>
  <c r="BK170" i="44"/>
  <c r="AA171" i="46"/>
  <c r="AA171" i="44"/>
  <c r="AI171" i="46"/>
  <c r="AI171" i="44"/>
  <c r="AQ171" i="46"/>
  <c r="AQ171" i="44"/>
  <c r="AY171" i="46"/>
  <c r="AY171" i="44"/>
  <c r="BG171" i="46"/>
  <c r="BG171" i="44"/>
  <c r="BO78" i="46"/>
  <c r="BL58" i="44"/>
  <c r="BL58" i="46"/>
  <c r="AD160" i="44"/>
  <c r="E164" i="44"/>
  <c r="AK166" i="44"/>
  <c r="AE151" i="44"/>
  <c r="U164" i="44"/>
  <c r="BM156" i="44"/>
  <c r="BB160" i="44"/>
  <c r="AL160" i="44"/>
  <c r="BC151" i="44"/>
  <c r="D157" i="44"/>
  <c r="AC164" i="44"/>
  <c r="AC129" i="44"/>
  <c r="AI152" i="44"/>
  <c r="AA131" i="44"/>
  <c r="AP154" i="44"/>
  <c r="AN158" i="44"/>
  <c r="I165" i="44"/>
  <c r="BA176" i="44"/>
  <c r="AU172" i="44"/>
  <c r="AY173" i="44"/>
  <c r="AU174" i="44"/>
  <c r="BI176" i="44"/>
  <c r="AJ179" i="44"/>
  <c r="K183" i="44"/>
  <c r="BG183" i="44"/>
  <c r="AA185" i="44"/>
  <c r="I187" i="44"/>
  <c r="BE187" i="44"/>
  <c r="BF188" i="44"/>
  <c r="N191" i="44"/>
  <c r="BD191" i="44"/>
  <c r="AZ193" i="44"/>
  <c r="AV194" i="44"/>
  <c r="AA195" i="44"/>
  <c r="AM172" i="44"/>
  <c r="Z175" i="44"/>
  <c r="BC172" i="44"/>
  <c r="BC174" i="44"/>
  <c r="BQ176" i="44"/>
  <c r="AQ178" i="44"/>
  <c r="AF180" i="44"/>
  <c r="S183" i="44"/>
  <c r="AQ185" i="44"/>
  <c r="AM174" i="44"/>
  <c r="E176" i="44"/>
  <c r="BG173" i="44"/>
  <c r="AH175" i="44"/>
  <c r="M176" i="44"/>
  <c r="BK177" i="44"/>
  <c r="AR179" i="44"/>
  <c r="H182" i="44"/>
  <c r="AU184" i="44"/>
  <c r="U186" i="44"/>
  <c r="BO171" i="44"/>
  <c r="BK172" i="44"/>
  <c r="BO173" i="44"/>
  <c r="O177" i="44"/>
  <c r="K178" i="44"/>
  <c r="AY178" i="44"/>
  <c r="AZ179" i="44"/>
  <c r="AN180" i="44"/>
  <c r="P182" i="44"/>
  <c r="AC186" i="44"/>
  <c r="Y187" i="44"/>
  <c r="J188" i="44"/>
  <c r="F189" i="44"/>
  <c r="BB189" i="44"/>
  <c r="X191" i="44"/>
  <c r="AF192" i="44"/>
  <c r="T193" i="44"/>
  <c r="BP193" i="44"/>
  <c r="BD194" i="44"/>
  <c r="AI195" i="44"/>
  <c r="AB198" i="44"/>
  <c r="BL199" i="44"/>
  <c r="AP200" i="44"/>
  <c r="AF201" i="44"/>
  <c r="O172" i="46"/>
  <c r="O172" i="44"/>
  <c r="S173" i="46"/>
  <c r="S173" i="44"/>
  <c r="O174" i="46"/>
  <c r="O174" i="44"/>
  <c r="G177" i="46"/>
  <c r="G177" i="44"/>
  <c r="BC177" i="46"/>
  <c r="BC177" i="44"/>
  <c r="AB179" i="46"/>
  <c r="AB179" i="44"/>
  <c r="P180" i="46"/>
  <c r="P180" i="44"/>
  <c r="AF182" i="46"/>
  <c r="AF182" i="44"/>
  <c r="AI183" i="46"/>
  <c r="AI183" i="44"/>
  <c r="G184" i="46"/>
  <c r="G184" i="44"/>
  <c r="BC184" i="46"/>
  <c r="BC184" i="44"/>
  <c r="AI185" i="46"/>
  <c r="AI185" i="44"/>
  <c r="M186" i="46"/>
  <c r="M186" i="44"/>
  <c r="BI186" i="46"/>
  <c r="BI186" i="44"/>
  <c r="AH188" i="46"/>
  <c r="AH188" i="44"/>
  <c r="V189" i="46"/>
  <c r="V189" i="44"/>
  <c r="AD191" i="46"/>
  <c r="AD191" i="44"/>
  <c r="D193" i="46"/>
  <c r="D193" i="44"/>
  <c r="AR193" i="46"/>
  <c r="AR193" i="44"/>
  <c r="AF194" i="46"/>
  <c r="AF194" i="44"/>
  <c r="K195" i="46"/>
  <c r="K195" i="44"/>
  <c r="BG195" i="46"/>
  <c r="BG195" i="44"/>
  <c r="AR198" i="46"/>
  <c r="AR198" i="44"/>
  <c r="P199" i="46"/>
  <c r="P199" i="44"/>
  <c r="BD199" i="46"/>
  <c r="BD199" i="44"/>
  <c r="V201" i="46"/>
  <c r="V201" i="44"/>
  <c r="M203" i="46"/>
  <c r="M203" i="44"/>
  <c r="AM204" i="46"/>
  <c r="AM204" i="44"/>
  <c r="Y205" i="46"/>
  <c r="Y205" i="44"/>
  <c r="E206" i="46"/>
  <c r="E206" i="44"/>
  <c r="M206" i="46"/>
  <c r="M206" i="44"/>
  <c r="AK206" i="46"/>
  <c r="AK206" i="44"/>
  <c r="Y207" i="46"/>
  <c r="Y207" i="44"/>
  <c r="AG207" i="46"/>
  <c r="AG207" i="44"/>
  <c r="BM207" i="46"/>
  <c r="BM207" i="44"/>
  <c r="AD181" i="46"/>
  <c r="AD181" i="44"/>
  <c r="L190" i="46"/>
  <c r="L190" i="44"/>
  <c r="Z192" i="46"/>
  <c r="Z192" i="44"/>
  <c r="BC203" i="46"/>
  <c r="BC203" i="44"/>
  <c r="BM204" i="46"/>
  <c r="BM204" i="44"/>
  <c r="AY205" i="46"/>
  <c r="AY205" i="44"/>
  <c r="BO207" i="46"/>
  <c r="BO207" i="44"/>
  <c r="BM58" i="46"/>
  <c r="BF129" i="44"/>
  <c r="AK185" i="44"/>
  <c r="AK191" i="44"/>
  <c r="AI121" i="44"/>
  <c r="BG193" i="44"/>
  <c r="BF195" i="44"/>
  <c r="Z195" i="44"/>
  <c r="D206" i="44"/>
  <c r="AP167" i="44"/>
  <c r="BG198" i="44"/>
  <c r="AR206" i="44"/>
  <c r="AW168" i="44"/>
  <c r="AC171" i="44"/>
  <c r="A137" i="44"/>
  <c r="AM139" i="44"/>
  <c r="AT181" i="44"/>
  <c r="BK139" i="44"/>
  <c r="BI195" i="44"/>
  <c r="R199" i="44"/>
  <c r="T200" i="44"/>
  <c r="P201" i="44"/>
  <c r="BG202" i="44"/>
  <c r="BE204" i="44"/>
  <c r="A194" i="44"/>
  <c r="AC185" i="44"/>
  <c r="K197" i="44"/>
  <c r="AZ200" i="44"/>
  <c r="K202" i="44"/>
  <c r="AE206" i="44"/>
  <c r="AQ147" i="44"/>
  <c r="AG204" i="44"/>
  <c r="AU206" i="44"/>
  <c r="A180" i="44"/>
  <c r="AF127" i="44"/>
  <c r="AU148" i="44"/>
  <c r="BK176" i="44"/>
  <c r="AT179" i="44"/>
  <c r="J192" i="44"/>
  <c r="F193" i="44"/>
  <c r="BK203" i="44"/>
  <c r="G206" i="44"/>
  <c r="AA207" i="44"/>
  <c r="A182" i="44"/>
  <c r="R135" i="44"/>
  <c r="N141" i="44"/>
  <c r="BC148" i="44"/>
  <c r="BQ178" i="44"/>
  <c r="AP192" i="44"/>
  <c r="AO196" i="44"/>
  <c r="BF199" i="44"/>
  <c r="AM203" i="44"/>
  <c r="AO204" i="44"/>
  <c r="AI205" i="44"/>
  <c r="AD141" i="44"/>
  <c r="V136" i="44"/>
  <c r="BF137" i="44"/>
  <c r="R192" i="44"/>
  <c r="BN199" i="44"/>
  <c r="BP200" i="44"/>
  <c r="AU203" i="44"/>
  <c r="AW146" i="44"/>
  <c r="AM176" i="44"/>
  <c r="E178" i="44"/>
  <c r="BJ193" i="44"/>
  <c r="AY197" i="44"/>
  <c r="J199" i="44"/>
  <c r="AQ207" i="44"/>
  <c r="AA128" i="44"/>
  <c r="R142" i="44"/>
  <c r="T175" i="44"/>
  <c r="E185" i="44"/>
  <c r="M195" i="44"/>
  <c r="AS195" i="44"/>
  <c r="AW196" i="44"/>
  <c r="AH199" i="44"/>
  <c r="I204" i="44"/>
  <c r="AQ205" i="44"/>
  <c r="AM206" i="44"/>
  <c r="AL138" i="44"/>
  <c r="W164" i="44"/>
  <c r="AO174" i="44"/>
  <c r="AT198" i="44"/>
  <c r="O203" i="44"/>
  <c r="G139" i="44"/>
  <c r="S147" i="44"/>
  <c r="AS178" i="44"/>
  <c r="AR190" i="44"/>
  <c r="L200" i="44"/>
  <c r="H201" i="44"/>
  <c r="K205" i="44"/>
  <c r="AA205" i="44"/>
  <c r="W206" i="44"/>
  <c r="BK206" i="44"/>
  <c r="S207" i="44"/>
  <c r="BH120" i="44"/>
  <c r="A142" i="44"/>
  <c r="I130" i="44"/>
  <c r="F138" i="44"/>
  <c r="AL141" i="44"/>
  <c r="BM34" i="46"/>
  <c r="BN34" i="46"/>
  <c r="A140" i="44"/>
  <c r="BF197" i="44"/>
  <c r="AH147" i="44"/>
  <c r="BO34" i="46"/>
  <c r="AI131" i="44"/>
  <c r="BJ170" i="44"/>
  <c r="AE194" i="44"/>
  <c r="P207" i="44"/>
  <c r="AJ111" i="44"/>
  <c r="L138" i="44"/>
  <c r="AP183" i="44"/>
  <c r="W199" i="44"/>
  <c r="AS201" i="44"/>
  <c r="Z126" i="44"/>
  <c r="R173" i="44"/>
  <c r="AU134" i="44"/>
  <c r="BL207" i="44"/>
  <c r="AR111" i="44"/>
  <c r="K133" i="44"/>
  <c r="A175" i="44"/>
  <c r="F119" i="44"/>
  <c r="AH123" i="44"/>
  <c r="AH126" i="44"/>
  <c r="Y128" i="44"/>
  <c r="AY131" i="44"/>
  <c r="S133" i="44"/>
  <c r="BP138" i="44"/>
  <c r="AQ157" i="44"/>
  <c r="AL172" i="44"/>
  <c r="BK180" i="44"/>
  <c r="M191" i="44"/>
  <c r="BQ191" i="44"/>
  <c r="J195" i="44"/>
  <c r="BN149" i="46"/>
  <c r="BB127" i="44"/>
  <c r="BI148" i="44"/>
  <c r="BA129" i="44"/>
  <c r="AX126" i="44"/>
  <c r="AI133" i="44"/>
  <c r="U201" i="44"/>
  <c r="AK129" i="44"/>
  <c r="I147" i="44"/>
  <c r="G180" i="44"/>
  <c r="T124" i="44"/>
  <c r="BD149" i="44"/>
  <c r="G194" i="44"/>
  <c r="AP195" i="44"/>
  <c r="AV207" i="44"/>
  <c r="AO128" i="44"/>
  <c r="G132" i="44"/>
  <c r="AJ136" i="44"/>
  <c r="BF169" i="44"/>
  <c r="AA181" i="44"/>
  <c r="BF183" i="44"/>
  <c r="J126" i="44"/>
  <c r="C128" i="46"/>
  <c r="C128" i="44" s="1"/>
  <c r="J123" i="44"/>
  <c r="BC134" i="44"/>
  <c r="AR164" i="44"/>
  <c r="AI193" i="44"/>
  <c r="AD119" i="44"/>
  <c r="BQ129" i="44"/>
  <c r="BL197" i="44"/>
  <c r="N204" i="44"/>
  <c r="Z120" i="44"/>
  <c r="BF126" i="44"/>
  <c r="G130" i="44"/>
  <c r="BO133" i="44"/>
  <c r="AQ145" i="44"/>
  <c r="BB168" i="44"/>
  <c r="N196" i="44"/>
  <c r="H207" i="44"/>
  <c r="A169" i="44"/>
  <c r="A205" i="44"/>
  <c r="AR124" i="44"/>
  <c r="F127" i="44"/>
  <c r="BE128" i="44"/>
  <c r="AM132" i="44"/>
  <c r="W134" i="44"/>
  <c r="BP136" i="44"/>
  <c r="BO145" i="44"/>
  <c r="U148" i="44"/>
  <c r="H187" i="44"/>
  <c r="BC194" i="44"/>
  <c r="P197" i="44"/>
  <c r="I200" i="44"/>
  <c r="AG200" i="44"/>
  <c r="BQ201" i="44"/>
  <c r="T206" i="44"/>
  <c r="AP171" i="44"/>
  <c r="AQ131" i="44"/>
  <c r="AH169" i="44"/>
  <c r="AI198" i="44"/>
  <c r="BG131" i="44"/>
  <c r="W144" i="44"/>
  <c r="C185" i="46"/>
  <c r="C185" i="44" s="1"/>
  <c r="S121" i="44"/>
  <c r="H125" i="44"/>
  <c r="V127" i="44"/>
  <c r="E129" i="44"/>
  <c r="BK130" i="44"/>
  <c r="BC132" i="44"/>
  <c r="AE134" i="44"/>
  <c r="O146" i="44"/>
  <c r="E160" i="44"/>
  <c r="AD168" i="44"/>
  <c r="BJ172" i="44"/>
  <c r="S198" i="44"/>
  <c r="H202" i="44"/>
  <c r="BB204" i="44"/>
  <c r="BH206" i="44"/>
  <c r="AF207" i="44"/>
  <c r="BD112" i="44"/>
  <c r="AF115" i="44"/>
  <c r="BE149" i="44"/>
  <c r="D116" i="44"/>
  <c r="AE122" i="44"/>
  <c r="BD125" i="44"/>
  <c r="AD127" i="44"/>
  <c r="BQ150" i="44"/>
  <c r="AT153" i="44"/>
  <c r="AS155" i="44"/>
  <c r="T157" i="44"/>
  <c r="H158" i="44"/>
  <c r="BH159" i="44"/>
  <c r="AG149" i="44"/>
  <c r="AY152" i="44"/>
  <c r="Y183" i="44"/>
  <c r="T160" i="44"/>
  <c r="BK163" i="44"/>
  <c r="BI168" i="44"/>
  <c r="AC184" i="44"/>
  <c r="AV190" i="44"/>
  <c r="N194" i="44"/>
  <c r="BJ199" i="44"/>
  <c r="AE202" i="44"/>
  <c r="AY206" i="44"/>
  <c r="BK207" i="44"/>
  <c r="AC151" i="44"/>
  <c r="AD158" i="44"/>
  <c r="Z159" i="44"/>
  <c r="K166" i="44"/>
  <c r="AK168" i="44"/>
  <c r="AS170" i="44"/>
  <c r="AW173" i="44"/>
  <c r="AX179" i="44"/>
  <c r="BQ184" i="44"/>
  <c r="K186" i="44"/>
  <c r="AY186" i="44"/>
  <c r="W187" i="44"/>
  <c r="BC187" i="44"/>
  <c r="T189" i="44"/>
  <c r="BH189" i="44"/>
  <c r="BM195" i="44"/>
  <c r="AC196" i="44"/>
  <c r="R198" i="44"/>
  <c r="AX198" i="44"/>
  <c r="D153" i="44"/>
  <c r="X161" i="44"/>
  <c r="AQ164" i="44"/>
  <c r="BQ172" i="44"/>
  <c r="H175" i="44"/>
  <c r="AN175" i="44"/>
  <c r="M177" i="44"/>
  <c r="BF181" i="44"/>
  <c r="AO195" i="44"/>
  <c r="BK202" i="44"/>
  <c r="AM156" i="44"/>
  <c r="AH159" i="44"/>
  <c r="AN161" i="44"/>
  <c r="AE165" i="44"/>
  <c r="S166" i="44"/>
  <c r="Y167" i="44"/>
  <c r="E168" i="44"/>
  <c r="BM171" i="44"/>
  <c r="F182" i="44"/>
  <c r="BB182" i="44"/>
  <c r="BJ192" i="44"/>
  <c r="Q195" i="44"/>
  <c r="BI196" i="44"/>
  <c r="G207" i="44"/>
  <c r="AU207" i="44"/>
  <c r="AT158" i="44"/>
  <c r="AV161" i="44"/>
  <c r="AY164" i="44"/>
  <c r="S176" i="44"/>
  <c r="I178" i="44"/>
  <c r="AA155" i="44"/>
  <c r="G163" i="44"/>
  <c r="AS168" i="44"/>
  <c r="BD175" i="44"/>
  <c r="BH153" i="44"/>
  <c r="AI166" i="44"/>
  <c r="I183" i="44"/>
  <c r="AM187" i="44"/>
  <c r="P190" i="44"/>
  <c r="AW195" i="44"/>
  <c r="AU202" i="44"/>
  <c r="AX157" i="44"/>
  <c r="AR160" i="44"/>
  <c r="S164" i="44"/>
  <c r="Q152" i="44"/>
  <c r="AG167" i="44"/>
  <c r="Z179" i="44"/>
  <c r="G202" i="44"/>
  <c r="C193" i="46"/>
  <c r="C193" i="44" s="1"/>
  <c r="BJ158" i="44"/>
  <c r="U168" i="44"/>
  <c r="AO171" i="44"/>
  <c r="BI172" i="44"/>
  <c r="AG173" i="44"/>
  <c r="BO176" i="44"/>
  <c r="AL180" i="44"/>
  <c r="D189" i="44"/>
  <c r="F194" i="44"/>
  <c r="BK197" i="44"/>
  <c r="AM205" i="44"/>
  <c r="K206" i="44"/>
  <c r="AA206" i="44"/>
  <c r="BO149" i="46"/>
  <c r="O176" i="44"/>
  <c r="C176" i="46"/>
  <c r="C176" i="44" s="1"/>
  <c r="AS144" i="44"/>
  <c r="BB154" i="44"/>
  <c r="BD159" i="44"/>
  <c r="AP160" i="44"/>
  <c r="BE164" i="44"/>
  <c r="BG170" i="44"/>
  <c r="AM173" i="44"/>
  <c r="K174" i="44"/>
  <c r="BM176" i="44"/>
  <c r="O183" i="44"/>
  <c r="BG184" i="44"/>
  <c r="BN189" i="44"/>
  <c r="R191" i="44"/>
  <c r="X193" i="44"/>
  <c r="AE195" i="44"/>
  <c r="X198" i="44"/>
  <c r="AB199" i="44"/>
  <c r="BB200" i="44"/>
  <c r="BI202" i="44"/>
  <c r="BI144" i="44"/>
  <c r="BN162" i="44"/>
  <c r="BQ163" i="44"/>
  <c r="AO164" i="44"/>
  <c r="AI170" i="44"/>
  <c r="AO176" i="44"/>
  <c r="AM178" i="44"/>
  <c r="AZ182" i="44"/>
  <c r="AD188" i="44"/>
  <c r="F190" i="44"/>
  <c r="O195" i="44"/>
  <c r="BG196" i="44"/>
  <c r="BQ197" i="44"/>
  <c r="BD198" i="44"/>
  <c r="L199" i="44"/>
  <c r="AS149" i="44"/>
  <c r="P159" i="44"/>
  <c r="AA174" i="44"/>
  <c r="BG174" i="44"/>
  <c r="AW176" i="44"/>
  <c r="O178" i="44"/>
  <c r="AV181" i="44"/>
  <c r="W183" i="44"/>
  <c r="AU183" i="44"/>
  <c r="AQ184" i="44"/>
  <c r="BI187" i="44"/>
  <c r="BJ190" i="44"/>
  <c r="Z191" i="44"/>
  <c r="AX191" i="44"/>
  <c r="T192" i="44"/>
  <c r="AR192" i="44"/>
  <c r="AF193" i="44"/>
  <c r="L194" i="44"/>
  <c r="AJ194" i="44"/>
  <c r="AQ196" i="44"/>
  <c r="H198" i="44"/>
  <c r="Z201" i="44"/>
  <c r="M202" i="44"/>
  <c r="BE203" i="44"/>
  <c r="S204" i="44"/>
  <c r="BI207" i="44"/>
  <c r="S184" i="44"/>
  <c r="D192" i="44"/>
  <c r="BH199" i="44"/>
  <c r="BF201" i="44"/>
  <c r="BP182" i="44"/>
  <c r="BA197" i="44"/>
  <c r="AQ148" i="44"/>
  <c r="M165" i="44"/>
  <c r="BE166" i="44"/>
  <c r="AY170" i="44"/>
  <c r="AU171" i="44"/>
  <c r="BC173" i="44"/>
  <c r="X179" i="44"/>
  <c r="BP180" i="44"/>
  <c r="G183" i="44"/>
  <c r="M187" i="44"/>
  <c r="AS187" i="44"/>
  <c r="R189" i="44"/>
  <c r="AD190" i="44"/>
  <c r="J191" i="44"/>
  <c r="AH191" i="44"/>
  <c r="H193" i="44"/>
  <c r="G195" i="44"/>
  <c r="W195" i="44"/>
  <c r="D199" i="44"/>
  <c r="T199" i="44"/>
  <c r="AT200" i="44"/>
  <c r="U202" i="44"/>
  <c r="BA202" i="44"/>
  <c r="I203" i="44"/>
  <c r="AO203" i="44"/>
  <c r="AA204" i="44"/>
  <c r="E205" i="44"/>
  <c r="U205" i="44"/>
  <c r="AK205" i="44"/>
  <c r="AJ158" i="44"/>
  <c r="BG172" i="44"/>
  <c r="I166" i="44"/>
  <c r="AA170" i="44"/>
  <c r="W171" i="44"/>
  <c r="BG177" i="44"/>
  <c r="H181" i="44"/>
  <c r="AJ182" i="44"/>
  <c r="G185" i="44"/>
  <c r="BB188" i="44"/>
  <c r="M197" i="44"/>
  <c r="AH201" i="44"/>
  <c r="AC202" i="44"/>
  <c r="AE185" i="44"/>
  <c r="AA196" i="44"/>
  <c r="AJ199" i="44"/>
  <c r="AK146" i="44"/>
  <c r="BA156" i="44"/>
  <c r="J162" i="44"/>
  <c r="AW164" i="44"/>
  <c r="AM167" i="44"/>
  <c r="S172" i="44"/>
  <c r="AE173" i="44"/>
  <c r="BJ135" i="44"/>
  <c r="AG176" i="44"/>
  <c r="AY184" i="44"/>
  <c r="AZ192" i="44"/>
  <c r="BL193" i="44"/>
  <c r="AZ194" i="44"/>
  <c r="AY196" i="44"/>
  <c r="J201" i="44"/>
  <c r="E156" i="44"/>
  <c r="AT175" i="44"/>
  <c r="AA177" i="44"/>
  <c r="BK178" i="44"/>
  <c r="P181" i="44"/>
  <c r="AM183" i="44"/>
  <c r="AA184" i="44"/>
  <c r="U187" i="44"/>
  <c r="V188" i="44"/>
  <c r="AL190" i="44"/>
  <c r="BF191" i="44"/>
  <c r="L192" i="44"/>
  <c r="AB192" i="44"/>
  <c r="AN193" i="44"/>
  <c r="AB194" i="44"/>
  <c r="AU195" i="44"/>
  <c r="AR199" i="44"/>
  <c r="E202" i="44"/>
  <c r="M207" i="44"/>
  <c r="AC207" i="44"/>
  <c r="U126" i="44"/>
  <c r="AG113" i="44"/>
  <c r="BF120" i="44"/>
  <c r="AX123" i="44"/>
  <c r="M129" i="44"/>
  <c r="O130" i="44"/>
  <c r="W132" i="44"/>
  <c r="AZ116" i="44"/>
  <c r="J118" i="44"/>
  <c r="V118" i="44"/>
  <c r="A199" i="44"/>
  <c r="BH118" i="44"/>
  <c r="AT121" i="44"/>
  <c r="AI130" i="44"/>
  <c r="BK133" i="44"/>
  <c r="BJ141" i="44"/>
  <c r="Q146" i="44"/>
  <c r="G148" i="44"/>
  <c r="BK151" i="44"/>
  <c r="AL153" i="44"/>
  <c r="BF154" i="44"/>
  <c r="AJ161" i="44"/>
  <c r="Y168" i="44"/>
  <c r="BP175" i="44"/>
  <c r="BN180" i="44"/>
  <c r="BI185" i="44"/>
  <c r="AD193" i="44"/>
  <c r="Q196" i="44"/>
  <c r="BE196" i="44"/>
  <c r="V198" i="44"/>
  <c r="AP199" i="44"/>
  <c r="BL201" i="44"/>
  <c r="S202" i="44"/>
  <c r="AY202" i="44"/>
  <c r="Q204" i="44"/>
  <c r="AI207" i="44"/>
  <c r="AO129" i="44"/>
  <c r="AB125" i="44"/>
  <c r="C204" i="46"/>
  <c r="C204" i="44" s="1"/>
  <c r="BA120" i="44"/>
  <c r="J134" i="44"/>
  <c r="AA200" i="44"/>
  <c r="U118" i="44"/>
  <c r="E123" i="44"/>
  <c r="C207" i="46"/>
  <c r="C207" i="44" s="1"/>
  <c r="K125" i="44"/>
  <c r="F135" i="46"/>
  <c r="F135" i="44"/>
  <c r="N137" i="46"/>
  <c r="N137" i="44"/>
  <c r="AQ139" i="44"/>
  <c r="AM147" i="44"/>
  <c r="S151" i="44"/>
  <c r="T158" i="44"/>
  <c r="BP158" i="44"/>
  <c r="Z160" i="44"/>
  <c r="BB161" i="44"/>
  <c r="E163" i="44"/>
  <c r="Y164" i="44"/>
  <c r="BQ165" i="44"/>
  <c r="AO166" i="44"/>
  <c r="G169" i="44"/>
  <c r="AU169" i="44"/>
  <c r="G171" i="44"/>
  <c r="O173" i="44"/>
  <c r="BB135" i="44"/>
  <c r="BA144" i="44"/>
  <c r="AH160" i="46"/>
  <c r="AH160" i="44"/>
  <c r="AX160" i="46"/>
  <c r="AX160" i="44"/>
  <c r="AH162" i="46"/>
  <c r="AH162" i="44"/>
  <c r="AK163" i="46"/>
  <c r="AK163" i="44"/>
  <c r="I164" i="46"/>
  <c r="I164" i="44"/>
  <c r="Y166" i="46"/>
  <c r="Y166" i="44"/>
  <c r="AG166" i="46"/>
  <c r="AG166" i="44"/>
  <c r="AW166" i="46"/>
  <c r="AW166" i="44"/>
  <c r="BM166" i="46"/>
  <c r="BM166" i="44"/>
  <c r="W167" i="46"/>
  <c r="W167" i="44"/>
  <c r="AE167" i="46"/>
  <c r="AE167" i="44"/>
  <c r="BC167" i="46"/>
  <c r="BC167" i="44"/>
  <c r="AM169" i="46"/>
  <c r="AM169" i="44"/>
  <c r="BC169" i="46"/>
  <c r="BC169" i="44"/>
  <c r="BK169" i="46"/>
  <c r="BK169" i="44"/>
  <c r="S170" i="46"/>
  <c r="S170" i="44"/>
  <c r="BO170" i="46"/>
  <c r="BO170" i="44"/>
  <c r="O171" i="46"/>
  <c r="O171" i="44"/>
  <c r="AE171" i="46"/>
  <c r="AE171" i="44"/>
  <c r="AM171" i="46"/>
  <c r="AM171" i="44"/>
  <c r="BC171" i="46"/>
  <c r="BC171" i="44"/>
  <c r="BK171" i="46"/>
  <c r="BK171" i="44"/>
  <c r="K172" i="46"/>
  <c r="K172" i="44"/>
  <c r="AA172" i="46"/>
  <c r="AA172" i="44"/>
  <c r="AQ172" i="46"/>
  <c r="AQ172" i="44"/>
  <c r="AY172" i="46"/>
  <c r="AY172" i="44"/>
  <c r="BO172" i="46"/>
  <c r="BO172" i="44"/>
  <c r="G173" i="46"/>
  <c r="G173" i="44"/>
  <c r="W173" i="46"/>
  <c r="W173" i="44"/>
  <c r="BK173" i="46"/>
  <c r="BK173" i="44"/>
  <c r="S174" i="46"/>
  <c r="S174" i="44"/>
  <c r="AQ174" i="46"/>
  <c r="AQ174" i="44"/>
  <c r="AY174" i="46"/>
  <c r="AY174" i="44"/>
  <c r="BO174" i="46"/>
  <c r="BO174" i="44"/>
  <c r="F175" i="46"/>
  <c r="F175" i="44"/>
  <c r="N175" i="46"/>
  <c r="N175" i="44"/>
  <c r="AD175" i="46"/>
  <c r="AD175" i="44"/>
  <c r="AL175" i="46"/>
  <c r="AL175" i="44"/>
  <c r="BB175" i="46"/>
  <c r="BB175" i="44"/>
  <c r="BJ175" i="46"/>
  <c r="BJ175" i="44"/>
  <c r="I176" i="46"/>
  <c r="I176" i="44"/>
  <c r="Y176" i="46"/>
  <c r="Y176" i="44"/>
  <c r="BE176" i="46"/>
  <c r="BE176" i="44"/>
  <c r="K177" i="46"/>
  <c r="K177" i="44"/>
  <c r="S177" i="46"/>
  <c r="S177" i="44"/>
  <c r="AI177" i="46"/>
  <c r="AI177" i="44"/>
  <c r="AY177" i="46"/>
  <c r="AY177" i="44"/>
  <c r="G178" i="46"/>
  <c r="G178" i="44"/>
  <c r="W178" i="46"/>
  <c r="W178" i="44"/>
  <c r="AE178" i="46"/>
  <c r="AE178" i="44"/>
  <c r="BC178" i="46"/>
  <c r="BC178" i="44"/>
  <c r="P179" i="46"/>
  <c r="P179" i="44"/>
  <c r="AF179" i="46"/>
  <c r="AF179" i="44"/>
  <c r="AN179" i="46"/>
  <c r="AN179" i="44"/>
  <c r="BD179" i="46"/>
  <c r="BD179" i="44"/>
  <c r="BL179" i="46"/>
  <c r="BL179" i="44"/>
  <c r="BH180" i="46"/>
  <c r="BH180" i="44"/>
  <c r="X181" i="46"/>
  <c r="X181" i="44"/>
  <c r="AF181" i="46"/>
  <c r="AF181" i="44"/>
  <c r="AN181" i="46"/>
  <c r="AN181" i="44"/>
  <c r="BD181" i="46"/>
  <c r="BD181" i="44"/>
  <c r="BL181" i="46"/>
  <c r="BL181" i="44"/>
  <c r="D182" i="46"/>
  <c r="D182" i="44"/>
  <c r="L182" i="46"/>
  <c r="L182" i="44"/>
  <c r="AB182" i="46"/>
  <c r="AB182" i="44"/>
  <c r="AR182" i="46"/>
  <c r="AR182" i="44"/>
  <c r="BH182" i="46"/>
  <c r="BH182" i="44"/>
  <c r="AE183" i="46"/>
  <c r="AE183" i="44"/>
  <c r="BC183" i="46"/>
  <c r="BC183" i="44"/>
  <c r="BK183" i="46"/>
  <c r="BK183" i="44"/>
  <c r="K184" i="46"/>
  <c r="K184" i="44"/>
  <c r="AI184" i="46"/>
  <c r="AI184" i="44"/>
  <c r="BO184" i="46"/>
  <c r="BO184" i="44"/>
  <c r="O185" i="46"/>
  <c r="O185" i="44"/>
  <c r="W185" i="46"/>
  <c r="W185" i="44"/>
  <c r="AM185" i="46"/>
  <c r="AM185" i="44"/>
  <c r="AU185" i="46"/>
  <c r="AU185" i="44"/>
  <c r="BK185" i="46"/>
  <c r="BK185" i="44"/>
  <c r="AW186" i="46"/>
  <c r="AW186" i="44"/>
  <c r="E187" i="46"/>
  <c r="E187" i="44"/>
  <c r="AC187" i="46"/>
  <c r="AC187" i="44"/>
  <c r="AK187" i="46"/>
  <c r="AK187" i="44"/>
  <c r="BA187" i="46"/>
  <c r="BA187" i="44"/>
  <c r="BQ187" i="46"/>
  <c r="BQ187" i="44"/>
  <c r="F188" i="46"/>
  <c r="F188" i="44"/>
  <c r="N188" i="46"/>
  <c r="N188" i="44"/>
  <c r="AL188" i="46"/>
  <c r="AL188" i="44"/>
  <c r="AT188" i="46"/>
  <c r="AT188" i="44"/>
  <c r="BJ188" i="46"/>
  <c r="BJ188" i="44"/>
  <c r="C189" i="46"/>
  <c r="C189" i="44" s="1"/>
  <c r="A189" i="44"/>
  <c r="J189" i="46"/>
  <c r="J189" i="44"/>
  <c r="Z189" i="46"/>
  <c r="Z189" i="44"/>
  <c r="AH189" i="46"/>
  <c r="AH189" i="44"/>
  <c r="F137" i="46"/>
  <c r="F137" i="44"/>
  <c r="O140" i="46"/>
  <c r="O140" i="44"/>
  <c r="M146" i="46"/>
  <c r="M146" i="44"/>
  <c r="BI146" i="46"/>
  <c r="BI146" i="44"/>
  <c r="BQ146" i="46"/>
  <c r="BQ146" i="44"/>
  <c r="AA148" i="46"/>
  <c r="AA148" i="44"/>
  <c r="AH138" i="46"/>
  <c r="AH138" i="44"/>
  <c r="A141" i="27"/>
  <c r="A143" i="44"/>
  <c r="AI148" i="46"/>
  <c r="AI148" i="44"/>
  <c r="AO150" i="46"/>
  <c r="AO150" i="44"/>
  <c r="AI151" i="46"/>
  <c r="AI151" i="44"/>
  <c r="AT154" i="46"/>
  <c r="AT154" i="44"/>
  <c r="BJ154" i="46"/>
  <c r="BJ154" i="44"/>
  <c r="Y155" i="46"/>
  <c r="Y155" i="44"/>
  <c r="BE155" i="46"/>
  <c r="BE155" i="44"/>
  <c r="AS156" i="46"/>
  <c r="AS156" i="44"/>
  <c r="P157" i="46"/>
  <c r="P157" i="44"/>
  <c r="BL157" i="46"/>
  <c r="BL157" i="44"/>
  <c r="AR158" i="46"/>
  <c r="AR158" i="44"/>
  <c r="H159" i="46"/>
  <c r="H159" i="44"/>
  <c r="AN159" i="46"/>
  <c r="AN159" i="44"/>
  <c r="Z162" i="46"/>
  <c r="Z162" i="44"/>
  <c r="AP162" i="46"/>
  <c r="AP162" i="44"/>
  <c r="BF162" i="46"/>
  <c r="BF162" i="44"/>
  <c r="BI163" i="46"/>
  <c r="BI163" i="44"/>
  <c r="U165" i="46"/>
  <c r="U165" i="44"/>
  <c r="M156" i="44"/>
  <c r="Q164" i="44"/>
  <c r="AA139" i="44"/>
  <c r="AX141" i="44"/>
  <c r="Y150" i="44"/>
  <c r="Q155" i="44"/>
  <c r="AZ158" i="44"/>
  <c r="J160" i="44"/>
  <c r="BA165" i="44"/>
  <c r="O167" i="44"/>
  <c r="AE169" i="44"/>
  <c r="AI172" i="44"/>
  <c r="AI174" i="44"/>
  <c r="H179" i="44"/>
  <c r="R138" i="46"/>
  <c r="R138" i="44"/>
  <c r="Z141" i="46"/>
  <c r="Z141" i="44"/>
  <c r="BN141" i="46"/>
  <c r="BN141" i="44"/>
  <c r="U144" i="46"/>
  <c r="U144" i="44"/>
  <c r="K148" i="46"/>
  <c r="K148" i="44"/>
  <c r="BO148" i="46"/>
  <c r="BO148" i="44"/>
  <c r="AK149" i="46"/>
  <c r="AK149" i="44"/>
  <c r="I150" i="46"/>
  <c r="I150" i="44"/>
  <c r="A155" i="44"/>
  <c r="C155" i="46"/>
  <c r="C155" i="44" s="1"/>
  <c r="BD157" i="46"/>
  <c r="BD157" i="44"/>
  <c r="AB158" i="46"/>
  <c r="AB158" i="44"/>
  <c r="BH158" i="46"/>
  <c r="BH158" i="44"/>
  <c r="X159" i="46"/>
  <c r="X159" i="44"/>
  <c r="R160" i="46"/>
  <c r="R160" i="44"/>
  <c r="V161" i="46"/>
  <c r="V161" i="44"/>
  <c r="BJ161" i="46"/>
  <c r="BJ161" i="44"/>
  <c r="A162" i="44"/>
  <c r="C162" i="46"/>
  <c r="C162" i="44" s="1"/>
  <c r="AG164" i="46"/>
  <c r="AG164" i="44"/>
  <c r="AS165" i="46"/>
  <c r="AS165" i="44"/>
  <c r="E146" i="44"/>
  <c r="AF159" i="44"/>
  <c r="BF160" i="44"/>
  <c r="AS163" i="44"/>
  <c r="K170" i="44"/>
  <c r="AQ170" i="44"/>
  <c r="AU178" i="44"/>
  <c r="AV179" i="44"/>
  <c r="T194" i="44"/>
  <c r="AR194" i="44"/>
  <c r="BP194" i="44"/>
  <c r="AM195" i="44"/>
  <c r="BC195" i="44"/>
  <c r="K196" i="44"/>
  <c r="U197" i="44"/>
  <c r="AF198" i="44"/>
  <c r="N200" i="44"/>
  <c r="AD200" i="44"/>
  <c r="BM203" i="44"/>
  <c r="AG206" i="44"/>
  <c r="AS207" i="44"/>
  <c r="AX189" i="44"/>
  <c r="N190" i="44"/>
  <c r="AT190" i="44"/>
  <c r="AV193" i="44"/>
  <c r="D194" i="44"/>
  <c r="BO196" i="44"/>
  <c r="AC197" i="44"/>
  <c r="BI197" i="44"/>
  <c r="P198" i="44"/>
  <c r="BF189" i="44"/>
  <c r="AP191" i="44"/>
  <c r="AN198" i="44"/>
  <c r="V200" i="44"/>
  <c r="V190" i="44"/>
  <c r="BD193" i="44"/>
  <c r="AI196" i="44"/>
  <c r="E197" i="44"/>
  <c r="AK197" i="44"/>
  <c r="AZ199" i="44"/>
  <c r="BP199" i="44"/>
  <c r="AL200" i="44"/>
  <c r="I206" i="44"/>
  <c r="BB190" i="44"/>
  <c r="AJ192" i="44"/>
  <c r="BH192" i="44"/>
  <c r="P193" i="44"/>
  <c r="BK195" i="44"/>
  <c r="S196" i="44"/>
  <c r="AS197" i="44"/>
  <c r="BL198" i="44"/>
  <c r="F200" i="44"/>
  <c r="BJ200" i="44"/>
  <c r="R201" i="44"/>
  <c r="AP201" i="44"/>
  <c r="BN201" i="44"/>
  <c r="BQ202" i="44"/>
  <c r="AI204" i="44"/>
  <c r="Y206" i="44"/>
  <c r="AO206" i="44"/>
  <c r="E207" i="44"/>
  <c r="BQ207" i="44"/>
  <c r="C120" i="46"/>
  <c r="C120" i="44" s="1"/>
  <c r="Y113" i="44"/>
  <c r="BH116" i="44"/>
  <c r="BJ119" i="44"/>
  <c r="AA121" i="44"/>
  <c r="R123" i="44"/>
  <c r="L109" i="44"/>
  <c r="L114" i="44"/>
  <c r="AH120" i="44"/>
  <c r="AP123" i="44"/>
  <c r="AB109" i="44"/>
  <c r="AJ114" i="44"/>
  <c r="AX120" i="44"/>
  <c r="A120" i="44"/>
  <c r="AB111" i="44"/>
  <c r="X115" i="44"/>
  <c r="Z118" i="44"/>
  <c r="G122" i="44"/>
  <c r="BN123" i="44"/>
  <c r="A107" i="44"/>
  <c r="P108" i="44"/>
  <c r="AN112" i="44"/>
  <c r="D109" i="44"/>
  <c r="AV110" i="44"/>
  <c r="D114" i="44"/>
  <c r="BP116" i="44"/>
  <c r="AL119" i="44"/>
  <c r="BN120" i="44"/>
  <c r="AM122" i="44"/>
  <c r="D124" i="44"/>
  <c r="AF125" i="44"/>
  <c r="AS129" i="44"/>
  <c r="BC130" i="44"/>
  <c r="O132" i="44"/>
  <c r="AA133" i="44"/>
  <c r="AD137" i="44"/>
  <c r="BG139" i="44"/>
  <c r="I143" i="44"/>
  <c r="Q145" i="44"/>
  <c r="G147" i="44"/>
  <c r="AU147" i="44"/>
  <c r="BM150" i="44"/>
  <c r="AQ151" i="44"/>
  <c r="F154" i="44"/>
  <c r="AO155" i="44"/>
  <c r="U156" i="44"/>
  <c r="BI156" i="44"/>
  <c r="AF157" i="44"/>
  <c r="BL159" i="44"/>
  <c r="AD161" i="44"/>
  <c r="BM164" i="44"/>
  <c r="AC165" i="44"/>
  <c r="Z136" i="44"/>
  <c r="AP138" i="44"/>
  <c r="AG145" i="44"/>
  <c r="A138" i="44"/>
  <c r="AT137" i="44"/>
  <c r="BM143" i="44"/>
  <c r="BC147" i="44"/>
  <c r="BA149" i="44"/>
  <c r="AH136" i="44"/>
  <c r="BB137" i="44"/>
  <c r="BN138" i="44"/>
  <c r="G140" i="44"/>
  <c r="AP141" i="44"/>
  <c r="E144" i="44"/>
  <c r="AO145" i="44"/>
  <c r="U146" i="44"/>
  <c r="O147" i="44"/>
  <c r="K151" i="44"/>
  <c r="BG151" i="44"/>
  <c r="V154" i="44"/>
  <c r="AW155" i="44"/>
  <c r="AC156" i="44"/>
  <c r="BQ156" i="44"/>
  <c r="AN157" i="44"/>
  <c r="AL161" i="44"/>
  <c r="AX162" i="44"/>
  <c r="U163" i="44"/>
  <c r="E165" i="44"/>
  <c r="C138" i="46"/>
  <c r="C138" i="44" s="1"/>
  <c r="AP136" i="44"/>
  <c r="AU140" i="44"/>
  <c r="BF141" i="44"/>
  <c r="BM145" i="44"/>
  <c r="AS146" i="44"/>
  <c r="BQ149" i="44"/>
  <c r="AA151" i="44"/>
  <c r="AL154" i="44"/>
  <c r="H157" i="44"/>
  <c r="L158" i="44"/>
  <c r="AV159" i="44"/>
  <c r="N161" i="44"/>
  <c r="AT161" i="44"/>
  <c r="R162" i="44"/>
  <c r="AC163" i="44"/>
  <c r="AD135" i="44"/>
  <c r="S134" i="44"/>
  <c r="AR161" i="44"/>
  <c r="AZ175" i="44"/>
  <c r="AW129" i="44"/>
  <c r="K149" i="44"/>
  <c r="AD179" i="44"/>
  <c r="AL123" i="44"/>
  <c r="BL124" i="44"/>
  <c r="G166" i="44"/>
  <c r="BI169" i="44"/>
  <c r="G176" i="44"/>
  <c r="BA178" i="44"/>
  <c r="F181" i="44"/>
  <c r="AL181" i="44"/>
  <c r="D190" i="44"/>
  <c r="AI197" i="44"/>
  <c r="BG197" i="44"/>
  <c r="AD198" i="44"/>
  <c r="K132" i="44"/>
  <c r="A127" i="44"/>
  <c r="J119" i="44"/>
  <c r="V126" i="44"/>
  <c r="I177" i="44"/>
  <c r="AG177" i="44"/>
  <c r="AK178" i="44"/>
  <c r="AX180" i="44"/>
  <c r="BQ185" i="44"/>
  <c r="AE186" i="44"/>
  <c r="H191" i="44"/>
  <c r="AV191" i="44"/>
  <c r="BL191" i="44"/>
  <c r="AS169" i="44"/>
  <c r="A158" i="44"/>
  <c r="BC164" i="44"/>
  <c r="M169" i="44"/>
  <c r="U178" i="44"/>
  <c r="A160" i="44"/>
  <c r="AY132" i="44"/>
  <c r="AU133" i="44"/>
  <c r="BA167" i="44"/>
  <c r="V179" i="44"/>
  <c r="BJ179" i="44"/>
  <c r="Z180" i="44"/>
  <c r="V181" i="44"/>
  <c r="BA185" i="44"/>
  <c r="G186" i="44"/>
  <c r="BD114" i="44"/>
  <c r="BG122" i="44"/>
  <c r="S125" i="44"/>
  <c r="K188" i="44"/>
  <c r="S100" i="44"/>
  <c r="W124" i="44"/>
  <c r="AV129" i="44"/>
  <c r="AX132" i="44"/>
  <c r="AX205" i="44"/>
  <c r="A177" i="44"/>
  <c r="BG110" i="44"/>
  <c r="AW119" i="44"/>
  <c r="AP132" i="44"/>
  <c r="AR106" i="44"/>
  <c r="O114" i="44"/>
  <c r="BM119" i="44"/>
  <c r="AK126" i="44"/>
  <c r="AH134" i="44"/>
  <c r="AM191" i="44"/>
  <c r="AN196" i="44"/>
  <c r="Z207" i="44"/>
  <c r="AQ70" i="44"/>
  <c r="M198" i="44"/>
  <c r="AE114" i="44"/>
  <c r="M120" i="44"/>
  <c r="AP122" i="44"/>
  <c r="BB133" i="44"/>
  <c r="AO117" i="44"/>
  <c r="BF122" i="44"/>
  <c r="AP134" i="44"/>
  <c r="AQ142" i="44"/>
  <c r="BG125" i="44"/>
  <c r="BM127" i="44"/>
  <c r="E118" i="44"/>
  <c r="Y119" i="44"/>
  <c r="BA123" i="44"/>
  <c r="L128" i="44"/>
  <c r="AF129" i="44"/>
  <c r="AD131" i="44"/>
  <c r="R132" i="44"/>
  <c r="BC160" i="44"/>
  <c r="U141" i="46"/>
  <c r="U141" i="44"/>
  <c r="BI141" i="46"/>
  <c r="BI141" i="44"/>
  <c r="BP143" i="46"/>
  <c r="BP143" i="44"/>
  <c r="AG142" i="44"/>
  <c r="AL148" i="44"/>
  <c r="AH140" i="46"/>
  <c r="AH140" i="44"/>
  <c r="BL149" i="44"/>
  <c r="AP110" i="46"/>
  <c r="AP110" i="44"/>
  <c r="BF112" i="46"/>
  <c r="BF112" i="44"/>
  <c r="AS131" i="46"/>
  <c r="AS131" i="44"/>
  <c r="AG134" i="44"/>
  <c r="BQ162" i="44"/>
  <c r="BH166" i="44"/>
  <c r="AX167" i="44"/>
  <c r="AU180" i="44"/>
  <c r="L203" i="44"/>
  <c r="W99" i="46"/>
  <c r="W99" i="44"/>
  <c r="A115" i="27"/>
  <c r="A117" i="44"/>
  <c r="BD117" i="46"/>
  <c r="BD117" i="44"/>
  <c r="AH125" i="46"/>
  <c r="AH125" i="44"/>
  <c r="AZ145" i="44"/>
  <c r="K159" i="44"/>
  <c r="AO135" i="44"/>
  <c r="BH145" i="44"/>
  <c r="AK162" i="44"/>
  <c r="AN163" i="44"/>
  <c r="Z167" i="44"/>
  <c r="AL177" i="44"/>
  <c r="W180" i="44"/>
  <c r="Z183" i="44"/>
  <c r="Z185" i="44"/>
  <c r="U189" i="44"/>
  <c r="AS189" i="44"/>
  <c r="BE190" i="44"/>
  <c r="BE200" i="44"/>
  <c r="AD139" i="46"/>
  <c r="AD139" i="44"/>
  <c r="J140" i="46"/>
  <c r="J140" i="44"/>
  <c r="AJ143" i="46"/>
  <c r="AJ143" i="44"/>
  <c r="AZ143" i="46"/>
  <c r="AZ143" i="44"/>
  <c r="D145" i="46"/>
  <c r="D145" i="44"/>
  <c r="N101" i="46"/>
  <c r="N101" i="44"/>
  <c r="T120" i="46"/>
  <c r="T120" i="44"/>
  <c r="AN127" i="46"/>
  <c r="AN127" i="44"/>
  <c r="AG130" i="46"/>
  <c r="AG130" i="44"/>
  <c r="BM134" i="46"/>
  <c r="BM134" i="44"/>
  <c r="AK136" i="44"/>
  <c r="S157" i="44"/>
  <c r="D164" i="44"/>
  <c r="F168" i="44"/>
  <c r="Q132" i="44"/>
  <c r="AX140" i="44"/>
  <c r="L143" i="44"/>
  <c r="X146" i="44"/>
  <c r="T155" i="44"/>
  <c r="BL156" i="44"/>
  <c r="AJ166" i="44"/>
  <c r="BB170" i="44"/>
  <c r="T176" i="44"/>
  <c r="W182" i="44"/>
  <c r="J183" i="44"/>
  <c r="AD184" i="44"/>
  <c r="BB184" i="44"/>
  <c r="BN185" i="44"/>
  <c r="E189" i="44"/>
  <c r="AG190" i="44"/>
  <c r="F196" i="44"/>
  <c r="V196" i="44"/>
  <c r="AL196" i="44"/>
  <c r="AF197" i="44"/>
  <c r="BC199" i="44"/>
  <c r="BL202" i="44"/>
  <c r="BP203" i="44"/>
  <c r="L145" i="46"/>
  <c r="L145" i="44"/>
  <c r="A178" i="44"/>
  <c r="T145" i="44"/>
  <c r="BA153" i="44"/>
  <c r="AF156" i="44"/>
  <c r="U160" i="44"/>
  <c r="BA160" i="44"/>
  <c r="J167" i="44"/>
  <c r="BP176" i="44"/>
  <c r="V177" i="44"/>
  <c r="AQ181" i="44"/>
  <c r="BO181" i="44"/>
  <c r="AX185" i="44"/>
  <c r="Y188" i="44"/>
  <c r="AW188" i="44"/>
  <c r="R195" i="44"/>
  <c r="BB196" i="44"/>
  <c r="M136" i="46"/>
  <c r="M136" i="44"/>
  <c r="BQ138" i="46"/>
  <c r="BQ138" i="44"/>
  <c r="P146" i="44"/>
  <c r="A152" i="44"/>
  <c r="A173" i="44"/>
  <c r="BN140" i="44"/>
  <c r="AB145" i="44"/>
  <c r="BJ148" i="44"/>
  <c r="BH150" i="44"/>
  <c r="BH155" i="44"/>
  <c r="Q161" i="44"/>
  <c r="L166" i="44"/>
  <c r="R171" i="44"/>
  <c r="BB174" i="44"/>
  <c r="AJ145" i="46"/>
  <c r="AJ145" i="44"/>
  <c r="AR145" i="46"/>
  <c r="AR145" i="44"/>
  <c r="BP145" i="46"/>
  <c r="BP145" i="44"/>
  <c r="BD146" i="46"/>
  <c r="BD146" i="44"/>
  <c r="J147" i="46"/>
  <c r="J147" i="44"/>
  <c r="BF147" i="46"/>
  <c r="BF147" i="44"/>
  <c r="A147" i="27"/>
  <c r="C149" i="46"/>
  <c r="C149" i="44" s="1"/>
  <c r="A149" i="44"/>
  <c r="AS153" i="46"/>
  <c r="AS153" i="44"/>
  <c r="L155" i="46"/>
  <c r="L155" i="44"/>
  <c r="AR155" i="46"/>
  <c r="AR155" i="44"/>
  <c r="P156" i="46"/>
  <c r="P156" i="44"/>
  <c r="K157" i="46"/>
  <c r="K157" i="44"/>
  <c r="AI157" i="46"/>
  <c r="AI157" i="44"/>
  <c r="BG157" i="46"/>
  <c r="BG157" i="44"/>
  <c r="S159" i="46"/>
  <c r="S159" i="44"/>
  <c r="AY159" i="46"/>
  <c r="AY159" i="44"/>
  <c r="BQ160" i="46"/>
  <c r="BQ160" i="44"/>
  <c r="AG161" i="46"/>
  <c r="AG161" i="44"/>
  <c r="AW161" i="46"/>
  <c r="AW161" i="44"/>
  <c r="U162" i="46"/>
  <c r="U162" i="44"/>
  <c r="BI162" i="46"/>
  <c r="BI162" i="44"/>
  <c r="AJ164" i="46"/>
  <c r="AJ164" i="44"/>
  <c r="P165" i="46"/>
  <c r="P165" i="44"/>
  <c r="AV165" i="46"/>
  <c r="AV165" i="44"/>
  <c r="D166" i="46"/>
  <c r="D166" i="44"/>
  <c r="AB166" i="46"/>
  <c r="AB166" i="44"/>
  <c r="AZ166" i="46"/>
  <c r="AZ166" i="44"/>
  <c r="R167" i="46"/>
  <c r="R167" i="44"/>
  <c r="BF167" i="46"/>
  <c r="BF167" i="44"/>
  <c r="AT168" i="46"/>
  <c r="AT168" i="44"/>
  <c r="BN169" i="46"/>
  <c r="BN169" i="44"/>
  <c r="F170" i="46"/>
  <c r="F170" i="44"/>
  <c r="AD170" i="46"/>
  <c r="AD170" i="44"/>
  <c r="A171" i="44"/>
  <c r="C171" i="46"/>
  <c r="C171" i="44" s="1"/>
  <c r="AX171" i="46"/>
  <c r="AX171" i="44"/>
  <c r="F172" i="46"/>
  <c r="F172" i="44"/>
  <c r="AD172" i="46"/>
  <c r="AD172" i="44"/>
  <c r="BB172" i="46"/>
  <c r="BB172" i="44"/>
  <c r="J173" i="46"/>
  <c r="J173" i="44"/>
  <c r="Z173" i="46"/>
  <c r="Z173" i="44"/>
  <c r="V174" i="46"/>
  <c r="V174" i="44"/>
  <c r="Y175" i="46"/>
  <c r="Y175" i="44"/>
  <c r="BM175" i="46"/>
  <c r="BM175" i="44"/>
  <c r="F177" i="46"/>
  <c r="F177" i="44"/>
  <c r="K179" i="46"/>
  <c r="K179" i="44"/>
  <c r="AY179" i="46"/>
  <c r="AY179" i="44"/>
  <c r="AE180" i="46"/>
  <c r="AE180" i="44"/>
  <c r="S181" i="46"/>
  <c r="S181" i="44"/>
  <c r="AI181" i="46"/>
  <c r="AI181" i="44"/>
  <c r="BG181" i="46"/>
  <c r="BG181" i="44"/>
  <c r="AE182" i="46"/>
  <c r="AE182" i="44"/>
  <c r="AM182" i="46"/>
  <c r="AM182" i="44"/>
  <c r="BC182" i="46"/>
  <c r="BC182" i="44"/>
  <c r="R183" i="46"/>
  <c r="R183" i="44"/>
  <c r="AH183" i="46"/>
  <c r="AH183" i="44"/>
  <c r="AX183" i="46"/>
  <c r="AX183" i="44"/>
  <c r="BN183" i="46"/>
  <c r="BN183" i="44"/>
  <c r="V184" i="46"/>
  <c r="V184" i="44"/>
  <c r="R185" i="46"/>
  <c r="R185" i="44"/>
  <c r="AP185" i="46"/>
  <c r="AP185" i="44"/>
  <c r="BF185" i="46"/>
  <c r="BF185" i="44"/>
  <c r="BP186" i="46"/>
  <c r="BP186" i="44"/>
  <c r="P187" i="46"/>
  <c r="P187" i="44"/>
  <c r="BD187" i="46"/>
  <c r="BD187" i="44"/>
  <c r="BL187" i="46"/>
  <c r="BL187" i="44"/>
  <c r="BE188" i="46"/>
  <c r="BE188" i="44"/>
  <c r="M189" i="46"/>
  <c r="M189" i="44"/>
  <c r="BA189" i="46"/>
  <c r="BA189" i="44"/>
  <c r="E191" i="46"/>
  <c r="E191" i="44"/>
  <c r="K193" i="46"/>
  <c r="K193" i="44"/>
  <c r="AY193" i="46"/>
  <c r="AY193" i="44"/>
  <c r="BK194" i="46"/>
  <c r="BK194" i="44"/>
  <c r="AX195" i="46"/>
  <c r="AX195" i="44"/>
  <c r="AT196" i="46"/>
  <c r="AT196" i="44"/>
  <c r="BJ196" i="46"/>
  <c r="BJ196" i="44"/>
  <c r="H197" i="46"/>
  <c r="H197" i="44"/>
  <c r="AN197" i="46"/>
  <c r="AN197" i="44"/>
  <c r="AA198" i="46"/>
  <c r="AA198" i="44"/>
  <c r="AY198" i="46"/>
  <c r="AY198" i="44"/>
  <c r="O199" i="46"/>
  <c r="O199" i="44"/>
  <c r="AE199" i="46"/>
  <c r="AE199" i="44"/>
  <c r="BK199" i="46"/>
  <c r="BK199" i="44"/>
  <c r="Q200" i="46"/>
  <c r="Q200" i="44"/>
  <c r="AW200" i="46"/>
  <c r="AW200" i="44"/>
  <c r="BM200" i="46"/>
  <c r="BM200" i="44"/>
  <c r="M201" i="46"/>
  <c r="M201" i="44"/>
  <c r="P202" i="46"/>
  <c r="P202" i="44"/>
  <c r="AF202" i="46"/>
  <c r="AF202" i="44"/>
  <c r="AN202" i="46"/>
  <c r="AN202" i="44"/>
  <c r="BD202" i="46"/>
  <c r="BD202" i="44"/>
  <c r="AJ203" i="46"/>
  <c r="AJ203" i="44"/>
  <c r="F204" i="46"/>
  <c r="F204" i="44"/>
  <c r="V204" i="46"/>
  <c r="V204" i="44"/>
  <c r="AD204" i="46"/>
  <c r="AD204" i="44"/>
  <c r="BJ204" i="46"/>
  <c r="BJ204" i="44"/>
  <c r="L206" i="46"/>
  <c r="L206" i="44"/>
  <c r="AB206" i="46"/>
  <c r="AB206" i="44"/>
  <c r="AJ206" i="46"/>
  <c r="AJ206" i="44"/>
  <c r="AZ206" i="46"/>
  <c r="AZ206" i="44"/>
  <c r="BP206" i="46"/>
  <c r="BP206" i="44"/>
  <c r="AN207" i="46"/>
  <c r="AN207" i="44"/>
  <c r="BD207" i="46"/>
  <c r="BD207" i="44"/>
  <c r="AM135" i="46"/>
  <c r="A99" i="44"/>
  <c r="C122" i="46"/>
  <c r="C122" i="44" s="1"/>
  <c r="AW105" i="44"/>
  <c r="R122" i="44"/>
  <c r="A132" i="44"/>
  <c r="C132" i="46"/>
  <c r="C132" i="44" s="1"/>
  <c r="AM107" i="44"/>
  <c r="AZ113" i="44"/>
  <c r="AC120" i="44"/>
  <c r="V121" i="44"/>
  <c r="AB128" i="44"/>
  <c r="BG140" i="44"/>
  <c r="Q144" i="44"/>
  <c r="AS150" i="44"/>
  <c r="N135" i="44"/>
  <c r="J136" i="44"/>
  <c r="AX136" i="44"/>
  <c r="AX138" i="44"/>
  <c r="AI139" i="44"/>
  <c r="AC144" i="44"/>
  <c r="BK147" i="44"/>
  <c r="R141" i="44"/>
  <c r="BA146" i="44"/>
  <c r="M149" i="44"/>
  <c r="AW150" i="44"/>
  <c r="A136" i="44"/>
  <c r="C136" i="46"/>
  <c r="C136" i="44" s="1"/>
  <c r="V135" i="44"/>
  <c r="BF136" i="44"/>
  <c r="BJ137" i="44"/>
  <c r="BF138" i="44"/>
  <c r="AM140" i="44"/>
  <c r="AK144" i="44"/>
  <c r="Y145" i="44"/>
  <c r="BE145" i="44"/>
  <c r="AY148" i="44"/>
  <c r="U149" i="44"/>
  <c r="BI149" i="44"/>
  <c r="BE150" i="44"/>
  <c r="AD154" i="44"/>
  <c r="I155" i="44"/>
  <c r="AG155" i="44"/>
  <c r="BM155" i="44"/>
  <c r="X157" i="44"/>
  <c r="AV157" i="44"/>
  <c r="D158" i="44"/>
  <c r="F161" i="44"/>
  <c r="M163" i="44"/>
  <c r="BA163" i="44"/>
  <c r="AK165" i="44"/>
  <c r="BI165" i="44"/>
  <c r="Q166" i="44"/>
  <c r="G167" i="44"/>
  <c r="AU167" i="44"/>
  <c r="W169" i="44"/>
  <c r="AL135" i="44"/>
  <c r="BB105" i="44"/>
  <c r="BB114" i="44"/>
  <c r="AK121" i="44"/>
  <c r="R125" i="44"/>
  <c r="X135" i="44"/>
  <c r="AA145" i="44"/>
  <c r="BM147" i="44"/>
  <c r="AI150" i="44"/>
  <c r="BA151" i="44"/>
  <c r="BG155" i="44"/>
  <c r="BC156" i="44"/>
  <c r="H161" i="44"/>
  <c r="AF161" i="44"/>
  <c r="AK170" i="44"/>
  <c r="I171" i="44"/>
  <c r="U172" i="44"/>
  <c r="Q173" i="44"/>
  <c r="BE173" i="44"/>
  <c r="U174" i="44"/>
  <c r="AY176" i="44"/>
  <c r="V182" i="44"/>
  <c r="BJ182" i="44"/>
  <c r="Q183" i="44"/>
  <c r="M184" i="44"/>
  <c r="AA186" i="44"/>
  <c r="AE187" i="44"/>
  <c r="BB192" i="44"/>
  <c r="Y195" i="44"/>
  <c r="BE195" i="44"/>
  <c r="J198" i="44"/>
  <c r="AP198" i="44"/>
  <c r="BF198" i="44"/>
  <c r="V199" i="44"/>
  <c r="AM202" i="44"/>
  <c r="AA203" i="44"/>
  <c r="AE205" i="44"/>
  <c r="AU205" i="44"/>
  <c r="AQ206" i="44"/>
  <c r="BO206" i="44"/>
  <c r="BC207" i="44"/>
  <c r="BL135" i="46"/>
  <c r="AN119" i="44"/>
  <c r="E121" i="44"/>
  <c r="AJ123" i="44"/>
  <c r="Q134" i="44"/>
  <c r="M151" i="44"/>
  <c r="BM152" i="44"/>
  <c r="AP159" i="44"/>
  <c r="AA164" i="44"/>
  <c r="AY166" i="44"/>
  <c r="U170" i="44"/>
  <c r="BL175" i="44"/>
  <c r="K176" i="44"/>
  <c r="BM178" i="44"/>
  <c r="AH179" i="44"/>
  <c r="F180" i="44"/>
  <c r="AD180" i="44"/>
  <c r="AG183" i="44"/>
  <c r="BG186" i="44"/>
  <c r="BJ194" i="44"/>
  <c r="O197" i="44"/>
  <c r="S106" i="44"/>
  <c r="AB120" i="44"/>
  <c r="E148" i="44"/>
  <c r="AP157" i="44"/>
  <c r="V158" i="44"/>
  <c r="BO164" i="44"/>
  <c r="AW167" i="44"/>
  <c r="AW171" i="44"/>
  <c r="AK177" i="44"/>
  <c r="Y185" i="44"/>
  <c r="BL188" i="44"/>
  <c r="AJ189" i="44"/>
  <c r="BL190" i="44"/>
  <c r="F192" i="44"/>
  <c r="AL192" i="44"/>
  <c r="A181" i="44"/>
  <c r="AO106" i="44"/>
  <c r="BP109" i="44"/>
  <c r="AF112" i="44"/>
  <c r="BE113" i="44"/>
  <c r="H115" i="44"/>
  <c r="AZ118" i="44"/>
  <c r="AT119" i="44"/>
  <c r="K121" i="44"/>
  <c r="AY121" i="44"/>
  <c r="AU122" i="44"/>
  <c r="AW132" i="44"/>
  <c r="BH136" i="44"/>
  <c r="Y140" i="44"/>
  <c r="BK144" i="44"/>
  <c r="AJ160" i="44"/>
  <c r="O163" i="44"/>
  <c r="K164" i="44"/>
  <c r="AC168" i="44"/>
  <c r="AG171" i="44"/>
  <c r="E172" i="44"/>
  <c r="AO173" i="44"/>
  <c r="E177" i="44"/>
  <c r="U177" i="44"/>
  <c r="BI177" i="44"/>
  <c r="Q178" i="44"/>
  <c r="AW178" i="44"/>
  <c r="R181" i="44"/>
  <c r="AH181" i="44"/>
  <c r="BM183" i="44"/>
  <c r="I185" i="44"/>
  <c r="AO185" i="44"/>
  <c r="AV188" i="44"/>
  <c r="V192" i="44"/>
  <c r="AT194" i="44"/>
  <c r="M196" i="44"/>
  <c r="BA196" i="44"/>
  <c r="AL199" i="44"/>
  <c r="AY203" i="44"/>
  <c r="BO203" i="44"/>
  <c r="G205" i="44"/>
  <c r="BK205" i="44"/>
  <c r="AI206" i="44"/>
  <c r="BG206" i="44"/>
  <c r="D104" i="44"/>
  <c r="X108" i="44"/>
  <c r="BL110" i="44"/>
  <c r="Q113" i="44"/>
  <c r="T116" i="44"/>
  <c r="R118" i="44"/>
  <c r="AC121" i="44"/>
  <c r="Y122" i="44"/>
  <c r="AZ126" i="44"/>
  <c r="AU129" i="44"/>
  <c r="E139" i="44"/>
  <c r="AM144" i="44"/>
  <c r="K150" i="44"/>
  <c r="AG152" i="44"/>
  <c r="AJ153" i="44"/>
  <c r="AM165" i="44"/>
  <c r="AO167" i="44"/>
  <c r="BQ168" i="44"/>
  <c r="BQ170" i="44"/>
  <c r="Y171" i="44"/>
  <c r="AK172" i="44"/>
  <c r="AO178" i="44"/>
  <c r="BE178" i="44"/>
  <c r="J179" i="44"/>
  <c r="Z181" i="44"/>
  <c r="AP181" i="44"/>
  <c r="N182" i="44"/>
  <c r="AO183" i="44"/>
  <c r="BE183" i="44"/>
  <c r="AG185" i="44"/>
  <c r="AU187" i="44"/>
  <c r="AN188" i="44"/>
  <c r="BP189" i="44"/>
  <c r="AD192" i="44"/>
  <c r="BC197" i="44"/>
  <c r="AJ201" i="44"/>
  <c r="S203" i="44"/>
  <c r="AQ203" i="44"/>
  <c r="BG203" i="44"/>
  <c r="BC205" i="44"/>
  <c r="S206" i="44"/>
  <c r="AM207" i="44"/>
  <c r="AA149" i="44"/>
  <c r="AB154" i="44"/>
  <c r="AY156" i="44"/>
  <c r="H153" i="44"/>
  <c r="BK155" i="44"/>
  <c r="C113" i="46"/>
  <c r="C113" i="44" s="1"/>
  <c r="BD162" i="44"/>
  <c r="BN158" i="44"/>
  <c r="AF162" i="44"/>
  <c r="AQ163" i="44"/>
  <c r="AP145" i="46"/>
  <c r="AP145" i="44"/>
  <c r="T151" i="46"/>
  <c r="T151" i="44"/>
  <c r="BM159" i="46"/>
  <c r="BM159" i="44"/>
  <c r="AI162" i="46"/>
  <c r="AI162" i="44"/>
  <c r="N165" i="46"/>
  <c r="N165" i="44"/>
  <c r="C166" i="46"/>
  <c r="C166" i="44" s="1"/>
  <c r="A166" i="44"/>
  <c r="AN167" i="46"/>
  <c r="AN167" i="44"/>
  <c r="AR168" i="46"/>
  <c r="AR168" i="44"/>
  <c r="BH168" i="46"/>
  <c r="BH168" i="44"/>
  <c r="BL171" i="46"/>
  <c r="BL171" i="44"/>
  <c r="L174" i="46"/>
  <c r="L174" i="44"/>
  <c r="AH155" i="44"/>
  <c r="AH166" i="44"/>
  <c r="W161" i="44"/>
  <c r="X169" i="44"/>
  <c r="AN185" i="44"/>
  <c r="A198" i="44"/>
  <c r="AT163" i="44"/>
  <c r="R166" i="44"/>
  <c r="BF166" i="44"/>
  <c r="BH170" i="44"/>
  <c r="AV173" i="44"/>
  <c r="AB174" i="44"/>
  <c r="AR174" i="44"/>
  <c r="AM175" i="44"/>
  <c r="R176" i="44"/>
  <c r="AV178" i="44"/>
  <c r="BL178" i="44"/>
  <c r="I181" i="44"/>
  <c r="BA182" i="44"/>
  <c r="AF183" i="44"/>
  <c r="BJ187" i="44"/>
  <c r="O188" i="44"/>
  <c r="BK190" i="44"/>
  <c r="AK194" i="44"/>
  <c r="AD197" i="44"/>
  <c r="T204" i="44"/>
  <c r="AJ204" i="44"/>
  <c r="R155" i="46"/>
  <c r="R155" i="44"/>
  <c r="BB156" i="46"/>
  <c r="BB156" i="44"/>
  <c r="R164" i="46"/>
  <c r="R164" i="44"/>
  <c r="AH164" i="46"/>
  <c r="AH164" i="44"/>
  <c r="D168" i="46"/>
  <c r="D168" i="44"/>
  <c r="AN171" i="44"/>
  <c r="H173" i="44"/>
  <c r="BL173" i="44"/>
  <c r="BC175" i="44"/>
  <c r="AH176" i="44"/>
  <c r="AF178" i="44"/>
  <c r="BQ182" i="44"/>
  <c r="AB184" i="44"/>
  <c r="AX186" i="44"/>
  <c r="BI192" i="44"/>
  <c r="BL152" i="44"/>
  <c r="J164" i="44"/>
  <c r="BN164" i="44"/>
  <c r="AB168" i="44"/>
  <c r="AB170" i="44"/>
  <c r="AF171" i="44"/>
  <c r="AZ172" i="44"/>
  <c r="P173" i="44"/>
  <c r="AF173" i="44"/>
  <c r="W175" i="44"/>
  <c r="BF176" i="44"/>
  <c r="AZ177" i="44"/>
  <c r="BP177" i="44"/>
  <c r="U180" i="44"/>
  <c r="AK180" i="44"/>
  <c r="BI180" i="44"/>
  <c r="H183" i="44"/>
  <c r="AQ189" i="44"/>
  <c r="E194" i="44"/>
  <c r="U194" i="44"/>
  <c r="BD195" i="44"/>
  <c r="D196" i="44"/>
  <c r="AL163" i="46"/>
  <c r="AL163" i="44"/>
  <c r="AX164" i="46"/>
  <c r="AX164" i="44"/>
  <c r="AV169" i="46"/>
  <c r="AV169" i="44"/>
  <c r="BL169" i="46"/>
  <c r="BL169" i="44"/>
  <c r="P171" i="46"/>
  <c r="P171" i="44"/>
  <c r="AR172" i="46"/>
  <c r="AR172" i="44"/>
  <c r="BP174" i="46"/>
  <c r="BP174" i="44"/>
  <c r="X152" i="44"/>
  <c r="AJ168" i="44"/>
  <c r="T170" i="44"/>
  <c r="BH172" i="44"/>
  <c r="AZ151" i="44"/>
  <c r="BD171" i="44"/>
  <c r="BN176" i="44"/>
  <c r="AA153" i="44"/>
  <c r="BP168" i="44"/>
  <c r="Y181" i="44"/>
  <c r="AS192" i="44"/>
  <c r="A188" i="44"/>
  <c r="AJ148" i="44"/>
  <c r="BD167" i="44"/>
  <c r="AF169" i="44"/>
  <c r="T172" i="44"/>
  <c r="AJ172" i="44"/>
  <c r="BP172" i="44"/>
  <c r="G175" i="44"/>
  <c r="AJ177" i="44"/>
  <c r="BM179" i="44"/>
  <c r="Q181" i="44"/>
  <c r="U182" i="44"/>
  <c r="AZ184" i="44"/>
  <c r="J186" i="44"/>
  <c r="AH186" i="44"/>
  <c r="AU190" i="44"/>
  <c r="E192" i="44"/>
  <c r="BE193" i="44"/>
  <c r="D148" i="46"/>
  <c r="D148" i="44"/>
  <c r="AT149" i="44"/>
  <c r="N156" i="44"/>
  <c r="AL156" i="44"/>
  <c r="BC154" i="46"/>
  <c r="BC154" i="44"/>
  <c r="N163" i="46"/>
  <c r="N163" i="44"/>
  <c r="X167" i="46"/>
  <c r="X167" i="44"/>
  <c r="P169" i="46"/>
  <c r="P169" i="44"/>
  <c r="AN169" i="46"/>
  <c r="AN169" i="44"/>
  <c r="H171" i="46"/>
  <c r="H171" i="44"/>
  <c r="L172" i="46"/>
  <c r="L172" i="44"/>
  <c r="X173" i="46"/>
  <c r="X173" i="44"/>
  <c r="AZ174" i="46"/>
  <c r="AZ174" i="44"/>
  <c r="AE175" i="46"/>
  <c r="AE175" i="44"/>
  <c r="Z176" i="46"/>
  <c r="Z176" i="44"/>
  <c r="AP176" i="46"/>
  <c r="AP176" i="44"/>
  <c r="D177" i="46"/>
  <c r="D177" i="44"/>
  <c r="L177" i="46"/>
  <c r="L177" i="44"/>
  <c r="T177" i="46"/>
  <c r="T177" i="44"/>
  <c r="AR177" i="46"/>
  <c r="AR177" i="44"/>
  <c r="H178" i="46"/>
  <c r="H178" i="44"/>
  <c r="BD178" i="46"/>
  <c r="BD178" i="44"/>
  <c r="Q179" i="46"/>
  <c r="Q179" i="44"/>
  <c r="AG179" i="46"/>
  <c r="AG179" i="44"/>
  <c r="AW179" i="46"/>
  <c r="AW179" i="44"/>
  <c r="M180" i="46"/>
  <c r="M180" i="44"/>
  <c r="AS180" i="46"/>
  <c r="AS180" i="44"/>
  <c r="BA180" i="46"/>
  <c r="BA180" i="44"/>
  <c r="BQ180" i="46"/>
  <c r="BQ180" i="44"/>
  <c r="AG181" i="46"/>
  <c r="AG181" i="44"/>
  <c r="AO181" i="46"/>
  <c r="AO181" i="44"/>
  <c r="BE181" i="46"/>
  <c r="BE181" i="44"/>
  <c r="BM181" i="46"/>
  <c r="BM181" i="44"/>
  <c r="M182" i="46"/>
  <c r="M182" i="44"/>
  <c r="AC182" i="46"/>
  <c r="AC182" i="44"/>
  <c r="AK182" i="46"/>
  <c r="AK182" i="44"/>
  <c r="AS182" i="46"/>
  <c r="AS182" i="44"/>
  <c r="BI182" i="46"/>
  <c r="BI182" i="44"/>
  <c r="X183" i="46"/>
  <c r="X183" i="44"/>
  <c r="AV183" i="46"/>
  <c r="AV183" i="44"/>
  <c r="BL183" i="46"/>
  <c r="BL183" i="44"/>
  <c r="D184" i="46"/>
  <c r="D184" i="44"/>
  <c r="L184" i="46"/>
  <c r="L184" i="44"/>
  <c r="T184" i="46"/>
  <c r="T184" i="44"/>
  <c r="AJ184" i="46"/>
  <c r="AJ184" i="44"/>
  <c r="BP184" i="46"/>
  <c r="BP184" i="44"/>
  <c r="P185" i="46"/>
  <c r="P185" i="44"/>
  <c r="AF185" i="46"/>
  <c r="AF185" i="44"/>
  <c r="BD185" i="46"/>
  <c r="BD185" i="44"/>
  <c r="BL185" i="46"/>
  <c r="BL185" i="44"/>
  <c r="Z186" i="46"/>
  <c r="Z186" i="44"/>
  <c r="AP186" i="46"/>
  <c r="AP186" i="44"/>
  <c r="BF186" i="46"/>
  <c r="BF186" i="44"/>
  <c r="F187" i="46"/>
  <c r="F187" i="44"/>
  <c r="N187" i="46"/>
  <c r="N187" i="44"/>
  <c r="V187" i="46"/>
  <c r="V187" i="44"/>
  <c r="AD187" i="46"/>
  <c r="AD187" i="44"/>
  <c r="AL187" i="46"/>
  <c r="AL187" i="44"/>
  <c r="AT187" i="46"/>
  <c r="AT187" i="44"/>
  <c r="G188" i="46"/>
  <c r="G188" i="44"/>
  <c r="W188" i="46"/>
  <c r="W188" i="44"/>
  <c r="AM188" i="46"/>
  <c r="AM188" i="44"/>
  <c r="BC188" i="46"/>
  <c r="BC188" i="44"/>
  <c r="BK188" i="46"/>
  <c r="BK188" i="44"/>
  <c r="S189" i="46"/>
  <c r="S189" i="44"/>
  <c r="AA189" i="46"/>
  <c r="AA189" i="44"/>
  <c r="AI189" i="46"/>
  <c r="AI189" i="44"/>
  <c r="AY189" i="46"/>
  <c r="AY189" i="44"/>
  <c r="BG189" i="46"/>
  <c r="BG189" i="44"/>
  <c r="BO189" i="46"/>
  <c r="BO189" i="44"/>
  <c r="G190" i="46"/>
  <c r="G190" i="44"/>
  <c r="O190" i="46"/>
  <c r="O190" i="44"/>
  <c r="AE190" i="46"/>
  <c r="AE190" i="44"/>
  <c r="AM190" i="46"/>
  <c r="AM190" i="44"/>
  <c r="BC190" i="46"/>
  <c r="BC190" i="44"/>
  <c r="K191" i="46"/>
  <c r="K191" i="44"/>
  <c r="S191" i="46"/>
  <c r="S191" i="44"/>
  <c r="AA191" i="46"/>
  <c r="AA191" i="44"/>
  <c r="AY191" i="46"/>
  <c r="AY191" i="44"/>
  <c r="BO191" i="46"/>
  <c r="BO191" i="44"/>
  <c r="M192" i="46"/>
  <c r="M192" i="44"/>
  <c r="AC192" i="46"/>
  <c r="AC192" i="44"/>
  <c r="AK192" i="46"/>
  <c r="AK192" i="44"/>
  <c r="BA192" i="46"/>
  <c r="BA192" i="44"/>
  <c r="BQ192" i="46"/>
  <c r="BQ192" i="44"/>
  <c r="Q193" i="46"/>
  <c r="Q193" i="44"/>
  <c r="AG193" i="46"/>
  <c r="AG193" i="44"/>
  <c r="AW193" i="46"/>
  <c r="AW193" i="44"/>
  <c r="BM193" i="46"/>
  <c r="BM193" i="44"/>
  <c r="M194" i="46"/>
  <c r="M194" i="44"/>
  <c r="AC194" i="46"/>
  <c r="AC194" i="44"/>
  <c r="AS194" i="46"/>
  <c r="AS194" i="44"/>
  <c r="BI194" i="46"/>
  <c r="BI194" i="44"/>
  <c r="H195" i="46"/>
  <c r="H195" i="44"/>
  <c r="X195" i="46"/>
  <c r="X195" i="44"/>
  <c r="AN195" i="46"/>
  <c r="AN195" i="44"/>
  <c r="AV195" i="46"/>
  <c r="AV195" i="44"/>
  <c r="BL195" i="46"/>
  <c r="BL195" i="44"/>
  <c r="L196" i="46"/>
  <c r="L196" i="44"/>
  <c r="T196" i="46"/>
  <c r="T196" i="44"/>
  <c r="AJ196" i="46"/>
  <c r="AJ196" i="44"/>
  <c r="AR196" i="46"/>
  <c r="AR196" i="44"/>
  <c r="BH196" i="46"/>
  <c r="BH196" i="44"/>
  <c r="BP196" i="46"/>
  <c r="BP196" i="44"/>
  <c r="F197" i="46"/>
  <c r="F197" i="44"/>
  <c r="V197" i="46"/>
  <c r="V197" i="44"/>
  <c r="AL197" i="46"/>
  <c r="AL197" i="44"/>
  <c r="BB197" i="46"/>
  <c r="BB197" i="44"/>
  <c r="E199" i="46"/>
  <c r="E199" i="44"/>
  <c r="U199" i="46"/>
  <c r="U199" i="44"/>
  <c r="AC199" i="46"/>
  <c r="AC199" i="44"/>
  <c r="AS199" i="46"/>
  <c r="AS199" i="44"/>
  <c r="BI199" i="46"/>
  <c r="BI199" i="44"/>
  <c r="BQ199" i="46"/>
  <c r="BQ199" i="44"/>
  <c r="G200" i="46"/>
  <c r="G200" i="44"/>
  <c r="O200" i="46"/>
  <c r="O200" i="44"/>
  <c r="AE200" i="46"/>
  <c r="AE200" i="44"/>
  <c r="AU200" i="46"/>
  <c r="AU200" i="44"/>
  <c r="BC200" i="46"/>
  <c r="BC200" i="44"/>
  <c r="BK200" i="46"/>
  <c r="BK200" i="44"/>
  <c r="D204" i="46"/>
  <c r="D204" i="44"/>
  <c r="L204" i="46"/>
  <c r="L204" i="44"/>
  <c r="AB204" i="46"/>
  <c r="AB204" i="44"/>
  <c r="AR204" i="46"/>
  <c r="AR204" i="44"/>
  <c r="BH204" i="46"/>
  <c r="BH204" i="44"/>
  <c r="F205" i="46"/>
  <c r="F205" i="44"/>
  <c r="V205" i="46"/>
  <c r="V205" i="44"/>
  <c r="AL205" i="46"/>
  <c r="AL205" i="44"/>
  <c r="AT205" i="46"/>
  <c r="AT205" i="44"/>
  <c r="BJ205" i="46"/>
  <c r="BJ205" i="44"/>
  <c r="J206" i="46"/>
  <c r="J206" i="44"/>
  <c r="R206" i="46"/>
  <c r="R206" i="44"/>
  <c r="Z206" i="46"/>
  <c r="Z206" i="44"/>
  <c r="AX206" i="46"/>
  <c r="AX206" i="44"/>
  <c r="BF206" i="46"/>
  <c r="BF206" i="44"/>
  <c r="W154" i="46"/>
  <c r="W154" i="44"/>
  <c r="AC158" i="46"/>
  <c r="AC158" i="44"/>
  <c r="AJ170" i="46"/>
  <c r="AJ170" i="44"/>
  <c r="AV171" i="46"/>
  <c r="AV171" i="44"/>
  <c r="BD173" i="46"/>
  <c r="BD173" i="44"/>
  <c r="D174" i="46"/>
  <c r="D174" i="44"/>
  <c r="O175" i="46"/>
  <c r="O175" i="44"/>
  <c r="P178" i="46"/>
  <c r="P178" i="44"/>
  <c r="BN145" i="44"/>
  <c r="T168" i="44"/>
  <c r="BH177" i="44"/>
  <c r="AL81" i="46"/>
  <c r="AL81" i="44"/>
  <c r="BC142" i="46"/>
  <c r="BC142" i="44"/>
  <c r="BN150" i="46"/>
  <c r="BN150" i="44"/>
  <c r="AO159" i="46"/>
  <c r="AO159" i="44"/>
  <c r="S162" i="46"/>
  <c r="S162" i="44"/>
  <c r="AQ162" i="46"/>
  <c r="AQ162" i="44"/>
  <c r="BG162" i="46"/>
  <c r="BG162" i="44"/>
  <c r="BD169" i="46"/>
  <c r="BD169" i="44"/>
  <c r="D170" i="46"/>
  <c r="D170" i="44"/>
  <c r="X171" i="46"/>
  <c r="X171" i="44"/>
  <c r="AN173" i="46"/>
  <c r="AN173" i="44"/>
  <c r="BH174" i="46"/>
  <c r="BH174" i="44"/>
  <c r="AX176" i="44"/>
  <c r="AB172" i="44"/>
  <c r="AB177" i="44"/>
  <c r="I179" i="44"/>
  <c r="Y179" i="44"/>
  <c r="AO179" i="44"/>
  <c r="P183" i="44"/>
  <c r="AR184" i="44"/>
  <c r="BH184" i="44"/>
  <c r="H185" i="44"/>
  <c r="AE188" i="44"/>
  <c r="AU188" i="44"/>
  <c r="AI191" i="44"/>
  <c r="I193" i="44"/>
  <c r="AB104" i="44"/>
  <c r="AD114" i="44"/>
  <c r="H119" i="44"/>
  <c r="BQ121" i="44"/>
  <c r="AL124" i="44"/>
  <c r="P127" i="44"/>
  <c r="O129" i="44"/>
  <c r="BQ133" i="44"/>
  <c r="BQ139" i="44"/>
  <c r="P142" i="44"/>
  <c r="K145" i="44"/>
  <c r="BQ148" i="44"/>
  <c r="BM42" i="46"/>
  <c r="BA134" i="44"/>
  <c r="A74" i="44"/>
  <c r="AZ107" i="44"/>
  <c r="H72" i="44"/>
  <c r="AH82" i="44"/>
  <c r="L148" i="44"/>
  <c r="A157" i="44"/>
  <c r="C150" i="46"/>
  <c r="C150" i="44" s="1"/>
  <c r="V79" i="44"/>
  <c r="H110" i="44"/>
  <c r="H112" i="44"/>
  <c r="AR114" i="44"/>
  <c r="AB116" i="44"/>
  <c r="J145" i="44"/>
  <c r="F146" i="44"/>
  <c r="AX150" i="44"/>
  <c r="L151" i="44"/>
  <c r="AN152" i="44"/>
  <c r="K153" i="44"/>
  <c r="G154" i="44"/>
  <c r="AM154" i="44"/>
  <c r="BN155" i="44"/>
  <c r="U158" i="44"/>
  <c r="AG159" i="44"/>
  <c r="AE161" i="44"/>
  <c r="AA162" i="44"/>
  <c r="BO162" i="44"/>
  <c r="Z164" i="44"/>
  <c r="AP164" i="44"/>
  <c r="F165" i="44"/>
  <c r="V165" i="44"/>
  <c r="J166" i="44"/>
  <c r="Z166" i="44"/>
  <c r="AP166" i="44"/>
  <c r="P167" i="44"/>
  <c r="C130" i="46"/>
  <c r="C130" i="44" s="1"/>
  <c r="AR148" i="44"/>
  <c r="R150" i="44"/>
  <c r="BH151" i="44"/>
  <c r="V156" i="44"/>
  <c r="AL79" i="44"/>
  <c r="AL146" i="44"/>
  <c r="F149" i="44"/>
  <c r="AS158" i="44"/>
  <c r="Q159" i="44"/>
  <c r="BE159" i="44"/>
  <c r="O161" i="44"/>
  <c r="AV167" i="44"/>
  <c r="AX145" i="44"/>
  <c r="BJ146" i="44"/>
  <c r="BP148" i="44"/>
  <c r="A164" i="44"/>
  <c r="Z64" i="44"/>
  <c r="BL147" i="44"/>
  <c r="Z150" i="44"/>
  <c r="J155" i="44"/>
  <c r="AX155" i="44"/>
  <c r="AY162" i="44"/>
  <c r="BJ163" i="44"/>
  <c r="AF167" i="44"/>
  <c r="AG70" i="44"/>
  <c r="N81" i="44"/>
  <c r="AN147" i="44"/>
  <c r="AB148" i="44"/>
  <c r="AZ148" i="44"/>
  <c r="AL149" i="44"/>
  <c r="BJ149" i="44"/>
  <c r="AH150" i="44"/>
  <c r="AR151" i="44"/>
  <c r="H152" i="44"/>
  <c r="BD152" i="44"/>
  <c r="S153" i="44"/>
  <c r="AY153" i="44"/>
  <c r="E158" i="44"/>
  <c r="BQ158" i="44"/>
  <c r="K162" i="44"/>
  <c r="V163" i="44"/>
  <c r="AD165" i="44"/>
  <c r="AT165" i="44"/>
  <c r="BJ165" i="44"/>
  <c r="AX166" i="44"/>
  <c r="BN166" i="44"/>
  <c r="H169" i="44"/>
  <c r="L170" i="44"/>
  <c r="AR170" i="44"/>
  <c r="AB76" i="44"/>
  <c r="AB151" i="44"/>
  <c r="AF152" i="44"/>
  <c r="AI153" i="44"/>
  <c r="AP155" i="44"/>
  <c r="M158" i="44"/>
  <c r="I159" i="44"/>
  <c r="Y159" i="44"/>
  <c r="G161" i="44"/>
  <c r="AM161" i="44"/>
  <c r="BC161" i="44"/>
  <c r="AD163" i="44"/>
  <c r="A145" i="44"/>
  <c r="AV91" i="44"/>
  <c r="AP150" i="44"/>
  <c r="A87" i="44"/>
  <c r="A147" i="44"/>
  <c r="C147" i="46"/>
  <c r="C147" i="44" s="1"/>
  <c r="AR76" i="44"/>
  <c r="Z145" i="44"/>
  <c r="V146" i="44"/>
  <c r="X147" i="44"/>
  <c r="BD147" i="44"/>
  <c r="V149" i="44"/>
  <c r="D151" i="44"/>
  <c r="BO153" i="44"/>
  <c r="BJ156" i="44"/>
  <c r="AK158" i="44"/>
  <c r="BI158" i="44"/>
  <c r="BB163" i="44"/>
  <c r="AL165" i="44"/>
  <c r="BB165" i="44"/>
  <c r="AT156" i="44"/>
  <c r="J117" i="44"/>
  <c r="BN127" i="44"/>
  <c r="AA134" i="44"/>
  <c r="AY134" i="44"/>
  <c r="V102" i="44"/>
  <c r="AL107" i="44"/>
  <c r="AL109" i="44"/>
  <c r="AP119" i="44"/>
  <c r="AL126" i="44"/>
  <c r="BC131" i="44"/>
  <c r="J137" i="44"/>
  <c r="BO140" i="44"/>
  <c r="AT141" i="44"/>
  <c r="AG144" i="44"/>
  <c r="O148" i="44"/>
  <c r="AM148" i="44"/>
  <c r="Q149" i="44"/>
  <c r="AK150" i="44"/>
  <c r="AU151" i="44"/>
  <c r="I156" i="44"/>
  <c r="Q163" i="44"/>
  <c r="V123" i="44"/>
  <c r="AH135" i="44"/>
  <c r="F136" i="44"/>
  <c r="BC139" i="44"/>
  <c r="C127" i="46"/>
  <c r="C127" i="44" s="1"/>
  <c r="AQ87" i="44"/>
  <c r="O121" i="44"/>
  <c r="W133" i="44"/>
  <c r="AI134" i="44"/>
  <c r="BO134" i="44"/>
  <c r="AT136" i="44"/>
  <c r="AX142" i="44"/>
  <c r="W148" i="44"/>
  <c r="BO95" i="44"/>
  <c r="BN36" i="46"/>
  <c r="AI42" i="44"/>
  <c r="AX82" i="44"/>
  <c r="C80" i="46"/>
  <c r="C80" i="44" s="1"/>
  <c r="AZ76" i="44"/>
  <c r="A80" i="44"/>
  <c r="O60" i="44"/>
  <c r="AV77" i="44"/>
  <c r="S93" i="44"/>
  <c r="A84" i="44"/>
  <c r="C75" i="46"/>
  <c r="C75" i="44" s="1"/>
  <c r="T76" i="44"/>
  <c r="AT79" i="44"/>
  <c r="AU95" i="44"/>
  <c r="J108" i="44"/>
  <c r="C66" i="46"/>
  <c r="C66" i="44" s="1"/>
  <c r="L39" i="44"/>
  <c r="AR89" i="44"/>
  <c r="AX117" i="44"/>
  <c r="C111" i="46"/>
  <c r="C111" i="44" s="1"/>
  <c r="R89" i="44"/>
  <c r="AL102" i="44"/>
  <c r="BJ109" i="44"/>
  <c r="V90" i="44"/>
  <c r="AT102" i="44"/>
  <c r="P119" i="44"/>
  <c r="Y132" i="44"/>
  <c r="M139" i="44"/>
  <c r="M94" i="44"/>
  <c r="C117" i="46"/>
  <c r="C117" i="44" s="1"/>
  <c r="U94" i="44"/>
  <c r="AY106" i="44"/>
  <c r="I95" i="44"/>
  <c r="E133" i="44"/>
  <c r="AV135" i="44"/>
  <c r="A102" i="44"/>
  <c r="C74" i="46"/>
  <c r="C74" i="44" s="1"/>
  <c r="AL90" i="44"/>
  <c r="Y95" i="44"/>
  <c r="AP100" i="44"/>
  <c r="AV103" i="44"/>
  <c r="F107" i="44"/>
  <c r="AD111" i="44"/>
  <c r="AX112" i="44"/>
  <c r="AH115" i="44"/>
  <c r="BI121" i="44"/>
  <c r="AO122" i="44"/>
  <c r="BH123" i="44"/>
  <c r="AT124" i="44"/>
  <c r="Z125" i="44"/>
  <c r="AI128" i="44"/>
  <c r="BQ131" i="44"/>
  <c r="BI133" i="44"/>
  <c r="Y134" i="44"/>
  <c r="P137" i="44"/>
  <c r="D138" i="44"/>
  <c r="AZ138" i="44"/>
  <c r="BI139" i="44"/>
  <c r="X142" i="44"/>
  <c r="S143" i="44"/>
  <c r="AI145" i="44"/>
  <c r="AE146" i="44"/>
  <c r="AC148" i="44"/>
  <c r="AQ150" i="44"/>
  <c r="BO150" i="44"/>
  <c r="U151" i="44"/>
  <c r="BK156" i="44"/>
  <c r="R157" i="44"/>
  <c r="D160" i="44"/>
  <c r="AZ160" i="44"/>
  <c r="AO72" i="44"/>
  <c r="AD102" i="44"/>
  <c r="BK99" i="44"/>
  <c r="AV105" i="44"/>
  <c r="V111" i="44"/>
  <c r="AI113" i="44"/>
  <c r="R108" i="44"/>
  <c r="AP112" i="44"/>
  <c r="AJ120" i="44"/>
  <c r="BL137" i="44"/>
  <c r="A125" i="44"/>
  <c r="C125" i="46"/>
  <c r="C125" i="44" s="1"/>
  <c r="BN100" i="44"/>
  <c r="BL103" i="44"/>
  <c r="BD105" i="44"/>
  <c r="AD107" i="44"/>
  <c r="AX108" i="44"/>
  <c r="R110" i="44"/>
  <c r="BG113" i="44"/>
  <c r="AT114" i="44"/>
  <c r="AV117" i="44"/>
  <c r="AB123" i="44"/>
  <c r="BJ124" i="44"/>
  <c r="BL127" i="44"/>
  <c r="BD135" i="44"/>
  <c r="T136" i="44"/>
  <c r="X137" i="44"/>
  <c r="AC139" i="44"/>
  <c r="AO140" i="44"/>
  <c r="AZ141" i="44"/>
  <c r="AF142" i="44"/>
  <c r="AI143" i="44"/>
  <c r="BC144" i="44"/>
  <c r="S145" i="44"/>
  <c r="BG145" i="44"/>
  <c r="BK146" i="44"/>
  <c r="Y147" i="44"/>
  <c r="G149" i="44"/>
  <c r="I152" i="44"/>
  <c r="BE95" i="44"/>
  <c r="AX91" i="44"/>
  <c r="C102" i="46"/>
  <c r="C102" i="44" s="1"/>
  <c r="S87" i="44"/>
  <c r="AC92" i="44"/>
  <c r="AL101" i="44"/>
  <c r="L104" i="44"/>
  <c r="AI106" i="44"/>
  <c r="BB111" i="44"/>
  <c r="P105" i="44"/>
  <c r="AE99" i="44"/>
  <c r="Z115" i="44"/>
  <c r="A161" i="44"/>
  <c r="I65" i="44"/>
  <c r="AF90" i="44"/>
  <c r="AI97" i="44"/>
  <c r="T100" i="44"/>
  <c r="AB108" i="44"/>
  <c r="AZ110" i="44"/>
  <c r="AV111" i="44"/>
  <c r="AF116" i="44"/>
  <c r="R117" i="44"/>
  <c r="BF117" i="44"/>
  <c r="AT118" i="44"/>
  <c r="R119" i="44"/>
  <c r="BB120" i="44"/>
  <c r="AM121" i="44"/>
  <c r="BB123" i="44"/>
  <c r="AD126" i="44"/>
  <c r="AH127" i="44"/>
  <c r="I129" i="44"/>
  <c r="AQ130" i="44"/>
  <c r="AE131" i="44"/>
  <c r="BJ136" i="44"/>
  <c r="AP137" i="44"/>
  <c r="BB138" i="44"/>
  <c r="S142" i="44"/>
  <c r="Y146" i="44"/>
  <c r="AI147" i="44"/>
  <c r="AE148" i="44"/>
  <c r="AA152" i="44"/>
  <c r="V153" i="44"/>
  <c r="BA155" i="44"/>
  <c r="AO156" i="44"/>
  <c r="AB157" i="44"/>
  <c r="BL158" i="44"/>
  <c r="V160" i="44"/>
  <c r="F162" i="44"/>
  <c r="AG163" i="44"/>
  <c r="AW163" i="44"/>
  <c r="M166" i="44"/>
  <c r="AC166" i="44"/>
  <c r="BI166" i="44"/>
  <c r="AQ167" i="44"/>
  <c r="BK168" i="44"/>
  <c r="G174" i="44"/>
  <c r="W174" i="44"/>
  <c r="C124" i="46"/>
  <c r="C124" i="44" s="1"/>
  <c r="C139" i="46"/>
  <c r="C139" i="44" s="1"/>
  <c r="BC94" i="44"/>
  <c r="AM98" i="44"/>
  <c r="BL109" i="44"/>
  <c r="AS113" i="44"/>
  <c r="AN116" i="44"/>
  <c r="Z117" i="44"/>
  <c r="AY122" i="44"/>
  <c r="AN124" i="44"/>
  <c r="L125" i="44"/>
  <c r="AY130" i="44"/>
  <c r="BK131" i="44"/>
  <c r="AE133" i="44"/>
  <c r="AL136" i="44"/>
  <c r="O139" i="44"/>
  <c r="AU139" i="44"/>
  <c r="BF142" i="44"/>
  <c r="Y144" i="44"/>
  <c r="BE144" i="44"/>
  <c r="BE146" i="44"/>
  <c r="K147" i="44"/>
  <c r="BG147" i="44"/>
  <c r="AM151" i="44"/>
  <c r="BQ155" i="44"/>
  <c r="L157" i="44"/>
  <c r="X158" i="44"/>
  <c r="L159" i="44"/>
  <c r="AB159" i="44"/>
  <c r="AH161" i="44"/>
  <c r="AD162" i="44"/>
  <c r="AS193" i="44"/>
  <c r="AT203" i="44"/>
  <c r="A121" i="44"/>
  <c r="C142" i="46"/>
  <c r="C142" i="44" s="1"/>
  <c r="AY77" i="44"/>
  <c r="J105" i="44"/>
  <c r="BP108" i="44"/>
  <c r="BL111" i="44"/>
  <c r="AZ112" i="44"/>
  <c r="AV116" i="44"/>
  <c r="AA117" i="44"/>
  <c r="BB118" i="44"/>
  <c r="AD120" i="44"/>
  <c r="W121" i="44"/>
  <c r="AU121" i="44"/>
  <c r="S122" i="44"/>
  <c r="J127" i="44"/>
  <c r="AX127" i="44"/>
  <c r="K130" i="44"/>
  <c r="AM131" i="44"/>
  <c r="AA132" i="44"/>
  <c r="BO132" i="44"/>
  <c r="AA135" i="44"/>
  <c r="BF135" i="44"/>
  <c r="V138" i="44"/>
  <c r="BJ138" i="44"/>
  <c r="W139" i="44"/>
  <c r="AV139" i="44"/>
  <c r="K140" i="44"/>
  <c r="AY140" i="44"/>
  <c r="Z142" i="44"/>
  <c r="BO142" i="44"/>
  <c r="AG146" i="44"/>
  <c r="F104" i="44"/>
  <c r="F120" i="44"/>
  <c r="BA64" i="44"/>
  <c r="Y99" i="44"/>
  <c r="L108" i="44"/>
  <c r="L110" i="44"/>
  <c r="L112" i="44"/>
  <c r="AP117" i="44"/>
  <c r="BD124" i="44"/>
  <c r="S130" i="44"/>
  <c r="AA97" i="44"/>
  <c r="A105" i="44"/>
  <c r="H101" i="44"/>
  <c r="AH103" i="44"/>
  <c r="N118" i="44"/>
  <c r="AH119" i="44"/>
  <c r="H124" i="44"/>
  <c r="AT126" i="44"/>
  <c r="R127" i="44"/>
  <c r="G131" i="44"/>
  <c r="A79" i="44"/>
  <c r="AP60" i="44"/>
  <c r="BK92" i="44"/>
  <c r="AO99" i="44"/>
  <c r="Q109" i="44"/>
  <c r="T112" i="44"/>
  <c r="P116" i="44"/>
  <c r="BL116" i="44"/>
  <c r="N120" i="44"/>
  <c r="AU120" i="44"/>
  <c r="H121" i="44"/>
  <c r="AE121" i="44"/>
  <c r="BK121" i="44"/>
  <c r="AT123" i="44"/>
  <c r="T125" i="44"/>
  <c r="AG129" i="44"/>
  <c r="BE129" i="44"/>
  <c r="T130" i="44"/>
  <c r="O131" i="44"/>
  <c r="AU131" i="44"/>
  <c r="BC133" i="44"/>
  <c r="J135" i="44"/>
  <c r="AD136" i="44"/>
  <c r="BB136" i="44"/>
  <c r="J142" i="44"/>
  <c r="AP142" i="44"/>
  <c r="I144" i="44"/>
  <c r="AY147" i="44"/>
  <c r="BK148" i="44"/>
  <c r="BA150" i="44"/>
  <c r="G151" i="44"/>
  <c r="AR152" i="44"/>
  <c r="Z165" i="44"/>
  <c r="AA94" i="44"/>
  <c r="BH107" i="44"/>
  <c r="BO100" i="44"/>
  <c r="BM106" i="44"/>
  <c r="AF99" i="44"/>
  <c r="Q103" i="44"/>
  <c r="L106" i="44"/>
  <c r="H108" i="44"/>
  <c r="AJ109" i="44"/>
  <c r="D111" i="44"/>
  <c r="AN115" i="44"/>
  <c r="AF108" i="44"/>
  <c r="AY91" i="44"/>
  <c r="V96" i="44"/>
  <c r="AV108" i="44"/>
  <c r="P110" i="44"/>
  <c r="AZ111" i="44"/>
  <c r="AJ116" i="44"/>
  <c r="A128" i="44"/>
  <c r="BD91" i="44"/>
  <c r="BJ94" i="44"/>
  <c r="AI96" i="44"/>
  <c r="Q106" i="44"/>
  <c r="T111" i="44"/>
  <c r="T114" i="44"/>
  <c r="BH114" i="44"/>
  <c r="BG115" i="44"/>
  <c r="AP118" i="44"/>
  <c r="N119" i="44"/>
  <c r="R120" i="44"/>
  <c r="AK120" i="44"/>
  <c r="BG121" i="44"/>
  <c r="W122" i="44"/>
  <c r="BC122" i="44"/>
  <c r="AC123" i="44"/>
  <c r="AJ124" i="44"/>
  <c r="BP124" i="44"/>
  <c r="X125" i="44"/>
  <c r="R126" i="44"/>
  <c r="AP126" i="44"/>
  <c r="N127" i="44"/>
  <c r="AT127" i="44"/>
  <c r="Q128" i="44"/>
  <c r="H129" i="44"/>
  <c r="BI129" i="44"/>
  <c r="AE130" i="44"/>
  <c r="K131" i="44"/>
  <c r="AY133" i="44"/>
  <c r="O134" i="44"/>
  <c r="BK134" i="44"/>
  <c r="BN136" i="44"/>
  <c r="K139" i="44"/>
  <c r="J141" i="44"/>
  <c r="M144" i="44"/>
  <c r="I145" i="44"/>
  <c r="W147" i="44"/>
  <c r="S148" i="44"/>
  <c r="AC149" i="44"/>
  <c r="Q150" i="44"/>
  <c r="I106" i="44"/>
  <c r="AY89" i="44"/>
  <c r="G95" i="44"/>
  <c r="AT105" i="44"/>
  <c r="T107" i="44"/>
  <c r="BL108" i="44"/>
  <c r="BH109" i="44"/>
  <c r="AN110" i="44"/>
  <c r="AW113" i="44"/>
  <c r="BP114" i="44"/>
  <c r="BL115" i="44"/>
  <c r="AR116" i="44"/>
  <c r="A63" i="44"/>
  <c r="C93" i="46"/>
  <c r="C93" i="44" s="1"/>
  <c r="W90" i="44"/>
  <c r="BJ92" i="44"/>
  <c r="Y60" i="44"/>
  <c r="AT183" i="44"/>
  <c r="T197" i="44"/>
  <c r="AV203" i="44"/>
  <c r="AY182" i="44"/>
  <c r="BK193" i="44"/>
  <c r="AN203" i="44"/>
  <c r="D187" i="44"/>
  <c r="K194" i="44"/>
  <c r="G198" i="44"/>
  <c r="AZ165" i="44"/>
  <c r="U190" i="44"/>
  <c r="AM193" i="44"/>
  <c r="AY199" i="44"/>
  <c r="U200" i="44"/>
  <c r="H203" i="44"/>
  <c r="BF204" i="44"/>
  <c r="AV206" i="44"/>
  <c r="E142" i="44"/>
  <c r="T187" i="44"/>
  <c r="E190" i="44"/>
  <c r="K192" i="44"/>
  <c r="BP205" i="44"/>
  <c r="AN206" i="44"/>
  <c r="AZ207" i="44"/>
  <c r="AJ205" i="44"/>
  <c r="F178" i="44"/>
  <c r="Z204" i="44"/>
  <c r="F173" i="44"/>
  <c r="AC175" i="44"/>
  <c r="AK188" i="44"/>
  <c r="BK181" i="44"/>
  <c r="AP184" i="44"/>
  <c r="AB202" i="44"/>
  <c r="BH202" i="44"/>
  <c r="A172" i="44"/>
  <c r="C184" i="46"/>
  <c r="C184" i="44" s="1"/>
  <c r="Z133" i="44"/>
  <c r="W157" i="44"/>
  <c r="BB173" i="44"/>
  <c r="U175" i="44"/>
  <c r="O179" i="44"/>
  <c r="G181" i="44"/>
  <c r="R184" i="44"/>
  <c r="M188" i="44"/>
  <c r="AC188" i="44"/>
  <c r="BA188" i="44"/>
  <c r="Q189" i="44"/>
  <c r="AZ197" i="44"/>
  <c r="AF206" i="44"/>
  <c r="AB207" i="44"/>
  <c r="P206" i="44"/>
  <c r="AW189" i="44"/>
  <c r="AG191" i="44"/>
  <c r="BK198" i="44"/>
  <c r="BP207" i="44"/>
  <c r="A174" i="44"/>
  <c r="BB140" i="44"/>
  <c r="BA142" i="44"/>
  <c r="AT173" i="44"/>
  <c r="AT178" i="44"/>
  <c r="AE179" i="44"/>
  <c r="AX184" i="44"/>
  <c r="AI194" i="44"/>
  <c r="AY194" i="44"/>
  <c r="K199" i="44"/>
  <c r="J204" i="44"/>
  <c r="T207" i="44"/>
  <c r="Q191" i="44"/>
  <c r="AI182" i="44"/>
  <c r="AL183" i="44"/>
  <c r="AC200" i="44"/>
  <c r="AB205" i="44"/>
  <c r="BH207" i="44"/>
  <c r="C141" i="46"/>
  <c r="C141" i="44" s="1"/>
  <c r="AQ199" i="44"/>
  <c r="BP165" i="44"/>
  <c r="W179" i="44"/>
  <c r="AA194" i="44"/>
  <c r="A196" i="44"/>
  <c r="BE136" i="44"/>
  <c r="L187" i="44"/>
  <c r="AR187" i="44"/>
  <c r="BN174" i="44"/>
  <c r="BD186" i="44"/>
  <c r="AK190" i="44"/>
  <c r="BG192" i="44"/>
  <c r="AS200" i="44"/>
  <c r="L207" i="44"/>
  <c r="AY158" i="44"/>
  <c r="AA182" i="44"/>
  <c r="AN186" i="44"/>
  <c r="BM191" i="44"/>
  <c r="AI192" i="44"/>
  <c r="BH197" i="44"/>
  <c r="AA199" i="44"/>
  <c r="X203" i="44"/>
  <c r="AS85" i="44"/>
  <c r="AM99" i="44"/>
  <c r="K106" i="44"/>
  <c r="BG106" i="44"/>
  <c r="AT107" i="44"/>
  <c r="K113" i="44"/>
  <c r="AA80" i="44"/>
  <c r="W81" i="44"/>
  <c r="AH89" i="44"/>
  <c r="AK94" i="44"/>
  <c r="AU60" i="44"/>
  <c r="AX66" i="44"/>
  <c r="BN51" i="44"/>
  <c r="A72" i="44"/>
  <c r="BP62" i="44"/>
  <c r="AL74" i="44"/>
  <c r="AH80" i="44"/>
  <c r="AN130" i="44"/>
  <c r="AA49" i="44"/>
  <c r="A100" i="44"/>
  <c r="AU57" i="44"/>
  <c r="BN66" i="44"/>
  <c r="BF82" i="44"/>
  <c r="G58" i="44"/>
  <c r="H63" i="44"/>
  <c r="AD67" i="44"/>
  <c r="BB74" i="44"/>
  <c r="BD77" i="44"/>
  <c r="BF80" i="44"/>
  <c r="BE83" i="44"/>
  <c r="N90" i="44"/>
  <c r="AZ91" i="44"/>
  <c r="AW95" i="44"/>
  <c r="AU98" i="44"/>
  <c r="BD101" i="44"/>
  <c r="AP103" i="44"/>
  <c r="AD146" i="44"/>
  <c r="BB146" i="44"/>
  <c r="H147" i="44"/>
  <c r="AV147" i="44"/>
  <c r="AD149" i="44"/>
  <c r="BB149" i="44"/>
  <c r="BF150" i="44"/>
  <c r="AQ153" i="44"/>
  <c r="AE154" i="44"/>
  <c r="AD156" i="44"/>
  <c r="AW159" i="44"/>
  <c r="AU161" i="44"/>
  <c r="BK161" i="44"/>
  <c r="BF164" i="44"/>
  <c r="L168" i="44"/>
  <c r="W45" i="44"/>
  <c r="AL65" i="44"/>
  <c r="BC60" i="44"/>
  <c r="N74" i="44"/>
  <c r="BK58" i="44"/>
  <c r="AF63" i="44"/>
  <c r="Q70" i="44"/>
  <c r="AF75" i="44"/>
  <c r="AA78" i="44"/>
  <c r="F81" i="44"/>
  <c r="A126" i="44"/>
  <c r="AM145" i="44"/>
  <c r="E152" i="44"/>
  <c r="BF158" i="44"/>
  <c r="AG151" i="44"/>
  <c r="K129" i="44"/>
  <c r="BH154" i="44"/>
  <c r="AE145" i="44"/>
  <c r="I148" i="44"/>
  <c r="A129" i="27"/>
  <c r="C131" i="46"/>
  <c r="C131" i="44" s="1"/>
  <c r="Z131" i="46"/>
  <c r="Z131" i="44"/>
  <c r="I136" i="46"/>
  <c r="I136" i="44"/>
  <c r="Q138" i="46"/>
  <c r="Q138" i="44"/>
  <c r="AP139" i="46"/>
  <c r="AP139" i="44"/>
  <c r="K88" i="44"/>
  <c r="AP131" i="44"/>
  <c r="BD145" i="44"/>
  <c r="A170" i="44"/>
  <c r="R133" i="44"/>
  <c r="BH165" i="44"/>
  <c r="BB169" i="44"/>
  <c r="A141" i="44"/>
  <c r="C148" i="46"/>
  <c r="C148" i="44" s="1"/>
  <c r="F132" i="44"/>
  <c r="BB132" i="44"/>
  <c r="AX133" i="44"/>
  <c r="AT134" i="44"/>
  <c r="E137" i="44"/>
  <c r="BQ137" i="44"/>
  <c r="AG138" i="44"/>
  <c r="BM141" i="44"/>
  <c r="U142" i="44"/>
  <c r="AS142" i="44"/>
  <c r="BD143" i="44"/>
  <c r="AJ144" i="44"/>
  <c r="P145" i="44"/>
  <c r="W159" i="44"/>
  <c r="AM159" i="44"/>
  <c r="BC159" i="44"/>
  <c r="AW160" i="44"/>
  <c r="T165" i="44"/>
  <c r="R174" i="44"/>
  <c r="BQ175" i="44"/>
  <c r="BK179" i="44"/>
  <c r="K180" i="44"/>
  <c r="O181" i="44"/>
  <c r="BB183" i="44"/>
  <c r="Z184" i="44"/>
  <c r="BJ185" i="44"/>
  <c r="H186" i="44"/>
  <c r="AV186" i="44"/>
  <c r="BM189" i="44"/>
  <c r="AC190" i="44"/>
  <c r="I191" i="44"/>
  <c r="BC193" i="44"/>
  <c r="BO194" i="44"/>
  <c r="Y201" i="44"/>
  <c r="AO201" i="44"/>
  <c r="BD203" i="44"/>
  <c r="R131" i="44"/>
  <c r="J139" i="44"/>
  <c r="H143" i="44"/>
  <c r="Q162" i="44"/>
  <c r="V173" i="44"/>
  <c r="A135" i="44"/>
  <c r="A153" i="44"/>
  <c r="A179" i="44"/>
  <c r="C168" i="46"/>
  <c r="C168" i="44" s="1"/>
  <c r="BJ130" i="44"/>
  <c r="AX131" i="44"/>
  <c r="AD132" i="44"/>
  <c r="F134" i="44"/>
  <c r="AS137" i="44"/>
  <c r="BM138" i="44"/>
  <c r="V140" i="44"/>
  <c r="Q141" i="44"/>
  <c r="BL143" i="44"/>
  <c r="T144" i="44"/>
  <c r="G157" i="44"/>
  <c r="AG160" i="44"/>
  <c r="AG162" i="44"/>
  <c r="AW162" i="44"/>
  <c r="AH170" i="44"/>
  <c r="AX174" i="44"/>
  <c r="AD178" i="44"/>
  <c r="BB178" i="44"/>
  <c r="BN184" i="44"/>
  <c r="Y189" i="44"/>
  <c r="AO189" i="44"/>
  <c r="M190" i="44"/>
  <c r="AS190" i="44"/>
  <c r="S192" i="44"/>
  <c r="AQ192" i="44"/>
  <c r="O193" i="44"/>
  <c r="AE193" i="44"/>
  <c r="AQ194" i="44"/>
  <c r="AR197" i="44"/>
  <c r="AE198" i="44"/>
  <c r="AU198" i="44"/>
  <c r="S199" i="44"/>
  <c r="L202" i="44"/>
  <c r="D205" i="44"/>
  <c r="BH205" i="44"/>
  <c r="X128" i="46"/>
  <c r="X128" i="44"/>
  <c r="BL145" i="46"/>
  <c r="BL145" i="44"/>
  <c r="BM162" i="46"/>
  <c r="BM162" i="44"/>
  <c r="AJ165" i="46"/>
  <c r="AJ165" i="44"/>
  <c r="F169" i="46"/>
  <c r="F169" i="44"/>
  <c r="V169" i="46"/>
  <c r="V169" i="44"/>
  <c r="AL169" i="46"/>
  <c r="AL169" i="44"/>
  <c r="BJ169" i="46"/>
  <c r="BJ169" i="44"/>
  <c r="J170" i="46"/>
  <c r="J170" i="44"/>
  <c r="Z170" i="46"/>
  <c r="Z170" i="44"/>
  <c r="AX170" i="46"/>
  <c r="AX170" i="44"/>
  <c r="N173" i="46"/>
  <c r="N173" i="44"/>
  <c r="AL173" i="46"/>
  <c r="AL173" i="44"/>
  <c r="BJ173" i="46"/>
  <c r="BJ173" i="44"/>
  <c r="N178" i="46"/>
  <c r="N178" i="44"/>
  <c r="AL178" i="46"/>
  <c r="AL178" i="44"/>
  <c r="G179" i="46"/>
  <c r="G179" i="44"/>
  <c r="AI180" i="46"/>
  <c r="AI180" i="44"/>
  <c r="AY180" i="46"/>
  <c r="AY180" i="44"/>
  <c r="BC181" i="46"/>
  <c r="BC181" i="44"/>
  <c r="AQ182" i="46"/>
  <c r="AQ182" i="44"/>
  <c r="AD183" i="46"/>
  <c r="AD183" i="44"/>
  <c r="BJ183" i="46"/>
  <c r="BJ183" i="44"/>
  <c r="J184" i="46"/>
  <c r="J184" i="44"/>
  <c r="BF184" i="46"/>
  <c r="BF184" i="44"/>
  <c r="BB185" i="46"/>
  <c r="BB185" i="44"/>
  <c r="AF186" i="46"/>
  <c r="AF186" i="44"/>
  <c r="BL186" i="46"/>
  <c r="BL186" i="44"/>
  <c r="AJ187" i="46"/>
  <c r="AJ187" i="44"/>
  <c r="BH187" i="46"/>
  <c r="BH187" i="44"/>
  <c r="U188" i="46"/>
  <c r="U188" i="44"/>
  <c r="AS188" i="46"/>
  <c r="AS188" i="44"/>
  <c r="AG189" i="46"/>
  <c r="AG189" i="44"/>
  <c r="BE189" i="46"/>
  <c r="BE189" i="44"/>
  <c r="BI190" i="46"/>
  <c r="BI190" i="44"/>
  <c r="Y191" i="46"/>
  <c r="Y191" i="44"/>
  <c r="AW191" i="46"/>
  <c r="AW191" i="44"/>
  <c r="AA192" i="46"/>
  <c r="AA192" i="44"/>
  <c r="AY192" i="46"/>
  <c r="AY192" i="44"/>
  <c r="W193" i="46"/>
  <c r="W193" i="44"/>
  <c r="AU193" i="46"/>
  <c r="AU193" i="44"/>
  <c r="S194" i="46"/>
  <c r="S194" i="44"/>
  <c r="BG194" i="46"/>
  <c r="BG194" i="44"/>
  <c r="L197" i="46"/>
  <c r="L197" i="44"/>
  <c r="AB197" i="46"/>
  <c r="AB197" i="44"/>
  <c r="BP197" i="46"/>
  <c r="BP197" i="44"/>
  <c r="O198" i="46"/>
  <c r="O198" i="44"/>
  <c r="AM198" i="46"/>
  <c r="AM198" i="44"/>
  <c r="BG199" i="46"/>
  <c r="BG199" i="44"/>
  <c r="BO199" i="46"/>
  <c r="BO199" i="44"/>
  <c r="M200" i="46"/>
  <c r="M200" i="44"/>
  <c r="AK200" i="46"/>
  <c r="AK200" i="44"/>
  <c r="BI200" i="46"/>
  <c r="BI200" i="44"/>
  <c r="I201" i="46"/>
  <c r="I201" i="44"/>
  <c r="BE201" i="46"/>
  <c r="BE201" i="44"/>
  <c r="T202" i="46"/>
  <c r="T202" i="44"/>
  <c r="AJ202" i="46"/>
  <c r="AJ202" i="44"/>
  <c r="BP202" i="46"/>
  <c r="BP202" i="44"/>
  <c r="AF203" i="46"/>
  <c r="AF203" i="44"/>
  <c r="R204" i="46"/>
  <c r="R204" i="44"/>
  <c r="AP204" i="46"/>
  <c r="AP204" i="44"/>
  <c r="L205" i="46"/>
  <c r="L205" i="44"/>
  <c r="AR205" i="46"/>
  <c r="AR205" i="44"/>
  <c r="AZ205" i="46"/>
  <c r="AZ205" i="44"/>
  <c r="H206" i="46"/>
  <c r="H206" i="44"/>
  <c r="BL206" i="46"/>
  <c r="BL206" i="44"/>
  <c r="AR207" i="46"/>
  <c r="AR207" i="44"/>
  <c r="J133" i="46"/>
  <c r="J133" i="44"/>
  <c r="AH133" i="46"/>
  <c r="AH133" i="44"/>
  <c r="U137" i="46"/>
  <c r="U137" i="44"/>
  <c r="AQ158" i="46"/>
  <c r="AQ158" i="44"/>
  <c r="AU159" i="46"/>
  <c r="AU159" i="44"/>
  <c r="AK135" i="44"/>
  <c r="Q136" i="44"/>
  <c r="BA137" i="44"/>
  <c r="AF143" i="44"/>
  <c r="O159" i="44"/>
  <c r="AP168" i="44"/>
  <c r="AT169" i="44"/>
  <c r="V132" i="46"/>
  <c r="V132" i="44"/>
  <c r="I141" i="46"/>
  <c r="I141" i="44"/>
  <c r="BI142" i="46"/>
  <c r="BI142" i="44"/>
  <c r="D144" i="46"/>
  <c r="D144" i="44"/>
  <c r="AF145" i="46"/>
  <c r="AF145" i="44"/>
  <c r="AE159" i="46"/>
  <c r="AE159" i="44"/>
  <c r="BI135" i="44"/>
  <c r="I138" i="44"/>
  <c r="AD140" i="44"/>
  <c r="AC142" i="44"/>
  <c r="H145" i="44"/>
  <c r="BK157" i="44"/>
  <c r="AI158" i="44"/>
  <c r="L165" i="44"/>
  <c r="AD169" i="44"/>
  <c r="BN10" i="46"/>
  <c r="J131" i="44"/>
  <c r="AT132" i="44"/>
  <c r="Z139" i="44"/>
  <c r="F140" i="44"/>
  <c r="Y141" i="44"/>
  <c r="BE141" i="44"/>
  <c r="M142" i="44"/>
  <c r="X145" i="44"/>
  <c r="I162" i="44"/>
  <c r="Y162" i="44"/>
  <c r="AB165" i="44"/>
  <c r="N169" i="44"/>
  <c r="BN170" i="44"/>
  <c r="AD173" i="44"/>
  <c r="J174" i="44"/>
  <c r="V178" i="44"/>
  <c r="N183" i="44"/>
  <c r="AB187" i="44"/>
  <c r="BP187" i="44"/>
  <c r="AO191" i="44"/>
  <c r="W198" i="44"/>
  <c r="BA200" i="44"/>
  <c r="Q201" i="44"/>
  <c r="AG201" i="44"/>
  <c r="AW201" i="44"/>
  <c r="D202" i="44"/>
  <c r="AH204" i="44"/>
  <c r="AX204" i="44"/>
  <c r="T205" i="44"/>
  <c r="BD206" i="44"/>
  <c r="E135" i="46"/>
  <c r="E135" i="44"/>
  <c r="AO138" i="46"/>
  <c r="AO138" i="44"/>
  <c r="N140" i="46"/>
  <c r="N140" i="44"/>
  <c r="AT140" i="46"/>
  <c r="AT140" i="44"/>
  <c r="BP144" i="46"/>
  <c r="BP144" i="44"/>
  <c r="BJ134" i="44"/>
  <c r="AB144" i="44"/>
  <c r="M154" i="44"/>
  <c r="O157" i="44"/>
  <c r="AO160" i="44"/>
  <c r="BE162" i="44"/>
  <c r="AR165" i="44"/>
  <c r="BM136" i="46"/>
  <c r="BM136" i="44"/>
  <c r="R139" i="46"/>
  <c r="R139" i="44"/>
  <c r="AL134" i="44"/>
  <c r="A133" i="44"/>
  <c r="C135" i="46"/>
  <c r="C135" i="44" s="1"/>
  <c r="BF121" i="44"/>
  <c r="BQ127" i="44"/>
  <c r="AT130" i="44"/>
  <c r="BN131" i="44"/>
  <c r="AP133" i="44"/>
  <c r="BN133" i="44"/>
  <c r="Y136" i="44"/>
  <c r="BQ142" i="44"/>
  <c r="AN143" i="44"/>
  <c r="AN145" i="44"/>
  <c r="U154" i="44"/>
  <c r="AO162" i="44"/>
  <c r="D165" i="44"/>
  <c r="AP170" i="44"/>
  <c r="BJ178" i="44"/>
  <c r="AQ180" i="44"/>
  <c r="W181" i="44"/>
  <c r="F183" i="44"/>
  <c r="AH184" i="44"/>
  <c r="I189" i="44"/>
  <c r="BA190" i="44"/>
  <c r="BF133" i="46"/>
  <c r="BF133" i="44"/>
  <c r="N134" i="46"/>
  <c r="N134" i="44"/>
  <c r="AW136" i="46"/>
  <c r="AW136" i="44"/>
  <c r="AZ144" i="46"/>
  <c r="AZ144" i="44"/>
  <c r="G159" i="46"/>
  <c r="G159" i="44"/>
  <c r="BK159" i="46"/>
  <c r="BK159" i="44"/>
  <c r="C133" i="46"/>
  <c r="C133" i="44" s="1"/>
  <c r="U135" i="44"/>
  <c r="AO136" i="44"/>
  <c r="AX139" i="44"/>
  <c r="BA135" i="44"/>
  <c r="AK137" i="44"/>
  <c r="Y138" i="44"/>
  <c r="BH144" i="44"/>
  <c r="R170" i="44"/>
  <c r="BF170" i="44"/>
  <c r="V87" i="46"/>
  <c r="V87" i="44"/>
  <c r="F106" i="46"/>
  <c r="F106" i="44"/>
  <c r="BJ113" i="46"/>
  <c r="BJ113" i="44"/>
  <c r="X121" i="46"/>
  <c r="X121" i="44"/>
  <c r="AE123" i="46"/>
  <c r="AE123" i="44"/>
  <c r="AX146" i="46"/>
  <c r="AX146" i="44"/>
  <c r="AZ147" i="46"/>
  <c r="AZ147" i="44"/>
  <c r="X148" i="46"/>
  <c r="X148" i="44"/>
  <c r="AV148" i="46"/>
  <c r="AV148" i="44"/>
  <c r="F150" i="46"/>
  <c r="F150" i="44"/>
  <c r="AL150" i="46"/>
  <c r="AL150" i="44"/>
  <c r="A151" i="44"/>
  <c r="C151" i="46"/>
  <c r="C151" i="44" s="1"/>
  <c r="AF151" i="46"/>
  <c r="AF151" i="44"/>
  <c r="AZ152" i="46"/>
  <c r="AZ152" i="44"/>
  <c r="S154" i="46"/>
  <c r="S154" i="44"/>
  <c r="F155" i="46"/>
  <c r="F155" i="44"/>
  <c r="E159" i="46"/>
  <c r="E159" i="44"/>
  <c r="AK159" i="46"/>
  <c r="AK159" i="44"/>
  <c r="BI159" i="46"/>
  <c r="BI159" i="44"/>
  <c r="AM160" i="46"/>
  <c r="AM160" i="44"/>
  <c r="BO161" i="46"/>
  <c r="BO161" i="44"/>
  <c r="AU162" i="46"/>
  <c r="AU162" i="44"/>
  <c r="V164" i="46"/>
  <c r="V164" i="44"/>
  <c r="AX165" i="46"/>
  <c r="AX165" i="44"/>
  <c r="BD168" i="46"/>
  <c r="BD168" i="44"/>
  <c r="P170" i="46"/>
  <c r="P170" i="44"/>
  <c r="AB171" i="46"/>
  <c r="AB171" i="44"/>
  <c r="AZ171" i="46"/>
  <c r="AZ171" i="44"/>
  <c r="BP171" i="46"/>
  <c r="BP171" i="44"/>
  <c r="D173" i="46"/>
  <c r="D173" i="44"/>
  <c r="D178" i="46"/>
  <c r="D178" i="44"/>
  <c r="BQ181" i="46"/>
  <c r="BQ181" i="44"/>
  <c r="I182" i="46"/>
  <c r="I182" i="44"/>
  <c r="Y182" i="46"/>
  <c r="Y182" i="44"/>
  <c r="AO182" i="46"/>
  <c r="AO182" i="44"/>
  <c r="AW182" i="46"/>
  <c r="AW182" i="44"/>
  <c r="BE182" i="46"/>
  <c r="BE182" i="44"/>
  <c r="BM182" i="46"/>
  <c r="BM182" i="44"/>
  <c r="D183" i="46"/>
  <c r="D183" i="44"/>
  <c r="T183" i="46"/>
  <c r="T183" i="44"/>
  <c r="AR183" i="46"/>
  <c r="AR183" i="44"/>
  <c r="BH183" i="46"/>
  <c r="BH183" i="44"/>
  <c r="H184" i="46"/>
  <c r="H184" i="44"/>
  <c r="P184" i="46"/>
  <c r="P184" i="44"/>
  <c r="X184" i="46"/>
  <c r="X184" i="44"/>
  <c r="AN184" i="46"/>
  <c r="AN184" i="44"/>
  <c r="AV184" i="46"/>
  <c r="AV184" i="44"/>
  <c r="AJ185" i="46"/>
  <c r="AJ185" i="44"/>
  <c r="AR185" i="46"/>
  <c r="AR185" i="44"/>
  <c r="BP185" i="46"/>
  <c r="BP185" i="44"/>
  <c r="N186" i="46"/>
  <c r="N186" i="44"/>
  <c r="AD186" i="46"/>
  <c r="AD186" i="44"/>
  <c r="AL186" i="46"/>
  <c r="AL186" i="44"/>
  <c r="BB186" i="46"/>
  <c r="BB186" i="44"/>
  <c r="J187" i="46"/>
  <c r="J187" i="44"/>
  <c r="R187" i="46"/>
  <c r="R187" i="44"/>
  <c r="AP187" i="46"/>
  <c r="AP187" i="44"/>
  <c r="BN187" i="46"/>
  <c r="BN187" i="44"/>
  <c r="AA188" i="46"/>
  <c r="AA188" i="44"/>
  <c r="AQ188" i="46"/>
  <c r="AQ188" i="44"/>
  <c r="AY188" i="46"/>
  <c r="AY188" i="44"/>
  <c r="W189" i="46"/>
  <c r="W189" i="44"/>
  <c r="AE189" i="46"/>
  <c r="AE189" i="44"/>
  <c r="BC189" i="46"/>
  <c r="BC189" i="44"/>
  <c r="K190" i="46"/>
  <c r="K190" i="44"/>
  <c r="S190" i="46"/>
  <c r="S190" i="44"/>
  <c r="AA190" i="46"/>
  <c r="AA190" i="44"/>
  <c r="AI190" i="46"/>
  <c r="AI190" i="44"/>
  <c r="AY190" i="46"/>
  <c r="AY190" i="44"/>
  <c r="BG190" i="46"/>
  <c r="BG190" i="44"/>
  <c r="G191" i="46"/>
  <c r="G191" i="44"/>
  <c r="W191" i="46"/>
  <c r="W191" i="44"/>
  <c r="AE191" i="46"/>
  <c r="AE191" i="44"/>
  <c r="BC191" i="46"/>
  <c r="BC191" i="44"/>
  <c r="BK191" i="46"/>
  <c r="BK191" i="44"/>
  <c r="I192" i="46"/>
  <c r="I192" i="44"/>
  <c r="Q192" i="46"/>
  <c r="Q192" i="44"/>
  <c r="Y192" i="46"/>
  <c r="Y192" i="44"/>
  <c r="BE192" i="46"/>
  <c r="BE192" i="44"/>
  <c r="E193" i="46"/>
  <c r="E193" i="44"/>
  <c r="U193" i="46"/>
  <c r="U193" i="44"/>
  <c r="AC193" i="46"/>
  <c r="AC193" i="44"/>
  <c r="BA193" i="46"/>
  <c r="BA193" i="44"/>
  <c r="BI193" i="46"/>
  <c r="BI193" i="44"/>
  <c r="I194" i="46"/>
  <c r="I194" i="44"/>
  <c r="Q194" i="46"/>
  <c r="Q194" i="44"/>
  <c r="AO194" i="46"/>
  <c r="AO194" i="44"/>
  <c r="BE194" i="46"/>
  <c r="BE194" i="44"/>
  <c r="D195" i="46"/>
  <c r="D195" i="44"/>
  <c r="L195" i="46"/>
  <c r="L195" i="44"/>
  <c r="AB195" i="46"/>
  <c r="AB195" i="44"/>
  <c r="AJ195" i="46"/>
  <c r="AJ195" i="44"/>
  <c r="AZ195" i="46"/>
  <c r="AZ195" i="44"/>
  <c r="BP195" i="46"/>
  <c r="BP195" i="44"/>
  <c r="H196" i="46"/>
  <c r="H196" i="44"/>
  <c r="X196" i="46"/>
  <c r="X196" i="44"/>
  <c r="AF196" i="46"/>
  <c r="AF196" i="44"/>
  <c r="BD196" i="46"/>
  <c r="BD196" i="44"/>
  <c r="BL196" i="46"/>
  <c r="BL196" i="44"/>
  <c r="J197" i="46"/>
  <c r="J197" i="44"/>
  <c r="R197" i="46"/>
  <c r="R197" i="44"/>
  <c r="AH197" i="46"/>
  <c r="AH197" i="44"/>
  <c r="AX197" i="46"/>
  <c r="AX197" i="44"/>
  <c r="E198" i="46"/>
  <c r="E198" i="44"/>
  <c r="AC198" i="46"/>
  <c r="AC198" i="44"/>
  <c r="AK198" i="46"/>
  <c r="AK198" i="44"/>
  <c r="AS198" i="46"/>
  <c r="AS198" i="44"/>
  <c r="BI198" i="46"/>
  <c r="BI198" i="44"/>
  <c r="BQ198" i="46"/>
  <c r="BQ198" i="44"/>
  <c r="S200" i="46"/>
  <c r="S200" i="44"/>
  <c r="AI200" i="46"/>
  <c r="AI200" i="44"/>
  <c r="AQ200" i="46"/>
  <c r="AQ200" i="44"/>
  <c r="BG200" i="46"/>
  <c r="BG200" i="44"/>
  <c r="O201" i="46"/>
  <c r="O201" i="44"/>
  <c r="W201" i="46"/>
  <c r="W201" i="44"/>
  <c r="AM201" i="46"/>
  <c r="AM201" i="44"/>
  <c r="BC201" i="46"/>
  <c r="BC201" i="44"/>
  <c r="R202" i="46"/>
  <c r="R202" i="44"/>
  <c r="Z202" i="46"/>
  <c r="Z202" i="44"/>
  <c r="AH202" i="46"/>
  <c r="AH202" i="44"/>
  <c r="AX202" i="46"/>
  <c r="AX202" i="44"/>
  <c r="BF202" i="46"/>
  <c r="BF202" i="44"/>
  <c r="BN202" i="46"/>
  <c r="BN202" i="44"/>
  <c r="N203" i="46"/>
  <c r="N203" i="44"/>
  <c r="V203" i="46"/>
  <c r="V203" i="44"/>
  <c r="AD203" i="46"/>
  <c r="AD203" i="44"/>
  <c r="AL203" i="46"/>
  <c r="AL203" i="44"/>
  <c r="BB203" i="46"/>
  <c r="BB203" i="44"/>
  <c r="BJ203" i="46"/>
  <c r="BJ203" i="44"/>
  <c r="H204" i="46"/>
  <c r="H204" i="44"/>
  <c r="X204" i="46"/>
  <c r="X204" i="44"/>
  <c r="AN204" i="46"/>
  <c r="AN204" i="44"/>
  <c r="BD204" i="46"/>
  <c r="BD204" i="44"/>
  <c r="J205" i="46"/>
  <c r="J205" i="44"/>
  <c r="Z205" i="46"/>
  <c r="Z205" i="44"/>
  <c r="AH205" i="46"/>
  <c r="AH205" i="44"/>
  <c r="AP205" i="46"/>
  <c r="AP205" i="44"/>
  <c r="F206" i="46"/>
  <c r="F206" i="44"/>
  <c r="N206" i="46"/>
  <c r="N206" i="44"/>
  <c r="V206" i="46"/>
  <c r="V206" i="44"/>
  <c r="AD206" i="46"/>
  <c r="AD206" i="44"/>
  <c r="AL206" i="46"/>
  <c r="AL206" i="44"/>
  <c r="AT206" i="46"/>
  <c r="AT206" i="44"/>
  <c r="BB206" i="46"/>
  <c r="BB206" i="44"/>
  <c r="BJ206" i="46"/>
  <c r="BJ206" i="44"/>
  <c r="AH207" i="46"/>
  <c r="AH207" i="44"/>
  <c r="AX207" i="46"/>
  <c r="AX207" i="44"/>
  <c r="BF207" i="46"/>
  <c r="BF207" i="44"/>
  <c r="BN207" i="46"/>
  <c r="BN207" i="44"/>
  <c r="BH93" i="46"/>
  <c r="BH93" i="44"/>
  <c r="AB134" i="46"/>
  <c r="AB134" i="44"/>
  <c r="AR134" i="46"/>
  <c r="AR134" i="44"/>
  <c r="W136" i="46"/>
  <c r="W136" i="44"/>
  <c r="AM136" i="46"/>
  <c r="AM136" i="44"/>
  <c r="BC136" i="46"/>
  <c r="BC136" i="44"/>
  <c r="BK138" i="46"/>
  <c r="BK138" i="44"/>
  <c r="AJ147" i="46"/>
  <c r="AJ147" i="44"/>
  <c r="BP147" i="46"/>
  <c r="BP147" i="44"/>
  <c r="AP149" i="46"/>
  <c r="AP149" i="44"/>
  <c r="E157" i="46"/>
  <c r="E157" i="44"/>
  <c r="U157" i="46"/>
  <c r="U157" i="44"/>
  <c r="AK157" i="46"/>
  <c r="AK157" i="44"/>
  <c r="BC162" i="46"/>
  <c r="BC162" i="44"/>
  <c r="D167" i="46"/>
  <c r="D167" i="44"/>
  <c r="T167" i="46"/>
  <c r="T167" i="44"/>
  <c r="AR167" i="46"/>
  <c r="AR167" i="44"/>
  <c r="BH167" i="46"/>
  <c r="BH167" i="44"/>
  <c r="BL168" i="46"/>
  <c r="BL168" i="44"/>
  <c r="AB169" i="46"/>
  <c r="AB169" i="44"/>
  <c r="D171" i="46"/>
  <c r="D171" i="44"/>
  <c r="AF172" i="46"/>
  <c r="AF172" i="44"/>
  <c r="BL172" i="46"/>
  <c r="BL172" i="44"/>
  <c r="AR173" i="46"/>
  <c r="AR173" i="44"/>
  <c r="V176" i="46"/>
  <c r="V176" i="44"/>
  <c r="BB176" i="46"/>
  <c r="BB176" i="44"/>
  <c r="AR178" i="46"/>
  <c r="AR178" i="44"/>
  <c r="BD184" i="46"/>
  <c r="BD184" i="44"/>
  <c r="C129" i="46"/>
  <c r="C129" i="44" s="1"/>
  <c r="M157" i="44"/>
  <c r="BJ106" i="46"/>
  <c r="BJ106" i="44"/>
  <c r="BK136" i="46"/>
  <c r="BK136" i="44"/>
  <c r="AI142" i="46"/>
  <c r="AI142" i="44"/>
  <c r="BL148" i="46"/>
  <c r="BL148" i="44"/>
  <c r="N150" i="46"/>
  <c r="N150" i="44"/>
  <c r="AT150" i="46"/>
  <c r="AT150" i="44"/>
  <c r="A156" i="44"/>
  <c r="C156" i="46"/>
  <c r="C156" i="44" s="1"/>
  <c r="AH156" i="46"/>
  <c r="AH156" i="44"/>
  <c r="W160" i="46"/>
  <c r="W160" i="44"/>
  <c r="AI161" i="46"/>
  <c r="AI161" i="44"/>
  <c r="G162" i="46"/>
  <c r="G162" i="44"/>
  <c r="AM162" i="46"/>
  <c r="AM162" i="44"/>
  <c r="J163" i="46"/>
  <c r="J163" i="44"/>
  <c r="AX163" i="46"/>
  <c r="AX163" i="44"/>
  <c r="AT166" i="46"/>
  <c r="AT166" i="44"/>
  <c r="BB166" i="46"/>
  <c r="BB166" i="44"/>
  <c r="AV168" i="46"/>
  <c r="AV168" i="44"/>
  <c r="D169" i="46"/>
  <c r="D169" i="44"/>
  <c r="AR169" i="46"/>
  <c r="AR169" i="44"/>
  <c r="BD172" i="46"/>
  <c r="BD172" i="44"/>
  <c r="L173" i="46"/>
  <c r="L173" i="44"/>
  <c r="AJ173" i="46"/>
  <c r="AJ173" i="44"/>
  <c r="H174" i="46"/>
  <c r="H174" i="44"/>
  <c r="F176" i="46"/>
  <c r="F176" i="44"/>
  <c r="AD176" i="46"/>
  <c r="AD176" i="44"/>
  <c r="H177" i="46"/>
  <c r="H177" i="44"/>
  <c r="AV177" i="46"/>
  <c r="AV177" i="44"/>
  <c r="AZ178" i="46"/>
  <c r="AZ178" i="44"/>
  <c r="G136" i="44"/>
  <c r="S137" i="44"/>
  <c r="D147" i="44"/>
  <c r="AI127" i="44"/>
  <c r="BG135" i="44"/>
  <c r="AS157" i="44"/>
  <c r="I158" i="44"/>
  <c r="AQ161" i="44"/>
  <c r="T171" i="44"/>
  <c r="BM192" i="44"/>
  <c r="BB128" i="46"/>
  <c r="BB128" i="44"/>
  <c r="AQ135" i="46"/>
  <c r="AQ135" i="44"/>
  <c r="AQ137" i="46"/>
  <c r="AQ137" i="44"/>
  <c r="BK123" i="44"/>
  <c r="K127" i="44"/>
  <c r="AT143" i="44"/>
  <c r="O153" i="44"/>
  <c r="BN156" i="44"/>
  <c r="BI157" i="44"/>
  <c r="C187" i="46"/>
  <c r="C187" i="44" s="1"/>
  <c r="P139" i="44"/>
  <c r="AL155" i="44"/>
  <c r="BB155" i="44"/>
  <c r="R156" i="44"/>
  <c r="G160" i="44"/>
  <c r="AD166" i="44"/>
  <c r="AV170" i="44"/>
  <c r="AZ183" i="44"/>
  <c r="AB185" i="44"/>
  <c r="AG192" i="44"/>
  <c r="M181" i="46"/>
  <c r="M181" i="44"/>
  <c r="U181" i="46"/>
  <c r="U181" i="44"/>
  <c r="AC181" i="46"/>
  <c r="AC181" i="44"/>
  <c r="F166" i="44"/>
  <c r="I180" i="44"/>
  <c r="D185" i="44"/>
  <c r="O189" i="44"/>
  <c r="AD87" i="46"/>
  <c r="AD87" i="44"/>
  <c r="AJ95" i="46"/>
  <c r="AJ95" i="44"/>
  <c r="AM118" i="46"/>
  <c r="AM118" i="44"/>
  <c r="BL121" i="46"/>
  <c r="BL121" i="44"/>
  <c r="AB122" i="46"/>
  <c r="AB122" i="44"/>
  <c r="AB132" i="46"/>
  <c r="AB132" i="44"/>
  <c r="BP132" i="46"/>
  <c r="BP132" i="44"/>
  <c r="AV133" i="46"/>
  <c r="AV133" i="44"/>
  <c r="AJ140" i="46"/>
  <c r="AJ140" i="44"/>
  <c r="AZ140" i="46"/>
  <c r="AZ140" i="44"/>
  <c r="AX144" i="46"/>
  <c r="AX144" i="44"/>
  <c r="BJ145" i="46"/>
  <c r="BJ145" i="44"/>
  <c r="BJ150" i="46"/>
  <c r="BJ150" i="44"/>
  <c r="BL151" i="46"/>
  <c r="BL151" i="44"/>
  <c r="AB152" i="46"/>
  <c r="AB152" i="44"/>
  <c r="AU153" i="46"/>
  <c r="AU153" i="44"/>
  <c r="AC157" i="46"/>
  <c r="AC157" i="44"/>
  <c r="AO158" i="46"/>
  <c r="AO158" i="44"/>
  <c r="AS159" i="46"/>
  <c r="AS159" i="44"/>
  <c r="AU160" i="46"/>
  <c r="AU160" i="44"/>
  <c r="AY161" i="46"/>
  <c r="AY161" i="44"/>
  <c r="W162" i="46"/>
  <c r="W162" i="44"/>
  <c r="BK162" i="46"/>
  <c r="BK162" i="44"/>
  <c r="Z163" i="46"/>
  <c r="Z163" i="44"/>
  <c r="AP165" i="46"/>
  <c r="AP165" i="44"/>
  <c r="BF165" i="46"/>
  <c r="BF165" i="44"/>
  <c r="BN165" i="46"/>
  <c r="BN165" i="44"/>
  <c r="N166" i="46"/>
  <c r="N166" i="44"/>
  <c r="AL166" i="46"/>
  <c r="AL166" i="44"/>
  <c r="H168" i="46"/>
  <c r="H168" i="44"/>
  <c r="AN168" i="46"/>
  <c r="AN168" i="44"/>
  <c r="L169" i="46"/>
  <c r="L169" i="44"/>
  <c r="BH171" i="46"/>
  <c r="BH171" i="44"/>
  <c r="AV172" i="46"/>
  <c r="AV172" i="44"/>
  <c r="BH173" i="46"/>
  <c r="BH173" i="44"/>
  <c r="N176" i="46"/>
  <c r="N176" i="44"/>
  <c r="AL176" i="46"/>
  <c r="AL176" i="44"/>
  <c r="AN177" i="46"/>
  <c r="AN177" i="44"/>
  <c r="AG180" i="46"/>
  <c r="AG180" i="44"/>
  <c r="AP129" i="44"/>
  <c r="AJ169" i="44"/>
  <c r="J52" i="44"/>
  <c r="W141" i="44"/>
  <c r="A167" i="44"/>
  <c r="W104" i="44"/>
  <c r="BM111" i="44"/>
  <c r="AV121" i="44"/>
  <c r="G141" i="44"/>
  <c r="V143" i="44"/>
  <c r="AV151" i="44"/>
  <c r="BJ176" i="44"/>
  <c r="BI181" i="44"/>
  <c r="Z129" i="46"/>
  <c r="Z129" i="44"/>
  <c r="O138" i="46"/>
  <c r="O138" i="44"/>
  <c r="BG142" i="46"/>
  <c r="BG142" i="44"/>
  <c r="N143" i="46"/>
  <c r="N143" i="44"/>
  <c r="BN144" i="46"/>
  <c r="BN144" i="44"/>
  <c r="AD145" i="46"/>
  <c r="AD145" i="44"/>
  <c r="AL145" i="46"/>
  <c r="AL145" i="44"/>
  <c r="BB145" i="46"/>
  <c r="BB145" i="44"/>
  <c r="J146" i="46"/>
  <c r="J146" i="44"/>
  <c r="P148" i="46"/>
  <c r="P148" i="44"/>
  <c r="BB150" i="46"/>
  <c r="BB150" i="44"/>
  <c r="P151" i="46"/>
  <c r="P151" i="44"/>
  <c r="BC153" i="46"/>
  <c r="BC153" i="44"/>
  <c r="AI154" i="46"/>
  <c r="AI154" i="44"/>
  <c r="AY154" i="46"/>
  <c r="AY154" i="44"/>
  <c r="V155" i="46"/>
  <c r="V155" i="44"/>
  <c r="BE158" i="46"/>
  <c r="BE158" i="44"/>
  <c r="M159" i="46"/>
  <c r="M159" i="44"/>
  <c r="S161" i="46"/>
  <c r="S161" i="44"/>
  <c r="BG161" i="46"/>
  <c r="BG161" i="44"/>
  <c r="AE162" i="46"/>
  <c r="AE162" i="44"/>
  <c r="AP163" i="46"/>
  <c r="AP163" i="44"/>
  <c r="AT164" i="46"/>
  <c r="AT164" i="44"/>
  <c r="BJ164" i="46"/>
  <c r="BJ164" i="44"/>
  <c r="R165" i="46"/>
  <c r="R165" i="44"/>
  <c r="AB167" i="46"/>
  <c r="AB167" i="44"/>
  <c r="AZ167" i="46"/>
  <c r="AZ167" i="44"/>
  <c r="X168" i="46"/>
  <c r="X168" i="44"/>
  <c r="AZ169" i="46"/>
  <c r="AZ169" i="44"/>
  <c r="BH169" i="46"/>
  <c r="BH169" i="44"/>
  <c r="H170" i="46"/>
  <c r="H170" i="44"/>
  <c r="AN170" i="46"/>
  <c r="AN170" i="44"/>
  <c r="BP173" i="46"/>
  <c r="BP173" i="44"/>
  <c r="P177" i="46"/>
  <c r="P177" i="44"/>
  <c r="AF177" i="46"/>
  <c r="AF177" i="44"/>
  <c r="BD177" i="46"/>
  <c r="BD177" i="44"/>
  <c r="Y180" i="46"/>
  <c r="Y180" i="44"/>
  <c r="AS181" i="46"/>
  <c r="AS181" i="44"/>
  <c r="BA181" i="46"/>
  <c r="BA181" i="44"/>
  <c r="L185" i="46"/>
  <c r="L185" i="44"/>
  <c r="T147" i="44"/>
  <c r="BH185" i="44"/>
  <c r="AG116" i="44"/>
  <c r="BP140" i="44"/>
  <c r="A146" i="44"/>
  <c r="AK125" i="44"/>
  <c r="V128" i="44"/>
  <c r="R144" i="44"/>
  <c r="AH144" i="44"/>
  <c r="G153" i="44"/>
  <c r="BA157" i="44"/>
  <c r="BQ157" i="44"/>
  <c r="Q158" i="44"/>
  <c r="AG158" i="44"/>
  <c r="U159" i="44"/>
  <c r="BP169" i="44"/>
  <c r="L178" i="44"/>
  <c r="AJ178" i="44"/>
  <c r="A89" i="44"/>
  <c r="C91" i="46"/>
  <c r="C91" i="44" s="1"/>
  <c r="V40" i="44"/>
  <c r="AE83" i="44"/>
  <c r="J89" i="44"/>
  <c r="BI92" i="44"/>
  <c r="BM10" i="46"/>
  <c r="C108" i="46"/>
  <c r="C108" i="44" s="1"/>
  <c r="BF51" i="44"/>
  <c r="Y93" i="44"/>
  <c r="BQ94" i="44"/>
  <c r="AH100" i="44"/>
  <c r="BJ101" i="44"/>
  <c r="AJ104" i="44"/>
  <c r="AQ106" i="44"/>
  <c r="N107" i="44"/>
  <c r="BJ107" i="44"/>
  <c r="V109" i="44"/>
  <c r="F110" i="44"/>
  <c r="J112" i="44"/>
  <c r="AD78" i="44"/>
  <c r="BD88" i="44"/>
  <c r="I74" i="44"/>
  <c r="BB78" i="44"/>
  <c r="C79" i="46"/>
  <c r="C79" i="44" s="1"/>
  <c r="AB70" i="44"/>
  <c r="AE98" i="44"/>
  <c r="AJ100" i="44"/>
  <c r="BJ104" i="44"/>
  <c r="AX105" i="44"/>
  <c r="AR108" i="44"/>
  <c r="P109" i="44"/>
  <c r="A124" i="44"/>
  <c r="AV90" i="44"/>
  <c r="BL101" i="44"/>
  <c r="BN105" i="44"/>
  <c r="AC106" i="44"/>
  <c r="AN107" i="44"/>
  <c r="AZ108" i="44"/>
  <c r="AB112" i="44"/>
  <c r="BJ118" i="44"/>
  <c r="V120" i="44"/>
  <c r="BH125" i="44"/>
  <c r="Y129" i="44"/>
  <c r="BM129" i="44"/>
  <c r="BG130" i="44"/>
  <c r="S132" i="44"/>
  <c r="AQ134" i="44"/>
  <c r="AF71" i="44"/>
  <c r="BO77" i="44"/>
  <c r="S84" i="44"/>
  <c r="BH89" i="44"/>
  <c r="G92" i="44"/>
  <c r="AI95" i="44"/>
  <c r="BC98" i="44"/>
  <c r="R105" i="44"/>
  <c r="AR110" i="44"/>
  <c r="BH112" i="44"/>
  <c r="AV114" i="44"/>
  <c r="AD118" i="44"/>
  <c r="Z119" i="44"/>
  <c r="AX119" i="44"/>
  <c r="AL120" i="44"/>
  <c r="BJ126" i="44"/>
  <c r="W131" i="44"/>
  <c r="BG132" i="44"/>
  <c r="AM133" i="44"/>
  <c r="K134" i="44"/>
  <c r="A119" i="44"/>
  <c r="C95" i="46"/>
  <c r="C95" i="44" s="1"/>
  <c r="C121" i="46"/>
  <c r="C121" i="44" s="1"/>
  <c r="AD56" i="44"/>
  <c r="BM79" i="44"/>
  <c r="U82" i="44"/>
  <c r="AN88" i="44"/>
  <c r="H90" i="44"/>
  <c r="BD90" i="44"/>
  <c r="W92" i="44"/>
  <c r="Z93" i="44"/>
  <c r="AM94" i="44"/>
  <c r="AM96" i="44"/>
  <c r="Q99" i="44"/>
  <c r="BM99" i="44"/>
  <c r="BP100" i="44"/>
  <c r="P102" i="44"/>
  <c r="R103" i="44"/>
  <c r="V104" i="44"/>
  <c r="Z105" i="44"/>
  <c r="E106" i="44"/>
  <c r="AE109" i="44"/>
  <c r="BD111" i="44"/>
  <c r="BA113" i="44"/>
  <c r="X114" i="44"/>
  <c r="BD116" i="44"/>
  <c r="AH117" i="44"/>
  <c r="F118" i="44"/>
  <c r="AL118" i="44"/>
  <c r="F123" i="44"/>
  <c r="BP125" i="44"/>
  <c r="BF127" i="44"/>
  <c r="AQ132" i="44"/>
  <c r="AP135" i="44"/>
  <c r="I86" i="44"/>
  <c r="D91" i="44"/>
  <c r="AC82" i="44"/>
  <c r="U44" i="44"/>
  <c r="AU92" i="44"/>
  <c r="AQ93" i="44"/>
  <c r="AU76" i="44"/>
  <c r="P90" i="44"/>
  <c r="BJ78" i="44"/>
  <c r="U87" i="44"/>
  <c r="BO93" i="44"/>
  <c r="AY95" i="44"/>
  <c r="AY97" i="44"/>
  <c r="X101" i="44"/>
  <c r="AF102" i="44"/>
  <c r="BD109" i="44"/>
  <c r="BH110" i="44"/>
  <c r="AN111" i="44"/>
  <c r="AF114" i="44"/>
  <c r="BL114" i="44"/>
  <c r="A123" i="44"/>
  <c r="I60" i="44"/>
  <c r="BN67" i="44"/>
  <c r="AL92" i="44"/>
  <c r="BJ96" i="44"/>
  <c r="AD106" i="44"/>
  <c r="S116" i="44"/>
  <c r="AN128" i="44"/>
  <c r="BF131" i="44"/>
  <c r="V134" i="44"/>
  <c r="AC135" i="44"/>
  <c r="AS135" i="44"/>
  <c r="M137" i="44"/>
  <c r="AW138" i="44"/>
  <c r="AG141" i="44"/>
  <c r="P143" i="44"/>
  <c r="AV143" i="44"/>
  <c r="AR144" i="44"/>
  <c r="AV145" i="44"/>
  <c r="BO10" i="46"/>
  <c r="H23" i="44"/>
  <c r="BO30" i="46"/>
  <c r="C47" i="46"/>
  <c r="C47" i="44" s="1"/>
  <c r="AP57" i="44"/>
  <c r="C57" i="46"/>
  <c r="C57" i="44" s="1"/>
  <c r="BB15" i="44"/>
  <c r="BC92" i="44"/>
  <c r="S97" i="44"/>
  <c r="I99" i="44"/>
  <c r="AW99" i="44"/>
  <c r="BH100" i="44"/>
  <c r="AV101" i="44"/>
  <c r="AX103" i="44"/>
  <c r="AD104" i="44"/>
  <c r="BQ106" i="44"/>
  <c r="D110" i="44"/>
  <c r="C62" i="46"/>
  <c r="C62" i="44" s="1"/>
  <c r="BA51" i="44"/>
  <c r="AN71" i="44"/>
  <c r="M64" i="44"/>
  <c r="AC25" i="44"/>
  <c r="BI53" i="44"/>
  <c r="D70" i="44"/>
  <c r="AN121" i="46"/>
  <c r="AN121" i="44"/>
  <c r="U125" i="46"/>
  <c r="U125" i="44"/>
  <c r="AS125" i="46"/>
  <c r="AS125" i="44"/>
  <c r="P131" i="46"/>
  <c r="P131" i="44"/>
  <c r="AF131" i="46"/>
  <c r="AF131" i="44"/>
  <c r="BL133" i="46"/>
  <c r="BL133" i="44"/>
  <c r="L134" i="46"/>
  <c r="L134" i="44"/>
  <c r="AA137" i="46"/>
  <c r="AA137" i="44"/>
  <c r="BD139" i="46"/>
  <c r="BD139" i="44"/>
  <c r="AB140" i="46"/>
  <c r="AB140" i="44"/>
  <c r="R149" i="46"/>
  <c r="R149" i="44"/>
  <c r="AH149" i="46"/>
  <c r="AH149" i="44"/>
  <c r="AX149" i="46"/>
  <c r="AX149" i="44"/>
  <c r="BF149" i="46"/>
  <c r="BF149" i="44"/>
  <c r="V150" i="46"/>
  <c r="V150" i="44"/>
  <c r="H151" i="46"/>
  <c r="H151" i="44"/>
  <c r="X151" i="46"/>
  <c r="X151" i="44"/>
  <c r="AN151" i="46"/>
  <c r="AN151" i="44"/>
  <c r="BD151" i="46"/>
  <c r="BD151" i="44"/>
  <c r="D152" i="46"/>
  <c r="D152" i="44"/>
  <c r="BH152" i="46"/>
  <c r="BH152" i="44"/>
  <c r="BP152" i="46"/>
  <c r="BP152" i="44"/>
  <c r="AE153" i="46"/>
  <c r="AE153" i="44"/>
  <c r="AM153" i="46"/>
  <c r="AM153" i="44"/>
  <c r="K154" i="46"/>
  <c r="K154" i="44"/>
  <c r="AA154" i="46"/>
  <c r="AA154" i="44"/>
  <c r="AQ154" i="46"/>
  <c r="AQ154" i="44"/>
  <c r="BO154" i="46"/>
  <c r="BO154" i="44"/>
  <c r="AD155" i="46"/>
  <c r="AD155" i="44"/>
  <c r="AT155" i="46"/>
  <c r="AT155" i="44"/>
  <c r="Z156" i="46"/>
  <c r="Z156" i="44"/>
  <c r="AP156" i="46"/>
  <c r="AP156" i="44"/>
  <c r="AX156" i="46"/>
  <c r="AX156" i="44"/>
  <c r="BF156" i="46"/>
  <c r="BF156" i="44"/>
  <c r="Y158" i="46"/>
  <c r="Y158" i="44"/>
  <c r="AW158" i="46"/>
  <c r="AW158" i="44"/>
  <c r="BM158" i="46"/>
  <c r="BM158" i="44"/>
  <c r="AC159" i="46"/>
  <c r="AC159" i="44"/>
  <c r="BA159" i="46"/>
  <c r="BA159" i="44"/>
  <c r="BQ159" i="46"/>
  <c r="BQ159" i="44"/>
  <c r="O160" i="46"/>
  <c r="O160" i="44"/>
  <c r="AE160" i="46"/>
  <c r="AE160" i="44"/>
  <c r="BK160" i="46"/>
  <c r="BK160" i="44"/>
  <c r="K161" i="46"/>
  <c r="K161" i="44"/>
  <c r="AA161" i="46"/>
  <c r="AA161" i="44"/>
  <c r="O162" i="46"/>
  <c r="O162" i="44"/>
  <c r="R163" i="46"/>
  <c r="R163" i="44"/>
  <c r="AH163" i="46"/>
  <c r="AH163" i="44"/>
  <c r="BF163" i="46"/>
  <c r="BF163" i="44"/>
  <c r="BN163" i="46"/>
  <c r="BN163" i="44"/>
  <c r="F164" i="46"/>
  <c r="F164" i="44"/>
  <c r="N164" i="46"/>
  <c r="N164" i="44"/>
  <c r="AD164" i="46"/>
  <c r="AD164" i="44"/>
  <c r="AL164" i="46"/>
  <c r="AL164" i="44"/>
  <c r="BP84" i="46"/>
  <c r="BP84" i="44"/>
  <c r="S119" i="46"/>
  <c r="S119" i="44"/>
  <c r="AZ122" i="46"/>
  <c r="AZ122" i="44"/>
  <c r="N128" i="46"/>
  <c r="N128" i="44"/>
  <c r="AH129" i="46"/>
  <c r="AH129" i="44"/>
  <c r="AX129" i="46"/>
  <c r="AX129" i="44"/>
  <c r="AR132" i="46"/>
  <c r="AR132" i="44"/>
  <c r="AU138" i="46"/>
  <c r="AU138" i="44"/>
  <c r="AM141" i="46"/>
  <c r="AM141" i="44"/>
  <c r="AY142" i="46"/>
  <c r="AY142" i="44"/>
  <c r="A142" i="27"/>
  <c r="C144" i="46"/>
  <c r="C144" i="44" s="1"/>
  <c r="Z146" i="46"/>
  <c r="Z146" i="44"/>
  <c r="BF146" i="46"/>
  <c r="BF146" i="44"/>
  <c r="AB147" i="46"/>
  <c r="AB147" i="44"/>
  <c r="AR147" i="46"/>
  <c r="AR147" i="44"/>
  <c r="BH147" i="46"/>
  <c r="BH147" i="44"/>
  <c r="H148" i="46"/>
  <c r="H148" i="44"/>
  <c r="AF148" i="46"/>
  <c r="AF148" i="44"/>
  <c r="J149" i="46"/>
  <c r="J149" i="44"/>
  <c r="AJ28" i="44"/>
  <c r="AE45" i="44"/>
  <c r="K59" i="44"/>
  <c r="L62" i="44"/>
  <c r="J68" i="44"/>
  <c r="G120" i="44"/>
  <c r="BC126" i="44"/>
  <c r="BH130" i="44"/>
  <c r="AJ132" i="44"/>
  <c r="AF133" i="44"/>
  <c r="G138" i="44"/>
  <c r="AE138" i="44"/>
  <c r="L140" i="44"/>
  <c r="BC141" i="44"/>
  <c r="BJ143" i="44"/>
  <c r="J144" i="44"/>
  <c r="Z144" i="44"/>
  <c r="AP144" i="44"/>
  <c r="BF144" i="44"/>
  <c r="V145" i="44"/>
  <c r="R146" i="44"/>
  <c r="AN148" i="44"/>
  <c r="BD148" i="44"/>
  <c r="Z149" i="44"/>
  <c r="L152" i="44"/>
  <c r="BG154" i="44"/>
  <c r="N155" i="44"/>
  <c r="BJ155" i="44"/>
  <c r="J156" i="44"/>
  <c r="BK104" i="46"/>
  <c r="BK104" i="44"/>
  <c r="I116" i="46"/>
  <c r="I116" i="44"/>
  <c r="G118" i="46"/>
  <c r="G118" i="44"/>
  <c r="BK118" i="46"/>
  <c r="BK118" i="44"/>
  <c r="O123" i="46"/>
  <c r="O123" i="44"/>
  <c r="E125" i="46"/>
  <c r="E125" i="44"/>
  <c r="BH132" i="46"/>
  <c r="BH132" i="44"/>
  <c r="P133" i="46"/>
  <c r="P133" i="44"/>
  <c r="K135" i="46"/>
  <c r="K135" i="44"/>
  <c r="AF139" i="46"/>
  <c r="AF139" i="44"/>
  <c r="F143" i="46"/>
  <c r="F143" i="44"/>
  <c r="BB143" i="46"/>
  <c r="BB143" i="44"/>
  <c r="C146" i="46"/>
  <c r="C146" i="44" s="1"/>
  <c r="AA38" i="44"/>
  <c r="AU45" i="44"/>
  <c r="BN53" i="44"/>
  <c r="AQ59" i="44"/>
  <c r="AB62" i="44"/>
  <c r="BF64" i="44"/>
  <c r="AP68" i="44"/>
  <c r="BE107" i="44"/>
  <c r="AS110" i="44"/>
  <c r="S117" i="44"/>
  <c r="AY117" i="44"/>
  <c r="AO124" i="44"/>
  <c r="BQ125" i="44"/>
  <c r="AJ130" i="44"/>
  <c r="AI137" i="44"/>
  <c r="BL139" i="44"/>
  <c r="K142" i="44"/>
  <c r="AA142" i="44"/>
  <c r="AJ152" i="44"/>
  <c r="BK153" i="44"/>
  <c r="BM116" i="46"/>
  <c r="BM116" i="44"/>
  <c r="BA125" i="46"/>
  <c r="BA125" i="44"/>
  <c r="AD128" i="46"/>
  <c r="AD128" i="44"/>
  <c r="D134" i="46"/>
  <c r="D134" i="44"/>
  <c r="BH134" i="46"/>
  <c r="BH134" i="44"/>
  <c r="AY137" i="46"/>
  <c r="AY137" i="44"/>
  <c r="AL143" i="46"/>
  <c r="AL143" i="44"/>
  <c r="AP146" i="46"/>
  <c r="AP146" i="44"/>
  <c r="AD150" i="46"/>
  <c r="AD150" i="44"/>
  <c r="A129" i="44"/>
  <c r="A144" i="44"/>
  <c r="C114" i="46"/>
  <c r="C114" i="44" s="1"/>
  <c r="D39" i="44"/>
  <c r="S49" i="44"/>
  <c r="E54" i="44"/>
  <c r="AZ62" i="44"/>
  <c r="I90" i="44"/>
  <c r="Y107" i="44"/>
  <c r="Q124" i="44"/>
  <c r="G126" i="44"/>
  <c r="AY127" i="44"/>
  <c r="F128" i="44"/>
  <c r="L130" i="44"/>
  <c r="O136" i="44"/>
  <c r="AE136" i="44"/>
  <c r="BG137" i="44"/>
  <c r="AR140" i="44"/>
  <c r="BH140" i="44"/>
  <c r="T152" i="44"/>
  <c r="W153" i="44"/>
  <c r="AQ42" i="46"/>
  <c r="AQ42" i="44"/>
  <c r="AI56" i="46"/>
  <c r="AI56" i="44"/>
  <c r="AY59" i="46"/>
  <c r="AY59" i="44"/>
  <c r="BO59" i="46"/>
  <c r="BO59" i="44"/>
  <c r="S61" i="46"/>
  <c r="S61" i="44"/>
  <c r="AI61" i="46"/>
  <c r="AI61" i="44"/>
  <c r="BD63" i="46"/>
  <c r="BD63" i="44"/>
  <c r="J64" i="46"/>
  <c r="J64" i="44"/>
  <c r="AT65" i="46"/>
  <c r="AT65" i="44"/>
  <c r="AP66" i="46"/>
  <c r="AP66" i="44"/>
  <c r="BF68" i="46"/>
  <c r="BF68" i="44"/>
  <c r="BA71" i="46"/>
  <c r="BA71" i="44"/>
  <c r="BI71" i="46"/>
  <c r="BI71" i="44"/>
  <c r="BJ74" i="46"/>
  <c r="BJ74" i="44"/>
  <c r="X75" i="46"/>
  <c r="X75" i="44"/>
  <c r="BH76" i="46"/>
  <c r="BH76" i="44"/>
  <c r="BP76" i="46"/>
  <c r="BP76" i="44"/>
  <c r="AQ78" i="46"/>
  <c r="AQ78" i="44"/>
  <c r="BP23" i="46"/>
  <c r="BP23" i="44"/>
  <c r="AN172" i="46"/>
  <c r="AN172" i="44"/>
  <c r="AZ173" i="46"/>
  <c r="AZ173" i="44"/>
  <c r="BM180" i="46"/>
  <c r="BM180" i="44"/>
  <c r="AG182" i="46"/>
  <c r="AG182" i="44"/>
  <c r="AF184" i="46"/>
  <c r="AF184" i="44"/>
  <c r="T185" i="46"/>
  <c r="T185" i="44"/>
  <c r="AT186" i="46"/>
  <c r="AT186" i="44"/>
  <c r="O191" i="46"/>
  <c r="O191" i="44"/>
  <c r="AO192" i="46"/>
  <c r="AO192" i="44"/>
  <c r="AK193" i="46"/>
  <c r="AK193" i="44"/>
  <c r="BQ193" i="46"/>
  <c r="BQ193" i="44"/>
  <c r="AG194" i="46"/>
  <c r="AG194" i="44"/>
  <c r="BM194" i="46"/>
  <c r="BM194" i="44"/>
  <c r="T195" i="46"/>
  <c r="T195" i="44"/>
  <c r="AR195" i="46"/>
  <c r="AR195" i="44"/>
  <c r="AP197" i="46"/>
  <c r="AP197" i="44"/>
  <c r="U198" i="46"/>
  <c r="U198" i="44"/>
  <c r="K200" i="46"/>
  <c r="K200" i="44"/>
  <c r="AY200" i="46"/>
  <c r="AY200" i="44"/>
  <c r="G201" i="46"/>
  <c r="G201" i="44"/>
  <c r="AE201" i="46"/>
  <c r="AE201" i="44"/>
  <c r="AP202" i="46"/>
  <c r="AP202" i="44"/>
  <c r="AV204" i="46"/>
  <c r="AV204" i="44"/>
  <c r="BF205" i="46"/>
  <c r="BF205" i="44"/>
  <c r="J207" i="46"/>
  <c r="J207" i="44"/>
  <c r="AP207" i="46"/>
  <c r="AP207" i="44"/>
  <c r="BB164" i="46"/>
  <c r="BB164" i="44"/>
  <c r="AF168" i="46"/>
  <c r="AF168" i="44"/>
  <c r="T169" i="46"/>
  <c r="T169" i="44"/>
  <c r="AF170" i="46"/>
  <c r="AF170" i="44"/>
  <c r="BL170" i="46"/>
  <c r="BL170" i="44"/>
  <c r="AR171" i="46"/>
  <c r="AR171" i="44"/>
  <c r="P172" i="46"/>
  <c r="P172" i="44"/>
  <c r="T173" i="46"/>
  <c r="T173" i="44"/>
  <c r="X177" i="46"/>
  <c r="X177" i="44"/>
  <c r="AB178" i="46"/>
  <c r="AB178" i="44"/>
  <c r="BP178" i="46"/>
  <c r="BP178" i="44"/>
  <c r="L183" i="46"/>
  <c r="L183" i="44"/>
  <c r="BP183" i="46"/>
  <c r="BP183" i="44"/>
  <c r="AZ185" i="46"/>
  <c r="AZ185" i="44"/>
  <c r="AH187" i="46"/>
  <c r="AH187" i="44"/>
  <c r="AI188" i="46"/>
  <c r="AI188" i="44"/>
  <c r="BK189" i="46"/>
  <c r="BK189" i="44"/>
  <c r="C82" i="46"/>
  <c r="C82" i="44" s="1"/>
  <c r="J80" i="44"/>
  <c r="AF130" i="44"/>
  <c r="V166" i="44"/>
  <c r="BP167" i="44"/>
  <c r="P168" i="44"/>
  <c r="L171" i="44"/>
  <c r="AJ171" i="44"/>
  <c r="AB173" i="44"/>
  <c r="AT176" i="44"/>
  <c r="AO180" i="44"/>
  <c r="AJ183" i="44"/>
  <c r="BL184" i="44"/>
  <c r="F186" i="44"/>
  <c r="Z187" i="44"/>
  <c r="BF187" i="44"/>
  <c r="BG188" i="44"/>
  <c r="AU189" i="44"/>
  <c r="AQ190" i="44"/>
  <c r="AW192" i="44"/>
  <c r="M193" i="44"/>
  <c r="Y194" i="44"/>
  <c r="BH195" i="44"/>
  <c r="P196" i="44"/>
  <c r="AV196" i="44"/>
  <c r="Z197" i="44"/>
  <c r="BA198" i="44"/>
  <c r="AU201" i="44"/>
  <c r="BK201" i="44"/>
  <c r="J202" i="44"/>
  <c r="F203" i="44"/>
  <c r="AF204" i="44"/>
  <c r="BL204" i="44"/>
  <c r="R205" i="44"/>
  <c r="R207" i="44"/>
  <c r="A82" i="44"/>
  <c r="J165" i="44"/>
  <c r="AH165" i="44"/>
  <c r="BJ166" i="44"/>
  <c r="L167" i="44"/>
  <c r="AJ167" i="44"/>
  <c r="X170" i="44"/>
  <c r="BD170" i="44"/>
  <c r="H172" i="44"/>
  <c r="X172" i="44"/>
  <c r="BL177" i="44"/>
  <c r="T178" i="44"/>
  <c r="BH178" i="44"/>
  <c r="Q180" i="44"/>
  <c r="BE180" i="44"/>
  <c r="E181" i="44"/>
  <c r="AK181" i="44"/>
  <c r="Q182" i="44"/>
  <c r="AB183" i="44"/>
  <c r="V186" i="44"/>
  <c r="BJ186" i="44"/>
  <c r="AX187" i="44"/>
  <c r="S188" i="44"/>
  <c r="G189" i="44"/>
  <c r="AM189" i="44"/>
  <c r="BO190" i="44"/>
  <c r="AU191" i="44"/>
  <c r="AW194" i="44"/>
  <c r="R145" i="46"/>
  <c r="R145" i="44"/>
  <c r="AT146" i="46"/>
  <c r="AT146" i="44"/>
  <c r="T148" i="46"/>
  <c r="T148" i="44"/>
  <c r="J150" i="46"/>
  <c r="J150" i="44"/>
  <c r="AJ151" i="46"/>
  <c r="AJ151" i="44"/>
  <c r="AV152" i="46"/>
  <c r="AV152" i="44"/>
  <c r="BK154" i="44"/>
  <c r="F156" i="44"/>
  <c r="Y30" i="44"/>
  <c r="AA46" i="44"/>
  <c r="V52" i="44"/>
  <c r="BM30" i="46"/>
  <c r="BA54" i="44"/>
  <c r="A41" i="44"/>
  <c r="A66" i="44"/>
  <c r="V14" i="44"/>
  <c r="BE30" i="44"/>
  <c r="BB40" i="44"/>
  <c r="AA44" i="44"/>
  <c r="G47" i="44"/>
  <c r="AL50" i="44"/>
  <c r="BJ52" i="44"/>
  <c r="BI54" i="44"/>
  <c r="O58" i="44"/>
  <c r="BO61" i="44"/>
  <c r="AN63" i="44"/>
  <c r="V65" i="44"/>
  <c r="AT67" i="44"/>
  <c r="BQ71" i="44"/>
  <c r="AL40" i="44"/>
  <c r="N50" i="44"/>
  <c r="C51" i="46"/>
  <c r="C51" i="44" s="1"/>
  <c r="Y32" i="44"/>
  <c r="AP41" i="44"/>
  <c r="AI44" i="44"/>
  <c r="O47" i="44"/>
  <c r="BJ50" i="44"/>
  <c r="J53" i="44"/>
  <c r="AM55" i="44"/>
  <c r="BC58" i="44"/>
  <c r="R51" i="44"/>
  <c r="X19" i="44"/>
  <c r="BN41" i="44"/>
  <c r="AQ44" i="44"/>
  <c r="BC47" i="44"/>
  <c r="AH53" i="44"/>
  <c r="K56" i="44"/>
  <c r="A75" i="44"/>
  <c r="AO38" i="44"/>
  <c r="S42" i="44"/>
  <c r="BG44" i="44"/>
  <c r="R48" i="44"/>
  <c r="BF53" i="44"/>
  <c r="AR62" i="44"/>
  <c r="AH66" i="44"/>
  <c r="Z68" i="44"/>
  <c r="U71" i="44"/>
  <c r="AV72" i="44"/>
  <c r="BD75" i="44"/>
  <c r="X77" i="44"/>
  <c r="Z80" i="44"/>
  <c r="BB81" i="44"/>
  <c r="AO111" i="44"/>
  <c r="BE115" i="44"/>
  <c r="BL130" i="44"/>
  <c r="AU142" i="44"/>
  <c r="R143" i="44"/>
  <c r="AH145" i="44"/>
  <c r="BF145" i="44"/>
  <c r="P147" i="44"/>
  <c r="AF147" i="44"/>
  <c r="Y29" i="44"/>
  <c r="BL49" i="44"/>
  <c r="L57" i="44"/>
  <c r="BM18" i="44"/>
  <c r="U89" i="44"/>
  <c r="A101" i="44"/>
  <c r="A111" i="44"/>
  <c r="C65" i="46"/>
  <c r="C65" i="44" s="1"/>
  <c r="E48" i="44"/>
  <c r="BM52" i="44"/>
  <c r="AZ57" i="44"/>
  <c r="BJ87" i="44"/>
  <c r="E91" i="44"/>
  <c r="BL92" i="44"/>
  <c r="AV98" i="44"/>
  <c r="I102" i="44"/>
  <c r="E108" i="44"/>
  <c r="AC108" i="44"/>
  <c r="BM109" i="44"/>
  <c r="Y111" i="44"/>
  <c r="AW111" i="44"/>
  <c r="AT113" i="44"/>
  <c r="Q116" i="44"/>
  <c r="AI117" i="44"/>
  <c r="AA119" i="44"/>
  <c r="D122" i="44"/>
  <c r="AG124" i="44"/>
  <c r="BE124" i="44"/>
  <c r="M125" i="44"/>
  <c r="AM126" i="44"/>
  <c r="AL128" i="44"/>
  <c r="D130" i="44"/>
  <c r="AB130" i="44"/>
  <c r="AR130" i="44"/>
  <c r="D132" i="44"/>
  <c r="T132" i="44"/>
  <c r="AZ132" i="44"/>
  <c r="X133" i="44"/>
  <c r="AN133" i="44"/>
  <c r="T134" i="44"/>
  <c r="AI135" i="44"/>
  <c r="AY135" i="44"/>
  <c r="AM138" i="44"/>
  <c r="BC138" i="44"/>
  <c r="D140" i="44"/>
  <c r="T140" i="44"/>
  <c r="AU141" i="44"/>
  <c r="BK141" i="44"/>
  <c r="AD143" i="44"/>
  <c r="N145" i="44"/>
  <c r="W155" i="44"/>
  <c r="C83" i="46"/>
  <c r="C83" i="44" s="1"/>
  <c r="AR72" i="44"/>
  <c r="R86" i="44"/>
  <c r="S105" i="44"/>
  <c r="U110" i="44"/>
  <c r="BM114" i="44"/>
  <c r="AJ122" i="44"/>
  <c r="AC125" i="44"/>
  <c r="BK126" i="44"/>
  <c r="AQ127" i="44"/>
  <c r="AY103" i="44"/>
  <c r="BB64" i="44"/>
  <c r="AK89" i="44"/>
  <c r="AC91" i="44"/>
  <c r="L93" i="44"/>
  <c r="AS112" i="44"/>
  <c r="AS115" i="44"/>
  <c r="S127" i="44"/>
  <c r="A81" i="44"/>
  <c r="A90" i="44"/>
  <c r="C69" i="46"/>
  <c r="C69" i="44" s="1"/>
  <c r="C107" i="46"/>
  <c r="C107" i="44" s="1"/>
  <c r="N80" i="44"/>
  <c r="AH86" i="44"/>
  <c r="BH95" i="44"/>
  <c r="AB97" i="44"/>
  <c r="BL98" i="44"/>
  <c r="AG101" i="44"/>
  <c r="AM104" i="44"/>
  <c r="AT106" i="44"/>
  <c r="I107" i="44"/>
  <c r="AO107" i="44"/>
  <c r="AK108" i="44"/>
  <c r="BI110" i="44"/>
  <c r="M112" i="44"/>
  <c r="V113" i="44"/>
  <c r="Q114" i="44"/>
  <c r="K117" i="44"/>
  <c r="W118" i="44"/>
  <c r="AY119" i="44"/>
  <c r="O120" i="44"/>
  <c r="AE120" i="44"/>
  <c r="L122" i="44"/>
  <c r="AU123" i="44"/>
  <c r="BI125" i="44"/>
  <c r="W126" i="44"/>
  <c r="X131" i="44"/>
  <c r="AN131" i="44"/>
  <c r="BD131" i="44"/>
  <c r="AJ134" i="44"/>
  <c r="BP134" i="44"/>
  <c r="AU136" i="44"/>
  <c r="K137" i="44"/>
  <c r="W138" i="44"/>
  <c r="H139" i="44"/>
  <c r="X139" i="44"/>
  <c r="AN139" i="44"/>
  <c r="O141" i="44"/>
  <c r="AE141" i="44"/>
  <c r="F145" i="44"/>
  <c r="AT145" i="44"/>
  <c r="AH146" i="44"/>
  <c r="BN146" i="44"/>
  <c r="L147" i="44"/>
  <c r="AN162" i="44"/>
  <c r="BL162" i="44"/>
  <c r="C81" i="46"/>
  <c r="C81" i="44" s="1"/>
  <c r="A114" i="44"/>
  <c r="AJ29" i="44"/>
  <c r="S58" i="44"/>
  <c r="Z67" i="44"/>
  <c r="BJ68" i="44"/>
  <c r="AP83" i="44"/>
  <c r="AO88" i="44"/>
  <c r="AB95" i="44"/>
  <c r="AI103" i="44"/>
  <c r="G104" i="44"/>
  <c r="BC104" i="44"/>
  <c r="AA105" i="44"/>
  <c r="E110" i="44"/>
  <c r="AQ117" i="44"/>
  <c r="BC118" i="44"/>
  <c r="AI119" i="44"/>
  <c r="BG119" i="44"/>
  <c r="BP122" i="44"/>
  <c r="I124" i="44"/>
  <c r="AU126" i="44"/>
  <c r="AA127" i="44"/>
  <c r="BO127" i="44"/>
  <c r="AT128" i="44"/>
  <c r="AZ130" i="44"/>
  <c r="H131" i="44"/>
  <c r="A83" i="44"/>
  <c r="C88" i="46"/>
  <c r="C88" i="44" s="1"/>
  <c r="BN81" i="44"/>
  <c r="AQ105" i="44"/>
  <c r="BO105" i="44"/>
  <c r="AS108" i="44"/>
  <c r="BE109" i="44"/>
  <c r="BQ110" i="44"/>
  <c r="BE111" i="44"/>
  <c r="U112" i="44"/>
  <c r="BA112" i="44"/>
  <c r="AD113" i="44"/>
  <c r="AW114" i="44"/>
  <c r="BE116" i="44"/>
  <c r="AW54" i="44"/>
  <c r="K57" i="44"/>
  <c r="A88" i="44"/>
  <c r="C52" i="46"/>
  <c r="C52" i="44" s="1"/>
  <c r="AY66" i="44"/>
  <c r="AM74" i="44"/>
  <c r="L84" i="44"/>
  <c r="AW88" i="44"/>
  <c r="Y90" i="44"/>
  <c r="X94" i="44"/>
  <c r="AG22" i="44"/>
  <c r="AY48" i="44"/>
  <c r="S43" i="44"/>
  <c r="V64" i="44"/>
  <c r="AM65" i="44"/>
  <c r="G67" i="44"/>
  <c r="BF70" i="44"/>
  <c r="C36" i="46"/>
  <c r="C36" i="44" s="1"/>
  <c r="F35" i="44"/>
  <c r="O56" i="44"/>
  <c r="AD66" i="44"/>
  <c r="G69" i="44"/>
  <c r="U26" i="44"/>
  <c r="BN30" i="46"/>
  <c r="BG53" i="46"/>
  <c r="BG53" i="44"/>
  <c r="AJ19" i="44"/>
  <c r="AS26" i="44"/>
  <c r="AR56" i="44"/>
  <c r="BA73" i="44"/>
  <c r="M85" i="44"/>
  <c r="BJ88" i="44"/>
  <c r="BF89" i="44"/>
  <c r="Z91" i="44"/>
  <c r="M92" i="44"/>
  <c r="BA94" i="44"/>
  <c r="AU99" i="44"/>
  <c r="D20" i="44"/>
  <c r="P55" i="44"/>
  <c r="BE9" i="46"/>
  <c r="BE9" i="44"/>
  <c r="BL55" i="44"/>
  <c r="M15" i="44"/>
  <c r="L28" i="46"/>
  <c r="L28" i="44"/>
  <c r="R41" i="46"/>
  <c r="R41" i="44"/>
  <c r="BK45" i="46"/>
  <c r="BK45" i="44"/>
  <c r="Z48" i="46"/>
  <c r="Z48" i="44"/>
  <c r="AD50" i="46"/>
  <c r="AD50" i="44"/>
  <c r="F52" i="46"/>
  <c r="F52" i="44"/>
  <c r="W55" i="46"/>
  <c r="W55" i="44"/>
  <c r="BO56" i="46"/>
  <c r="BO56" i="44"/>
  <c r="P63" i="46"/>
  <c r="P63" i="44"/>
  <c r="BB65" i="46"/>
  <c r="BB65" i="44"/>
  <c r="A66" i="27"/>
  <c r="A68" i="44"/>
  <c r="E71" i="46"/>
  <c r="E71" i="44"/>
  <c r="BA20" i="46"/>
  <c r="BA20" i="44"/>
  <c r="AT90" i="46"/>
  <c r="AT90" i="44"/>
  <c r="BJ102" i="46"/>
  <c r="BJ102" i="44"/>
  <c r="BN108" i="46"/>
  <c r="BN108" i="44"/>
  <c r="AD109" i="46"/>
  <c r="AD109" i="44"/>
  <c r="A108" i="27"/>
  <c r="C110" i="46"/>
  <c r="C110" i="44" s="1"/>
  <c r="Z112" i="46"/>
  <c r="Z112" i="44"/>
  <c r="T118" i="46"/>
  <c r="T118" i="44"/>
  <c r="Y130" i="46"/>
  <c r="Y130" i="44"/>
  <c r="L141" i="46"/>
  <c r="L141" i="44"/>
  <c r="AV142" i="46"/>
  <c r="AV142" i="44"/>
  <c r="AY145" i="46"/>
  <c r="AY145" i="44"/>
  <c r="G146" i="46"/>
  <c r="G146" i="44"/>
  <c r="AS148" i="46"/>
  <c r="AS148" i="44"/>
  <c r="W149" i="46"/>
  <c r="W149" i="44"/>
  <c r="BC149" i="46"/>
  <c r="BC149" i="44"/>
  <c r="BI151" i="46"/>
  <c r="BI151" i="44"/>
  <c r="AI155" i="46"/>
  <c r="AI155" i="44"/>
  <c r="W156" i="46"/>
  <c r="W156" i="44"/>
  <c r="J157" i="46"/>
  <c r="J157" i="44"/>
  <c r="AL158" i="46"/>
  <c r="AL158" i="44"/>
  <c r="AM163" i="46"/>
  <c r="AM163" i="44"/>
  <c r="BG164" i="46"/>
  <c r="BG164" i="44"/>
  <c r="O165" i="46"/>
  <c r="O165" i="44"/>
  <c r="BO166" i="46"/>
  <c r="BO166" i="44"/>
  <c r="BE171" i="46"/>
  <c r="BE171" i="44"/>
  <c r="AZ61" i="46"/>
  <c r="AZ61" i="44"/>
  <c r="AD88" i="46"/>
  <c r="AD88" i="44"/>
  <c r="AH91" i="46"/>
  <c r="AH91" i="44"/>
  <c r="AX100" i="46"/>
  <c r="AX100" i="44"/>
  <c r="N102" i="46"/>
  <c r="N102" i="44"/>
  <c r="AN105" i="46"/>
  <c r="AN105" i="44"/>
  <c r="BL105" i="46"/>
  <c r="BL105" i="44"/>
  <c r="AX110" i="46"/>
  <c r="AX110" i="44"/>
  <c r="F111" i="46"/>
  <c r="F111" i="44"/>
  <c r="J115" i="46"/>
  <c r="J115" i="44"/>
  <c r="BF115" i="46"/>
  <c r="BF115" i="44"/>
  <c r="D120" i="46"/>
  <c r="D120" i="44"/>
  <c r="BN125" i="46"/>
  <c r="BN125" i="44"/>
  <c r="A91" i="44"/>
  <c r="A115" i="44"/>
  <c r="C115" i="46"/>
  <c r="C115" i="44" s="1"/>
  <c r="AC26" i="44"/>
  <c r="J41" i="44"/>
  <c r="T46" i="44"/>
  <c r="BN48" i="44"/>
  <c r="J51" i="44"/>
  <c r="BE72" i="44"/>
  <c r="G81" i="44"/>
  <c r="R91" i="44"/>
  <c r="BE93" i="44"/>
  <c r="G99" i="44"/>
  <c r="V101" i="44"/>
  <c r="H103" i="44"/>
  <c r="BP104" i="44"/>
  <c r="BB107" i="44"/>
  <c r="AD116" i="44"/>
  <c r="P117" i="44"/>
  <c r="AF119" i="44"/>
  <c r="BP123" i="44"/>
  <c r="BF125" i="44"/>
  <c r="L126" i="44"/>
  <c r="AC131" i="44"/>
  <c r="M133" i="44"/>
  <c r="AC133" i="44"/>
  <c r="BH138" i="44"/>
  <c r="AK139" i="44"/>
  <c r="Q140" i="44"/>
  <c r="AR141" i="44"/>
  <c r="BH141" i="44"/>
  <c r="AF72" i="44"/>
  <c r="V74" i="44"/>
  <c r="L76" i="44"/>
  <c r="H77" i="44"/>
  <c r="AI78" i="44"/>
  <c r="BB79" i="44"/>
  <c r="BN80" i="44"/>
  <c r="J82" i="44"/>
  <c r="AC172" i="44"/>
  <c r="BA174" i="44"/>
  <c r="P175" i="44"/>
  <c r="AA176" i="44"/>
  <c r="AG178" i="44"/>
  <c r="AP179" i="44"/>
  <c r="BN179" i="44"/>
  <c r="BN181" i="44"/>
  <c r="AW183" i="44"/>
  <c r="BA184" i="44"/>
  <c r="AW185" i="44"/>
  <c r="BE185" i="44"/>
  <c r="BM185" i="44"/>
  <c r="P188" i="44"/>
  <c r="BD188" i="44"/>
  <c r="L189" i="44"/>
  <c r="BD190" i="44"/>
  <c r="BB194" i="44"/>
  <c r="BQ196" i="44"/>
  <c r="W197" i="44"/>
  <c r="Z198" i="44"/>
  <c r="AT199" i="44"/>
  <c r="AY10" i="44"/>
  <c r="H7" i="44"/>
  <c r="T57" i="44"/>
  <c r="Q121" i="44"/>
  <c r="BK143" i="44"/>
  <c r="A113" i="44"/>
  <c r="C101" i="46"/>
  <c r="C101" i="44" s="1"/>
  <c r="BA27" i="44"/>
  <c r="R116" i="44"/>
  <c r="W145" i="44"/>
  <c r="AF153" i="44"/>
  <c r="C54" i="46"/>
  <c r="C54" i="44" s="1"/>
  <c r="C126" i="46"/>
  <c r="C126" i="44" s="1"/>
  <c r="X7" i="44"/>
  <c r="AW11" i="44"/>
  <c r="BQ15" i="44"/>
  <c r="T24" i="44"/>
  <c r="AY43" i="44"/>
  <c r="N53" i="44"/>
  <c r="AA57" i="44"/>
  <c r="BP57" i="44"/>
  <c r="U132" i="44"/>
  <c r="AB135" i="44"/>
  <c r="BQ140" i="44"/>
  <c r="AQ144" i="44"/>
  <c r="O145" i="44"/>
  <c r="AE150" i="44"/>
  <c r="BL153" i="44"/>
  <c r="T154" i="44"/>
  <c r="O155" i="44"/>
  <c r="AN160" i="44"/>
  <c r="X162" i="44"/>
  <c r="AK167" i="44"/>
  <c r="Q168" i="44"/>
  <c r="E169" i="44"/>
  <c r="AK169" i="44"/>
  <c r="AW172" i="44"/>
  <c r="D175" i="44"/>
  <c r="AO177" i="44"/>
  <c r="AC178" i="44"/>
  <c r="AP180" i="44"/>
  <c r="AB190" i="44"/>
  <c r="BH190" i="44"/>
  <c r="P191" i="44"/>
  <c r="BN192" i="44"/>
  <c r="U195" i="44"/>
  <c r="AG11" i="44"/>
  <c r="BH57" i="44"/>
  <c r="Y148" i="44"/>
  <c r="AW151" i="44"/>
  <c r="C116" i="46"/>
  <c r="C116" i="44" s="1"/>
  <c r="D12" i="44"/>
  <c r="AB57" i="44"/>
  <c r="AV138" i="44"/>
  <c r="AI146" i="44"/>
  <c r="BP154" i="44"/>
  <c r="P162" i="44"/>
  <c r="BA30" i="44"/>
  <c r="AJ119" i="44"/>
  <c r="BP142" i="44"/>
  <c r="L8" i="44"/>
  <c r="BP16" i="44"/>
  <c r="BP24" i="44"/>
  <c r="BI30" i="44"/>
  <c r="I85" i="44"/>
  <c r="AP88" i="44"/>
  <c r="AU143" i="44"/>
  <c r="G145" i="44"/>
  <c r="BK145" i="44"/>
  <c r="Z158" i="44"/>
  <c r="D161" i="44"/>
  <c r="A54" i="44"/>
  <c r="A67" i="44"/>
  <c r="C90" i="46"/>
  <c r="C90" i="44" s="1"/>
  <c r="I9" i="44"/>
  <c r="BP12" i="44"/>
  <c r="H17" i="44"/>
  <c r="BH21" i="44"/>
  <c r="L25" i="44"/>
  <c r="AR28" i="44"/>
  <c r="Z31" i="44"/>
  <c r="BD39" i="44"/>
  <c r="M42" i="44"/>
  <c r="AJ57" i="44"/>
  <c r="BG60" i="44"/>
  <c r="E134" i="44"/>
  <c r="BC145" i="44"/>
  <c r="BO146" i="44"/>
  <c r="AJ154" i="44"/>
  <c r="N157" i="44"/>
  <c r="AL157" i="44"/>
  <c r="AV162" i="44"/>
  <c r="E167" i="44"/>
  <c r="AC169" i="44"/>
  <c r="BQ169" i="44"/>
  <c r="Q172" i="44"/>
  <c r="AW174" i="44"/>
  <c r="BE177" i="44"/>
  <c r="M178" i="44"/>
  <c r="E183" i="44"/>
  <c r="M183" i="44"/>
  <c r="U183" i="44"/>
  <c r="AC183" i="44"/>
  <c r="AK183" i="44"/>
  <c r="AS183" i="44"/>
  <c r="BA183" i="44"/>
  <c r="BI183" i="44"/>
  <c r="BQ183" i="44"/>
  <c r="W186" i="44"/>
  <c r="AX192" i="44"/>
  <c r="BB193" i="44"/>
  <c r="F198" i="44"/>
  <c r="AW204" i="44"/>
  <c r="BG207" i="44"/>
  <c r="Y13" i="44"/>
  <c r="BP21" i="44"/>
  <c r="AV28" i="44"/>
  <c r="U122" i="44"/>
  <c r="T137" i="44"/>
  <c r="X141" i="44"/>
  <c r="A33" i="44"/>
  <c r="C109" i="46"/>
  <c r="C109" i="44" s="1"/>
  <c r="R9" i="44"/>
  <c r="AF17" i="44"/>
  <c r="AP31" i="44"/>
  <c r="AO139" i="44"/>
  <c r="AN141" i="44"/>
  <c r="A109" i="44"/>
  <c r="A116" i="44"/>
  <c r="Y9" i="44"/>
  <c r="AW13" i="44"/>
  <c r="AZ18" i="44"/>
  <c r="U22" i="44"/>
  <c r="BN50" i="44"/>
  <c r="D57" i="44"/>
  <c r="AR57" i="44"/>
  <c r="AQ58" i="44"/>
  <c r="U95" i="44"/>
  <c r="BJ125" i="44"/>
  <c r="AY144" i="44"/>
  <c r="AU145" i="44"/>
  <c r="AN153" i="44"/>
  <c r="AI156" i="44"/>
  <c r="H162" i="44"/>
  <c r="U169" i="44"/>
  <c r="BA169" i="44"/>
  <c r="BM172" i="44"/>
  <c r="I174" i="44"/>
  <c r="AJ175" i="44"/>
  <c r="BI178" i="44"/>
  <c r="J180" i="44"/>
  <c r="BJ181" i="44"/>
  <c r="U185" i="44"/>
  <c r="BK186" i="44"/>
  <c r="AF191" i="44"/>
  <c r="AH192" i="44"/>
  <c r="N193" i="44"/>
  <c r="BQ195" i="44"/>
  <c r="S197" i="44"/>
  <c r="X201" i="44"/>
  <c r="AV201" i="44"/>
  <c r="Q9" i="44"/>
  <c r="T12" i="44"/>
  <c r="AG16" i="44"/>
  <c r="AM19" i="44"/>
  <c r="AN23" i="44"/>
  <c r="BG98" i="44"/>
  <c r="L107" i="44"/>
  <c r="BP107" i="44"/>
  <c r="AZ109" i="44"/>
  <c r="X110" i="44"/>
  <c r="AB114" i="44"/>
  <c r="BD115" i="44"/>
  <c r="AS27" i="46"/>
  <c r="AS27" i="44"/>
  <c r="AI57" i="46"/>
  <c r="AI57" i="44"/>
  <c r="AM78" i="46"/>
  <c r="AM78" i="44"/>
  <c r="AX81" i="46"/>
  <c r="AX81" i="44"/>
  <c r="AK91" i="46"/>
  <c r="AK91" i="44"/>
  <c r="AR93" i="46"/>
  <c r="AR93" i="44"/>
  <c r="AF94" i="46"/>
  <c r="AF94" i="44"/>
  <c r="BP90" i="44"/>
  <c r="A106" i="44"/>
  <c r="S96" i="44"/>
  <c r="BE106" i="44"/>
  <c r="P112" i="44"/>
  <c r="BL112" i="44"/>
  <c r="AJ16" i="46"/>
  <c r="AJ16" i="44"/>
  <c r="AE19" i="46"/>
  <c r="AE19" i="44"/>
  <c r="AI43" i="46"/>
  <c r="AI43" i="44"/>
  <c r="BB48" i="46"/>
  <c r="BB48" i="44"/>
  <c r="A69" i="44"/>
  <c r="C60" i="46"/>
  <c r="C60" i="44" s="1"/>
  <c r="C106" i="46"/>
  <c r="C106" i="44" s="1"/>
  <c r="AC14" i="44"/>
  <c r="H18" i="44"/>
  <c r="AB21" i="44"/>
  <c r="H24" i="44"/>
  <c r="AO27" i="44"/>
  <c r="Q30" i="44"/>
  <c r="Q33" i="44"/>
  <c r="AM44" i="44"/>
  <c r="W46" i="44"/>
  <c r="K58" i="44"/>
  <c r="AL59" i="44"/>
  <c r="AQ63" i="44"/>
  <c r="Q69" i="44"/>
  <c r="G71" i="44"/>
  <c r="AA72" i="44"/>
  <c r="AY75" i="44"/>
  <c r="BP77" i="44"/>
  <c r="J79" i="44"/>
  <c r="AS82" i="44"/>
  <c r="BH84" i="44"/>
  <c r="BN86" i="44"/>
  <c r="BO89" i="44"/>
  <c r="AM95" i="44"/>
  <c r="AG106" i="44"/>
  <c r="AR107" i="44"/>
  <c r="BD108" i="44"/>
  <c r="T109" i="44"/>
  <c r="AF110" i="44"/>
  <c r="BD110" i="44"/>
  <c r="L111" i="44"/>
  <c r="BH111" i="44"/>
  <c r="AV112" i="44"/>
  <c r="I113" i="44"/>
  <c r="AO113" i="44"/>
  <c r="P115" i="44"/>
  <c r="AH118" i="44"/>
  <c r="BF118" i="44"/>
  <c r="I120" i="44"/>
  <c r="Z121" i="44"/>
  <c r="AQ121" i="44"/>
  <c r="BK122" i="44"/>
  <c r="Z123" i="44"/>
  <c r="AB124" i="44"/>
  <c r="AZ124" i="44"/>
  <c r="W125" i="44"/>
  <c r="AN125" i="44"/>
  <c r="BJ127" i="44"/>
  <c r="AG128" i="44"/>
  <c r="BM128" i="44"/>
  <c r="U129" i="44"/>
  <c r="AU130" i="44"/>
  <c r="S131" i="44"/>
  <c r="BO131" i="44"/>
  <c r="AU132" i="44"/>
  <c r="G134" i="44"/>
  <c r="AT135" i="44"/>
  <c r="AL137" i="44"/>
  <c r="AY139" i="44"/>
  <c r="AE140" i="44"/>
  <c r="Q123" i="46"/>
  <c r="Q123" i="44"/>
  <c r="BB130" i="46"/>
  <c r="BB130" i="44"/>
  <c r="BJ132" i="46"/>
  <c r="BJ132" i="44"/>
  <c r="AD134" i="46"/>
  <c r="AD134" i="44"/>
  <c r="BD89" i="46"/>
  <c r="BD89" i="44"/>
  <c r="BH101" i="46"/>
  <c r="BH101" i="44"/>
  <c r="V103" i="46"/>
  <c r="V103" i="44"/>
  <c r="Y106" i="46"/>
  <c r="Y106" i="44"/>
  <c r="D107" i="46"/>
  <c r="D107" i="44"/>
  <c r="AJ107" i="46"/>
  <c r="AJ107" i="44"/>
  <c r="BP111" i="46"/>
  <c r="BP111" i="44"/>
  <c r="X112" i="46"/>
  <c r="X112" i="44"/>
  <c r="AZ114" i="46"/>
  <c r="AZ114" i="44"/>
  <c r="AV115" i="46"/>
  <c r="AV115" i="44"/>
  <c r="L116" i="46"/>
  <c r="L116" i="44"/>
  <c r="AX118" i="46"/>
  <c r="AX118" i="44"/>
  <c r="BN118" i="46"/>
  <c r="BN118" i="44"/>
  <c r="V119" i="46"/>
  <c r="V119" i="44"/>
  <c r="BB119" i="46"/>
  <c r="BB119" i="44"/>
  <c r="J120" i="46"/>
  <c r="J120" i="44"/>
  <c r="AP120" i="46"/>
  <c r="AP120" i="44"/>
  <c r="O122" i="46"/>
  <c r="O122" i="44"/>
  <c r="BF123" i="46"/>
  <c r="BF123" i="44"/>
  <c r="L124" i="46"/>
  <c r="L124" i="44"/>
  <c r="BH124" i="46"/>
  <c r="BH124" i="44"/>
  <c r="AV125" i="46"/>
  <c r="AV125" i="44"/>
  <c r="BL125" i="46"/>
  <c r="BL125" i="44"/>
  <c r="AL127" i="46"/>
  <c r="AL127" i="44"/>
  <c r="I128" i="46"/>
  <c r="I128" i="44"/>
  <c r="AW128" i="46"/>
  <c r="AW128" i="44"/>
  <c r="W130" i="46"/>
  <c r="W130" i="44"/>
  <c r="AM130" i="46"/>
  <c r="AM130" i="44"/>
  <c r="AE132" i="46"/>
  <c r="AE132" i="44"/>
  <c r="AQ133" i="46"/>
  <c r="AQ133" i="44"/>
  <c r="BG133" i="46"/>
  <c r="BG133" i="44"/>
  <c r="R136" i="46"/>
  <c r="R136" i="44"/>
  <c r="V137" i="46"/>
  <c r="V137" i="44"/>
  <c r="J138" i="46"/>
  <c r="J138" i="44"/>
  <c r="Z138" i="46"/>
  <c r="Z138" i="44"/>
  <c r="S139" i="46"/>
  <c r="S139" i="44"/>
  <c r="W140" i="46"/>
  <c r="W140" i="44"/>
  <c r="BC140" i="46"/>
  <c r="BC140" i="44"/>
  <c r="AH141" i="46"/>
  <c r="AH141" i="44"/>
  <c r="BQ144" i="46"/>
  <c r="BQ144" i="44"/>
  <c r="AW145" i="46"/>
  <c r="AW145" i="44"/>
  <c r="AC146" i="46"/>
  <c r="AC146" i="44"/>
  <c r="D88" i="46"/>
  <c r="D88" i="44"/>
  <c r="L90" i="44"/>
  <c r="K92" i="44"/>
  <c r="BA99" i="44"/>
  <c r="BJ105" i="44"/>
  <c r="Q22" i="46"/>
  <c r="Q22" i="44"/>
  <c r="I30" i="46"/>
  <c r="I30" i="44"/>
  <c r="AS31" i="46"/>
  <c r="AS31" i="44"/>
  <c r="AZ39" i="46"/>
  <c r="AZ39" i="44"/>
  <c r="AX41" i="46"/>
  <c r="AX41" i="44"/>
  <c r="G45" i="46"/>
  <c r="G45" i="44"/>
  <c r="BG46" i="46"/>
  <c r="BG46" i="44"/>
  <c r="AO24" i="46"/>
  <c r="AO24" i="44"/>
  <c r="Z60" i="46"/>
  <c r="Z60" i="44"/>
  <c r="BB61" i="46"/>
  <c r="BB61" i="44"/>
  <c r="AJ70" i="46"/>
  <c r="AJ70" i="44"/>
  <c r="AO79" i="46"/>
  <c r="AO79" i="44"/>
  <c r="BE86" i="44"/>
  <c r="J99" i="44"/>
  <c r="I101" i="44"/>
  <c r="AG136" i="44"/>
  <c r="BI137" i="44"/>
  <c r="AH139" i="44"/>
  <c r="AW141" i="44"/>
  <c r="AE147" i="44"/>
  <c r="BG148" i="44"/>
  <c r="E149" i="44"/>
  <c r="AG150" i="44"/>
  <c r="AY151" i="44"/>
  <c r="N154" i="44"/>
  <c r="AS54" i="46"/>
  <c r="AS54" i="44"/>
  <c r="AQ56" i="46"/>
  <c r="AQ56" i="44"/>
  <c r="BC57" i="46"/>
  <c r="BC57" i="44"/>
  <c r="BK60" i="46"/>
  <c r="BK60" i="44"/>
  <c r="R64" i="46"/>
  <c r="R64" i="44"/>
  <c r="N65" i="46"/>
  <c r="N65" i="44"/>
  <c r="R66" i="46"/>
  <c r="R66" i="44"/>
  <c r="BE70" i="46"/>
  <c r="BE70" i="44"/>
  <c r="AS71" i="46"/>
  <c r="AS71" i="44"/>
  <c r="AJ76" i="46"/>
  <c r="AJ76" i="44"/>
  <c r="AN77" i="46"/>
  <c r="AN77" i="44"/>
  <c r="N79" i="46"/>
  <c r="N79" i="44"/>
  <c r="BJ79" i="46"/>
  <c r="BJ79" i="44"/>
  <c r="AP80" i="46"/>
  <c r="AP80" i="44"/>
  <c r="AD81" i="46"/>
  <c r="AD81" i="44"/>
  <c r="R82" i="46"/>
  <c r="R82" i="44"/>
  <c r="C105" i="46"/>
  <c r="C105" i="44" s="1"/>
  <c r="BP17" i="44"/>
  <c r="AG27" i="44"/>
  <c r="BA31" i="44"/>
  <c r="BM50" i="44"/>
  <c r="M53" i="44"/>
  <c r="P54" i="44"/>
  <c r="BF55" i="44"/>
  <c r="BB59" i="44"/>
  <c r="BM67" i="44"/>
  <c r="BA80" i="44"/>
  <c r="AW81" i="44"/>
  <c r="K84" i="44"/>
  <c r="G85" i="44"/>
  <c r="Y86" i="44"/>
  <c r="AC87" i="44"/>
  <c r="P88" i="44"/>
  <c r="T91" i="44"/>
  <c r="O92" i="44"/>
  <c r="AA93" i="44"/>
  <c r="O94" i="44"/>
  <c r="AU94" i="44"/>
  <c r="K95" i="44"/>
  <c r="AE96" i="44"/>
  <c r="J103" i="44"/>
  <c r="AT104" i="44"/>
  <c r="AS106" i="44"/>
  <c r="X107" i="44"/>
  <c r="BL107" i="44"/>
  <c r="T108" i="44"/>
  <c r="P111" i="44"/>
  <c r="AJ112" i="44"/>
  <c r="U113" i="44"/>
  <c r="BQ113" i="44"/>
  <c r="H116" i="44"/>
  <c r="X116" i="44"/>
  <c r="AD59" i="46"/>
  <c r="AD59" i="44"/>
  <c r="D89" i="46"/>
  <c r="D89" i="44"/>
  <c r="AQ95" i="46"/>
  <c r="AQ95" i="44"/>
  <c r="K97" i="46"/>
  <c r="K97" i="44"/>
  <c r="BK98" i="46"/>
  <c r="BK98" i="44"/>
  <c r="AG99" i="46"/>
  <c r="AG99" i="44"/>
  <c r="D100" i="46"/>
  <c r="D100" i="44"/>
  <c r="AN101" i="46"/>
  <c r="AN101" i="44"/>
  <c r="X102" i="46"/>
  <c r="X102" i="44"/>
  <c r="BL102" i="46"/>
  <c r="BL102" i="44"/>
  <c r="H109" i="46"/>
  <c r="H109" i="44"/>
  <c r="AF109" i="46"/>
  <c r="AF109" i="44"/>
  <c r="AB110" i="46"/>
  <c r="AB110" i="44"/>
  <c r="AJ110" i="46"/>
  <c r="AJ110" i="44"/>
  <c r="H111" i="46"/>
  <c r="H111" i="44"/>
  <c r="AC113" i="46"/>
  <c r="AC113" i="44"/>
  <c r="AN114" i="46"/>
  <c r="AN114" i="44"/>
  <c r="BF119" i="46"/>
  <c r="BF119" i="44"/>
  <c r="BN119" i="46"/>
  <c r="BN119" i="44"/>
  <c r="BJ120" i="46"/>
  <c r="BJ120" i="44"/>
  <c r="G121" i="46"/>
  <c r="G121" i="44"/>
  <c r="BC121" i="46"/>
  <c r="BC121" i="44"/>
  <c r="K122" i="46"/>
  <c r="K122" i="44"/>
  <c r="AA122" i="46"/>
  <c r="AA122" i="44"/>
  <c r="AQ122" i="46"/>
  <c r="AQ122" i="44"/>
  <c r="BO122" i="46"/>
  <c r="BO122" i="44"/>
  <c r="BJ123" i="46"/>
  <c r="BJ123" i="44"/>
  <c r="P124" i="46"/>
  <c r="P124" i="44"/>
  <c r="AF124" i="46"/>
  <c r="AF124" i="44"/>
  <c r="AV124" i="46"/>
  <c r="AV124" i="44"/>
  <c r="D125" i="46"/>
  <c r="D125" i="44"/>
  <c r="AR125" i="46"/>
  <c r="AR125" i="44"/>
  <c r="AZ125" i="46"/>
  <c r="AZ125" i="44"/>
  <c r="N126" i="46"/>
  <c r="N126" i="44"/>
  <c r="BB126" i="46"/>
  <c r="BB126" i="44"/>
  <c r="Q129" i="46"/>
  <c r="Q129" i="44"/>
  <c r="AA130" i="46"/>
  <c r="AA130" i="44"/>
  <c r="AI132" i="46"/>
  <c r="AI132" i="44"/>
  <c r="G133" i="46"/>
  <c r="G133" i="44"/>
  <c r="AX135" i="46"/>
  <c r="AX135" i="44"/>
  <c r="Z137" i="46"/>
  <c r="Z137" i="44"/>
  <c r="BN137" i="46"/>
  <c r="BN137" i="44"/>
  <c r="N138" i="46"/>
  <c r="N138" i="44"/>
  <c r="AD138" i="46"/>
  <c r="AD138" i="44"/>
  <c r="AT138" i="46"/>
  <c r="AT138" i="44"/>
  <c r="AE139" i="46"/>
  <c r="AE139" i="44"/>
  <c r="S140" i="46"/>
  <c r="S140" i="44"/>
  <c r="AI140" i="46"/>
  <c r="AI140" i="44"/>
  <c r="V141" i="46"/>
  <c r="V141" i="44"/>
  <c r="BB141" i="46"/>
  <c r="BB141" i="44"/>
  <c r="AH142" i="46"/>
  <c r="AH142" i="44"/>
  <c r="AO144" i="46"/>
  <c r="AO144" i="44"/>
  <c r="AW144" i="46"/>
  <c r="AW144" i="44"/>
  <c r="E145" i="46"/>
  <c r="E145" i="44"/>
  <c r="M145" i="46"/>
  <c r="M145" i="44"/>
  <c r="U145" i="46"/>
  <c r="U145" i="44"/>
  <c r="AC145" i="46"/>
  <c r="AC145" i="44"/>
  <c r="AK145" i="46"/>
  <c r="AK145" i="44"/>
  <c r="AS145" i="46"/>
  <c r="AS145" i="44"/>
  <c r="BA145" i="46"/>
  <c r="BA145" i="44"/>
  <c r="BI145" i="46"/>
  <c r="BI145" i="44"/>
  <c r="BQ145" i="46"/>
  <c r="BQ145" i="44"/>
  <c r="AO146" i="46"/>
  <c r="AO146" i="44"/>
  <c r="BM146" i="46"/>
  <c r="BM146" i="44"/>
  <c r="AA147" i="46"/>
  <c r="AA147" i="44"/>
  <c r="Y149" i="46"/>
  <c r="Y149" i="44"/>
  <c r="AO149" i="46"/>
  <c r="AO149" i="44"/>
  <c r="BM149" i="46"/>
  <c r="BM149" i="44"/>
  <c r="M150" i="46"/>
  <c r="M150" i="44"/>
  <c r="AC150" i="46"/>
  <c r="AC150" i="44"/>
  <c r="BI150" i="46"/>
  <c r="BI150" i="44"/>
  <c r="O151" i="46"/>
  <c r="O151" i="44"/>
  <c r="W151" i="46"/>
  <c r="W151" i="44"/>
  <c r="K152" i="46"/>
  <c r="K152" i="44"/>
  <c r="S152" i="46"/>
  <c r="S152" i="44"/>
  <c r="BG152" i="46"/>
  <c r="BG152" i="44"/>
  <c r="F153" i="46"/>
  <c r="F153" i="44"/>
  <c r="BB153" i="46"/>
  <c r="BB153" i="44"/>
  <c r="AH154" i="46"/>
  <c r="AH154" i="44"/>
  <c r="AX154" i="46"/>
  <c r="AX154" i="44"/>
  <c r="BN154" i="46"/>
  <c r="BN154" i="44"/>
  <c r="AP58" i="46"/>
  <c r="AP58" i="44"/>
  <c r="J60" i="46"/>
  <c r="J60" i="44"/>
  <c r="O62" i="46"/>
  <c r="O62" i="44"/>
  <c r="Q67" i="46"/>
  <c r="Q67" i="44"/>
  <c r="M68" i="46"/>
  <c r="M68" i="44"/>
  <c r="Q74" i="46"/>
  <c r="Q74" i="44"/>
  <c r="Q83" i="46"/>
  <c r="Q83" i="44"/>
  <c r="AY84" i="46"/>
  <c r="AY84" i="44"/>
  <c r="W85" i="46"/>
  <c r="W85" i="44"/>
  <c r="AW86" i="46"/>
  <c r="AW86" i="44"/>
  <c r="AZ89" i="46"/>
  <c r="AZ89" i="44"/>
  <c r="L91" i="46"/>
  <c r="L91" i="44"/>
  <c r="AM92" i="46"/>
  <c r="AM92" i="44"/>
  <c r="K93" i="46"/>
  <c r="K93" i="44"/>
  <c r="W94" i="46"/>
  <c r="W94" i="44"/>
  <c r="W98" i="46"/>
  <c r="W98" i="44"/>
  <c r="BB104" i="46"/>
  <c r="BB104" i="44"/>
  <c r="M106" i="46"/>
  <c r="M106" i="44"/>
  <c r="AF107" i="46"/>
  <c r="AF107" i="44"/>
  <c r="AV107" i="46"/>
  <c r="AV107" i="44"/>
  <c r="A62" i="44"/>
  <c r="AV29" i="44"/>
  <c r="V59" i="44"/>
  <c r="BE65" i="44"/>
  <c r="BG72" i="44"/>
  <c r="BE81" i="44"/>
  <c r="AQ84" i="44"/>
  <c r="BM86" i="44"/>
  <c r="AE92" i="44"/>
  <c r="AA95" i="44"/>
  <c r="AU96" i="44"/>
  <c r="H102" i="44"/>
  <c r="AN109" i="44"/>
  <c r="AY55" i="46"/>
  <c r="AY55" i="44"/>
  <c r="BF69" i="46"/>
  <c r="BF69" i="44"/>
  <c r="AE78" i="46"/>
  <c r="AE78" i="44"/>
  <c r="S63" i="46"/>
  <c r="S63" i="44"/>
  <c r="AA75" i="46"/>
  <c r="AA75" i="44"/>
  <c r="Q86" i="46"/>
  <c r="Q86" i="44"/>
  <c r="E87" i="46"/>
  <c r="E87" i="44"/>
  <c r="X88" i="46"/>
  <c r="X88" i="44"/>
  <c r="AF88" i="46"/>
  <c r="AF88" i="44"/>
  <c r="G94" i="46"/>
  <c r="G94" i="44"/>
  <c r="S95" i="46"/>
  <c r="S95" i="44"/>
  <c r="G96" i="46"/>
  <c r="G96" i="44"/>
  <c r="O98" i="46"/>
  <c r="O98" i="44"/>
  <c r="AZ100" i="46"/>
  <c r="AZ100" i="44"/>
  <c r="P101" i="46"/>
  <c r="P101" i="44"/>
  <c r="N104" i="46"/>
  <c r="N104" i="44"/>
  <c r="AK106" i="46"/>
  <c r="AK106" i="44"/>
  <c r="BI106" i="46"/>
  <c r="BI106" i="44"/>
  <c r="H107" i="46"/>
  <c r="H107" i="44"/>
  <c r="D108" i="46"/>
  <c r="D108" i="44"/>
  <c r="AF111" i="46"/>
  <c r="AF111" i="44"/>
  <c r="M31" i="44"/>
  <c r="AO52" i="44"/>
  <c r="Y79" i="44"/>
  <c r="AE85" i="44"/>
  <c r="AS87" i="44"/>
  <c r="BL90" i="44"/>
  <c r="BH91" i="44"/>
  <c r="BG97" i="44"/>
  <c r="L100" i="44"/>
  <c r="AF101" i="44"/>
  <c r="AN102" i="44"/>
  <c r="AH105" i="44"/>
  <c r="BA106" i="44"/>
  <c r="A51" i="44"/>
  <c r="A139" i="44"/>
  <c r="C53" i="46"/>
  <c r="C53" i="44" s="1"/>
  <c r="C68" i="46"/>
  <c r="C68" i="44" s="1"/>
  <c r="C119" i="46"/>
  <c r="C119" i="44" s="1"/>
  <c r="C137" i="46"/>
  <c r="C137" i="44" s="1"/>
  <c r="BC7" i="44"/>
  <c r="X11" i="44"/>
  <c r="BA13" i="44"/>
  <c r="AR16" i="44"/>
  <c r="L19" i="44"/>
  <c r="AJ21" i="44"/>
  <c r="AV23" i="44"/>
  <c r="AZ25" i="44"/>
  <c r="BQ27" i="44"/>
  <c r="E30" i="44"/>
  <c r="U31" i="44"/>
  <c r="Y38" i="44"/>
  <c r="AD40" i="44"/>
  <c r="S44" i="44"/>
  <c r="O45" i="44"/>
  <c r="AY46" i="44"/>
  <c r="Q50" i="44"/>
  <c r="AP51" i="44"/>
  <c r="AT52" i="44"/>
  <c r="G55" i="44"/>
  <c r="AA56" i="44"/>
  <c r="AX57" i="44"/>
  <c r="W58" i="44"/>
  <c r="AI59" i="44"/>
  <c r="AQ61" i="44"/>
  <c r="BH62" i="44"/>
  <c r="BL63" i="44"/>
  <c r="F65" i="44"/>
  <c r="E66" i="44"/>
  <c r="V67" i="44"/>
  <c r="AH68" i="44"/>
  <c r="Y70" i="44"/>
  <c r="M71" i="44"/>
  <c r="P72" i="44"/>
  <c r="P75" i="44"/>
  <c r="AE76" i="44"/>
  <c r="AG79" i="44"/>
  <c r="U80" i="44"/>
  <c r="BQ82" i="44"/>
  <c r="BG84" i="44"/>
  <c r="AM85" i="44"/>
  <c r="BI87" i="44"/>
  <c r="AJ89" i="44"/>
  <c r="BP89" i="44"/>
  <c r="X90" i="44"/>
  <c r="AJ91" i="44"/>
  <c r="BP91" i="44"/>
  <c r="BG93" i="44"/>
  <c r="AE94" i="44"/>
  <c r="BK94" i="44"/>
  <c r="BC96" i="44"/>
  <c r="G98" i="44"/>
  <c r="Z103" i="44"/>
  <c r="BN103" i="44"/>
  <c r="BF105" i="44"/>
  <c r="BD107" i="44"/>
  <c r="BH108" i="44"/>
  <c r="AV109" i="44"/>
  <c r="T110" i="44"/>
  <c r="D112" i="44"/>
  <c r="E113" i="44"/>
  <c r="P114" i="44"/>
  <c r="AT120" i="44"/>
  <c r="AI122" i="44"/>
  <c r="N123" i="44"/>
  <c r="AD123" i="44"/>
  <c r="AJ125" i="44"/>
  <c r="F126" i="44"/>
  <c r="Z127" i="44"/>
  <c r="AP127" i="44"/>
  <c r="O133" i="44"/>
  <c r="BG134" i="44"/>
  <c r="Z135" i="44"/>
  <c r="N136" i="44"/>
  <c r="R137" i="44"/>
  <c r="AH137" i="44"/>
  <c r="AX137" i="44"/>
  <c r="AA140" i="44"/>
  <c r="AQ140" i="44"/>
  <c r="F141" i="44"/>
  <c r="BN142" i="44"/>
  <c r="BM144" i="44"/>
  <c r="I146" i="44"/>
  <c r="E150" i="44"/>
  <c r="U150" i="44"/>
  <c r="AQ152" i="44"/>
  <c r="R154" i="44"/>
  <c r="BI155" i="46"/>
  <c r="BI155" i="44"/>
  <c r="AG156" i="46"/>
  <c r="AG156" i="44"/>
  <c r="BE156" i="46"/>
  <c r="BE156" i="44"/>
  <c r="AV158" i="46"/>
  <c r="AV158" i="44"/>
  <c r="AJ159" i="46"/>
  <c r="AJ159" i="44"/>
  <c r="AT160" i="46"/>
  <c r="AT160" i="44"/>
  <c r="AP161" i="46"/>
  <c r="AP161" i="44"/>
  <c r="BN161" i="46"/>
  <c r="BN161" i="44"/>
  <c r="N162" i="46"/>
  <c r="N162" i="44"/>
  <c r="BB162" i="46"/>
  <c r="BB162" i="44"/>
  <c r="BM165" i="46"/>
  <c r="BM165" i="44"/>
  <c r="AS166" i="46"/>
  <c r="AS166" i="44"/>
  <c r="BQ166" i="46"/>
  <c r="BQ166" i="44"/>
  <c r="BC168" i="46"/>
  <c r="BC168" i="44"/>
  <c r="AI169" i="46"/>
  <c r="AI169" i="44"/>
  <c r="BB87" i="46"/>
  <c r="BB87" i="44"/>
  <c r="H92" i="46"/>
  <c r="H92" i="44"/>
  <c r="M155" i="44"/>
  <c r="AK155" i="44"/>
  <c r="AF158" i="44"/>
  <c r="AR159" i="44"/>
  <c r="BP159" i="44"/>
  <c r="R161" i="44"/>
  <c r="AT162" i="44"/>
  <c r="BM163" i="44"/>
  <c r="Y165" i="44"/>
  <c r="BF128" i="44"/>
  <c r="X130" i="44"/>
  <c r="BF85" i="46"/>
  <c r="BF85" i="44"/>
  <c r="AW123" i="46"/>
  <c r="AW123" i="44"/>
  <c r="O125" i="46"/>
  <c r="O125" i="44"/>
  <c r="AM125" i="46"/>
  <c r="AM125" i="44"/>
  <c r="BQ47" i="44"/>
  <c r="AS55" i="44"/>
  <c r="N77" i="44"/>
  <c r="W100" i="44"/>
  <c r="E103" i="44"/>
  <c r="AN106" i="44"/>
  <c r="W110" i="44"/>
  <c r="AU112" i="44"/>
  <c r="AQ116" i="44"/>
  <c r="BE118" i="44"/>
  <c r="V122" i="44"/>
  <c r="AG123" i="44"/>
  <c r="BM123" i="44"/>
  <c r="M127" i="44"/>
  <c r="BL128" i="44"/>
  <c r="AE108" i="46"/>
  <c r="AE108" i="44"/>
  <c r="AW120" i="46"/>
  <c r="AW120" i="44"/>
  <c r="Q126" i="46"/>
  <c r="Q126" i="44"/>
  <c r="AW126" i="46"/>
  <c r="AW126" i="44"/>
  <c r="P128" i="46"/>
  <c r="P128" i="44"/>
  <c r="AS57" i="44"/>
  <c r="X106" i="44"/>
  <c r="AI109" i="44"/>
  <c r="S111" i="44"/>
  <c r="AU115" i="44"/>
  <c r="H128" i="44"/>
  <c r="AG38" i="46"/>
  <c r="AG38" i="44"/>
  <c r="N40" i="46"/>
  <c r="N40" i="44"/>
  <c r="BC45" i="46"/>
  <c r="BC45" i="44"/>
  <c r="AQ49" i="46"/>
  <c r="AQ49" i="44"/>
  <c r="BB50" i="46"/>
  <c r="BB50" i="44"/>
  <c r="AL52" i="46"/>
  <c r="AL52" i="44"/>
  <c r="M54" i="46"/>
  <c r="M54" i="44"/>
  <c r="O55" i="46"/>
  <c r="O55" i="44"/>
  <c r="BK55" i="46"/>
  <c r="BK55" i="44"/>
  <c r="O57" i="46"/>
  <c r="O57" i="44"/>
  <c r="BK57" i="46"/>
  <c r="BK57" i="44"/>
  <c r="AM58" i="46"/>
  <c r="AM58" i="44"/>
  <c r="S59" i="46"/>
  <c r="S59" i="44"/>
  <c r="AM60" i="46"/>
  <c r="AM60" i="44"/>
  <c r="AD65" i="46"/>
  <c r="AD65" i="44"/>
  <c r="J66" i="46"/>
  <c r="J66" i="44"/>
  <c r="BF66" i="46"/>
  <c r="BF66" i="44"/>
  <c r="BB67" i="46"/>
  <c r="BB67" i="44"/>
  <c r="AX68" i="46"/>
  <c r="AX68" i="44"/>
  <c r="AW70" i="46"/>
  <c r="AW70" i="44"/>
  <c r="AK71" i="46"/>
  <c r="AK71" i="44"/>
  <c r="X72" i="46"/>
  <c r="X72" i="44"/>
  <c r="AT74" i="46"/>
  <c r="AT74" i="44"/>
  <c r="AA114" i="46"/>
  <c r="AA114" i="44"/>
  <c r="AT122" i="46"/>
  <c r="AT122" i="44"/>
  <c r="BI127" i="44"/>
  <c r="AH98" i="44"/>
  <c r="AJ42" i="46"/>
  <c r="AJ42" i="44"/>
  <c r="BH44" i="46"/>
  <c r="BH44" i="44"/>
  <c r="BP46" i="46"/>
  <c r="BP46" i="44"/>
  <c r="AY51" i="46"/>
  <c r="AY51" i="44"/>
  <c r="BE63" i="46"/>
  <c r="BE63" i="44"/>
  <c r="AI64" i="46"/>
  <c r="AI64" i="44"/>
  <c r="AC73" i="46"/>
  <c r="AC73" i="44"/>
  <c r="O79" i="46"/>
  <c r="O79" i="44"/>
  <c r="I84" i="46"/>
  <c r="I84" i="44"/>
  <c r="BA119" i="46"/>
  <c r="BA119" i="44"/>
  <c r="F122" i="46"/>
  <c r="F122" i="44"/>
  <c r="D40" i="44"/>
  <c r="AA107" i="44"/>
  <c r="AS103" i="44"/>
  <c r="R121" i="44"/>
  <c r="T129" i="44"/>
  <c r="BL18" i="44"/>
  <c r="BO19" i="44"/>
  <c r="BC27" i="44"/>
  <c r="U43" i="44"/>
  <c r="AI90" i="44"/>
  <c r="AK105" i="44"/>
  <c r="K107" i="44"/>
  <c r="AF113" i="44"/>
  <c r="BA117" i="44"/>
  <c r="BQ119" i="44"/>
  <c r="N122" i="44"/>
  <c r="I123" i="44"/>
  <c r="BE123" i="44"/>
  <c r="AU125" i="44"/>
  <c r="Y126" i="44"/>
  <c r="V130" i="44"/>
  <c r="AG120" i="46"/>
  <c r="AG120" i="44"/>
  <c r="BA127" i="46"/>
  <c r="BA127" i="44"/>
  <c r="D129" i="46"/>
  <c r="D129" i="44"/>
  <c r="N130" i="46"/>
  <c r="N130" i="44"/>
  <c r="AO118" i="44"/>
  <c r="AL122" i="44"/>
  <c r="S124" i="44"/>
  <c r="V29" i="44"/>
  <c r="AV113" i="44"/>
  <c r="Y123" i="44"/>
  <c r="AV128" i="44"/>
  <c r="F12" i="44"/>
  <c r="AJ86" i="44"/>
  <c r="AU100" i="44"/>
  <c r="AI107" i="44"/>
  <c r="BO107" i="44"/>
  <c r="AA109" i="44"/>
  <c r="AM112" i="44"/>
  <c r="AE115" i="44"/>
  <c r="AK117" i="44"/>
  <c r="AX121" i="44"/>
  <c r="BN121" i="44"/>
  <c r="AO123" i="44"/>
  <c r="U48" i="46"/>
  <c r="U48" i="44"/>
  <c r="W62" i="46"/>
  <c r="W62" i="44"/>
  <c r="K63" i="46"/>
  <c r="K63" i="44"/>
  <c r="S107" i="46"/>
  <c r="S107" i="44"/>
  <c r="AU110" i="46"/>
  <c r="AU110" i="44"/>
  <c r="O112" i="46"/>
  <c r="O112" i="44"/>
  <c r="BK115" i="46"/>
  <c r="BK115" i="44"/>
  <c r="E119" i="46"/>
  <c r="E119" i="44"/>
  <c r="AP121" i="46"/>
  <c r="AP121" i="44"/>
  <c r="AZ129" i="46"/>
  <c r="AZ129" i="44"/>
  <c r="C123" i="46"/>
  <c r="C123" i="44" s="1"/>
  <c r="AB99" i="44"/>
  <c r="AD93" i="44"/>
  <c r="H113" i="44"/>
  <c r="AS127" i="44"/>
  <c r="C96" i="46"/>
  <c r="C96" i="44" s="1"/>
  <c r="AR83" i="44"/>
  <c r="AM110" i="44"/>
  <c r="K114" i="44"/>
  <c r="AG118" i="44"/>
  <c r="AD122" i="44"/>
  <c r="G125" i="44"/>
  <c r="U127" i="44"/>
  <c r="BD128" i="44"/>
  <c r="V53" i="46"/>
  <c r="V53" i="44"/>
  <c r="BC59" i="46"/>
  <c r="BC59" i="44"/>
  <c r="Z81" i="46"/>
  <c r="Z81" i="44"/>
  <c r="F82" i="46"/>
  <c r="F82" i="44"/>
  <c r="BB82" i="46"/>
  <c r="BB82" i="44"/>
  <c r="T84" i="46"/>
  <c r="T84" i="44"/>
  <c r="H85" i="46"/>
  <c r="H85" i="44"/>
  <c r="BM88" i="46"/>
  <c r="BM88" i="44"/>
  <c r="BQ89" i="46"/>
  <c r="BQ89" i="44"/>
  <c r="AF96" i="46"/>
  <c r="AF96" i="44"/>
  <c r="BD96" i="46"/>
  <c r="BD96" i="44"/>
  <c r="AC100" i="46"/>
  <c r="AC100" i="44"/>
  <c r="O104" i="46"/>
  <c r="O104" i="44"/>
  <c r="AW107" i="46"/>
  <c r="AW107" i="44"/>
  <c r="M108" i="46"/>
  <c r="M108" i="44"/>
  <c r="U108" i="46"/>
  <c r="U108" i="44"/>
  <c r="AO109" i="46"/>
  <c r="AO109" i="44"/>
  <c r="M110" i="46"/>
  <c r="M110" i="44"/>
  <c r="AC110" i="46"/>
  <c r="AC110" i="44"/>
  <c r="Q111" i="46"/>
  <c r="Q111" i="44"/>
  <c r="AC112" i="46"/>
  <c r="AC112" i="44"/>
  <c r="BQ112" i="46"/>
  <c r="BQ112" i="44"/>
  <c r="N113" i="46"/>
  <c r="N113" i="44"/>
  <c r="AG114" i="46"/>
  <c r="AG114" i="44"/>
  <c r="BE114" i="46"/>
  <c r="BE114" i="44"/>
  <c r="M115" i="46"/>
  <c r="M115" i="44"/>
  <c r="AK115" i="46"/>
  <c r="AK115" i="44"/>
  <c r="BG117" i="46"/>
  <c r="BG117" i="44"/>
  <c r="O118" i="46"/>
  <c r="O118" i="44"/>
  <c r="AU118" i="46"/>
  <c r="AU118" i="44"/>
  <c r="AM120" i="46"/>
  <c r="AM120" i="44"/>
  <c r="BC120" i="46"/>
  <c r="BC120" i="44"/>
  <c r="BK120" i="46"/>
  <c r="BK120" i="44"/>
  <c r="P121" i="46"/>
  <c r="P121" i="44"/>
  <c r="AF121" i="46"/>
  <c r="AF121" i="44"/>
  <c r="BD121" i="46"/>
  <c r="BD121" i="44"/>
  <c r="T122" i="46"/>
  <c r="T122" i="44"/>
  <c r="AR122" i="46"/>
  <c r="AR122" i="44"/>
  <c r="BH122" i="46"/>
  <c r="BH122" i="44"/>
  <c r="G123" i="46"/>
  <c r="G123" i="44"/>
  <c r="BK100" i="46"/>
  <c r="BK100" i="44"/>
  <c r="K124" i="46"/>
  <c r="K124" i="44"/>
  <c r="BM126" i="46"/>
  <c r="BM126" i="44"/>
  <c r="AF128" i="46"/>
  <c r="AF128" i="44"/>
  <c r="AD130" i="46"/>
  <c r="AD130" i="44"/>
  <c r="BB122" i="44"/>
  <c r="AI124" i="44"/>
  <c r="BP129" i="44"/>
  <c r="AC45" i="44"/>
  <c r="BM104" i="44"/>
  <c r="E117" i="44"/>
  <c r="Y118" i="44"/>
  <c r="A96" i="44"/>
  <c r="BB93" i="44"/>
  <c r="L99" i="44"/>
  <c r="BJ122" i="44"/>
  <c r="AA124" i="44"/>
  <c r="BG124" i="44"/>
  <c r="BK125" i="44"/>
  <c r="AK127" i="44"/>
  <c r="AD41" i="46"/>
  <c r="AD41" i="44"/>
  <c r="G44" i="46"/>
  <c r="G44" i="44"/>
  <c r="AM56" i="46"/>
  <c r="AM56" i="44"/>
  <c r="W61" i="46"/>
  <c r="W61" i="44"/>
  <c r="E70" i="46"/>
  <c r="E70" i="44"/>
  <c r="AN76" i="46"/>
  <c r="AN76" i="44"/>
  <c r="AN85" i="46"/>
  <c r="AN85" i="44"/>
  <c r="AP86" i="46"/>
  <c r="AP86" i="44"/>
  <c r="AG88" i="46"/>
  <c r="AG88" i="44"/>
  <c r="AG90" i="46"/>
  <c r="AG90" i="44"/>
  <c r="AW90" i="46"/>
  <c r="AW90" i="44"/>
  <c r="BI91" i="46"/>
  <c r="BI91" i="44"/>
  <c r="AR95" i="46"/>
  <c r="AR95" i="44"/>
  <c r="P98" i="46"/>
  <c r="P98" i="44"/>
  <c r="R99" i="46"/>
  <c r="R99" i="44"/>
  <c r="BF99" i="46"/>
  <c r="BF99" i="44"/>
  <c r="BM107" i="46"/>
  <c r="BM107" i="44"/>
  <c r="BA108" i="46"/>
  <c r="BA108" i="44"/>
  <c r="BQ108" i="46"/>
  <c r="BQ108" i="44"/>
  <c r="Y109" i="46"/>
  <c r="Y109" i="44"/>
  <c r="A53" i="44"/>
  <c r="AG7" i="44"/>
  <c r="AQ10" i="44"/>
  <c r="AJ12" i="44"/>
  <c r="BA15" i="44"/>
  <c r="P17" i="44"/>
  <c r="W19" i="44"/>
  <c r="T21" i="44"/>
  <c r="D23" i="44"/>
  <c r="AV24" i="44"/>
  <c r="I27" i="44"/>
  <c r="X28" i="44"/>
  <c r="BP29" i="44"/>
  <c r="AO32" i="44"/>
  <c r="AJ39" i="44"/>
  <c r="BJ40" i="44"/>
  <c r="AA42" i="44"/>
  <c r="BO43" i="44"/>
  <c r="BK44" i="44"/>
  <c r="S46" i="44"/>
  <c r="AU47" i="44"/>
  <c r="BF48" i="44"/>
  <c r="V50" i="44"/>
  <c r="U51" i="44"/>
  <c r="AD52" i="44"/>
  <c r="Z53" i="44"/>
  <c r="AC54" i="44"/>
  <c r="AH55" i="44"/>
  <c r="W56" i="44"/>
  <c r="G57" i="44"/>
  <c r="AM57" i="44"/>
  <c r="BF57" i="44"/>
  <c r="AE58" i="44"/>
  <c r="G60" i="44"/>
  <c r="AY60" i="44"/>
  <c r="BI62" i="44"/>
  <c r="AZ63" i="44"/>
  <c r="AH64" i="44"/>
  <c r="AH65" i="44"/>
  <c r="V66" i="44"/>
  <c r="T69" i="44"/>
  <c r="AP70" i="44"/>
  <c r="F75" i="44"/>
  <c r="X87" i="44"/>
  <c r="J98" i="44"/>
  <c r="AW109" i="44"/>
  <c r="I111" i="44"/>
  <c r="W112" i="44"/>
  <c r="AL113" i="44"/>
  <c r="BB113" i="44"/>
  <c r="AY114" i="44"/>
  <c r="E115" i="44"/>
  <c r="BE120" i="44"/>
  <c r="J121" i="44"/>
  <c r="AQ124" i="44"/>
  <c r="AB129" i="44"/>
  <c r="AR129" i="44"/>
  <c r="AL130" i="44"/>
  <c r="AV75" i="46"/>
  <c r="AV75" i="44"/>
  <c r="P77" i="46"/>
  <c r="P77" i="44"/>
  <c r="K78" i="46"/>
  <c r="K78" i="44"/>
  <c r="BG78" i="46"/>
  <c r="BG78" i="44"/>
  <c r="AD79" i="46"/>
  <c r="AD79" i="44"/>
  <c r="AX80" i="46"/>
  <c r="AX80" i="44"/>
  <c r="BJ81" i="46"/>
  <c r="BJ81" i="44"/>
  <c r="AP82" i="46"/>
  <c r="AP82" i="44"/>
  <c r="AU86" i="46"/>
  <c r="AU86" i="44"/>
  <c r="BG87" i="46"/>
  <c r="BG87" i="44"/>
  <c r="AS92" i="46"/>
  <c r="AS92" i="44"/>
  <c r="I93" i="46"/>
  <c r="I93" i="44"/>
  <c r="AO93" i="46"/>
  <c r="AO93" i="44"/>
  <c r="E94" i="46"/>
  <c r="E94" i="44"/>
  <c r="AC94" i="46"/>
  <c r="AC94" i="44"/>
  <c r="BI94" i="46"/>
  <c r="BI94" i="44"/>
  <c r="H71" i="46"/>
  <c r="H71" i="44"/>
  <c r="BD71" i="46"/>
  <c r="BD71" i="44"/>
  <c r="AI72" i="46"/>
  <c r="AI72" i="44"/>
  <c r="BK73" i="46"/>
  <c r="BK73" i="44"/>
  <c r="E80" i="46"/>
  <c r="E80" i="44"/>
  <c r="Y81" i="46"/>
  <c r="Y81" i="44"/>
  <c r="AG83" i="46"/>
  <c r="AG83" i="44"/>
  <c r="W123" i="46"/>
  <c r="W123" i="44"/>
  <c r="Y124" i="46"/>
  <c r="Y124" i="44"/>
  <c r="AE126" i="46"/>
  <c r="AE126" i="44"/>
  <c r="BJ128" i="46"/>
  <c r="BJ128" i="44"/>
  <c r="J129" i="46"/>
  <c r="J129" i="44"/>
  <c r="AV131" i="46"/>
  <c r="AV131" i="44"/>
  <c r="BL131" i="46"/>
  <c r="BL131" i="44"/>
  <c r="L132" i="46"/>
  <c r="L132" i="44"/>
  <c r="BD133" i="46"/>
  <c r="BD133" i="44"/>
  <c r="AM123" i="44"/>
  <c r="BC123" i="44"/>
  <c r="AW124" i="44"/>
  <c r="BM124" i="44"/>
  <c r="O126" i="44"/>
  <c r="R129" i="44"/>
  <c r="BN129" i="44"/>
  <c r="BP130" i="44"/>
  <c r="AH131" i="44"/>
  <c r="AL132" i="44"/>
  <c r="AZ134" i="44"/>
  <c r="S135" i="44"/>
  <c r="BO137" i="44"/>
  <c r="P79" i="46"/>
  <c r="P79" i="44"/>
  <c r="A95" i="44"/>
  <c r="BI44" i="44"/>
  <c r="X52" i="44"/>
  <c r="M56" i="44"/>
  <c r="AD76" i="44"/>
  <c r="AX77" i="44"/>
  <c r="AX93" i="44"/>
  <c r="G101" i="44"/>
  <c r="G102" i="44"/>
  <c r="BE38" i="46"/>
  <c r="BE38" i="44"/>
  <c r="F40" i="46"/>
  <c r="F40" i="44"/>
  <c r="K42" i="46"/>
  <c r="K42" i="44"/>
  <c r="K44" i="46"/>
  <c r="K44" i="44"/>
  <c r="AY44" i="46"/>
  <c r="AY44" i="44"/>
  <c r="AM47" i="46"/>
  <c r="AM47" i="44"/>
  <c r="AH48" i="46"/>
  <c r="AH48" i="44"/>
  <c r="BG49" i="46"/>
  <c r="BG49" i="44"/>
  <c r="N52" i="46"/>
  <c r="N52" i="44"/>
  <c r="AP53" i="46"/>
  <c r="AP53" i="44"/>
  <c r="U54" i="46"/>
  <c r="U54" i="44"/>
  <c r="BQ54" i="46"/>
  <c r="BQ54" i="44"/>
  <c r="AU55" i="46"/>
  <c r="AU55" i="44"/>
  <c r="S56" i="46"/>
  <c r="S56" i="44"/>
  <c r="AY56" i="46"/>
  <c r="AY56" i="44"/>
  <c r="W57" i="46"/>
  <c r="W57" i="44"/>
  <c r="BG59" i="46"/>
  <c r="BG59" i="44"/>
  <c r="AE60" i="46"/>
  <c r="AE60" i="44"/>
  <c r="K61" i="46"/>
  <c r="K61" i="44"/>
  <c r="BG61" i="46"/>
  <c r="BG61" i="44"/>
  <c r="X63" i="46"/>
  <c r="X63" i="44"/>
  <c r="U19" i="44"/>
  <c r="BL69" i="44"/>
  <c r="Q13" i="44"/>
  <c r="AG15" i="44"/>
  <c r="BL16" i="44"/>
  <c r="AF18" i="44"/>
  <c r="P21" i="44"/>
  <c r="BH64" i="44"/>
  <c r="V94" i="44"/>
  <c r="AL94" i="44"/>
  <c r="BD99" i="44"/>
  <c r="G111" i="44"/>
  <c r="AA112" i="44"/>
  <c r="AQ112" i="44"/>
  <c r="BP113" i="44"/>
  <c r="J122" i="44"/>
  <c r="BB62" i="46"/>
  <c r="BB62" i="44"/>
  <c r="AP93" i="46"/>
  <c r="AP93" i="44"/>
  <c r="AM101" i="46"/>
  <c r="AM101" i="44"/>
  <c r="W102" i="46"/>
  <c r="W102" i="44"/>
  <c r="AK104" i="46"/>
  <c r="AK104" i="44"/>
  <c r="AG105" i="46"/>
  <c r="AG105" i="44"/>
  <c r="G107" i="46"/>
  <c r="G107" i="44"/>
  <c r="W107" i="46"/>
  <c r="W107" i="44"/>
  <c r="BK107" i="46"/>
  <c r="BK107" i="44"/>
  <c r="AA108" i="46"/>
  <c r="AA108" i="44"/>
  <c r="BO108" i="46"/>
  <c r="BO108" i="44"/>
  <c r="AU109" i="46"/>
  <c r="AU109" i="44"/>
  <c r="AE111" i="46"/>
  <c r="AE111" i="44"/>
  <c r="D113" i="46"/>
  <c r="D113" i="44"/>
  <c r="AJ113" i="46"/>
  <c r="AJ113" i="44"/>
  <c r="K115" i="46"/>
  <c r="K115" i="44"/>
  <c r="W116" i="46"/>
  <c r="W116" i="44"/>
  <c r="BK116" i="46"/>
  <c r="BK116" i="44"/>
  <c r="AC118" i="46"/>
  <c r="AC118" i="44"/>
  <c r="I119" i="46"/>
  <c r="I119" i="44"/>
  <c r="N121" i="46"/>
  <c r="N121" i="44"/>
  <c r="AL121" i="46"/>
  <c r="AL121" i="44"/>
  <c r="BJ121" i="46"/>
  <c r="BJ121" i="44"/>
  <c r="AK123" i="46"/>
  <c r="AK123" i="44"/>
  <c r="BI126" i="46"/>
  <c r="BI126" i="44"/>
  <c r="AO127" i="46"/>
  <c r="AO127" i="44"/>
  <c r="BH128" i="46"/>
  <c r="BH128" i="44"/>
  <c r="BD129" i="46"/>
  <c r="BD129" i="44"/>
  <c r="BF130" i="46"/>
  <c r="BF130" i="44"/>
  <c r="F131" i="46"/>
  <c r="F131" i="44"/>
  <c r="BF134" i="46"/>
  <c r="BF134" i="44"/>
  <c r="BI136" i="46"/>
  <c r="BI136" i="44"/>
  <c r="N139" i="46"/>
  <c r="N139" i="44"/>
  <c r="AS141" i="46"/>
  <c r="AS141" i="44"/>
  <c r="BQ141" i="46"/>
  <c r="BQ141" i="44"/>
  <c r="AD148" i="46"/>
  <c r="AD148" i="44"/>
  <c r="BB148" i="46"/>
  <c r="BB148" i="44"/>
  <c r="AN149" i="46"/>
  <c r="AN149" i="44"/>
  <c r="L150" i="46"/>
  <c r="L150" i="44"/>
  <c r="AJ150" i="46"/>
  <c r="AJ150" i="44"/>
  <c r="BP150" i="46"/>
  <c r="BP150" i="44"/>
  <c r="N151" i="46"/>
  <c r="N151" i="44"/>
  <c r="AD151" i="46"/>
  <c r="AD151" i="44"/>
  <c r="BF152" i="46"/>
  <c r="BF152" i="44"/>
  <c r="E153" i="46"/>
  <c r="E153" i="44"/>
  <c r="U153" i="46"/>
  <c r="U153" i="44"/>
  <c r="AK153" i="46"/>
  <c r="AK153" i="44"/>
  <c r="AO154" i="46"/>
  <c r="AO154" i="44"/>
  <c r="BE154" i="46"/>
  <c r="BE154" i="44"/>
  <c r="H156" i="46"/>
  <c r="H156" i="44"/>
  <c r="BD156" i="46"/>
  <c r="BD156" i="44"/>
  <c r="AA159" i="46"/>
  <c r="AA159" i="44"/>
  <c r="BG159" i="46"/>
  <c r="BG159" i="44"/>
  <c r="AC160" i="46"/>
  <c r="AC160" i="44"/>
  <c r="Y161" i="46"/>
  <c r="Y161" i="44"/>
  <c r="BM161" i="46"/>
  <c r="BM161" i="44"/>
  <c r="E162" i="46"/>
  <c r="E162" i="44"/>
  <c r="H163" i="46"/>
  <c r="H163" i="44"/>
  <c r="AB164" i="46"/>
  <c r="AB164" i="44"/>
  <c r="AN165" i="46"/>
  <c r="AN165" i="44"/>
  <c r="J169" i="46"/>
  <c r="J169" i="44"/>
  <c r="AP169" i="46"/>
  <c r="AP169" i="44"/>
  <c r="Z171" i="46"/>
  <c r="Z171" i="44"/>
  <c r="AH173" i="46"/>
  <c r="AH173" i="44"/>
  <c r="BN173" i="46"/>
  <c r="BN173" i="44"/>
  <c r="AD174" i="46"/>
  <c r="AD174" i="44"/>
  <c r="AT174" i="46"/>
  <c r="AT174" i="44"/>
  <c r="BJ174" i="46"/>
  <c r="BJ174" i="44"/>
  <c r="Q175" i="46"/>
  <c r="Q175" i="44"/>
  <c r="AW175" i="46"/>
  <c r="AW175" i="44"/>
  <c r="AB176" i="46"/>
  <c r="AB176" i="44"/>
  <c r="AD177" i="46"/>
  <c r="AD177" i="44"/>
  <c r="AQ179" i="46"/>
  <c r="AQ179" i="44"/>
  <c r="M78" i="46"/>
  <c r="M78" i="44"/>
  <c r="O90" i="46"/>
  <c r="O90" i="44"/>
  <c r="BN93" i="46"/>
  <c r="BN93" i="44"/>
  <c r="AL98" i="46"/>
  <c r="AL98" i="44"/>
  <c r="A93" i="44"/>
  <c r="BA9" i="44"/>
  <c r="AN34" i="44"/>
  <c r="L68" i="44"/>
  <c r="K70" i="44"/>
  <c r="AH77" i="44"/>
  <c r="BH82" i="44"/>
  <c r="X86" i="44"/>
  <c r="AA91" i="44"/>
  <c r="AT92" i="44"/>
  <c r="AT94" i="44"/>
  <c r="Z97" i="44"/>
  <c r="P99" i="44"/>
  <c r="S112" i="44"/>
  <c r="T113" i="44"/>
  <c r="V46" i="46"/>
  <c r="V46" i="44"/>
  <c r="BL40" i="46"/>
  <c r="BL40" i="44"/>
  <c r="BB76" i="46"/>
  <c r="BB76" i="44"/>
  <c r="V51" i="46"/>
  <c r="V51" i="44"/>
  <c r="F64" i="46"/>
  <c r="F64" i="44"/>
  <c r="H73" i="46"/>
  <c r="H73" i="44"/>
  <c r="P85" i="46"/>
  <c r="P85" i="44"/>
  <c r="J86" i="46"/>
  <c r="J86" i="44"/>
  <c r="BE88" i="46"/>
  <c r="BE88" i="44"/>
  <c r="BI89" i="46"/>
  <c r="BI89" i="44"/>
  <c r="AV92" i="46"/>
  <c r="AV92" i="44"/>
  <c r="H94" i="46"/>
  <c r="H94" i="44"/>
  <c r="AV94" i="46"/>
  <c r="AV94" i="44"/>
  <c r="BL94" i="46"/>
  <c r="BL94" i="44"/>
  <c r="T97" i="46"/>
  <c r="T97" i="44"/>
  <c r="BH97" i="46"/>
  <c r="BH97" i="44"/>
  <c r="BP97" i="46"/>
  <c r="BP97" i="44"/>
  <c r="AE54" i="44"/>
  <c r="BK42" i="46"/>
  <c r="BK42" i="44"/>
  <c r="AX50" i="46"/>
  <c r="AX50" i="44"/>
  <c r="C140" i="46"/>
  <c r="C140" i="44" s="1"/>
  <c r="D8" i="44"/>
  <c r="AI10" i="44"/>
  <c r="L12" i="44"/>
  <c r="BM13" i="44"/>
  <c r="D16" i="44"/>
  <c r="X17" i="44"/>
  <c r="K19" i="44"/>
  <c r="BK19" i="44"/>
  <c r="AZ21" i="44"/>
  <c r="T23" i="44"/>
  <c r="BD24" i="44"/>
  <c r="E27" i="44"/>
  <c r="D28" i="44"/>
  <c r="AF29" i="44"/>
  <c r="AO30" i="44"/>
  <c r="AL36" i="44"/>
  <c r="AV39" i="44"/>
  <c r="AT40" i="44"/>
  <c r="BF41" i="44"/>
  <c r="AY42" i="44"/>
  <c r="O44" i="44"/>
  <c r="AM45" i="44"/>
  <c r="D53" i="44"/>
  <c r="AO54" i="44"/>
  <c r="AE61" i="44"/>
  <c r="BN65" i="44"/>
  <c r="V68" i="44"/>
  <c r="AC78" i="44"/>
  <c r="BI78" i="44"/>
  <c r="AR80" i="44"/>
  <c r="AU88" i="44"/>
  <c r="U104" i="44"/>
  <c r="BK114" i="44"/>
  <c r="AQ115" i="44"/>
  <c r="BI118" i="44"/>
  <c r="BQ120" i="44"/>
  <c r="AU124" i="44"/>
  <c r="P129" i="44"/>
  <c r="BB131" i="44"/>
  <c r="Z132" i="44"/>
  <c r="BN132" i="44"/>
  <c r="BN134" i="44"/>
  <c r="Q135" i="44"/>
  <c r="BQ136" i="44"/>
  <c r="Q137" i="44"/>
  <c r="T150" i="44"/>
  <c r="AR150" i="44"/>
  <c r="AP152" i="44"/>
  <c r="AJ155" i="44"/>
  <c r="D207" i="46"/>
  <c r="D207" i="44"/>
  <c r="F184" i="46"/>
  <c r="F184" i="44"/>
  <c r="AT184" i="46"/>
  <c r="AT184" i="44"/>
  <c r="AG188" i="46"/>
  <c r="AG188" i="44"/>
  <c r="AW190" i="46"/>
  <c r="AW190" i="44"/>
  <c r="AS191" i="46"/>
  <c r="AS191" i="44"/>
  <c r="G192" i="46"/>
  <c r="G192" i="44"/>
  <c r="O192" i="46"/>
  <c r="O192" i="44"/>
  <c r="W192" i="46"/>
  <c r="W192" i="44"/>
  <c r="AE192" i="46"/>
  <c r="AE192" i="44"/>
  <c r="AM192" i="46"/>
  <c r="AM192" i="44"/>
  <c r="AU192" i="46"/>
  <c r="AU192" i="44"/>
  <c r="BC192" i="46"/>
  <c r="BC192" i="44"/>
  <c r="BK192" i="46"/>
  <c r="BK192" i="44"/>
  <c r="AA193" i="46"/>
  <c r="AA193" i="44"/>
  <c r="X197" i="46"/>
  <c r="X197" i="44"/>
  <c r="AV197" i="46"/>
  <c r="AV197" i="44"/>
  <c r="AO200" i="46"/>
  <c r="AO200" i="44"/>
  <c r="E201" i="46"/>
  <c r="E201" i="44"/>
  <c r="AV202" i="46"/>
  <c r="AV202" i="44"/>
  <c r="AZ203" i="46"/>
  <c r="AZ203" i="44"/>
  <c r="AV205" i="46"/>
  <c r="AV205" i="44"/>
  <c r="BD205" i="46"/>
  <c r="BD205" i="44"/>
  <c r="BL205" i="46"/>
  <c r="BL205" i="44"/>
  <c r="AP99" i="46"/>
  <c r="AP99" i="44"/>
  <c r="BI100" i="46"/>
  <c r="BI100" i="44"/>
  <c r="BM102" i="46"/>
  <c r="BM102" i="44"/>
  <c r="AY105" i="46"/>
  <c r="AY105" i="44"/>
  <c r="V106" i="46"/>
  <c r="V106" i="44"/>
  <c r="BB106" i="46"/>
  <c r="BB106" i="44"/>
  <c r="AK110" i="46"/>
  <c r="AK110" i="44"/>
  <c r="AK112" i="46"/>
  <c r="AK112" i="44"/>
  <c r="AO114" i="46"/>
  <c r="AO114" i="44"/>
  <c r="BA115" i="46"/>
  <c r="BA115" i="44"/>
  <c r="AO116" i="46"/>
  <c r="AO116" i="44"/>
  <c r="Z99" i="44"/>
  <c r="M100" i="44"/>
  <c r="AS100" i="44"/>
  <c r="Y101" i="44"/>
  <c r="S103" i="44"/>
  <c r="J185" i="44"/>
  <c r="AV187" i="44"/>
  <c r="BI191" i="44"/>
  <c r="AQ193" i="44"/>
  <c r="O194" i="44"/>
  <c r="AU194" i="44"/>
  <c r="AC201" i="44"/>
  <c r="AL17" i="44"/>
  <c r="BD34" i="44"/>
  <c r="AL39" i="44"/>
  <c r="BP41" i="44"/>
  <c r="BJ23" i="44"/>
  <c r="C21" i="46"/>
  <c r="C21" i="44" s="1"/>
  <c r="S32" i="44"/>
  <c r="P40" i="44"/>
  <c r="AI22" i="44"/>
  <c r="BA42" i="44"/>
  <c r="BE45" i="44"/>
  <c r="BA59" i="44"/>
  <c r="BP64" i="44"/>
  <c r="AZ66" i="44"/>
  <c r="N73" i="44"/>
  <c r="BD74" i="44"/>
  <c r="AZ80" i="44"/>
  <c r="AB82" i="44"/>
  <c r="AZ87" i="44"/>
  <c r="O88" i="44"/>
  <c r="AM90" i="44"/>
  <c r="BF95" i="44"/>
  <c r="AD96" i="44"/>
  <c r="W101" i="44"/>
  <c r="AU101" i="44"/>
  <c r="Y57" i="46"/>
  <c r="Y57" i="44"/>
  <c r="AO103" i="46"/>
  <c r="AO103" i="44"/>
  <c r="M104" i="46"/>
  <c r="M104" i="44"/>
  <c r="AY112" i="46"/>
  <c r="AY112" i="44"/>
  <c r="AA115" i="46"/>
  <c r="AA115" i="44"/>
  <c r="AG119" i="46"/>
  <c r="AG119" i="44"/>
  <c r="AD121" i="46"/>
  <c r="AD121" i="44"/>
  <c r="AS123" i="46"/>
  <c r="AS123" i="44"/>
  <c r="AM124" i="46"/>
  <c r="AM124" i="44"/>
  <c r="AI125" i="46"/>
  <c r="AI125" i="44"/>
  <c r="AG127" i="46"/>
  <c r="AG127" i="44"/>
  <c r="AN129" i="46"/>
  <c r="AN129" i="44"/>
  <c r="R130" i="46"/>
  <c r="R130" i="44"/>
  <c r="Z130" i="46"/>
  <c r="Z130" i="44"/>
  <c r="AP130" i="46"/>
  <c r="AP130" i="44"/>
  <c r="AX130" i="46"/>
  <c r="AX130" i="44"/>
  <c r="N131" i="46"/>
  <c r="N131" i="44"/>
  <c r="AL131" i="46"/>
  <c r="AL131" i="44"/>
  <c r="BJ131" i="46"/>
  <c r="BJ131" i="44"/>
  <c r="J132" i="46"/>
  <c r="J132" i="44"/>
  <c r="AH132" i="46"/>
  <c r="AH132" i="44"/>
  <c r="BF132" i="46"/>
  <c r="BF132" i="44"/>
  <c r="N133" i="46"/>
  <c r="N133" i="44"/>
  <c r="BJ133" i="46"/>
  <c r="BJ133" i="44"/>
  <c r="R134" i="46"/>
  <c r="R134" i="44"/>
  <c r="Y135" i="46"/>
  <c r="Y135" i="44"/>
  <c r="AG135" i="46"/>
  <c r="AG135" i="44"/>
  <c r="BE135" i="46"/>
  <c r="BE135" i="44"/>
  <c r="I137" i="46"/>
  <c r="I137" i="44"/>
  <c r="AG137" i="46"/>
  <c r="AG137" i="44"/>
  <c r="AW137" i="46"/>
  <c r="AW137" i="44"/>
  <c r="BE137" i="46"/>
  <c r="BE137" i="44"/>
  <c r="E138" i="46"/>
  <c r="E138" i="44"/>
  <c r="AC138" i="46"/>
  <c r="AC138" i="44"/>
  <c r="AK138" i="46"/>
  <c r="AK138" i="44"/>
  <c r="AS138" i="46"/>
  <c r="AS138" i="44"/>
  <c r="AL139" i="46"/>
  <c r="AL139" i="44"/>
  <c r="AT139" i="46"/>
  <c r="AT139" i="44"/>
  <c r="BJ139" i="46"/>
  <c r="BJ139" i="44"/>
  <c r="R140" i="46"/>
  <c r="R140" i="44"/>
  <c r="AP140" i="46"/>
  <c r="AP140" i="44"/>
  <c r="M141" i="46"/>
  <c r="M141" i="44"/>
  <c r="AK141" i="46"/>
  <c r="AK141" i="44"/>
  <c r="I142" i="46"/>
  <c r="I142" i="44"/>
  <c r="Q142" i="46"/>
  <c r="Q142" i="44"/>
  <c r="AW142" i="46"/>
  <c r="AW142" i="44"/>
  <c r="BM142" i="46"/>
  <c r="BM142" i="44"/>
  <c r="T143" i="46"/>
  <c r="T143" i="44"/>
  <c r="AB143" i="46"/>
  <c r="AB143" i="44"/>
  <c r="AR143" i="46"/>
  <c r="AR143" i="44"/>
  <c r="H146" i="46"/>
  <c r="H146" i="44"/>
  <c r="AF146" i="46"/>
  <c r="AF146" i="44"/>
  <c r="AN146" i="46"/>
  <c r="AN146" i="44"/>
  <c r="BL146" i="46"/>
  <c r="BL146" i="44"/>
  <c r="Z147" i="46"/>
  <c r="Z147" i="44"/>
  <c r="AX147" i="46"/>
  <c r="AX147" i="44"/>
  <c r="F148" i="46"/>
  <c r="F148" i="44"/>
  <c r="V148" i="46"/>
  <c r="V148" i="44"/>
  <c r="H149" i="46"/>
  <c r="H149" i="44"/>
  <c r="P149" i="46"/>
  <c r="P149" i="44"/>
  <c r="X149" i="46"/>
  <c r="X149" i="44"/>
  <c r="AF149" i="46"/>
  <c r="AF149" i="44"/>
  <c r="AV149" i="46"/>
  <c r="AV149" i="44"/>
  <c r="D150" i="46"/>
  <c r="D150" i="44"/>
  <c r="AB150" i="46"/>
  <c r="AB150" i="44"/>
  <c r="F151" i="46"/>
  <c r="F151" i="44"/>
  <c r="AL151" i="46"/>
  <c r="AL151" i="44"/>
  <c r="BJ151" i="46"/>
  <c r="BJ151" i="44"/>
  <c r="J152" i="46"/>
  <c r="J152" i="44"/>
  <c r="Z152" i="46"/>
  <c r="Z152" i="44"/>
  <c r="BN152" i="46"/>
  <c r="BN152" i="44"/>
  <c r="M153" i="46"/>
  <c r="M153" i="44"/>
  <c r="AC153" i="46"/>
  <c r="AC153" i="44"/>
  <c r="BI153" i="46"/>
  <c r="BI153" i="44"/>
  <c r="BQ153" i="46"/>
  <c r="BQ153" i="44"/>
  <c r="Q154" i="46"/>
  <c r="Q154" i="44"/>
  <c r="Y154" i="46"/>
  <c r="Y154" i="44"/>
  <c r="AW154" i="46"/>
  <c r="AW154" i="44"/>
  <c r="BM154" i="46"/>
  <c r="BM154" i="44"/>
  <c r="AB155" i="46"/>
  <c r="AB155" i="44"/>
  <c r="AZ155" i="46"/>
  <c r="AZ155" i="44"/>
  <c r="BP155" i="46"/>
  <c r="BP155" i="44"/>
  <c r="X156" i="46"/>
  <c r="X156" i="44"/>
  <c r="AN156" i="46"/>
  <c r="AN156" i="44"/>
  <c r="AV156" i="46"/>
  <c r="AV156" i="44"/>
  <c r="AA157" i="46"/>
  <c r="AA157" i="44"/>
  <c r="AY157" i="46"/>
  <c r="AY157" i="44"/>
  <c r="AQ159" i="46"/>
  <c r="AQ159" i="44"/>
  <c r="AK160" i="46"/>
  <c r="AK160" i="44"/>
  <c r="AS160" i="46"/>
  <c r="AS160" i="44"/>
  <c r="BI160" i="46"/>
  <c r="BI160" i="44"/>
  <c r="I161" i="46"/>
  <c r="I161" i="44"/>
  <c r="AO161" i="46"/>
  <c r="AO161" i="44"/>
  <c r="BE161" i="46"/>
  <c r="BE161" i="44"/>
  <c r="M162" i="46"/>
  <c r="M162" i="44"/>
  <c r="AC162" i="46"/>
  <c r="AC162" i="44"/>
  <c r="AS162" i="46"/>
  <c r="AS162" i="44"/>
  <c r="X163" i="46"/>
  <c r="X163" i="44"/>
  <c r="AF163" i="46"/>
  <c r="AF163" i="44"/>
  <c r="AV163" i="46"/>
  <c r="AV163" i="44"/>
  <c r="BL163" i="46"/>
  <c r="BL163" i="44"/>
  <c r="T164" i="46"/>
  <c r="T164" i="44"/>
  <c r="AZ164" i="46"/>
  <c r="AZ164" i="44"/>
  <c r="BH164" i="46"/>
  <c r="BH164" i="44"/>
  <c r="H165" i="46"/>
  <c r="H165" i="44"/>
  <c r="X165" i="46"/>
  <c r="X165" i="44"/>
  <c r="BD165" i="46"/>
  <c r="BD165" i="44"/>
  <c r="BL165" i="46"/>
  <c r="BL165" i="44"/>
  <c r="T166" i="46"/>
  <c r="T166" i="44"/>
  <c r="AR166" i="46"/>
  <c r="AR166" i="44"/>
  <c r="BP166" i="46"/>
  <c r="BP166" i="44"/>
  <c r="AH167" i="46"/>
  <c r="AH167" i="44"/>
  <c r="N168" i="46"/>
  <c r="N168" i="44"/>
  <c r="V168" i="46"/>
  <c r="V168" i="44"/>
  <c r="AL168" i="46"/>
  <c r="AL168" i="44"/>
  <c r="BJ168" i="46"/>
  <c r="BJ168" i="44"/>
  <c r="R169" i="46"/>
  <c r="R169" i="44"/>
  <c r="Z169" i="46"/>
  <c r="Z169" i="44"/>
  <c r="AX169" i="46"/>
  <c r="AX169" i="44"/>
  <c r="N170" i="46"/>
  <c r="N170" i="44"/>
  <c r="V170" i="46"/>
  <c r="V170" i="44"/>
  <c r="AL170" i="46"/>
  <c r="AL170" i="44"/>
  <c r="AT170" i="46"/>
  <c r="AT170" i="44"/>
  <c r="J171" i="46"/>
  <c r="J171" i="44"/>
  <c r="AH171" i="46"/>
  <c r="AH171" i="44"/>
  <c r="BF171" i="46"/>
  <c r="BF171" i="44"/>
  <c r="BN171" i="46"/>
  <c r="BN171" i="44"/>
  <c r="N172" i="46"/>
  <c r="N172" i="44"/>
  <c r="V172" i="46"/>
  <c r="V172" i="44"/>
  <c r="AT172" i="46"/>
  <c r="AT172" i="44"/>
  <c r="Y58" i="46"/>
  <c r="Y58" i="44"/>
  <c r="T80" i="46"/>
  <c r="T80" i="44"/>
  <c r="AA89" i="46"/>
  <c r="AA89" i="44"/>
  <c r="BC101" i="46"/>
  <c r="BC101" i="44"/>
  <c r="AJ106" i="46"/>
  <c r="AJ106" i="44"/>
  <c r="AY110" i="46"/>
  <c r="AY110" i="44"/>
  <c r="BO112" i="46"/>
  <c r="BO112" i="44"/>
  <c r="AE116" i="46"/>
  <c r="AE116" i="44"/>
  <c r="AU116" i="46"/>
  <c r="AU116" i="44"/>
  <c r="U120" i="46"/>
  <c r="U120" i="44"/>
  <c r="O124" i="46"/>
  <c r="O124" i="44"/>
  <c r="BP128" i="46"/>
  <c r="BP128" i="44"/>
  <c r="A18" i="44"/>
  <c r="C97" i="46"/>
  <c r="C97" i="44" s="1"/>
  <c r="R18" i="44"/>
  <c r="AY32" i="44"/>
  <c r="BB36" i="44"/>
  <c r="BM45" i="44"/>
  <c r="I55" i="44"/>
  <c r="N62" i="44"/>
  <c r="H65" i="44"/>
  <c r="BH66" i="44"/>
  <c r="AF67" i="44"/>
  <c r="AD73" i="44"/>
  <c r="AL76" i="44"/>
  <c r="BD86" i="44"/>
  <c r="K89" i="44"/>
  <c r="V92" i="44"/>
  <c r="Z95" i="44"/>
  <c r="BN95" i="44"/>
  <c r="J97" i="44"/>
  <c r="AP97" i="44"/>
  <c r="N98" i="44"/>
  <c r="H99" i="44"/>
  <c r="AS104" i="44"/>
  <c r="BQ104" i="44"/>
  <c r="BC111" i="44"/>
  <c r="BG112" i="44"/>
  <c r="AB113" i="44"/>
  <c r="AM114" i="44"/>
  <c r="Y117" i="44"/>
  <c r="BE117" i="44"/>
  <c r="AK118" i="44"/>
  <c r="AS120" i="44"/>
  <c r="U123" i="44"/>
  <c r="BC124" i="44"/>
  <c r="AY125" i="44"/>
  <c r="Q127" i="44"/>
  <c r="BL129" i="44"/>
  <c r="J130" i="44"/>
  <c r="V131" i="44"/>
  <c r="AT131" i="44"/>
  <c r="E136" i="44"/>
  <c r="AC136" i="44"/>
  <c r="BA136" i="44"/>
  <c r="U138" i="44"/>
  <c r="BI138" i="44"/>
  <c r="F139" i="44"/>
  <c r="BB139" i="44"/>
  <c r="Z140" i="44"/>
  <c r="Y142" i="44"/>
  <c r="AO142" i="44"/>
  <c r="BH143" i="44"/>
  <c r="AF69" i="46"/>
  <c r="AF69" i="44"/>
  <c r="AF74" i="46"/>
  <c r="AF74" i="44"/>
  <c r="BJ76" i="46"/>
  <c r="BJ76" i="44"/>
  <c r="AM88" i="46"/>
  <c r="AM88" i="44"/>
  <c r="Q105" i="46"/>
  <c r="Q105" i="44"/>
  <c r="BK109" i="46"/>
  <c r="BK109" i="44"/>
  <c r="K110" i="46"/>
  <c r="K110" i="44"/>
  <c r="Q117" i="46"/>
  <c r="Q117" i="44"/>
  <c r="AS118" i="46"/>
  <c r="AS118" i="44"/>
  <c r="BO125" i="46"/>
  <c r="BO125" i="44"/>
  <c r="M126" i="46"/>
  <c r="M126" i="44"/>
  <c r="AR128" i="46"/>
  <c r="AR128" i="44"/>
  <c r="AL133" i="46"/>
  <c r="AL133" i="44"/>
  <c r="A77" i="44"/>
  <c r="F20" i="44"/>
  <c r="A122" i="44"/>
  <c r="AR41" i="44"/>
  <c r="BQ42" i="44"/>
  <c r="AR64" i="44"/>
  <c r="BL83" i="44"/>
  <c r="BB85" i="44"/>
  <c r="AW103" i="44"/>
  <c r="W111" i="44"/>
  <c r="BC116" i="44"/>
  <c r="BA118" i="44"/>
  <c r="E120" i="44"/>
  <c r="Z134" i="44"/>
  <c r="BM57" i="46"/>
  <c r="BM57" i="44"/>
  <c r="BD67" i="46"/>
  <c r="BD67" i="44"/>
  <c r="J72" i="46"/>
  <c r="J72" i="44"/>
  <c r="BG100" i="46"/>
  <c r="BG100" i="44"/>
  <c r="BB121" i="46"/>
  <c r="BB121" i="44"/>
  <c r="AX122" i="46"/>
  <c r="AX122" i="44"/>
  <c r="BK124" i="46"/>
  <c r="BK124" i="44"/>
  <c r="E126" i="46"/>
  <c r="E126" i="44"/>
  <c r="BA126" i="46"/>
  <c r="BA126" i="44"/>
  <c r="BE127" i="46"/>
  <c r="BE127" i="44"/>
  <c r="A134" i="44"/>
  <c r="C63" i="46"/>
  <c r="C63" i="44" s="1"/>
  <c r="M44" i="44"/>
  <c r="P83" i="44"/>
  <c r="BF84" i="44"/>
  <c r="BC88" i="44"/>
  <c r="E104" i="44"/>
  <c r="D106" i="44"/>
  <c r="AZ106" i="44"/>
  <c r="S108" i="44"/>
  <c r="AI112" i="44"/>
  <c r="AR113" i="44"/>
  <c r="G114" i="44"/>
  <c r="AO119" i="44"/>
  <c r="BQ123" i="44"/>
  <c r="AE124" i="44"/>
  <c r="BQ126" i="44"/>
  <c r="T128" i="44"/>
  <c r="AD133" i="44"/>
  <c r="I135" i="44"/>
  <c r="J16" i="44"/>
  <c r="BK33" i="44"/>
  <c r="BF37" i="44"/>
  <c r="F39" i="44"/>
  <c r="AU54" i="44"/>
  <c r="BM60" i="44"/>
  <c r="V62" i="44"/>
  <c r="BJ62" i="44"/>
  <c r="AV67" i="44"/>
  <c r="BJ73" i="44"/>
  <c r="BQ78" i="44"/>
  <c r="AJ80" i="44"/>
  <c r="BP80" i="44"/>
  <c r="AR82" i="44"/>
  <c r="BC90" i="44"/>
  <c r="S91" i="44"/>
  <c r="AQ91" i="44"/>
  <c r="BB92" i="44"/>
  <c r="J93" i="44"/>
  <c r="AH93" i="44"/>
  <c r="N94" i="44"/>
  <c r="BF97" i="44"/>
  <c r="AV99" i="44"/>
  <c r="AI100" i="44"/>
  <c r="BP106" i="44"/>
  <c r="G109" i="44"/>
  <c r="BC109" i="44"/>
  <c r="S110" i="44"/>
  <c r="AI110" i="44"/>
  <c r="K112" i="44"/>
  <c r="I117" i="44"/>
  <c r="M118" i="44"/>
  <c r="AA125" i="44"/>
  <c r="AZ128" i="44"/>
  <c r="AT133" i="44"/>
  <c r="AW135" i="44"/>
  <c r="BE142" i="44"/>
  <c r="D143" i="44"/>
  <c r="AT148" i="44"/>
  <c r="AZ150" i="44"/>
  <c r="BB151" i="44"/>
  <c r="R152" i="44"/>
  <c r="AH152" i="44"/>
  <c r="AX152" i="44"/>
  <c r="D155" i="44"/>
  <c r="M61" i="46"/>
  <c r="M61" i="44"/>
  <c r="AL73" i="46"/>
  <c r="AL73" i="44"/>
  <c r="AR87" i="46"/>
  <c r="AR87" i="44"/>
  <c r="AE90" i="46"/>
  <c r="AE90" i="44"/>
  <c r="AE102" i="46"/>
  <c r="AE102" i="44"/>
  <c r="BI104" i="46"/>
  <c r="BI104" i="44"/>
  <c r="T106" i="46"/>
  <c r="T106" i="44"/>
  <c r="AY108" i="46"/>
  <c r="AY108" i="44"/>
  <c r="BC114" i="46"/>
  <c r="BC114" i="44"/>
  <c r="AH122" i="46"/>
  <c r="AH122" i="44"/>
  <c r="I127" i="46"/>
  <c r="I127" i="44"/>
  <c r="Y127" i="46"/>
  <c r="Y127" i="44"/>
  <c r="C86" i="46"/>
  <c r="C86" i="44" s="1"/>
  <c r="C134" i="46"/>
  <c r="C134" i="44" s="1"/>
  <c r="C77" i="46"/>
  <c r="C77" i="44" s="1"/>
  <c r="C99" i="46"/>
  <c r="C99" i="44" s="1"/>
  <c r="AP37" i="44"/>
  <c r="S70" i="44"/>
  <c r="D82" i="44"/>
  <c r="O102" i="44"/>
  <c r="Y103" i="44"/>
  <c r="W109" i="44"/>
  <c r="L113" i="44"/>
  <c r="BO115" i="44"/>
  <c r="BE119" i="44"/>
  <c r="F121" i="44"/>
  <c r="D128" i="44"/>
  <c r="X129" i="44"/>
  <c r="AH130" i="44"/>
  <c r="F133" i="44"/>
  <c r="AX134" i="44"/>
  <c r="BM137" i="44"/>
  <c r="A86" i="44"/>
  <c r="A97" i="44"/>
  <c r="O7" i="44"/>
  <c r="AF11" i="44"/>
  <c r="BL12" i="44"/>
  <c r="AD17" i="44"/>
  <c r="R21" i="44"/>
  <c r="S22" i="44"/>
  <c r="H34" i="44"/>
  <c r="H40" i="44"/>
  <c r="AJ53" i="44"/>
  <c r="O54" i="44"/>
  <c r="Q58" i="44"/>
  <c r="AO60" i="44"/>
  <c r="E61" i="44"/>
  <c r="BA61" i="44"/>
  <c r="AP63" i="44"/>
  <c r="P65" i="44"/>
  <c r="H67" i="44"/>
  <c r="BG70" i="44"/>
  <c r="R72" i="44"/>
  <c r="AV74" i="44"/>
  <c r="Z75" i="44"/>
  <c r="V76" i="44"/>
  <c r="H79" i="44"/>
  <c r="AF79" i="44"/>
  <c r="X83" i="44"/>
  <c r="V85" i="44"/>
  <c r="AN86" i="44"/>
  <c r="AJ87" i="44"/>
  <c r="BP87" i="44"/>
  <c r="J95" i="44"/>
  <c r="AH95" i="44"/>
  <c r="AX95" i="44"/>
  <c r="N96" i="44"/>
  <c r="AT96" i="44"/>
  <c r="V98" i="44"/>
  <c r="O101" i="44"/>
  <c r="BK101" i="44"/>
  <c r="BC102" i="44"/>
  <c r="I103" i="44"/>
  <c r="AG103" i="44"/>
  <c r="AC104" i="44"/>
  <c r="BE105" i="44"/>
  <c r="AQ108" i="44"/>
  <c r="AM109" i="44"/>
  <c r="BO110" i="44"/>
  <c r="O111" i="44"/>
  <c r="AU111" i="44"/>
  <c r="BH113" i="44"/>
  <c r="G116" i="44"/>
  <c r="AG117" i="44"/>
  <c r="AW117" i="44"/>
  <c r="BM117" i="44"/>
  <c r="BQ118" i="44"/>
  <c r="Q119" i="44"/>
  <c r="BI120" i="44"/>
  <c r="Z122" i="44"/>
  <c r="BN122" i="44"/>
  <c r="M123" i="44"/>
  <c r="BI123" i="44"/>
  <c r="G124" i="44"/>
  <c r="AQ125" i="44"/>
  <c r="AC126" i="44"/>
  <c r="AS126" i="44"/>
  <c r="AW127" i="44"/>
  <c r="AJ128" i="44"/>
  <c r="V133" i="44"/>
  <c r="U136" i="44"/>
  <c r="AS136" i="44"/>
  <c r="Y137" i="44"/>
  <c r="AO137" i="44"/>
  <c r="M138" i="44"/>
  <c r="BA138" i="44"/>
  <c r="V139" i="44"/>
  <c r="BF140" i="44"/>
  <c r="E141" i="44"/>
  <c r="AC141" i="44"/>
  <c r="BA141" i="44"/>
  <c r="AV146" i="44"/>
  <c r="R147" i="44"/>
  <c r="AP147" i="44"/>
  <c r="N148" i="44"/>
  <c r="V151" i="44"/>
  <c r="AT151" i="44"/>
  <c r="I154" i="44"/>
  <c r="AG154" i="44"/>
  <c r="AI159" i="44"/>
  <c r="BO159" i="44"/>
  <c r="M160" i="44"/>
  <c r="BA162" i="44"/>
  <c r="P163" i="44"/>
  <c r="BD163" i="44"/>
  <c r="L164" i="44"/>
  <c r="BP164" i="44"/>
  <c r="AF165" i="44"/>
  <c r="AX173" i="46"/>
  <c r="AX173" i="44"/>
  <c r="BF173" i="46"/>
  <c r="BF173" i="44"/>
  <c r="F174" i="46"/>
  <c r="F174" i="44"/>
  <c r="N174" i="46"/>
  <c r="N174" i="44"/>
  <c r="AL174" i="46"/>
  <c r="AL174" i="44"/>
  <c r="I175" i="46"/>
  <c r="I175" i="44"/>
  <c r="AG175" i="46"/>
  <c r="AG175" i="44"/>
  <c r="BE175" i="46"/>
  <c r="BE175" i="44"/>
  <c r="D176" i="46"/>
  <c r="D176" i="44"/>
  <c r="L176" i="46"/>
  <c r="L176" i="44"/>
  <c r="AR176" i="46"/>
  <c r="AR176" i="44"/>
  <c r="AZ176" i="46"/>
  <c r="AZ176" i="44"/>
  <c r="N177" i="46"/>
  <c r="N177" i="44"/>
  <c r="AT177" i="46"/>
  <c r="AT177" i="44"/>
  <c r="BB177" i="46"/>
  <c r="BB177" i="44"/>
  <c r="BJ177" i="46"/>
  <c r="BJ177" i="44"/>
  <c r="J178" i="46"/>
  <c r="J178" i="44"/>
  <c r="R178" i="46"/>
  <c r="R178" i="44"/>
  <c r="Z178" i="46"/>
  <c r="Z178" i="44"/>
  <c r="AH178" i="46"/>
  <c r="AH178" i="44"/>
  <c r="AP178" i="46"/>
  <c r="AP178" i="44"/>
  <c r="AX178" i="46"/>
  <c r="AX178" i="44"/>
  <c r="BF178" i="46"/>
  <c r="BF178" i="44"/>
  <c r="BN178" i="46"/>
  <c r="BN178" i="44"/>
  <c r="S179" i="46"/>
  <c r="S179" i="44"/>
  <c r="AA179" i="46"/>
  <c r="AA179" i="44"/>
  <c r="O180" i="46"/>
  <c r="O180" i="44"/>
  <c r="AM180" i="46"/>
  <c r="AM180" i="44"/>
  <c r="BC180" i="46"/>
  <c r="BC180" i="44"/>
  <c r="K181" i="46"/>
  <c r="K181" i="44"/>
  <c r="AY181" i="46"/>
  <c r="AY181" i="44"/>
  <c r="O182" i="46"/>
  <c r="O182" i="44"/>
  <c r="AU182" i="46"/>
  <c r="AU182" i="44"/>
  <c r="AL184" i="46"/>
  <c r="AL184" i="44"/>
  <c r="BH186" i="46"/>
  <c r="BH186" i="44"/>
  <c r="X187" i="46"/>
  <c r="X187" i="44"/>
  <c r="AF187" i="46"/>
  <c r="AF187" i="44"/>
  <c r="I188" i="46"/>
  <c r="I188" i="44"/>
  <c r="Q188" i="46"/>
  <c r="Q188" i="44"/>
  <c r="BM188" i="46"/>
  <c r="BM188" i="44"/>
  <c r="AC189" i="46"/>
  <c r="AC189" i="44"/>
  <c r="AK189" i="46"/>
  <c r="AK189" i="44"/>
  <c r="BQ189" i="46"/>
  <c r="BQ189" i="44"/>
  <c r="I190" i="46"/>
  <c r="I190" i="44"/>
  <c r="Y190" i="46"/>
  <c r="Y190" i="44"/>
  <c r="BM190" i="46"/>
  <c r="BM190" i="44"/>
  <c r="U191" i="46"/>
  <c r="U191" i="44"/>
  <c r="AC191" i="46"/>
  <c r="AC191" i="44"/>
  <c r="BA191" i="46"/>
  <c r="BA191" i="44"/>
  <c r="S193" i="46"/>
  <c r="S193" i="44"/>
  <c r="AP173" i="44"/>
  <c r="AO175" i="44"/>
  <c r="AJ176" i="44"/>
  <c r="BH176" i="44"/>
  <c r="AI179" i="44"/>
  <c r="BG179" i="44"/>
  <c r="G182" i="44"/>
  <c r="BK182" i="44"/>
  <c r="N184" i="44"/>
  <c r="BJ184" i="44"/>
  <c r="AH185" i="44"/>
  <c r="AN187" i="44"/>
  <c r="BI189" i="44"/>
  <c r="AO190" i="44"/>
  <c r="W194" i="46"/>
  <c r="W194" i="44"/>
  <c r="BN195" i="46"/>
  <c r="BN195" i="44"/>
  <c r="AD196" i="46"/>
  <c r="AD196" i="44"/>
  <c r="K198" i="46"/>
  <c r="K198" i="44"/>
  <c r="G199" i="46"/>
  <c r="G199" i="44"/>
  <c r="AU199" i="46"/>
  <c r="AU199" i="44"/>
  <c r="AK201" i="46"/>
  <c r="AK201" i="44"/>
  <c r="BI201" i="46"/>
  <c r="BI201" i="44"/>
  <c r="T203" i="46"/>
  <c r="T203" i="44"/>
  <c r="AR203" i="46"/>
  <c r="AR203" i="44"/>
  <c r="AL204" i="46"/>
  <c r="AL204" i="44"/>
  <c r="AJ207" i="46"/>
  <c r="AJ207" i="44"/>
  <c r="AM194" i="44"/>
  <c r="AM199" i="44"/>
  <c r="Y200" i="44"/>
  <c r="BA201" i="44"/>
  <c r="X202" i="44"/>
  <c r="D203" i="44"/>
  <c r="AB203" i="44"/>
  <c r="BH203" i="44"/>
  <c r="AT204" i="44"/>
  <c r="H205" i="44"/>
  <c r="P205" i="44"/>
  <c r="X205" i="44"/>
  <c r="AF205" i="44"/>
  <c r="AN205" i="44"/>
  <c r="BO193" i="44"/>
  <c r="AH195" i="44"/>
  <c r="AQ198" i="44"/>
  <c r="BJ24" i="46"/>
  <c r="BJ24" i="44"/>
  <c r="V37" i="46"/>
  <c r="V37" i="44"/>
  <c r="BN39" i="46"/>
  <c r="BN39" i="44"/>
  <c r="AB40" i="46"/>
  <c r="AB40" i="44"/>
  <c r="T52" i="46"/>
  <c r="T52" i="44"/>
  <c r="AR52" i="46"/>
  <c r="AR52" i="44"/>
  <c r="AO61" i="46"/>
  <c r="AO61" i="44"/>
  <c r="BM61" i="46"/>
  <c r="BM61" i="44"/>
  <c r="BD64" i="46"/>
  <c r="BD64" i="44"/>
  <c r="AR67" i="46"/>
  <c r="AR67" i="44"/>
  <c r="L74" i="46"/>
  <c r="L74" i="44"/>
  <c r="A74" i="27"/>
  <c r="C76" i="46"/>
  <c r="C76" i="44" s="1"/>
  <c r="A76" i="44"/>
  <c r="AX76" i="46"/>
  <c r="AX76" i="44"/>
  <c r="V77" i="46"/>
  <c r="V77" i="44"/>
  <c r="X82" i="46"/>
  <c r="X82" i="44"/>
  <c r="AN82" i="46"/>
  <c r="AN82" i="44"/>
  <c r="AJ83" i="46"/>
  <c r="AJ83" i="44"/>
  <c r="AF87" i="46"/>
  <c r="AF87" i="44"/>
  <c r="BF20" i="44"/>
  <c r="AX23" i="44"/>
  <c r="AN41" i="44"/>
  <c r="I42" i="44"/>
  <c r="AW42" i="44"/>
  <c r="E47" i="44"/>
  <c r="AC57" i="44"/>
  <c r="AW61" i="44"/>
  <c r="V63" i="44"/>
  <c r="BH67" i="44"/>
  <c r="AA71" i="44"/>
  <c r="L83" i="44"/>
  <c r="Z85" i="44"/>
  <c r="C9" i="46"/>
  <c r="C9" i="44" s="1"/>
  <c r="A9" i="44"/>
  <c r="O14" i="46"/>
  <c r="O14" i="44"/>
  <c r="AE14" i="46"/>
  <c r="AE14" i="44"/>
  <c r="BK14" i="46"/>
  <c r="BK14" i="44"/>
  <c r="AH17" i="46"/>
  <c r="AH17" i="44"/>
  <c r="F21" i="46"/>
  <c r="F21" i="44"/>
  <c r="AM22" i="46"/>
  <c r="AM22" i="44"/>
  <c r="BK22" i="46"/>
  <c r="BK22" i="44"/>
  <c r="J23" i="46"/>
  <c r="J23" i="44"/>
  <c r="W27" i="46"/>
  <c r="W27" i="44"/>
  <c r="AB34" i="46"/>
  <c r="AB34" i="44"/>
  <c r="Q46" i="46"/>
  <c r="Q46" i="44"/>
  <c r="X48" i="46"/>
  <c r="X48" i="44"/>
  <c r="BH50" i="46"/>
  <c r="BH50" i="44"/>
  <c r="X51" i="46"/>
  <c r="X51" i="44"/>
  <c r="AF53" i="46"/>
  <c r="AF53" i="44"/>
  <c r="AK60" i="46"/>
  <c r="AK60" i="44"/>
  <c r="F63" i="46"/>
  <c r="F63" i="44"/>
  <c r="P64" i="46"/>
  <c r="P64" i="44"/>
  <c r="L67" i="46"/>
  <c r="L67" i="44"/>
  <c r="L69" i="46"/>
  <c r="L69" i="44"/>
  <c r="AJ81" i="46"/>
  <c r="AJ81" i="44"/>
  <c r="H87" i="46"/>
  <c r="H87" i="44"/>
  <c r="AU14" i="44"/>
  <c r="AU22" i="44"/>
  <c r="R11" i="44"/>
  <c r="BC22" i="44"/>
  <c r="BL35" i="44"/>
  <c r="AH39" i="44"/>
  <c r="L50" i="44"/>
  <c r="AZ50" i="44"/>
  <c r="BH52" i="44"/>
  <c r="X53" i="44"/>
  <c r="AB67" i="44"/>
  <c r="AR69" i="44"/>
  <c r="BB75" i="44"/>
  <c r="BF76" i="44"/>
  <c r="BH79" i="44"/>
  <c r="P82" i="44"/>
  <c r="BH83" i="44"/>
  <c r="AT84" i="44"/>
  <c r="BP86" i="44"/>
  <c r="BD87" i="44"/>
  <c r="BN94" i="44"/>
  <c r="BF17" i="46"/>
  <c r="BF17" i="44"/>
  <c r="G27" i="46"/>
  <c r="G27" i="44"/>
  <c r="BK32" i="46"/>
  <c r="BK32" i="44"/>
  <c r="AO44" i="46"/>
  <c r="AO44" i="44"/>
  <c r="BM44" i="46"/>
  <c r="BM44" i="44"/>
  <c r="BA58" i="46"/>
  <c r="BA58" i="44"/>
  <c r="AW59" i="46"/>
  <c r="AW59" i="44"/>
  <c r="AS60" i="46"/>
  <c r="AS60" i="44"/>
  <c r="AG61" i="46"/>
  <c r="AG61" i="44"/>
  <c r="BD66" i="46"/>
  <c r="BD66" i="44"/>
  <c r="A71" i="27"/>
  <c r="C73" i="46"/>
  <c r="C73" i="44" s="1"/>
  <c r="V75" i="46"/>
  <c r="V75" i="44"/>
  <c r="BP81" i="46"/>
  <c r="BP81" i="44"/>
  <c r="AV87" i="46"/>
  <c r="AV87" i="44"/>
  <c r="AQ13" i="44"/>
  <c r="BB21" i="44"/>
  <c r="X35" i="44"/>
  <c r="C78" i="46"/>
  <c r="C78" i="44" s="1"/>
  <c r="AI9" i="44"/>
  <c r="S15" i="44"/>
  <c r="V16" i="44"/>
  <c r="AD18" i="44"/>
  <c r="Q19" i="44"/>
  <c r="BH40" i="44"/>
  <c r="BI43" i="44"/>
  <c r="AF51" i="44"/>
  <c r="Q56" i="44"/>
  <c r="AD77" i="44"/>
  <c r="S88" i="44"/>
  <c r="AE89" i="44"/>
  <c r="AE91" i="44"/>
  <c r="AX94" i="44"/>
  <c r="BB8" i="46"/>
  <c r="BB8" i="44"/>
  <c r="AQ9" i="46"/>
  <c r="AQ9" i="44"/>
  <c r="BQ10" i="46"/>
  <c r="BQ10" i="44"/>
  <c r="AD12" i="46"/>
  <c r="AD12" i="44"/>
  <c r="C13" i="46"/>
  <c r="C13" i="44" s="1"/>
  <c r="A13" i="44"/>
  <c r="AA13" i="46"/>
  <c r="AA13" i="44"/>
  <c r="F16" i="46"/>
  <c r="F16" i="44"/>
  <c r="AW19" i="46"/>
  <c r="AW19" i="44"/>
  <c r="A25" i="44"/>
  <c r="C25" i="46"/>
  <c r="C25" i="44" s="1"/>
  <c r="R25" i="46"/>
  <c r="R25" i="44"/>
  <c r="BE44" i="46"/>
  <c r="BE44" i="44"/>
  <c r="U47" i="46"/>
  <c r="U47" i="44"/>
  <c r="AY54" i="46"/>
  <c r="AY54" i="44"/>
  <c r="AG56" i="46"/>
  <c r="AG56" i="44"/>
  <c r="U60" i="46"/>
  <c r="U60" i="44"/>
  <c r="AF64" i="46"/>
  <c r="AF64" i="44"/>
  <c r="P68" i="46"/>
  <c r="P68" i="44"/>
  <c r="AI71" i="46"/>
  <c r="AI71" i="44"/>
  <c r="T74" i="46"/>
  <c r="T74" i="44"/>
  <c r="AJ74" i="46"/>
  <c r="AJ74" i="44"/>
  <c r="BH74" i="46"/>
  <c r="BH74" i="44"/>
  <c r="AR79" i="46"/>
  <c r="AR79" i="44"/>
  <c r="P80" i="46"/>
  <c r="P80" i="44"/>
  <c r="T81" i="46"/>
  <c r="T81" i="44"/>
  <c r="AL8" i="44"/>
  <c r="BJ12" i="44"/>
  <c r="AA15" i="44"/>
  <c r="AT29" i="44"/>
  <c r="AV41" i="44"/>
  <c r="E45" i="44"/>
  <c r="BA45" i="44"/>
  <c r="AK47" i="44"/>
  <c r="BI55" i="44"/>
  <c r="AK57" i="44"/>
  <c r="AZ74" i="44"/>
  <c r="BH81" i="44"/>
  <c r="P87" i="44"/>
  <c r="AN87" i="44"/>
  <c r="AA90" i="44"/>
  <c r="AH94" i="44"/>
  <c r="AI13" i="46"/>
  <c r="AI13" i="44"/>
  <c r="K15" i="46"/>
  <c r="K15" i="44"/>
  <c r="AL16" i="46"/>
  <c r="AL16" i="44"/>
  <c r="R20" i="46"/>
  <c r="R20" i="44"/>
  <c r="AL24" i="46"/>
  <c r="AL24" i="44"/>
  <c r="K26" i="46"/>
  <c r="K26" i="44"/>
  <c r="W30" i="46"/>
  <c r="W30" i="44"/>
  <c r="AR34" i="46"/>
  <c r="AR34" i="44"/>
  <c r="AP36" i="46"/>
  <c r="AP36" i="44"/>
  <c r="Z39" i="46"/>
  <c r="Z39" i="44"/>
  <c r="P41" i="46"/>
  <c r="P41" i="44"/>
  <c r="BQ45" i="46"/>
  <c r="BQ45" i="44"/>
  <c r="BE46" i="46"/>
  <c r="BE46" i="44"/>
  <c r="Q49" i="46"/>
  <c r="Q49" i="44"/>
  <c r="AN51" i="46"/>
  <c r="AN51" i="44"/>
  <c r="U55" i="46"/>
  <c r="U55" i="44"/>
  <c r="E57" i="46"/>
  <c r="E57" i="44"/>
  <c r="AD63" i="46"/>
  <c r="AD63" i="44"/>
  <c r="P66" i="46"/>
  <c r="P66" i="44"/>
  <c r="T67" i="46"/>
  <c r="T67" i="44"/>
  <c r="BP67" i="46"/>
  <c r="BP67" i="44"/>
  <c r="J73" i="46"/>
  <c r="J73" i="44"/>
  <c r="A19" i="44"/>
  <c r="AT8" i="44"/>
  <c r="BO13" i="44"/>
  <c r="AL18" i="44"/>
  <c r="BM56" i="44"/>
  <c r="Y61" i="44"/>
  <c r="AN66" i="44"/>
  <c r="AB74" i="44"/>
  <c r="R76" i="44"/>
  <c r="BN76" i="44"/>
  <c r="BL80" i="44"/>
  <c r="BD82" i="44"/>
  <c r="AP85" i="44"/>
  <c r="G89" i="44"/>
  <c r="AP92" i="44"/>
  <c r="BA10" i="46"/>
  <c r="BA10" i="44"/>
  <c r="BJ16" i="46"/>
  <c r="BJ16" i="44"/>
  <c r="AX20" i="46"/>
  <c r="AX20" i="44"/>
  <c r="G22" i="46"/>
  <c r="G22" i="44"/>
  <c r="AE22" i="46"/>
  <c r="AE22" i="44"/>
  <c r="R36" i="46"/>
  <c r="R36" i="44"/>
  <c r="R39" i="46"/>
  <c r="R39" i="44"/>
  <c r="I49" i="46"/>
  <c r="I49" i="44"/>
  <c r="AO49" i="46"/>
  <c r="AO49" i="44"/>
  <c r="P51" i="46"/>
  <c r="P51" i="44"/>
  <c r="BL51" i="46"/>
  <c r="BL51" i="44"/>
  <c r="AK55" i="46"/>
  <c r="AK55" i="44"/>
  <c r="BE56" i="46"/>
  <c r="BE56" i="44"/>
  <c r="BQ58" i="46"/>
  <c r="BQ58" i="44"/>
  <c r="AP76" i="46"/>
  <c r="AP76" i="44"/>
  <c r="D83" i="46"/>
  <c r="D83" i="44"/>
  <c r="C30" i="46"/>
  <c r="C30" i="44" s="1"/>
  <c r="BJ8" i="44"/>
  <c r="U10" i="44"/>
  <c r="AH23" i="44"/>
  <c r="AL37" i="44"/>
  <c r="AV48" i="44"/>
  <c r="AW49" i="44"/>
  <c r="AB50" i="44"/>
  <c r="BI58" i="44"/>
  <c r="BM59" i="44"/>
  <c r="AX62" i="44"/>
  <c r="V72" i="44"/>
  <c r="BB72" i="44"/>
  <c r="AL75" i="44"/>
  <c r="AT77" i="44"/>
  <c r="AN80" i="44"/>
  <c r="R85" i="44"/>
  <c r="AY88" i="44"/>
  <c r="BK89" i="44"/>
  <c r="R92" i="44"/>
  <c r="M10" i="46"/>
  <c r="M10" i="44"/>
  <c r="BF11" i="46"/>
  <c r="BF11" i="44"/>
  <c r="AT18" i="46"/>
  <c r="AT18" i="44"/>
  <c r="AT21" i="46"/>
  <c r="AT21" i="44"/>
  <c r="BF28" i="46"/>
  <c r="BF28" i="44"/>
  <c r="BN28" i="46"/>
  <c r="BN28" i="44"/>
  <c r="F29" i="46"/>
  <c r="F29" i="44"/>
  <c r="A36" i="27"/>
  <c r="C38" i="46"/>
  <c r="C38" i="44" s="1"/>
  <c r="AS47" i="46"/>
  <c r="AS47" i="44"/>
  <c r="AI54" i="46"/>
  <c r="AI54" i="44"/>
  <c r="Y56" i="46"/>
  <c r="Y56" i="44"/>
  <c r="BQ57" i="46"/>
  <c r="BQ57" i="44"/>
  <c r="I59" i="46"/>
  <c r="I59" i="44"/>
  <c r="A62" i="27"/>
  <c r="C64" i="46"/>
  <c r="C64" i="44" s="1"/>
  <c r="A64" i="44"/>
  <c r="AN68" i="46"/>
  <c r="AN68" i="44"/>
  <c r="AL72" i="46"/>
  <c r="AL72" i="44"/>
  <c r="AP73" i="46"/>
  <c r="AP73" i="44"/>
  <c r="BJ75" i="46"/>
  <c r="BJ75" i="44"/>
  <c r="AH76" i="46"/>
  <c r="AH76" i="44"/>
  <c r="F77" i="46"/>
  <c r="F77" i="44"/>
  <c r="AB79" i="46"/>
  <c r="AB79" i="44"/>
  <c r="AZ79" i="46"/>
  <c r="AZ79" i="44"/>
  <c r="AV80" i="46"/>
  <c r="AV80" i="44"/>
  <c r="C17" i="46"/>
  <c r="C17" i="44" s="1"/>
  <c r="A78" i="44"/>
  <c r="W14" i="44"/>
  <c r="AX17" i="44"/>
  <c r="Y19" i="44"/>
  <c r="Z20" i="44"/>
  <c r="AT24" i="44"/>
  <c r="AA26" i="44"/>
  <c r="W32" i="44"/>
  <c r="AJ40" i="44"/>
  <c r="BQ55" i="44"/>
  <c r="AT75" i="44"/>
  <c r="BK91" i="44"/>
  <c r="BE7" i="46"/>
  <c r="BE7" i="44"/>
  <c r="N8" i="46"/>
  <c r="N8" i="44"/>
  <c r="AY9" i="46"/>
  <c r="AY9" i="44"/>
  <c r="E10" i="46"/>
  <c r="E10" i="44"/>
  <c r="Z25" i="46"/>
  <c r="Z25" i="44"/>
  <c r="G32" i="46"/>
  <c r="G32" i="44"/>
  <c r="AF48" i="46"/>
  <c r="AF48" i="44"/>
  <c r="BD53" i="46"/>
  <c r="BD53" i="44"/>
  <c r="E60" i="46"/>
  <c r="E60" i="44"/>
  <c r="AF66" i="46"/>
  <c r="AF66" i="44"/>
  <c r="AB69" i="46"/>
  <c r="AB69" i="44"/>
  <c r="BH69" i="46"/>
  <c r="BH69" i="44"/>
  <c r="AT72" i="46"/>
  <c r="AT72" i="44"/>
  <c r="T79" i="46"/>
  <c r="T79" i="44"/>
  <c r="AJ79" i="46"/>
  <c r="AJ79" i="44"/>
  <c r="X80" i="46"/>
  <c r="X80" i="44"/>
  <c r="AV82" i="46"/>
  <c r="AV82" i="44"/>
  <c r="BL82" i="46"/>
  <c r="BL82" i="44"/>
  <c r="AZ83" i="46"/>
  <c r="AZ83" i="44"/>
  <c r="BP83" i="46"/>
  <c r="BP83" i="44"/>
  <c r="N84" i="46"/>
  <c r="N84" i="44"/>
  <c r="V84" i="46"/>
  <c r="V84" i="44"/>
  <c r="AD84" i="46"/>
  <c r="AD84" i="44"/>
  <c r="BB84" i="46"/>
  <c r="BB84" i="44"/>
  <c r="BJ84" i="46"/>
  <c r="BJ84" i="44"/>
  <c r="A83" i="27"/>
  <c r="A85" i="44"/>
  <c r="J85" i="46"/>
  <c r="J85" i="44"/>
  <c r="AH85" i="46"/>
  <c r="AH85" i="44"/>
  <c r="AX85" i="46"/>
  <c r="AX85" i="44"/>
  <c r="BN85" i="46"/>
  <c r="BN85" i="44"/>
  <c r="D86" i="46"/>
  <c r="D86" i="44"/>
  <c r="T86" i="46"/>
  <c r="T86" i="44"/>
  <c r="AB86" i="46"/>
  <c r="AB86" i="44"/>
  <c r="AZ86" i="46"/>
  <c r="AZ86" i="44"/>
  <c r="BH86" i="46"/>
  <c r="BH86" i="44"/>
  <c r="BL87" i="46"/>
  <c r="BL87" i="44"/>
  <c r="AA88" i="46"/>
  <c r="AA88" i="44"/>
  <c r="AI88" i="46"/>
  <c r="AI88" i="44"/>
  <c r="AQ88" i="46"/>
  <c r="AQ88" i="44"/>
  <c r="W89" i="46"/>
  <c r="W89" i="44"/>
  <c r="AM89" i="46"/>
  <c r="AM89" i="44"/>
  <c r="BC89" i="46"/>
  <c r="BC89" i="44"/>
  <c r="K90" i="46"/>
  <c r="K90" i="44"/>
  <c r="S90" i="46"/>
  <c r="S90" i="44"/>
  <c r="AQ90" i="46"/>
  <c r="AQ90" i="44"/>
  <c r="AY90" i="46"/>
  <c r="AY90" i="44"/>
  <c r="BG90" i="46"/>
  <c r="BG90" i="44"/>
  <c r="BO90" i="46"/>
  <c r="BO90" i="44"/>
  <c r="G91" i="46"/>
  <c r="G91" i="44"/>
  <c r="O91" i="46"/>
  <c r="O91" i="44"/>
  <c r="W91" i="46"/>
  <c r="W91" i="44"/>
  <c r="AM91" i="46"/>
  <c r="AM91" i="44"/>
  <c r="AU91" i="46"/>
  <c r="AU91" i="44"/>
  <c r="BC91" i="46"/>
  <c r="BC91" i="44"/>
  <c r="J92" i="46"/>
  <c r="J92" i="44"/>
  <c r="Z92" i="46"/>
  <c r="Z92" i="44"/>
  <c r="AH92" i="46"/>
  <c r="AH92" i="44"/>
  <c r="AX92" i="46"/>
  <c r="AX92" i="44"/>
  <c r="BF92" i="46"/>
  <c r="BF92" i="44"/>
  <c r="BN92" i="46"/>
  <c r="BN92" i="44"/>
  <c r="F93" i="46"/>
  <c r="F93" i="44"/>
  <c r="N93" i="46"/>
  <c r="N93" i="44"/>
  <c r="V93" i="46"/>
  <c r="V93" i="44"/>
  <c r="AL93" i="46"/>
  <c r="AL93" i="44"/>
  <c r="AT93" i="46"/>
  <c r="AT93" i="44"/>
  <c r="BJ93" i="46"/>
  <c r="BJ93" i="44"/>
  <c r="A92" i="27"/>
  <c r="C94" i="46"/>
  <c r="C94" i="44" s="1"/>
  <c r="J94" i="46"/>
  <c r="J94" i="44"/>
  <c r="R94" i="46"/>
  <c r="R94" i="44"/>
  <c r="Z94" i="46"/>
  <c r="Z94" i="44"/>
  <c r="AP94" i="46"/>
  <c r="AP94" i="44"/>
  <c r="BF94" i="46"/>
  <c r="BF94" i="44"/>
  <c r="F95" i="46"/>
  <c r="F95" i="44"/>
  <c r="N95" i="46"/>
  <c r="N95" i="44"/>
  <c r="V95" i="46"/>
  <c r="V95" i="44"/>
  <c r="AD95" i="46"/>
  <c r="AD95" i="44"/>
  <c r="AL95" i="46"/>
  <c r="AL95" i="44"/>
  <c r="AT95" i="46"/>
  <c r="AT95" i="44"/>
  <c r="BB95" i="46"/>
  <c r="BB95" i="44"/>
  <c r="BJ95" i="46"/>
  <c r="BJ95" i="44"/>
  <c r="J96" i="46"/>
  <c r="J96" i="44"/>
  <c r="R96" i="46"/>
  <c r="R96" i="44"/>
  <c r="Z96" i="46"/>
  <c r="Z96" i="44"/>
  <c r="AH96" i="46"/>
  <c r="AH96" i="44"/>
  <c r="AP96" i="46"/>
  <c r="AP96" i="44"/>
  <c r="AX96" i="46"/>
  <c r="AX96" i="44"/>
  <c r="BF96" i="46"/>
  <c r="BF96" i="44"/>
  <c r="BN96" i="46"/>
  <c r="BN96" i="44"/>
  <c r="F97" i="46"/>
  <c r="F97" i="44"/>
  <c r="N97" i="46"/>
  <c r="N97" i="44"/>
  <c r="V97" i="46"/>
  <c r="V97" i="44"/>
  <c r="AD97" i="46"/>
  <c r="AD97" i="44"/>
  <c r="AL97" i="46"/>
  <c r="AL97" i="44"/>
  <c r="AT97" i="46"/>
  <c r="AT97" i="44"/>
  <c r="BB97" i="46"/>
  <c r="BB97" i="44"/>
  <c r="BJ97" i="46"/>
  <c r="BJ97" i="44"/>
  <c r="A96" i="27"/>
  <c r="A98" i="44"/>
  <c r="C98" i="46"/>
  <c r="C98" i="44" s="1"/>
  <c r="R98" i="46"/>
  <c r="R98" i="44"/>
  <c r="Z98" i="46"/>
  <c r="Z98" i="44"/>
  <c r="AP98" i="46"/>
  <c r="AP98" i="44"/>
  <c r="AX98" i="46"/>
  <c r="AX98" i="44"/>
  <c r="BF98" i="46"/>
  <c r="BF98" i="44"/>
  <c r="BN98" i="46"/>
  <c r="BN98" i="44"/>
  <c r="D99" i="46"/>
  <c r="D99" i="44"/>
  <c r="T99" i="46"/>
  <c r="T99" i="44"/>
  <c r="AJ99" i="46"/>
  <c r="AJ99" i="44"/>
  <c r="AR99" i="46"/>
  <c r="AR99" i="44"/>
  <c r="AZ99" i="46"/>
  <c r="AZ99" i="44"/>
  <c r="BH99" i="46"/>
  <c r="BH99" i="44"/>
  <c r="BP99" i="46"/>
  <c r="BP99" i="44"/>
  <c r="G100" i="46"/>
  <c r="G100" i="44"/>
  <c r="O100" i="46"/>
  <c r="O100" i="44"/>
  <c r="AE100" i="46"/>
  <c r="AE100" i="44"/>
  <c r="AM100" i="46"/>
  <c r="AM100" i="44"/>
  <c r="BC100" i="46"/>
  <c r="BC100" i="44"/>
  <c r="K102" i="46"/>
  <c r="K102" i="44"/>
  <c r="S102" i="46"/>
  <c r="S102" i="44"/>
  <c r="AA102" i="46"/>
  <c r="AA102" i="44"/>
  <c r="AX8" i="44"/>
  <c r="N20" i="44"/>
  <c r="AT23" i="44"/>
  <c r="AJ35" i="44"/>
  <c r="AI102" i="44"/>
  <c r="BQ103" i="44"/>
  <c r="AW104" i="44"/>
  <c r="U105" i="44"/>
  <c r="BQ105" i="44"/>
  <c r="G110" i="44"/>
  <c r="BK110" i="44"/>
  <c r="AI111" i="44"/>
  <c r="BG116" i="44"/>
  <c r="U117" i="44"/>
  <c r="BQ117" i="44"/>
  <c r="AK119" i="44"/>
  <c r="AW10" i="44"/>
  <c r="R12" i="44"/>
  <c r="G13" i="44"/>
  <c r="AI14" i="44"/>
  <c r="AH16" i="44"/>
  <c r="BJ17" i="44"/>
  <c r="AH18" i="44"/>
  <c r="AK19" i="44"/>
  <c r="J21" i="44"/>
  <c r="AU26" i="44"/>
  <c r="AF34" i="44"/>
  <c r="AZ35" i="44"/>
  <c r="AH37" i="44"/>
  <c r="AI38" i="44"/>
  <c r="BG102" i="44"/>
  <c r="Q104" i="44"/>
  <c r="AG104" i="44"/>
  <c r="E105" i="44"/>
  <c r="AS105" i="44"/>
  <c r="P106" i="44"/>
  <c r="BG107" i="44"/>
  <c r="AU108" i="44"/>
  <c r="BK108" i="44"/>
  <c r="AY109" i="44"/>
  <c r="K111" i="44"/>
  <c r="BO111" i="44"/>
  <c r="BK112" i="44"/>
  <c r="X113" i="44"/>
  <c r="BL113" i="44"/>
  <c r="AQ114" i="44"/>
  <c r="BO114" i="44"/>
  <c r="O115" i="44"/>
  <c r="AC119" i="44"/>
  <c r="Y120" i="44"/>
  <c r="AO55" i="46"/>
  <c r="AO55" i="44"/>
  <c r="H69" i="46"/>
  <c r="H69" i="44"/>
  <c r="BN72" i="46"/>
  <c r="BN72" i="44"/>
  <c r="R75" i="46"/>
  <c r="R75" i="44"/>
  <c r="BA78" i="46"/>
  <c r="BA78" i="44"/>
  <c r="AV79" i="46"/>
  <c r="AV79" i="44"/>
  <c r="AB80" i="46"/>
  <c r="AB80" i="44"/>
  <c r="AE88" i="46"/>
  <c r="AE88" i="44"/>
  <c r="BK88" i="46"/>
  <c r="BK88" i="44"/>
  <c r="N92" i="46"/>
  <c r="N92" i="44"/>
  <c r="R93" i="46"/>
  <c r="R93" i="44"/>
  <c r="F96" i="46"/>
  <c r="F96" i="44"/>
  <c r="F98" i="46"/>
  <c r="F98" i="44"/>
  <c r="BB98" i="46"/>
  <c r="BB98" i="44"/>
  <c r="BJ98" i="46"/>
  <c r="BJ98" i="44"/>
  <c r="BB11" i="44"/>
  <c r="K14" i="44"/>
  <c r="AQ102" i="44"/>
  <c r="M105" i="44"/>
  <c r="BI105" i="44"/>
  <c r="BO109" i="44"/>
  <c r="AA111" i="44"/>
  <c r="AM115" i="44"/>
  <c r="AY116" i="44"/>
  <c r="AH57" i="46"/>
  <c r="AH57" i="44"/>
  <c r="BN57" i="46"/>
  <c r="BN57" i="44"/>
  <c r="AH60" i="46"/>
  <c r="AH60" i="44"/>
  <c r="T70" i="46"/>
  <c r="T70" i="44"/>
  <c r="AZ70" i="46"/>
  <c r="AZ70" i="44"/>
  <c r="P71" i="46"/>
  <c r="P71" i="44"/>
  <c r="AV71" i="46"/>
  <c r="AV71" i="44"/>
  <c r="S77" i="46"/>
  <c r="S77" i="44"/>
  <c r="N78" i="46"/>
  <c r="N78" i="44"/>
  <c r="M80" i="46"/>
  <c r="M80" i="44"/>
  <c r="AO83" i="46"/>
  <c r="AO83" i="44"/>
  <c r="AI84" i="46"/>
  <c r="AI84" i="44"/>
  <c r="BK85" i="46"/>
  <c r="BK85" i="44"/>
  <c r="AO86" i="46"/>
  <c r="AO86" i="44"/>
  <c r="AK87" i="46"/>
  <c r="AK87" i="44"/>
  <c r="T89" i="46"/>
  <c r="T89" i="44"/>
  <c r="AN90" i="46"/>
  <c r="AN90" i="44"/>
  <c r="AI93" i="46"/>
  <c r="AI93" i="44"/>
  <c r="AY93" i="46"/>
  <c r="AY93" i="44"/>
  <c r="BG95" i="46"/>
  <c r="BG95" i="44"/>
  <c r="O96" i="46"/>
  <c r="O96" i="44"/>
  <c r="W96" i="46"/>
  <c r="W96" i="44"/>
  <c r="BK96" i="46"/>
  <c r="BK96" i="44"/>
  <c r="AQ97" i="46"/>
  <c r="AQ97" i="44"/>
  <c r="BO97" i="46"/>
  <c r="BO97" i="44"/>
  <c r="BE99" i="46"/>
  <c r="BE99" i="44"/>
  <c r="AB100" i="46"/>
  <c r="AB100" i="44"/>
  <c r="AR100" i="46"/>
  <c r="AR100" i="44"/>
  <c r="C24" i="46"/>
  <c r="C24" i="44" s="1"/>
  <c r="J18" i="44"/>
  <c r="BI103" i="44"/>
  <c r="H106" i="44"/>
  <c r="AY107" i="44"/>
  <c r="G112" i="44"/>
  <c r="P113" i="44"/>
  <c r="BD113" i="44"/>
  <c r="BI117" i="44"/>
  <c r="AW118" i="44"/>
  <c r="Q120" i="44"/>
  <c r="AC105" i="44"/>
  <c r="G108" i="44"/>
  <c r="W115" i="44"/>
  <c r="AI116" i="44"/>
  <c r="M117" i="44"/>
  <c r="AV106" i="44"/>
  <c r="S114" i="44"/>
  <c r="G115" i="44"/>
  <c r="I118" i="44"/>
  <c r="U119" i="44"/>
  <c r="S7" i="44"/>
  <c r="T8" i="44"/>
  <c r="H11" i="44"/>
  <c r="BL11" i="44"/>
  <c r="AZ12" i="44"/>
  <c r="L18" i="44"/>
  <c r="BH18" i="44"/>
  <c r="BB20" i="44"/>
  <c r="Z21" i="44"/>
  <c r="AS22" i="44"/>
  <c r="AF23" i="44"/>
  <c r="D24" i="44"/>
  <c r="H28" i="44"/>
  <c r="AE33" i="44"/>
  <c r="D35" i="44"/>
  <c r="S38" i="44"/>
  <c r="AT39" i="44"/>
  <c r="AV40" i="44"/>
  <c r="AB41" i="44"/>
  <c r="I43" i="44"/>
  <c r="AV52" i="44"/>
  <c r="BE55" i="44"/>
  <c r="R58" i="44"/>
  <c r="AX58" i="44"/>
  <c r="BE60" i="44"/>
  <c r="U61" i="44"/>
  <c r="AS61" i="44"/>
  <c r="F62" i="44"/>
  <c r="AU62" i="44"/>
  <c r="D64" i="44"/>
  <c r="BI64" i="44"/>
  <c r="X65" i="44"/>
  <c r="BM65" i="44"/>
  <c r="BE67" i="44"/>
  <c r="BI68" i="44"/>
  <c r="AO69" i="44"/>
  <c r="BC71" i="44"/>
  <c r="S72" i="44"/>
  <c r="F76" i="44"/>
  <c r="AP77" i="44"/>
  <c r="AK80" i="44"/>
  <c r="L82" i="44"/>
  <c r="AP84" i="44"/>
  <c r="O85" i="44"/>
  <c r="H86" i="44"/>
  <c r="AG86" i="44"/>
  <c r="M87" i="44"/>
  <c r="BA87" i="44"/>
  <c r="BQ87" i="44"/>
  <c r="AB91" i="44"/>
  <c r="AR91" i="44"/>
  <c r="AY102" i="44"/>
  <c r="U103" i="44"/>
  <c r="Y104" i="44"/>
  <c r="AO104" i="44"/>
  <c r="BL106" i="44"/>
  <c r="W108" i="44"/>
  <c r="AM108" i="44"/>
  <c r="S109" i="44"/>
  <c r="AQ109" i="44"/>
  <c r="BG111" i="44"/>
  <c r="AE112" i="44"/>
  <c r="K116" i="44"/>
  <c r="BO116" i="44"/>
  <c r="AS119" i="44"/>
  <c r="AO120" i="44"/>
  <c r="BM120" i="44"/>
  <c r="M103" i="46"/>
  <c r="M103" i="44"/>
  <c r="AC103" i="46"/>
  <c r="AC103" i="44"/>
  <c r="AK103" i="46"/>
  <c r="AK103" i="44"/>
  <c r="BA103" i="46"/>
  <c r="BA103" i="44"/>
  <c r="I104" i="46"/>
  <c r="I104" i="44"/>
  <c r="BE104" i="46"/>
  <c r="BE104" i="44"/>
  <c r="BA105" i="46"/>
  <c r="BA105" i="44"/>
  <c r="AF106" i="46"/>
  <c r="AF106" i="44"/>
  <c r="BD106" i="46"/>
  <c r="BD106" i="44"/>
  <c r="O108" i="46"/>
  <c r="O108" i="44"/>
  <c r="BC108" i="46"/>
  <c r="BC108" i="44"/>
  <c r="K109" i="46"/>
  <c r="K109" i="44"/>
  <c r="BG109" i="46"/>
  <c r="BG109" i="44"/>
  <c r="O110" i="46"/>
  <c r="O110" i="44"/>
  <c r="AE110" i="46"/>
  <c r="AE110" i="44"/>
  <c r="BC110" i="46"/>
  <c r="BC110" i="44"/>
  <c r="AQ111" i="46"/>
  <c r="AQ111" i="44"/>
  <c r="AY111" i="46"/>
  <c r="AY111" i="44"/>
  <c r="BC112" i="46"/>
  <c r="BC112" i="44"/>
  <c r="AN113" i="46"/>
  <c r="AN113" i="44"/>
  <c r="AI114" i="46"/>
  <c r="AI114" i="44"/>
  <c r="BC115" i="46"/>
  <c r="BC115" i="44"/>
  <c r="AA116" i="46"/>
  <c r="AA116" i="44"/>
  <c r="AC117" i="46"/>
  <c r="AC117" i="44"/>
  <c r="AS117" i="46"/>
  <c r="AS117" i="44"/>
  <c r="Q118" i="46"/>
  <c r="Q118" i="44"/>
  <c r="BM118" i="46"/>
  <c r="BM118" i="44"/>
  <c r="M119" i="46"/>
  <c r="M119" i="44"/>
  <c r="BI119" i="46"/>
  <c r="BI119" i="44"/>
  <c r="AU102" i="46"/>
  <c r="AU102" i="44"/>
  <c r="BK102" i="46"/>
  <c r="BK102" i="44"/>
  <c r="BM103" i="46"/>
  <c r="BM103" i="44"/>
  <c r="I105" i="46"/>
  <c r="I105" i="44"/>
  <c r="Y105" i="46"/>
  <c r="Y105" i="44"/>
  <c r="BM105" i="46"/>
  <c r="BM105" i="44"/>
  <c r="AE107" i="46"/>
  <c r="AE107" i="44"/>
  <c r="BC107" i="46"/>
  <c r="BC107" i="44"/>
  <c r="K108" i="46"/>
  <c r="K108" i="44"/>
  <c r="AQ110" i="46"/>
  <c r="AQ110" i="44"/>
  <c r="BK111" i="46"/>
  <c r="BK111" i="44"/>
  <c r="W114" i="46"/>
  <c r="W114" i="44"/>
  <c r="AU114" i="46"/>
  <c r="AU114" i="44"/>
  <c r="S115" i="46"/>
  <c r="S115" i="44"/>
  <c r="AI115" i="46"/>
  <c r="AI115" i="44"/>
  <c r="AY115" i="46"/>
  <c r="AY115" i="44"/>
  <c r="O116" i="46"/>
  <c r="O116" i="44"/>
  <c r="AM116" i="46"/>
  <c r="AM116" i="44"/>
  <c r="AL104" i="46"/>
  <c r="AL104" i="44"/>
  <c r="AP105" i="46"/>
  <c r="AP105" i="44"/>
  <c r="U106" i="46"/>
  <c r="U106" i="44"/>
  <c r="P107" i="46"/>
  <c r="P107" i="44"/>
  <c r="AJ108" i="46"/>
  <c r="AJ108" i="44"/>
  <c r="X109" i="46"/>
  <c r="X109" i="44"/>
  <c r="BP110" i="46"/>
  <c r="BP110" i="44"/>
  <c r="X111" i="46"/>
  <c r="X111" i="44"/>
  <c r="AR112" i="46"/>
  <c r="AR112" i="44"/>
  <c r="BP112" i="46"/>
  <c r="BP112" i="44"/>
  <c r="M113" i="46"/>
  <c r="M113" i="44"/>
  <c r="AK113" i="46"/>
  <c r="AK113" i="44"/>
  <c r="BI113" i="46"/>
  <c r="BI113" i="44"/>
  <c r="H114" i="46"/>
  <c r="H114" i="44"/>
  <c r="AQ100" i="44"/>
  <c r="AV102" i="44"/>
  <c r="AO126" i="44"/>
  <c r="AY124" i="46"/>
  <c r="AY124" i="44"/>
  <c r="AE125" i="46"/>
  <c r="AE125" i="44"/>
  <c r="BC125" i="46"/>
  <c r="BC125" i="44"/>
  <c r="I126" i="46"/>
  <c r="I126" i="44"/>
  <c r="AG126" i="46"/>
  <c r="AG126" i="44"/>
  <c r="BE126" i="46"/>
  <c r="BE126" i="44"/>
  <c r="E127" i="46"/>
  <c r="E127" i="44"/>
  <c r="AC127" i="46"/>
  <c r="AC127" i="44"/>
  <c r="L129" i="46"/>
  <c r="L129" i="44"/>
  <c r="AJ129" i="46"/>
  <c r="AJ129" i="44"/>
  <c r="BH129" i="46"/>
  <c r="BH129" i="44"/>
  <c r="F130" i="46"/>
  <c r="F130" i="44"/>
  <c r="N132" i="46"/>
  <c r="N132" i="44"/>
  <c r="BB134" i="46"/>
  <c r="BB134" i="44"/>
  <c r="M135" i="46"/>
  <c r="M135" i="44"/>
  <c r="BQ135" i="46"/>
  <c r="BQ135" i="44"/>
  <c r="AC137" i="44"/>
  <c r="BE138" i="44"/>
  <c r="BF139" i="44"/>
  <c r="AL140" i="44"/>
  <c r="BJ140" i="44"/>
  <c r="AO141" i="44"/>
  <c r="AK142" i="44"/>
  <c r="X143" i="44"/>
  <c r="AX64" i="46"/>
  <c r="AX64" i="44"/>
  <c r="F67" i="46"/>
  <c r="F67" i="44"/>
  <c r="BN68" i="46"/>
  <c r="BN68" i="44"/>
  <c r="I70" i="46"/>
  <c r="I70" i="44"/>
  <c r="BD72" i="46"/>
  <c r="BD72" i="44"/>
  <c r="F74" i="46"/>
  <c r="F74" i="44"/>
  <c r="AD74" i="46"/>
  <c r="AD74" i="44"/>
  <c r="AN75" i="46"/>
  <c r="AN75" i="44"/>
  <c r="D76" i="46"/>
  <c r="D76" i="44"/>
  <c r="AF77" i="46"/>
  <c r="AF77" i="44"/>
  <c r="S78" i="46"/>
  <c r="S78" i="44"/>
  <c r="AY78" i="46"/>
  <c r="AY78" i="44"/>
  <c r="F79" i="46"/>
  <c r="F79" i="44"/>
  <c r="V81" i="46"/>
  <c r="V81" i="44"/>
  <c r="Z82" i="46"/>
  <c r="Z82" i="44"/>
  <c r="BN82" i="46"/>
  <c r="BN82" i="44"/>
  <c r="S64" i="46"/>
  <c r="S64" i="44"/>
  <c r="S66" i="46"/>
  <c r="S66" i="44"/>
  <c r="AQ66" i="46"/>
  <c r="AQ66" i="44"/>
  <c r="V71" i="46"/>
  <c r="V71" i="44"/>
  <c r="BK83" i="46"/>
  <c r="BK83" i="44"/>
  <c r="BM84" i="46"/>
  <c r="BM84" i="44"/>
  <c r="BF91" i="46"/>
  <c r="BF91" i="44"/>
  <c r="E92" i="46"/>
  <c r="E92" i="44"/>
  <c r="AK92" i="46"/>
  <c r="AK92" i="44"/>
  <c r="BQ92" i="46"/>
  <c r="BQ92" i="44"/>
  <c r="Q93" i="46"/>
  <c r="Q93" i="44"/>
  <c r="AW93" i="46"/>
  <c r="AW93" i="44"/>
  <c r="BM93" i="46"/>
  <c r="BM93" i="44"/>
  <c r="AO95" i="46"/>
  <c r="AO95" i="44"/>
  <c r="J100" i="46"/>
  <c r="J100" i="44"/>
  <c r="Z100" i="46"/>
  <c r="Z100" i="44"/>
  <c r="F101" i="46"/>
  <c r="F101" i="44"/>
  <c r="AF103" i="46"/>
  <c r="AF103" i="44"/>
  <c r="T104" i="46"/>
  <c r="T104" i="44"/>
  <c r="AR104" i="46"/>
  <c r="AR104" i="44"/>
  <c r="BH104" i="46"/>
  <c r="BH104" i="44"/>
  <c r="X105" i="46"/>
  <c r="X105" i="44"/>
  <c r="AA106" i="46"/>
  <c r="AA106" i="44"/>
  <c r="V107" i="46"/>
  <c r="V107" i="44"/>
  <c r="Z108" i="46"/>
  <c r="Z108" i="44"/>
  <c r="AH108" i="46"/>
  <c r="AH108" i="44"/>
  <c r="F109" i="46"/>
  <c r="F109" i="44"/>
  <c r="AL111" i="46"/>
  <c r="AL111" i="44"/>
  <c r="BJ111" i="46"/>
  <c r="BJ111" i="44"/>
  <c r="R112" i="46"/>
  <c r="R112" i="44"/>
  <c r="N114" i="46"/>
  <c r="N114" i="44"/>
  <c r="AX115" i="46"/>
  <c r="AX115" i="44"/>
  <c r="BJ116" i="46"/>
  <c r="BJ116" i="44"/>
  <c r="X117" i="46"/>
  <c r="X117" i="44"/>
  <c r="AN117" i="46"/>
  <c r="AN117" i="44"/>
  <c r="L118" i="46"/>
  <c r="L118" i="44"/>
  <c r="AR118" i="46"/>
  <c r="AR118" i="44"/>
  <c r="BL119" i="46"/>
  <c r="BL119" i="44"/>
  <c r="BP120" i="46"/>
  <c r="BP120" i="44"/>
  <c r="M121" i="46"/>
  <c r="M121" i="44"/>
  <c r="AS121" i="46"/>
  <c r="AS121" i="44"/>
  <c r="Q122" i="46"/>
  <c r="Q122" i="44"/>
  <c r="AW122" i="46"/>
  <c r="AW122" i="44"/>
  <c r="D123" i="46"/>
  <c r="D123" i="44"/>
  <c r="T123" i="46"/>
  <c r="T123" i="44"/>
  <c r="F124" i="46"/>
  <c r="F124" i="44"/>
  <c r="AD124" i="46"/>
  <c r="AD124" i="44"/>
  <c r="T126" i="46"/>
  <c r="T126" i="44"/>
  <c r="AR126" i="46"/>
  <c r="AR126" i="44"/>
  <c r="S128" i="46"/>
  <c r="S128" i="44"/>
  <c r="BG128" i="46"/>
  <c r="BG128" i="44"/>
  <c r="G129" i="46"/>
  <c r="G129" i="44"/>
  <c r="BK129" i="46"/>
  <c r="BK129" i="44"/>
  <c r="AK131" i="46"/>
  <c r="AK131" i="44"/>
  <c r="BE132" i="46"/>
  <c r="BE132" i="44"/>
  <c r="AK133" i="46"/>
  <c r="AK133" i="44"/>
  <c r="AW134" i="46"/>
  <c r="AW134" i="44"/>
  <c r="AF135" i="46"/>
  <c r="AF135" i="44"/>
  <c r="AZ136" i="46"/>
  <c r="AZ136" i="44"/>
  <c r="H137" i="46"/>
  <c r="H137" i="44"/>
  <c r="AF137" i="46"/>
  <c r="AF137" i="44"/>
  <c r="BD137" i="46"/>
  <c r="BD137" i="44"/>
  <c r="T138" i="46"/>
  <c r="T138" i="44"/>
  <c r="AR138" i="46"/>
  <c r="AR138" i="44"/>
  <c r="U139" i="46"/>
  <c r="U139" i="44"/>
  <c r="BA139" i="46"/>
  <c r="BA139" i="44"/>
  <c r="I140" i="46"/>
  <c r="I140" i="44"/>
  <c r="BE140" i="46"/>
  <c r="BE140" i="44"/>
  <c r="AJ141" i="46"/>
  <c r="AJ141" i="44"/>
  <c r="AN142" i="46"/>
  <c r="AN142" i="44"/>
  <c r="AR17" i="44"/>
  <c r="Q24" i="44"/>
  <c r="AD54" i="44"/>
  <c r="AI7" i="44"/>
  <c r="AN12" i="44"/>
  <c r="M17" i="44"/>
  <c r="AS25" i="44"/>
  <c r="AU52" i="44"/>
  <c r="Y67" i="46"/>
  <c r="Y67" i="44"/>
  <c r="AG69" i="46"/>
  <c r="AG69" i="44"/>
  <c r="AC11" i="44"/>
  <c r="BI13" i="44"/>
  <c r="U9" i="44"/>
  <c r="U39" i="44"/>
  <c r="W52" i="44"/>
  <c r="AV16" i="44"/>
  <c r="AZ17" i="44"/>
  <c r="AY19" i="44"/>
  <c r="BI26" i="44"/>
  <c r="AW29" i="44"/>
  <c r="BP61" i="44"/>
  <c r="BF65" i="46"/>
  <c r="BF65" i="44"/>
  <c r="AD68" i="46"/>
  <c r="AD68" i="44"/>
  <c r="AZ77" i="46"/>
  <c r="AZ77" i="44"/>
  <c r="AT82" i="46"/>
  <c r="AT82" i="44"/>
  <c r="AR84" i="46"/>
  <c r="AR84" i="44"/>
  <c r="BF86" i="46"/>
  <c r="BF86" i="44"/>
  <c r="BA89" i="46"/>
  <c r="BA89" i="44"/>
  <c r="AN94" i="46"/>
  <c r="AN94" i="44"/>
  <c r="BD94" i="46"/>
  <c r="BD94" i="44"/>
  <c r="D95" i="46"/>
  <c r="D95" i="44"/>
  <c r="BP95" i="46"/>
  <c r="BP95" i="44"/>
  <c r="H98" i="46"/>
  <c r="H98" i="44"/>
  <c r="X98" i="46"/>
  <c r="X98" i="44"/>
  <c r="AF98" i="46"/>
  <c r="AF98" i="44"/>
  <c r="E100" i="46"/>
  <c r="E100" i="44"/>
  <c r="BQ100" i="46"/>
  <c r="BQ100" i="44"/>
  <c r="Q101" i="46"/>
  <c r="Q101" i="44"/>
  <c r="AO101" i="46"/>
  <c r="AO101" i="44"/>
  <c r="BE101" i="46"/>
  <c r="BE101" i="44"/>
  <c r="Y102" i="46"/>
  <c r="Y102" i="44"/>
  <c r="K103" i="46"/>
  <c r="K103" i="44"/>
  <c r="AE104" i="46"/>
  <c r="AE104" i="44"/>
  <c r="AI105" i="46"/>
  <c r="AI105" i="44"/>
  <c r="BG105" i="46"/>
  <c r="BG105" i="44"/>
  <c r="N106" i="46"/>
  <c r="N106" i="44"/>
  <c r="AG107" i="46"/>
  <c r="AG107" i="44"/>
  <c r="BI108" i="46"/>
  <c r="BI108" i="44"/>
  <c r="BA110" i="46"/>
  <c r="BA110" i="44"/>
  <c r="AG111" i="46"/>
  <c r="AG111" i="44"/>
  <c r="E112" i="46"/>
  <c r="E112" i="44"/>
  <c r="BI112" i="46"/>
  <c r="BI112" i="44"/>
  <c r="F113" i="46"/>
  <c r="F113" i="44"/>
  <c r="I114" i="46"/>
  <c r="I114" i="44"/>
  <c r="Y114" i="46"/>
  <c r="Y114" i="44"/>
  <c r="U115" i="46"/>
  <c r="U115" i="44"/>
  <c r="AC115" i="46"/>
  <c r="AC115" i="44"/>
  <c r="BI115" i="46"/>
  <c r="BI115" i="44"/>
  <c r="BQ115" i="46"/>
  <c r="BQ115" i="44"/>
  <c r="BI9" i="44"/>
  <c r="AV12" i="44"/>
  <c r="AF21" i="44"/>
  <c r="X24" i="44"/>
  <c r="BH25" i="44"/>
  <c r="I29" i="44"/>
  <c r="S41" i="44"/>
  <c r="AJ63" i="46"/>
  <c r="AJ63" i="44"/>
  <c r="Z65" i="46"/>
  <c r="Z65" i="44"/>
  <c r="X73" i="46"/>
  <c r="X73" i="44"/>
  <c r="AP79" i="46"/>
  <c r="AP79" i="44"/>
  <c r="BL85" i="46"/>
  <c r="BL85" i="44"/>
  <c r="AS91" i="46"/>
  <c r="AS91" i="44"/>
  <c r="AN92" i="46"/>
  <c r="AN92" i="44"/>
  <c r="A21" i="44"/>
  <c r="A103" i="44"/>
  <c r="A108" i="44"/>
  <c r="A112" i="44"/>
  <c r="C41" i="46"/>
  <c r="C41" i="44" s="1"/>
  <c r="C67" i="46"/>
  <c r="C67" i="44" s="1"/>
  <c r="C103" i="46"/>
  <c r="C103" i="44" s="1"/>
  <c r="C112" i="46"/>
  <c r="C112" i="44" s="1"/>
  <c r="K7" i="44"/>
  <c r="BM7" i="44"/>
  <c r="AZ8" i="44"/>
  <c r="AA9" i="44"/>
  <c r="K10" i="44"/>
  <c r="BI10" i="44"/>
  <c r="AS11" i="44"/>
  <c r="Q12" i="44"/>
  <c r="BH12" i="44"/>
  <c r="AD13" i="44"/>
  <c r="BQ13" i="44"/>
  <c r="AM14" i="44"/>
  <c r="AI15" i="44"/>
  <c r="L16" i="44"/>
  <c r="BB16" i="44"/>
  <c r="AC17" i="44"/>
  <c r="BD17" i="44"/>
  <c r="T18" i="44"/>
  <c r="BJ18" i="44"/>
  <c r="BC19" i="44"/>
  <c r="AT20" i="44"/>
  <c r="N21" i="44"/>
  <c r="AL21" i="44"/>
  <c r="O22" i="44"/>
  <c r="AO22" i="44"/>
  <c r="P23" i="44"/>
  <c r="BF23" i="44"/>
  <c r="AJ24" i="44"/>
  <c r="J25" i="44"/>
  <c r="BP25" i="44"/>
  <c r="BQ26" i="44"/>
  <c r="AW27" i="44"/>
  <c r="Z28" i="44"/>
  <c r="L29" i="44"/>
  <c r="BD29" i="44"/>
  <c r="AW30" i="44"/>
  <c r="AC31" i="44"/>
  <c r="AA32" i="44"/>
  <c r="T34" i="44"/>
  <c r="H35" i="44"/>
  <c r="AT36" i="44"/>
  <c r="Q38" i="44"/>
  <c r="AB39" i="44"/>
  <c r="BH39" i="44"/>
  <c r="X40" i="44"/>
  <c r="Z41" i="44"/>
  <c r="BD41" i="44"/>
  <c r="U42" i="44"/>
  <c r="BG42" i="44"/>
  <c r="AS43" i="44"/>
  <c r="Q44" i="44"/>
  <c r="AS44" i="44"/>
  <c r="BO44" i="44"/>
  <c r="AS45" i="44"/>
  <c r="I46" i="44"/>
  <c r="BC46" i="44"/>
  <c r="W47" i="44"/>
  <c r="M48" i="44"/>
  <c r="AX48" i="44"/>
  <c r="W49" i="44"/>
  <c r="J50" i="44"/>
  <c r="AO50" i="44"/>
  <c r="H51" i="44"/>
  <c r="AH51" i="44"/>
  <c r="BQ51" i="44"/>
  <c r="Y52" i="44"/>
  <c r="BB52" i="44"/>
  <c r="R53" i="44"/>
  <c r="AX53" i="44"/>
  <c r="N54" i="44"/>
  <c r="AK54" i="44"/>
  <c r="BJ54" i="44"/>
  <c r="AE55" i="44"/>
  <c r="BC55" i="44"/>
  <c r="L56" i="44"/>
  <c r="BG56" i="44"/>
  <c r="M57" i="44"/>
  <c r="AE57" i="44"/>
  <c r="G59" i="44"/>
  <c r="AM59" i="44"/>
  <c r="W60" i="44"/>
  <c r="AA61" i="44"/>
  <c r="AY61" i="44"/>
  <c r="D62" i="44"/>
  <c r="AJ62" i="44"/>
  <c r="T63" i="44"/>
  <c r="AV63" i="44"/>
  <c r="AP64" i="44"/>
  <c r="BJ65" i="44"/>
  <c r="Z66" i="44"/>
  <c r="N67" i="44"/>
  <c r="AL67" i="44"/>
  <c r="BJ67" i="44"/>
  <c r="R68" i="44"/>
  <c r="AO70" i="44"/>
  <c r="BM70" i="44"/>
  <c r="AC71" i="44"/>
  <c r="BB71" i="44"/>
  <c r="AN72" i="44"/>
  <c r="BL72" i="44"/>
  <c r="H75" i="44"/>
  <c r="AJ75" i="44"/>
  <c r="BL75" i="44"/>
  <c r="BL77" i="44"/>
  <c r="R80" i="44"/>
  <c r="R81" i="44"/>
  <c r="AT81" i="44"/>
  <c r="D84" i="44"/>
  <c r="Y84" i="44"/>
  <c r="AY87" i="44"/>
  <c r="V88" i="44"/>
  <c r="AL88" i="44"/>
  <c r="U92" i="44"/>
  <c r="D93" i="44"/>
  <c r="Q95" i="44"/>
  <c r="AV96" i="44"/>
  <c r="D97" i="44"/>
  <c r="AR97" i="44"/>
  <c r="AN98" i="44"/>
  <c r="BC99" i="44"/>
  <c r="U100" i="44"/>
  <c r="AK100" i="44"/>
  <c r="AT101" i="44"/>
  <c r="AG102" i="44"/>
  <c r="AW102" i="44"/>
  <c r="P103" i="44"/>
  <c r="AA103" i="44"/>
  <c r="AQ103" i="44"/>
  <c r="BG103" i="44"/>
  <c r="AU104" i="44"/>
  <c r="AF105" i="44"/>
  <c r="BB109" i="44"/>
  <c r="AH110" i="44"/>
  <c r="AA113" i="44"/>
  <c r="N116" i="44"/>
  <c r="AB118" i="44"/>
  <c r="AZ120" i="44"/>
  <c r="BC129" i="44"/>
  <c r="M131" i="44"/>
  <c r="AS133" i="44"/>
  <c r="BE134" i="44"/>
  <c r="D136" i="44"/>
  <c r="AK15" i="44"/>
  <c r="AO21" i="44"/>
  <c r="P130" i="46"/>
  <c r="P130" i="44"/>
  <c r="BD130" i="46"/>
  <c r="BD130" i="44"/>
  <c r="BK142" i="46"/>
  <c r="BK142" i="44"/>
  <c r="N146" i="46"/>
  <c r="N146" i="44"/>
  <c r="AU146" i="46"/>
  <c r="AU146" i="44"/>
  <c r="AK148" i="46"/>
  <c r="AK148" i="44"/>
  <c r="AU149" i="46"/>
  <c r="AU149" i="44"/>
  <c r="AA150" i="46"/>
  <c r="AA150" i="44"/>
  <c r="BG150" i="46"/>
  <c r="BG150" i="44"/>
  <c r="BE152" i="46"/>
  <c r="BE152" i="44"/>
  <c r="O156" i="46"/>
  <c r="O156" i="44"/>
  <c r="F158" i="46"/>
  <c r="F158" i="44"/>
  <c r="BB158" i="46"/>
  <c r="BB158" i="44"/>
  <c r="R159" i="46"/>
  <c r="R159" i="44"/>
  <c r="BN159" i="46"/>
  <c r="BN159" i="44"/>
  <c r="AU163" i="46"/>
  <c r="AU163" i="44"/>
  <c r="BF63" i="44"/>
  <c r="H130" i="44"/>
  <c r="AV130" i="44"/>
  <c r="O144" i="44"/>
  <c r="O149" i="44"/>
  <c r="Y152" i="44"/>
  <c r="Y116" i="44"/>
  <c r="AW116" i="44"/>
  <c r="AE118" i="44"/>
  <c r="K119" i="44"/>
  <c r="AQ119" i="44"/>
  <c r="BO119" i="44"/>
  <c r="W120" i="44"/>
  <c r="BH148" i="44"/>
  <c r="N149" i="44"/>
  <c r="BP151" i="44"/>
  <c r="P152" i="44"/>
  <c r="O154" i="44"/>
  <c r="AU154" i="44"/>
  <c r="Z155" i="44"/>
  <c r="Y87" i="46"/>
  <c r="Y87" i="44"/>
  <c r="BL89" i="46"/>
  <c r="BL89" i="44"/>
  <c r="BH28" i="46"/>
  <c r="BH28" i="44"/>
  <c r="BI31" i="46"/>
  <c r="BI31" i="44"/>
  <c r="I38" i="46"/>
  <c r="I38" i="44"/>
  <c r="AW38" i="46"/>
  <c r="AW38" i="44"/>
  <c r="T39" i="46"/>
  <c r="T39" i="44"/>
  <c r="AR39" i="46"/>
  <c r="AR39" i="44"/>
  <c r="BP39" i="46"/>
  <c r="BP39" i="44"/>
  <c r="AH41" i="46"/>
  <c r="AH41" i="44"/>
  <c r="N31" i="46"/>
  <c r="N31" i="44"/>
  <c r="P34" i="46"/>
  <c r="P34" i="44"/>
  <c r="BJ36" i="46"/>
  <c r="BJ36" i="44"/>
  <c r="L41" i="46"/>
  <c r="L41" i="44"/>
  <c r="G54" i="46"/>
  <c r="G54" i="44"/>
  <c r="Y55" i="46"/>
  <c r="Y55" i="44"/>
  <c r="U56" i="46"/>
  <c r="U56" i="44"/>
  <c r="AK56" i="46"/>
  <c r="AK56" i="44"/>
  <c r="BI56" i="46"/>
  <c r="BI56" i="44"/>
  <c r="I57" i="46"/>
  <c r="I57" i="44"/>
  <c r="AO57" i="46"/>
  <c r="AO57" i="44"/>
  <c r="BE58" i="46"/>
  <c r="BE58" i="44"/>
  <c r="U59" i="46"/>
  <c r="U59" i="44"/>
  <c r="BQ61" i="46"/>
  <c r="BQ61" i="44"/>
  <c r="AD62" i="46"/>
  <c r="AD62" i="44"/>
  <c r="J63" i="46"/>
  <c r="J63" i="44"/>
  <c r="R63" i="46"/>
  <c r="R63" i="44"/>
  <c r="BN47" i="46"/>
  <c r="BN47" i="44"/>
  <c r="AC48" i="46"/>
  <c r="AC48" i="44"/>
  <c r="AC51" i="46"/>
  <c r="AC51" i="44"/>
  <c r="BE52" i="46"/>
  <c r="BE52" i="44"/>
  <c r="E53" i="46"/>
  <c r="E53" i="44"/>
  <c r="AK53" i="46"/>
  <c r="AK53" i="44"/>
  <c r="BA53" i="46"/>
  <c r="BA53" i="44"/>
  <c r="X54" i="46"/>
  <c r="X54" i="44"/>
  <c r="Z57" i="46"/>
  <c r="Z57" i="44"/>
  <c r="R60" i="46"/>
  <c r="R60" i="44"/>
  <c r="AD61" i="46"/>
  <c r="AD61" i="44"/>
  <c r="AA63" i="46"/>
  <c r="AA63" i="44"/>
  <c r="AY63" i="46"/>
  <c r="AY63" i="44"/>
  <c r="E64" i="46"/>
  <c r="E64" i="44"/>
  <c r="AS64" i="46"/>
  <c r="AS64" i="44"/>
  <c r="Z40" i="46"/>
  <c r="Z40" i="44"/>
  <c r="AX40" i="46"/>
  <c r="AX40" i="44"/>
  <c r="BJ41" i="46"/>
  <c r="BJ41" i="44"/>
  <c r="O46" i="46"/>
  <c r="O46" i="44"/>
  <c r="AA60" i="46"/>
  <c r="AA60" i="44"/>
  <c r="BJ64" i="46"/>
  <c r="BJ64" i="44"/>
  <c r="R67" i="46"/>
  <c r="R67" i="44"/>
  <c r="AP69" i="46"/>
  <c r="AP69" i="44"/>
  <c r="BI70" i="46"/>
  <c r="BI70" i="44"/>
  <c r="D75" i="46"/>
  <c r="D75" i="44"/>
  <c r="BP75" i="46"/>
  <c r="BP75" i="44"/>
  <c r="AJ77" i="46"/>
  <c r="AJ77" i="44"/>
  <c r="AX79" i="46"/>
  <c r="AX79" i="44"/>
  <c r="AH81" i="46"/>
  <c r="AH81" i="44"/>
  <c r="BF81" i="46"/>
  <c r="BF81" i="44"/>
  <c r="AH83" i="46"/>
  <c r="AH83" i="44"/>
  <c r="AJ84" i="46"/>
  <c r="AJ84" i="44"/>
  <c r="AV85" i="46"/>
  <c r="AV85" i="44"/>
  <c r="Z86" i="46"/>
  <c r="Z86" i="44"/>
  <c r="F87" i="46"/>
  <c r="F87" i="44"/>
  <c r="I88" i="46"/>
  <c r="I88" i="44"/>
  <c r="Q88" i="46"/>
  <c r="Q88" i="44"/>
  <c r="M89" i="46"/>
  <c r="M89" i="44"/>
  <c r="AC89" i="46"/>
  <c r="AC89" i="44"/>
  <c r="AO90" i="46"/>
  <c r="AO90" i="44"/>
  <c r="BE90" i="46"/>
  <c r="BE90" i="44"/>
  <c r="M91" i="46"/>
  <c r="M91" i="44"/>
  <c r="BA91" i="46"/>
  <c r="BA91" i="44"/>
  <c r="BQ91" i="46"/>
  <c r="BQ91" i="44"/>
  <c r="AF92" i="46"/>
  <c r="AF92" i="44"/>
  <c r="T93" i="46"/>
  <c r="T93" i="44"/>
  <c r="AJ93" i="46"/>
  <c r="AJ93" i="44"/>
  <c r="AZ93" i="46"/>
  <c r="AZ93" i="44"/>
  <c r="P94" i="46"/>
  <c r="P94" i="44"/>
  <c r="T95" i="46"/>
  <c r="T95" i="44"/>
  <c r="AZ95" i="46"/>
  <c r="AZ95" i="44"/>
  <c r="H96" i="46"/>
  <c r="H96" i="44"/>
  <c r="P96" i="46"/>
  <c r="P96" i="44"/>
  <c r="X96" i="46"/>
  <c r="X96" i="44"/>
  <c r="AB29" i="46"/>
  <c r="AB29" i="44"/>
  <c r="BC42" i="46"/>
  <c r="BC42" i="44"/>
  <c r="AU46" i="46"/>
  <c r="AU46" i="44"/>
  <c r="AP50" i="46"/>
  <c r="AP50" i="44"/>
  <c r="F51" i="46"/>
  <c r="F51" i="44"/>
  <c r="BB51" i="46"/>
  <c r="BB51" i="44"/>
  <c r="BC56" i="46"/>
  <c r="BC56" i="44"/>
  <c r="BK59" i="46"/>
  <c r="BK59" i="44"/>
  <c r="AI60" i="46"/>
  <c r="AI60" i="44"/>
  <c r="G61" i="46"/>
  <c r="G61" i="44"/>
  <c r="BH63" i="46"/>
  <c r="BH63" i="44"/>
  <c r="AX65" i="46"/>
  <c r="AX65" i="44"/>
  <c r="AH67" i="46"/>
  <c r="AH67" i="44"/>
  <c r="BD73" i="46"/>
  <c r="BD73" i="44"/>
  <c r="AR75" i="46"/>
  <c r="AR75" i="44"/>
  <c r="W78" i="46"/>
  <c r="W78" i="44"/>
  <c r="AU78" i="46"/>
  <c r="AU78" i="44"/>
  <c r="R79" i="46"/>
  <c r="R79" i="44"/>
  <c r="AH79" i="46"/>
  <c r="AH79" i="44"/>
  <c r="F80" i="46"/>
  <c r="F80" i="44"/>
  <c r="A65" i="44"/>
  <c r="C40" i="46"/>
  <c r="C40" i="44" s="1"/>
  <c r="G7" i="44"/>
  <c r="AW7" i="44"/>
  <c r="AJ8" i="44"/>
  <c r="K9" i="44"/>
  <c r="AS9" i="44"/>
  <c r="S10" i="44"/>
  <c r="AP11" i="44"/>
  <c r="H12" i="44"/>
  <c r="AR12" i="44"/>
  <c r="K13" i="44"/>
  <c r="AY13" i="44"/>
  <c r="BQ14" i="44"/>
  <c r="AS15" i="44"/>
  <c r="P16" i="44"/>
  <c r="AX16" i="44"/>
  <c r="T17" i="44"/>
  <c r="AT17" i="44"/>
  <c r="I18" i="44"/>
  <c r="AJ18" i="44"/>
  <c r="E19" i="44"/>
  <c r="AA19" i="44"/>
  <c r="BE19" i="44"/>
  <c r="AH20" i="44"/>
  <c r="H21" i="44"/>
  <c r="AD21" i="44"/>
  <c r="BF21" i="44"/>
  <c r="AA22" i="44"/>
  <c r="AY22" i="44"/>
  <c r="X23" i="44"/>
  <c r="BI23" i="44"/>
  <c r="AD24" i="44"/>
  <c r="BL24" i="44"/>
  <c r="AX25" i="44"/>
  <c r="AI26" i="44"/>
  <c r="Q27" i="44"/>
  <c r="BK27" i="44"/>
  <c r="AP28" i="44"/>
  <c r="P29" i="44"/>
  <c r="AZ29" i="44"/>
  <c r="AK30" i="44"/>
  <c r="Q31" i="44"/>
  <c r="I32" i="44"/>
  <c r="G33" i="44"/>
  <c r="AL34" i="44"/>
  <c r="AF35" i="44"/>
  <c r="AX36" i="44"/>
  <c r="BJ37" i="44"/>
  <c r="X39" i="44"/>
  <c r="AX39" i="44"/>
  <c r="AR40" i="44"/>
  <c r="D41" i="44"/>
  <c r="AF41" i="44"/>
  <c r="BE43" i="44"/>
  <c r="AW44" i="44"/>
  <c r="AO45" i="44"/>
  <c r="AM46" i="44"/>
  <c r="O49" i="44"/>
  <c r="BC49" i="44"/>
  <c r="R50" i="44"/>
  <c r="AT51" i="44"/>
  <c r="I52" i="44"/>
  <c r="Z52" i="44"/>
  <c r="AT53" i="44"/>
  <c r="I54" i="44"/>
  <c r="R55" i="44"/>
  <c r="V56" i="44"/>
  <c r="O61" i="44"/>
  <c r="AL66" i="44"/>
  <c r="BP72" i="44"/>
  <c r="AN73" i="44"/>
  <c r="P76" i="44"/>
  <c r="L77" i="44"/>
  <c r="BN79" i="44"/>
  <c r="AL80" i="44"/>
  <c r="V82" i="44"/>
  <c r="R83" i="44"/>
  <c r="AX83" i="44"/>
  <c r="AB84" i="44"/>
  <c r="S85" i="44"/>
  <c r="AL87" i="44"/>
  <c r="Y88" i="44"/>
  <c r="E89" i="44"/>
  <c r="BM90" i="44"/>
  <c r="X92" i="44"/>
  <c r="R28" i="46"/>
  <c r="R28" i="44"/>
  <c r="BJ29" i="46"/>
  <c r="BJ29" i="44"/>
  <c r="AM30" i="46"/>
  <c r="AM30" i="44"/>
  <c r="AU32" i="46"/>
  <c r="AU32" i="44"/>
  <c r="BP34" i="46"/>
  <c r="BP34" i="44"/>
  <c r="BD35" i="46"/>
  <c r="BD35" i="44"/>
  <c r="Y42" i="46"/>
  <c r="Y42" i="44"/>
  <c r="AC43" i="46"/>
  <c r="AC43" i="44"/>
  <c r="I44" i="46"/>
  <c r="I44" i="44"/>
  <c r="M45" i="46"/>
  <c r="M45" i="44"/>
  <c r="AJ52" i="46"/>
  <c r="AJ52" i="44"/>
  <c r="O95" i="46"/>
  <c r="O95" i="44"/>
  <c r="AJ101" i="46"/>
  <c r="AJ101" i="44"/>
  <c r="AV55" i="46"/>
  <c r="AV55" i="44"/>
  <c r="AB66" i="46"/>
  <c r="AB66" i="44"/>
  <c r="V73" i="46"/>
  <c r="V73" i="44"/>
  <c r="BB73" i="46"/>
  <c r="BB73" i="44"/>
  <c r="P74" i="46"/>
  <c r="P74" i="44"/>
  <c r="R77" i="46"/>
  <c r="R77" i="44"/>
  <c r="BF77" i="46"/>
  <c r="BF77" i="44"/>
  <c r="AS68" i="46"/>
  <c r="AS68" i="44"/>
  <c r="BE74" i="46"/>
  <c r="BE74" i="44"/>
  <c r="BK76" i="46"/>
  <c r="BK76" i="44"/>
  <c r="V78" i="46"/>
  <c r="V78" i="44"/>
  <c r="BI80" i="46"/>
  <c r="BI80" i="44"/>
  <c r="BL96" i="46"/>
  <c r="BL96" i="44"/>
  <c r="AJ97" i="46"/>
  <c r="AJ97" i="44"/>
  <c r="BD98" i="46"/>
  <c r="BD98" i="44"/>
  <c r="AH99" i="46"/>
  <c r="AH99" i="44"/>
  <c r="BA100" i="46"/>
  <c r="BA100" i="44"/>
  <c r="AW101" i="46"/>
  <c r="AW101" i="44"/>
  <c r="BM101" i="46"/>
  <c r="BM101" i="44"/>
  <c r="Q102" i="46"/>
  <c r="Q102" i="44"/>
  <c r="P53" i="44"/>
  <c r="BL53" i="44"/>
  <c r="S54" i="44"/>
  <c r="AQ54" i="44"/>
  <c r="L66" i="44"/>
  <c r="BA66" i="44"/>
  <c r="I67" i="44"/>
  <c r="AN96" i="44"/>
  <c r="L97" i="44"/>
  <c r="AZ97" i="44"/>
  <c r="S98" i="44"/>
  <c r="AX99" i="44"/>
  <c r="AO102" i="44"/>
  <c r="E55" i="46"/>
  <c r="E55" i="44"/>
  <c r="AC58" i="46"/>
  <c r="AC58" i="44"/>
  <c r="AO59" i="46"/>
  <c r="AO59" i="44"/>
  <c r="BA60" i="46"/>
  <c r="BA60" i="44"/>
  <c r="BF62" i="46"/>
  <c r="BF62" i="44"/>
  <c r="X64" i="46"/>
  <c r="X64" i="44"/>
  <c r="BL64" i="46"/>
  <c r="BL64" i="44"/>
  <c r="BD57" i="44"/>
  <c r="H66" i="44"/>
  <c r="D67" i="44"/>
  <c r="AK82" i="44"/>
  <c r="BA82" i="44"/>
  <c r="AH104" i="44"/>
  <c r="K105" i="44"/>
  <c r="AL106" i="44"/>
  <c r="AW106" i="44"/>
  <c r="Q107" i="44"/>
  <c r="AB107" i="44"/>
  <c r="AN108" i="44"/>
  <c r="I109" i="44"/>
  <c r="AG109" i="44"/>
  <c r="AR109" i="44"/>
  <c r="A24" i="44"/>
  <c r="C22" i="46"/>
  <c r="C22" i="44" s="1"/>
  <c r="I7" i="44"/>
  <c r="AY7" i="44"/>
  <c r="AD8" i="44"/>
  <c r="F9" i="44"/>
  <c r="AC9" i="44"/>
  <c r="BQ9" i="44"/>
  <c r="AU10" i="44"/>
  <c r="J11" i="44"/>
  <c r="P12" i="44"/>
  <c r="AT12" i="44"/>
  <c r="I13" i="44"/>
  <c r="AS13" i="44"/>
  <c r="G14" i="44"/>
  <c r="AK14" i="44"/>
  <c r="U15" i="44"/>
  <c r="BG15" i="44"/>
  <c r="AF16" i="44"/>
  <c r="AZ16" i="44"/>
  <c r="R17" i="44"/>
  <c r="AP17" i="44"/>
  <c r="BL17" i="44"/>
  <c r="X18" i="44"/>
  <c r="BD18" i="44"/>
  <c r="O19" i="44"/>
  <c r="AI19" i="44"/>
  <c r="AD20" i="44"/>
  <c r="BP20" i="44"/>
  <c r="Y21" i="44"/>
  <c r="AP21" i="44"/>
  <c r="I22" i="44"/>
  <c r="AH22" i="44"/>
  <c r="BE22" i="44"/>
  <c r="AB23" i="44"/>
  <c r="BH23" i="44"/>
  <c r="V24" i="44"/>
  <c r="BB24" i="44"/>
  <c r="T25" i="44"/>
  <c r="E26" i="44"/>
  <c r="AY26" i="44"/>
  <c r="AC27" i="44"/>
  <c r="BM27" i="44"/>
  <c r="AB28" i="44"/>
  <c r="BP28" i="44"/>
  <c r="AD29" i="44"/>
  <c r="BH29" i="44"/>
  <c r="AC30" i="44"/>
  <c r="AQ31" i="44"/>
  <c r="W33" i="44"/>
  <c r="L35" i="44"/>
  <c r="V36" i="44"/>
  <c r="N37" i="44"/>
  <c r="K38" i="44"/>
  <c r="AQ38" i="44"/>
  <c r="P39" i="44"/>
  <c r="T40" i="44"/>
  <c r="AP40" i="44"/>
  <c r="AT41" i="44"/>
  <c r="G42" i="44"/>
  <c r="AG42" i="44"/>
  <c r="AG43" i="44"/>
  <c r="AC44" i="44"/>
  <c r="AE46" i="44"/>
  <c r="AG50" i="44"/>
  <c r="W9" i="44"/>
  <c r="AO10" i="44"/>
  <c r="AD11" i="44"/>
  <c r="W13" i="44"/>
  <c r="J8" i="44"/>
  <c r="G9" i="44"/>
  <c r="AU9" i="44"/>
  <c r="BJ11" i="44"/>
  <c r="N17" i="44"/>
  <c r="BC50" i="46"/>
  <c r="BC50" i="44"/>
  <c r="AW55" i="46"/>
  <c r="AW55" i="44"/>
  <c r="BA56" i="46"/>
  <c r="BA56" i="44"/>
  <c r="AL62" i="46"/>
  <c r="AL62" i="44"/>
  <c r="AX63" i="46"/>
  <c r="AX63" i="44"/>
  <c r="BN63" i="46"/>
  <c r="BN63" i="44"/>
  <c r="AN65" i="46"/>
  <c r="AN65" i="44"/>
  <c r="BD65" i="46"/>
  <c r="BD65" i="44"/>
  <c r="AB68" i="46"/>
  <c r="AB68" i="44"/>
  <c r="BP68" i="46"/>
  <c r="BP68" i="44"/>
  <c r="X69" i="46"/>
  <c r="X69" i="44"/>
  <c r="AV69" i="46"/>
  <c r="AV69" i="44"/>
  <c r="AY70" i="46"/>
  <c r="AY70" i="44"/>
  <c r="AU71" i="46"/>
  <c r="AU71" i="44"/>
  <c r="Z72" i="46"/>
  <c r="Z72" i="44"/>
  <c r="AH72" i="46"/>
  <c r="AH72" i="44"/>
  <c r="AT73" i="46"/>
  <c r="AT73" i="44"/>
  <c r="X74" i="46"/>
  <c r="X74" i="44"/>
  <c r="N76" i="46"/>
  <c r="N76" i="44"/>
  <c r="AK78" i="46"/>
  <c r="AK78" i="44"/>
  <c r="X79" i="46"/>
  <c r="X79" i="44"/>
  <c r="BL79" i="46"/>
  <c r="BL79" i="44"/>
  <c r="AJ82" i="46"/>
  <c r="AJ82" i="44"/>
  <c r="BP82" i="46"/>
  <c r="BP82" i="44"/>
  <c r="AF83" i="46"/>
  <c r="AF83" i="44"/>
  <c r="AV83" i="46"/>
  <c r="AV83" i="44"/>
  <c r="R84" i="46"/>
  <c r="R84" i="44"/>
  <c r="AH84" i="46"/>
  <c r="AH84" i="44"/>
  <c r="AX84" i="46"/>
  <c r="AX84" i="44"/>
  <c r="F85" i="46"/>
  <c r="F85" i="44"/>
  <c r="AD85" i="46"/>
  <c r="AD85" i="44"/>
  <c r="BJ85" i="46"/>
  <c r="BJ85" i="44"/>
  <c r="P86" i="46"/>
  <c r="P86" i="44"/>
  <c r="AF86" i="46"/>
  <c r="AF86" i="44"/>
  <c r="AV86" i="46"/>
  <c r="AV86" i="44"/>
  <c r="BL86" i="46"/>
  <c r="BL86" i="44"/>
  <c r="L87" i="46"/>
  <c r="L87" i="44"/>
  <c r="AB87" i="46"/>
  <c r="AB87" i="44"/>
  <c r="BH87" i="46"/>
  <c r="BH87" i="44"/>
  <c r="G88" i="46"/>
  <c r="G88" i="44"/>
  <c r="W88" i="46"/>
  <c r="W88" i="44"/>
  <c r="AQ89" i="46"/>
  <c r="AQ89" i="44"/>
  <c r="BG89" i="46"/>
  <c r="BG89" i="44"/>
  <c r="G90" i="46"/>
  <c r="G90" i="44"/>
  <c r="AU90" i="46"/>
  <c r="AU90" i="44"/>
  <c r="BK90" i="46"/>
  <c r="BK90" i="44"/>
  <c r="K91" i="46"/>
  <c r="K91" i="44"/>
  <c r="AI91" i="46"/>
  <c r="AI91" i="44"/>
  <c r="BG91" i="46"/>
  <c r="BG91" i="44"/>
  <c r="BO91" i="46"/>
  <c r="BO91" i="44"/>
  <c r="F92" i="46"/>
  <c r="F92" i="44"/>
  <c r="AD92" i="46"/>
  <c r="AD92" i="44"/>
  <c r="BF93" i="46"/>
  <c r="BF93" i="44"/>
  <c r="F94" i="46"/>
  <c r="F94" i="44"/>
  <c r="AD94" i="46"/>
  <c r="AD94" i="44"/>
  <c r="BB94" i="46"/>
  <c r="BB94" i="44"/>
  <c r="R95" i="46"/>
  <c r="R95" i="44"/>
  <c r="O9" i="44"/>
  <c r="BC13" i="44"/>
  <c r="R47" i="46"/>
  <c r="R47" i="44"/>
  <c r="M51" i="46"/>
  <c r="M51" i="44"/>
  <c r="AN54" i="46"/>
  <c r="AN54" i="44"/>
  <c r="J58" i="46"/>
  <c r="J58" i="44"/>
  <c r="F59" i="46"/>
  <c r="F59" i="44"/>
  <c r="AT61" i="46"/>
  <c r="AT61" i="44"/>
  <c r="BJ61" i="46"/>
  <c r="BJ61" i="44"/>
  <c r="AK64" i="46"/>
  <c r="AK64" i="44"/>
  <c r="M66" i="46"/>
  <c r="M66" i="44"/>
  <c r="AC66" i="46"/>
  <c r="AC66" i="44"/>
  <c r="BI66" i="46"/>
  <c r="BI66" i="44"/>
  <c r="E68" i="46"/>
  <c r="E68" i="44"/>
  <c r="I69" i="46"/>
  <c r="I69" i="44"/>
  <c r="AR70" i="46"/>
  <c r="AR70" i="44"/>
  <c r="BP70" i="46"/>
  <c r="BP70" i="44"/>
  <c r="X71" i="46"/>
  <c r="X71" i="44"/>
  <c r="K72" i="46"/>
  <c r="K72" i="44"/>
  <c r="AQ72" i="46"/>
  <c r="AQ72" i="44"/>
  <c r="W73" i="46"/>
  <c r="W73" i="44"/>
  <c r="AM73" i="46"/>
  <c r="AM73" i="44"/>
  <c r="AQ75" i="46"/>
  <c r="AQ75" i="44"/>
  <c r="BG75" i="46"/>
  <c r="BG75" i="44"/>
  <c r="G76" i="46"/>
  <c r="G76" i="44"/>
  <c r="W76" i="46"/>
  <c r="W76" i="44"/>
  <c r="AM76" i="46"/>
  <c r="AM76" i="44"/>
  <c r="K77" i="46"/>
  <c r="K77" i="44"/>
  <c r="AQ77" i="46"/>
  <c r="AQ77" i="44"/>
  <c r="AE9" i="44"/>
  <c r="AX12" i="44"/>
  <c r="AE13" i="44"/>
  <c r="Z8" i="44"/>
  <c r="Y10" i="44"/>
  <c r="S14" i="44"/>
  <c r="R16" i="44"/>
  <c r="BB23" i="44"/>
  <c r="BE54" i="46"/>
  <c r="BE54" i="44"/>
  <c r="S57" i="46"/>
  <c r="S57" i="44"/>
  <c r="BG57" i="46"/>
  <c r="BG57" i="44"/>
  <c r="AA58" i="46"/>
  <c r="AA58" i="44"/>
  <c r="W59" i="46"/>
  <c r="W59" i="44"/>
  <c r="L63" i="46"/>
  <c r="L63" i="44"/>
  <c r="AB63" i="46"/>
  <c r="AB63" i="44"/>
  <c r="R65" i="46"/>
  <c r="R65" i="44"/>
  <c r="BJ66" i="46"/>
  <c r="BJ66" i="44"/>
  <c r="AX67" i="46"/>
  <c r="AX67" i="44"/>
  <c r="AT68" i="46"/>
  <c r="AT68" i="44"/>
  <c r="BB68" i="46"/>
  <c r="BB68" i="44"/>
  <c r="AH69" i="46"/>
  <c r="AH69" i="44"/>
  <c r="BN69" i="46"/>
  <c r="BN69" i="44"/>
  <c r="U70" i="46"/>
  <c r="U70" i="44"/>
  <c r="AC70" i="46"/>
  <c r="AC70" i="44"/>
  <c r="BQ70" i="46"/>
  <c r="BQ70" i="44"/>
  <c r="J74" i="46"/>
  <c r="J74" i="44"/>
  <c r="Z74" i="46"/>
  <c r="Z74" i="44"/>
  <c r="AP74" i="46"/>
  <c r="AP74" i="44"/>
  <c r="AF76" i="46"/>
  <c r="AF76" i="44"/>
  <c r="AB77" i="46"/>
  <c r="AB77" i="44"/>
  <c r="BH77" i="46"/>
  <c r="BH77" i="44"/>
  <c r="O78" i="46"/>
  <c r="O78" i="44"/>
  <c r="BC78" i="46"/>
  <c r="BC78" i="44"/>
  <c r="AD80" i="46"/>
  <c r="AD80" i="44"/>
  <c r="AT80" i="46"/>
  <c r="AT80" i="44"/>
  <c r="J83" i="46"/>
  <c r="J83" i="44"/>
  <c r="Z83" i="46"/>
  <c r="Z83" i="44"/>
  <c r="Z12" i="44"/>
  <c r="AT11" i="44"/>
  <c r="AP18" i="44"/>
  <c r="AI55" i="46"/>
  <c r="AI55" i="44"/>
  <c r="A30" i="44"/>
  <c r="C14" i="46"/>
  <c r="C14" i="44" s="1"/>
  <c r="C37" i="46"/>
  <c r="C37" i="44" s="1"/>
  <c r="W7" i="44"/>
  <c r="BK7" i="44"/>
  <c r="AB8" i="44"/>
  <c r="BF8" i="44"/>
  <c r="AO9" i="44"/>
  <c r="BK9" i="44"/>
  <c r="AC10" i="44"/>
  <c r="BG10" i="44"/>
  <c r="Z11" i="44"/>
  <c r="J12" i="44"/>
  <c r="AH12" i="44"/>
  <c r="BF12" i="44"/>
  <c r="O13" i="44"/>
  <c r="AK13" i="44"/>
  <c r="BK13" i="44"/>
  <c r="BG14" i="44"/>
  <c r="AD15" i="44"/>
  <c r="BJ15" i="44"/>
  <c r="T16" i="44"/>
  <c r="AT16" i="44"/>
  <c r="D17" i="44"/>
  <c r="AB17" i="44"/>
  <c r="AS17" i="44"/>
  <c r="BN17" i="44"/>
  <c r="V18" i="44"/>
  <c r="AR18" i="44"/>
  <c r="BP18" i="44"/>
  <c r="AU19" i="44"/>
  <c r="BQ19" i="44"/>
  <c r="AR20" i="44"/>
  <c r="D21" i="44"/>
  <c r="X21" i="44"/>
  <c r="AN21" i="44"/>
  <c r="BL21" i="44"/>
  <c r="W22" i="44"/>
  <c r="AQ22" i="44"/>
  <c r="BQ22" i="44"/>
  <c r="AD23" i="44"/>
  <c r="BD23" i="44"/>
  <c r="P24" i="44"/>
  <c r="AN24" i="44"/>
  <c r="BM24" i="44"/>
  <c r="AP25" i="44"/>
  <c r="M26" i="44"/>
  <c r="BA26" i="44"/>
  <c r="Y27" i="44"/>
  <c r="BE27" i="44"/>
  <c r="T28" i="44"/>
  <c r="AX28" i="44"/>
  <c r="N29" i="44"/>
  <c r="AR29" i="44"/>
  <c r="BL29" i="44"/>
  <c r="AG30" i="44"/>
  <c r="BK30" i="44"/>
  <c r="AK31" i="44"/>
  <c r="Q32" i="44"/>
  <c r="BE32" i="44"/>
  <c r="L34" i="44"/>
  <c r="AV34" i="44"/>
  <c r="AB35" i="44"/>
  <c r="AH36" i="44"/>
  <c r="F37" i="44"/>
  <c r="AF39" i="44"/>
  <c r="AF40" i="44"/>
  <c r="N41" i="44"/>
  <c r="Q42" i="44"/>
  <c r="AM42" i="44"/>
  <c r="AK43" i="44"/>
  <c r="AG44" i="44"/>
  <c r="F46" i="44"/>
  <c r="BJ46" i="44"/>
  <c r="AL51" i="44"/>
  <c r="BJ51" i="44"/>
  <c r="P52" i="44"/>
  <c r="BD52" i="44"/>
  <c r="L53" i="44"/>
  <c r="AD53" i="44"/>
  <c r="AZ53" i="44"/>
  <c r="BK54" i="44"/>
  <c r="AP55" i="44"/>
  <c r="N56" i="44"/>
  <c r="AT56" i="44"/>
  <c r="R57" i="44"/>
  <c r="AH58" i="44"/>
  <c r="O59" i="44"/>
  <c r="BJ59" i="44"/>
  <c r="K60" i="44"/>
  <c r="BN60" i="44"/>
  <c r="V61" i="44"/>
  <c r="BC61" i="44"/>
  <c r="G62" i="44"/>
  <c r="AC64" i="44"/>
  <c r="AZ64" i="44"/>
  <c r="AV65" i="44"/>
  <c r="D66" i="44"/>
  <c r="T66" i="44"/>
  <c r="AW67" i="44"/>
  <c r="AC68" i="44"/>
  <c r="BH68" i="44"/>
  <c r="R69" i="44"/>
  <c r="AW69" i="44"/>
  <c r="P73" i="44"/>
  <c r="AH74" i="44"/>
  <c r="J75" i="44"/>
  <c r="AH75" i="44"/>
  <c r="AZ75" i="44"/>
  <c r="H76" i="44"/>
  <c r="BN77" i="44"/>
  <c r="AS78" i="44"/>
  <c r="BH80" i="44"/>
  <c r="BD83" i="44"/>
  <c r="J84" i="44"/>
  <c r="Z84" i="44"/>
  <c r="AL85" i="44"/>
  <c r="D87" i="44"/>
  <c r="S89" i="44"/>
  <c r="AI89" i="44"/>
  <c r="BI47" i="46"/>
  <c r="BI47" i="44"/>
  <c r="AG49" i="46"/>
  <c r="AG49" i="44"/>
  <c r="D50" i="46"/>
  <c r="D50" i="44"/>
  <c r="BC75" i="46"/>
  <c r="BC75" i="44"/>
  <c r="AL96" i="46"/>
  <c r="AL96" i="44"/>
  <c r="BB96" i="46"/>
  <c r="BB96" i="44"/>
  <c r="AN99" i="46"/>
  <c r="AN99" i="44"/>
  <c r="BL99" i="46"/>
  <c r="BL99" i="44"/>
  <c r="K100" i="46"/>
  <c r="K100" i="44"/>
  <c r="AE101" i="46"/>
  <c r="AE101" i="44"/>
  <c r="AM102" i="46"/>
  <c r="AM102" i="44"/>
  <c r="BE103" i="46"/>
  <c r="BE103" i="44"/>
  <c r="BA104" i="46"/>
  <c r="BA104" i="44"/>
  <c r="AO105" i="46"/>
  <c r="AO105" i="44"/>
  <c r="I79" i="46"/>
  <c r="I79" i="44"/>
  <c r="I81" i="46"/>
  <c r="I81" i="44"/>
  <c r="E82" i="46"/>
  <c r="E82" i="44"/>
  <c r="AW83" i="46"/>
  <c r="AW83" i="44"/>
  <c r="BM83" i="46"/>
  <c r="BM83" i="44"/>
  <c r="AU85" i="46"/>
  <c r="AU85" i="44"/>
  <c r="AT87" i="46"/>
  <c r="AT87" i="44"/>
  <c r="Q90" i="46"/>
  <c r="Q90" i="44"/>
  <c r="U91" i="46"/>
  <c r="U91" i="44"/>
  <c r="AO81" i="44"/>
  <c r="BN83" i="44"/>
  <c r="AP95" i="44"/>
  <c r="R97" i="44"/>
  <c r="AH97" i="44"/>
  <c r="AX97" i="44"/>
  <c r="BN97" i="44"/>
  <c r="AD98" i="44"/>
  <c r="AT98" i="44"/>
  <c r="X99" i="44"/>
  <c r="AA100" i="44"/>
  <c r="H88" i="44"/>
  <c r="AV88" i="44"/>
  <c r="BL88" i="44"/>
  <c r="L89" i="44"/>
  <c r="AB89" i="44"/>
  <c r="P92" i="44"/>
  <c r="BD92" i="44"/>
  <c r="AB93" i="44"/>
  <c r="BP93" i="44"/>
  <c r="L95" i="44"/>
  <c r="AB106" i="44"/>
  <c r="BH106" i="44"/>
  <c r="O107" i="44"/>
  <c r="AU107" i="44"/>
  <c r="AI108" i="44"/>
  <c r="BG108" i="44"/>
  <c r="O109" i="44"/>
  <c r="AA110" i="44"/>
  <c r="AM111" i="44"/>
  <c r="AI36" i="46"/>
  <c r="AI36" i="44"/>
  <c r="AT60" i="46"/>
  <c r="AT60" i="44"/>
  <c r="AE63" i="46"/>
  <c r="AE63" i="44"/>
  <c r="BH71" i="46"/>
  <c r="BH71" i="44"/>
  <c r="BF78" i="46"/>
  <c r="BF78" i="44"/>
  <c r="AC79" i="46"/>
  <c r="AC79" i="44"/>
  <c r="BQ79" i="46"/>
  <c r="BQ79" i="44"/>
  <c r="AS81" i="46"/>
  <c r="AS81" i="44"/>
  <c r="Q82" i="46"/>
  <c r="Q82" i="44"/>
  <c r="W84" i="46"/>
  <c r="W84" i="44"/>
  <c r="AK86" i="46"/>
  <c r="AK86" i="44"/>
  <c r="BA65" i="44"/>
  <c r="AN70" i="44"/>
  <c r="BG85" i="44"/>
  <c r="AE18" i="46"/>
  <c r="AE18" i="44"/>
  <c r="P22" i="46"/>
  <c r="P22" i="44"/>
  <c r="AN32" i="46"/>
  <c r="AN32" i="44"/>
  <c r="Z44" i="46"/>
  <c r="Z44" i="44"/>
  <c r="F60" i="46"/>
  <c r="F60" i="44"/>
  <c r="M69" i="46"/>
  <c r="M69" i="44"/>
  <c r="BA69" i="46"/>
  <c r="BA69" i="44"/>
  <c r="G72" i="46"/>
  <c r="G72" i="44"/>
  <c r="F45" i="44"/>
  <c r="AE77" i="44"/>
  <c r="AC86" i="44"/>
  <c r="J7" i="46"/>
  <c r="J7" i="44"/>
  <c r="P38" i="46"/>
  <c r="P38" i="44"/>
  <c r="AX42" i="46"/>
  <c r="AX42" i="44"/>
  <c r="AW53" i="46"/>
  <c r="AW53" i="44"/>
  <c r="A56" i="27"/>
  <c r="A58" i="44"/>
  <c r="AS67" i="46"/>
  <c r="AS67" i="44"/>
  <c r="X70" i="46"/>
  <c r="X70" i="44"/>
  <c r="AV70" i="46"/>
  <c r="AV70" i="44"/>
  <c r="AM77" i="46"/>
  <c r="AM77" i="44"/>
  <c r="BC77" i="46"/>
  <c r="BC77" i="44"/>
  <c r="J78" i="46"/>
  <c r="J78" i="44"/>
  <c r="AP78" i="46"/>
  <c r="AP78" i="44"/>
  <c r="AK81" i="46"/>
  <c r="AK81" i="44"/>
  <c r="I82" i="46"/>
  <c r="I82" i="44"/>
  <c r="AO82" i="46"/>
  <c r="AO82" i="44"/>
  <c r="BE82" i="44"/>
  <c r="Y35" i="46"/>
  <c r="Y35" i="44"/>
  <c r="Z56" i="46"/>
  <c r="Z56" i="44"/>
  <c r="AA62" i="46"/>
  <c r="AA62" i="44"/>
  <c r="H70" i="46"/>
  <c r="H70" i="44"/>
  <c r="W72" i="46"/>
  <c r="W72" i="44"/>
  <c r="AQ73" i="46"/>
  <c r="AQ73" i="44"/>
  <c r="O75" i="46"/>
  <c r="O75" i="44"/>
  <c r="BK75" i="46"/>
  <c r="BK75" i="44"/>
  <c r="K76" i="46"/>
  <c r="K76" i="44"/>
  <c r="AI76" i="46"/>
  <c r="AI76" i="44"/>
  <c r="BO76" i="46"/>
  <c r="BO76" i="44"/>
  <c r="AU77" i="46"/>
  <c r="AU77" i="44"/>
  <c r="U79" i="46"/>
  <c r="U79" i="44"/>
  <c r="BI79" i="46"/>
  <c r="BI79" i="44"/>
  <c r="U81" i="46"/>
  <c r="U81" i="44"/>
  <c r="BI81" i="46"/>
  <c r="BI81" i="44"/>
  <c r="G84" i="46"/>
  <c r="G84" i="44"/>
  <c r="AQ85" i="46"/>
  <c r="AQ85" i="44"/>
  <c r="BB43" i="44"/>
  <c r="K73" i="44"/>
  <c r="Z78" i="44"/>
  <c r="AE84" i="44"/>
  <c r="AX46" i="46"/>
  <c r="AX46" i="44"/>
  <c r="A46" i="27"/>
  <c r="C48" i="46"/>
  <c r="C48" i="44" s="1"/>
  <c r="A48" i="44"/>
  <c r="BN56" i="46"/>
  <c r="BN56" i="44"/>
  <c r="BA79" i="46"/>
  <c r="BA79" i="44"/>
  <c r="E81" i="46"/>
  <c r="E81" i="44"/>
  <c r="BQ81" i="46"/>
  <c r="BQ81" i="44"/>
  <c r="AG82" i="46"/>
  <c r="AG82" i="44"/>
  <c r="AI85" i="46"/>
  <c r="AI85" i="44"/>
  <c r="W37" i="46"/>
  <c r="W37" i="44"/>
  <c r="M40" i="46"/>
  <c r="M40" i="44"/>
  <c r="AO68" i="46"/>
  <c r="AO68" i="44"/>
  <c r="U74" i="46"/>
  <c r="U74" i="44"/>
  <c r="BN78" i="46"/>
  <c r="BN78" i="44"/>
  <c r="M81" i="46"/>
  <c r="M81" i="44"/>
  <c r="BA81" i="46"/>
  <c r="BA81" i="44"/>
  <c r="BM82" i="46"/>
  <c r="BM82" i="44"/>
  <c r="AY85" i="46"/>
  <c r="AY85" i="44"/>
  <c r="C58" i="46"/>
  <c r="C58" i="44" s="1"/>
  <c r="L15" i="46"/>
  <c r="L15" i="44"/>
  <c r="T33" i="46"/>
  <c r="T33" i="44"/>
  <c r="BN46" i="46"/>
  <c r="BN46" i="44"/>
  <c r="AX49" i="46"/>
  <c r="AX49" i="44"/>
  <c r="AH61" i="46"/>
  <c r="AH61" i="44"/>
  <c r="AO66" i="46"/>
  <c r="AO66" i="44"/>
  <c r="BM66" i="46"/>
  <c r="BM66" i="44"/>
  <c r="AC67" i="46"/>
  <c r="AC67" i="44"/>
  <c r="BL70" i="46"/>
  <c r="BL70" i="44"/>
  <c r="AA73" i="46"/>
  <c r="AA73" i="44"/>
  <c r="AE75" i="46"/>
  <c r="AE75" i="44"/>
  <c r="BG76" i="46"/>
  <c r="BG76" i="44"/>
  <c r="E79" i="46"/>
  <c r="E79" i="44"/>
  <c r="AU84" i="46"/>
  <c r="AU84" i="44"/>
  <c r="BC84" i="46"/>
  <c r="BC84" i="44"/>
  <c r="BK84" i="46"/>
  <c r="BK84" i="44"/>
  <c r="K85" i="46"/>
  <c r="K85" i="44"/>
  <c r="AA85" i="46"/>
  <c r="AA85" i="44"/>
  <c r="BO85" i="46"/>
  <c r="BO85" i="44"/>
  <c r="E86" i="46"/>
  <c r="E86" i="44"/>
  <c r="M86" i="46"/>
  <c r="M86" i="44"/>
  <c r="U86" i="46"/>
  <c r="U86" i="44"/>
  <c r="AS86" i="46"/>
  <c r="AS86" i="44"/>
  <c r="BA86" i="46"/>
  <c r="BA86" i="44"/>
  <c r="I87" i="46"/>
  <c r="I87" i="44"/>
  <c r="AG87" i="46"/>
  <c r="AG87" i="44"/>
  <c r="BM87" i="46"/>
  <c r="BM87" i="44"/>
  <c r="T88" i="46"/>
  <c r="T88" i="44"/>
  <c r="H89" i="46"/>
  <c r="H89" i="44"/>
  <c r="T90" i="46"/>
  <c r="T90" i="44"/>
  <c r="AZ90" i="46"/>
  <c r="AZ90" i="44"/>
  <c r="H91" i="46"/>
  <c r="H91" i="44"/>
  <c r="AN91" i="46"/>
  <c r="AN91" i="44"/>
  <c r="AA92" i="46"/>
  <c r="AA92" i="44"/>
  <c r="BG92" i="46"/>
  <c r="BG92" i="44"/>
  <c r="O93" i="46"/>
  <c r="O93" i="44"/>
  <c r="AU93" i="46"/>
  <c r="AU93" i="44"/>
  <c r="AI94" i="46"/>
  <c r="AI94" i="44"/>
  <c r="BO94" i="46"/>
  <c r="BO94" i="44"/>
  <c r="K96" i="46"/>
  <c r="K96" i="44"/>
  <c r="W97" i="46"/>
  <c r="W97" i="44"/>
  <c r="AI98" i="46"/>
  <c r="AI98" i="44"/>
  <c r="AC99" i="46"/>
  <c r="AC99" i="44"/>
  <c r="BI99" i="46"/>
  <c r="BI99" i="44"/>
  <c r="AB101" i="46"/>
  <c r="AB101" i="44"/>
  <c r="J104" i="46"/>
  <c r="J104" i="44"/>
  <c r="AP104" i="46"/>
  <c r="AP104" i="44"/>
  <c r="AD105" i="46"/>
  <c r="AD105" i="44"/>
  <c r="C16" i="46"/>
  <c r="C16" i="44" s="1"/>
  <c r="C34" i="46"/>
  <c r="C34" i="44" s="1"/>
  <c r="X10" i="44"/>
  <c r="AT13" i="44"/>
  <c r="BI17" i="44"/>
  <c r="BP19" i="44"/>
  <c r="U20" i="44"/>
  <c r="U23" i="44"/>
  <c r="Z30" i="44"/>
  <c r="M36" i="44"/>
  <c r="BM37" i="44"/>
  <c r="AI41" i="44"/>
  <c r="X47" i="44"/>
  <c r="AF55" i="44"/>
  <c r="BH56" i="44"/>
  <c r="BD60" i="44"/>
  <c r="AJ61" i="44"/>
  <c r="AS62" i="44"/>
  <c r="Y63" i="44"/>
  <c r="AL71" i="44"/>
  <c r="M73" i="44"/>
  <c r="BQ76" i="44"/>
  <c r="L78" i="44"/>
  <c r="AM79" i="44"/>
  <c r="BC81" i="44"/>
  <c r="G83" i="44"/>
  <c r="AG84" i="44"/>
  <c r="U85" i="44"/>
  <c r="BI85" i="44"/>
  <c r="AA87" i="44"/>
  <c r="AW87" i="44"/>
  <c r="F88" i="44"/>
  <c r="AB88" i="44"/>
  <c r="BH88" i="44"/>
  <c r="AN89" i="44"/>
  <c r="AR90" i="44"/>
  <c r="X91" i="44"/>
  <c r="AI92" i="44"/>
  <c r="BG94" i="44"/>
  <c r="BG96" i="44"/>
  <c r="G97" i="44"/>
  <c r="AU97" i="44"/>
  <c r="T101" i="44"/>
  <c r="BB103" i="44"/>
  <c r="BN104" i="44"/>
  <c r="V105" i="44"/>
  <c r="E31" i="46"/>
  <c r="E31" i="44"/>
  <c r="BQ31" i="46"/>
  <c r="BQ31" i="44"/>
  <c r="P60" i="46"/>
  <c r="P60" i="44"/>
  <c r="AR61" i="46"/>
  <c r="AR61" i="44"/>
  <c r="AO63" i="46"/>
  <c r="AO63" i="44"/>
  <c r="AM67" i="46"/>
  <c r="AM67" i="44"/>
  <c r="AH70" i="46"/>
  <c r="AH70" i="44"/>
  <c r="AD71" i="46"/>
  <c r="AD71" i="44"/>
  <c r="BJ71" i="46"/>
  <c r="BJ71" i="44"/>
  <c r="U73" i="46"/>
  <c r="U73" i="44"/>
  <c r="O74" i="46"/>
  <c r="O74" i="44"/>
  <c r="AG77" i="46"/>
  <c r="AG77" i="44"/>
  <c r="AK85" i="46"/>
  <c r="AK85" i="44"/>
  <c r="G86" i="46"/>
  <c r="G86" i="44"/>
  <c r="AE86" i="46"/>
  <c r="AE86" i="44"/>
  <c r="AP89" i="46"/>
  <c r="AP89" i="44"/>
  <c r="BN89" i="46"/>
  <c r="BN89" i="44"/>
  <c r="AG95" i="46"/>
  <c r="AG95" i="44"/>
  <c r="BM95" i="46"/>
  <c r="BM95" i="44"/>
  <c r="BF100" i="46"/>
  <c r="BF100" i="44"/>
  <c r="BB101" i="46"/>
  <c r="BB101" i="44"/>
  <c r="BB102" i="46"/>
  <c r="BB102" i="44"/>
  <c r="X103" i="46"/>
  <c r="X103" i="44"/>
  <c r="BD103" i="46"/>
  <c r="BD103" i="44"/>
  <c r="AP108" i="46"/>
  <c r="AP108" i="44"/>
  <c r="BF108" i="46"/>
  <c r="BF108" i="44"/>
  <c r="J110" i="46"/>
  <c r="J110" i="44"/>
  <c r="Z110" i="46"/>
  <c r="Z110" i="44"/>
  <c r="BF110" i="46"/>
  <c r="BF110" i="44"/>
  <c r="BN110" i="46"/>
  <c r="BN110" i="44"/>
  <c r="S113" i="46"/>
  <c r="S113" i="44"/>
  <c r="AY113" i="46"/>
  <c r="AY113" i="44"/>
  <c r="F114" i="46"/>
  <c r="F114" i="44"/>
  <c r="AL114" i="46"/>
  <c r="AL114" i="44"/>
  <c r="BJ114" i="46"/>
  <c r="BJ114" i="44"/>
  <c r="R115" i="46"/>
  <c r="R115" i="44"/>
  <c r="F116" i="46"/>
  <c r="F116" i="44"/>
  <c r="V116" i="46"/>
  <c r="V116" i="44"/>
  <c r="AL116" i="46"/>
  <c r="AL116" i="44"/>
  <c r="BB116" i="46"/>
  <c r="BB116" i="44"/>
  <c r="H117" i="46"/>
  <c r="H117" i="44"/>
  <c r="BL117" i="46"/>
  <c r="BL117" i="44"/>
  <c r="AV119" i="46"/>
  <c r="AV119" i="44"/>
  <c r="L120" i="46"/>
  <c r="L120" i="44"/>
  <c r="AR120" i="46"/>
  <c r="AR120" i="44"/>
  <c r="U121" i="46"/>
  <c r="U121" i="44"/>
  <c r="BA121" i="46"/>
  <c r="BA121" i="44"/>
  <c r="I122" i="46"/>
  <c r="I122" i="44"/>
  <c r="BE122" i="46"/>
  <c r="BE122" i="44"/>
  <c r="BM122" i="46"/>
  <c r="BM122" i="44"/>
  <c r="L123" i="46"/>
  <c r="L123" i="44"/>
  <c r="AR123" i="46"/>
  <c r="AR123" i="44"/>
  <c r="AZ123" i="46"/>
  <c r="AZ123" i="44"/>
  <c r="V124" i="46"/>
  <c r="V124" i="44"/>
  <c r="BB124" i="46"/>
  <c r="BB124" i="44"/>
  <c r="J125" i="46"/>
  <c r="J125" i="44"/>
  <c r="AP125" i="46"/>
  <c r="AP125" i="44"/>
  <c r="D126" i="46"/>
  <c r="D126" i="44"/>
  <c r="AB126" i="46"/>
  <c r="AB126" i="44"/>
  <c r="AJ126" i="46"/>
  <c r="AJ126" i="44"/>
  <c r="BP126" i="46"/>
  <c r="BP126" i="44"/>
  <c r="H127" i="46"/>
  <c r="H127" i="44"/>
  <c r="X127" i="46"/>
  <c r="X127" i="44"/>
  <c r="AV127" i="46"/>
  <c r="AV127" i="44"/>
  <c r="BD127" i="46"/>
  <c r="BD127" i="44"/>
  <c r="K128" i="46"/>
  <c r="K128" i="44"/>
  <c r="AQ128" i="46"/>
  <c r="AQ128" i="44"/>
  <c r="AY128" i="46"/>
  <c r="AY128" i="44"/>
  <c r="W129" i="46"/>
  <c r="W129" i="44"/>
  <c r="AE129" i="46"/>
  <c r="AE129" i="44"/>
  <c r="AM129" i="46"/>
  <c r="AM129" i="44"/>
  <c r="Q130" i="46"/>
  <c r="Q130" i="44"/>
  <c r="AO130" i="46"/>
  <c r="AO130" i="44"/>
  <c r="BE130" i="46"/>
  <c r="BE130" i="44"/>
  <c r="BM130" i="46"/>
  <c r="BM130" i="44"/>
  <c r="U131" i="46"/>
  <c r="U131" i="44"/>
  <c r="BA131" i="46"/>
  <c r="BA131" i="44"/>
  <c r="I132" i="46"/>
  <c r="I132" i="44"/>
  <c r="AG132" i="46"/>
  <c r="AG132" i="44"/>
  <c r="AO132" i="46"/>
  <c r="AO132" i="44"/>
  <c r="BM132" i="46"/>
  <c r="BM132" i="44"/>
  <c r="U133" i="46"/>
  <c r="U133" i="44"/>
  <c r="BA133" i="46"/>
  <c r="BA133" i="44"/>
  <c r="I134" i="46"/>
  <c r="I134" i="44"/>
  <c r="AO134" i="46"/>
  <c r="AO134" i="44"/>
  <c r="H135" i="46"/>
  <c r="H135" i="44"/>
  <c r="P135" i="46"/>
  <c r="P135" i="44"/>
  <c r="AN135" i="46"/>
  <c r="AN135" i="44"/>
  <c r="L136" i="46"/>
  <c r="L136" i="44"/>
  <c r="AB136" i="46"/>
  <c r="AB136" i="44"/>
  <c r="AR136" i="46"/>
  <c r="AR136" i="44"/>
  <c r="AN137" i="46"/>
  <c r="AN137" i="44"/>
  <c r="AV137" i="46"/>
  <c r="AV137" i="44"/>
  <c r="AB138" i="46"/>
  <c r="AB138" i="44"/>
  <c r="AJ138" i="46"/>
  <c r="AJ138" i="44"/>
  <c r="AS139" i="46"/>
  <c r="AS139" i="44"/>
  <c r="AG140" i="46"/>
  <c r="AG140" i="44"/>
  <c r="AW140" i="46"/>
  <c r="AW140" i="44"/>
  <c r="BM140" i="46"/>
  <c r="BM140" i="44"/>
  <c r="D141" i="46"/>
  <c r="D141" i="44"/>
  <c r="T141" i="46"/>
  <c r="T141" i="44"/>
  <c r="AB141" i="46"/>
  <c r="AB141" i="44"/>
  <c r="BP141" i="46"/>
  <c r="BP141" i="44"/>
  <c r="H142" i="46"/>
  <c r="H142" i="44"/>
  <c r="BD142" i="46"/>
  <c r="BD142" i="44"/>
  <c r="BL142" i="46"/>
  <c r="BL142" i="44"/>
  <c r="K143" i="46"/>
  <c r="K143" i="44"/>
  <c r="AA143" i="46"/>
  <c r="AA143" i="44"/>
  <c r="AQ143" i="46"/>
  <c r="AQ143" i="44"/>
  <c r="AY143" i="46"/>
  <c r="AY143" i="44"/>
  <c r="BG143" i="46"/>
  <c r="BG143" i="44"/>
  <c r="G144" i="46"/>
  <c r="G144" i="44"/>
  <c r="AE144" i="46"/>
  <c r="AE144" i="44"/>
  <c r="AU34" i="46"/>
  <c r="AU34" i="44"/>
  <c r="AV43" i="46"/>
  <c r="AV43" i="44"/>
  <c r="K51" i="46"/>
  <c r="K51" i="44"/>
  <c r="AA51" i="46"/>
  <c r="AA51" i="44"/>
  <c r="AQ51" i="46"/>
  <c r="AQ51" i="44"/>
  <c r="AZ59" i="46"/>
  <c r="AZ59" i="44"/>
  <c r="N13" i="44"/>
  <c r="Z14" i="44"/>
  <c r="V31" i="44"/>
  <c r="BL43" i="44"/>
  <c r="H47" i="44"/>
  <c r="BK50" i="44"/>
  <c r="AI51" i="44"/>
  <c r="S53" i="44"/>
  <c r="AT54" i="44"/>
  <c r="L61" i="44"/>
  <c r="AQ64" i="44"/>
  <c r="W65" i="44"/>
  <c r="AI66" i="44"/>
  <c r="BC69" i="44"/>
  <c r="F71" i="44"/>
  <c r="Q72" i="44"/>
  <c r="BM72" i="44"/>
  <c r="AU74" i="44"/>
  <c r="Q75" i="44"/>
  <c r="AG75" i="44"/>
  <c r="U76" i="44"/>
  <c r="BI76" i="44"/>
  <c r="BM77" i="44"/>
  <c r="G79" i="44"/>
  <c r="BC79" i="44"/>
  <c r="S80" i="44"/>
  <c r="Q87" i="44"/>
  <c r="AO87" i="44"/>
  <c r="AF89" i="44"/>
  <c r="AJ90" i="44"/>
  <c r="P91" i="44"/>
  <c r="AM93" i="44"/>
  <c r="AY94" i="44"/>
  <c r="BK97" i="44"/>
  <c r="K98" i="44"/>
  <c r="AY98" i="44"/>
  <c r="U99" i="44"/>
  <c r="AT103" i="44"/>
  <c r="BF104" i="44"/>
  <c r="N105" i="44"/>
  <c r="F36" i="46"/>
  <c r="F36" i="44"/>
  <c r="AY38" i="46"/>
  <c r="AY38" i="44"/>
  <c r="BB39" i="46"/>
  <c r="BB39" i="44"/>
  <c r="T41" i="46"/>
  <c r="T41" i="44"/>
  <c r="AK42" i="46"/>
  <c r="AK42" i="44"/>
  <c r="Q43" i="46"/>
  <c r="Q43" i="44"/>
  <c r="Y45" i="46"/>
  <c r="Y45" i="44"/>
  <c r="E56" i="46"/>
  <c r="E56" i="44"/>
  <c r="BQ86" i="44"/>
  <c r="L46" i="46"/>
  <c r="L46" i="44"/>
  <c r="S48" i="46"/>
  <c r="S48" i="44"/>
  <c r="AX14" i="44"/>
  <c r="AG18" i="44"/>
  <c r="AY53" i="44"/>
  <c r="C104" i="46"/>
  <c r="C104" i="44" s="1"/>
  <c r="AF10" i="44"/>
  <c r="AL15" i="44"/>
  <c r="AO16" i="44"/>
  <c r="M25" i="44"/>
  <c r="J27" i="44"/>
  <c r="BN27" i="44"/>
  <c r="AG29" i="44"/>
  <c r="BP42" i="44"/>
  <c r="AN47" i="44"/>
  <c r="S51" i="44"/>
  <c r="BO53" i="44"/>
  <c r="AV57" i="44"/>
  <c r="AB59" i="44"/>
  <c r="BQ62" i="44"/>
  <c r="G65" i="44"/>
  <c r="BK74" i="44"/>
  <c r="O81" i="44"/>
  <c r="AZ88" i="44"/>
  <c r="AV89" i="44"/>
  <c r="BH90" i="44"/>
  <c r="BK95" i="44"/>
  <c r="AS99" i="44"/>
  <c r="N103" i="44"/>
  <c r="Z104" i="44"/>
  <c r="AD46" i="46"/>
  <c r="AD46" i="44"/>
  <c r="BB46" i="46"/>
  <c r="BB46" i="44"/>
  <c r="AH47" i="46"/>
  <c r="AH47" i="44"/>
  <c r="BF47" i="46"/>
  <c r="BF47" i="44"/>
  <c r="AK48" i="46"/>
  <c r="AK48" i="44"/>
  <c r="BI48" i="46"/>
  <c r="BI48" i="44"/>
  <c r="BJ49" i="46"/>
  <c r="BJ49" i="44"/>
  <c r="Q52" i="46"/>
  <c r="Q52" i="44"/>
  <c r="AD31" i="46"/>
  <c r="AD31" i="44"/>
  <c r="BG41" i="46"/>
  <c r="BG41" i="44"/>
  <c r="T56" i="46"/>
  <c r="T56" i="44"/>
  <c r="BA11" i="44"/>
  <c r="Q18" i="44"/>
  <c r="AC20" i="44"/>
  <c r="E23" i="44"/>
  <c r="BQ23" i="44"/>
  <c r="J30" i="44"/>
  <c r="BF14" i="44"/>
  <c r="E20" i="44"/>
  <c r="AC36" i="44"/>
  <c r="AP38" i="44"/>
  <c r="AA41" i="44"/>
  <c r="O52" i="44"/>
  <c r="K64" i="44"/>
  <c r="AA64" i="44"/>
  <c r="AT71" i="44"/>
  <c r="AW75" i="44"/>
  <c r="I77" i="44"/>
  <c r="AE81" i="44"/>
  <c r="AU81" i="44"/>
  <c r="BI86" i="44"/>
  <c r="D90" i="44"/>
  <c r="G93" i="44"/>
  <c r="BK93" i="44"/>
  <c r="S94" i="44"/>
  <c r="AY96" i="44"/>
  <c r="AM97" i="44"/>
  <c r="L101" i="44"/>
  <c r="AZ101" i="44"/>
  <c r="AL105" i="44"/>
  <c r="M11" i="44"/>
  <c r="BM12" i="44"/>
  <c r="Y16" i="44"/>
  <c r="BM16" i="44"/>
  <c r="BH19" i="44"/>
  <c r="AW21" i="44"/>
  <c r="BF22" i="44"/>
  <c r="BE24" i="44"/>
  <c r="BA25" i="44"/>
  <c r="BB26" i="44"/>
  <c r="BA39" i="44"/>
  <c r="X45" i="44"/>
  <c r="K48" i="44"/>
  <c r="BG48" i="44"/>
  <c r="AV60" i="44"/>
  <c r="AW63" i="44"/>
  <c r="AU65" i="44"/>
  <c r="K66" i="44"/>
  <c r="BO66" i="44"/>
  <c r="Y77" i="44"/>
  <c r="AY80" i="44"/>
  <c r="BK86" i="44"/>
  <c r="BB88" i="44"/>
  <c r="BJ90" i="44"/>
  <c r="AP91" i="44"/>
  <c r="AQ94" i="44"/>
  <c r="AA96" i="44"/>
  <c r="AA98" i="44"/>
  <c r="M99" i="44"/>
  <c r="BP101" i="44"/>
  <c r="AL103" i="44"/>
  <c r="AS30" i="46"/>
  <c r="AS30" i="44"/>
  <c r="BH37" i="46"/>
  <c r="BH37" i="44"/>
  <c r="BN40" i="46"/>
  <c r="BN40" i="44"/>
  <c r="AE49" i="46"/>
  <c r="AE49" i="44"/>
  <c r="AH50" i="46"/>
  <c r="AH50" i="44"/>
  <c r="AH52" i="46"/>
  <c r="AH52" i="44"/>
  <c r="AX52" i="46"/>
  <c r="AX52" i="44"/>
  <c r="BN52" i="46"/>
  <c r="BN52" i="44"/>
  <c r="BJ53" i="46"/>
  <c r="BJ53" i="44"/>
  <c r="AR19" i="44"/>
  <c r="BI20" i="44"/>
  <c r="R30" i="44"/>
  <c r="AO37" i="44"/>
  <c r="AJ46" i="44"/>
  <c r="P47" i="44"/>
  <c r="BC52" i="44"/>
  <c r="BL57" i="44"/>
  <c r="AW72" i="44"/>
  <c r="BE84" i="44"/>
  <c r="BA85" i="44"/>
  <c r="BO87" i="44"/>
  <c r="X89" i="44"/>
  <c r="AX89" i="44"/>
  <c r="F90" i="44"/>
  <c r="AB90" i="44"/>
  <c r="AY92" i="44"/>
  <c r="AE93" i="44"/>
  <c r="AE95" i="44"/>
  <c r="BO98" i="44"/>
  <c r="BQ99" i="44"/>
  <c r="AX104" i="44"/>
  <c r="F105" i="44"/>
  <c r="A104" i="44"/>
  <c r="A12" i="44"/>
  <c r="C55" i="46"/>
  <c r="C55" i="44" s="1"/>
  <c r="C89" i="46"/>
  <c r="C89" i="44" s="1"/>
  <c r="AM7" i="44"/>
  <c r="F8" i="44"/>
  <c r="AH8" i="44"/>
  <c r="BH8" i="44"/>
  <c r="AM9" i="44"/>
  <c r="BG9" i="44"/>
  <c r="P10" i="44"/>
  <c r="AK10" i="44"/>
  <c r="BE10" i="44"/>
  <c r="N11" i="44"/>
  <c r="AN11" i="44"/>
  <c r="BI11" i="44"/>
  <c r="N12" i="44"/>
  <c r="AF12" i="44"/>
  <c r="AW12" i="44"/>
  <c r="BN12" i="44"/>
  <c r="U13" i="44"/>
  <c r="AO13" i="44"/>
  <c r="BG13" i="44"/>
  <c r="AH14" i="44"/>
  <c r="BI14" i="44"/>
  <c r="AT15" i="44"/>
  <c r="I16" i="44"/>
  <c r="Z16" i="44"/>
  <c r="BN16" i="44"/>
  <c r="AK17" i="44"/>
  <c r="BB17" i="44"/>
  <c r="D18" i="44"/>
  <c r="BF18" i="44"/>
  <c r="G19" i="44"/>
  <c r="AS19" i="44"/>
  <c r="BI19" i="44"/>
  <c r="M20" i="44"/>
  <c r="AK20" i="44"/>
  <c r="Q21" i="44"/>
  <c r="AX21" i="44"/>
  <c r="Z22" i="44"/>
  <c r="AP22" i="44"/>
  <c r="BG22" i="44"/>
  <c r="N23" i="44"/>
  <c r="J24" i="44"/>
  <c r="U27" i="44"/>
  <c r="AF28" i="44"/>
  <c r="BJ28" i="44"/>
  <c r="T29" i="44"/>
  <c r="AO29" i="44"/>
  <c r="U30" i="44"/>
  <c r="BQ30" i="44"/>
  <c r="AG31" i="44"/>
  <c r="AP32" i="44"/>
  <c r="O40" i="44"/>
  <c r="AE40" i="44"/>
  <c r="BD45" i="44"/>
  <c r="AI48" i="44"/>
  <c r="W50" i="44"/>
  <c r="F54" i="44"/>
  <c r="AL54" i="44"/>
  <c r="X55" i="44"/>
  <c r="D56" i="44"/>
  <c r="BP56" i="44"/>
  <c r="M62" i="44"/>
  <c r="AK62" i="44"/>
  <c r="BM63" i="44"/>
  <c r="BK65" i="44"/>
  <c r="R70" i="44"/>
  <c r="G74" i="44"/>
  <c r="BM75" i="44"/>
  <c r="M76" i="44"/>
  <c r="BA76" i="44"/>
  <c r="AJ78" i="44"/>
  <c r="AZ78" i="44"/>
  <c r="W79" i="44"/>
  <c r="K80" i="44"/>
  <c r="AC85" i="44"/>
  <c r="O86" i="44"/>
  <c r="AM86" i="44"/>
  <c r="AI87" i="44"/>
  <c r="L88" i="44"/>
  <c r="AR88" i="44"/>
  <c r="Z89" i="44"/>
  <c r="AD90" i="44"/>
  <c r="J91" i="44"/>
  <c r="BL91" i="44"/>
  <c r="S92" i="44"/>
  <c r="BA92" i="44"/>
  <c r="AG93" i="44"/>
  <c r="BC93" i="44"/>
  <c r="K94" i="44"/>
  <c r="AS94" i="44"/>
  <c r="BC95" i="44"/>
  <c r="BO96" i="44"/>
  <c r="O97" i="44"/>
  <c r="BC97" i="44"/>
  <c r="AQ98" i="44"/>
  <c r="O99" i="44"/>
  <c r="AK99" i="44"/>
  <c r="R100" i="44"/>
  <c r="AD101" i="44"/>
  <c r="F102" i="44"/>
  <c r="F103" i="44"/>
  <c r="AN103" i="44"/>
  <c r="BJ103" i="44"/>
  <c r="R104" i="44"/>
  <c r="AZ104" i="44"/>
  <c r="H105" i="44"/>
  <c r="N109" i="44"/>
  <c r="AT109" i="44"/>
  <c r="N111" i="44"/>
  <c r="AT111" i="44"/>
  <c r="AH112" i="44"/>
  <c r="BN112" i="44"/>
  <c r="AQ113" i="44"/>
  <c r="V114" i="44"/>
  <c r="AP115" i="44"/>
  <c r="BN115" i="44"/>
  <c r="AT116" i="44"/>
  <c r="AF117" i="44"/>
  <c r="D118" i="44"/>
  <c r="AJ118" i="44"/>
  <c r="BP118" i="44"/>
  <c r="X119" i="44"/>
  <c r="BD119" i="44"/>
  <c r="AG122" i="44"/>
  <c r="N124" i="44"/>
  <c r="AX125" i="44"/>
  <c r="BH126" i="44"/>
  <c r="AW130" i="44"/>
  <c r="E131" i="44"/>
  <c r="BI131" i="44"/>
  <c r="O50" i="46"/>
  <c r="O50" i="44"/>
  <c r="AF57" i="46"/>
  <c r="AF57" i="44"/>
  <c r="BC67" i="46"/>
  <c r="BC67" i="44"/>
  <c r="H10" i="44"/>
  <c r="Y12" i="44"/>
  <c r="AW18" i="44"/>
  <c r="AH27" i="44"/>
  <c r="AI53" i="44"/>
  <c r="N15" i="44"/>
  <c r="D19" i="44"/>
  <c r="BM21" i="44"/>
  <c r="C27" i="46"/>
  <c r="C27" i="44" s="1"/>
  <c r="AN10" i="44"/>
  <c r="AG12" i="44"/>
  <c r="R14" i="44"/>
  <c r="U17" i="44"/>
  <c r="AO18" i="44"/>
  <c r="AK23" i="44"/>
  <c r="BI25" i="44"/>
  <c r="AD26" i="44"/>
  <c r="BJ26" i="44"/>
  <c r="AP30" i="44"/>
  <c r="I37" i="44"/>
  <c r="P43" i="44"/>
  <c r="AR46" i="44"/>
  <c r="AV47" i="44"/>
  <c r="AQ48" i="44"/>
  <c r="G50" i="44"/>
  <c r="AA53" i="44"/>
  <c r="AQ53" i="44"/>
  <c r="V54" i="44"/>
  <c r="H55" i="44"/>
  <c r="P57" i="44"/>
  <c r="AJ59" i="44"/>
  <c r="D61" i="44"/>
  <c r="I63" i="44"/>
  <c r="AG63" i="44"/>
  <c r="AY64" i="44"/>
  <c r="AE65" i="44"/>
  <c r="BG66" i="44"/>
  <c r="BN70" i="44"/>
  <c r="N71" i="44"/>
  <c r="AC76" i="44"/>
  <c r="BE77" i="44"/>
  <c r="D78" i="44"/>
  <c r="BK81" i="44"/>
  <c r="W83" i="44"/>
  <c r="AM83" i="44"/>
  <c r="BC83" i="44"/>
  <c r="BQ85" i="44"/>
  <c r="K87" i="44"/>
  <c r="BE87" i="44"/>
  <c r="N88" i="44"/>
  <c r="AJ88" i="44"/>
  <c r="AT88" i="44"/>
  <c r="BP88" i="44"/>
  <c r="P89" i="44"/>
  <c r="BB90" i="44"/>
  <c r="AF91" i="44"/>
  <c r="BN91" i="44"/>
  <c r="AQ92" i="44"/>
  <c r="W93" i="44"/>
  <c r="W95" i="44"/>
  <c r="AQ96" i="44"/>
  <c r="AE97" i="44"/>
  <c r="E99" i="44"/>
  <c r="D101" i="44"/>
  <c r="AR101" i="44"/>
  <c r="AD103" i="44"/>
  <c r="AM32" i="46"/>
  <c r="AM32" i="44"/>
  <c r="AM146" i="46"/>
  <c r="AM146" i="44"/>
  <c r="BC146" i="46"/>
  <c r="BC146" i="44"/>
  <c r="Q147" i="46"/>
  <c r="Q147" i="44"/>
  <c r="AO147" i="46"/>
  <c r="AO147" i="44"/>
  <c r="AW147" i="46"/>
  <c r="AW147" i="44"/>
  <c r="M148" i="46"/>
  <c r="M148" i="44"/>
  <c r="AE149" i="46"/>
  <c r="AE149" i="44"/>
  <c r="BK149" i="46"/>
  <c r="BK149" i="44"/>
  <c r="S150" i="46"/>
  <c r="S150" i="44"/>
  <c r="AY150" i="46"/>
  <c r="AY150" i="44"/>
  <c r="E151" i="46"/>
  <c r="E151" i="44"/>
  <c r="AS151" i="46"/>
  <c r="AS151" i="44"/>
  <c r="T153" i="46"/>
  <c r="T153" i="44"/>
  <c r="AR153" i="46"/>
  <c r="AR153" i="44"/>
  <c r="BP153" i="46"/>
  <c r="BP153" i="44"/>
  <c r="S155" i="46"/>
  <c r="S155" i="44"/>
  <c r="AQ155" i="46"/>
  <c r="AQ155" i="44"/>
  <c r="AY155" i="46"/>
  <c r="AY155" i="44"/>
  <c r="G156" i="46"/>
  <c r="G156" i="44"/>
  <c r="AU156" i="46"/>
  <c r="AU156" i="44"/>
  <c r="AH157" i="46"/>
  <c r="AH157" i="44"/>
  <c r="BF157" i="46"/>
  <c r="BF157" i="44"/>
  <c r="N158" i="46"/>
  <c r="N158" i="44"/>
  <c r="AX159" i="46"/>
  <c r="AX159" i="44"/>
  <c r="AB160" i="46"/>
  <c r="AB160" i="44"/>
  <c r="BH160" i="46"/>
  <c r="BH160" i="44"/>
  <c r="P161" i="46"/>
  <c r="P161" i="44"/>
  <c r="BD161" i="46"/>
  <c r="BD161" i="44"/>
  <c r="AE163" i="46"/>
  <c r="AE163" i="44"/>
  <c r="AI164" i="46"/>
  <c r="AI164" i="44"/>
  <c r="AU165" i="46"/>
  <c r="AU165" i="44"/>
  <c r="BK165" i="46"/>
  <c r="BK165" i="44"/>
  <c r="AA166" i="46"/>
  <c r="AA166" i="44"/>
  <c r="AQ166" i="46"/>
  <c r="AQ166" i="44"/>
  <c r="BG166" i="46"/>
  <c r="BG166" i="44"/>
  <c r="I167" i="46"/>
  <c r="I167" i="44"/>
  <c r="BA168" i="46"/>
  <c r="BA168" i="44"/>
  <c r="I169" i="46"/>
  <c r="I169" i="44"/>
  <c r="Q169" i="46"/>
  <c r="Q169" i="44"/>
  <c r="Y169" i="46"/>
  <c r="Y169" i="44"/>
  <c r="AG169" i="46"/>
  <c r="AG169" i="44"/>
  <c r="AO169" i="46"/>
  <c r="AO169" i="44"/>
  <c r="AW169" i="46"/>
  <c r="AW169" i="44"/>
  <c r="BE169" i="46"/>
  <c r="BE169" i="44"/>
  <c r="BM169" i="46"/>
  <c r="BM169" i="44"/>
  <c r="E170" i="46"/>
  <c r="E170" i="44"/>
  <c r="BA170" i="46"/>
  <c r="BA170" i="44"/>
  <c r="BI170" i="46"/>
  <c r="BI170" i="44"/>
  <c r="Q171" i="46"/>
  <c r="Q171" i="44"/>
  <c r="M172" i="46"/>
  <c r="M172" i="44"/>
  <c r="AS172" i="46"/>
  <c r="AS172" i="44"/>
  <c r="BA172" i="46"/>
  <c r="BA172" i="44"/>
  <c r="I173" i="46"/>
  <c r="I173" i="44"/>
  <c r="Y173" i="46"/>
  <c r="Y173" i="44"/>
  <c r="BM173" i="46"/>
  <c r="BM173" i="44"/>
  <c r="E174" i="46"/>
  <c r="E174" i="44"/>
  <c r="M174" i="46"/>
  <c r="M174" i="44"/>
  <c r="AK174" i="46"/>
  <c r="AK174" i="44"/>
  <c r="AS174" i="46"/>
  <c r="AS174" i="44"/>
  <c r="BQ174" i="46"/>
  <c r="BQ174" i="44"/>
  <c r="X175" i="46"/>
  <c r="X175" i="44"/>
  <c r="AV175" i="46"/>
  <c r="AV175" i="44"/>
  <c r="AI176" i="46"/>
  <c r="AI176" i="44"/>
  <c r="AQ176" i="46"/>
  <c r="AQ176" i="44"/>
  <c r="AC177" i="46"/>
  <c r="AC177" i="44"/>
  <c r="AS177" i="46"/>
  <c r="AS177" i="44"/>
  <c r="BQ177" i="46"/>
  <c r="BQ177" i="44"/>
  <c r="R179" i="46"/>
  <c r="R179" i="44"/>
  <c r="N180" i="46"/>
  <c r="N180" i="44"/>
  <c r="V180" i="46"/>
  <c r="V180" i="44"/>
  <c r="AT180" i="46"/>
  <c r="AT180" i="44"/>
  <c r="J181" i="46"/>
  <c r="J181" i="44"/>
  <c r="AL182" i="46"/>
  <c r="AL182" i="44"/>
  <c r="AT182" i="46"/>
  <c r="AT182" i="44"/>
  <c r="BM32" i="44"/>
  <c r="K55" i="44"/>
  <c r="BG55" i="44"/>
  <c r="AE56" i="44"/>
  <c r="AU56" i="44"/>
  <c r="J57" i="44"/>
  <c r="BE57" i="44"/>
  <c r="AO58" i="44"/>
  <c r="M59" i="44"/>
  <c r="AU144" i="44"/>
  <c r="W146" i="44"/>
  <c r="AG147" i="44"/>
  <c r="BE147" i="44"/>
  <c r="BA148" i="44"/>
  <c r="AM149" i="44"/>
  <c r="AK151" i="44"/>
  <c r="BQ151" i="44"/>
  <c r="AO152" i="44"/>
  <c r="L153" i="44"/>
  <c r="AZ153" i="44"/>
  <c r="K155" i="44"/>
  <c r="AE156" i="44"/>
  <c r="BN157" i="44"/>
  <c r="BF159" i="44"/>
  <c r="L160" i="44"/>
  <c r="D162" i="44"/>
  <c r="L162" i="44"/>
  <c r="T162" i="44"/>
  <c r="AB162" i="44"/>
  <c r="AJ162" i="44"/>
  <c r="AR162" i="44"/>
  <c r="AZ162" i="44"/>
  <c r="BH162" i="44"/>
  <c r="BP162" i="44"/>
  <c r="W163" i="44"/>
  <c r="BC163" i="44"/>
  <c r="W165" i="44"/>
  <c r="Q167" i="44"/>
  <c r="BE167" i="44"/>
  <c r="M168" i="44"/>
  <c r="M170" i="44"/>
  <c r="AK184" i="46"/>
  <c r="AK184" i="44"/>
  <c r="Q185" i="46"/>
  <c r="Q185" i="44"/>
  <c r="O187" i="46"/>
  <c r="O187" i="44"/>
  <c r="X188" i="46"/>
  <c r="X188" i="44"/>
  <c r="AZ189" i="46"/>
  <c r="AZ189" i="44"/>
  <c r="X190" i="46"/>
  <c r="X190" i="44"/>
  <c r="V194" i="46"/>
  <c r="V194" i="44"/>
  <c r="AG195" i="46"/>
  <c r="AG195" i="44"/>
  <c r="E196" i="46"/>
  <c r="E196" i="44"/>
  <c r="AS196" i="46"/>
  <c r="AS196" i="44"/>
  <c r="G197" i="46"/>
  <c r="G197" i="44"/>
  <c r="AU197" i="46"/>
  <c r="AU197" i="44"/>
  <c r="N199" i="46"/>
  <c r="N199" i="44"/>
  <c r="BB199" i="46"/>
  <c r="BB199" i="44"/>
  <c r="W202" i="46"/>
  <c r="W202" i="44"/>
  <c r="K203" i="46"/>
  <c r="K203" i="44"/>
  <c r="AI203" i="46"/>
  <c r="AI203" i="44"/>
  <c r="S186" i="44"/>
  <c r="AQ186" i="44"/>
  <c r="G187" i="44"/>
  <c r="BK187" i="44"/>
  <c r="H188" i="44"/>
  <c r="AB189" i="44"/>
  <c r="H190" i="44"/>
  <c r="AN190" i="44"/>
  <c r="D191" i="44"/>
  <c r="L191" i="44"/>
  <c r="T191" i="44"/>
  <c r="AB191" i="44"/>
  <c r="AJ191" i="44"/>
  <c r="AR191" i="44"/>
  <c r="AZ191" i="44"/>
  <c r="BH191" i="44"/>
  <c r="BP191" i="44"/>
  <c r="AL194" i="44"/>
  <c r="AM197" i="44"/>
  <c r="AH198" i="44"/>
  <c r="BN198" i="44"/>
  <c r="BC202" i="44"/>
  <c r="T31" i="46"/>
  <c r="T31" i="44"/>
  <c r="AQ36" i="46"/>
  <c r="AQ36" i="44"/>
  <c r="AF38" i="46"/>
  <c r="AF38" i="44"/>
  <c r="AH42" i="46"/>
  <c r="AH42" i="44"/>
  <c r="AT47" i="46"/>
  <c r="AT47" i="44"/>
  <c r="BJ47" i="46"/>
  <c r="BJ47" i="44"/>
  <c r="F55" i="46"/>
  <c r="F55" i="44"/>
  <c r="V58" i="46"/>
  <c r="V58" i="44"/>
  <c r="AX61" i="46"/>
  <c r="AX61" i="44"/>
  <c r="K62" i="46"/>
  <c r="K62" i="44"/>
  <c r="BG62" i="46"/>
  <c r="BG62" i="44"/>
  <c r="O63" i="46"/>
  <c r="O63" i="44"/>
  <c r="I64" i="46"/>
  <c r="I64" i="44"/>
  <c r="Y64" i="46"/>
  <c r="Y64" i="44"/>
  <c r="E65" i="46"/>
  <c r="E65" i="44"/>
  <c r="U65" i="46"/>
  <c r="U65" i="44"/>
  <c r="BQ65" i="46"/>
  <c r="BQ65" i="44"/>
  <c r="AG66" i="46"/>
  <c r="AG66" i="44"/>
  <c r="M67" i="46"/>
  <c r="M67" i="44"/>
  <c r="BA67" i="46"/>
  <c r="BA67" i="44"/>
  <c r="BQ67" i="46"/>
  <c r="BQ67" i="44"/>
  <c r="Y68" i="46"/>
  <c r="Y68" i="44"/>
  <c r="BE68" i="46"/>
  <c r="BE68" i="44"/>
  <c r="E69" i="46"/>
  <c r="E69" i="44"/>
  <c r="AK69" i="46"/>
  <c r="AK69" i="44"/>
  <c r="AS69" i="46"/>
  <c r="AS69" i="44"/>
  <c r="BI69" i="46"/>
  <c r="BI69" i="44"/>
  <c r="P70" i="46"/>
  <c r="P70" i="44"/>
  <c r="BD70" i="46"/>
  <c r="BD70" i="44"/>
  <c r="AB71" i="46"/>
  <c r="AB71" i="44"/>
  <c r="AR71" i="46"/>
  <c r="AR71" i="44"/>
  <c r="AZ71" i="46"/>
  <c r="AZ71" i="44"/>
  <c r="AM72" i="46"/>
  <c r="AM72" i="44"/>
  <c r="AU72" i="46"/>
  <c r="AU72" i="44"/>
  <c r="BC72" i="46"/>
  <c r="BC72" i="44"/>
  <c r="S73" i="46"/>
  <c r="S73" i="44"/>
  <c r="AC74" i="46"/>
  <c r="AC74" i="44"/>
  <c r="BA74" i="46"/>
  <c r="BA74" i="44"/>
  <c r="BI74" i="46"/>
  <c r="BI74" i="44"/>
  <c r="AU75" i="46"/>
  <c r="AU75" i="44"/>
  <c r="AA76" i="46"/>
  <c r="AA76" i="44"/>
  <c r="G77" i="46"/>
  <c r="G77" i="44"/>
  <c r="O77" i="46"/>
  <c r="O77" i="44"/>
  <c r="A59" i="44"/>
  <c r="G18" i="44"/>
  <c r="R19" i="44"/>
  <c r="AH19" i="44"/>
  <c r="BF19" i="44"/>
  <c r="AY20" i="44"/>
  <c r="O21" i="44"/>
  <c r="AM21" i="44"/>
  <c r="BD22" i="44"/>
  <c r="S23" i="44"/>
  <c r="BP31" i="44"/>
  <c r="BP33" i="44"/>
  <c r="AI39" i="44"/>
  <c r="AS40" i="44"/>
  <c r="AH46" i="44"/>
  <c r="Q48" i="44"/>
  <c r="AG48" i="44"/>
  <c r="E50" i="44"/>
  <c r="U50" i="44"/>
  <c r="AK50" i="44"/>
  <c r="BA50" i="44"/>
  <c r="AW51" i="44"/>
  <c r="BM51" i="44"/>
  <c r="AK52" i="44"/>
  <c r="AT55" i="44"/>
  <c r="AP56" i="44"/>
  <c r="F58" i="44"/>
  <c r="AL58" i="44"/>
  <c r="BB58" i="44"/>
  <c r="J61" i="44"/>
  <c r="AU63" i="44"/>
  <c r="Q66" i="44"/>
  <c r="BE66" i="44"/>
  <c r="I68" i="44"/>
  <c r="AC69" i="44"/>
  <c r="L71" i="44"/>
  <c r="BG73" i="44"/>
  <c r="AK74" i="44"/>
  <c r="BQ74" i="44"/>
  <c r="AQ76" i="44"/>
  <c r="L23" i="46"/>
  <c r="L23" i="44"/>
  <c r="AZ23" i="46"/>
  <c r="AZ23" i="44"/>
  <c r="AF24" i="46"/>
  <c r="AF24" i="44"/>
  <c r="D25" i="46"/>
  <c r="D25" i="44"/>
  <c r="AB25" i="46"/>
  <c r="AB25" i="44"/>
  <c r="AZ28" i="46"/>
  <c r="AZ28" i="44"/>
  <c r="H29" i="46"/>
  <c r="H29" i="44"/>
  <c r="X29" i="46"/>
  <c r="X29" i="44"/>
  <c r="AN29" i="46"/>
  <c r="AN29" i="44"/>
  <c r="AG32" i="46"/>
  <c r="AG32" i="44"/>
  <c r="AW32" i="46"/>
  <c r="AW32" i="44"/>
  <c r="BD38" i="46"/>
  <c r="BD38" i="44"/>
  <c r="AK40" i="46"/>
  <c r="AK40" i="44"/>
  <c r="BJ55" i="46"/>
  <c r="BJ55" i="44"/>
  <c r="S20" i="44"/>
  <c r="AF22" i="44"/>
  <c r="AI23" i="44"/>
  <c r="AB33" i="44"/>
  <c r="S36" i="44"/>
  <c r="AD45" i="44"/>
  <c r="BF49" i="44"/>
  <c r="W63" i="44"/>
  <c r="AT26" i="46"/>
  <c r="AT26" i="44"/>
  <c r="R27" i="46"/>
  <c r="R27" i="44"/>
  <c r="BF27" i="46"/>
  <c r="BF27" i="44"/>
  <c r="BE29" i="46"/>
  <c r="BE29" i="44"/>
  <c r="AD33" i="46"/>
  <c r="AD33" i="44"/>
  <c r="J38" i="46"/>
  <c r="J38" i="44"/>
  <c r="BI39" i="46"/>
  <c r="BI39" i="44"/>
  <c r="W40" i="46"/>
  <c r="W40" i="44"/>
  <c r="BH42" i="46"/>
  <c r="BH42" i="44"/>
  <c r="H43" i="46"/>
  <c r="H43" i="44"/>
  <c r="X43" i="46"/>
  <c r="X43" i="44"/>
  <c r="AZ44" i="46"/>
  <c r="AZ44" i="44"/>
  <c r="D46" i="46"/>
  <c r="D46" i="44"/>
  <c r="BH46" i="46"/>
  <c r="BH46" i="44"/>
  <c r="AM50" i="46"/>
  <c r="AM50" i="44"/>
  <c r="G52" i="46"/>
  <c r="G52" i="44"/>
  <c r="AM52" i="46"/>
  <c r="AM52" i="44"/>
  <c r="AN55" i="46"/>
  <c r="AN55" i="44"/>
  <c r="AZ56" i="46"/>
  <c r="AZ56" i="44"/>
  <c r="AY39" i="46"/>
  <c r="AY39" i="44"/>
  <c r="Z61" i="46"/>
  <c r="Z61" i="44"/>
  <c r="BE35" i="44"/>
  <c r="AL43" i="44"/>
  <c r="Y53" i="44"/>
  <c r="BH54" i="44"/>
  <c r="BK37" i="44"/>
  <c r="BJ43" i="44"/>
  <c r="AO53" i="44"/>
  <c r="E67" i="44"/>
  <c r="AL23" i="46"/>
  <c r="AL23" i="44"/>
  <c r="AD28" i="46"/>
  <c r="AD28" i="44"/>
  <c r="BO32" i="46"/>
  <c r="BO32" i="44"/>
  <c r="T35" i="46"/>
  <c r="T35" i="44"/>
  <c r="AR35" i="46"/>
  <c r="AR35" i="44"/>
  <c r="BP35" i="46"/>
  <c r="BP35" i="44"/>
  <c r="Z37" i="46"/>
  <c r="Z37" i="44"/>
  <c r="V39" i="46"/>
  <c r="V39" i="44"/>
  <c r="AZ41" i="46"/>
  <c r="AZ41" i="44"/>
  <c r="E42" i="46"/>
  <c r="E42" i="44"/>
  <c r="AK44" i="46"/>
  <c r="AK44" i="44"/>
  <c r="BL52" i="46"/>
  <c r="BL52" i="44"/>
  <c r="AR53" i="46"/>
  <c r="AR53" i="44"/>
  <c r="Q55" i="46"/>
  <c r="Q55" i="44"/>
  <c r="AC56" i="46"/>
  <c r="AC56" i="44"/>
  <c r="Q57" i="46"/>
  <c r="Q57" i="44"/>
  <c r="AG57" i="46"/>
  <c r="AG57" i="44"/>
  <c r="I58" i="46"/>
  <c r="I58" i="44"/>
  <c r="AG58" i="46"/>
  <c r="AG58" i="44"/>
  <c r="E59" i="46"/>
  <c r="E59" i="44"/>
  <c r="AC59" i="46"/>
  <c r="AC59" i="44"/>
  <c r="BI59" i="46"/>
  <c r="BI59" i="44"/>
  <c r="Q60" i="46"/>
  <c r="Q60" i="44"/>
  <c r="AK61" i="46"/>
  <c r="AK61" i="44"/>
  <c r="BI61" i="46"/>
  <c r="BI61" i="44"/>
  <c r="AT62" i="46"/>
  <c r="AT62" i="44"/>
  <c r="AH63" i="46"/>
  <c r="AH63" i="44"/>
  <c r="BC37" i="46"/>
  <c r="BC37" i="44"/>
  <c r="BA40" i="46"/>
  <c r="BA40" i="44"/>
  <c r="R42" i="46"/>
  <c r="R42" i="44"/>
  <c r="BB45" i="46"/>
  <c r="BB45" i="44"/>
  <c r="Z49" i="46"/>
  <c r="Z49" i="44"/>
  <c r="AG51" i="46"/>
  <c r="AG51" i="44"/>
  <c r="AG53" i="46"/>
  <c r="AG53" i="44"/>
  <c r="BL32" i="44"/>
  <c r="V47" i="44"/>
  <c r="T54" i="44"/>
  <c r="V55" i="44"/>
  <c r="J19" i="44"/>
  <c r="V43" i="44"/>
  <c r="BQ52" i="44"/>
  <c r="AY62" i="44"/>
  <c r="AS65" i="44"/>
  <c r="BM68" i="44"/>
  <c r="AY17" i="44"/>
  <c r="W18" i="44"/>
  <c r="AJ33" i="44"/>
  <c r="BM35" i="44"/>
  <c r="J42" i="44"/>
  <c r="BF42" i="44"/>
  <c r="AT43" i="44"/>
  <c r="AH44" i="44"/>
  <c r="I51" i="44"/>
  <c r="L54" i="44"/>
  <c r="BM64" i="44"/>
  <c r="AE72" i="44"/>
  <c r="BO73" i="44"/>
  <c r="W75" i="44"/>
  <c r="BC25" i="46"/>
  <c r="BC25" i="44"/>
  <c r="BA48" i="46"/>
  <c r="BA48" i="44"/>
  <c r="BQ48" i="46"/>
  <c r="BQ48" i="44"/>
  <c r="AS51" i="46"/>
  <c r="AS51" i="44"/>
  <c r="BI51" i="46"/>
  <c r="BI51" i="44"/>
  <c r="U53" i="46"/>
  <c r="U53" i="44"/>
  <c r="AF54" i="46"/>
  <c r="AF54" i="44"/>
  <c r="AX55" i="46"/>
  <c r="AX55" i="44"/>
  <c r="F56" i="46"/>
  <c r="F56" i="44"/>
  <c r="BJ56" i="46"/>
  <c r="BJ56" i="44"/>
  <c r="BF58" i="46"/>
  <c r="BF58" i="44"/>
  <c r="AT59" i="46"/>
  <c r="AT59" i="44"/>
  <c r="AX60" i="46"/>
  <c r="AX60" i="44"/>
  <c r="F61" i="46"/>
  <c r="F61" i="44"/>
  <c r="N61" i="46"/>
  <c r="N61" i="44"/>
  <c r="AM62" i="46"/>
  <c r="AM62" i="44"/>
  <c r="BC62" i="46"/>
  <c r="BC62" i="44"/>
  <c r="AJ31" i="46"/>
  <c r="AJ31" i="44"/>
  <c r="P32" i="46"/>
  <c r="P32" i="44"/>
  <c r="J44" i="46"/>
  <c r="J44" i="44"/>
  <c r="BN44" i="46"/>
  <c r="BN44" i="44"/>
  <c r="M50" i="46"/>
  <c r="M50" i="44"/>
  <c r="C59" i="46"/>
  <c r="C59" i="44" s="1"/>
  <c r="AY23" i="44"/>
  <c r="X32" i="44"/>
  <c r="J49" i="44"/>
  <c r="BJ60" i="44"/>
  <c r="AU18" i="44"/>
  <c r="BC21" i="44"/>
  <c r="AG35" i="44"/>
  <c r="X38" i="44"/>
  <c r="N45" i="44"/>
  <c r="AH49" i="44"/>
  <c r="J56" i="44"/>
  <c r="AI62" i="44"/>
  <c r="M65" i="44"/>
  <c r="A56" i="44"/>
  <c r="C44" i="46"/>
  <c r="C44" i="44" s="1"/>
  <c r="AX19" i="44"/>
  <c r="G21" i="44"/>
  <c r="AE21" i="44"/>
  <c r="H22" i="44"/>
  <c r="D31" i="44"/>
  <c r="H32" i="44"/>
  <c r="AV32" i="44"/>
  <c r="K39" i="44"/>
  <c r="AQ39" i="44"/>
  <c r="BQ40" i="44"/>
  <c r="Z42" i="44"/>
  <c r="AX44" i="44"/>
  <c r="AL45" i="44"/>
  <c r="E52" i="44"/>
  <c r="C46" i="46"/>
  <c r="C46" i="44" s="1"/>
  <c r="C61" i="46"/>
  <c r="C61" i="44" s="1"/>
  <c r="AA20" i="44"/>
  <c r="BG20" i="44"/>
  <c r="AV22" i="44"/>
  <c r="AA23" i="44"/>
  <c r="K28" i="44"/>
  <c r="AB31" i="44"/>
  <c r="AO35" i="44"/>
  <c r="O37" i="44"/>
  <c r="H38" i="44"/>
  <c r="U40" i="44"/>
  <c r="AD43" i="44"/>
  <c r="AC50" i="44"/>
  <c r="BI50" i="44"/>
  <c r="AO51" i="44"/>
  <c r="Q53" i="44"/>
  <c r="N55" i="44"/>
  <c r="BJ58" i="44"/>
  <c r="N60" i="44"/>
  <c r="U67" i="44"/>
  <c r="BP71" i="44"/>
  <c r="E74" i="44"/>
  <c r="AY76" i="44"/>
  <c r="L24" i="46"/>
  <c r="L24" i="44"/>
  <c r="AZ24" i="46"/>
  <c r="AZ24" i="44"/>
  <c r="BE31" i="46"/>
  <c r="BE31" i="44"/>
  <c r="AU42" i="46"/>
  <c r="AU42" i="44"/>
  <c r="AQ43" i="46"/>
  <c r="AQ43" i="44"/>
  <c r="BG43" i="46"/>
  <c r="BG43" i="44"/>
  <c r="AU49" i="46"/>
  <c r="AU49" i="44"/>
  <c r="Z50" i="46"/>
  <c r="Z50" i="44"/>
  <c r="R52" i="46"/>
  <c r="R52" i="44"/>
  <c r="BB53" i="46"/>
  <c r="BB53" i="44"/>
  <c r="AA55" i="46"/>
  <c r="AA55" i="44"/>
  <c r="AQ57" i="46"/>
  <c r="AQ57" i="44"/>
  <c r="AY57" i="46"/>
  <c r="AY57" i="44"/>
  <c r="AI58" i="46"/>
  <c r="AI58" i="44"/>
  <c r="AY58" i="46"/>
  <c r="AY58" i="44"/>
  <c r="AE59" i="46"/>
  <c r="AE59" i="44"/>
  <c r="S60" i="46"/>
  <c r="S60" i="44"/>
  <c r="AQ60" i="46"/>
  <c r="AQ60" i="44"/>
  <c r="AM61" i="46"/>
  <c r="AM61" i="44"/>
  <c r="BK61" i="46"/>
  <c r="BK61" i="44"/>
  <c r="D63" i="46"/>
  <c r="D63" i="44"/>
  <c r="N64" i="46"/>
  <c r="N64" i="44"/>
  <c r="AI20" i="44"/>
  <c r="A44" i="44"/>
  <c r="AM37" i="44"/>
  <c r="F47" i="44"/>
  <c r="BM53" i="44"/>
  <c r="BF56" i="44"/>
  <c r="AL60" i="44"/>
  <c r="AO64" i="44"/>
  <c r="AC65" i="44"/>
  <c r="AW66" i="44"/>
  <c r="A61" i="44"/>
  <c r="AQ20" i="44"/>
  <c r="AR31" i="44"/>
  <c r="D33" i="44"/>
  <c r="I35" i="44"/>
  <c r="AA36" i="44"/>
  <c r="AP42" i="44"/>
  <c r="F43" i="44"/>
  <c r="J46" i="44"/>
  <c r="AP46" i="44"/>
  <c r="AC52" i="44"/>
  <c r="AP61" i="44"/>
  <c r="AM63" i="44"/>
  <c r="AW68" i="44"/>
  <c r="D71" i="44"/>
  <c r="BK72" i="44"/>
  <c r="G75" i="44"/>
  <c r="A46" i="44"/>
  <c r="AI11" i="44"/>
  <c r="K20" i="44"/>
  <c r="X22" i="44"/>
  <c r="K23" i="44"/>
  <c r="AQ23" i="44"/>
  <c r="AB26" i="44"/>
  <c r="AF32" i="44"/>
  <c r="AZ33" i="44"/>
  <c r="E40" i="44"/>
  <c r="V45" i="44"/>
  <c r="Z46" i="44"/>
  <c r="BF46" i="44"/>
  <c r="AD47" i="44"/>
  <c r="R49" i="44"/>
  <c r="AP49" i="44"/>
  <c r="AS50" i="44"/>
  <c r="BE51" i="44"/>
  <c r="AS52" i="44"/>
  <c r="AH56" i="44"/>
  <c r="N58" i="44"/>
  <c r="BB60" i="44"/>
  <c r="S62" i="44"/>
  <c r="AG68" i="44"/>
  <c r="T71" i="44"/>
  <c r="AY73" i="44"/>
  <c r="AS74" i="44"/>
  <c r="W77" i="44"/>
  <c r="BA22" i="46"/>
  <c r="BA22" i="44"/>
  <c r="A38" i="44"/>
  <c r="C19" i="46"/>
  <c r="C19" i="44" s="1"/>
  <c r="C56" i="46"/>
  <c r="C56" i="44" s="1"/>
  <c r="Y7" i="44"/>
  <c r="BG7" i="44"/>
  <c r="R8" i="44"/>
  <c r="AP8" i="44"/>
  <c r="E9" i="44"/>
  <c r="S9" i="44"/>
  <c r="AK9" i="44"/>
  <c r="BC9" i="44"/>
  <c r="I10" i="44"/>
  <c r="AA10" i="44"/>
  <c r="AS10" i="44"/>
  <c r="BL10" i="44"/>
  <c r="V11" i="44"/>
  <c r="AL11" i="44"/>
  <c r="BD11" i="44"/>
  <c r="I12" i="44"/>
  <c r="V12" i="44"/>
  <c r="AL12" i="44"/>
  <c r="BB12" i="44"/>
  <c r="F13" i="44"/>
  <c r="V13" i="44"/>
  <c r="AM13" i="44"/>
  <c r="BB13" i="44"/>
  <c r="E14" i="44"/>
  <c r="X14" i="44"/>
  <c r="AQ14" i="44"/>
  <c r="F15" i="44"/>
  <c r="AC15" i="44"/>
  <c r="AY15" i="44"/>
  <c r="H16" i="44"/>
  <c r="X16" i="44"/>
  <c r="AN16" i="44"/>
  <c r="BD16" i="44"/>
  <c r="L17" i="44"/>
  <c r="Z17" i="44"/>
  <c r="AN17" i="44"/>
  <c r="BA17" i="44"/>
  <c r="BO17" i="44"/>
  <c r="N18" i="44"/>
  <c r="Y18" i="44"/>
  <c r="AN18" i="44"/>
  <c r="BB18" i="44"/>
  <c r="BN18" i="44"/>
  <c r="M19" i="44"/>
  <c r="Z19" i="44"/>
  <c r="AO19" i="44"/>
  <c r="AZ19" i="44"/>
  <c r="BN19" i="44"/>
  <c r="L20" i="44"/>
  <c r="AB20" i="44"/>
  <c r="AS20" i="44"/>
  <c r="BH20" i="44"/>
  <c r="I21" i="44"/>
  <c r="V21" i="44"/>
  <c r="AH21" i="44"/>
  <c r="AU21" i="44"/>
  <c r="BJ21" i="44"/>
  <c r="M22" i="44"/>
  <c r="Y22" i="44"/>
  <c r="AK22" i="44"/>
  <c r="AW22" i="44"/>
  <c r="BL22" i="44"/>
  <c r="M23" i="44"/>
  <c r="AR23" i="44"/>
  <c r="BG23" i="44"/>
  <c r="F24" i="44"/>
  <c r="AB24" i="44"/>
  <c r="AW24" i="44"/>
  <c r="E25" i="44"/>
  <c r="AJ25" i="44"/>
  <c r="BN25" i="44"/>
  <c r="BG26" i="44"/>
  <c r="O27" i="44"/>
  <c r="AK27" i="44"/>
  <c r="BI27" i="44"/>
  <c r="AN28" i="44"/>
  <c r="BL28" i="44"/>
  <c r="Q29" i="44"/>
  <c r="AH29" i="44"/>
  <c r="AH30" i="44"/>
  <c r="BC30" i="44"/>
  <c r="L31" i="44"/>
  <c r="AZ31" i="44"/>
  <c r="K32" i="44"/>
  <c r="AI32" i="44"/>
  <c r="BC32" i="44"/>
  <c r="L33" i="44"/>
  <c r="BC33" i="44"/>
  <c r="X34" i="44"/>
  <c r="AZ34" i="44"/>
  <c r="P35" i="44"/>
  <c r="AV35" i="44"/>
  <c r="J36" i="44"/>
  <c r="AD36" i="44"/>
  <c r="BF36" i="44"/>
  <c r="R37" i="44"/>
  <c r="AT37" i="44"/>
  <c r="BG38" i="44"/>
  <c r="M39" i="44"/>
  <c r="AD39" i="44"/>
  <c r="AS39" i="44"/>
  <c r="BF39" i="44"/>
  <c r="BD40" i="44"/>
  <c r="F41" i="44"/>
  <c r="BH41" i="44"/>
  <c r="L42" i="44"/>
  <c r="AE42" i="44"/>
  <c r="AR42" i="44"/>
  <c r="BI42" i="44"/>
  <c r="M43" i="44"/>
  <c r="AF43" i="44"/>
  <c r="AW43" i="44"/>
  <c r="D44" i="44"/>
  <c r="T44" i="44"/>
  <c r="AJ44" i="44"/>
  <c r="BA44" i="44"/>
  <c r="BQ44" i="44"/>
  <c r="AN45" i="44"/>
  <c r="BJ45" i="44"/>
  <c r="N46" i="44"/>
  <c r="AT46" i="44"/>
  <c r="AF47" i="44"/>
  <c r="BA47" i="44"/>
  <c r="H48" i="44"/>
  <c r="AS48" i="44"/>
  <c r="BL48" i="44"/>
  <c r="AW50" i="44"/>
  <c r="H52" i="44"/>
  <c r="U52" i="44"/>
  <c r="AG52" i="44"/>
  <c r="F53" i="44"/>
  <c r="AS53" i="44"/>
  <c r="BP53" i="44"/>
  <c r="Y54" i="44"/>
  <c r="AM54" i="44"/>
  <c r="BM54" i="44"/>
  <c r="Z55" i="44"/>
  <c r="BB55" i="44"/>
  <c r="AX56" i="44"/>
  <c r="AD58" i="44"/>
  <c r="AT58" i="44"/>
  <c r="AD60" i="44"/>
  <c r="R61" i="44"/>
  <c r="Q64" i="44"/>
  <c r="BE64" i="44"/>
  <c r="Y66" i="44"/>
  <c r="AK67" i="44"/>
  <c r="Q68" i="44"/>
  <c r="U69" i="44"/>
  <c r="AF70" i="44"/>
  <c r="AJ71" i="44"/>
  <c r="AI73" i="44"/>
  <c r="O18" i="44"/>
  <c r="BC18" i="44"/>
  <c r="AP19" i="44"/>
  <c r="BK21" i="44"/>
  <c r="AN27" i="44"/>
  <c r="BD32" i="44"/>
  <c r="BH33" i="44"/>
  <c r="AW35" i="44"/>
  <c r="K36" i="44"/>
  <c r="BG36" i="44"/>
  <c r="AU37" i="44"/>
  <c r="BL38" i="44"/>
  <c r="BG39" i="44"/>
  <c r="BB47" i="44"/>
  <c r="BM48" i="44"/>
  <c r="BI52" i="44"/>
  <c r="I53" i="44"/>
  <c r="D54" i="44"/>
  <c r="AB54" i="44"/>
  <c r="AZ54" i="44"/>
  <c r="AD55" i="44"/>
  <c r="BF61" i="44"/>
  <c r="G63" i="44"/>
  <c r="BC63" i="44"/>
  <c r="AG64" i="44"/>
  <c r="AK65" i="44"/>
  <c r="Z23" i="46"/>
  <c r="Z23" i="44"/>
  <c r="BN23" i="46"/>
  <c r="BN23" i="44"/>
  <c r="S26" i="46"/>
  <c r="S26" i="44"/>
  <c r="AM27" i="46"/>
  <c r="AM27" i="44"/>
  <c r="J28" i="46"/>
  <c r="J28" i="44"/>
  <c r="O30" i="46"/>
  <c r="O30" i="44"/>
  <c r="AE30" i="46"/>
  <c r="AE30" i="44"/>
  <c r="AU30" i="46"/>
  <c r="AU30" i="44"/>
  <c r="D34" i="46"/>
  <c r="D34" i="44"/>
  <c r="AJ34" i="46"/>
  <c r="AJ34" i="44"/>
  <c r="BH34" i="46"/>
  <c r="BH34" i="44"/>
  <c r="Z36" i="46"/>
  <c r="Z36" i="44"/>
  <c r="J39" i="46"/>
  <c r="J39" i="44"/>
  <c r="L40" i="46"/>
  <c r="L40" i="44"/>
  <c r="BP40" i="46"/>
  <c r="BP40" i="44"/>
  <c r="Y44" i="46"/>
  <c r="Y44" i="44"/>
  <c r="AK45" i="46"/>
  <c r="AK45" i="44"/>
  <c r="AG46" i="46"/>
  <c r="AG46" i="44"/>
  <c r="AW46" i="46"/>
  <c r="AW46" i="44"/>
  <c r="M47" i="46"/>
  <c r="M47" i="44"/>
  <c r="AC47" i="46"/>
  <c r="AC47" i="44"/>
  <c r="BP50" i="46"/>
  <c r="BP50" i="44"/>
  <c r="AB52" i="46"/>
  <c r="AB52" i="44"/>
  <c r="AZ52" i="46"/>
  <c r="AZ52" i="44"/>
  <c r="K54" i="46"/>
  <c r="K54" i="44"/>
  <c r="BG54" i="46"/>
  <c r="BG54" i="44"/>
  <c r="AO56" i="46"/>
  <c r="AO56" i="44"/>
  <c r="BA57" i="46"/>
  <c r="BA57" i="44"/>
  <c r="X57" i="46"/>
  <c r="X57" i="44"/>
  <c r="BH59" i="46"/>
  <c r="BH59" i="44"/>
  <c r="E62" i="46"/>
  <c r="E62" i="44"/>
  <c r="BC65" i="46"/>
  <c r="BC65" i="44"/>
  <c r="W67" i="46"/>
  <c r="W67" i="44"/>
  <c r="AU67" i="46"/>
  <c r="AU67" i="44"/>
  <c r="AJ64" i="46"/>
  <c r="AJ64" i="44"/>
  <c r="BL67" i="46"/>
  <c r="BL67" i="44"/>
  <c r="AJ68" i="46"/>
  <c r="AJ68" i="44"/>
  <c r="AZ68" i="46"/>
  <c r="AZ68" i="44"/>
  <c r="P69" i="46"/>
  <c r="P69" i="44"/>
  <c r="AA70" i="46"/>
  <c r="AA70" i="44"/>
  <c r="O71" i="46"/>
  <c r="O71" i="44"/>
  <c r="W71" i="46"/>
  <c r="W71" i="44"/>
  <c r="AM71" i="46"/>
  <c r="AM71" i="44"/>
  <c r="BF72" i="46"/>
  <c r="BF72" i="44"/>
  <c r="F73" i="46"/>
  <c r="F73" i="44"/>
  <c r="H74" i="46"/>
  <c r="H74" i="44"/>
  <c r="AP75" i="46"/>
  <c r="AP75" i="44"/>
  <c r="BF75" i="46"/>
  <c r="BF75" i="44"/>
  <c r="BO63" i="46"/>
  <c r="BO63" i="44"/>
  <c r="Q65" i="46"/>
  <c r="Q65" i="44"/>
  <c r="AO65" i="46"/>
  <c r="AO65" i="44"/>
  <c r="BQ66" i="46"/>
  <c r="BQ66" i="44"/>
  <c r="U68" i="46"/>
  <c r="U68" i="44"/>
  <c r="BA68" i="46"/>
  <c r="BA68" i="44"/>
  <c r="BM69" i="46"/>
  <c r="BM69" i="44"/>
  <c r="L70" i="46"/>
  <c r="L70" i="44"/>
  <c r="BH70" i="46"/>
  <c r="BH70" i="44"/>
  <c r="BL71" i="46"/>
  <c r="BL71" i="44"/>
  <c r="N66" i="46"/>
  <c r="N66" i="44"/>
  <c r="AT66" i="46"/>
  <c r="AT66" i="44"/>
  <c r="BF67" i="46"/>
  <c r="BF67" i="44"/>
  <c r="F68" i="46"/>
  <c r="F68" i="44"/>
  <c r="AL68" i="46"/>
  <c r="AL68" i="44"/>
  <c r="J69" i="46"/>
  <c r="J69" i="44"/>
  <c r="AK70" i="46"/>
  <c r="AK70" i="44"/>
  <c r="BA70" i="46"/>
  <c r="BA70" i="44"/>
  <c r="L72" i="46"/>
  <c r="L72" i="44"/>
  <c r="AB72" i="46"/>
  <c r="AB72" i="44"/>
  <c r="AJ72" i="46"/>
  <c r="AJ72" i="44"/>
  <c r="AF73" i="46"/>
  <c r="AF73" i="44"/>
  <c r="AV73" i="46"/>
  <c r="AV73" i="44"/>
  <c r="BL73" i="46"/>
  <c r="BL73" i="44"/>
  <c r="R74" i="46"/>
  <c r="R74" i="44"/>
  <c r="BN74" i="46"/>
  <c r="BN74" i="44"/>
  <c r="L75" i="46"/>
  <c r="L75" i="44"/>
  <c r="AB75" i="46"/>
  <c r="AB75" i="44"/>
  <c r="X76" i="46"/>
  <c r="X76" i="44"/>
  <c r="AV76" i="46"/>
  <c r="AV76" i="44"/>
  <c r="D77" i="46"/>
  <c r="D77" i="44"/>
  <c r="H57" i="44"/>
  <c r="BI57" i="44"/>
  <c r="L59" i="44"/>
  <c r="AR59" i="44"/>
  <c r="H60" i="44"/>
  <c r="AF60" i="44"/>
  <c r="BQ60" i="44"/>
  <c r="Z62" i="44"/>
  <c r="AL63" i="44"/>
  <c r="BG63" i="44"/>
  <c r="T64" i="44"/>
  <c r="AT64" i="44"/>
  <c r="AG65" i="44"/>
  <c r="U66" i="44"/>
  <c r="AR66" i="44"/>
  <c r="P67" i="44"/>
  <c r="AN67" i="44"/>
  <c r="AN69" i="44"/>
  <c r="BD69" i="44"/>
  <c r="AZ72" i="44"/>
  <c r="U58" i="46"/>
  <c r="U58" i="44"/>
  <c r="AS58" i="46"/>
  <c r="AS58" i="44"/>
  <c r="Q59" i="46"/>
  <c r="Q59" i="44"/>
  <c r="AC60" i="46"/>
  <c r="AC60" i="44"/>
  <c r="BI60" i="46"/>
  <c r="BI60" i="44"/>
  <c r="Q61" i="46"/>
  <c r="Q61" i="44"/>
  <c r="R62" i="46"/>
  <c r="R62" i="44"/>
  <c r="AH62" i="46"/>
  <c r="AH62" i="44"/>
  <c r="N63" i="46"/>
  <c r="N63" i="44"/>
  <c r="AT63" i="46"/>
  <c r="AT63" i="44"/>
  <c r="AV64" i="46"/>
  <c r="AV64" i="44"/>
  <c r="X66" i="46"/>
  <c r="X66" i="44"/>
  <c r="AJ67" i="46"/>
  <c r="AJ67" i="44"/>
  <c r="BL68" i="46"/>
  <c r="BL68" i="44"/>
  <c r="AZ69" i="46"/>
  <c r="AZ69" i="44"/>
  <c r="AH78" i="46"/>
  <c r="AH78" i="44"/>
  <c r="AK79" i="46"/>
  <c r="AK79" i="44"/>
  <c r="AC81" i="46"/>
  <c r="AC81" i="44"/>
  <c r="Y82" i="46"/>
  <c r="Y82" i="44"/>
  <c r="W69" i="46"/>
  <c r="W69" i="44"/>
  <c r="Z70" i="46"/>
  <c r="Z70" i="44"/>
  <c r="AX70" i="46"/>
  <c r="AX70" i="44"/>
  <c r="Y72" i="46"/>
  <c r="Y72" i="44"/>
  <c r="AS73" i="46"/>
  <c r="AS73" i="44"/>
  <c r="BI73" i="46"/>
  <c r="BI73" i="44"/>
  <c r="Y75" i="46"/>
  <c r="Y75" i="44"/>
  <c r="AW77" i="46"/>
  <c r="AW77" i="44"/>
  <c r="E78" i="46"/>
  <c r="E78" i="44"/>
  <c r="U78" i="46"/>
  <c r="U78" i="44"/>
  <c r="D80" i="46"/>
  <c r="D80" i="44"/>
  <c r="AO74" i="46"/>
  <c r="AO74" i="44"/>
  <c r="BM74" i="46"/>
  <c r="BM74" i="44"/>
  <c r="AI75" i="46"/>
  <c r="AI75" i="44"/>
  <c r="O76" i="46"/>
  <c r="O76" i="44"/>
  <c r="AA77" i="46"/>
  <c r="AA77" i="44"/>
  <c r="BG77" i="46"/>
  <c r="BG77" i="44"/>
  <c r="AT78" i="46"/>
  <c r="AT78" i="44"/>
  <c r="Q79" i="46"/>
  <c r="Q79" i="44"/>
  <c r="BE79" i="46"/>
  <c r="BE79" i="44"/>
  <c r="AC80" i="46"/>
  <c r="AC80" i="44"/>
  <c r="BQ80" i="46"/>
  <c r="BQ80" i="44"/>
  <c r="Q81" i="46"/>
  <c r="Q81" i="44"/>
  <c r="M82" i="46"/>
  <c r="M82" i="44"/>
  <c r="BI82" i="46"/>
  <c r="BI82" i="44"/>
  <c r="Z79" i="46"/>
  <c r="Z79" i="44"/>
  <c r="BB80" i="46"/>
  <c r="BB80" i="44"/>
  <c r="AP81" i="46"/>
  <c r="AP81" i="44"/>
  <c r="AL82" i="46"/>
  <c r="AL82" i="44"/>
  <c r="AZ84" i="46"/>
  <c r="AZ84" i="44"/>
  <c r="AF85" i="46"/>
  <c r="AF85" i="44"/>
  <c r="AE69" i="44"/>
  <c r="K71" i="44"/>
  <c r="AY71" i="44"/>
  <c r="BO71" i="44"/>
  <c r="R73" i="44"/>
  <c r="AH73" i="44"/>
  <c r="Y74" i="44"/>
  <c r="BK78" i="44"/>
  <c r="AS79" i="44"/>
  <c r="BD79" i="44"/>
  <c r="BJ80" i="44"/>
  <c r="N82" i="44"/>
  <c r="AL77" i="46"/>
  <c r="AL77" i="44"/>
  <c r="AU79" i="44"/>
  <c r="AQ80" i="44"/>
  <c r="AW82" i="44"/>
  <c r="I83" i="44"/>
  <c r="Y83" i="44"/>
  <c r="AN83" i="44"/>
  <c r="O84" i="44"/>
  <c r="AA84" i="44"/>
  <c r="AM84" i="44"/>
  <c r="BC85" i="44"/>
  <c r="N87" i="44"/>
  <c r="AS89" i="44"/>
  <c r="AE37" i="46"/>
  <c r="AE37" i="44"/>
  <c r="AN38" i="46"/>
  <c r="AN38" i="44"/>
  <c r="S39" i="46"/>
  <c r="S39" i="44"/>
  <c r="AC40" i="46"/>
  <c r="AC40" i="44"/>
  <c r="N43" i="46"/>
  <c r="N43" i="44"/>
  <c r="BF44" i="46"/>
  <c r="BF44" i="44"/>
  <c r="AT45" i="46"/>
  <c r="AT45" i="44"/>
  <c r="R46" i="46"/>
  <c r="R46" i="44"/>
  <c r="AL47" i="46"/>
  <c r="AL47" i="44"/>
  <c r="AO48" i="46"/>
  <c r="AO48" i="44"/>
  <c r="BQ50" i="46"/>
  <c r="BQ50" i="44"/>
  <c r="Y51" i="46"/>
  <c r="Y51" i="44"/>
  <c r="M52" i="46"/>
  <c r="M52" i="44"/>
  <c r="BE53" i="46"/>
  <c r="BE53" i="44"/>
  <c r="AJ54" i="46"/>
  <c r="AJ54" i="44"/>
  <c r="AL55" i="46"/>
  <c r="AL55" i="44"/>
  <c r="R56" i="46"/>
  <c r="R56" i="44"/>
  <c r="F57" i="46"/>
  <c r="F57" i="44"/>
  <c r="N57" i="46"/>
  <c r="N57" i="44"/>
  <c r="V57" i="46"/>
  <c r="V57" i="44"/>
  <c r="AD57" i="46"/>
  <c r="AD57" i="44"/>
  <c r="AL57" i="46"/>
  <c r="AL57" i="44"/>
  <c r="AT57" i="46"/>
  <c r="AT57" i="44"/>
  <c r="BB57" i="46"/>
  <c r="BB57" i="44"/>
  <c r="BJ57" i="46"/>
  <c r="BJ57" i="44"/>
  <c r="V60" i="46"/>
  <c r="V60" i="44"/>
  <c r="AC39" i="46"/>
  <c r="AC39" i="44"/>
  <c r="G40" i="46"/>
  <c r="G40" i="44"/>
  <c r="BK40" i="46"/>
  <c r="BK40" i="44"/>
  <c r="AY41" i="46"/>
  <c r="AY41" i="44"/>
  <c r="AN43" i="46"/>
  <c r="AN43" i="44"/>
  <c r="L44" i="46"/>
  <c r="L44" i="44"/>
  <c r="BP44" i="46"/>
  <c r="BP44" i="44"/>
  <c r="AB46" i="46"/>
  <c r="AB46" i="44"/>
  <c r="AZ46" i="46"/>
  <c r="AZ46" i="44"/>
  <c r="BL47" i="46"/>
  <c r="BL47" i="44"/>
  <c r="AA48" i="46"/>
  <c r="AA48" i="44"/>
  <c r="AU50" i="46"/>
  <c r="AU50" i="44"/>
  <c r="BG51" i="46"/>
  <c r="BG51" i="44"/>
  <c r="AE52" i="46"/>
  <c r="AE52" i="44"/>
  <c r="K53" i="46"/>
  <c r="K53" i="44"/>
  <c r="BD55" i="46"/>
  <c r="BD55" i="44"/>
  <c r="AJ56" i="46"/>
  <c r="AJ56" i="44"/>
  <c r="D59" i="46"/>
  <c r="D59" i="44"/>
  <c r="AN60" i="46"/>
  <c r="AN60" i="44"/>
  <c r="T61" i="46"/>
  <c r="T61" i="44"/>
  <c r="U62" i="46"/>
  <c r="U62" i="44"/>
  <c r="BA62" i="46"/>
  <c r="BA62" i="44"/>
  <c r="Q63" i="46"/>
  <c r="Q63" i="44"/>
  <c r="BG64" i="46"/>
  <c r="BG64" i="44"/>
  <c r="O65" i="46"/>
  <c r="O65" i="44"/>
  <c r="AA66" i="46"/>
  <c r="AA66" i="44"/>
  <c r="O67" i="46"/>
  <c r="O67" i="44"/>
  <c r="AE67" i="46"/>
  <c r="AE67" i="44"/>
  <c r="BK67" i="46"/>
  <c r="BK67" i="44"/>
  <c r="J37" i="46"/>
  <c r="J37" i="44"/>
  <c r="AX37" i="46"/>
  <c r="AX37" i="44"/>
  <c r="BN37" i="46"/>
  <c r="BN37" i="44"/>
  <c r="BJ39" i="46"/>
  <c r="BJ39" i="44"/>
  <c r="AN40" i="46"/>
  <c r="AN40" i="44"/>
  <c r="AJ41" i="46"/>
  <c r="AJ41" i="44"/>
  <c r="AS42" i="46"/>
  <c r="AS42" i="44"/>
  <c r="BM43" i="46"/>
  <c r="BM43" i="44"/>
  <c r="Q45" i="46"/>
  <c r="Q45" i="44"/>
  <c r="AN52" i="46"/>
  <c r="AN52" i="44"/>
  <c r="T53" i="46"/>
  <c r="T53" i="44"/>
  <c r="BC54" i="46"/>
  <c r="BC54" i="44"/>
  <c r="BM55" i="46"/>
  <c r="BM55" i="44"/>
  <c r="AS56" i="46"/>
  <c r="AS56" i="44"/>
  <c r="AW58" i="46"/>
  <c r="AW58" i="44"/>
  <c r="AK59" i="46"/>
  <c r="AK59" i="44"/>
  <c r="BQ59" i="46"/>
  <c r="BQ59" i="44"/>
  <c r="AW60" i="46"/>
  <c r="AW60" i="44"/>
  <c r="AC61" i="46"/>
  <c r="AC61" i="44"/>
  <c r="Z63" i="46"/>
  <c r="Z63" i="44"/>
  <c r="L64" i="46"/>
  <c r="L64" i="44"/>
  <c r="AB64" i="46"/>
  <c r="AB64" i="44"/>
  <c r="AF65" i="46"/>
  <c r="AF65" i="44"/>
  <c r="J47" i="46"/>
  <c r="J47" i="44"/>
  <c r="AX47" i="46"/>
  <c r="AX47" i="44"/>
  <c r="Y50" i="46"/>
  <c r="Y50" i="44"/>
  <c r="AK51" i="46"/>
  <c r="AK51" i="44"/>
  <c r="AW52" i="46"/>
  <c r="AW52" i="44"/>
  <c r="AC53" i="46"/>
  <c r="AC53" i="44"/>
  <c r="H54" i="46"/>
  <c r="H54" i="44"/>
  <c r="J55" i="46"/>
  <c r="J55" i="44"/>
  <c r="BB56" i="46"/>
  <c r="BB56" i="44"/>
  <c r="Z58" i="46"/>
  <c r="Z58" i="44"/>
  <c r="N59" i="46"/>
  <c r="N59" i="44"/>
  <c r="BF60" i="46"/>
  <c r="BF60" i="44"/>
  <c r="AL61" i="46"/>
  <c r="AL61" i="44"/>
  <c r="AE62" i="46"/>
  <c r="AE62" i="44"/>
  <c r="H39" i="46"/>
  <c r="H39" i="44"/>
  <c r="AA43" i="46"/>
  <c r="AA43" i="44"/>
  <c r="W44" i="46"/>
  <c r="W44" i="44"/>
  <c r="BK46" i="46"/>
  <c r="BK46" i="44"/>
  <c r="AM49" i="46"/>
  <c r="AM49" i="44"/>
  <c r="BF50" i="46"/>
  <c r="BF50" i="44"/>
  <c r="N51" i="46"/>
  <c r="N51" i="44"/>
  <c r="BF52" i="46"/>
  <c r="BF52" i="44"/>
  <c r="AL53" i="46"/>
  <c r="AL53" i="44"/>
  <c r="Q54" i="46"/>
  <c r="Q54" i="44"/>
  <c r="S55" i="46"/>
  <c r="S55" i="44"/>
  <c r="BK56" i="46"/>
  <c r="BK56" i="44"/>
  <c r="BG58" i="46"/>
  <c r="BG58" i="44"/>
  <c r="AU59" i="46"/>
  <c r="AU59" i="44"/>
  <c r="BO60" i="46"/>
  <c r="BO60" i="44"/>
  <c r="AU61" i="46"/>
  <c r="AU61" i="44"/>
  <c r="AR63" i="46"/>
  <c r="AR63" i="44"/>
  <c r="BP63" i="46"/>
  <c r="BP63" i="44"/>
  <c r="U38" i="46"/>
  <c r="U38" i="44"/>
  <c r="R40" i="46"/>
  <c r="R40" i="44"/>
  <c r="W42" i="46"/>
  <c r="W42" i="44"/>
  <c r="AU44" i="46"/>
  <c r="AU44" i="44"/>
  <c r="G46" i="46"/>
  <c r="G46" i="44"/>
  <c r="A14" i="44"/>
  <c r="A40" i="44"/>
  <c r="C18" i="46"/>
  <c r="C18" i="44" s="1"/>
  <c r="A32" i="44"/>
  <c r="C42" i="46"/>
  <c r="C42" i="44" s="1"/>
  <c r="Q7" i="44"/>
  <c r="AO7" i="44"/>
  <c r="BO7" i="44"/>
  <c r="V8" i="44"/>
  <c r="AR8" i="44"/>
  <c r="BN8" i="44"/>
  <c r="AG9" i="44"/>
  <c r="AW9" i="44"/>
  <c r="BO9" i="44"/>
  <c r="Q10" i="44"/>
  <c r="AG10" i="44"/>
  <c r="AV10" i="44"/>
  <c r="U11" i="44"/>
  <c r="AH11" i="44"/>
  <c r="AX11" i="44"/>
  <c r="BN11" i="44"/>
  <c r="O12" i="44"/>
  <c r="AB12" i="44"/>
  <c r="AO12" i="44"/>
  <c r="BE12" i="44"/>
  <c r="E13" i="44"/>
  <c r="S13" i="44"/>
  <c r="AG13" i="44"/>
  <c r="AU13" i="44"/>
  <c r="BJ13" i="44"/>
  <c r="M14" i="44"/>
  <c r="AA14" i="44"/>
  <c r="AS14" i="44"/>
  <c r="E15" i="44"/>
  <c r="V15" i="44"/>
  <c r="AQ15" i="44"/>
  <c r="BO15" i="44"/>
  <c r="N16" i="44"/>
  <c r="AD16" i="44"/>
  <c r="AP16" i="44"/>
  <c r="BE16" i="44"/>
  <c r="J17" i="44"/>
  <c r="V17" i="44"/>
  <c r="AJ17" i="44"/>
  <c r="AV17" i="44"/>
  <c r="BG17" i="44"/>
  <c r="F18" i="44"/>
  <c r="P18" i="44"/>
  <c r="AB18" i="44"/>
  <c r="AM18" i="44"/>
  <c r="AX18" i="44"/>
  <c r="BK18" i="44"/>
  <c r="I19" i="44"/>
  <c r="T19" i="44"/>
  <c r="AG19" i="44"/>
  <c r="AQ19" i="44"/>
  <c r="BA19" i="44"/>
  <c r="BM19" i="44"/>
  <c r="J20" i="44"/>
  <c r="V20" i="44"/>
  <c r="AJ20" i="44"/>
  <c r="AZ20" i="44"/>
  <c r="L21" i="44"/>
  <c r="W21" i="44"/>
  <c r="AG21" i="44"/>
  <c r="AR21" i="44"/>
  <c r="BD21" i="44"/>
  <c r="E22" i="44"/>
  <c r="R22" i="44"/>
  <c r="AC22" i="44"/>
  <c r="AN22" i="44"/>
  <c r="AX22" i="44"/>
  <c r="BI22" i="44"/>
  <c r="F23" i="44"/>
  <c r="R23" i="44"/>
  <c r="AC23" i="44"/>
  <c r="AP23" i="44"/>
  <c r="BA23" i="44"/>
  <c r="BL23" i="44"/>
  <c r="I24" i="44"/>
  <c r="Y24" i="44"/>
  <c r="AR24" i="44"/>
  <c r="BH24" i="44"/>
  <c r="K25" i="44"/>
  <c r="AH25" i="44"/>
  <c r="BF25" i="44"/>
  <c r="N26" i="44"/>
  <c r="AQ26" i="44"/>
  <c r="M27" i="44"/>
  <c r="AE27" i="44"/>
  <c r="AU27" i="44"/>
  <c r="P28" i="44"/>
  <c r="AH28" i="44"/>
  <c r="BD28" i="44"/>
  <c r="AL29" i="44"/>
  <c r="BB29" i="44"/>
  <c r="G30" i="44"/>
  <c r="BG30" i="44"/>
  <c r="F31" i="44"/>
  <c r="Y31" i="44"/>
  <c r="AO31" i="44"/>
  <c r="BH31" i="44"/>
  <c r="O32" i="44"/>
  <c r="AE32" i="44"/>
  <c r="AQ32" i="44"/>
  <c r="BG32" i="44"/>
  <c r="O33" i="44"/>
  <c r="AR33" i="44"/>
  <c r="J34" i="44"/>
  <c r="BL34" i="44"/>
  <c r="Q35" i="44"/>
  <c r="AN35" i="44"/>
  <c r="BH35" i="44"/>
  <c r="N36" i="44"/>
  <c r="AF36" i="44"/>
  <c r="BA36" i="44"/>
  <c r="G37" i="44"/>
  <c r="AD37" i="44"/>
  <c r="BB37" i="44"/>
  <c r="Z38" i="44"/>
  <c r="AV38" i="44"/>
  <c r="N39" i="44"/>
  <c r="AA39" i="44"/>
  <c r="AN39" i="44"/>
  <c r="BL39" i="44"/>
  <c r="J40" i="44"/>
  <c r="AH40" i="44"/>
  <c r="AU40" i="44"/>
  <c r="BI40" i="44"/>
  <c r="H41" i="44"/>
  <c r="V41" i="44"/>
  <c r="AL41" i="44"/>
  <c r="BB41" i="44"/>
  <c r="D42" i="44"/>
  <c r="O42" i="44"/>
  <c r="AC42" i="44"/>
  <c r="AO42" i="44"/>
  <c r="AZ42" i="44"/>
  <c r="K43" i="44"/>
  <c r="Y43" i="44"/>
  <c r="AO43" i="44"/>
  <c r="BD43" i="44"/>
  <c r="E44" i="44"/>
  <c r="R44" i="44"/>
  <c r="AE44" i="44"/>
  <c r="AP44" i="44"/>
  <c r="BC44" i="44"/>
  <c r="U45" i="44"/>
  <c r="AG45" i="44"/>
  <c r="AW45" i="44"/>
  <c r="BL45" i="44"/>
  <c r="M46" i="44"/>
  <c r="Y46" i="44"/>
  <c r="AL46" i="44"/>
  <c r="BM46" i="44"/>
  <c r="N47" i="44"/>
  <c r="Z47" i="44"/>
  <c r="AP47" i="44"/>
  <c r="BD47" i="44"/>
  <c r="I48" i="44"/>
  <c r="Y48" i="44"/>
  <c r="AN48" i="44"/>
  <c r="BE48" i="44"/>
  <c r="G49" i="44"/>
  <c r="Y49" i="44"/>
  <c r="BK49" i="44"/>
  <c r="I50" i="44"/>
  <c r="T50" i="44"/>
  <c r="AE50" i="44"/>
  <c r="AR50" i="44"/>
  <c r="BE50" i="44"/>
  <c r="E51" i="44"/>
  <c r="Q51" i="44"/>
  <c r="AD51" i="44"/>
  <c r="BD51" i="44"/>
  <c r="BO51" i="44"/>
  <c r="L52" i="44"/>
  <c r="AF52" i="44"/>
  <c r="AP52" i="44"/>
  <c r="BA52" i="44"/>
  <c r="BK52" i="44"/>
  <c r="H53" i="44"/>
  <c r="AB53" i="44"/>
  <c r="AN53" i="44"/>
  <c r="BH53" i="44"/>
  <c r="BQ53" i="44"/>
  <c r="W54" i="44"/>
  <c r="AG54" i="44"/>
  <c r="AR54" i="44"/>
  <c r="BB54" i="44"/>
  <c r="BP54" i="44"/>
  <c r="M55" i="44"/>
  <c r="AG55" i="44"/>
  <c r="AQ55" i="44"/>
  <c r="BA55" i="44"/>
  <c r="G56" i="44"/>
  <c r="AB56" i="44"/>
  <c r="AL56" i="44"/>
  <c r="AW56" i="44"/>
  <c r="BQ56" i="44"/>
  <c r="U57" i="44"/>
  <c r="AN57" i="44"/>
  <c r="AW57" i="44"/>
  <c r="BO57" i="44"/>
  <c r="M58" i="44"/>
  <c r="T59" i="44"/>
  <c r="AG59" i="44"/>
  <c r="AS59" i="44"/>
  <c r="BE59" i="44"/>
  <c r="BP59" i="44"/>
  <c r="X60" i="44"/>
  <c r="AG60" i="44"/>
  <c r="BL60" i="44"/>
  <c r="I61" i="44"/>
  <c r="AB61" i="44"/>
  <c r="BH61" i="44"/>
  <c r="AC62" i="44"/>
  <c r="AP62" i="44"/>
  <c r="BJ63" i="44"/>
  <c r="AP39" i="46"/>
  <c r="AP39" i="44"/>
  <c r="AZ40" i="46"/>
  <c r="AZ40" i="44"/>
  <c r="X41" i="46"/>
  <c r="X41" i="44"/>
  <c r="BL41" i="46"/>
  <c r="BL41" i="44"/>
  <c r="BE42" i="46"/>
  <c r="BE42" i="44"/>
  <c r="BA43" i="46"/>
  <c r="BA43" i="44"/>
  <c r="BI45" i="46"/>
  <c r="BI45" i="44"/>
  <c r="AO46" i="46"/>
  <c r="AO46" i="44"/>
  <c r="P48" i="46"/>
  <c r="P48" i="44"/>
  <c r="BD48" i="46"/>
  <c r="BD48" i="44"/>
  <c r="BE49" i="46"/>
  <c r="BE49" i="44"/>
  <c r="AJ50" i="46"/>
  <c r="AJ50" i="44"/>
  <c r="AV51" i="46"/>
  <c r="AV51" i="44"/>
  <c r="D52" i="46"/>
  <c r="D52" i="44"/>
  <c r="BP52" i="46"/>
  <c r="BP52" i="44"/>
  <c r="AV53" i="46"/>
  <c r="AV53" i="44"/>
  <c r="AA54" i="46"/>
  <c r="AA54" i="44"/>
  <c r="AC55" i="46"/>
  <c r="AC55" i="44"/>
  <c r="I56" i="46"/>
  <c r="I56" i="44"/>
  <c r="E58" i="46"/>
  <c r="E58" i="44"/>
  <c r="AK58" i="46"/>
  <c r="AK58" i="44"/>
  <c r="Y59" i="46"/>
  <c r="Y59" i="44"/>
  <c r="M60" i="46"/>
  <c r="M60" i="44"/>
  <c r="BE61" i="46"/>
  <c r="BE61" i="44"/>
  <c r="J62" i="46"/>
  <c r="J62" i="44"/>
  <c r="BB63" i="46"/>
  <c r="BB63" i="44"/>
  <c r="H64" i="46"/>
  <c r="H64" i="44"/>
  <c r="AN64" i="46"/>
  <c r="AN64" i="44"/>
  <c r="AV66" i="46"/>
  <c r="AV66" i="44"/>
  <c r="BL66" i="46"/>
  <c r="BL66" i="44"/>
  <c r="AZ67" i="46"/>
  <c r="AZ67" i="44"/>
  <c r="H68" i="46"/>
  <c r="H68" i="44"/>
  <c r="AF68" i="46"/>
  <c r="AF68" i="44"/>
  <c r="AV68" i="46"/>
  <c r="AV68" i="44"/>
  <c r="BD68" i="46"/>
  <c r="BD68" i="44"/>
  <c r="AJ69" i="46"/>
  <c r="AJ69" i="44"/>
  <c r="AW64" i="46"/>
  <c r="AW64" i="44"/>
  <c r="I66" i="46"/>
  <c r="I66" i="44"/>
  <c r="BI67" i="46"/>
  <c r="BI67" i="44"/>
  <c r="BQ69" i="46"/>
  <c r="BQ69" i="44"/>
  <c r="O69" i="46"/>
  <c r="O69" i="44"/>
  <c r="AU69" i="46"/>
  <c r="AU69" i="44"/>
  <c r="I72" i="46"/>
  <c r="I72" i="44"/>
  <c r="AG72" i="46"/>
  <c r="AG72" i="44"/>
  <c r="E73" i="46"/>
  <c r="E73" i="44"/>
  <c r="AK73" i="46"/>
  <c r="AK73" i="44"/>
  <c r="BQ73" i="46"/>
  <c r="BQ73" i="44"/>
  <c r="W74" i="46"/>
  <c r="W74" i="44"/>
  <c r="AE74" i="46"/>
  <c r="AE74" i="44"/>
  <c r="I75" i="46"/>
  <c r="I75" i="44"/>
  <c r="AO75" i="46"/>
  <c r="AO75" i="44"/>
  <c r="BE75" i="46"/>
  <c r="BE75" i="44"/>
  <c r="E76" i="46"/>
  <c r="E76" i="44"/>
  <c r="AK76" i="46"/>
  <c r="AK76" i="44"/>
  <c r="AS76" i="46"/>
  <c r="AS76" i="44"/>
  <c r="Q77" i="46"/>
  <c r="Q77" i="44"/>
  <c r="AO77" i="46"/>
  <c r="AO77" i="44"/>
  <c r="T78" i="46"/>
  <c r="T78" i="44"/>
  <c r="AB78" i="46"/>
  <c r="AB78" i="44"/>
  <c r="AR78" i="46"/>
  <c r="AR78" i="44"/>
  <c r="BH78" i="46"/>
  <c r="BH78" i="44"/>
  <c r="BP78" i="46"/>
  <c r="BP78" i="44"/>
  <c r="AE79" i="46"/>
  <c r="AE79" i="44"/>
  <c r="BK79" i="46"/>
  <c r="BK79" i="44"/>
  <c r="AI80" i="46"/>
  <c r="AI80" i="44"/>
  <c r="BG80" i="46"/>
  <c r="BG80" i="44"/>
  <c r="BO80" i="46"/>
  <c r="BO80" i="44"/>
  <c r="BL65" i="46"/>
  <c r="BL65" i="44"/>
  <c r="AJ66" i="46"/>
  <c r="AJ66" i="44"/>
  <c r="X67" i="46"/>
  <c r="X67" i="44"/>
  <c r="D68" i="46"/>
  <c r="D68" i="44"/>
  <c r="AI70" i="46"/>
  <c r="AI70" i="44"/>
  <c r="AE71" i="46"/>
  <c r="AE71" i="44"/>
  <c r="BK71" i="46"/>
  <c r="BK71" i="44"/>
  <c r="AP72" i="46"/>
  <c r="AP72" i="44"/>
  <c r="AX72" i="46"/>
  <c r="AX72" i="44"/>
  <c r="AN74" i="46"/>
  <c r="AN74" i="44"/>
  <c r="BL74" i="46"/>
  <c r="BL74" i="44"/>
  <c r="AX75" i="46"/>
  <c r="AX75" i="44"/>
  <c r="U64" i="46"/>
  <c r="U64" i="44"/>
  <c r="AS66" i="46"/>
  <c r="AS66" i="44"/>
  <c r="AG67" i="46"/>
  <c r="AG67" i="44"/>
  <c r="AK68" i="46"/>
  <c r="AK68" i="44"/>
  <c r="BQ68" i="46"/>
  <c r="BQ68" i="44"/>
  <c r="Y69" i="46"/>
  <c r="Y69" i="44"/>
  <c r="BE69" i="46"/>
  <c r="BE69" i="44"/>
  <c r="AY72" i="46"/>
  <c r="AY72" i="44"/>
  <c r="AD64" i="46"/>
  <c r="AD64" i="44"/>
  <c r="J65" i="46"/>
  <c r="J65" i="44"/>
  <c r="AP65" i="46"/>
  <c r="AP65" i="44"/>
  <c r="BB66" i="46"/>
  <c r="BB66" i="44"/>
  <c r="AP67" i="46"/>
  <c r="AP67" i="44"/>
  <c r="N68" i="46"/>
  <c r="N68" i="44"/>
  <c r="M70" i="46"/>
  <c r="M70" i="44"/>
  <c r="AS70" i="46"/>
  <c r="AS70" i="44"/>
  <c r="I71" i="46"/>
  <c r="I71" i="44"/>
  <c r="D72" i="46"/>
  <c r="D72" i="44"/>
  <c r="T72" i="46"/>
  <c r="T72" i="44"/>
  <c r="BH72" i="46"/>
  <c r="BH72" i="44"/>
  <c r="BF74" i="46"/>
  <c r="BF74" i="44"/>
  <c r="T75" i="46"/>
  <c r="T75" i="44"/>
  <c r="BH75" i="46"/>
  <c r="BH75" i="44"/>
  <c r="BN61" i="44"/>
  <c r="AQ62" i="44"/>
  <c r="BK62" i="44"/>
  <c r="AI63" i="44"/>
  <c r="BK63" i="44"/>
  <c r="AL64" i="44"/>
  <c r="BQ64" i="44"/>
  <c r="Y65" i="44"/>
  <c r="AW65" i="44"/>
  <c r="BI65" i="44"/>
  <c r="F66" i="44"/>
  <c r="AK66" i="44"/>
  <c r="BP66" i="44"/>
  <c r="J67" i="44"/>
  <c r="AO67" i="44"/>
  <c r="T68" i="44"/>
  <c r="AR68" i="44"/>
  <c r="Z69" i="44"/>
  <c r="AM69" i="44"/>
  <c r="AX69" i="44"/>
  <c r="BK69" i="44"/>
  <c r="J70" i="44"/>
  <c r="BG71" i="44"/>
  <c r="F72" i="44"/>
  <c r="AX73" i="44"/>
  <c r="BC74" i="44"/>
  <c r="N75" i="44"/>
  <c r="AQ71" i="46"/>
  <c r="AQ71" i="44"/>
  <c r="AD72" i="46"/>
  <c r="AD72" i="44"/>
  <c r="BJ72" i="46"/>
  <c r="BJ72" i="44"/>
  <c r="Z73" i="46"/>
  <c r="Z73" i="44"/>
  <c r="BF73" i="46"/>
  <c r="BF73" i="44"/>
  <c r="D74" i="46"/>
  <c r="D74" i="44"/>
  <c r="AR74" i="46"/>
  <c r="AR74" i="44"/>
  <c r="BP74" i="46"/>
  <c r="BP74" i="44"/>
  <c r="AD75" i="46"/>
  <c r="AD75" i="44"/>
  <c r="J76" i="46"/>
  <c r="J76" i="44"/>
  <c r="Z76" i="46"/>
  <c r="Z76" i="44"/>
  <c r="BB77" i="46"/>
  <c r="BB77" i="44"/>
  <c r="BJ77" i="46"/>
  <c r="BJ77" i="44"/>
  <c r="D79" i="46"/>
  <c r="D79" i="44"/>
  <c r="L79" i="46"/>
  <c r="L79" i="44"/>
  <c r="BP79" i="46"/>
  <c r="BP79" i="44"/>
  <c r="H80" i="46"/>
  <c r="H80" i="44"/>
  <c r="BD80" i="46"/>
  <c r="BD80" i="44"/>
  <c r="D81" i="46"/>
  <c r="D81" i="44"/>
  <c r="AB81" i="46"/>
  <c r="AB81" i="44"/>
  <c r="AR81" i="46"/>
  <c r="AR81" i="44"/>
  <c r="AZ81" i="46"/>
  <c r="AZ81" i="44"/>
  <c r="H82" i="46"/>
  <c r="H82" i="44"/>
  <c r="O72" i="46"/>
  <c r="O72" i="44"/>
  <c r="M74" i="46"/>
  <c r="M74" i="44"/>
  <c r="AM75" i="46"/>
  <c r="AM75" i="44"/>
  <c r="S76" i="46"/>
  <c r="S76" i="44"/>
  <c r="BK77" i="46"/>
  <c r="BK77" i="44"/>
  <c r="R78" i="46"/>
  <c r="R78" i="44"/>
  <c r="AU83" i="46"/>
  <c r="AU83" i="44"/>
  <c r="Q84" i="46"/>
  <c r="Q84" i="44"/>
  <c r="AW84" i="46"/>
  <c r="AW84" i="44"/>
  <c r="AT76" i="46"/>
  <c r="AT76" i="44"/>
  <c r="Z77" i="46"/>
  <c r="Z77" i="44"/>
  <c r="AN79" i="46"/>
  <c r="AN79" i="44"/>
  <c r="L80" i="46"/>
  <c r="L80" i="44"/>
  <c r="T82" i="46"/>
  <c r="T82" i="44"/>
  <c r="AZ82" i="46"/>
  <c r="AZ82" i="44"/>
  <c r="H83" i="46"/>
  <c r="H83" i="44"/>
  <c r="O73" i="46"/>
  <c r="O73" i="44"/>
  <c r="AU73" i="46"/>
  <c r="AU73" i="44"/>
  <c r="AW74" i="46"/>
  <c r="AW74" i="44"/>
  <c r="K75" i="46"/>
  <c r="K75" i="44"/>
  <c r="BC76" i="46"/>
  <c r="BC76" i="44"/>
  <c r="AI77" i="46"/>
  <c r="AI77" i="44"/>
  <c r="F78" i="46"/>
  <c r="F78" i="44"/>
  <c r="AL78" i="46"/>
  <c r="AL78" i="44"/>
  <c r="AW79" i="46"/>
  <c r="AW79" i="44"/>
  <c r="AS80" i="46"/>
  <c r="AS80" i="44"/>
  <c r="BL76" i="46"/>
  <c r="BL76" i="44"/>
  <c r="AR77" i="46"/>
  <c r="AR77" i="44"/>
  <c r="BF79" i="46"/>
  <c r="BF79" i="44"/>
  <c r="V80" i="46"/>
  <c r="V80" i="44"/>
  <c r="J81" i="46"/>
  <c r="J81" i="44"/>
  <c r="AD82" i="46"/>
  <c r="AD82" i="44"/>
  <c r="BJ82" i="46"/>
  <c r="BJ82" i="44"/>
  <c r="BF83" i="46"/>
  <c r="BF83" i="44"/>
  <c r="G73" i="44"/>
  <c r="AE73" i="44"/>
  <c r="BC73" i="44"/>
  <c r="AG74" i="44"/>
  <c r="S75" i="44"/>
  <c r="BD76" i="44"/>
  <c r="J77" i="44"/>
  <c r="T77" i="44"/>
  <c r="G78" i="44"/>
  <c r="AM81" i="44"/>
  <c r="AF82" i="44"/>
  <c r="O83" i="44"/>
  <c r="AB83" i="44"/>
  <c r="AO84" i="44"/>
  <c r="T83" i="46"/>
  <c r="T83" i="44"/>
  <c r="F84" i="46"/>
  <c r="F84" i="44"/>
  <c r="AL84" i="46"/>
  <c r="AL84" i="44"/>
  <c r="L86" i="46"/>
  <c r="L86" i="44"/>
  <c r="AR86" i="46"/>
  <c r="AR86" i="44"/>
  <c r="BG88" i="46"/>
  <c r="BG88" i="44"/>
  <c r="O89" i="46"/>
  <c r="O89" i="44"/>
  <c r="AU89" i="46"/>
  <c r="AU89" i="44"/>
  <c r="AX78" i="44"/>
  <c r="M79" i="44"/>
  <c r="AG81" i="44"/>
  <c r="BM81" i="44"/>
  <c r="E85" i="44"/>
  <c r="N85" i="44"/>
  <c r="X85" i="44"/>
  <c r="AT85" i="44"/>
  <c r="BD85" i="44"/>
  <c r="W86" i="44"/>
  <c r="BC86" i="44"/>
  <c r="T87" i="44"/>
  <c r="AK8" i="46"/>
  <c r="AK8" i="44"/>
  <c r="BQ8" i="46"/>
  <c r="BQ8" i="44"/>
  <c r="AP13" i="46"/>
  <c r="AP13" i="44"/>
  <c r="BF13" i="46"/>
  <c r="BF13" i="44"/>
  <c r="AD14" i="46"/>
  <c r="AD14" i="44"/>
  <c r="BB14" i="46"/>
  <c r="BB14" i="44"/>
  <c r="J15" i="46"/>
  <c r="J15" i="44"/>
  <c r="AE8" i="46"/>
  <c r="AE8" i="44"/>
  <c r="AE12" i="46"/>
  <c r="AE12" i="44"/>
  <c r="D13" i="46"/>
  <c r="D13" i="44"/>
  <c r="AB13" i="46"/>
  <c r="AB13" i="44"/>
  <c r="BH13" i="46"/>
  <c r="BH13" i="44"/>
  <c r="BP13" i="46"/>
  <c r="BP13" i="44"/>
  <c r="P14" i="46"/>
  <c r="P14" i="44"/>
  <c r="BD14" i="46"/>
  <c r="BD14" i="44"/>
  <c r="A15" i="44"/>
  <c r="A28" i="44"/>
  <c r="AC24" i="44"/>
  <c r="AS24" i="44"/>
  <c r="BJ27" i="44"/>
  <c r="AU51" i="44"/>
  <c r="K52" i="44"/>
  <c r="S52" i="44"/>
  <c r="AA52" i="44"/>
  <c r="AI52" i="44"/>
  <c r="AQ52" i="44"/>
  <c r="AY52" i="44"/>
  <c r="BG52" i="44"/>
  <c r="BO52" i="44"/>
  <c r="M8" i="46"/>
  <c r="M8" i="44"/>
  <c r="AS8" i="46"/>
  <c r="AS8" i="44"/>
  <c r="J9" i="46"/>
  <c r="J9" i="44"/>
  <c r="AP9" i="46"/>
  <c r="AP9" i="44"/>
  <c r="BN9" i="46"/>
  <c r="BN9" i="44"/>
  <c r="Q11" i="46"/>
  <c r="Q11" i="44"/>
  <c r="BE11" i="46"/>
  <c r="BE11" i="44"/>
  <c r="AH13" i="46"/>
  <c r="AH13" i="44"/>
  <c r="F14" i="46"/>
  <c r="F14" i="44"/>
  <c r="AP15" i="46"/>
  <c r="AP15" i="44"/>
  <c r="BF15" i="46"/>
  <c r="BF15" i="44"/>
  <c r="BQ21" i="46"/>
  <c r="BQ21" i="44"/>
  <c r="Y17" i="44"/>
  <c r="G8" i="46"/>
  <c r="G8" i="44"/>
  <c r="AM8" i="46"/>
  <c r="AM8" i="44"/>
  <c r="AU12" i="46"/>
  <c r="AU12" i="44"/>
  <c r="AN14" i="46"/>
  <c r="AN14" i="44"/>
  <c r="T15" i="46"/>
  <c r="T15" i="44"/>
  <c r="AZ15" i="46"/>
  <c r="AZ15" i="44"/>
  <c r="G16" i="46"/>
  <c r="G16" i="44"/>
  <c r="W16" i="46"/>
  <c r="W16" i="44"/>
  <c r="O8" i="44"/>
  <c r="BC8" i="44"/>
  <c r="G12" i="44"/>
  <c r="AC18" i="44"/>
  <c r="AT22" i="44"/>
  <c r="AM41" i="44"/>
  <c r="AI65" i="44"/>
  <c r="AV7" i="46"/>
  <c r="AV7" i="44"/>
  <c r="I11" i="46"/>
  <c r="I11" i="44"/>
  <c r="Z13" i="46"/>
  <c r="Z13" i="44"/>
  <c r="BA21" i="46"/>
  <c r="BA21" i="44"/>
  <c r="R7" i="46"/>
  <c r="R7" i="44"/>
  <c r="BN7" i="46"/>
  <c r="BN7" i="44"/>
  <c r="W8" i="46"/>
  <c r="W8" i="44"/>
  <c r="AU8" i="46"/>
  <c r="AU8" i="44"/>
  <c r="BK8" i="46"/>
  <c r="BK8" i="44"/>
  <c r="K11" i="46"/>
  <c r="K11" i="44"/>
  <c r="AA11" i="46"/>
  <c r="AA11" i="44"/>
  <c r="T13" i="46"/>
  <c r="T13" i="44"/>
  <c r="AZ13" i="46"/>
  <c r="AZ13" i="44"/>
  <c r="AR15" i="46"/>
  <c r="AR15" i="44"/>
  <c r="BP15" i="46"/>
  <c r="BP15" i="44"/>
  <c r="O16" i="46"/>
  <c r="O16" i="44"/>
  <c r="AM16" i="46"/>
  <c r="AM16" i="44"/>
  <c r="AU16" i="46"/>
  <c r="AU16" i="44"/>
  <c r="BK16" i="46"/>
  <c r="BK16" i="44"/>
  <c r="AA17" i="46"/>
  <c r="AA17" i="44"/>
  <c r="A31" i="44"/>
  <c r="C23" i="46"/>
  <c r="C23" i="44" s="1"/>
  <c r="AN7" i="44"/>
  <c r="BF9" i="44"/>
  <c r="BL19" i="44"/>
  <c r="Y23" i="44"/>
  <c r="BM73" i="44"/>
  <c r="P7" i="46"/>
  <c r="P7" i="44"/>
  <c r="BL7" i="46"/>
  <c r="BL7" i="44"/>
  <c r="AO11" i="46"/>
  <c r="AO11" i="44"/>
  <c r="J13" i="46"/>
  <c r="J13" i="44"/>
  <c r="AK21" i="46"/>
  <c r="AK21" i="44"/>
  <c r="AP7" i="46"/>
  <c r="AP7" i="44"/>
  <c r="S11" i="46"/>
  <c r="S11" i="44"/>
  <c r="AY11" i="46"/>
  <c r="AY11" i="44"/>
  <c r="L13" i="46"/>
  <c r="L13" i="44"/>
  <c r="AJ13" i="46"/>
  <c r="AJ13" i="44"/>
  <c r="AR13" i="46"/>
  <c r="AR13" i="44"/>
  <c r="H14" i="46"/>
  <c r="H14" i="44"/>
  <c r="BH15" i="46"/>
  <c r="BH15" i="44"/>
  <c r="S17" i="46"/>
  <c r="S17" i="44"/>
  <c r="BC16" i="44"/>
  <c r="Z26" i="44"/>
  <c r="AE41" i="44"/>
  <c r="AF7" i="46"/>
  <c r="AF7" i="44"/>
  <c r="AH9" i="46"/>
  <c r="AH9" i="44"/>
  <c r="AX9" i="46"/>
  <c r="AX9" i="44"/>
  <c r="AS21" i="46"/>
  <c r="AS21" i="44"/>
  <c r="Z7" i="46"/>
  <c r="Z7" i="44"/>
  <c r="AX7" i="46"/>
  <c r="AX7" i="44"/>
  <c r="AQ11" i="46"/>
  <c r="AQ11" i="44"/>
  <c r="BG11" i="46"/>
  <c r="BG11" i="44"/>
  <c r="BO11" i="46"/>
  <c r="BO11" i="44"/>
  <c r="W12" i="46"/>
  <c r="W12" i="44"/>
  <c r="BC12" i="46"/>
  <c r="BC12" i="44"/>
  <c r="AV14" i="46"/>
  <c r="AV14" i="44"/>
  <c r="D15" i="46"/>
  <c r="D15" i="44"/>
  <c r="AJ15" i="46"/>
  <c r="AJ15" i="44"/>
  <c r="K17" i="46"/>
  <c r="K17" i="44"/>
  <c r="BK12" i="44"/>
  <c r="AF14" i="44"/>
  <c r="AB15" i="44"/>
  <c r="AE16" i="44"/>
  <c r="AQ17" i="44"/>
  <c r="K74" i="44"/>
  <c r="S74" i="44"/>
  <c r="AA74" i="44"/>
  <c r="AI74" i="44"/>
  <c r="AQ74" i="44"/>
  <c r="AY74" i="44"/>
  <c r="BG74" i="44"/>
  <c r="BI8" i="46"/>
  <c r="BI8" i="44"/>
  <c r="AT14" i="46"/>
  <c r="AT14" i="44"/>
  <c r="BN15" i="46"/>
  <c r="BN15" i="44"/>
  <c r="I17" i="46"/>
  <c r="I17" i="44"/>
  <c r="AO17" i="46"/>
  <c r="AO17" i="44"/>
  <c r="BE17" i="46"/>
  <c r="BE17" i="44"/>
  <c r="E18" i="46"/>
  <c r="E18" i="44"/>
  <c r="AS18" i="46"/>
  <c r="AS18" i="44"/>
  <c r="H19" i="46"/>
  <c r="H19" i="44"/>
  <c r="P19" i="46"/>
  <c r="P19" i="44"/>
  <c r="AF19" i="46"/>
  <c r="AF19" i="44"/>
  <c r="AN19" i="46"/>
  <c r="AN19" i="44"/>
  <c r="AV19" i="46"/>
  <c r="AV19" i="44"/>
  <c r="AW20" i="46"/>
  <c r="AW20" i="44"/>
  <c r="E21" i="46"/>
  <c r="E21" i="44"/>
  <c r="M21" i="46"/>
  <c r="M21" i="44"/>
  <c r="AC21" i="46"/>
  <c r="AC21" i="44"/>
  <c r="N22" i="46"/>
  <c r="N22" i="44"/>
  <c r="AD22" i="46"/>
  <c r="AD22" i="44"/>
  <c r="BJ22" i="46"/>
  <c r="BJ22" i="44"/>
  <c r="AO23" i="46"/>
  <c r="AO23" i="44"/>
  <c r="BE23" i="46"/>
  <c r="BE23" i="44"/>
  <c r="U24" i="46"/>
  <c r="U24" i="44"/>
  <c r="BI24" i="46"/>
  <c r="BI24" i="44"/>
  <c r="Q25" i="46"/>
  <c r="Q25" i="44"/>
  <c r="AG25" i="46"/>
  <c r="AG25" i="44"/>
  <c r="AW25" i="46"/>
  <c r="AW25" i="44"/>
  <c r="J26" i="46"/>
  <c r="J26" i="44"/>
  <c r="R26" i="46"/>
  <c r="R26" i="44"/>
  <c r="AH26" i="46"/>
  <c r="AH26" i="44"/>
  <c r="V27" i="46"/>
  <c r="V27" i="44"/>
  <c r="AL27" i="46"/>
  <c r="AL27" i="44"/>
  <c r="AT27" i="46"/>
  <c r="AT27" i="44"/>
  <c r="BB27" i="46"/>
  <c r="BB27" i="44"/>
  <c r="I28" i="46"/>
  <c r="I28" i="44"/>
  <c r="Q28" i="46"/>
  <c r="Q28" i="44"/>
  <c r="AG28" i="46"/>
  <c r="AG28" i="44"/>
  <c r="AW28" i="46"/>
  <c r="AW28" i="44"/>
  <c r="BM28" i="46"/>
  <c r="BM28" i="44"/>
  <c r="M29" i="46"/>
  <c r="M29" i="44"/>
  <c r="AS29" i="46"/>
  <c r="AS29" i="44"/>
  <c r="BI29" i="46"/>
  <c r="BI29" i="44"/>
  <c r="F30" i="46"/>
  <c r="F30" i="44"/>
  <c r="BB30" i="46"/>
  <c r="BB30" i="44"/>
  <c r="AX31" i="46"/>
  <c r="AX31" i="44"/>
  <c r="BN31" i="46"/>
  <c r="BN31" i="44"/>
  <c r="N32" i="46"/>
  <c r="N32" i="44"/>
  <c r="AL32" i="46"/>
  <c r="AL32" i="44"/>
  <c r="BB32" i="46"/>
  <c r="BB32" i="44"/>
  <c r="R33" i="46"/>
  <c r="R33" i="44"/>
  <c r="AH33" i="46"/>
  <c r="AH33" i="44"/>
  <c r="AP33" i="46"/>
  <c r="AP33" i="44"/>
  <c r="BF33" i="46"/>
  <c r="BF33" i="44"/>
  <c r="BN33" i="46"/>
  <c r="BN33" i="44"/>
  <c r="K34" i="46"/>
  <c r="K34" i="44"/>
  <c r="AA34" i="46"/>
  <c r="AA34" i="44"/>
  <c r="AI34" i="46"/>
  <c r="AI34" i="44"/>
  <c r="AY34" i="46"/>
  <c r="AY34" i="44"/>
  <c r="G35" i="46"/>
  <c r="G35" i="44"/>
  <c r="W35" i="46"/>
  <c r="W35" i="44"/>
  <c r="AM35" i="46"/>
  <c r="AM35" i="44"/>
  <c r="Q36" i="46"/>
  <c r="Q36" i="44"/>
  <c r="AS37" i="46"/>
  <c r="AS37" i="44"/>
  <c r="BI37" i="46"/>
  <c r="BI37" i="44"/>
  <c r="V38" i="46"/>
  <c r="V38" i="44"/>
  <c r="AL38" i="46"/>
  <c r="AL38" i="44"/>
  <c r="BB38" i="46"/>
  <c r="BB38" i="44"/>
  <c r="BJ38" i="46"/>
  <c r="BJ38" i="44"/>
  <c r="I39" i="46"/>
  <c r="I39" i="44"/>
  <c r="Y39" i="46"/>
  <c r="Y39" i="44"/>
  <c r="S40" i="46"/>
  <c r="S40" i="44"/>
  <c r="AI40" i="46"/>
  <c r="AI40" i="44"/>
  <c r="O41" i="46"/>
  <c r="O41" i="44"/>
  <c r="P42" i="46"/>
  <c r="P42" i="44"/>
  <c r="AF42" i="46"/>
  <c r="AF42" i="44"/>
  <c r="AV42" i="46"/>
  <c r="AV42" i="44"/>
  <c r="BL42" i="46"/>
  <c r="BL42" i="44"/>
  <c r="L43" i="46"/>
  <c r="L43" i="44"/>
  <c r="AB43" i="46"/>
  <c r="AB43" i="44"/>
  <c r="AR43" i="46"/>
  <c r="AR43" i="44"/>
  <c r="BH43" i="46"/>
  <c r="BH43" i="44"/>
  <c r="H44" i="46"/>
  <c r="H44" i="44"/>
  <c r="X44" i="46"/>
  <c r="X44" i="44"/>
  <c r="AN44" i="46"/>
  <c r="AN44" i="44"/>
  <c r="BD44" i="46"/>
  <c r="BD44" i="44"/>
  <c r="D45" i="46"/>
  <c r="D45" i="44"/>
  <c r="T45" i="46"/>
  <c r="T45" i="44"/>
  <c r="AJ45" i="46"/>
  <c r="AJ45" i="44"/>
  <c r="AZ45" i="46"/>
  <c r="AZ45" i="44"/>
  <c r="D47" i="46"/>
  <c r="D47" i="44"/>
  <c r="T47" i="46"/>
  <c r="T47" i="44"/>
  <c r="AJ47" i="46"/>
  <c r="AJ47" i="44"/>
  <c r="AZ47" i="46"/>
  <c r="AZ47" i="44"/>
  <c r="BP47" i="46"/>
  <c r="BP47" i="44"/>
  <c r="O48" i="46"/>
  <c r="O48" i="44"/>
  <c r="AE48" i="46"/>
  <c r="AE48" i="44"/>
  <c r="AU48" i="46"/>
  <c r="AU48" i="44"/>
  <c r="BK48" i="46"/>
  <c r="BK48" i="44"/>
  <c r="H49" i="46"/>
  <c r="H49" i="44"/>
  <c r="X49" i="46"/>
  <c r="X49" i="44"/>
  <c r="AN49" i="46"/>
  <c r="AN49" i="44"/>
  <c r="K50" i="46"/>
  <c r="K50" i="44"/>
  <c r="S50" i="46"/>
  <c r="S50" i="44"/>
  <c r="AI50" i="46"/>
  <c r="AI50" i="44"/>
  <c r="AQ50" i="46"/>
  <c r="AQ50" i="44"/>
  <c r="AY50" i="46"/>
  <c r="AY50" i="44"/>
  <c r="BO50" i="46"/>
  <c r="BO50" i="44"/>
  <c r="G51" i="46"/>
  <c r="G51" i="44"/>
  <c r="O51" i="46"/>
  <c r="O51" i="44"/>
  <c r="W51" i="46"/>
  <c r="W51" i="44"/>
  <c r="AE51" i="46"/>
  <c r="AE51" i="44"/>
  <c r="AM51" i="46"/>
  <c r="AM51" i="44"/>
  <c r="BC51" i="46"/>
  <c r="BC51" i="44"/>
  <c r="BK51" i="46"/>
  <c r="BK51" i="44"/>
  <c r="W53" i="46"/>
  <c r="W53" i="44"/>
  <c r="AM53" i="46"/>
  <c r="AM53" i="44"/>
  <c r="BC53" i="46"/>
  <c r="BC53" i="44"/>
  <c r="R54" i="46"/>
  <c r="R54" i="44"/>
  <c r="AH54" i="46"/>
  <c r="AH54" i="44"/>
  <c r="AX54" i="46"/>
  <c r="AX54" i="44"/>
  <c r="BN54" i="46"/>
  <c r="BN54" i="44"/>
  <c r="L55" i="46"/>
  <c r="L55" i="44"/>
  <c r="AB55" i="46"/>
  <c r="AB55" i="44"/>
  <c r="AR55" i="46"/>
  <c r="AR55" i="44"/>
  <c r="BH55" i="46"/>
  <c r="BH55" i="44"/>
  <c r="H56" i="46"/>
  <c r="H56" i="44"/>
  <c r="X56" i="46"/>
  <c r="X56" i="44"/>
  <c r="AN56" i="46"/>
  <c r="AN56" i="44"/>
  <c r="T58" i="46"/>
  <c r="T58" i="44"/>
  <c r="AJ58" i="46"/>
  <c r="AJ58" i="44"/>
  <c r="AR58" i="46"/>
  <c r="AR58" i="44"/>
  <c r="BH58" i="46"/>
  <c r="BH58" i="44"/>
  <c r="P59" i="46"/>
  <c r="P59" i="44"/>
  <c r="AF59" i="46"/>
  <c r="AF59" i="44"/>
  <c r="AV59" i="46"/>
  <c r="AV59" i="44"/>
  <c r="BL59" i="46"/>
  <c r="BL59" i="44"/>
  <c r="L60" i="46"/>
  <c r="L60" i="44"/>
  <c r="AB60" i="46"/>
  <c r="AB60" i="44"/>
  <c r="AR60" i="46"/>
  <c r="AR60" i="44"/>
  <c r="BH60" i="46"/>
  <c r="BH60" i="44"/>
  <c r="BP60" i="46"/>
  <c r="BP60" i="44"/>
  <c r="X61" i="46"/>
  <c r="X61" i="44"/>
  <c r="Y62" i="46"/>
  <c r="Y62" i="44"/>
  <c r="AG62" i="46"/>
  <c r="AG62" i="44"/>
  <c r="AW62" i="46"/>
  <c r="AW62" i="44"/>
  <c r="BE62" i="46"/>
  <c r="BE62" i="44"/>
  <c r="E63" i="46"/>
  <c r="E63" i="44"/>
  <c r="U63" i="46"/>
  <c r="U63" i="44"/>
  <c r="AK63" i="46"/>
  <c r="AK63" i="44"/>
  <c r="BA63" i="46"/>
  <c r="BA63" i="44"/>
  <c r="BQ63" i="46"/>
  <c r="BQ63" i="44"/>
  <c r="O64" i="46"/>
  <c r="O64" i="44"/>
  <c r="AM64" i="46"/>
  <c r="AM64" i="44"/>
  <c r="BC64" i="46"/>
  <c r="BC64" i="44"/>
  <c r="K65" i="46"/>
  <c r="K65" i="44"/>
  <c r="S65" i="46"/>
  <c r="S65" i="44"/>
  <c r="AA65" i="46"/>
  <c r="AA65" i="44"/>
  <c r="AQ65" i="46"/>
  <c r="AQ65" i="44"/>
  <c r="BG65" i="46"/>
  <c r="BG65" i="44"/>
  <c r="G66" i="46"/>
  <c r="G66" i="44"/>
  <c r="W66" i="46"/>
  <c r="W66" i="44"/>
  <c r="AM66" i="46"/>
  <c r="AM66" i="44"/>
  <c r="BC66" i="46"/>
  <c r="BC66" i="44"/>
  <c r="S67" i="46"/>
  <c r="S67" i="44"/>
  <c r="AI67" i="46"/>
  <c r="AI67" i="44"/>
  <c r="AY67" i="46"/>
  <c r="AY67" i="44"/>
  <c r="BO67" i="46"/>
  <c r="BO67" i="44"/>
  <c r="O68" i="46"/>
  <c r="O68" i="44"/>
  <c r="AE68" i="46"/>
  <c r="AE68" i="44"/>
  <c r="AU68" i="46"/>
  <c r="AU68" i="44"/>
  <c r="S69" i="46"/>
  <c r="S69" i="44"/>
  <c r="AI69" i="46"/>
  <c r="AI69" i="44"/>
  <c r="BG69" i="46"/>
  <c r="BG69" i="44"/>
  <c r="F70" i="46"/>
  <c r="F70" i="44"/>
  <c r="V70" i="46"/>
  <c r="V70" i="44"/>
  <c r="AL70" i="46"/>
  <c r="AL70" i="44"/>
  <c r="AP71" i="46"/>
  <c r="AP71" i="44"/>
  <c r="E75" i="46"/>
  <c r="E75" i="44"/>
  <c r="M75" i="46"/>
  <c r="M75" i="44"/>
  <c r="U75" i="46"/>
  <c r="U75" i="44"/>
  <c r="AC75" i="46"/>
  <c r="AC75" i="44"/>
  <c r="AK75" i="46"/>
  <c r="AK75" i="44"/>
  <c r="AS75" i="46"/>
  <c r="AS75" i="44"/>
  <c r="BA75" i="46"/>
  <c r="BA75" i="44"/>
  <c r="BI75" i="46"/>
  <c r="BI75" i="44"/>
  <c r="BQ75" i="46"/>
  <c r="BQ75" i="44"/>
  <c r="I76" i="46"/>
  <c r="I76" i="44"/>
  <c r="Q76" i="46"/>
  <c r="Q76" i="44"/>
  <c r="Y76" i="46"/>
  <c r="Y76" i="44"/>
  <c r="AG76" i="46"/>
  <c r="AG76" i="44"/>
  <c r="AO76" i="46"/>
  <c r="AO76" i="44"/>
  <c r="AW76" i="46"/>
  <c r="AW76" i="44"/>
  <c r="BE76" i="46"/>
  <c r="BE76" i="44"/>
  <c r="BM76" i="46"/>
  <c r="BM76" i="44"/>
  <c r="E77" i="46"/>
  <c r="E77" i="44"/>
  <c r="M77" i="46"/>
  <c r="M77" i="44"/>
  <c r="U77" i="46"/>
  <c r="U77" i="44"/>
  <c r="AC77" i="46"/>
  <c r="AC77" i="44"/>
  <c r="AK77" i="46"/>
  <c r="AK77" i="44"/>
  <c r="AS77" i="46"/>
  <c r="AS77" i="44"/>
  <c r="BA77" i="46"/>
  <c r="BA77" i="44"/>
  <c r="BI77" i="46"/>
  <c r="BI77" i="44"/>
  <c r="BQ77" i="46"/>
  <c r="BQ77" i="44"/>
  <c r="H78" i="46"/>
  <c r="H78" i="44"/>
  <c r="P78" i="46"/>
  <c r="P78" i="44"/>
  <c r="X78" i="46"/>
  <c r="X78" i="44"/>
  <c r="AF78" i="46"/>
  <c r="AF78" i="44"/>
  <c r="AN78" i="46"/>
  <c r="AN78" i="44"/>
  <c r="AV78" i="46"/>
  <c r="AV78" i="44"/>
  <c r="BD78" i="46"/>
  <c r="BD78" i="44"/>
  <c r="BL78" i="46"/>
  <c r="BL78" i="44"/>
  <c r="K79" i="46"/>
  <c r="K79" i="44"/>
  <c r="S79" i="46"/>
  <c r="S79" i="44"/>
  <c r="AA79" i="46"/>
  <c r="AA79" i="44"/>
  <c r="AI79" i="46"/>
  <c r="AI79" i="44"/>
  <c r="AQ79" i="46"/>
  <c r="AQ79" i="44"/>
  <c r="AY79" i="46"/>
  <c r="AY79" i="44"/>
  <c r="BG79" i="46"/>
  <c r="BG79" i="44"/>
  <c r="G80" i="46"/>
  <c r="G80" i="44"/>
  <c r="O80" i="46"/>
  <c r="O80" i="44"/>
  <c r="W80" i="46"/>
  <c r="W80" i="44"/>
  <c r="AE80" i="46"/>
  <c r="AE80" i="44"/>
  <c r="AM80" i="46"/>
  <c r="AM80" i="44"/>
  <c r="AU80" i="46"/>
  <c r="AU80" i="44"/>
  <c r="BC80" i="46"/>
  <c r="BC80" i="44"/>
  <c r="BK80" i="46"/>
  <c r="BK80" i="44"/>
  <c r="K81" i="46"/>
  <c r="K81" i="44"/>
  <c r="S81" i="46"/>
  <c r="S81" i="44"/>
  <c r="AA81" i="46"/>
  <c r="AA81" i="44"/>
  <c r="AI81" i="46"/>
  <c r="AI81" i="44"/>
  <c r="AQ81" i="46"/>
  <c r="AQ81" i="44"/>
  <c r="AY81" i="46"/>
  <c r="AY81" i="44"/>
  <c r="BG81" i="46"/>
  <c r="BG81" i="44"/>
  <c r="BO81" i="46"/>
  <c r="BO81" i="44"/>
  <c r="G82" i="46"/>
  <c r="G82" i="44"/>
  <c r="O82" i="46"/>
  <c r="O82" i="44"/>
  <c r="W82" i="46"/>
  <c r="W82" i="44"/>
  <c r="AE82" i="46"/>
  <c r="AE82" i="44"/>
  <c r="AM82" i="46"/>
  <c r="AM82" i="44"/>
  <c r="AU82" i="46"/>
  <c r="AU82" i="44"/>
  <c r="BC82" i="46"/>
  <c r="BC82" i="44"/>
  <c r="BK82" i="46"/>
  <c r="BK82" i="44"/>
  <c r="K83" i="46"/>
  <c r="K83" i="44"/>
  <c r="S83" i="46"/>
  <c r="S83" i="44"/>
  <c r="AA83" i="46"/>
  <c r="AA83" i="44"/>
  <c r="AI83" i="46"/>
  <c r="AI83" i="44"/>
  <c r="AQ83" i="46"/>
  <c r="AQ83" i="44"/>
  <c r="AY83" i="46"/>
  <c r="AY83" i="44"/>
  <c r="BG83" i="46"/>
  <c r="BG83" i="44"/>
  <c r="BO83" i="46"/>
  <c r="BO83" i="44"/>
  <c r="E84" i="46"/>
  <c r="E84" i="44"/>
  <c r="M84" i="46"/>
  <c r="M84" i="44"/>
  <c r="U84" i="46"/>
  <c r="U84" i="44"/>
  <c r="AC84" i="46"/>
  <c r="AC84" i="44"/>
  <c r="AK84" i="46"/>
  <c r="AK84" i="44"/>
  <c r="AS84" i="46"/>
  <c r="AS84" i="44"/>
  <c r="BA84" i="46"/>
  <c r="BA84" i="44"/>
  <c r="BI84" i="46"/>
  <c r="BI84" i="44"/>
  <c r="BQ84" i="46"/>
  <c r="BQ84" i="44"/>
  <c r="Q85" i="46"/>
  <c r="Q85" i="44"/>
  <c r="Y85" i="46"/>
  <c r="Y85" i="44"/>
  <c r="AG85" i="46"/>
  <c r="AG85" i="44"/>
  <c r="AO85" i="46"/>
  <c r="AO85" i="44"/>
  <c r="AW85" i="46"/>
  <c r="AW85" i="44"/>
  <c r="BE85" i="46"/>
  <c r="BE85" i="44"/>
  <c r="BM85" i="46"/>
  <c r="BM85" i="44"/>
  <c r="K86" i="46"/>
  <c r="K86" i="44"/>
  <c r="S86" i="46"/>
  <c r="S86" i="44"/>
  <c r="AA86" i="46"/>
  <c r="AA86" i="44"/>
  <c r="AI86" i="46"/>
  <c r="AI86" i="44"/>
  <c r="AQ86" i="46"/>
  <c r="AQ86" i="44"/>
  <c r="BG86" i="46"/>
  <c r="BG86" i="44"/>
  <c r="BO86" i="46"/>
  <c r="BO86" i="44"/>
  <c r="G87" i="46"/>
  <c r="G87" i="44"/>
  <c r="O87" i="46"/>
  <c r="O87" i="44"/>
  <c r="W87" i="46"/>
  <c r="W87" i="44"/>
  <c r="AE87" i="46"/>
  <c r="AE87" i="44"/>
  <c r="AM87" i="46"/>
  <c r="AM87" i="44"/>
  <c r="AU87" i="46"/>
  <c r="AU87" i="44"/>
  <c r="BC87" i="46"/>
  <c r="BC87" i="44"/>
  <c r="BK87" i="46"/>
  <c r="BK87" i="44"/>
  <c r="J88" i="46"/>
  <c r="J88" i="44"/>
  <c r="R88" i="46"/>
  <c r="R88" i="44"/>
  <c r="Z88" i="46"/>
  <c r="Z88" i="44"/>
  <c r="AH88" i="46"/>
  <c r="AH88" i="44"/>
  <c r="AX88" i="46"/>
  <c r="AX88" i="44"/>
  <c r="BF88" i="46"/>
  <c r="BF88" i="44"/>
  <c r="BN88" i="46"/>
  <c r="BN88" i="44"/>
  <c r="F89" i="46"/>
  <c r="F89" i="44"/>
  <c r="N89" i="46"/>
  <c r="N89" i="44"/>
  <c r="V89" i="46"/>
  <c r="V89" i="44"/>
  <c r="AD89" i="46"/>
  <c r="AD89" i="44"/>
  <c r="AL89" i="46"/>
  <c r="AL89" i="44"/>
  <c r="AT89" i="46"/>
  <c r="AT89" i="44"/>
  <c r="BB89" i="46"/>
  <c r="BB89" i="44"/>
  <c r="BJ89" i="46"/>
  <c r="BJ89" i="44"/>
  <c r="J90" i="46"/>
  <c r="J90" i="44"/>
  <c r="R90" i="46"/>
  <c r="R90" i="44"/>
  <c r="Z90" i="46"/>
  <c r="Z90" i="44"/>
  <c r="AH90" i="46"/>
  <c r="AH90" i="44"/>
  <c r="AP90" i="46"/>
  <c r="AP90" i="44"/>
  <c r="AX90" i="46"/>
  <c r="AX90" i="44"/>
  <c r="BF90" i="46"/>
  <c r="BF90" i="44"/>
  <c r="BN90" i="46"/>
  <c r="BN90" i="44"/>
  <c r="F91" i="46"/>
  <c r="F91" i="44"/>
  <c r="N91" i="46"/>
  <c r="N91" i="44"/>
  <c r="V91" i="46"/>
  <c r="V91" i="44"/>
  <c r="AD91" i="46"/>
  <c r="AD91" i="44"/>
  <c r="AL91" i="46"/>
  <c r="AL91" i="44"/>
  <c r="AT91" i="46"/>
  <c r="AT91" i="44"/>
  <c r="BB91" i="46"/>
  <c r="BB91" i="44"/>
  <c r="BJ91" i="46"/>
  <c r="BJ91" i="44"/>
  <c r="A90" i="27"/>
  <c r="C92" i="46"/>
  <c r="C92" i="44" s="1"/>
  <c r="I92" i="46"/>
  <c r="I92" i="44"/>
  <c r="Q92" i="46"/>
  <c r="Q92" i="44"/>
  <c r="Y92" i="46"/>
  <c r="Y92" i="44"/>
  <c r="AG92" i="46"/>
  <c r="AG92" i="44"/>
  <c r="AO92" i="46"/>
  <c r="AO92" i="44"/>
  <c r="AW92" i="46"/>
  <c r="AW92" i="44"/>
  <c r="BE92" i="46"/>
  <c r="BE92" i="44"/>
  <c r="BM92" i="46"/>
  <c r="BM92" i="44"/>
  <c r="E93" i="46"/>
  <c r="E93" i="44"/>
  <c r="M93" i="46"/>
  <c r="M93" i="44"/>
  <c r="U93" i="46"/>
  <c r="U93" i="44"/>
  <c r="AC93" i="46"/>
  <c r="AC93" i="44"/>
  <c r="AK93" i="46"/>
  <c r="AK93" i="44"/>
  <c r="AS93" i="46"/>
  <c r="AS93" i="44"/>
  <c r="BA93" i="46"/>
  <c r="BA93" i="44"/>
  <c r="BI93" i="46"/>
  <c r="BI93" i="44"/>
  <c r="BQ93" i="46"/>
  <c r="BQ93" i="44"/>
  <c r="I94" i="46"/>
  <c r="I94" i="44"/>
  <c r="Q94" i="46"/>
  <c r="Q94" i="44"/>
  <c r="Y94" i="46"/>
  <c r="Y94" i="44"/>
  <c r="AG94" i="46"/>
  <c r="AG94" i="44"/>
  <c r="AO94" i="46"/>
  <c r="AO94" i="44"/>
  <c r="BD7" i="46"/>
  <c r="BD7" i="44"/>
  <c r="U8" i="46"/>
  <c r="U8" i="44"/>
  <c r="BA8" i="46"/>
  <c r="BA8" i="44"/>
  <c r="Y11" i="46"/>
  <c r="Y11" i="44"/>
  <c r="BM11" i="46"/>
  <c r="BM11" i="44"/>
  <c r="R13" i="46"/>
  <c r="R13" i="44"/>
  <c r="AX13" i="46"/>
  <c r="AX13" i="44"/>
  <c r="N14" i="46"/>
  <c r="N14" i="44"/>
  <c r="AL14" i="46"/>
  <c r="AL14" i="44"/>
  <c r="BJ14" i="46"/>
  <c r="BJ14" i="44"/>
  <c r="R15" i="46"/>
  <c r="R15" i="44"/>
  <c r="AH15" i="46"/>
  <c r="AH15" i="44"/>
  <c r="Q17" i="46"/>
  <c r="Q17" i="44"/>
  <c r="AW17" i="46"/>
  <c r="AW17" i="44"/>
  <c r="BM17" i="46"/>
  <c r="BM17" i="44"/>
  <c r="M18" i="46"/>
  <c r="M18" i="44"/>
  <c r="AK18" i="46"/>
  <c r="AK18" i="44"/>
  <c r="BA18" i="46"/>
  <c r="BA18" i="44"/>
  <c r="BI18" i="46"/>
  <c r="BI18" i="44"/>
  <c r="BE20" i="46"/>
  <c r="BE20" i="44"/>
  <c r="F22" i="46"/>
  <c r="F22" i="44"/>
  <c r="V22" i="46"/>
  <c r="V22" i="44"/>
  <c r="BB22" i="46"/>
  <c r="BB22" i="44"/>
  <c r="Q23" i="46"/>
  <c r="Q23" i="44"/>
  <c r="AG23" i="46"/>
  <c r="AG23" i="44"/>
  <c r="AW23" i="46"/>
  <c r="AW23" i="44"/>
  <c r="BM23" i="46"/>
  <c r="BM23" i="44"/>
  <c r="M24" i="46"/>
  <c r="M24" i="44"/>
  <c r="AK24" i="46"/>
  <c r="AK24" i="44"/>
  <c r="BA24" i="46"/>
  <c r="BA24" i="44"/>
  <c r="I25" i="46"/>
  <c r="I25" i="44"/>
  <c r="Y25" i="46"/>
  <c r="Y25" i="44"/>
  <c r="AO25" i="46"/>
  <c r="AO25" i="44"/>
  <c r="BE25" i="46"/>
  <c r="BE25" i="44"/>
  <c r="BM25" i="46"/>
  <c r="BM25" i="44"/>
  <c r="AP26" i="46"/>
  <c r="AP26" i="44"/>
  <c r="AX26" i="46"/>
  <c r="AX26" i="44"/>
  <c r="BF26" i="46"/>
  <c r="BF26" i="44"/>
  <c r="F27" i="46"/>
  <c r="F27" i="44"/>
  <c r="AD27" i="46"/>
  <c r="AD27" i="44"/>
  <c r="E29" i="46"/>
  <c r="E29" i="44"/>
  <c r="U29" i="46"/>
  <c r="U29" i="44"/>
  <c r="AK29" i="46"/>
  <c r="AK29" i="44"/>
  <c r="BQ29" i="46"/>
  <c r="BQ29" i="44"/>
  <c r="N30" i="46"/>
  <c r="N30" i="44"/>
  <c r="V30" i="46"/>
  <c r="V30" i="44"/>
  <c r="AD30" i="46"/>
  <c r="AD30" i="44"/>
  <c r="J31" i="46"/>
  <c r="J31" i="44"/>
  <c r="R31" i="46"/>
  <c r="R31" i="44"/>
  <c r="BF31" i="46"/>
  <c r="BF31" i="44"/>
  <c r="F32" i="46"/>
  <c r="F32" i="44"/>
  <c r="V32" i="46"/>
  <c r="V32" i="44"/>
  <c r="AD32" i="46"/>
  <c r="AD32" i="44"/>
  <c r="AT32" i="46"/>
  <c r="AT32" i="44"/>
  <c r="BJ32" i="46"/>
  <c r="BJ32" i="44"/>
  <c r="J33" i="46"/>
  <c r="J33" i="44"/>
  <c r="S34" i="46"/>
  <c r="S34" i="44"/>
  <c r="AQ34" i="46"/>
  <c r="AQ34" i="44"/>
  <c r="O35" i="46"/>
  <c r="O35" i="44"/>
  <c r="AE35" i="46"/>
  <c r="AE35" i="44"/>
  <c r="AU35" i="46"/>
  <c r="AU35" i="44"/>
  <c r="BC35" i="46"/>
  <c r="BC35" i="44"/>
  <c r="BK35" i="46"/>
  <c r="BK35" i="44"/>
  <c r="Y36" i="46"/>
  <c r="Y36" i="44"/>
  <c r="AO36" i="46"/>
  <c r="AO36" i="44"/>
  <c r="BE36" i="46"/>
  <c r="BE36" i="44"/>
  <c r="E37" i="46"/>
  <c r="E37" i="44"/>
  <c r="U37" i="46"/>
  <c r="U37" i="44"/>
  <c r="AK37" i="46"/>
  <c r="AK37" i="44"/>
  <c r="BA37" i="46"/>
  <c r="BA37" i="44"/>
  <c r="BQ37" i="46"/>
  <c r="BQ37" i="44"/>
  <c r="N38" i="46"/>
  <c r="N38" i="44"/>
  <c r="AT38" i="46"/>
  <c r="AT38" i="44"/>
  <c r="Q39" i="46"/>
  <c r="Q39" i="44"/>
  <c r="AO39" i="46"/>
  <c r="AO39" i="44"/>
  <c r="AW39" i="46"/>
  <c r="AW39" i="44"/>
  <c r="BE39" i="46"/>
  <c r="BE39" i="44"/>
  <c r="BM39" i="46"/>
  <c r="BM39" i="44"/>
  <c r="K40" i="46"/>
  <c r="K40" i="44"/>
  <c r="AA40" i="46"/>
  <c r="AA40" i="44"/>
  <c r="AQ40" i="46"/>
  <c r="AQ40" i="44"/>
  <c r="AY40" i="46"/>
  <c r="AY40" i="44"/>
  <c r="G41" i="46"/>
  <c r="G41" i="44"/>
  <c r="W41" i="46"/>
  <c r="W41" i="44"/>
  <c r="AU41" i="46"/>
  <c r="AU41" i="44"/>
  <c r="BK41" i="46"/>
  <c r="BK41" i="44"/>
  <c r="H42" i="46"/>
  <c r="H42" i="44"/>
  <c r="X42" i="46"/>
  <c r="X42" i="44"/>
  <c r="AN42" i="46"/>
  <c r="AN42" i="44"/>
  <c r="BD42" i="46"/>
  <c r="BD42" i="44"/>
  <c r="D43" i="46"/>
  <c r="D43" i="44"/>
  <c r="T43" i="46"/>
  <c r="T43" i="44"/>
  <c r="AJ43" i="46"/>
  <c r="AJ43" i="44"/>
  <c r="AZ43" i="46"/>
  <c r="AZ43" i="44"/>
  <c r="BP43" i="46"/>
  <c r="BP43" i="44"/>
  <c r="P44" i="46"/>
  <c r="P44" i="44"/>
  <c r="AF44" i="46"/>
  <c r="AF44" i="44"/>
  <c r="AV44" i="46"/>
  <c r="AV44" i="44"/>
  <c r="BL44" i="46"/>
  <c r="BL44" i="44"/>
  <c r="L45" i="46"/>
  <c r="L45" i="44"/>
  <c r="AB45" i="46"/>
  <c r="AB45" i="44"/>
  <c r="AR45" i="46"/>
  <c r="AR45" i="44"/>
  <c r="BH45" i="46"/>
  <c r="BH45" i="44"/>
  <c r="BP45" i="46"/>
  <c r="BP45" i="44"/>
  <c r="L47" i="46"/>
  <c r="L47" i="44"/>
  <c r="AB47" i="46"/>
  <c r="AB47" i="44"/>
  <c r="AR47" i="46"/>
  <c r="AR47" i="44"/>
  <c r="BH47" i="46"/>
  <c r="BH47" i="44"/>
  <c r="G48" i="46"/>
  <c r="G48" i="44"/>
  <c r="W48" i="46"/>
  <c r="W48" i="44"/>
  <c r="AM48" i="46"/>
  <c r="AM48" i="44"/>
  <c r="BC48" i="46"/>
  <c r="BC48" i="44"/>
  <c r="P49" i="46"/>
  <c r="P49" i="44"/>
  <c r="AF49" i="46"/>
  <c r="AF49" i="44"/>
  <c r="AV49" i="46"/>
  <c r="AV49" i="44"/>
  <c r="BD49" i="46"/>
  <c r="BD49" i="44"/>
  <c r="AA50" i="46"/>
  <c r="AA50" i="44"/>
  <c r="G53" i="46"/>
  <c r="G53" i="44"/>
  <c r="O53" i="46"/>
  <c r="O53" i="44"/>
  <c r="AE53" i="46"/>
  <c r="AE53" i="44"/>
  <c r="AU53" i="46"/>
  <c r="AU53" i="44"/>
  <c r="BK53" i="46"/>
  <c r="BK53" i="44"/>
  <c r="J54" i="46"/>
  <c r="J54" i="44"/>
  <c r="Z54" i="46"/>
  <c r="Z54" i="44"/>
  <c r="AP54" i="46"/>
  <c r="AP54" i="44"/>
  <c r="BF54" i="46"/>
  <c r="BF54" i="44"/>
  <c r="D55" i="46"/>
  <c r="D55" i="44"/>
  <c r="T55" i="46"/>
  <c r="T55" i="44"/>
  <c r="AJ55" i="46"/>
  <c r="AJ55" i="44"/>
  <c r="AZ55" i="46"/>
  <c r="AZ55" i="44"/>
  <c r="BP55" i="46"/>
  <c r="BP55" i="44"/>
  <c r="P56" i="46"/>
  <c r="P56" i="44"/>
  <c r="AF56" i="46"/>
  <c r="AF56" i="44"/>
  <c r="AV56" i="46"/>
  <c r="AV56" i="44"/>
  <c r="BD56" i="46"/>
  <c r="BD56" i="44"/>
  <c r="BL56" i="46"/>
  <c r="BL56" i="44"/>
  <c r="D58" i="46"/>
  <c r="D58" i="44"/>
  <c r="L58" i="46"/>
  <c r="L58" i="44"/>
  <c r="AB58" i="46"/>
  <c r="AB58" i="44"/>
  <c r="AZ58" i="46"/>
  <c r="AZ58" i="44"/>
  <c r="BP58" i="46"/>
  <c r="BP58" i="44"/>
  <c r="H59" i="46"/>
  <c r="H59" i="44"/>
  <c r="X59" i="46"/>
  <c r="X59" i="44"/>
  <c r="AN59" i="46"/>
  <c r="AN59" i="44"/>
  <c r="BD59" i="46"/>
  <c r="BD59" i="44"/>
  <c r="D60" i="46"/>
  <c r="D60" i="44"/>
  <c r="T60" i="46"/>
  <c r="T60" i="44"/>
  <c r="AJ60" i="46"/>
  <c r="AJ60" i="44"/>
  <c r="AZ60" i="46"/>
  <c r="AZ60" i="44"/>
  <c r="H61" i="46"/>
  <c r="H61" i="44"/>
  <c r="P61" i="46"/>
  <c r="P61" i="44"/>
  <c r="AF61" i="46"/>
  <c r="AF61" i="44"/>
  <c r="AN61" i="46"/>
  <c r="AN61" i="44"/>
  <c r="AV61" i="46"/>
  <c r="AV61" i="44"/>
  <c r="BD61" i="46"/>
  <c r="BD61" i="44"/>
  <c r="BL61" i="46"/>
  <c r="BL61" i="44"/>
  <c r="I62" i="46"/>
  <c r="I62" i="44"/>
  <c r="Q62" i="46"/>
  <c r="Q62" i="44"/>
  <c r="AO62" i="46"/>
  <c r="AO62" i="44"/>
  <c r="M63" i="46"/>
  <c r="M63" i="44"/>
  <c r="AC63" i="46"/>
  <c r="AC63" i="44"/>
  <c r="AS63" i="46"/>
  <c r="AS63" i="44"/>
  <c r="BI63" i="46"/>
  <c r="BI63" i="44"/>
  <c r="G64" i="46"/>
  <c r="G64" i="44"/>
  <c r="W64" i="46"/>
  <c r="W64" i="44"/>
  <c r="AE64" i="46"/>
  <c r="AE64" i="44"/>
  <c r="AU64" i="46"/>
  <c r="AU64" i="44"/>
  <c r="BK64" i="46"/>
  <c r="BK64" i="44"/>
  <c r="AY65" i="46"/>
  <c r="AY65" i="44"/>
  <c r="BO65" i="46"/>
  <c r="BO65" i="44"/>
  <c r="O66" i="46"/>
  <c r="O66" i="44"/>
  <c r="AE66" i="46"/>
  <c r="AE66" i="44"/>
  <c r="AU66" i="46"/>
  <c r="AU66" i="44"/>
  <c r="BK66" i="46"/>
  <c r="BK66" i="44"/>
  <c r="K67" i="46"/>
  <c r="K67" i="44"/>
  <c r="AA67" i="46"/>
  <c r="AA67" i="44"/>
  <c r="AQ67" i="46"/>
  <c r="AQ67" i="44"/>
  <c r="BG67" i="46"/>
  <c r="BG67" i="44"/>
  <c r="G68" i="46"/>
  <c r="G68" i="44"/>
  <c r="W68" i="46"/>
  <c r="W68" i="44"/>
  <c r="AM68" i="46"/>
  <c r="AM68" i="44"/>
  <c r="BC68" i="46"/>
  <c r="BC68" i="44"/>
  <c r="BK68" i="46"/>
  <c r="BK68" i="44"/>
  <c r="K69" i="46"/>
  <c r="K69" i="44"/>
  <c r="AA69" i="46"/>
  <c r="AA69" i="44"/>
  <c r="AQ69" i="46"/>
  <c r="AQ69" i="44"/>
  <c r="AY69" i="46"/>
  <c r="AY69" i="44"/>
  <c r="BO69" i="46"/>
  <c r="BO69" i="44"/>
  <c r="N70" i="46"/>
  <c r="N70" i="44"/>
  <c r="AD70" i="46"/>
  <c r="AD70" i="44"/>
  <c r="AT70" i="46"/>
  <c r="AT70" i="44"/>
  <c r="BB70" i="46"/>
  <c r="BB70" i="44"/>
  <c r="BJ70" i="46"/>
  <c r="BJ70" i="44"/>
  <c r="A69" i="27"/>
  <c r="C71" i="46"/>
  <c r="C71" i="44" s="1"/>
  <c r="C39" i="46"/>
  <c r="C39" i="44" s="1"/>
  <c r="AM12" i="44"/>
  <c r="AI17" i="44"/>
  <c r="BQ18" i="44"/>
  <c r="BI21" i="44"/>
  <c r="Y28" i="44"/>
  <c r="AT30" i="44"/>
  <c r="BE94" i="44"/>
  <c r="I98" i="44"/>
  <c r="X104" i="44"/>
  <c r="N108" i="44"/>
  <c r="R114" i="44"/>
  <c r="T103" i="44"/>
  <c r="AX107" i="44"/>
  <c r="W113" i="44"/>
  <c r="W106" i="44"/>
  <c r="F100" i="44"/>
  <c r="AW94" i="46"/>
  <c r="AW94" i="44"/>
  <c r="BM94" i="46"/>
  <c r="BM94" i="44"/>
  <c r="E95" i="46"/>
  <c r="E95" i="44"/>
  <c r="M95" i="46"/>
  <c r="M95" i="44"/>
  <c r="AC95" i="46"/>
  <c r="AC95" i="44"/>
  <c r="AK95" i="46"/>
  <c r="AK95" i="44"/>
  <c r="AS95" i="46"/>
  <c r="AS95" i="44"/>
  <c r="BA95" i="46"/>
  <c r="BA95" i="44"/>
  <c r="BI95" i="46"/>
  <c r="BI95" i="44"/>
  <c r="BQ95" i="46"/>
  <c r="BQ95" i="44"/>
  <c r="I96" i="46"/>
  <c r="I96" i="44"/>
  <c r="Q96" i="46"/>
  <c r="Q96" i="44"/>
  <c r="Y96" i="46"/>
  <c r="Y96" i="44"/>
  <c r="AG96" i="46"/>
  <c r="AG96" i="44"/>
  <c r="AO96" i="46"/>
  <c r="AO96" i="44"/>
  <c r="AW96" i="46"/>
  <c r="AW96" i="44"/>
  <c r="BE96" i="46"/>
  <c r="BE96" i="44"/>
  <c r="BM96" i="46"/>
  <c r="BM96" i="44"/>
  <c r="E97" i="46"/>
  <c r="E97" i="44"/>
  <c r="M97" i="46"/>
  <c r="M97" i="44"/>
  <c r="U97" i="46"/>
  <c r="U97" i="44"/>
  <c r="AC97" i="46"/>
  <c r="AC97" i="44"/>
  <c r="AK97" i="46"/>
  <c r="AK97" i="44"/>
  <c r="AS97" i="46"/>
  <c r="AS97" i="44"/>
  <c r="BA97" i="46"/>
  <c r="BA97" i="44"/>
  <c r="BI97" i="46"/>
  <c r="BI97" i="44"/>
  <c r="BQ97" i="46"/>
  <c r="BQ97" i="44"/>
  <c r="Y98" i="46"/>
  <c r="Y98" i="44"/>
  <c r="AG98" i="46"/>
  <c r="AG98" i="44"/>
  <c r="AW98" i="46"/>
  <c r="AW98" i="44"/>
  <c r="BE98" i="46"/>
  <c r="BE98" i="44"/>
  <c r="BM98" i="46"/>
  <c r="BM98" i="44"/>
  <c r="K99" i="46"/>
  <c r="K99" i="44"/>
  <c r="S99" i="46"/>
  <c r="S99" i="44"/>
  <c r="AA99" i="46"/>
  <c r="AA99" i="44"/>
  <c r="AI99" i="46"/>
  <c r="AI99" i="44"/>
  <c r="AQ99" i="46"/>
  <c r="AQ99" i="44"/>
  <c r="AY99" i="46"/>
  <c r="AY99" i="44"/>
  <c r="BG99" i="46"/>
  <c r="BG99" i="44"/>
  <c r="N100" i="46"/>
  <c r="N100" i="44"/>
  <c r="V100" i="46"/>
  <c r="V100" i="44"/>
  <c r="AD100" i="46"/>
  <c r="AD100" i="44"/>
  <c r="AL100" i="46"/>
  <c r="AL100" i="44"/>
  <c r="AT100" i="46"/>
  <c r="AT100" i="44"/>
  <c r="BB100" i="46"/>
  <c r="BB100" i="44"/>
  <c r="BJ100" i="46"/>
  <c r="BJ100" i="44"/>
  <c r="J101" i="46"/>
  <c r="J101" i="44"/>
  <c r="R101" i="46"/>
  <c r="R101" i="44"/>
  <c r="Z101" i="46"/>
  <c r="Z101" i="44"/>
  <c r="AH101" i="46"/>
  <c r="AH101" i="44"/>
  <c r="AP101" i="46"/>
  <c r="AP101" i="44"/>
  <c r="AX101" i="46"/>
  <c r="AX101" i="44"/>
  <c r="BF101" i="46"/>
  <c r="BF101" i="44"/>
  <c r="BN101" i="46"/>
  <c r="BN101" i="44"/>
  <c r="J102" i="46"/>
  <c r="J102" i="44"/>
  <c r="R102" i="46"/>
  <c r="R102" i="44"/>
  <c r="Z102" i="46"/>
  <c r="Z102" i="44"/>
  <c r="AH102" i="46"/>
  <c r="AH102" i="44"/>
  <c r="AP102" i="46"/>
  <c r="AP102" i="44"/>
  <c r="AX102" i="46"/>
  <c r="AX102" i="44"/>
  <c r="BF102" i="46"/>
  <c r="BF102" i="44"/>
  <c r="D103" i="46"/>
  <c r="D103" i="44"/>
  <c r="L103" i="46"/>
  <c r="L103" i="44"/>
  <c r="AB103" i="46"/>
  <c r="AB103" i="44"/>
  <c r="AJ103" i="46"/>
  <c r="AJ103" i="44"/>
  <c r="AR103" i="46"/>
  <c r="AR103" i="44"/>
  <c r="AZ103" i="46"/>
  <c r="AZ103" i="44"/>
  <c r="BH103" i="46"/>
  <c r="BH103" i="44"/>
  <c r="BP103" i="46"/>
  <c r="BP103" i="44"/>
  <c r="H104" i="46"/>
  <c r="H104" i="44"/>
  <c r="P104" i="46"/>
  <c r="P104" i="44"/>
  <c r="AF104" i="46"/>
  <c r="AF104" i="44"/>
  <c r="AN104" i="46"/>
  <c r="AN104" i="44"/>
  <c r="AV104" i="46"/>
  <c r="AV104" i="44"/>
  <c r="BD104" i="46"/>
  <c r="BD104" i="44"/>
  <c r="BL104" i="46"/>
  <c r="BL104" i="44"/>
  <c r="D105" i="46"/>
  <c r="D105" i="44"/>
  <c r="L105" i="46"/>
  <c r="L105" i="44"/>
  <c r="T105" i="46"/>
  <c r="T105" i="44"/>
  <c r="AB105" i="46"/>
  <c r="AB105" i="44"/>
  <c r="AJ105" i="46"/>
  <c r="AJ105" i="44"/>
  <c r="AR105" i="46"/>
  <c r="AR105" i="44"/>
  <c r="AZ105" i="46"/>
  <c r="AZ105" i="44"/>
  <c r="BH105" i="46"/>
  <c r="BH105" i="44"/>
  <c r="BP105" i="46"/>
  <c r="BP105" i="44"/>
  <c r="G106" i="46"/>
  <c r="G106" i="44"/>
  <c r="O106" i="46"/>
  <c r="O106" i="44"/>
  <c r="AE106" i="46"/>
  <c r="AE106" i="44"/>
  <c r="AM106" i="46"/>
  <c r="AM106" i="44"/>
  <c r="AU106" i="46"/>
  <c r="AU106" i="44"/>
  <c r="BC106" i="46"/>
  <c r="BC106" i="44"/>
  <c r="BK106" i="46"/>
  <c r="BK106" i="44"/>
  <c r="J107" i="46"/>
  <c r="J107" i="44"/>
  <c r="R107" i="46"/>
  <c r="R107" i="44"/>
  <c r="Z107" i="46"/>
  <c r="Z107" i="44"/>
  <c r="AH107" i="46"/>
  <c r="AH107" i="44"/>
  <c r="AP107" i="46"/>
  <c r="AP107" i="44"/>
  <c r="BF107" i="46"/>
  <c r="BF107" i="44"/>
  <c r="BN107" i="46"/>
  <c r="BN107" i="44"/>
  <c r="F108" i="46"/>
  <c r="F108" i="44"/>
  <c r="V108" i="46"/>
  <c r="V108" i="44"/>
  <c r="AD108" i="46"/>
  <c r="AD108" i="44"/>
  <c r="AL108" i="46"/>
  <c r="AL108" i="44"/>
  <c r="AT108" i="46"/>
  <c r="AT108" i="44"/>
  <c r="BB108" i="46"/>
  <c r="BB108" i="44"/>
  <c r="BJ108" i="46"/>
  <c r="BJ108" i="44"/>
  <c r="J109" i="46"/>
  <c r="J109" i="44"/>
  <c r="R109" i="46"/>
  <c r="R109" i="44"/>
  <c r="Z109" i="46"/>
  <c r="Z109" i="44"/>
  <c r="AH109" i="46"/>
  <c r="AH109" i="44"/>
  <c r="AP109" i="46"/>
  <c r="AP109" i="44"/>
  <c r="AX109" i="46"/>
  <c r="AX109" i="44"/>
  <c r="BF109" i="46"/>
  <c r="BF109" i="44"/>
  <c r="BN109" i="46"/>
  <c r="BN109" i="44"/>
  <c r="N110" i="46"/>
  <c r="N110" i="44"/>
  <c r="V110" i="46"/>
  <c r="V110" i="44"/>
  <c r="AD110" i="46"/>
  <c r="AD110" i="44"/>
  <c r="AL110" i="46"/>
  <c r="AL110" i="44"/>
  <c r="AT110" i="46"/>
  <c r="AT110" i="44"/>
  <c r="BB110" i="46"/>
  <c r="BB110" i="44"/>
  <c r="BJ110" i="46"/>
  <c r="BJ110" i="44"/>
  <c r="J111" i="46"/>
  <c r="J111" i="44"/>
  <c r="R111" i="46"/>
  <c r="R111" i="44"/>
  <c r="Z111" i="46"/>
  <c r="Z111" i="44"/>
  <c r="AH111" i="46"/>
  <c r="AH111" i="44"/>
  <c r="AP111" i="46"/>
  <c r="AP111" i="44"/>
  <c r="AX111" i="46"/>
  <c r="AX111" i="44"/>
  <c r="BF111" i="46"/>
  <c r="BF111" i="44"/>
  <c r="BN111" i="46"/>
  <c r="BN111" i="44"/>
  <c r="F112" i="46"/>
  <c r="F112" i="44"/>
  <c r="N112" i="46"/>
  <c r="N112" i="44"/>
  <c r="V112" i="46"/>
  <c r="V112" i="44"/>
  <c r="AD112" i="46"/>
  <c r="AD112" i="44"/>
  <c r="AL112" i="46"/>
  <c r="AL112" i="44"/>
  <c r="AT112" i="46"/>
  <c r="AT112" i="44"/>
  <c r="BB112" i="46"/>
  <c r="BB112" i="44"/>
  <c r="BJ112" i="46"/>
  <c r="BJ112" i="44"/>
  <c r="G113" i="46"/>
  <c r="G113" i="44"/>
  <c r="O113" i="46"/>
  <c r="O113" i="44"/>
  <c r="AE113" i="46"/>
  <c r="AE113" i="44"/>
  <c r="AM113" i="46"/>
  <c r="AM113" i="44"/>
  <c r="AU113" i="46"/>
  <c r="AU113" i="44"/>
  <c r="BC113" i="46"/>
  <c r="BC113" i="44"/>
  <c r="BK113" i="46"/>
  <c r="BK113" i="44"/>
  <c r="J114" i="46"/>
  <c r="J114" i="44"/>
  <c r="Z114" i="46"/>
  <c r="Z114" i="44"/>
  <c r="AH114" i="46"/>
  <c r="AH114" i="44"/>
  <c r="AP114" i="46"/>
  <c r="AP114" i="44"/>
  <c r="AX114" i="46"/>
  <c r="AX114" i="44"/>
  <c r="BF114" i="46"/>
  <c r="BF114" i="44"/>
  <c r="BN114" i="46"/>
  <c r="BN114" i="44"/>
  <c r="F115" i="46"/>
  <c r="F115" i="44"/>
  <c r="N115" i="46"/>
  <c r="N115" i="44"/>
  <c r="V115" i="46"/>
  <c r="V115" i="44"/>
  <c r="AD115" i="46"/>
  <c r="AD115" i="44"/>
  <c r="AL115" i="46"/>
  <c r="AL115" i="44"/>
  <c r="AT115" i="46"/>
  <c r="AT115" i="44"/>
  <c r="BB115" i="46"/>
  <c r="BB115" i="44"/>
  <c r="BJ115" i="46"/>
  <c r="BJ115" i="44"/>
  <c r="J116" i="46"/>
  <c r="J116" i="44"/>
  <c r="Z116" i="46"/>
  <c r="Z116" i="44"/>
  <c r="AH116" i="46"/>
  <c r="AH116" i="44"/>
  <c r="AP116" i="46"/>
  <c r="AP116" i="44"/>
  <c r="AX116" i="46"/>
  <c r="AX116" i="44"/>
  <c r="BF116" i="46"/>
  <c r="BF116" i="44"/>
  <c r="BN116" i="46"/>
  <c r="BN116" i="44"/>
  <c r="D117" i="46"/>
  <c r="D117" i="44"/>
  <c r="L117" i="46"/>
  <c r="L117" i="44"/>
  <c r="T117" i="46"/>
  <c r="T117" i="44"/>
  <c r="AB117" i="46"/>
  <c r="AB117" i="44"/>
  <c r="AJ117" i="46"/>
  <c r="AJ117" i="44"/>
  <c r="AR117" i="46"/>
  <c r="AR117" i="44"/>
  <c r="AZ117" i="46"/>
  <c r="AZ117" i="44"/>
  <c r="BH117" i="46"/>
  <c r="BH117" i="44"/>
  <c r="BP117" i="46"/>
  <c r="BP117" i="44"/>
  <c r="H118" i="46"/>
  <c r="H118" i="44"/>
  <c r="P118" i="46"/>
  <c r="P118" i="44"/>
  <c r="X118" i="46"/>
  <c r="X118" i="44"/>
  <c r="AF118" i="46"/>
  <c r="AF118" i="44"/>
  <c r="AN118" i="46"/>
  <c r="AN118" i="44"/>
  <c r="AV118" i="46"/>
  <c r="AV118" i="44"/>
  <c r="BD118" i="46"/>
  <c r="BD118" i="44"/>
  <c r="BL118" i="46"/>
  <c r="BL118" i="44"/>
  <c r="D119" i="46"/>
  <c r="D119" i="44"/>
  <c r="L119" i="46"/>
  <c r="L119" i="44"/>
  <c r="T119" i="46"/>
  <c r="T119" i="44"/>
  <c r="AB119" i="46"/>
  <c r="AB119" i="44"/>
  <c r="AR119" i="46"/>
  <c r="AR119" i="44"/>
  <c r="AZ119" i="46"/>
  <c r="AZ119" i="44"/>
  <c r="BH119" i="46"/>
  <c r="BH119" i="44"/>
  <c r="BP119" i="46"/>
  <c r="BP119" i="44"/>
  <c r="H120" i="46"/>
  <c r="H120" i="44"/>
  <c r="P120" i="46"/>
  <c r="P120" i="44"/>
  <c r="X120" i="46"/>
  <c r="X120" i="44"/>
  <c r="AF120" i="46"/>
  <c r="AF120" i="44"/>
  <c r="AN120" i="46"/>
  <c r="AN120" i="44"/>
  <c r="AV120" i="46"/>
  <c r="AV120" i="44"/>
  <c r="BD120" i="46"/>
  <c r="BD120" i="44"/>
  <c r="BL120" i="46"/>
  <c r="BL120" i="44"/>
  <c r="I121" i="46"/>
  <c r="I121" i="44"/>
  <c r="Y121" i="46"/>
  <c r="Y121" i="44"/>
  <c r="AO121" i="46"/>
  <c r="AO121" i="44"/>
  <c r="AW121" i="46"/>
  <c r="AW121" i="44"/>
  <c r="BE121" i="46"/>
  <c r="BE121" i="44"/>
  <c r="BM121" i="46"/>
  <c r="BM121" i="44"/>
  <c r="E122" i="46"/>
  <c r="E122" i="44"/>
  <c r="M122" i="46"/>
  <c r="M122" i="44"/>
  <c r="AC122" i="46"/>
  <c r="AC122" i="44"/>
  <c r="AK122" i="46"/>
  <c r="AK122" i="44"/>
  <c r="AS122" i="46"/>
  <c r="AS122" i="44"/>
  <c r="BA122" i="46"/>
  <c r="BA122" i="44"/>
  <c r="BI122" i="46"/>
  <c r="BI122" i="44"/>
  <c r="BQ122" i="46"/>
  <c r="BQ122" i="44"/>
  <c r="H123" i="46"/>
  <c r="H123" i="44"/>
  <c r="P123" i="46"/>
  <c r="P123" i="44"/>
  <c r="X123" i="46"/>
  <c r="X123" i="44"/>
  <c r="AF123" i="46"/>
  <c r="AF123" i="44"/>
  <c r="AN123" i="46"/>
  <c r="AN123" i="44"/>
  <c r="AV123" i="46"/>
  <c r="AV123" i="44"/>
  <c r="BD123" i="46"/>
  <c r="BD123" i="44"/>
  <c r="BL123" i="46"/>
  <c r="BL123" i="44"/>
  <c r="J124" i="46"/>
  <c r="J124" i="44"/>
  <c r="R124" i="46"/>
  <c r="R124" i="44"/>
  <c r="Z124" i="46"/>
  <c r="Z124" i="44"/>
  <c r="AH124" i="46"/>
  <c r="AH124" i="44"/>
  <c r="AP124" i="46"/>
  <c r="AP124" i="44"/>
  <c r="AX124" i="46"/>
  <c r="AX124" i="44"/>
  <c r="BF124" i="46"/>
  <c r="BF124" i="44"/>
  <c r="F125" i="46"/>
  <c r="F125" i="44"/>
  <c r="N125" i="46"/>
  <c r="N125" i="44"/>
  <c r="V125" i="46"/>
  <c r="V125" i="44"/>
  <c r="AD125" i="46"/>
  <c r="AD125" i="44"/>
  <c r="AL125" i="46"/>
  <c r="AL125" i="44"/>
  <c r="AT125" i="46"/>
  <c r="AT125" i="44"/>
  <c r="BB125" i="46"/>
  <c r="BB125" i="44"/>
  <c r="H126" i="46"/>
  <c r="H126" i="44"/>
  <c r="P126" i="46"/>
  <c r="P126" i="44"/>
  <c r="X126" i="46"/>
  <c r="X126" i="44"/>
  <c r="AF126" i="46"/>
  <c r="AF126" i="44"/>
  <c r="AN126" i="46"/>
  <c r="AN126" i="44"/>
  <c r="AV126" i="46"/>
  <c r="AV126" i="44"/>
  <c r="BD126" i="46"/>
  <c r="BD126" i="44"/>
  <c r="BL126" i="46"/>
  <c r="BL126" i="44"/>
  <c r="D127" i="46"/>
  <c r="D127" i="44"/>
  <c r="L127" i="46"/>
  <c r="L127" i="44"/>
  <c r="T127" i="46"/>
  <c r="T127" i="44"/>
  <c r="AB127" i="46"/>
  <c r="AB127" i="44"/>
  <c r="AJ127" i="46"/>
  <c r="AJ127" i="44"/>
  <c r="AR127" i="46"/>
  <c r="AR127" i="44"/>
  <c r="AZ127" i="46"/>
  <c r="AZ127" i="44"/>
  <c r="BH127" i="46"/>
  <c r="BH127" i="44"/>
  <c r="BP127" i="46"/>
  <c r="BP127" i="44"/>
  <c r="G128" i="46"/>
  <c r="G128" i="44"/>
  <c r="O128" i="46"/>
  <c r="O128" i="44"/>
  <c r="Q98" i="44"/>
  <c r="AO98" i="44"/>
  <c r="W128" i="44"/>
  <c r="D135" i="44"/>
  <c r="AR135" i="44"/>
  <c r="AJ137" i="44"/>
  <c r="BA140" i="44"/>
  <c r="BO129" i="44"/>
  <c r="BQ132" i="44"/>
  <c r="BP137" i="44"/>
  <c r="M140" i="44"/>
  <c r="AB142" i="44"/>
  <c r="BK128" i="44"/>
  <c r="AC132" i="44"/>
  <c r="BL136" i="44"/>
  <c r="I139" i="44"/>
  <c r="E140" i="44"/>
  <c r="AE128" i="46"/>
  <c r="AE128" i="44"/>
  <c r="AM128" i="46"/>
  <c r="AM128" i="44"/>
  <c r="AU128" i="46"/>
  <c r="AU128" i="44"/>
  <c r="BC128" i="46"/>
  <c r="BC128" i="44"/>
  <c r="AA129" i="46"/>
  <c r="AA129" i="44"/>
  <c r="AI129" i="46"/>
  <c r="AI129" i="44"/>
  <c r="AQ129" i="46"/>
  <c r="AQ129" i="44"/>
  <c r="AY129" i="46"/>
  <c r="AY129" i="44"/>
  <c r="BG129" i="46"/>
  <c r="BG129" i="44"/>
  <c r="E130" i="46"/>
  <c r="E130" i="44"/>
  <c r="M130" i="46"/>
  <c r="M130" i="44"/>
  <c r="U130" i="46"/>
  <c r="U130" i="44"/>
  <c r="AC130" i="46"/>
  <c r="AC130" i="44"/>
  <c r="AK130" i="46"/>
  <c r="AK130" i="44"/>
  <c r="AS130" i="46"/>
  <c r="AS130" i="44"/>
  <c r="BA130" i="46"/>
  <c r="BA130" i="44"/>
  <c r="BI130" i="46"/>
  <c r="BI130" i="44"/>
  <c r="BQ130" i="46"/>
  <c r="BQ130" i="44"/>
  <c r="I131" i="46"/>
  <c r="I131" i="44"/>
  <c r="Q131" i="46"/>
  <c r="Q131" i="44"/>
  <c r="Y131" i="46"/>
  <c r="Y131" i="44"/>
  <c r="AG131" i="46"/>
  <c r="AG131" i="44"/>
  <c r="AO131" i="46"/>
  <c r="AO131" i="44"/>
  <c r="AW131" i="46"/>
  <c r="AW131" i="44"/>
  <c r="BE131" i="46"/>
  <c r="BE131" i="44"/>
  <c r="BM131" i="46"/>
  <c r="BM131" i="44"/>
  <c r="E132" i="46"/>
  <c r="E132" i="44"/>
  <c r="M132" i="46"/>
  <c r="M132" i="44"/>
  <c r="AK132" i="46"/>
  <c r="AK132" i="44"/>
  <c r="AS132" i="46"/>
  <c r="AS132" i="44"/>
  <c r="BA132" i="46"/>
  <c r="BA132" i="44"/>
  <c r="BI132" i="46"/>
  <c r="BI132" i="44"/>
  <c r="I133" i="46"/>
  <c r="I133" i="44"/>
  <c r="Q133" i="46"/>
  <c r="Q133" i="44"/>
  <c r="Y133" i="46"/>
  <c r="Y133" i="44"/>
  <c r="AG133" i="46"/>
  <c r="AG133" i="44"/>
  <c r="AO133" i="46"/>
  <c r="AO133" i="44"/>
  <c r="BE133" i="46"/>
  <c r="BE133" i="44"/>
  <c r="BM133" i="46"/>
  <c r="BM133" i="44"/>
  <c r="M134" i="46"/>
  <c r="M134" i="44"/>
  <c r="U134" i="46"/>
  <c r="U134" i="44"/>
  <c r="AC134" i="46"/>
  <c r="AC134" i="44"/>
  <c r="AK134" i="46"/>
  <c r="AK134" i="44"/>
  <c r="BI134" i="46"/>
  <c r="BI134" i="44"/>
  <c r="BQ134" i="46"/>
  <c r="BQ134" i="44"/>
  <c r="L135" i="46"/>
  <c r="L135" i="44"/>
  <c r="T135" i="46"/>
  <c r="T135" i="44"/>
  <c r="AJ135" i="46"/>
  <c r="AJ135" i="44"/>
  <c r="AZ135" i="46"/>
  <c r="AZ135" i="44"/>
  <c r="BH135" i="46"/>
  <c r="BH135" i="44"/>
  <c r="BP135" i="46"/>
  <c r="BP135" i="44"/>
  <c r="H136" i="46"/>
  <c r="H136" i="44"/>
  <c r="P136" i="46"/>
  <c r="P136" i="44"/>
  <c r="X136" i="46"/>
  <c r="X136" i="44"/>
  <c r="AF136" i="46"/>
  <c r="AF136" i="44"/>
  <c r="AN136" i="46"/>
  <c r="AN136" i="44"/>
  <c r="AV136" i="46"/>
  <c r="AV136" i="44"/>
  <c r="BD136" i="46"/>
  <c r="BD136" i="44"/>
  <c r="D137" i="46"/>
  <c r="D137" i="44"/>
  <c r="L137" i="46"/>
  <c r="L137" i="44"/>
  <c r="AB137" i="46"/>
  <c r="AB137" i="44"/>
  <c r="AR137" i="46"/>
  <c r="AR137" i="44"/>
  <c r="AZ137" i="46"/>
  <c r="AZ137" i="44"/>
  <c r="BH137" i="46"/>
  <c r="BH137" i="44"/>
  <c r="H138" i="46"/>
  <c r="H138" i="44"/>
  <c r="P138" i="46"/>
  <c r="P138" i="44"/>
  <c r="X138" i="46"/>
  <c r="X138" i="44"/>
  <c r="AF138" i="46"/>
  <c r="AF138" i="44"/>
  <c r="AN138" i="46"/>
  <c r="AN138" i="44"/>
  <c r="BD138" i="46"/>
  <c r="BD138" i="44"/>
  <c r="BL138" i="46"/>
  <c r="BL138" i="44"/>
  <c r="Q139" i="46"/>
  <c r="Q139" i="44"/>
  <c r="Y139" i="46"/>
  <c r="Y139" i="44"/>
  <c r="AG139" i="46"/>
  <c r="AG139" i="44"/>
  <c r="AW139" i="46"/>
  <c r="AW139" i="44"/>
  <c r="BE139" i="46"/>
  <c r="BE139" i="44"/>
  <c r="U140" i="46"/>
  <c r="U140" i="44"/>
  <c r="AC140" i="46"/>
  <c r="AC140" i="44"/>
  <c r="AK140" i="46"/>
  <c r="AK140" i="44"/>
  <c r="AS140" i="46"/>
  <c r="AS140" i="44"/>
  <c r="BI140" i="46"/>
  <c r="BI140" i="44"/>
  <c r="H141" i="46"/>
  <c r="H141" i="44"/>
  <c r="P141" i="46"/>
  <c r="P141" i="44"/>
  <c r="AF141" i="46"/>
  <c r="AF141" i="44"/>
  <c r="AV141" i="46"/>
  <c r="AV141" i="44"/>
  <c r="BD141" i="46"/>
  <c r="BD141" i="44"/>
  <c r="BL141" i="46"/>
  <c r="BL141" i="44"/>
  <c r="D142" i="46"/>
  <c r="D142" i="44"/>
  <c r="L142" i="46"/>
  <c r="L142" i="44"/>
  <c r="T142" i="46"/>
  <c r="T142" i="44"/>
  <c r="AJ142" i="46"/>
  <c r="AJ142" i="44"/>
  <c r="AR142" i="46"/>
  <c r="AR142" i="44"/>
  <c r="AZ142" i="46"/>
  <c r="AZ142" i="44"/>
  <c r="BH142" i="46"/>
  <c r="BH142" i="44"/>
  <c r="G143" i="46"/>
  <c r="G143" i="44"/>
  <c r="O143" i="46"/>
  <c r="O143" i="44"/>
  <c r="AE143" i="46"/>
  <c r="AE143" i="44"/>
  <c r="AM143" i="46"/>
  <c r="AM143" i="44"/>
  <c r="BC143" i="46"/>
  <c r="BC143" i="44"/>
  <c r="K144" i="46"/>
  <c r="K144" i="44"/>
  <c r="S144" i="46"/>
  <c r="S144" i="44"/>
  <c r="AA144" i="46"/>
  <c r="AA144" i="44"/>
  <c r="AI144" i="46"/>
  <c r="AI144" i="44"/>
  <c r="BG144" i="46"/>
  <c r="BG144" i="44"/>
  <c r="BO144" i="46"/>
  <c r="BO144" i="44"/>
  <c r="K146" i="46"/>
  <c r="K146" i="44"/>
  <c r="S146" i="46"/>
  <c r="S146" i="44"/>
  <c r="AA146" i="46"/>
  <c r="AA146" i="44"/>
  <c r="AQ146" i="46"/>
  <c r="AQ146" i="44"/>
  <c r="AY146" i="46"/>
  <c r="AY146" i="44"/>
  <c r="BG146" i="46"/>
  <c r="BG146" i="44"/>
  <c r="E147" i="46"/>
  <c r="E147" i="44"/>
  <c r="M147" i="46"/>
  <c r="M147" i="44"/>
  <c r="U147" i="46"/>
  <c r="U147" i="44"/>
  <c r="AK147" i="46"/>
  <c r="AK147" i="44"/>
  <c r="AS147" i="46"/>
  <c r="AS147" i="44"/>
  <c r="BA147" i="46"/>
  <c r="BA147" i="44"/>
  <c r="BI147" i="46"/>
  <c r="BI147" i="44"/>
  <c r="BQ147" i="46"/>
  <c r="BQ147" i="44"/>
  <c r="Q148" i="46"/>
  <c r="Q148" i="44"/>
  <c r="AG148" i="46"/>
  <c r="AG148" i="44"/>
  <c r="AO148" i="46"/>
  <c r="AO148" i="44"/>
  <c r="AW148" i="46"/>
  <c r="AW148" i="44"/>
  <c r="BE148" i="46"/>
  <c r="BE148" i="44"/>
  <c r="BM148" i="46"/>
  <c r="BM148" i="44"/>
  <c r="S149" i="46"/>
  <c r="S149" i="44"/>
  <c r="AI149" i="46"/>
  <c r="AI149" i="44"/>
  <c r="AQ149" i="46"/>
  <c r="AQ149" i="44"/>
  <c r="AY149" i="46"/>
  <c r="AY149" i="44"/>
  <c r="BG149" i="46"/>
  <c r="BG149" i="44"/>
  <c r="G150" i="46"/>
  <c r="G150" i="44"/>
  <c r="O150" i="46"/>
  <c r="O150" i="44"/>
  <c r="W150" i="46"/>
  <c r="W150" i="44"/>
  <c r="AM150" i="46"/>
  <c r="AM150" i="44"/>
  <c r="AU150" i="46"/>
  <c r="AU150" i="44"/>
  <c r="BC150" i="46"/>
  <c r="BC150" i="44"/>
  <c r="BK150" i="46"/>
  <c r="BK150" i="44"/>
  <c r="I151" i="46"/>
  <c r="I151" i="44"/>
  <c r="Q151" i="46"/>
  <c r="Q151" i="44"/>
  <c r="Y151" i="46"/>
  <c r="Y151" i="44"/>
  <c r="AO151" i="46"/>
  <c r="AO151" i="44"/>
  <c r="BE151" i="46"/>
  <c r="BE151" i="44"/>
  <c r="BM151" i="46"/>
  <c r="BM151" i="44"/>
  <c r="M152" i="46"/>
  <c r="M152" i="44"/>
  <c r="S129" i="44"/>
  <c r="AW133" i="44"/>
  <c r="AS134" i="44"/>
  <c r="W143" i="44"/>
  <c r="BD153" i="44"/>
  <c r="L154" i="44"/>
  <c r="AZ154" i="44"/>
  <c r="G155" i="44"/>
  <c r="BJ157" i="44"/>
  <c r="X160" i="44"/>
  <c r="BL160" i="44"/>
  <c r="AU166" i="44"/>
  <c r="AC167" i="44"/>
  <c r="I168" i="44"/>
  <c r="AO168" i="44"/>
  <c r="BQ171" i="44"/>
  <c r="AO172" i="44"/>
  <c r="S156" i="44"/>
  <c r="BO156" i="44"/>
  <c r="F159" i="44"/>
  <c r="N159" i="44"/>
  <c r="V159" i="44"/>
  <c r="AD159" i="44"/>
  <c r="AL159" i="44"/>
  <c r="AT159" i="44"/>
  <c r="BB159" i="44"/>
  <c r="BJ159" i="44"/>
  <c r="AA163" i="44"/>
  <c r="K165" i="44"/>
  <c r="S165" i="44"/>
  <c r="AA165" i="44"/>
  <c r="AI165" i="44"/>
  <c r="AQ165" i="44"/>
  <c r="AY165" i="44"/>
  <c r="BG165" i="44"/>
  <c r="BO165" i="44"/>
  <c r="AM166" i="44"/>
  <c r="U167" i="44"/>
  <c r="M171" i="44"/>
  <c r="BI171" i="44"/>
  <c r="AG172" i="44"/>
  <c r="AG174" i="44"/>
  <c r="U152" i="44"/>
  <c r="AV153" i="44"/>
  <c r="D154" i="44"/>
  <c r="AR154" i="44"/>
  <c r="K156" i="44"/>
  <c r="BB157" i="44"/>
  <c r="AP158" i="44"/>
  <c r="BD160" i="44"/>
  <c r="T161" i="44"/>
  <c r="BP161" i="44"/>
  <c r="S163" i="44"/>
  <c r="AE166" i="44"/>
  <c r="BQ167" i="44"/>
  <c r="AG168" i="44"/>
  <c r="BM168" i="44"/>
  <c r="E171" i="44"/>
  <c r="BA171" i="44"/>
  <c r="AS152" i="44"/>
  <c r="AM155" i="44"/>
  <c r="V157" i="44"/>
  <c r="AV160" i="44"/>
  <c r="L161" i="44"/>
  <c r="BH161" i="44"/>
  <c r="K163" i="44"/>
  <c r="AE164" i="44"/>
  <c r="BI167" i="44"/>
  <c r="AC152" i="46"/>
  <c r="AC152" i="44"/>
  <c r="BA152" i="46"/>
  <c r="BA152" i="44"/>
  <c r="BQ152" i="46"/>
  <c r="BQ152" i="44"/>
  <c r="P153" i="46"/>
  <c r="P153" i="44"/>
  <c r="X153" i="46"/>
  <c r="X153" i="44"/>
  <c r="AE155" i="46"/>
  <c r="AE155" i="44"/>
  <c r="AU155" i="46"/>
  <c r="AU155" i="44"/>
  <c r="BC155" i="46"/>
  <c r="BC155" i="44"/>
  <c r="AA156" i="46"/>
  <c r="AA156" i="44"/>
  <c r="BG156" i="46"/>
  <c r="BG156" i="44"/>
  <c r="AD157" i="46"/>
  <c r="AD157" i="44"/>
  <c r="AT157" i="46"/>
  <c r="AT157" i="44"/>
  <c r="J158" i="46"/>
  <c r="J158" i="44"/>
  <c r="R158" i="46"/>
  <c r="R158" i="44"/>
  <c r="AH158" i="46"/>
  <c r="AH158" i="44"/>
  <c r="AX158" i="46"/>
  <c r="AX158" i="44"/>
  <c r="P160" i="46"/>
  <c r="P160" i="44"/>
  <c r="AF160" i="46"/>
  <c r="AF160" i="44"/>
  <c r="AB161" i="46"/>
  <c r="AB161" i="44"/>
  <c r="AZ161" i="46"/>
  <c r="AZ161" i="44"/>
  <c r="AI163" i="46"/>
  <c r="AI163" i="44"/>
  <c r="BO163" i="46"/>
  <c r="BO163" i="44"/>
  <c r="G164" i="46"/>
  <c r="G164" i="44"/>
  <c r="AM164" i="46"/>
  <c r="AM164" i="44"/>
  <c r="AU164" i="46"/>
  <c r="AU164" i="44"/>
  <c r="BK164" i="46"/>
  <c r="BK164" i="44"/>
  <c r="O166" i="46"/>
  <c r="O166" i="44"/>
  <c r="W166" i="46"/>
  <c r="W166" i="44"/>
  <c r="BC166" i="46"/>
  <c r="BC166" i="44"/>
  <c r="M167" i="46"/>
  <c r="M167" i="44"/>
  <c r="AS167" i="46"/>
  <c r="AS167" i="44"/>
  <c r="BE168" i="46"/>
  <c r="BE168" i="44"/>
  <c r="I170" i="46"/>
  <c r="I170" i="44"/>
  <c r="Q170" i="46"/>
  <c r="Q170" i="44"/>
  <c r="Y170" i="46"/>
  <c r="Y170" i="44"/>
  <c r="AG170" i="46"/>
  <c r="AG170" i="44"/>
  <c r="AO170" i="46"/>
  <c r="AO170" i="44"/>
  <c r="AW170" i="46"/>
  <c r="AW170" i="44"/>
  <c r="BE170" i="46"/>
  <c r="BE170" i="44"/>
  <c r="BM170" i="46"/>
  <c r="BM170" i="44"/>
  <c r="U171" i="46"/>
  <c r="U171" i="44"/>
  <c r="AS171" i="46"/>
  <c r="AS171" i="44"/>
  <c r="I172" i="46"/>
  <c r="I172" i="44"/>
  <c r="Y172" i="46"/>
  <c r="Y172" i="44"/>
  <c r="BE172" i="46"/>
  <c r="BE172" i="44"/>
  <c r="E173" i="46"/>
  <c r="E173" i="44"/>
  <c r="M173" i="46"/>
  <c r="M173" i="44"/>
  <c r="U173" i="46"/>
  <c r="U173" i="44"/>
  <c r="AC173" i="46"/>
  <c r="AC173" i="44"/>
  <c r="AK173" i="46"/>
  <c r="AK173" i="44"/>
  <c r="AS173" i="46"/>
  <c r="AS173" i="44"/>
  <c r="BA173" i="46"/>
  <c r="BA173" i="44"/>
  <c r="BI173" i="46"/>
  <c r="BI173" i="44"/>
  <c r="BQ173" i="46"/>
  <c r="BQ173" i="44"/>
  <c r="BE174" i="46"/>
  <c r="BE174" i="44"/>
  <c r="BM174" i="46"/>
  <c r="BM174" i="44"/>
  <c r="L175" i="46"/>
  <c r="L175" i="44"/>
  <c r="AB175" i="46"/>
  <c r="AB175" i="44"/>
  <c r="AR175" i="46"/>
  <c r="AR175" i="44"/>
  <c r="BH175" i="46"/>
  <c r="BH175" i="44"/>
  <c r="W176" i="46"/>
  <c r="W176" i="44"/>
  <c r="AE176" i="46"/>
  <c r="AE176" i="44"/>
  <c r="AU176" i="46"/>
  <c r="AU176" i="44"/>
  <c r="BC176" i="46"/>
  <c r="BC176" i="44"/>
  <c r="Q177" i="46"/>
  <c r="Q177" i="44"/>
  <c r="Y177" i="46"/>
  <c r="Y177" i="44"/>
  <c r="AW177" i="46"/>
  <c r="AW177" i="44"/>
  <c r="BM177" i="46"/>
  <c r="BM177" i="44"/>
  <c r="F179" i="46"/>
  <c r="F179" i="44"/>
  <c r="N179" i="46"/>
  <c r="N179" i="44"/>
  <c r="AL179" i="46"/>
  <c r="AL179" i="44"/>
  <c r="BB179" i="46"/>
  <c r="BB179" i="44"/>
  <c r="R180" i="46"/>
  <c r="R180" i="44"/>
  <c r="AH180" i="46"/>
  <c r="AH180" i="44"/>
  <c r="BF180" i="46"/>
  <c r="BF180" i="44"/>
  <c r="N181" i="46"/>
  <c r="N181" i="44"/>
  <c r="BB181" i="46"/>
  <c r="BB181" i="44"/>
  <c r="AK152" i="44"/>
  <c r="BI152" i="44"/>
  <c r="AQ156" i="44"/>
  <c r="F157" i="44"/>
  <c r="H160" i="44"/>
  <c r="AY163" i="44"/>
  <c r="O164" i="44"/>
  <c r="BK166" i="44"/>
  <c r="AK171" i="44"/>
  <c r="Q174" i="44"/>
  <c r="I184" i="44"/>
  <c r="Q184" i="44"/>
  <c r="Y184" i="44"/>
  <c r="AG184" i="44"/>
  <c r="AO184" i="44"/>
  <c r="AW184" i="44"/>
  <c r="BE184" i="44"/>
  <c r="AS185" i="44"/>
  <c r="O186" i="44"/>
  <c r="AM186" i="44"/>
  <c r="K187" i="44"/>
  <c r="S187" i="44"/>
  <c r="AA187" i="44"/>
  <c r="AI187" i="44"/>
  <c r="AQ187" i="44"/>
  <c r="AY187" i="44"/>
  <c r="BG187" i="44"/>
  <c r="BO187" i="44"/>
  <c r="BP190" i="44"/>
  <c r="AT193" i="44"/>
  <c r="E195" i="44"/>
  <c r="BA195" i="44"/>
  <c r="AG196" i="44"/>
  <c r="Z199" i="44"/>
  <c r="AJ200" i="44"/>
  <c r="AN201" i="44"/>
  <c r="AQ202" i="44"/>
  <c r="AU186" i="46"/>
  <c r="AU186" i="44"/>
  <c r="H189" i="46"/>
  <c r="H189" i="44"/>
  <c r="P189" i="46"/>
  <c r="P189" i="44"/>
  <c r="X189" i="46"/>
  <c r="X189" i="44"/>
  <c r="AF189" i="46"/>
  <c r="AF189" i="44"/>
  <c r="AN189" i="46"/>
  <c r="AN189" i="44"/>
  <c r="AV189" i="46"/>
  <c r="AV189" i="44"/>
  <c r="BD189" i="46"/>
  <c r="BD189" i="44"/>
  <c r="BL189" i="46"/>
  <c r="BL189" i="44"/>
  <c r="AJ190" i="46"/>
  <c r="AJ190" i="44"/>
  <c r="V193" i="46"/>
  <c r="V193" i="44"/>
  <c r="J194" i="46"/>
  <c r="J194" i="44"/>
  <c r="R194" i="46"/>
  <c r="R194" i="44"/>
  <c r="Z194" i="46"/>
  <c r="Z194" i="44"/>
  <c r="AH194" i="46"/>
  <c r="AH194" i="44"/>
  <c r="AP194" i="46"/>
  <c r="AP194" i="44"/>
  <c r="AX194" i="46"/>
  <c r="AX194" i="44"/>
  <c r="BF194" i="46"/>
  <c r="BF194" i="44"/>
  <c r="BN194" i="46"/>
  <c r="BN194" i="44"/>
  <c r="AK195" i="46"/>
  <c r="AK195" i="44"/>
  <c r="Y196" i="46"/>
  <c r="Y196" i="44"/>
  <c r="AQ197" i="46"/>
  <c r="AQ197" i="44"/>
  <c r="N198" i="46"/>
  <c r="N198" i="44"/>
  <c r="BJ198" i="46"/>
  <c r="BJ198" i="44"/>
  <c r="D200" i="46"/>
  <c r="D200" i="44"/>
  <c r="BH200" i="46"/>
  <c r="BH200" i="44"/>
  <c r="BD201" i="46"/>
  <c r="BD201" i="44"/>
  <c r="W203" i="46"/>
  <c r="W203" i="44"/>
  <c r="AE203" i="46"/>
  <c r="AE203" i="44"/>
  <c r="Y204" i="46"/>
  <c r="Y204" i="44"/>
  <c r="W207" i="46"/>
  <c r="W207" i="44"/>
  <c r="AE207" i="46"/>
  <c r="AE207" i="44"/>
  <c r="M185" i="44"/>
  <c r="BC186" i="44"/>
  <c r="AC195" i="44"/>
  <c r="I196" i="44"/>
  <c r="BM196" i="44"/>
  <c r="AA197" i="44"/>
  <c r="AL198" i="44"/>
  <c r="AX199" i="44"/>
  <c r="F11" i="44"/>
  <c r="AP12" i="44"/>
  <c r="AY14" i="44"/>
  <c r="BO14" i="44"/>
  <c r="BF16" i="44"/>
  <c r="F17" i="44"/>
  <c r="Z18" i="44"/>
  <c r="AC19" i="44"/>
  <c r="AL20" i="44"/>
  <c r="BJ20" i="44"/>
  <c r="BN21" i="44"/>
  <c r="K22" i="44"/>
  <c r="V23" i="44"/>
  <c r="AA7" i="44"/>
  <c r="O10" i="44"/>
  <c r="M13" i="44"/>
  <c r="A27" i="44"/>
  <c r="A34" i="44"/>
  <c r="AE7" i="44"/>
  <c r="AU7" i="44"/>
  <c r="BF7" i="44"/>
  <c r="E8" i="44"/>
  <c r="Q8" i="44"/>
  <c r="AC8" i="44"/>
  <c r="BP8" i="44"/>
  <c r="M9" i="44"/>
  <c r="Z9" i="44"/>
  <c r="BM9" i="44"/>
  <c r="L10" i="44"/>
  <c r="BD10" i="44"/>
  <c r="E11" i="44"/>
  <c r="P11" i="44"/>
  <c r="AK11" i="44"/>
  <c r="AV11" i="44"/>
  <c r="BQ11" i="44"/>
  <c r="X12" i="44"/>
  <c r="BD12" i="44"/>
  <c r="AC13" i="44"/>
  <c r="AL13" i="44"/>
  <c r="BE13" i="44"/>
  <c r="BN13" i="44"/>
  <c r="J14" i="44"/>
  <c r="U14" i="44"/>
  <c r="AP14" i="44"/>
  <c r="BA14" i="44"/>
  <c r="BN14" i="44"/>
  <c r="Z15" i="44"/>
  <c r="AX15" i="44"/>
  <c r="BI15" i="44"/>
  <c r="Q16" i="44"/>
  <c r="AB16" i="44"/>
  <c r="AW16" i="44"/>
  <c r="BH16" i="44"/>
  <c r="E17" i="44"/>
  <c r="AG17" i="44"/>
  <c r="BH17" i="44"/>
  <c r="BQ17" i="44"/>
  <c r="U18" i="44"/>
  <c r="AV18" i="44"/>
  <c r="BE18" i="44"/>
  <c r="S19" i="44"/>
  <c r="AB19" i="44"/>
  <c r="BD19" i="44"/>
  <c r="I20" i="44"/>
  <c r="T20" i="44"/>
  <c r="BQ20" i="44"/>
  <c r="U21" i="44"/>
  <c r="AV21" i="44"/>
  <c r="BE21" i="44"/>
  <c r="J22" i="44"/>
  <c r="AL22" i="44"/>
  <c r="I23" i="44"/>
  <c r="AJ23" i="44"/>
  <c r="AS23" i="44"/>
  <c r="AG24" i="44"/>
  <c r="U25" i="44"/>
  <c r="AK25" i="44"/>
  <c r="BQ25" i="44"/>
  <c r="AL26" i="44"/>
  <c r="AP27" i="44"/>
  <c r="BF30" i="44"/>
  <c r="Z32" i="44"/>
  <c r="AK39" i="44"/>
  <c r="BC40" i="44"/>
  <c r="BO41" i="44"/>
  <c r="T42" i="44"/>
  <c r="AB44" i="44"/>
  <c r="H45" i="44"/>
  <c r="AF45" i="44"/>
  <c r="K46" i="44"/>
  <c r="AQ46" i="44"/>
  <c r="AE47" i="44"/>
  <c r="BK47" i="44"/>
  <c r="K49" i="44"/>
  <c r="AY49" i="44"/>
  <c r="AT50" i="44"/>
  <c r="Z51" i="44"/>
  <c r="D29" i="46"/>
  <c r="D29" i="44"/>
  <c r="M30" i="46"/>
  <c r="M30" i="44"/>
  <c r="I31" i="46"/>
  <c r="I31" i="44"/>
  <c r="AW31" i="46"/>
  <c r="AW31" i="44"/>
  <c r="BM31" i="46"/>
  <c r="BM31" i="44"/>
  <c r="N27" i="46"/>
  <c r="N27" i="44"/>
  <c r="AO28" i="46"/>
  <c r="AO28" i="44"/>
  <c r="BE28" i="46"/>
  <c r="BE28" i="44"/>
  <c r="AC29" i="46"/>
  <c r="AC29" i="44"/>
  <c r="BA29" i="46"/>
  <c r="BA29" i="44"/>
  <c r="AL30" i="46"/>
  <c r="AL30" i="44"/>
  <c r="BJ30" i="46"/>
  <c r="BJ30" i="44"/>
  <c r="AH31" i="46"/>
  <c r="AH31" i="44"/>
  <c r="Z33" i="46"/>
  <c r="Z33" i="44"/>
  <c r="AX33" i="46"/>
  <c r="AX33" i="44"/>
  <c r="BG34" i="46"/>
  <c r="BG34" i="44"/>
  <c r="I36" i="46"/>
  <c r="I36" i="44"/>
  <c r="AG36" i="46"/>
  <c r="AG36" i="44"/>
  <c r="AW36" i="46"/>
  <c r="AW36" i="44"/>
  <c r="BM36" i="46"/>
  <c r="BM36" i="44"/>
  <c r="M37" i="46"/>
  <c r="M37" i="44"/>
  <c r="AC37" i="46"/>
  <c r="AC37" i="44"/>
  <c r="F38" i="46"/>
  <c r="F38" i="44"/>
  <c r="AD38" i="46"/>
  <c r="AD38" i="44"/>
  <c r="AG39" i="46"/>
  <c r="AG39" i="44"/>
  <c r="A20" i="27"/>
  <c r="A20" i="29"/>
  <c r="AR25" i="46"/>
  <c r="AR25" i="44"/>
  <c r="AK26" i="46"/>
  <c r="AK26" i="44"/>
  <c r="D65" i="46"/>
  <c r="D65" i="44"/>
  <c r="L65" i="46"/>
  <c r="L65" i="44"/>
  <c r="T65" i="46"/>
  <c r="T65" i="44"/>
  <c r="AB65" i="46"/>
  <c r="AB65" i="44"/>
  <c r="AJ65" i="46"/>
  <c r="AJ65" i="44"/>
  <c r="AR65" i="46"/>
  <c r="AR65" i="44"/>
  <c r="AZ65" i="46"/>
  <c r="AZ65" i="44"/>
  <c r="BH65" i="46"/>
  <c r="BH65" i="44"/>
  <c r="BP65" i="46"/>
  <c r="BP65" i="44"/>
  <c r="X68" i="46"/>
  <c r="X68" i="44"/>
  <c r="D69" i="46"/>
  <c r="D69" i="44"/>
  <c r="BP69" i="46"/>
  <c r="BP69" i="44"/>
  <c r="S71" i="46"/>
  <c r="S71" i="44"/>
  <c r="N72" i="46"/>
  <c r="N72" i="44"/>
  <c r="BN73" i="46"/>
  <c r="BN73" i="44"/>
  <c r="F26" i="46"/>
  <c r="F26" i="44"/>
  <c r="V26" i="46"/>
  <c r="V26" i="44"/>
  <c r="Z27" i="46"/>
  <c r="Z27" i="44"/>
  <c r="AX27" i="46"/>
  <c r="AX27" i="44"/>
  <c r="BM29" i="46"/>
  <c r="BM29" i="44"/>
  <c r="AX30" i="46"/>
  <c r="AX30" i="44"/>
  <c r="BF32" i="46"/>
  <c r="BF32" i="44"/>
  <c r="W34" i="46"/>
  <c r="W34" i="44"/>
  <c r="U36" i="46"/>
  <c r="U36" i="44"/>
  <c r="R38" i="46"/>
  <c r="R38" i="44"/>
  <c r="BF38" i="46"/>
  <c r="BF38" i="44"/>
  <c r="E39" i="46"/>
  <c r="E39" i="44"/>
  <c r="BQ39" i="46"/>
  <c r="BQ39" i="44"/>
  <c r="AM40" i="46"/>
  <c r="AM40" i="44"/>
  <c r="K41" i="46"/>
  <c r="K41" i="44"/>
  <c r="AQ41" i="46"/>
  <c r="AQ41" i="44"/>
  <c r="AB42" i="46"/>
  <c r="AB42" i="44"/>
  <c r="AR44" i="46"/>
  <c r="AR44" i="44"/>
  <c r="P45" i="46"/>
  <c r="P45" i="44"/>
  <c r="AV45" i="46"/>
  <c r="AV45" i="44"/>
  <c r="AI46" i="46"/>
  <c r="AI46" i="44"/>
  <c r="BO46" i="46"/>
  <c r="BO46" i="44"/>
  <c r="J48" i="46"/>
  <c r="J48" i="44"/>
  <c r="AP48" i="46"/>
  <c r="AP48" i="44"/>
  <c r="AI49" i="46"/>
  <c r="AI49" i="44"/>
  <c r="F50" i="46"/>
  <c r="F50" i="44"/>
  <c r="AX51" i="46"/>
  <c r="AX51" i="44"/>
  <c r="AU58" i="46"/>
  <c r="AU58" i="44"/>
  <c r="AA59" i="46"/>
  <c r="AA59" i="44"/>
  <c r="T62" i="46"/>
  <c r="T62" i="44"/>
  <c r="A92" i="29"/>
  <c r="A28" i="29"/>
  <c r="A100" i="29"/>
  <c r="A36" i="29"/>
  <c r="A108" i="29"/>
  <c r="A44" i="29"/>
  <c r="A116" i="29"/>
  <c r="A52" i="29"/>
  <c r="A124" i="29"/>
  <c r="A68" i="29"/>
  <c r="A132" i="29"/>
  <c r="A76" i="29"/>
  <c r="A140" i="29"/>
  <c r="BO40" i="44"/>
  <c r="I78" i="44"/>
  <c r="Q78" i="44"/>
  <c r="Y78" i="44"/>
  <c r="AG78" i="44"/>
  <c r="AO78" i="44"/>
  <c r="AW78" i="44"/>
  <c r="BE78" i="44"/>
  <c r="BM78" i="44"/>
  <c r="AF80" i="44"/>
  <c r="L81" i="44"/>
  <c r="A84" i="29"/>
  <c r="AT7" i="46"/>
  <c r="AT7" i="44"/>
  <c r="AP10" i="46"/>
  <c r="AP10" i="44"/>
  <c r="S16" i="46"/>
  <c r="S16" i="44"/>
  <c r="AE25" i="46"/>
  <c r="AE25" i="44"/>
  <c r="BK25" i="46"/>
  <c r="BK25" i="44"/>
  <c r="H26" i="46"/>
  <c r="H26" i="44"/>
  <c r="AV26" i="46"/>
  <c r="AV26" i="44"/>
  <c r="T27" i="46"/>
  <c r="T27" i="44"/>
  <c r="G28" i="46"/>
  <c r="G28" i="44"/>
  <c r="AU28" i="46"/>
  <c r="AU28" i="44"/>
  <c r="AI29" i="46"/>
  <c r="AI29" i="44"/>
  <c r="T30" i="46"/>
  <c r="T30" i="44"/>
  <c r="BP30" i="46"/>
  <c r="BP30" i="44"/>
  <c r="D32" i="46"/>
  <c r="D32" i="44"/>
  <c r="Q34" i="46"/>
  <c r="Q34" i="44"/>
  <c r="AO34" i="46"/>
  <c r="AO34" i="44"/>
  <c r="AW34" i="46"/>
  <c r="AW34" i="44"/>
  <c r="BE34" i="46"/>
  <c r="BE34" i="44"/>
  <c r="U35" i="46"/>
  <c r="U35" i="44"/>
  <c r="AK35" i="46"/>
  <c r="AK35" i="44"/>
  <c r="BA35" i="46"/>
  <c r="BA35" i="44"/>
  <c r="BQ35" i="46"/>
  <c r="BQ35" i="44"/>
  <c r="O36" i="46"/>
  <c r="O36" i="44"/>
  <c r="W36" i="46"/>
  <c r="W36" i="44"/>
  <c r="AM36" i="46"/>
  <c r="AM36" i="44"/>
  <c r="BK36" i="46"/>
  <c r="BK36" i="44"/>
  <c r="BD33" i="44"/>
  <c r="I34" i="44"/>
  <c r="V7" i="46"/>
  <c r="V7" i="44"/>
  <c r="AI12" i="46"/>
  <c r="AI12" i="44"/>
  <c r="D14" i="46"/>
  <c r="D14" i="44"/>
  <c r="AE20" i="46"/>
  <c r="AE20" i="44"/>
  <c r="AB22" i="46"/>
  <c r="AB22" i="44"/>
  <c r="BH22" i="46"/>
  <c r="BH22" i="44"/>
  <c r="AR27" i="46"/>
  <c r="AR27" i="44"/>
  <c r="AY29" i="46"/>
  <c r="AY29" i="44"/>
  <c r="AB30" i="46"/>
  <c r="AB30" i="44"/>
  <c r="H31" i="46"/>
  <c r="H31" i="44"/>
  <c r="AN31" i="46"/>
  <c r="AN31" i="44"/>
  <c r="AB32" i="46"/>
  <c r="AB32" i="44"/>
  <c r="AZ32" i="46"/>
  <c r="AZ32" i="44"/>
  <c r="H33" i="46"/>
  <c r="H33" i="44"/>
  <c r="AF33" i="46"/>
  <c r="AF33" i="44"/>
  <c r="BL33" i="46"/>
  <c r="BL33" i="44"/>
  <c r="M35" i="46"/>
  <c r="M35" i="44"/>
  <c r="BL26" i="44"/>
  <c r="L22" i="46"/>
  <c r="L22" i="44"/>
  <c r="AR22" i="46"/>
  <c r="AR22" i="44"/>
  <c r="W25" i="46"/>
  <c r="W25" i="44"/>
  <c r="AU25" i="46"/>
  <c r="AU25" i="44"/>
  <c r="P26" i="46"/>
  <c r="P26" i="44"/>
  <c r="BD26" i="46"/>
  <c r="BD26" i="44"/>
  <c r="AB27" i="46"/>
  <c r="AB27" i="44"/>
  <c r="BP27" i="46"/>
  <c r="BP27" i="44"/>
  <c r="AE28" i="46"/>
  <c r="AE28" i="44"/>
  <c r="S29" i="46"/>
  <c r="S29" i="44"/>
  <c r="D30" i="46"/>
  <c r="D30" i="44"/>
  <c r="BL31" i="46"/>
  <c r="BL31" i="44"/>
  <c r="AE36" i="46"/>
  <c r="AE36" i="44"/>
  <c r="BD15" i="44"/>
  <c r="AN9" i="46"/>
  <c r="AN9" i="44"/>
  <c r="X26" i="46"/>
  <c r="X26" i="44"/>
  <c r="L27" i="46"/>
  <c r="L27" i="44"/>
  <c r="BH30" i="46"/>
  <c r="BH30" i="44"/>
  <c r="AV31" i="46"/>
  <c r="AV31" i="44"/>
  <c r="AC35" i="46"/>
  <c r="AC35" i="44"/>
  <c r="AS35" i="46"/>
  <c r="AS35" i="44"/>
  <c r="BI35" i="46"/>
  <c r="BI35" i="44"/>
  <c r="G36" i="46"/>
  <c r="G36" i="44"/>
  <c r="BC36" i="46"/>
  <c r="BC36" i="44"/>
  <c r="AA37" i="46"/>
  <c r="AA37" i="44"/>
  <c r="AN26" i="44"/>
  <c r="A6" i="27"/>
  <c r="A6" i="29"/>
  <c r="D22" i="46"/>
  <c r="D22" i="44"/>
  <c r="AJ22" i="46"/>
  <c r="AJ22" i="44"/>
  <c r="BP22" i="46"/>
  <c r="BP22" i="44"/>
  <c r="G25" i="46"/>
  <c r="G25" i="44"/>
  <c r="AM25" i="46"/>
  <c r="AM25" i="44"/>
  <c r="AF26" i="46"/>
  <c r="AF26" i="44"/>
  <c r="D27" i="46"/>
  <c r="D27" i="44"/>
  <c r="BH27" i="46"/>
  <c r="BH27" i="44"/>
  <c r="AM28" i="46"/>
  <c r="AM28" i="44"/>
  <c r="K29" i="46"/>
  <c r="K29" i="44"/>
  <c r="BG29" i="46"/>
  <c r="BG29" i="44"/>
  <c r="AR30" i="46"/>
  <c r="AR30" i="44"/>
  <c r="P31" i="46"/>
  <c r="P31" i="44"/>
  <c r="BD31" i="46"/>
  <c r="BD31" i="44"/>
  <c r="AJ32" i="46"/>
  <c r="AJ32" i="44"/>
  <c r="BP32" i="46"/>
  <c r="BP32" i="44"/>
  <c r="X33" i="46"/>
  <c r="X33" i="44"/>
  <c r="AV33" i="46"/>
  <c r="AV33" i="44"/>
  <c r="Y34" i="46"/>
  <c r="Y34" i="44"/>
  <c r="S37" i="46"/>
  <c r="S37" i="44"/>
  <c r="AZ27" i="44"/>
  <c r="L30" i="44"/>
  <c r="H9" i="46"/>
  <c r="H9" i="44"/>
  <c r="BH14" i="46"/>
  <c r="BH14" i="44"/>
  <c r="A18" i="27"/>
  <c r="A18" i="29"/>
  <c r="T22" i="46"/>
  <c r="T22" i="44"/>
  <c r="AZ22" i="46"/>
  <c r="AZ22" i="44"/>
  <c r="O25" i="46"/>
  <c r="O25" i="44"/>
  <c r="W28" i="46"/>
  <c r="W28" i="44"/>
  <c r="BK28" i="46"/>
  <c r="BK28" i="44"/>
  <c r="AQ29" i="46"/>
  <c r="AQ29" i="44"/>
  <c r="AJ30" i="46"/>
  <c r="AJ30" i="44"/>
  <c r="X31" i="46"/>
  <c r="X31" i="44"/>
  <c r="T32" i="46"/>
  <c r="T32" i="44"/>
  <c r="E35" i="46"/>
  <c r="E35" i="44"/>
  <c r="AQ8" i="46"/>
  <c r="AQ8" i="44"/>
  <c r="AJ27" i="46"/>
  <c r="AJ27" i="44"/>
  <c r="O28" i="46"/>
  <c r="O28" i="44"/>
  <c r="BC28" i="46"/>
  <c r="BC28" i="44"/>
  <c r="AA29" i="46"/>
  <c r="AA29" i="44"/>
  <c r="BO29" i="46"/>
  <c r="BO29" i="44"/>
  <c r="AZ30" i="46"/>
  <c r="AZ30" i="44"/>
  <c r="AF31" i="46"/>
  <c r="AF31" i="44"/>
  <c r="L32" i="46"/>
  <c r="L32" i="44"/>
  <c r="AR32" i="46"/>
  <c r="AR32" i="44"/>
  <c r="BH32" i="46"/>
  <c r="BH32" i="44"/>
  <c r="P33" i="46"/>
  <c r="P33" i="44"/>
  <c r="AN33" i="46"/>
  <c r="AN33" i="44"/>
  <c r="AG34" i="46"/>
  <c r="AG34" i="44"/>
  <c r="K37" i="46"/>
  <c r="K37" i="44"/>
  <c r="BG37" i="46"/>
  <c r="BG37" i="44"/>
  <c r="BP38" i="46"/>
  <c r="BP38" i="44"/>
  <c r="A43" i="27"/>
  <c r="A43" i="29"/>
  <c r="AK46" i="46"/>
  <c r="AK46" i="44"/>
  <c r="BA46" i="46"/>
  <c r="BA46" i="44"/>
  <c r="BQ46" i="46"/>
  <c r="BQ46" i="44"/>
  <c r="M49" i="46"/>
  <c r="M49" i="44"/>
  <c r="AK49" i="46"/>
  <c r="AK49" i="44"/>
  <c r="D51" i="46"/>
  <c r="D51" i="44"/>
  <c r="L51" i="46"/>
  <c r="L51" i="44"/>
  <c r="T51" i="46"/>
  <c r="T51" i="44"/>
  <c r="AB51" i="46"/>
  <c r="AB51" i="44"/>
  <c r="AJ51" i="46"/>
  <c r="AJ51" i="44"/>
  <c r="AR51" i="46"/>
  <c r="AR51" i="44"/>
  <c r="AZ51" i="46"/>
  <c r="AZ51" i="44"/>
  <c r="BH51" i="46"/>
  <c r="BH51" i="44"/>
  <c r="BP51" i="46"/>
  <c r="BP51" i="44"/>
  <c r="N83" i="46"/>
  <c r="N83" i="44"/>
  <c r="AD83" i="46"/>
  <c r="AD83" i="44"/>
  <c r="AL83" i="46"/>
  <c r="AL83" i="44"/>
  <c r="AT83" i="46"/>
  <c r="AT83" i="44"/>
  <c r="BB83" i="46"/>
  <c r="BB83" i="44"/>
  <c r="BJ83" i="46"/>
  <c r="BJ83" i="44"/>
  <c r="A82" i="27"/>
  <c r="A82" i="29"/>
  <c r="H84" i="46"/>
  <c r="H84" i="44"/>
  <c r="P84" i="46"/>
  <c r="P84" i="44"/>
  <c r="X84" i="46"/>
  <c r="X84" i="44"/>
  <c r="AF84" i="46"/>
  <c r="AF84" i="44"/>
  <c r="AN84" i="46"/>
  <c r="AN84" i="44"/>
  <c r="AV84" i="46"/>
  <c r="AV84" i="44"/>
  <c r="BD84" i="46"/>
  <c r="BD84" i="44"/>
  <c r="BL84" i="46"/>
  <c r="BL84" i="44"/>
  <c r="D85" i="46"/>
  <c r="D85" i="44"/>
  <c r="L85" i="46"/>
  <c r="L85" i="44"/>
  <c r="T85" i="46"/>
  <c r="T85" i="44"/>
  <c r="AJ85" i="46"/>
  <c r="AJ85" i="44"/>
  <c r="AR85" i="46"/>
  <c r="AR85" i="44"/>
  <c r="AZ85" i="46"/>
  <c r="AZ85" i="44"/>
  <c r="BH85" i="46"/>
  <c r="BH85" i="44"/>
  <c r="BP85" i="46"/>
  <c r="BP85" i="44"/>
  <c r="A85" i="27"/>
  <c r="A85" i="29"/>
  <c r="J87" i="46"/>
  <c r="J87" i="44"/>
  <c r="R87" i="46"/>
  <c r="R87" i="44"/>
  <c r="Z87" i="46"/>
  <c r="Z87" i="44"/>
  <c r="AH87" i="46"/>
  <c r="AH87" i="44"/>
  <c r="AP87" i="46"/>
  <c r="AP87" i="44"/>
  <c r="AX87" i="46"/>
  <c r="AX87" i="44"/>
  <c r="BF87" i="46"/>
  <c r="BF87" i="44"/>
  <c r="BN87" i="46"/>
  <c r="BN87" i="44"/>
  <c r="E88" i="46"/>
  <c r="E88" i="44"/>
  <c r="M88" i="46"/>
  <c r="M88" i="44"/>
  <c r="U88" i="46"/>
  <c r="U88" i="44"/>
  <c r="AC88" i="46"/>
  <c r="AC88" i="44"/>
  <c r="AK88" i="46"/>
  <c r="AK88" i="44"/>
  <c r="AS88" i="46"/>
  <c r="AS88" i="44"/>
  <c r="BA88" i="46"/>
  <c r="BA88" i="44"/>
  <c r="BI88" i="46"/>
  <c r="BI88" i="44"/>
  <c r="BQ88" i="46"/>
  <c r="BQ88" i="44"/>
  <c r="I89" i="46"/>
  <c r="I89" i="44"/>
  <c r="Q89" i="46"/>
  <c r="Q89" i="44"/>
  <c r="Y89" i="46"/>
  <c r="Y89" i="44"/>
  <c r="AG89" i="46"/>
  <c r="AG89" i="44"/>
  <c r="AO89" i="46"/>
  <c r="AO89" i="44"/>
  <c r="AW89" i="46"/>
  <c r="AW89" i="44"/>
  <c r="BE89" i="46"/>
  <c r="BE89" i="44"/>
  <c r="BM89" i="46"/>
  <c r="BM89" i="44"/>
  <c r="E90" i="46"/>
  <c r="E90" i="44"/>
  <c r="M90" i="46"/>
  <c r="M90" i="44"/>
  <c r="U90" i="46"/>
  <c r="U90" i="44"/>
  <c r="AC90" i="46"/>
  <c r="AC90" i="44"/>
  <c r="AK90" i="46"/>
  <c r="AK90" i="44"/>
  <c r="AS90" i="46"/>
  <c r="AS90" i="44"/>
  <c r="BA90" i="46"/>
  <c r="BA90" i="44"/>
  <c r="BI90" i="46"/>
  <c r="BI90" i="44"/>
  <c r="BQ90" i="46"/>
  <c r="BQ90" i="44"/>
  <c r="I91" i="46"/>
  <c r="I91" i="44"/>
  <c r="Q91" i="46"/>
  <c r="Q91" i="44"/>
  <c r="Y91" i="46"/>
  <c r="Y91" i="44"/>
  <c r="AG91" i="46"/>
  <c r="AG91" i="44"/>
  <c r="AO91" i="46"/>
  <c r="AO91" i="44"/>
  <c r="AW91" i="46"/>
  <c r="AW91" i="44"/>
  <c r="BE91" i="46"/>
  <c r="BE91" i="44"/>
  <c r="BM91" i="46"/>
  <c r="BM91" i="44"/>
  <c r="D92" i="46"/>
  <c r="D92" i="44"/>
  <c r="L92" i="46"/>
  <c r="L92" i="44"/>
  <c r="T92" i="46"/>
  <c r="T92" i="44"/>
  <c r="AB92" i="46"/>
  <c r="AB92" i="44"/>
  <c r="AJ92" i="46"/>
  <c r="AJ92" i="44"/>
  <c r="AR92" i="46"/>
  <c r="AR92" i="44"/>
  <c r="AZ92" i="46"/>
  <c r="AZ92" i="44"/>
  <c r="BH92" i="46"/>
  <c r="BH92" i="44"/>
  <c r="BP92" i="46"/>
  <c r="BP92" i="44"/>
  <c r="D94" i="46"/>
  <c r="D94" i="44"/>
  <c r="L94" i="46"/>
  <c r="L94" i="44"/>
  <c r="T94" i="46"/>
  <c r="T94" i="44"/>
  <c r="AB94" i="46"/>
  <c r="AB94" i="44"/>
  <c r="AJ94" i="46"/>
  <c r="AJ94" i="44"/>
  <c r="AR94" i="46"/>
  <c r="AR94" i="44"/>
  <c r="AZ94" i="46"/>
  <c r="AZ94" i="44"/>
  <c r="BH94" i="46"/>
  <c r="BH94" i="44"/>
  <c r="BP94" i="46"/>
  <c r="BP94" i="44"/>
  <c r="H95" i="46"/>
  <c r="H95" i="44"/>
  <c r="P95" i="46"/>
  <c r="P95" i="44"/>
  <c r="X95" i="46"/>
  <c r="X95" i="44"/>
  <c r="AF95" i="46"/>
  <c r="AF95" i="44"/>
  <c r="AN95" i="46"/>
  <c r="AN95" i="44"/>
  <c r="AV95" i="46"/>
  <c r="AV95" i="44"/>
  <c r="BD95" i="46"/>
  <c r="BD95" i="44"/>
  <c r="BL95" i="46"/>
  <c r="BL95" i="44"/>
  <c r="D96" i="46"/>
  <c r="D96" i="44"/>
  <c r="L96" i="46"/>
  <c r="L96" i="44"/>
  <c r="AB96" i="46"/>
  <c r="AB96" i="44"/>
  <c r="AJ96" i="46"/>
  <c r="AJ96" i="44"/>
  <c r="AR96" i="46"/>
  <c r="AR96" i="44"/>
  <c r="AZ96" i="46"/>
  <c r="AZ96" i="44"/>
  <c r="BH96" i="46"/>
  <c r="BH96" i="44"/>
  <c r="BP96" i="46"/>
  <c r="BP96" i="44"/>
  <c r="H97" i="46"/>
  <c r="H97" i="44"/>
  <c r="P97" i="46"/>
  <c r="P97" i="44"/>
  <c r="X97" i="46"/>
  <c r="X97" i="44"/>
  <c r="AF97" i="46"/>
  <c r="AF97" i="44"/>
  <c r="AN97" i="46"/>
  <c r="AN97" i="44"/>
  <c r="AV97" i="46"/>
  <c r="AV97" i="44"/>
  <c r="BL97" i="46"/>
  <c r="BL97" i="44"/>
  <c r="D98" i="46"/>
  <c r="D98" i="44"/>
  <c r="L98" i="46"/>
  <c r="L98" i="44"/>
  <c r="T98" i="46"/>
  <c r="T98" i="44"/>
  <c r="AB98" i="46"/>
  <c r="AB98" i="44"/>
  <c r="AR98" i="46"/>
  <c r="AR98" i="44"/>
  <c r="AZ98" i="46"/>
  <c r="AZ98" i="44"/>
  <c r="BH98" i="46"/>
  <c r="BH98" i="44"/>
  <c r="BP98" i="46"/>
  <c r="BP98" i="44"/>
  <c r="F99" i="46"/>
  <c r="F99" i="44"/>
  <c r="N99" i="46"/>
  <c r="N99" i="44"/>
  <c r="V99" i="46"/>
  <c r="V99" i="44"/>
  <c r="AD99" i="46"/>
  <c r="AD99" i="44"/>
  <c r="AL99" i="46"/>
  <c r="AL99" i="44"/>
  <c r="AT99" i="46"/>
  <c r="AT99" i="44"/>
  <c r="BB99" i="46"/>
  <c r="BB99" i="44"/>
  <c r="BJ99" i="46"/>
  <c r="BJ99" i="44"/>
  <c r="A98" i="27"/>
  <c r="A98" i="29"/>
  <c r="I100" i="46"/>
  <c r="I100" i="44"/>
  <c r="Q100" i="46"/>
  <c r="Q100" i="44"/>
  <c r="AG100" i="46"/>
  <c r="AG100" i="44"/>
  <c r="AO100" i="46"/>
  <c r="AO100" i="44"/>
  <c r="AW100" i="46"/>
  <c r="AW100" i="44"/>
  <c r="BE100" i="46"/>
  <c r="BE100" i="44"/>
  <c r="E102" i="46"/>
  <c r="E102" i="44"/>
  <c r="M102" i="46"/>
  <c r="M102" i="44"/>
  <c r="U102" i="46"/>
  <c r="U102" i="44"/>
  <c r="AC102" i="46"/>
  <c r="AC102" i="44"/>
  <c r="AK102" i="46"/>
  <c r="AK102" i="44"/>
  <c r="AS102" i="46"/>
  <c r="AS102" i="44"/>
  <c r="BA102" i="46"/>
  <c r="BA102" i="44"/>
  <c r="BI102" i="46"/>
  <c r="BI102" i="44"/>
  <c r="BQ102" i="46"/>
  <c r="BQ102" i="44"/>
  <c r="G103" i="46"/>
  <c r="G103" i="44"/>
  <c r="O103" i="46"/>
  <c r="O103" i="44"/>
  <c r="W103" i="46"/>
  <c r="W103" i="44"/>
  <c r="AE103" i="46"/>
  <c r="AE103" i="44"/>
  <c r="AM103" i="46"/>
  <c r="AM103" i="44"/>
  <c r="AU103" i="46"/>
  <c r="AU103" i="44"/>
  <c r="BC103" i="46"/>
  <c r="BC103" i="44"/>
  <c r="BK103" i="46"/>
  <c r="BK103" i="44"/>
  <c r="K104" i="46"/>
  <c r="K104" i="44"/>
  <c r="S104" i="46"/>
  <c r="S104" i="44"/>
  <c r="AA104" i="46"/>
  <c r="AA104" i="44"/>
  <c r="AI104" i="46"/>
  <c r="AI104" i="44"/>
  <c r="AQ104" i="46"/>
  <c r="AQ104" i="44"/>
  <c r="AY104" i="46"/>
  <c r="AY104" i="44"/>
  <c r="BG104" i="46"/>
  <c r="BG104" i="44"/>
  <c r="BO104" i="46"/>
  <c r="BO104" i="44"/>
  <c r="G105" i="46"/>
  <c r="G105" i="44"/>
  <c r="O105" i="46"/>
  <c r="O105" i="44"/>
  <c r="W105" i="46"/>
  <c r="W105" i="44"/>
  <c r="AE105" i="46"/>
  <c r="AE105" i="44"/>
  <c r="AM105" i="46"/>
  <c r="AM105" i="44"/>
  <c r="AU105" i="46"/>
  <c r="AU105" i="44"/>
  <c r="BC105" i="46"/>
  <c r="BC105" i="44"/>
  <c r="BK105" i="46"/>
  <c r="BK105" i="44"/>
  <c r="J106" i="46"/>
  <c r="J106" i="44"/>
  <c r="R106" i="46"/>
  <c r="R106" i="44"/>
  <c r="Z106" i="46"/>
  <c r="Z106" i="44"/>
  <c r="AH106" i="46"/>
  <c r="AH106" i="44"/>
  <c r="AP106" i="46"/>
  <c r="AP106" i="44"/>
  <c r="AX106" i="46"/>
  <c r="AX106" i="44"/>
  <c r="BF106" i="46"/>
  <c r="BF106" i="44"/>
  <c r="BN106" i="46"/>
  <c r="BN106" i="44"/>
  <c r="E107" i="46"/>
  <c r="E107" i="44"/>
  <c r="M107" i="46"/>
  <c r="M107" i="44"/>
  <c r="U107" i="46"/>
  <c r="U107" i="44"/>
  <c r="AC107" i="46"/>
  <c r="AC107" i="44"/>
  <c r="AK107" i="46"/>
  <c r="AK107" i="44"/>
  <c r="AS107" i="46"/>
  <c r="AS107" i="44"/>
  <c r="BA107" i="46"/>
  <c r="BA107" i="44"/>
  <c r="BI107" i="46"/>
  <c r="BI107" i="44"/>
  <c r="BQ107" i="46"/>
  <c r="BQ107" i="44"/>
  <c r="I108" i="46"/>
  <c r="I108" i="44"/>
  <c r="Q108" i="46"/>
  <c r="Q108" i="44"/>
  <c r="Y108" i="46"/>
  <c r="Y108" i="44"/>
  <c r="AG108" i="46"/>
  <c r="AG108" i="44"/>
  <c r="AO108" i="46"/>
  <c r="AO108" i="44"/>
  <c r="AW108" i="46"/>
  <c r="AW108" i="44"/>
  <c r="BE108" i="46"/>
  <c r="BE108" i="44"/>
  <c r="BM108" i="46"/>
  <c r="BM108" i="44"/>
  <c r="E109" i="46"/>
  <c r="E109" i="44"/>
  <c r="M109" i="46"/>
  <c r="M109" i="44"/>
  <c r="U109" i="46"/>
  <c r="U109" i="44"/>
  <c r="AC109" i="46"/>
  <c r="AC109" i="44"/>
  <c r="AK109" i="46"/>
  <c r="AK109" i="44"/>
  <c r="AS109" i="46"/>
  <c r="AS109" i="44"/>
  <c r="BA109" i="46"/>
  <c r="BA109" i="44"/>
  <c r="BI109" i="46"/>
  <c r="BI109" i="44"/>
  <c r="BQ109" i="46"/>
  <c r="BQ109" i="44"/>
  <c r="I110" i="46"/>
  <c r="I110" i="44"/>
  <c r="Q110" i="46"/>
  <c r="Q110" i="44"/>
  <c r="Y110" i="46"/>
  <c r="Y110" i="44"/>
  <c r="AG110" i="46"/>
  <c r="AG110" i="44"/>
  <c r="AO110" i="46"/>
  <c r="AO110" i="44"/>
  <c r="AW110" i="46"/>
  <c r="AW110" i="44"/>
  <c r="BE110" i="46"/>
  <c r="BE110" i="44"/>
  <c r="BM110" i="46"/>
  <c r="BM110" i="44"/>
  <c r="E111" i="46"/>
  <c r="E111" i="44"/>
  <c r="M111" i="46"/>
  <c r="M111" i="44"/>
  <c r="U111" i="46"/>
  <c r="U111" i="44"/>
  <c r="AC111" i="46"/>
  <c r="AC111" i="44"/>
  <c r="AK111" i="46"/>
  <c r="AK111" i="44"/>
  <c r="AS111" i="46"/>
  <c r="AS111" i="44"/>
  <c r="BA111" i="46"/>
  <c r="BA111" i="44"/>
  <c r="BI111" i="46"/>
  <c r="BI111" i="44"/>
  <c r="BQ111" i="46"/>
  <c r="BQ111" i="44"/>
  <c r="I112" i="46"/>
  <c r="I112" i="44"/>
  <c r="Q112" i="46"/>
  <c r="Q112" i="44"/>
  <c r="Y112" i="46"/>
  <c r="Y112" i="44"/>
  <c r="AG112" i="46"/>
  <c r="AG112" i="44"/>
  <c r="AO112" i="46"/>
  <c r="AO112" i="44"/>
  <c r="AW112" i="46"/>
  <c r="AW112" i="44"/>
  <c r="BE112" i="46"/>
  <c r="BE112" i="44"/>
  <c r="BM112" i="46"/>
  <c r="BM112" i="44"/>
  <c r="J113" i="46"/>
  <c r="J113" i="44"/>
  <c r="R113" i="46"/>
  <c r="R113" i="44"/>
  <c r="Z113" i="46"/>
  <c r="Z113" i="44"/>
  <c r="AH113" i="46"/>
  <c r="AH113" i="44"/>
  <c r="AP113" i="46"/>
  <c r="AP113" i="44"/>
  <c r="AX113" i="46"/>
  <c r="AX113" i="44"/>
  <c r="BF113" i="46"/>
  <c r="BF113" i="44"/>
  <c r="E114" i="46"/>
  <c r="E114" i="44"/>
  <c r="M114" i="46"/>
  <c r="M114" i="44"/>
  <c r="U114" i="46"/>
  <c r="U114" i="44"/>
  <c r="AC114" i="46"/>
  <c r="AC114" i="44"/>
  <c r="AK114" i="46"/>
  <c r="AK114" i="44"/>
  <c r="AS114" i="46"/>
  <c r="AS114" i="44"/>
  <c r="BA114" i="46"/>
  <c r="BA114" i="44"/>
  <c r="BI114" i="46"/>
  <c r="BI114" i="44"/>
  <c r="AJ38" i="46"/>
  <c r="AJ38" i="44"/>
  <c r="J45" i="46"/>
  <c r="J45" i="44"/>
  <c r="AS46" i="46"/>
  <c r="AS46" i="44"/>
  <c r="BI46" i="46"/>
  <c r="BI46" i="44"/>
  <c r="Y47" i="46"/>
  <c r="Y47" i="44"/>
  <c r="AS49" i="46"/>
  <c r="AS49" i="44"/>
  <c r="AB85" i="46"/>
  <c r="AB85" i="44"/>
  <c r="AY37" i="44"/>
  <c r="Q47" i="44"/>
  <c r="BM100" i="44"/>
  <c r="AC101" i="44"/>
  <c r="AQ37" i="46"/>
  <c r="AQ37" i="44"/>
  <c r="BO37" i="46"/>
  <c r="BO37" i="44"/>
  <c r="L38" i="46"/>
  <c r="L38" i="44"/>
  <c r="U49" i="46"/>
  <c r="U49" i="44"/>
  <c r="BH38" i="44"/>
  <c r="I47" i="44"/>
  <c r="AC49" i="44"/>
  <c r="H93" i="44"/>
  <c r="P93" i="44"/>
  <c r="X93" i="44"/>
  <c r="AF93" i="44"/>
  <c r="AN93" i="44"/>
  <c r="AV93" i="44"/>
  <c r="BD93" i="44"/>
  <c r="BL93" i="44"/>
  <c r="Y100" i="44"/>
  <c r="AI37" i="46"/>
  <c r="AI37" i="44"/>
  <c r="AR38" i="46"/>
  <c r="AR38" i="44"/>
  <c r="V83" i="44"/>
  <c r="D38" i="46"/>
  <c r="D38" i="44"/>
  <c r="A41" i="27"/>
  <c r="A41" i="29"/>
  <c r="AX43" i="46"/>
  <c r="AX43" i="44"/>
  <c r="E46" i="46"/>
  <c r="E46" i="44"/>
  <c r="AG47" i="46"/>
  <c r="AG47" i="44"/>
  <c r="AO47" i="46"/>
  <c r="AO47" i="44"/>
  <c r="AW47" i="46"/>
  <c r="AW47" i="44"/>
  <c r="BE47" i="46"/>
  <c r="BE47" i="44"/>
  <c r="E49" i="46"/>
  <c r="E49" i="44"/>
  <c r="BA49" i="46"/>
  <c r="BA49" i="44"/>
  <c r="F83" i="46"/>
  <c r="F83" i="44"/>
  <c r="AZ38" i="44"/>
  <c r="BD97" i="44"/>
  <c r="F86" i="44"/>
  <c r="N86" i="44"/>
  <c r="V86" i="44"/>
  <c r="AD86" i="44"/>
  <c r="AL86" i="44"/>
  <c r="AT86" i="44"/>
  <c r="BB86" i="44"/>
  <c r="BJ86" i="44"/>
  <c r="C43" i="46"/>
  <c r="C43" i="44" s="1"/>
  <c r="AB38" i="44"/>
  <c r="AC46" i="44"/>
  <c r="BM47" i="44"/>
  <c r="BQ49" i="44"/>
  <c r="T38" i="44"/>
  <c r="U46" i="44"/>
  <c r="BI49" i="44"/>
  <c r="T96" i="44"/>
  <c r="AJ98" i="44"/>
  <c r="I115" i="46"/>
  <c r="I115" i="44"/>
  <c r="Q115" i="46"/>
  <c r="Q115" i="44"/>
  <c r="Y115" i="46"/>
  <c r="Y115" i="44"/>
  <c r="E116" i="46"/>
  <c r="E116" i="44"/>
  <c r="M116" i="46"/>
  <c r="M116" i="44"/>
  <c r="U116" i="46"/>
  <c r="U116" i="44"/>
  <c r="AC116" i="46"/>
  <c r="AC116" i="44"/>
  <c r="AK116" i="46"/>
  <c r="AK116" i="44"/>
  <c r="AS116" i="46"/>
  <c r="AS116" i="44"/>
  <c r="BA116" i="46"/>
  <c r="BA116" i="44"/>
  <c r="BI116" i="46"/>
  <c r="BI116" i="44"/>
  <c r="BQ116" i="46"/>
  <c r="BQ116" i="44"/>
  <c r="O117" i="46"/>
  <c r="O117" i="44"/>
  <c r="W117" i="46"/>
  <c r="W117" i="44"/>
  <c r="AE117" i="46"/>
  <c r="AE117" i="44"/>
  <c r="K118" i="46"/>
  <c r="K118" i="44"/>
  <c r="S118" i="46"/>
  <c r="S118" i="44"/>
  <c r="AA118" i="46"/>
  <c r="AA118" i="44"/>
  <c r="AI118" i="46"/>
  <c r="AI118" i="44"/>
  <c r="AQ118" i="46"/>
  <c r="AQ118" i="44"/>
  <c r="AY118" i="46"/>
  <c r="AY118" i="44"/>
  <c r="BG118" i="46"/>
  <c r="BG118" i="44"/>
  <c r="BO118" i="46"/>
  <c r="BO118" i="44"/>
  <c r="G119" i="46"/>
  <c r="G119" i="44"/>
  <c r="O119" i="46"/>
  <c r="O119" i="44"/>
  <c r="W119" i="46"/>
  <c r="W119" i="44"/>
  <c r="AE119" i="46"/>
  <c r="AE119" i="44"/>
  <c r="AM119" i="46"/>
  <c r="AM119" i="44"/>
  <c r="AU119" i="46"/>
  <c r="AU119" i="44"/>
  <c r="BC119" i="46"/>
  <c r="BC119" i="44"/>
  <c r="BK119" i="46"/>
  <c r="BK119" i="44"/>
  <c r="D121" i="46"/>
  <c r="D121" i="44"/>
  <c r="L121" i="46"/>
  <c r="L121" i="44"/>
  <c r="T121" i="46"/>
  <c r="T121" i="44"/>
  <c r="AB121" i="46"/>
  <c r="AB121" i="44"/>
  <c r="AJ121" i="46"/>
  <c r="AJ121" i="44"/>
  <c r="AR121" i="46"/>
  <c r="AR121" i="44"/>
  <c r="AZ121" i="46"/>
  <c r="AZ121" i="44"/>
  <c r="BH121" i="46"/>
  <c r="BH121" i="44"/>
  <c r="BP121" i="46"/>
  <c r="BP121" i="44"/>
  <c r="H122" i="46"/>
  <c r="H122" i="44"/>
  <c r="P122" i="46"/>
  <c r="P122" i="44"/>
  <c r="X122" i="46"/>
  <c r="X122" i="44"/>
  <c r="AF122" i="46"/>
  <c r="AF122" i="44"/>
  <c r="AN122" i="46"/>
  <c r="AN122" i="44"/>
  <c r="AV122" i="46"/>
  <c r="AV122" i="44"/>
  <c r="BD122" i="46"/>
  <c r="BD122" i="44"/>
  <c r="BL122" i="46"/>
  <c r="BL122" i="44"/>
  <c r="E124" i="46"/>
  <c r="E124" i="44"/>
  <c r="M124" i="46"/>
  <c r="M124" i="44"/>
  <c r="U124" i="46"/>
  <c r="U124" i="44"/>
  <c r="AC124" i="46"/>
  <c r="AC124" i="44"/>
  <c r="AK124" i="46"/>
  <c r="AK124" i="44"/>
  <c r="AS124" i="46"/>
  <c r="AS124" i="44"/>
  <c r="BA124" i="46"/>
  <c r="BA124" i="44"/>
  <c r="BI124" i="46"/>
  <c r="BI124" i="44"/>
  <c r="BQ124" i="46"/>
  <c r="BQ124" i="44"/>
  <c r="K126" i="46"/>
  <c r="K126" i="44"/>
  <c r="S126" i="46"/>
  <c r="S126" i="44"/>
  <c r="AA126" i="46"/>
  <c r="AA126" i="44"/>
  <c r="AI126" i="46"/>
  <c r="AI126" i="44"/>
  <c r="AQ126" i="46"/>
  <c r="AQ126" i="44"/>
  <c r="AY126" i="46"/>
  <c r="AY126" i="44"/>
  <c r="BG126" i="46"/>
  <c r="BG126" i="44"/>
  <c r="G127" i="46"/>
  <c r="G127" i="44"/>
  <c r="O127" i="46"/>
  <c r="O127" i="44"/>
  <c r="W127" i="46"/>
  <c r="W127" i="44"/>
  <c r="AE127" i="46"/>
  <c r="AE127" i="44"/>
  <c r="AM127" i="46"/>
  <c r="AM127" i="44"/>
  <c r="AU127" i="46"/>
  <c r="AU127" i="44"/>
  <c r="BC127" i="46"/>
  <c r="BC127" i="44"/>
  <c r="BK127" i="46"/>
  <c r="BK127" i="44"/>
  <c r="Z128" i="46"/>
  <c r="Z128" i="44"/>
  <c r="AH128" i="46"/>
  <c r="AH128" i="44"/>
  <c r="AP128" i="46"/>
  <c r="AP128" i="44"/>
  <c r="AX128" i="46"/>
  <c r="AX128" i="44"/>
  <c r="F129" i="46"/>
  <c r="F129" i="44"/>
  <c r="N129" i="46"/>
  <c r="N129" i="44"/>
  <c r="V129" i="46"/>
  <c r="V129" i="44"/>
  <c r="AD129" i="46"/>
  <c r="AD129" i="44"/>
  <c r="AL129" i="46"/>
  <c r="AL129" i="44"/>
  <c r="AT129" i="46"/>
  <c r="AT129" i="44"/>
  <c r="BB129" i="46"/>
  <c r="BB129" i="44"/>
  <c r="BJ129" i="46"/>
  <c r="BJ129" i="44"/>
  <c r="A128" i="27"/>
  <c r="A128" i="29"/>
  <c r="H132" i="46"/>
  <c r="H132" i="44"/>
  <c r="P132" i="46"/>
  <c r="P132" i="44"/>
  <c r="X132" i="46"/>
  <c r="X132" i="44"/>
  <c r="AF132" i="46"/>
  <c r="AF132" i="44"/>
  <c r="AN132" i="46"/>
  <c r="AN132" i="44"/>
  <c r="AV132" i="46"/>
  <c r="AV132" i="44"/>
  <c r="BD132" i="46"/>
  <c r="BD132" i="44"/>
  <c r="BL132" i="46"/>
  <c r="BL132" i="44"/>
  <c r="D133" i="46"/>
  <c r="D133" i="44"/>
  <c r="L133" i="46"/>
  <c r="L133" i="44"/>
  <c r="T133" i="46"/>
  <c r="T133" i="44"/>
  <c r="AB133" i="46"/>
  <c r="AB133" i="44"/>
  <c r="AJ133" i="46"/>
  <c r="AJ133" i="44"/>
  <c r="AR133" i="46"/>
  <c r="AR133" i="44"/>
  <c r="AZ133" i="46"/>
  <c r="AZ133" i="44"/>
  <c r="BH133" i="46"/>
  <c r="BH133" i="44"/>
  <c r="BP133" i="46"/>
  <c r="BP133" i="44"/>
  <c r="G135" i="46"/>
  <c r="G135" i="44"/>
  <c r="O135" i="46"/>
  <c r="O135" i="44"/>
  <c r="W135" i="46"/>
  <c r="W135" i="44"/>
  <c r="AE135" i="46"/>
  <c r="AE135" i="44"/>
  <c r="AU135" i="46"/>
  <c r="AU135" i="44"/>
  <c r="BC135" i="46"/>
  <c r="BC135" i="44"/>
  <c r="BK135" i="46"/>
  <c r="BK135" i="44"/>
  <c r="G142" i="46"/>
  <c r="G142" i="44"/>
  <c r="O142" i="46"/>
  <c r="O142" i="44"/>
  <c r="W142" i="46"/>
  <c r="W142" i="44"/>
  <c r="AE142" i="46"/>
  <c r="AE142" i="44"/>
  <c r="AM142" i="46"/>
  <c r="AM142" i="44"/>
  <c r="J143" i="46"/>
  <c r="J143" i="44"/>
  <c r="AH143" i="46"/>
  <c r="AH143" i="44"/>
  <c r="AP143" i="46"/>
  <c r="AP143" i="44"/>
  <c r="BN143" i="46"/>
  <c r="BN143" i="44"/>
  <c r="F144" i="46"/>
  <c r="F144" i="44"/>
  <c r="AL144" i="46"/>
  <c r="AL144" i="44"/>
  <c r="AT144" i="46"/>
  <c r="AT144" i="44"/>
  <c r="BB144" i="46"/>
  <c r="BB144" i="44"/>
  <c r="BJ144" i="46"/>
  <c r="BJ144" i="44"/>
  <c r="A143" i="27"/>
  <c r="A143" i="29"/>
  <c r="D146" i="46"/>
  <c r="D146" i="44"/>
  <c r="L146" i="46"/>
  <c r="L146" i="44"/>
  <c r="T146" i="46"/>
  <c r="T146" i="44"/>
  <c r="AB146" i="46"/>
  <c r="AB146" i="44"/>
  <c r="AJ146" i="46"/>
  <c r="AJ146" i="44"/>
  <c r="AR146" i="46"/>
  <c r="AR146" i="44"/>
  <c r="AZ146" i="46"/>
  <c r="AZ146" i="44"/>
  <c r="BH146" i="46"/>
  <c r="BH146" i="44"/>
  <c r="BP146" i="46"/>
  <c r="BP146" i="44"/>
  <c r="A146" i="27"/>
  <c r="A146" i="29"/>
  <c r="J148" i="46"/>
  <c r="J148" i="44"/>
  <c r="R148" i="46"/>
  <c r="R148" i="44"/>
  <c r="Z148" i="46"/>
  <c r="Z148" i="44"/>
  <c r="AH148" i="46"/>
  <c r="AH148" i="44"/>
  <c r="AP148" i="46"/>
  <c r="AP148" i="44"/>
  <c r="AX148" i="46"/>
  <c r="AX148" i="44"/>
  <c r="BF148" i="46"/>
  <c r="BF148" i="44"/>
  <c r="BN148" i="46"/>
  <c r="BN148" i="44"/>
  <c r="D149" i="46"/>
  <c r="D149" i="44"/>
  <c r="L149" i="46"/>
  <c r="L149" i="44"/>
  <c r="T149" i="46"/>
  <c r="T149" i="44"/>
  <c r="AB149" i="46"/>
  <c r="AB149" i="44"/>
  <c r="AJ149" i="46"/>
  <c r="AJ149" i="44"/>
  <c r="AR149" i="46"/>
  <c r="AR149" i="44"/>
  <c r="AZ149" i="46"/>
  <c r="AZ149" i="44"/>
  <c r="BH149" i="46"/>
  <c r="BH149" i="44"/>
  <c r="BP149" i="46"/>
  <c r="BP149" i="44"/>
  <c r="P150" i="46"/>
  <c r="P150" i="44"/>
  <c r="X150" i="46"/>
  <c r="X150" i="44"/>
  <c r="AF150" i="46"/>
  <c r="AF150" i="44"/>
  <c r="AN150" i="46"/>
  <c r="AN150" i="44"/>
  <c r="AV150" i="46"/>
  <c r="AV150" i="44"/>
  <c r="BD150" i="46"/>
  <c r="BD150" i="44"/>
  <c r="BL150" i="46"/>
  <c r="BL150" i="44"/>
  <c r="J151" i="46"/>
  <c r="J151" i="44"/>
  <c r="R151" i="46"/>
  <c r="R151" i="44"/>
  <c r="Z151" i="46"/>
  <c r="Z151" i="44"/>
  <c r="AH151" i="46"/>
  <c r="AH151" i="44"/>
  <c r="AP151" i="46"/>
  <c r="AP151" i="44"/>
  <c r="AX151" i="46"/>
  <c r="AX151" i="44"/>
  <c r="BF151" i="46"/>
  <c r="BF151" i="44"/>
  <c r="F152" i="46"/>
  <c r="F152" i="44"/>
  <c r="N152" i="46"/>
  <c r="N152" i="44"/>
  <c r="V152" i="46"/>
  <c r="V152" i="44"/>
  <c r="AL152" i="46"/>
  <c r="AL152" i="44"/>
  <c r="AT152" i="46"/>
  <c r="AT152" i="44"/>
  <c r="BB152" i="46"/>
  <c r="BB152" i="44"/>
  <c r="BJ152" i="46"/>
  <c r="BJ152" i="44"/>
  <c r="I153" i="46"/>
  <c r="I153" i="44"/>
  <c r="Q153" i="46"/>
  <c r="Q153" i="44"/>
  <c r="Y153" i="46"/>
  <c r="Y153" i="44"/>
  <c r="AG153" i="46"/>
  <c r="AG153" i="44"/>
  <c r="AW153" i="46"/>
  <c r="AW153" i="44"/>
  <c r="BE153" i="46"/>
  <c r="BE153" i="44"/>
  <c r="BM153" i="46"/>
  <c r="BM153" i="44"/>
  <c r="E154" i="46"/>
  <c r="E154" i="44"/>
  <c r="AC154" i="46"/>
  <c r="AC154" i="44"/>
  <c r="AK154" i="46"/>
  <c r="AK154" i="44"/>
  <c r="AS154" i="46"/>
  <c r="AS154" i="44"/>
  <c r="BA154" i="46"/>
  <c r="BA154" i="44"/>
  <c r="BI154" i="46"/>
  <c r="BI154" i="44"/>
  <c r="H155" i="46"/>
  <c r="H155" i="44"/>
  <c r="P155" i="46"/>
  <c r="P155" i="44"/>
  <c r="X155" i="46"/>
  <c r="X155" i="44"/>
  <c r="AF155" i="46"/>
  <c r="AF155" i="44"/>
  <c r="AN155" i="46"/>
  <c r="AN155" i="44"/>
  <c r="AV155" i="46"/>
  <c r="AV155" i="44"/>
  <c r="BD155" i="46"/>
  <c r="BD155" i="44"/>
  <c r="BL155" i="46"/>
  <c r="BL155" i="44"/>
  <c r="D156" i="46"/>
  <c r="D156" i="44"/>
  <c r="L156" i="46"/>
  <c r="L156" i="44"/>
  <c r="T156" i="46"/>
  <c r="T156" i="44"/>
  <c r="AB156" i="46"/>
  <c r="AB156" i="44"/>
  <c r="AJ156" i="46"/>
  <c r="AJ156" i="44"/>
  <c r="AR156" i="46"/>
  <c r="AR156" i="44"/>
  <c r="AZ156" i="46"/>
  <c r="AZ156" i="44"/>
  <c r="BH156" i="46"/>
  <c r="BH156" i="44"/>
  <c r="BP156" i="46"/>
  <c r="BP156" i="44"/>
  <c r="AE157" i="46"/>
  <c r="AE157" i="44"/>
  <c r="AM157" i="46"/>
  <c r="AM157" i="44"/>
  <c r="AU157" i="46"/>
  <c r="AU157" i="44"/>
  <c r="BC157" i="46"/>
  <c r="BC157" i="44"/>
  <c r="K158" i="46"/>
  <c r="K158" i="44"/>
  <c r="S158" i="46"/>
  <c r="S158" i="44"/>
  <c r="AA158" i="46"/>
  <c r="AA158" i="44"/>
  <c r="BG158" i="46"/>
  <c r="BG158" i="44"/>
  <c r="BO158" i="46"/>
  <c r="BO158" i="44"/>
  <c r="I160" i="46"/>
  <c r="I160" i="44"/>
  <c r="Q160" i="46"/>
  <c r="Q160" i="44"/>
  <c r="Y160" i="46"/>
  <c r="Y160" i="44"/>
  <c r="BE160" i="46"/>
  <c r="BE160" i="44"/>
  <c r="BM160" i="46"/>
  <c r="BM160" i="44"/>
  <c r="E161" i="46"/>
  <c r="E161" i="44"/>
  <c r="M161" i="46"/>
  <c r="M161" i="44"/>
  <c r="U161" i="46"/>
  <c r="U161" i="44"/>
  <c r="AC161" i="46"/>
  <c r="AC161" i="44"/>
  <c r="AK161" i="46"/>
  <c r="AK161" i="44"/>
  <c r="AS161" i="46"/>
  <c r="AS161" i="44"/>
  <c r="BA161" i="46"/>
  <c r="BA161" i="44"/>
  <c r="BI161" i="46"/>
  <c r="BI161" i="44"/>
  <c r="BQ161" i="46"/>
  <c r="BQ161" i="44"/>
  <c r="D163" i="46"/>
  <c r="D163" i="44"/>
  <c r="L163" i="46"/>
  <c r="L163" i="44"/>
  <c r="T163" i="46"/>
  <c r="T163" i="44"/>
  <c r="AB163" i="46"/>
  <c r="AB163" i="44"/>
  <c r="AJ163" i="46"/>
  <c r="AJ163" i="44"/>
  <c r="AR163" i="46"/>
  <c r="AR163" i="44"/>
  <c r="AZ163" i="46"/>
  <c r="AZ163" i="44"/>
  <c r="BH163" i="46"/>
  <c r="BH163" i="44"/>
  <c r="BP163" i="46"/>
  <c r="BP163" i="44"/>
  <c r="H164" i="46"/>
  <c r="H164" i="44"/>
  <c r="P164" i="46"/>
  <c r="P164" i="44"/>
  <c r="X164" i="46"/>
  <c r="X164" i="44"/>
  <c r="AF164" i="46"/>
  <c r="AF164" i="44"/>
  <c r="AN164" i="46"/>
  <c r="AN164" i="44"/>
  <c r="AV164" i="46"/>
  <c r="AV164" i="44"/>
  <c r="BD164" i="46"/>
  <c r="BD164" i="44"/>
  <c r="BL164" i="46"/>
  <c r="BL164" i="44"/>
  <c r="AW115" i="44"/>
  <c r="R128" i="44"/>
  <c r="AO115" i="44"/>
  <c r="J128" i="44"/>
  <c r="AG115" i="44"/>
  <c r="K123" i="44"/>
  <c r="S123" i="44"/>
  <c r="AI123" i="44"/>
  <c r="AQ123" i="44"/>
  <c r="AY123" i="44"/>
  <c r="BG123" i="44"/>
  <c r="BO123" i="44"/>
  <c r="AD144" i="44"/>
  <c r="AD152" i="44"/>
  <c r="BQ114" i="44"/>
  <c r="BK117" i="44"/>
  <c r="I125" i="44"/>
  <c r="Q125" i="44"/>
  <c r="Y125" i="44"/>
  <c r="AG125" i="44"/>
  <c r="AO125" i="44"/>
  <c r="AW125" i="44"/>
  <c r="BE125" i="44"/>
  <c r="BM125" i="44"/>
  <c r="V144" i="44"/>
  <c r="BC117" i="44"/>
  <c r="BF143" i="44"/>
  <c r="N144" i="44"/>
  <c r="AO153" i="44"/>
  <c r="G117" i="44"/>
  <c r="AU117" i="44"/>
  <c r="D131" i="44"/>
  <c r="L131" i="44"/>
  <c r="T131" i="44"/>
  <c r="AB131" i="44"/>
  <c r="AJ131" i="44"/>
  <c r="AR131" i="44"/>
  <c r="AZ131" i="44"/>
  <c r="BH131" i="44"/>
  <c r="BP131" i="44"/>
  <c r="K136" i="44"/>
  <c r="S136" i="44"/>
  <c r="AA136" i="44"/>
  <c r="AI136" i="44"/>
  <c r="AQ136" i="44"/>
  <c r="AY136" i="44"/>
  <c r="BG136" i="44"/>
  <c r="BO136" i="44"/>
  <c r="H150" i="44"/>
  <c r="BQ154" i="44"/>
  <c r="BM115" i="44"/>
  <c r="AM117" i="44"/>
  <c r="BN128" i="44"/>
  <c r="H134" i="44"/>
  <c r="P134" i="44"/>
  <c r="X134" i="44"/>
  <c r="AF134" i="44"/>
  <c r="AN134" i="44"/>
  <c r="AV134" i="44"/>
  <c r="BD134" i="44"/>
  <c r="BL134" i="44"/>
  <c r="Z143" i="44"/>
  <c r="AX143" i="44"/>
  <c r="F147" i="44"/>
  <c r="N147" i="44"/>
  <c r="V147" i="44"/>
  <c r="AD147" i="44"/>
  <c r="AL147" i="44"/>
  <c r="AT147" i="44"/>
  <c r="BB147" i="44"/>
  <c r="BJ147" i="44"/>
  <c r="A13" i="27"/>
  <c r="A13" i="29"/>
  <c r="A21" i="27"/>
  <c r="A21" i="29"/>
  <c r="A26" i="27"/>
  <c r="A26" i="29"/>
  <c r="A29" i="27"/>
  <c r="A29" i="29"/>
  <c r="A31" i="27"/>
  <c r="A31" i="29"/>
  <c r="A37" i="27"/>
  <c r="A37" i="29"/>
  <c r="C49" i="46"/>
  <c r="C49" i="44" s="1"/>
  <c r="A47" i="29"/>
  <c r="A50" i="27"/>
  <c r="A50" i="29"/>
  <c r="Z168" i="44"/>
  <c r="AP174" i="44"/>
  <c r="M175" i="44"/>
  <c r="BI175" i="44"/>
  <c r="J177" i="44"/>
  <c r="R177" i="44"/>
  <c r="Z177" i="44"/>
  <c r="AH177" i="44"/>
  <c r="AP177" i="44"/>
  <c r="AX177" i="44"/>
  <c r="BF177" i="44"/>
  <c r="A7" i="27"/>
  <c r="A7" i="29"/>
  <c r="A11" i="27"/>
  <c r="A11" i="29"/>
  <c r="A15" i="27"/>
  <c r="A15" i="29"/>
  <c r="R168" i="44"/>
  <c r="J172" i="44"/>
  <c r="R172" i="44"/>
  <c r="Z172" i="44"/>
  <c r="AH172" i="44"/>
  <c r="AP172" i="44"/>
  <c r="AX172" i="44"/>
  <c r="BF172" i="44"/>
  <c r="BN172" i="44"/>
  <c r="AH174" i="44"/>
  <c r="E175" i="44"/>
  <c r="BA175" i="44"/>
  <c r="BC179" i="44"/>
  <c r="AA180" i="44"/>
  <c r="S182" i="44"/>
  <c r="BO182" i="44"/>
  <c r="X186" i="44"/>
  <c r="A9" i="28"/>
  <c r="A9" i="29"/>
  <c r="J168" i="44"/>
  <c r="BN168" i="44"/>
  <c r="Z174" i="44"/>
  <c r="AS175" i="44"/>
  <c r="AU179" i="44"/>
  <c r="AM181" i="44"/>
  <c r="K182" i="44"/>
  <c r="BG182" i="44"/>
  <c r="F185" i="44"/>
  <c r="N185" i="44"/>
  <c r="V185" i="44"/>
  <c r="AD185" i="44"/>
  <c r="AL185" i="44"/>
  <c r="AT185" i="44"/>
  <c r="A5" i="28"/>
  <c r="A5" i="29"/>
  <c r="BF168" i="44"/>
  <c r="F171" i="44"/>
  <c r="N171" i="44"/>
  <c r="V171" i="44"/>
  <c r="AD171" i="44"/>
  <c r="AL171" i="44"/>
  <c r="AT171" i="44"/>
  <c r="BB171" i="44"/>
  <c r="BJ171" i="44"/>
  <c r="BG180" i="44"/>
  <c r="AE181" i="44"/>
  <c r="P186" i="44"/>
  <c r="A8" i="27"/>
  <c r="A8" i="29"/>
  <c r="A14" i="27"/>
  <c r="A14" i="29"/>
  <c r="H166" i="44"/>
  <c r="P166" i="44"/>
  <c r="X166" i="44"/>
  <c r="AF166" i="44"/>
  <c r="AN166" i="44"/>
  <c r="AV166" i="44"/>
  <c r="BD166" i="44"/>
  <c r="BL166" i="44"/>
  <c r="F167" i="44"/>
  <c r="N167" i="44"/>
  <c r="V167" i="44"/>
  <c r="AD167" i="44"/>
  <c r="AL167" i="44"/>
  <c r="AT167" i="44"/>
  <c r="BB167" i="44"/>
  <c r="AX168" i="44"/>
  <c r="A53" i="27"/>
  <c r="A53" i="29"/>
  <c r="A60" i="29"/>
  <c r="AH168" i="46"/>
  <c r="AH168" i="44"/>
  <c r="BF174" i="46"/>
  <c r="BF174" i="44"/>
  <c r="AK175" i="46"/>
  <c r="AK175" i="44"/>
  <c r="H176" i="46"/>
  <c r="H176" i="44"/>
  <c r="P176" i="46"/>
  <c r="P176" i="44"/>
  <c r="X176" i="46"/>
  <c r="X176" i="44"/>
  <c r="AF176" i="46"/>
  <c r="AF176" i="44"/>
  <c r="AN176" i="46"/>
  <c r="AN176" i="44"/>
  <c r="AV176" i="46"/>
  <c r="AV176" i="44"/>
  <c r="BD176" i="46"/>
  <c r="BD176" i="44"/>
  <c r="BL176" i="46"/>
  <c r="BL176" i="44"/>
  <c r="AM179" i="46"/>
  <c r="AM179" i="44"/>
  <c r="S180" i="46"/>
  <c r="S180" i="44"/>
  <c r="BO180" i="46"/>
  <c r="BO180" i="44"/>
  <c r="AU181" i="46"/>
  <c r="AU181" i="44"/>
  <c r="BI188" i="46"/>
  <c r="BI188" i="44"/>
  <c r="BQ190" i="46"/>
  <c r="BQ190" i="44"/>
  <c r="G193" i="46"/>
  <c r="G193" i="44"/>
  <c r="J196" i="46"/>
  <c r="J196" i="44"/>
  <c r="R196" i="46"/>
  <c r="R196" i="44"/>
  <c r="Z196" i="46"/>
  <c r="Z196" i="44"/>
  <c r="AH196" i="46"/>
  <c r="AH196" i="44"/>
  <c r="AP196" i="46"/>
  <c r="AP196" i="44"/>
  <c r="AX196" i="46"/>
  <c r="AX196" i="44"/>
  <c r="BF196" i="46"/>
  <c r="BF196" i="44"/>
  <c r="BN196" i="46"/>
  <c r="BN196" i="44"/>
  <c r="BC198" i="46"/>
  <c r="BC198" i="44"/>
  <c r="AI199" i="46"/>
  <c r="AI199" i="44"/>
  <c r="E200" i="46"/>
  <c r="E200" i="44"/>
  <c r="BQ200" i="46"/>
  <c r="BQ200" i="44"/>
  <c r="BM201" i="46"/>
  <c r="BM201" i="44"/>
  <c r="AR202" i="46"/>
  <c r="AR202" i="44"/>
  <c r="P203" i="46"/>
  <c r="P203" i="44"/>
  <c r="BL203" i="46"/>
  <c r="BL203" i="44"/>
  <c r="X207" i="46"/>
  <c r="X207" i="44"/>
  <c r="A55" i="27"/>
  <c r="A55" i="29"/>
  <c r="A58" i="27"/>
  <c r="A58" i="29"/>
  <c r="A70" i="27"/>
  <c r="A70" i="29"/>
  <c r="A12" i="29"/>
  <c r="A45" i="29"/>
  <c r="A61" i="29"/>
  <c r="A69" i="29"/>
  <c r="A77" i="29"/>
  <c r="A93" i="29"/>
  <c r="A101" i="29"/>
  <c r="A109" i="29"/>
  <c r="A117" i="29"/>
  <c r="A125" i="29"/>
  <c r="A133" i="29"/>
  <c r="A141" i="29"/>
  <c r="A22" i="29"/>
  <c r="A30" i="29"/>
  <c r="A38" i="29"/>
  <c r="A46" i="29"/>
  <c r="A54" i="29"/>
  <c r="A62" i="29"/>
  <c r="A78" i="29"/>
  <c r="A86" i="29"/>
  <c r="A94" i="29"/>
  <c r="A102" i="29"/>
  <c r="A110" i="29"/>
  <c r="A118" i="29"/>
  <c r="A126" i="29"/>
  <c r="A134" i="29"/>
  <c r="A142" i="29"/>
  <c r="A23" i="29"/>
  <c r="A39" i="29"/>
  <c r="A63" i="29"/>
  <c r="A71" i="29"/>
  <c r="A79" i="29"/>
  <c r="A87" i="29"/>
  <c r="A95" i="29"/>
  <c r="A103" i="29"/>
  <c r="A111" i="29"/>
  <c r="A119" i="29"/>
  <c r="A127" i="29"/>
  <c r="A135" i="29"/>
  <c r="A16" i="29"/>
  <c r="A24" i="29"/>
  <c r="A32" i="29"/>
  <c r="A40" i="29"/>
  <c r="A48" i="29"/>
  <c r="A56" i="29"/>
  <c r="A64" i="29"/>
  <c r="A72" i="29"/>
  <c r="A80" i="29"/>
  <c r="A88" i="29"/>
  <c r="A96" i="29"/>
  <c r="A104" i="29"/>
  <c r="A112" i="29"/>
  <c r="A120" i="29"/>
  <c r="A136" i="29"/>
  <c r="A144" i="29"/>
  <c r="A17" i="29"/>
  <c r="A25" i="29"/>
  <c r="A33" i="29"/>
  <c r="A49" i="29"/>
  <c r="A57" i="29"/>
  <c r="A65" i="29"/>
  <c r="A73" i="29"/>
  <c r="A81" i="29"/>
  <c r="A89" i="29"/>
  <c r="A97" i="29"/>
  <c r="A105" i="29"/>
  <c r="A113" i="29"/>
  <c r="A121" i="29"/>
  <c r="A129" i="29"/>
  <c r="A137" i="29"/>
  <c r="A145" i="29"/>
  <c r="A10" i="29"/>
  <c r="A34" i="29"/>
  <c r="A42" i="29"/>
  <c r="A66" i="29"/>
  <c r="A74" i="29"/>
  <c r="A90" i="29"/>
  <c r="A106" i="29"/>
  <c r="A114" i="29"/>
  <c r="A122" i="29"/>
  <c r="A130" i="29"/>
  <c r="A138" i="29"/>
  <c r="A19" i="29"/>
  <c r="A27" i="29"/>
  <c r="A35" i="29"/>
  <c r="A51" i="29"/>
  <c r="A59" i="29"/>
  <c r="A67" i="29"/>
  <c r="A75" i="29"/>
  <c r="A83" i="29"/>
  <c r="A91" i="29"/>
  <c r="A99" i="29"/>
  <c r="A107" i="29"/>
  <c r="A115" i="29"/>
  <c r="A123" i="29"/>
  <c r="A131" i="29"/>
  <c r="A139" i="29"/>
  <c r="A147" i="29"/>
  <c r="BO8" i="44"/>
  <c r="AF9" i="44"/>
  <c r="J10" i="44"/>
  <c r="S12" i="44"/>
  <c r="H13" i="44"/>
  <c r="X13" i="44"/>
  <c r="AN13" i="44"/>
  <c r="BD13" i="44"/>
  <c r="BO16" i="44"/>
  <c r="AL7" i="44"/>
  <c r="AH10" i="44"/>
  <c r="BF10" i="44"/>
  <c r="AU11" i="44"/>
  <c r="K12" i="44"/>
  <c r="AR14" i="44"/>
  <c r="H15" i="44"/>
  <c r="AU20" i="44"/>
  <c r="Z24" i="44"/>
  <c r="BF24" i="44"/>
  <c r="J29" i="44"/>
  <c r="AI30" i="44"/>
  <c r="AH32" i="44"/>
  <c r="F33" i="44"/>
  <c r="AT33" i="44"/>
  <c r="AI35" i="44"/>
  <c r="BO35" i="44"/>
  <c r="AG37" i="44"/>
  <c r="AX38" i="44"/>
  <c r="O20" i="44"/>
  <c r="AE26" i="44"/>
  <c r="BK26" i="44"/>
  <c r="N28" i="44"/>
  <c r="AT28" i="44"/>
  <c r="BN29" i="44"/>
  <c r="AA30" i="44"/>
  <c r="BJ7" i="44"/>
  <c r="AY16" i="44"/>
  <c r="A8" i="44"/>
  <c r="A29" i="44"/>
  <c r="BG12" i="44"/>
  <c r="AB14" i="44"/>
  <c r="AF15" i="44"/>
  <c r="AQ16" i="44"/>
  <c r="K18" i="44"/>
  <c r="S18" i="44"/>
  <c r="AA18" i="44"/>
  <c r="AI18" i="44"/>
  <c r="AQ18" i="44"/>
  <c r="AY18" i="44"/>
  <c r="BG18" i="44"/>
  <c r="BO18" i="44"/>
  <c r="G20" i="44"/>
  <c r="K21" i="44"/>
  <c r="S21" i="44"/>
  <c r="AA21" i="44"/>
  <c r="AI21" i="44"/>
  <c r="AQ21" i="44"/>
  <c r="AY21" i="44"/>
  <c r="BG21" i="44"/>
  <c r="BO21" i="44"/>
  <c r="G23" i="44"/>
  <c r="O23" i="44"/>
  <c r="W23" i="44"/>
  <c r="AE23" i="44"/>
  <c r="AM23" i="44"/>
  <c r="AU23" i="44"/>
  <c r="BC23" i="44"/>
  <c r="BK23" i="44"/>
  <c r="R24" i="44"/>
  <c r="AX24" i="44"/>
  <c r="W26" i="44"/>
  <c r="F28" i="44"/>
  <c r="BF29" i="44"/>
  <c r="S30" i="44"/>
  <c r="R32" i="44"/>
  <c r="V33" i="44"/>
  <c r="AA35" i="44"/>
  <c r="BG35" i="44"/>
  <c r="AS36" i="44"/>
  <c r="BQ36" i="44"/>
  <c r="Y37" i="44"/>
  <c r="BE37" i="44"/>
  <c r="AA8" i="44"/>
  <c r="BG8" i="44"/>
  <c r="X9" i="44"/>
  <c r="BD9" i="44"/>
  <c r="AJ14" i="44"/>
  <c r="AN15" i="44"/>
  <c r="A20" i="44"/>
  <c r="C20" i="46"/>
  <c r="C20" i="44" s="1"/>
  <c r="AD7" i="44"/>
  <c r="BB7" i="44"/>
  <c r="S8" i="44"/>
  <c r="AY8" i="44"/>
  <c r="P9" i="44"/>
  <c r="AV9" i="44"/>
  <c r="Z10" i="44"/>
  <c r="AX10" i="44"/>
  <c r="AY12" i="44"/>
  <c r="T14" i="44"/>
  <c r="BP14" i="44"/>
  <c r="BL15" i="44"/>
  <c r="AI16" i="44"/>
  <c r="AM20" i="44"/>
  <c r="BC26" i="44"/>
  <c r="AL28" i="44"/>
  <c r="AX29" i="44"/>
  <c r="K30" i="44"/>
  <c r="J32" i="44"/>
  <c r="BK34" i="44"/>
  <c r="E36" i="44"/>
  <c r="C8" i="46"/>
  <c r="C8" i="44" s="1"/>
  <c r="C26" i="46"/>
  <c r="C26" i="44" s="1"/>
  <c r="F7" i="44"/>
  <c r="C29" i="46"/>
  <c r="C29" i="44" s="1"/>
  <c r="K8" i="44"/>
  <c r="AQ12" i="44"/>
  <c r="L14" i="44"/>
  <c r="X15" i="44"/>
  <c r="AA16" i="44"/>
  <c r="G17" i="44"/>
  <c r="O17" i="44"/>
  <c r="W17" i="44"/>
  <c r="AE17" i="44"/>
  <c r="AM17" i="44"/>
  <c r="AU17" i="44"/>
  <c r="BC17" i="44"/>
  <c r="BK17" i="44"/>
  <c r="AP24" i="44"/>
  <c r="O26" i="44"/>
  <c r="AP29" i="44"/>
  <c r="BN32" i="44"/>
  <c r="AL33" i="44"/>
  <c r="BB33" i="44"/>
  <c r="O34" i="44"/>
  <c r="AM34" i="44"/>
  <c r="S35" i="44"/>
  <c r="AY35" i="44"/>
  <c r="AK36" i="44"/>
  <c r="BI36" i="44"/>
  <c r="Q37" i="44"/>
  <c r="AW37" i="44"/>
  <c r="AH38" i="44"/>
  <c r="R10" i="44"/>
  <c r="AA12" i="44"/>
  <c r="P15" i="44"/>
  <c r="K16" i="44"/>
  <c r="BK20" i="44"/>
  <c r="AH24" i="44"/>
  <c r="BN24" i="44"/>
  <c r="G26" i="44"/>
  <c r="Z29" i="44"/>
  <c r="AY30" i="44"/>
  <c r="AX32" i="44"/>
  <c r="G34" i="44"/>
  <c r="AE34" i="44"/>
  <c r="BC34" i="44"/>
  <c r="K35" i="44"/>
  <c r="AQ35" i="44"/>
  <c r="N7" i="44"/>
  <c r="AI8" i="44"/>
  <c r="BL9" i="44"/>
  <c r="P13" i="44"/>
  <c r="AF13" i="44"/>
  <c r="AV13" i="44"/>
  <c r="BL13" i="44"/>
  <c r="AZ14" i="44"/>
  <c r="AV15" i="44"/>
  <c r="F19" i="44"/>
  <c r="N19" i="44"/>
  <c r="V19" i="44"/>
  <c r="AD19" i="44"/>
  <c r="AL19" i="44"/>
  <c r="AT19" i="44"/>
  <c r="BB19" i="44"/>
  <c r="BJ19" i="44"/>
  <c r="W20" i="44"/>
  <c r="BC20" i="44"/>
  <c r="AL25" i="44"/>
  <c r="AM26" i="44"/>
  <c r="V28" i="44"/>
  <c r="BB28" i="44"/>
  <c r="R29" i="44"/>
  <c r="AQ30" i="44"/>
  <c r="A12" i="28"/>
  <c r="A20" i="28"/>
  <c r="A28" i="28"/>
  <c r="A36" i="28"/>
  <c r="A44" i="28"/>
  <c r="A52" i="28"/>
  <c r="A60" i="28"/>
  <c r="A68" i="28"/>
  <c r="A76" i="28"/>
  <c r="A84" i="28"/>
  <c r="A92" i="28"/>
  <c r="A100" i="28"/>
  <c r="A108" i="28"/>
  <c r="A116" i="28"/>
  <c r="A124" i="28"/>
  <c r="A132" i="28"/>
  <c r="A140"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A116" i="27"/>
  <c r="A68" i="27"/>
  <c r="AT142" i="46"/>
  <c r="AT142" i="44"/>
  <c r="BB142" i="46"/>
  <c r="BB142" i="44"/>
  <c r="BJ142" i="46"/>
  <c r="BJ142" i="44"/>
  <c r="AO143" i="46"/>
  <c r="AO143" i="44"/>
  <c r="BH201" i="46"/>
  <c r="BH201" i="44"/>
  <c r="A203" i="44"/>
  <c r="I8" i="44"/>
  <c r="BJ9" i="44"/>
  <c r="G10" i="44"/>
  <c r="AQ25" i="44"/>
  <c r="AF27" i="44"/>
  <c r="BO28" i="44"/>
  <c r="H30" i="44"/>
  <c r="P30" i="44"/>
  <c r="X30" i="44"/>
  <c r="AF30" i="44"/>
  <c r="AN30" i="44"/>
  <c r="AV30" i="44"/>
  <c r="BD30" i="44"/>
  <c r="BL30" i="44"/>
  <c r="AO33" i="44"/>
  <c r="BM33" i="44"/>
  <c r="AP34" i="44"/>
  <c r="BJ35" i="44"/>
  <c r="X36" i="44"/>
  <c r="AZ37" i="44"/>
  <c r="M38" i="44"/>
  <c r="BQ38" i="44"/>
  <c r="I40" i="44"/>
  <c r="Q40" i="44"/>
  <c r="Y40" i="44"/>
  <c r="AG40" i="44"/>
  <c r="AO40" i="44"/>
  <c r="AW40" i="44"/>
  <c r="BE40" i="44"/>
  <c r="BM40" i="44"/>
  <c r="BA41" i="44"/>
  <c r="F42" i="44"/>
  <c r="N42" i="44"/>
  <c r="V42" i="44"/>
  <c r="AD42" i="44"/>
  <c r="AL42" i="44"/>
  <c r="AT42" i="44"/>
  <c r="BB42" i="44"/>
  <c r="BJ42" i="44"/>
  <c r="AP43" i="44"/>
  <c r="BN45" i="44"/>
  <c r="E98" i="44"/>
  <c r="M98" i="44"/>
  <c r="U98" i="44"/>
  <c r="AC98" i="44"/>
  <c r="AK98" i="44"/>
  <c r="AS98" i="44"/>
  <c r="BA98" i="44"/>
  <c r="BI98" i="44"/>
  <c r="BQ98" i="44"/>
  <c r="BE143" i="44"/>
  <c r="AB201" i="44"/>
  <c r="AT202" i="44"/>
  <c r="AE10" i="46"/>
  <c r="BD182" i="46"/>
  <c r="BD182" i="44"/>
  <c r="AN200" i="46"/>
  <c r="C45" i="46"/>
  <c r="C45" i="44" s="1"/>
  <c r="BM8" i="44"/>
  <c r="AM10" i="44"/>
  <c r="AI25" i="44"/>
  <c r="BO31" i="44"/>
  <c r="AH34" i="44"/>
  <c r="BB35" i="44"/>
  <c r="E38" i="44"/>
  <c r="AS41" i="44"/>
  <c r="BF45" i="44"/>
  <c r="K141" i="44"/>
  <c r="S141" i="44"/>
  <c r="AA141" i="44"/>
  <c r="AI141" i="44"/>
  <c r="AQ141" i="44"/>
  <c r="AY141" i="44"/>
  <c r="BG141" i="44"/>
  <c r="AW143" i="44"/>
  <c r="T201" i="44"/>
  <c r="AL202" i="44"/>
  <c r="E179" i="46"/>
  <c r="E179" i="44"/>
  <c r="M179" i="46"/>
  <c r="M179" i="44"/>
  <c r="U179" i="46"/>
  <c r="U179" i="44"/>
  <c r="AC179" i="46"/>
  <c r="AC179" i="44"/>
  <c r="AK179" i="46"/>
  <c r="AK179" i="44"/>
  <c r="AS179" i="46"/>
  <c r="AS179" i="44"/>
  <c r="BA179" i="46"/>
  <c r="BA179" i="44"/>
  <c r="BI179" i="46"/>
  <c r="BI179" i="44"/>
  <c r="BQ179" i="46"/>
  <c r="BQ179" i="44"/>
  <c r="AW180" i="46"/>
  <c r="AW180" i="44"/>
  <c r="I199" i="46"/>
  <c r="I199" i="44"/>
  <c r="Q199" i="46"/>
  <c r="Q199" i="44"/>
  <c r="Y199" i="46"/>
  <c r="Y199" i="44"/>
  <c r="AO199" i="44"/>
  <c r="AO199" i="46"/>
  <c r="AW199" i="46"/>
  <c r="AW199" i="44"/>
  <c r="BE199" i="46"/>
  <c r="BE199" i="44"/>
  <c r="BM199" i="46"/>
  <c r="BM199" i="44"/>
  <c r="A10" i="44"/>
  <c r="A36" i="44"/>
  <c r="BB9" i="44"/>
  <c r="X27" i="44"/>
  <c r="BG28" i="44"/>
  <c r="AI31" i="44"/>
  <c r="P36" i="44"/>
  <c r="BL36" i="44"/>
  <c r="AR37" i="44"/>
  <c r="BI38" i="44"/>
  <c r="AH43" i="44"/>
  <c r="BE8" i="44"/>
  <c r="AT9" i="44"/>
  <c r="BO25" i="44"/>
  <c r="P27" i="44"/>
  <c r="AA31" i="44"/>
  <c r="I33" i="44"/>
  <c r="AT35" i="44"/>
  <c r="H36" i="44"/>
  <c r="BD36" i="44"/>
  <c r="AJ37" i="44"/>
  <c r="AK41" i="44"/>
  <c r="Z43" i="44"/>
  <c r="F44" i="44"/>
  <c r="N44" i="44"/>
  <c r="V44" i="44"/>
  <c r="AD44" i="44"/>
  <c r="AL44" i="44"/>
  <c r="AT44" i="44"/>
  <c r="BB44" i="44"/>
  <c r="BJ44" i="44"/>
  <c r="AX45" i="44"/>
  <c r="I97" i="44"/>
  <c r="Q97" i="44"/>
  <c r="Y97" i="44"/>
  <c r="AG97" i="44"/>
  <c r="AO97" i="44"/>
  <c r="AW97" i="44"/>
  <c r="BE97" i="44"/>
  <c r="BM97" i="44"/>
  <c r="L201" i="44"/>
  <c r="BP201" i="44"/>
  <c r="AD202" i="44"/>
  <c r="Y174" i="46"/>
  <c r="Y174" i="44"/>
  <c r="AV198" i="46"/>
  <c r="AV198" i="44"/>
  <c r="AG199" i="46"/>
  <c r="AW8" i="44"/>
  <c r="AM24" i="44"/>
  <c r="AA25" i="44"/>
  <c r="H27" i="44"/>
  <c r="AQ28" i="44"/>
  <c r="S31" i="44"/>
  <c r="BG31" i="44"/>
  <c r="AG33" i="44"/>
  <c r="BE33" i="44"/>
  <c r="Z34" i="44"/>
  <c r="AL35" i="44"/>
  <c r="AB37" i="44"/>
  <c r="AC41" i="44"/>
  <c r="R43" i="44"/>
  <c r="AP45" i="44"/>
  <c r="K138" i="44"/>
  <c r="S138" i="44"/>
  <c r="AA138" i="44"/>
  <c r="AI138" i="44"/>
  <c r="AQ138" i="44"/>
  <c r="AY138" i="44"/>
  <c r="BG138" i="44"/>
  <c r="BO138" i="44"/>
  <c r="D201" i="44"/>
  <c r="I157" i="46"/>
  <c r="I157" i="44"/>
  <c r="Q157" i="46"/>
  <c r="Q157" i="44"/>
  <c r="Y157" i="46"/>
  <c r="Y157" i="44"/>
  <c r="AG157" i="46"/>
  <c r="AG157" i="44"/>
  <c r="AO157" i="46"/>
  <c r="AO157" i="44"/>
  <c r="AW157" i="46"/>
  <c r="AW157" i="44"/>
  <c r="BE157" i="46"/>
  <c r="BE157" i="44"/>
  <c r="BM157" i="46"/>
  <c r="BM157" i="44"/>
  <c r="BA158" i="46"/>
  <c r="BA158" i="44"/>
  <c r="K160" i="46"/>
  <c r="K160" i="44"/>
  <c r="S160" i="46"/>
  <c r="S160" i="44"/>
  <c r="AA160" i="46"/>
  <c r="AA160" i="44"/>
  <c r="AI160" i="46"/>
  <c r="AI160" i="44"/>
  <c r="AQ160" i="46"/>
  <c r="AQ160" i="44"/>
  <c r="AY160" i="46"/>
  <c r="AY160" i="44"/>
  <c r="BG160" i="46"/>
  <c r="BG160" i="44"/>
  <c r="K168" i="46"/>
  <c r="K168" i="44"/>
  <c r="S168" i="46"/>
  <c r="S168" i="44"/>
  <c r="AA168" i="46"/>
  <c r="AA168" i="44"/>
  <c r="AI168" i="46"/>
  <c r="AI168" i="44"/>
  <c r="AQ168" i="46"/>
  <c r="AQ168" i="44"/>
  <c r="AY168" i="46"/>
  <c r="AY168" i="44"/>
  <c r="BG168" i="46"/>
  <c r="BG168" i="44"/>
  <c r="BO168" i="46"/>
  <c r="BO168" i="44"/>
  <c r="AP193" i="44"/>
  <c r="AP193" i="46"/>
  <c r="I195" i="46"/>
  <c r="I195" i="44"/>
  <c r="AE197" i="46"/>
  <c r="AE197" i="44"/>
  <c r="A43" i="44"/>
  <c r="BK10" i="44"/>
  <c r="AO8" i="44"/>
  <c r="BG25" i="44"/>
  <c r="BL27" i="44"/>
  <c r="AI28" i="44"/>
  <c r="K31" i="44"/>
  <c r="BF34" i="44"/>
  <c r="AD35" i="44"/>
  <c r="AV36" i="44"/>
  <c r="T37" i="44"/>
  <c r="AS38" i="44"/>
  <c r="G39" i="44"/>
  <c r="O39" i="44"/>
  <c r="W39" i="44"/>
  <c r="AE39" i="44"/>
  <c r="AU39" i="44"/>
  <c r="BC39" i="44"/>
  <c r="BK39" i="44"/>
  <c r="U41" i="44"/>
  <c r="J43" i="44"/>
  <c r="AH45" i="44"/>
  <c r="E96" i="44"/>
  <c r="M96" i="44"/>
  <c r="U96" i="44"/>
  <c r="AC96" i="44"/>
  <c r="AK96" i="44"/>
  <c r="AS96" i="44"/>
  <c r="BA96" i="44"/>
  <c r="BI96" i="44"/>
  <c r="BQ96" i="44"/>
  <c r="H140" i="44"/>
  <c r="P140" i="44"/>
  <c r="X140" i="44"/>
  <c r="AF140" i="44"/>
  <c r="AN140" i="44"/>
  <c r="AV140" i="44"/>
  <c r="BD140" i="44"/>
  <c r="BL140" i="44"/>
  <c r="AG143" i="44"/>
  <c r="V202" i="44"/>
  <c r="AW152" i="46"/>
  <c r="AW152" i="44"/>
  <c r="AB153" i="46"/>
  <c r="AB153" i="44"/>
  <c r="T190" i="46"/>
  <c r="T190" i="44"/>
  <c r="AL9" i="44"/>
  <c r="AD9" i="44"/>
  <c r="AM39" i="44"/>
  <c r="C10" i="46"/>
  <c r="C10" i="44" s="1"/>
  <c r="AG8" i="44"/>
  <c r="V9" i="44"/>
  <c r="W10" i="44"/>
  <c r="BC10" i="44"/>
  <c r="S25" i="44"/>
  <c r="BD27" i="44"/>
  <c r="AA28" i="44"/>
  <c r="AY31" i="44"/>
  <c r="E32" i="44"/>
  <c r="M32" i="44"/>
  <c r="U32" i="44"/>
  <c r="AC32" i="44"/>
  <c r="AK32" i="44"/>
  <c r="AS32" i="44"/>
  <c r="BA32" i="44"/>
  <c r="BI32" i="44"/>
  <c r="BQ32" i="44"/>
  <c r="Y33" i="44"/>
  <c r="AW33" i="44"/>
  <c r="R34" i="44"/>
  <c r="V35" i="44"/>
  <c r="L37" i="44"/>
  <c r="AK38" i="44"/>
  <c r="M41" i="44"/>
  <c r="BQ41" i="44"/>
  <c r="BN43" i="44"/>
  <c r="Z45" i="44"/>
  <c r="G137" i="44"/>
  <c r="O137" i="44"/>
  <c r="W137" i="44"/>
  <c r="AE137" i="44"/>
  <c r="AM137" i="44"/>
  <c r="AU137" i="44"/>
  <c r="BC137" i="44"/>
  <c r="BK137" i="44"/>
  <c r="Y143" i="44"/>
  <c r="H200" i="44"/>
  <c r="P200" i="44"/>
  <c r="X200" i="44"/>
  <c r="AF200" i="44"/>
  <c r="AV200" i="44"/>
  <c r="BD200" i="44"/>
  <c r="BL200" i="44"/>
  <c r="AZ201" i="44"/>
  <c r="N202" i="44"/>
  <c r="E188" i="46"/>
  <c r="E188" i="44"/>
  <c r="BQ188" i="46"/>
  <c r="BQ188" i="44"/>
  <c r="Y8" i="44"/>
  <c r="N9" i="44"/>
  <c r="AY25" i="44"/>
  <c r="AV27" i="44"/>
  <c r="S28" i="44"/>
  <c r="AX34" i="44"/>
  <c r="N35" i="44"/>
  <c r="AN36" i="44"/>
  <c r="D37" i="44"/>
  <c r="BP37" i="44"/>
  <c r="AC38" i="44"/>
  <c r="E41" i="44"/>
  <c r="BI41" i="44"/>
  <c r="BF43" i="44"/>
  <c r="R45" i="44"/>
  <c r="D139" i="44"/>
  <c r="L139" i="44"/>
  <c r="T139" i="44"/>
  <c r="AB139" i="44"/>
  <c r="AJ139" i="44"/>
  <c r="AR139" i="44"/>
  <c r="AZ139" i="44"/>
  <c r="BH139" i="44"/>
  <c r="BP139" i="44"/>
  <c r="F142" i="44"/>
  <c r="N142" i="44"/>
  <c r="V142" i="44"/>
  <c r="AD142" i="44"/>
  <c r="AL142" i="44"/>
  <c r="Q143" i="44"/>
  <c r="AR201" i="44"/>
  <c r="F202" i="44"/>
  <c r="BJ202" i="44"/>
  <c r="A7" i="44"/>
  <c r="A5" i="27"/>
  <c r="C11" i="46"/>
  <c r="C11" i="44" s="1"/>
  <c r="A9" i="27"/>
  <c r="L144" i="46"/>
  <c r="L144" i="44"/>
  <c r="K204" i="46"/>
  <c r="K204" i="44"/>
  <c r="A23" i="27"/>
  <c r="A47" i="27"/>
  <c r="A24" i="27"/>
  <c r="A48" i="27"/>
  <c r="A33" i="27"/>
  <c r="R190" i="46"/>
  <c r="D181" i="46"/>
  <c r="D181" i="44"/>
  <c r="L181" i="46"/>
  <c r="L181" i="44"/>
  <c r="T181" i="46"/>
  <c r="T181" i="44"/>
  <c r="AB181" i="46"/>
  <c r="AB181" i="44"/>
  <c r="AJ181" i="46"/>
  <c r="AJ181" i="44"/>
  <c r="AR181" i="46"/>
  <c r="AR181" i="44"/>
  <c r="AZ181" i="46"/>
  <c r="AZ181" i="44"/>
  <c r="BH181" i="46"/>
  <c r="BH181" i="44"/>
  <c r="BP181" i="46"/>
  <c r="BP181" i="44"/>
  <c r="Q190" i="46"/>
  <c r="Q190" i="44"/>
  <c r="D188" i="46"/>
  <c r="D188" i="44"/>
  <c r="L188" i="46"/>
  <c r="L188" i="44"/>
  <c r="T188" i="46"/>
  <c r="T188" i="44"/>
  <c r="AB188" i="46"/>
  <c r="AB188" i="44"/>
  <c r="AJ188" i="46"/>
  <c r="AJ188" i="44"/>
  <c r="AR188" i="46"/>
  <c r="AR188" i="44"/>
  <c r="AZ188" i="46"/>
  <c r="AZ188" i="44"/>
  <c r="BH188" i="46"/>
  <c r="BH188" i="44"/>
  <c r="BP188" i="46"/>
  <c r="BP188" i="44"/>
  <c r="BD197" i="44"/>
  <c r="BD197" i="46"/>
  <c r="D180" i="46"/>
  <c r="D180" i="44"/>
  <c r="L180" i="46"/>
  <c r="L180" i="44"/>
  <c r="T180" i="46"/>
  <c r="T180" i="44"/>
  <c r="AB180" i="46"/>
  <c r="AB180" i="44"/>
  <c r="AJ180" i="46"/>
  <c r="AJ180" i="44"/>
  <c r="AR180" i="46"/>
  <c r="AR180" i="44"/>
  <c r="AZ180" i="46"/>
  <c r="AZ180" i="44"/>
  <c r="F195" i="46"/>
  <c r="F195" i="44"/>
  <c r="N195" i="46"/>
  <c r="N195" i="44"/>
  <c r="V195" i="46"/>
  <c r="V195" i="44"/>
  <c r="AD195" i="46"/>
  <c r="AD195" i="44"/>
  <c r="AL195" i="46"/>
  <c r="AL195" i="44"/>
  <c r="AT195" i="46"/>
  <c r="AT195" i="44"/>
  <c r="BB195" i="46"/>
  <c r="BB195" i="44"/>
  <c r="BJ195" i="46"/>
  <c r="BJ195" i="44"/>
  <c r="P204" i="46"/>
  <c r="P204" i="44"/>
  <c r="P174" i="46"/>
  <c r="P174" i="44"/>
  <c r="X174" i="46"/>
  <c r="X174" i="44"/>
  <c r="AF174" i="46"/>
  <c r="AF174" i="44"/>
  <c r="AN174" i="46"/>
  <c r="AN174" i="44"/>
  <c r="AV174" i="46"/>
  <c r="AV174" i="44"/>
  <c r="BD174" i="46"/>
  <c r="BD174" i="44"/>
  <c r="BL174" i="46"/>
  <c r="BL174" i="44"/>
  <c r="AP175" i="46"/>
  <c r="AP175" i="44"/>
  <c r="T182" i="46"/>
  <c r="T182" i="44"/>
  <c r="J193" i="46"/>
  <c r="J193" i="44"/>
  <c r="R193" i="46"/>
  <c r="R193" i="44"/>
  <c r="Z193" i="46"/>
  <c r="Z193" i="44"/>
  <c r="AH193" i="46"/>
  <c r="AH193" i="44"/>
  <c r="AX193" i="46"/>
  <c r="AX193" i="44"/>
  <c r="BF193" i="44"/>
  <c r="BF193" i="46"/>
  <c r="BN193" i="46"/>
  <c r="BN193" i="44"/>
  <c r="AA202" i="46"/>
  <c r="AA202" i="44"/>
  <c r="AN8" i="44"/>
  <c r="AD25" i="44"/>
  <c r="U101" i="44"/>
  <c r="AO186" i="44"/>
  <c r="BB180" i="46"/>
  <c r="BB180" i="44"/>
  <c r="BJ180" i="46"/>
  <c r="BJ180" i="44"/>
  <c r="BM186" i="46"/>
  <c r="BM186" i="44"/>
  <c r="H8" i="44"/>
  <c r="BD8" i="44"/>
  <c r="Y15" i="44"/>
  <c r="BH10" i="44"/>
  <c r="AE11" i="44"/>
  <c r="J35" i="44"/>
  <c r="Z35" i="44"/>
  <c r="AP35" i="44"/>
  <c r="BN35" i="44"/>
  <c r="AT49" i="44"/>
  <c r="E72" i="44"/>
  <c r="U72" i="44"/>
  <c r="AC72" i="44"/>
  <c r="AS72" i="44"/>
  <c r="BA72" i="44"/>
  <c r="BI72" i="44"/>
  <c r="BQ72" i="44"/>
  <c r="AW73" i="44"/>
  <c r="M101" i="44"/>
  <c r="G152" i="44"/>
  <c r="O152" i="44"/>
  <c r="W152" i="44"/>
  <c r="AE152" i="44"/>
  <c r="AM152" i="44"/>
  <c r="AU152" i="44"/>
  <c r="BC152" i="44"/>
  <c r="BK152" i="44"/>
  <c r="AG186" i="44"/>
  <c r="P8" i="44"/>
  <c r="AK33" i="44"/>
  <c r="BB49" i="44"/>
  <c r="BE73" i="44"/>
  <c r="Q15" i="44"/>
  <c r="V25" i="44"/>
  <c r="AC33" i="44"/>
  <c r="BQ33" i="44"/>
  <c r="V34" i="44"/>
  <c r="R35" i="44"/>
  <c r="AH35" i="44"/>
  <c r="AX35" i="44"/>
  <c r="BF35" i="44"/>
  <c r="AT48" i="44"/>
  <c r="Z71" i="44"/>
  <c r="M72" i="44"/>
  <c r="AK72" i="44"/>
  <c r="C70" i="46"/>
  <c r="C70" i="44" s="1"/>
  <c r="AB7" i="44"/>
  <c r="AZ10" i="44"/>
  <c r="W11" i="44"/>
  <c r="I15" i="44"/>
  <c r="N25" i="44"/>
  <c r="U33" i="44"/>
  <c r="N34" i="44"/>
  <c r="K47" i="44"/>
  <c r="S47" i="44"/>
  <c r="AA47" i="44"/>
  <c r="AI47" i="44"/>
  <c r="AQ47" i="44"/>
  <c r="AY47" i="44"/>
  <c r="BG47" i="44"/>
  <c r="BO47" i="44"/>
  <c r="AL48" i="44"/>
  <c r="AL49" i="44"/>
  <c r="R71" i="44"/>
  <c r="AO73" i="44"/>
  <c r="K82" i="44"/>
  <c r="S82" i="44"/>
  <c r="AA82" i="44"/>
  <c r="AI82" i="44"/>
  <c r="AQ82" i="44"/>
  <c r="AY82" i="44"/>
  <c r="BG82" i="44"/>
  <c r="BO82" i="44"/>
  <c r="E101" i="44"/>
  <c r="BQ101" i="44"/>
  <c r="H144" i="44"/>
  <c r="P144" i="44"/>
  <c r="X144" i="44"/>
  <c r="AF144" i="44"/>
  <c r="AN144" i="44"/>
  <c r="AV144" i="44"/>
  <c r="BD144" i="44"/>
  <c r="BL144" i="44"/>
  <c r="Y186" i="44"/>
  <c r="I197" i="44"/>
  <c r="Q197" i="44"/>
  <c r="Y197" i="44"/>
  <c r="AG197" i="44"/>
  <c r="AO197" i="44"/>
  <c r="AW197" i="44"/>
  <c r="BE197" i="44"/>
  <c r="BM197" i="44"/>
  <c r="A50" i="44"/>
  <c r="AJ7" i="44"/>
  <c r="AF8" i="44"/>
  <c r="AH71" i="44"/>
  <c r="T7" i="44"/>
  <c r="O11" i="44"/>
  <c r="BM15" i="44"/>
  <c r="F25" i="44"/>
  <c r="BI33" i="44"/>
  <c r="F34" i="44"/>
  <c r="AD48" i="44"/>
  <c r="AD49" i="44"/>
  <c r="J59" i="44"/>
  <c r="R59" i="44"/>
  <c r="Z59" i="44"/>
  <c r="AH59" i="44"/>
  <c r="AP59" i="44"/>
  <c r="AX59" i="44"/>
  <c r="BF59" i="44"/>
  <c r="BN59" i="44"/>
  <c r="F69" i="44"/>
  <c r="N69" i="44"/>
  <c r="V69" i="44"/>
  <c r="AD69" i="44"/>
  <c r="AL69" i="44"/>
  <c r="AT69" i="44"/>
  <c r="BB69" i="44"/>
  <c r="BJ69" i="44"/>
  <c r="J71" i="44"/>
  <c r="AG73" i="44"/>
  <c r="BI101" i="44"/>
  <c r="D102" i="44"/>
  <c r="L102" i="44"/>
  <c r="T102" i="44"/>
  <c r="AB102" i="44"/>
  <c r="AJ102" i="44"/>
  <c r="AR102" i="44"/>
  <c r="AZ102" i="44"/>
  <c r="BH102" i="44"/>
  <c r="BP102" i="44"/>
  <c r="K175" i="44"/>
  <c r="S175" i="44"/>
  <c r="AA175" i="44"/>
  <c r="AI175" i="44"/>
  <c r="AQ175" i="44"/>
  <c r="AY175" i="44"/>
  <c r="BG175" i="44"/>
  <c r="Q186" i="44"/>
  <c r="E204" i="46"/>
  <c r="E204" i="44"/>
  <c r="M204" i="46"/>
  <c r="M204" i="44"/>
  <c r="U204" i="46"/>
  <c r="U204" i="44"/>
  <c r="AC204" i="46"/>
  <c r="AC204" i="44"/>
  <c r="AK204" i="46"/>
  <c r="AK204" i="44"/>
  <c r="AS204" i="46"/>
  <c r="AS204" i="44"/>
  <c r="BA204" i="46"/>
  <c r="BA204" i="44"/>
  <c r="BI204" i="46"/>
  <c r="BI204" i="44"/>
  <c r="BQ204" i="46"/>
  <c r="BQ204" i="44"/>
  <c r="BE186" i="46"/>
  <c r="BE186" i="44"/>
  <c r="AV8" i="44"/>
  <c r="AM11" i="44"/>
  <c r="BH7" i="44"/>
  <c r="G11" i="44"/>
  <c r="BJ25" i="44"/>
  <c r="M33" i="44"/>
  <c r="BA33" i="44"/>
  <c r="BJ34" i="44"/>
  <c r="V48" i="44"/>
  <c r="V49" i="44"/>
  <c r="BN71" i="44"/>
  <c r="Y73" i="44"/>
  <c r="I80" i="44"/>
  <c r="Q80" i="44"/>
  <c r="Y80" i="44"/>
  <c r="AG80" i="44"/>
  <c r="AO80" i="44"/>
  <c r="AW80" i="44"/>
  <c r="BE80" i="44"/>
  <c r="BM80" i="44"/>
  <c r="BA101" i="44"/>
  <c r="I186" i="44"/>
  <c r="J182" i="46"/>
  <c r="J182" i="44"/>
  <c r="R182" i="46"/>
  <c r="R182" i="44"/>
  <c r="Z182" i="46"/>
  <c r="Z182" i="44"/>
  <c r="AH182" i="46"/>
  <c r="AH182" i="44"/>
  <c r="AP182" i="46"/>
  <c r="AP182" i="44"/>
  <c r="AX182" i="46"/>
  <c r="AX182" i="44"/>
  <c r="BF182" i="46"/>
  <c r="BF182" i="44"/>
  <c r="BN182" i="46"/>
  <c r="BN182" i="44"/>
  <c r="I202" i="46"/>
  <c r="I202" i="44"/>
  <c r="Q202" i="46"/>
  <c r="Q202" i="44"/>
  <c r="Y202" i="46"/>
  <c r="Y202" i="44"/>
  <c r="AG202" i="46"/>
  <c r="AG202" i="44"/>
  <c r="AO202" i="46"/>
  <c r="AO202" i="44"/>
  <c r="AW202" i="46"/>
  <c r="AW202" i="44"/>
  <c r="BE202" i="46"/>
  <c r="BE202" i="44"/>
  <c r="BM202" i="46"/>
  <c r="BM202" i="44"/>
  <c r="Y203" i="46"/>
  <c r="Y203" i="44"/>
  <c r="AG203" i="46"/>
  <c r="AG203" i="44"/>
  <c r="BL8" i="44"/>
  <c r="BP10" i="44"/>
  <c r="AD34" i="44"/>
  <c r="AR10" i="44"/>
  <c r="L7" i="44"/>
  <c r="AJ10" i="44"/>
  <c r="BE15" i="44"/>
  <c r="D7" i="44"/>
  <c r="AZ7" i="44"/>
  <c r="AB10" i="44"/>
  <c r="BK11" i="44"/>
  <c r="AW15" i="44"/>
  <c r="BB25" i="44"/>
  <c r="E33" i="44"/>
  <c r="BB34" i="44"/>
  <c r="H46" i="44"/>
  <c r="P46" i="44"/>
  <c r="X46" i="44"/>
  <c r="AF46" i="44"/>
  <c r="AN46" i="44"/>
  <c r="AV46" i="44"/>
  <c r="BD46" i="44"/>
  <c r="BL46" i="44"/>
  <c r="N48" i="44"/>
  <c r="N49" i="44"/>
  <c r="BF71" i="44"/>
  <c r="Q73" i="44"/>
  <c r="H81" i="44"/>
  <c r="P81" i="44"/>
  <c r="X81" i="44"/>
  <c r="AF81" i="44"/>
  <c r="AN81" i="44"/>
  <c r="AV81" i="44"/>
  <c r="BD81" i="44"/>
  <c r="BL81" i="44"/>
  <c r="AS101" i="44"/>
  <c r="D115" i="44"/>
  <c r="L115" i="44"/>
  <c r="T115" i="44"/>
  <c r="AB115" i="44"/>
  <c r="AJ115" i="44"/>
  <c r="AR115" i="44"/>
  <c r="AZ115" i="44"/>
  <c r="BH115" i="44"/>
  <c r="BP115" i="44"/>
  <c r="E143" i="44"/>
  <c r="M143" i="44"/>
  <c r="U143" i="44"/>
  <c r="AC143" i="44"/>
  <c r="AK143" i="44"/>
  <c r="AS143" i="44"/>
  <c r="BA143" i="44"/>
  <c r="BI143" i="44"/>
  <c r="BQ143" i="44"/>
  <c r="G158" i="44"/>
  <c r="O158" i="44"/>
  <c r="W158" i="44"/>
  <c r="AE158" i="44"/>
  <c r="AM158" i="44"/>
  <c r="AU158" i="44"/>
  <c r="BC158" i="44"/>
  <c r="BK158" i="44"/>
  <c r="J190" i="44"/>
  <c r="Z190" i="44"/>
  <c r="AH190" i="44"/>
  <c r="AP190" i="44"/>
  <c r="AX190" i="44"/>
  <c r="BF190" i="44"/>
  <c r="BN190" i="44"/>
  <c r="X8" i="44"/>
  <c r="D10" i="44"/>
  <c r="BP7" i="44"/>
  <c r="AR7" i="44"/>
  <c r="D9" i="44"/>
  <c r="L9" i="44"/>
  <c r="T9" i="44"/>
  <c r="AB9" i="44"/>
  <c r="AJ9" i="44"/>
  <c r="AR9" i="44"/>
  <c r="AZ9" i="44"/>
  <c r="BH9" i="44"/>
  <c r="BP9" i="44"/>
  <c r="T10" i="44"/>
  <c r="BC11" i="44"/>
  <c r="AO15" i="44"/>
  <c r="AT25" i="44"/>
  <c r="AS33" i="44"/>
  <c r="AT34" i="44"/>
  <c r="F48" i="44"/>
  <c r="BJ48" i="44"/>
  <c r="F49" i="44"/>
  <c r="K68" i="44"/>
  <c r="S68" i="44"/>
  <c r="AA68" i="44"/>
  <c r="AI68" i="44"/>
  <c r="AQ68" i="44"/>
  <c r="AY68" i="44"/>
  <c r="BG68" i="44"/>
  <c r="BO68" i="44"/>
  <c r="G70" i="44"/>
  <c r="O70" i="44"/>
  <c r="W70" i="44"/>
  <c r="AE70" i="44"/>
  <c r="AM70" i="44"/>
  <c r="AU70" i="44"/>
  <c r="BC70" i="44"/>
  <c r="BK70" i="44"/>
  <c r="AX71" i="44"/>
  <c r="I73" i="44"/>
  <c r="E83" i="44"/>
  <c r="M83" i="44"/>
  <c r="U83" i="44"/>
  <c r="AC83" i="44"/>
  <c r="AK83" i="44"/>
  <c r="AS83" i="44"/>
  <c r="BA83" i="44"/>
  <c r="BI83" i="44"/>
  <c r="BQ83" i="44"/>
  <c r="AK101" i="44"/>
  <c r="J153" i="44"/>
  <c r="R153" i="44"/>
  <c r="Z153" i="44"/>
  <c r="AH153" i="44"/>
  <c r="AP153" i="44"/>
  <c r="AX153" i="44"/>
  <c r="BF153" i="44"/>
  <c r="BN153" i="44"/>
  <c r="I198" i="46"/>
  <c r="I198" i="44"/>
  <c r="Q198" i="46"/>
  <c r="Q198" i="44"/>
  <c r="Y198" i="46"/>
  <c r="Y198" i="44"/>
  <c r="AG198" i="46"/>
  <c r="AG198" i="44"/>
  <c r="AO198" i="46"/>
  <c r="AO198" i="44"/>
  <c r="AW198" i="46"/>
  <c r="AW198" i="44"/>
  <c r="BE198" i="46"/>
  <c r="BE198" i="44"/>
  <c r="BM198" i="46"/>
  <c r="BM198" i="44"/>
  <c r="K201" i="46"/>
  <c r="K201" i="44"/>
  <c r="S201" i="46"/>
  <c r="S201" i="44"/>
  <c r="AA201" i="46"/>
  <c r="AA201" i="44"/>
  <c r="AI201" i="46"/>
  <c r="AI201" i="44"/>
  <c r="AQ201" i="46"/>
  <c r="AQ201" i="44"/>
  <c r="AY201" i="46"/>
  <c r="AY201" i="44"/>
  <c r="BG201" i="46"/>
  <c r="BG201" i="44"/>
  <c r="BO201" i="46"/>
  <c r="BO201" i="44"/>
  <c r="BD54" i="46"/>
  <c r="N24" i="46"/>
  <c r="E16" i="46"/>
  <c r="AU36" i="46"/>
  <c r="AS12" i="44"/>
  <c r="AS12" i="46"/>
  <c r="AE24" i="44"/>
  <c r="T26" i="44"/>
  <c r="H50" i="44"/>
  <c r="P50" i="44"/>
  <c r="X50" i="44"/>
  <c r="AF50" i="44"/>
  <c r="AN50" i="44"/>
  <c r="AV50" i="44"/>
  <c r="BD50" i="44"/>
  <c r="BL50" i="44"/>
  <c r="Q71" i="46"/>
  <c r="Q71" i="44"/>
  <c r="Y71" i="46"/>
  <c r="Y71" i="44"/>
  <c r="AG71" i="46"/>
  <c r="AG71" i="44"/>
  <c r="AO71" i="46"/>
  <c r="AO71" i="44"/>
  <c r="AW71" i="46"/>
  <c r="AW71" i="44"/>
  <c r="BE71" i="44"/>
  <c r="BE71" i="46"/>
  <c r="BM71" i="46"/>
  <c r="BM71" i="44"/>
  <c r="AZ26" i="46"/>
  <c r="AZ26" i="44"/>
  <c r="W24" i="44"/>
  <c r="L26" i="44"/>
  <c r="BP26" i="44"/>
  <c r="G29" i="44"/>
  <c r="O29" i="44"/>
  <c r="W29" i="44"/>
  <c r="AE29" i="44"/>
  <c r="AM29" i="44"/>
  <c r="AU29" i="44"/>
  <c r="BC29" i="44"/>
  <c r="BK29" i="44"/>
  <c r="BA38" i="46"/>
  <c r="BA38" i="44"/>
  <c r="E43" i="46"/>
  <c r="E43" i="44"/>
  <c r="BQ43" i="46"/>
  <c r="BQ43" i="44"/>
  <c r="O24" i="44"/>
  <c r="D26" i="44"/>
  <c r="BH26" i="44"/>
  <c r="K27" i="44"/>
  <c r="S27" i="44"/>
  <c r="AA27" i="44"/>
  <c r="AI27" i="44"/>
  <c r="AQ27" i="44"/>
  <c r="AY27" i="44"/>
  <c r="BG27" i="44"/>
  <c r="BO27" i="44"/>
  <c r="BA28" i="44"/>
  <c r="BA28" i="46"/>
  <c r="BC41" i="46"/>
  <c r="BC41" i="44"/>
  <c r="AW48" i="46"/>
  <c r="AW48" i="44"/>
  <c r="H58" i="46"/>
  <c r="H58" i="44"/>
  <c r="P58" i="46"/>
  <c r="P58" i="44"/>
  <c r="X58" i="46"/>
  <c r="X58" i="44"/>
  <c r="AF58" i="46"/>
  <c r="AF58" i="44"/>
  <c r="AN58" i="46"/>
  <c r="AN58" i="44"/>
  <c r="AV58" i="46"/>
  <c r="AV58" i="44"/>
  <c r="BD58" i="46"/>
  <c r="BD58" i="44"/>
  <c r="BC24" i="44"/>
  <c r="BC24" i="46"/>
  <c r="BK24" i="44"/>
  <c r="I45" i="44"/>
  <c r="I45" i="46"/>
  <c r="AV54" i="46"/>
  <c r="AV54" i="44"/>
  <c r="BL54" i="46"/>
  <c r="BL54" i="44"/>
  <c r="G24" i="44"/>
  <c r="N33" i="46"/>
  <c r="N33" i="44"/>
  <c r="BJ33" i="46"/>
  <c r="BJ33" i="44"/>
  <c r="H62" i="46"/>
  <c r="H62" i="44"/>
  <c r="P62" i="46"/>
  <c r="P62" i="44"/>
  <c r="X62" i="46"/>
  <c r="X62" i="44"/>
  <c r="AF62" i="46"/>
  <c r="AF62" i="44"/>
  <c r="AN62" i="46"/>
  <c r="AN62" i="44"/>
  <c r="AV62" i="46"/>
  <c r="AV62" i="44"/>
  <c r="BD62" i="46"/>
  <c r="BD62" i="44"/>
  <c r="BL62" i="46"/>
  <c r="BL62" i="44"/>
  <c r="AR26" i="44"/>
  <c r="AU24" i="44"/>
  <c r="AJ26" i="44"/>
  <c r="H37" i="44"/>
  <c r="P37" i="44"/>
  <c r="X37" i="44"/>
  <c r="AF37" i="44"/>
  <c r="AN37" i="44"/>
  <c r="AV37" i="44"/>
  <c r="BD37" i="44"/>
  <c r="BL37" i="44"/>
  <c r="E34" i="46"/>
  <c r="E34" i="44"/>
  <c r="M34" i="46"/>
  <c r="M34" i="44"/>
  <c r="U34" i="46"/>
  <c r="U34" i="44"/>
  <c r="AC34" i="46"/>
  <c r="AC34" i="44"/>
  <c r="AK34" i="46"/>
  <c r="AK34" i="44"/>
  <c r="AS34" i="46"/>
  <c r="AS34" i="44"/>
  <c r="BA34" i="46"/>
  <c r="BA34" i="44"/>
  <c r="BI34" i="46"/>
  <c r="BI34" i="44"/>
  <c r="BQ34" i="46"/>
  <c r="BQ34" i="44"/>
  <c r="AP20" i="46"/>
  <c r="AM15" i="46"/>
  <c r="BA12" i="46"/>
  <c r="W15" i="46"/>
  <c r="V207" i="44"/>
  <c r="V207" i="46"/>
  <c r="BD100" i="44"/>
  <c r="BD100" i="46"/>
  <c r="L49" i="46"/>
  <c r="L49" i="44"/>
  <c r="AJ49" i="46"/>
  <c r="AJ49" i="44"/>
  <c r="BH49" i="46"/>
  <c r="BH49" i="44"/>
  <c r="BI128" i="46"/>
  <c r="BI128" i="44"/>
  <c r="H154" i="46"/>
  <c r="H154" i="44"/>
  <c r="F207" i="46"/>
  <c r="F207" i="44"/>
  <c r="AL207" i="46"/>
  <c r="AL207" i="44"/>
  <c r="A11" i="44"/>
  <c r="AH7" i="44"/>
  <c r="AH7" i="46"/>
  <c r="I41" i="46"/>
  <c r="I41" i="44"/>
  <c r="Q41" i="46"/>
  <c r="Q41" i="44"/>
  <c r="Y41" i="46"/>
  <c r="Y41" i="44"/>
  <c r="AG41" i="46"/>
  <c r="AG41" i="44"/>
  <c r="AO41" i="46"/>
  <c r="AO41" i="44"/>
  <c r="AW41" i="46"/>
  <c r="AW41" i="44"/>
  <c r="BE41" i="46"/>
  <c r="BE41" i="44"/>
  <c r="BM41" i="46"/>
  <c r="BM41" i="44"/>
  <c r="K45" i="46"/>
  <c r="K45" i="44"/>
  <c r="S45" i="46"/>
  <c r="S45" i="44"/>
  <c r="AA45" i="46"/>
  <c r="AA45" i="44"/>
  <c r="AI45" i="46"/>
  <c r="AI45" i="44"/>
  <c r="AQ45" i="46"/>
  <c r="AQ45" i="44"/>
  <c r="AY45" i="46"/>
  <c r="AY45" i="44"/>
  <c r="BG45" i="46"/>
  <c r="BG45" i="44"/>
  <c r="BO45" i="46"/>
  <c r="BO45" i="44"/>
  <c r="P100" i="46"/>
  <c r="P100" i="44"/>
  <c r="AN100" i="46"/>
  <c r="AN100" i="44"/>
  <c r="BL100" i="46"/>
  <c r="BL100" i="44"/>
  <c r="M128" i="46"/>
  <c r="M128" i="44"/>
  <c r="AK128" i="46"/>
  <c r="AK128" i="44"/>
  <c r="BQ128" i="46"/>
  <c r="BQ128" i="44"/>
  <c r="X154" i="46"/>
  <c r="X154" i="44"/>
  <c r="BD154" i="46"/>
  <c r="BD154" i="44"/>
  <c r="BJ207" i="46"/>
  <c r="BJ207" i="44"/>
  <c r="AO20" i="44"/>
  <c r="AQ7" i="46"/>
  <c r="AQ7" i="44"/>
  <c r="AZ11" i="46"/>
  <c r="AG20" i="44"/>
  <c r="AG20" i="46"/>
  <c r="T49" i="46"/>
  <c r="T49" i="44"/>
  <c r="AZ49" i="46"/>
  <c r="AZ49" i="44"/>
  <c r="P154" i="46"/>
  <c r="P154" i="44"/>
  <c r="AV154" i="46"/>
  <c r="AV154" i="44"/>
  <c r="E24" i="44"/>
  <c r="E24" i="46"/>
  <c r="BQ24" i="46"/>
  <c r="BQ24" i="44"/>
  <c r="E28" i="46"/>
  <c r="E28" i="44"/>
  <c r="M28" i="44"/>
  <c r="M28" i="46"/>
  <c r="U28" i="46"/>
  <c r="U28" i="44"/>
  <c r="AC28" i="44"/>
  <c r="AC28" i="46"/>
  <c r="AK28" i="46"/>
  <c r="AK28" i="44"/>
  <c r="AS28" i="44"/>
  <c r="AS28" i="46"/>
  <c r="BI28" i="46"/>
  <c r="BI28" i="44"/>
  <c r="BQ28" i="46"/>
  <c r="BQ28" i="44"/>
  <c r="G38" i="46"/>
  <c r="G38" i="44"/>
  <c r="O38" i="46"/>
  <c r="O38" i="44"/>
  <c r="W38" i="44"/>
  <c r="W38" i="46"/>
  <c r="AE38" i="46"/>
  <c r="AE38" i="44"/>
  <c r="AU38" i="46"/>
  <c r="AU38" i="44"/>
  <c r="BC38" i="46"/>
  <c r="BC38" i="44"/>
  <c r="BK38" i="46"/>
  <c r="BK38" i="44"/>
  <c r="D49" i="46"/>
  <c r="D49" i="44"/>
  <c r="AB49" i="46"/>
  <c r="AB49" i="44"/>
  <c r="BP49" i="46"/>
  <c r="BP49" i="44"/>
  <c r="AF100" i="46"/>
  <c r="AF100" i="44"/>
  <c r="E128" i="46"/>
  <c r="E128" i="44"/>
  <c r="AS128" i="46"/>
  <c r="AS128" i="44"/>
  <c r="AD207" i="46"/>
  <c r="AD207" i="44"/>
  <c r="H25" i="44"/>
  <c r="P25" i="44"/>
  <c r="X25" i="44"/>
  <c r="AF25" i="44"/>
  <c r="AN25" i="44"/>
  <c r="AV25" i="44"/>
  <c r="BD25" i="44"/>
  <c r="BL25" i="44"/>
  <c r="BC14" i="46"/>
  <c r="BC14" i="44"/>
  <c r="I26" i="46"/>
  <c r="I26" i="44"/>
  <c r="Q26" i="46"/>
  <c r="Q26" i="44"/>
  <c r="Y26" i="46"/>
  <c r="Y26" i="44"/>
  <c r="AG26" i="46"/>
  <c r="AG26" i="44"/>
  <c r="AO26" i="46"/>
  <c r="AO26" i="44"/>
  <c r="AW26" i="46"/>
  <c r="AW26" i="44"/>
  <c r="BE26" i="46"/>
  <c r="BE26" i="44"/>
  <c r="AM38" i="46"/>
  <c r="AR49" i="46"/>
  <c r="AR49" i="44"/>
  <c r="H100" i="46"/>
  <c r="H100" i="44"/>
  <c r="X100" i="46"/>
  <c r="X100" i="44"/>
  <c r="AV100" i="46"/>
  <c r="AV100" i="44"/>
  <c r="AC128" i="46"/>
  <c r="AC128" i="44"/>
  <c r="BA128" i="46"/>
  <c r="BA128" i="44"/>
  <c r="AN154" i="46"/>
  <c r="AN154" i="44"/>
  <c r="BL154" i="46"/>
  <c r="BL154" i="44"/>
  <c r="N207" i="46"/>
  <c r="N207" i="44"/>
  <c r="AT207" i="46"/>
  <c r="AT207" i="44"/>
  <c r="N10" i="44"/>
  <c r="AL10" i="44"/>
  <c r="BB10" i="44"/>
  <c r="D11" i="44"/>
  <c r="T11" i="44"/>
  <c r="AJ11" i="44"/>
  <c r="BP11" i="44"/>
  <c r="Y20" i="44"/>
  <c r="D48" i="44"/>
  <c r="L48" i="44"/>
  <c r="T48" i="44"/>
  <c r="AB48" i="44"/>
  <c r="AJ48" i="44"/>
  <c r="AR48" i="44"/>
  <c r="AZ48" i="44"/>
  <c r="BH48" i="44"/>
  <c r="BP48" i="44"/>
  <c r="BL14" i="44"/>
  <c r="BL14" i="46"/>
  <c r="U128" i="46"/>
  <c r="U128" i="44"/>
  <c r="AF154" i="46"/>
  <c r="AF154" i="44"/>
  <c r="BB207" i="46"/>
  <c r="BB207" i="44"/>
  <c r="F10" i="44"/>
  <c r="V10" i="44"/>
  <c r="AD10" i="44"/>
  <c r="AT10" i="44"/>
  <c r="BJ10" i="44"/>
  <c r="L11" i="44"/>
  <c r="AB11" i="44"/>
  <c r="AR11" i="44"/>
  <c r="BH11" i="44"/>
  <c r="Q20" i="44"/>
  <c r="E12" i="46"/>
  <c r="E12" i="44"/>
  <c r="M12" i="46"/>
  <c r="M12" i="44"/>
  <c r="U12" i="46"/>
  <c r="U12" i="44"/>
  <c r="AC12" i="46"/>
  <c r="AC12" i="44"/>
  <c r="AK12" i="46"/>
  <c r="AK12" i="44"/>
  <c r="BI12" i="44"/>
  <c r="BI12" i="46"/>
  <c r="BQ12" i="46"/>
  <c r="BQ12" i="44"/>
  <c r="G15" i="44"/>
  <c r="G15" i="46"/>
  <c r="O15" i="46"/>
  <c r="O15" i="44"/>
  <c r="AE15" i="46"/>
  <c r="AE15" i="44"/>
  <c r="AU15" i="46"/>
  <c r="AU15" i="44"/>
  <c r="BC15" i="46"/>
  <c r="BC15" i="44"/>
  <c r="BK15" i="46"/>
  <c r="BK15" i="44"/>
  <c r="M16" i="46"/>
  <c r="M16" i="44"/>
  <c r="U16" i="44"/>
  <c r="U16" i="46"/>
  <c r="AC16" i="46"/>
  <c r="AC16" i="44"/>
  <c r="AK16" i="44"/>
  <c r="AK16" i="46"/>
  <c r="AS16" i="46"/>
  <c r="AS16" i="44"/>
  <c r="BA16" i="44"/>
  <c r="BA16" i="46"/>
  <c r="BI16" i="44"/>
  <c r="BI16" i="46"/>
  <c r="BQ16" i="46"/>
  <c r="BQ16" i="44"/>
  <c r="J203" i="44"/>
  <c r="R203" i="44"/>
  <c r="Z203" i="44"/>
  <c r="AH203" i="44"/>
  <c r="AP203" i="44"/>
  <c r="AX203" i="44"/>
  <c r="BF203" i="44"/>
  <c r="BN203" i="44"/>
  <c r="AL31" i="46"/>
  <c r="AL31" i="44"/>
  <c r="AT31" i="46"/>
  <c r="AT31" i="44"/>
  <c r="BB31" i="46"/>
  <c r="BB31" i="44"/>
  <c r="BJ31" i="46"/>
  <c r="BJ31" i="44"/>
  <c r="AM33" i="44"/>
  <c r="AM33" i="46"/>
  <c r="AU33" i="46"/>
  <c r="AU33" i="44"/>
  <c r="AY36" i="46"/>
  <c r="G31" i="44"/>
  <c r="O31" i="44"/>
  <c r="W31" i="44"/>
  <c r="AE31" i="44"/>
  <c r="AM31" i="44"/>
  <c r="AU31" i="44"/>
  <c r="BC31" i="44"/>
  <c r="BK31" i="44"/>
  <c r="C118" i="46"/>
  <c r="C118" i="44" s="1"/>
  <c r="M7" i="44"/>
  <c r="AC7" i="44"/>
  <c r="BA7" i="44"/>
  <c r="BQ7" i="44"/>
  <c r="K24" i="44"/>
  <c r="AA24" i="44"/>
  <c r="AY24" i="44"/>
  <c r="K120" i="44"/>
  <c r="S120" i="44"/>
  <c r="AA120" i="44"/>
  <c r="AI120" i="44"/>
  <c r="AQ120" i="44"/>
  <c r="AY120" i="44"/>
  <c r="BG120" i="44"/>
  <c r="BO120" i="44"/>
  <c r="AS7" i="46"/>
  <c r="BI7" i="46"/>
  <c r="E7" i="44"/>
  <c r="U7" i="44"/>
  <c r="AK7" i="44"/>
  <c r="S24" i="44"/>
  <c r="AI24" i="44"/>
  <c r="AQ24" i="44"/>
  <c r="BG24" i="44"/>
  <c r="BO24" i="44"/>
  <c r="D36" i="44"/>
  <c r="L36" i="44"/>
  <c r="T36" i="44"/>
  <c r="AB36" i="44"/>
  <c r="AJ36" i="44"/>
  <c r="AR36" i="44"/>
  <c r="AZ36" i="44"/>
  <c r="BH36" i="44"/>
  <c r="BP36" i="44"/>
  <c r="Q6" i="44"/>
  <c r="AO6" i="44"/>
  <c r="BM6" i="44"/>
  <c r="I14" i="44"/>
  <c r="Q14" i="44"/>
  <c r="Y14" i="44"/>
  <c r="AG14" i="44"/>
  <c r="AO14" i="44"/>
  <c r="AW14" i="44"/>
  <c r="K33" i="44"/>
  <c r="S33" i="44"/>
  <c r="AA33" i="44"/>
  <c r="AI33" i="44"/>
  <c r="AQ33" i="44"/>
  <c r="AY33" i="44"/>
  <c r="BG33" i="44"/>
  <c r="BO33" i="44"/>
  <c r="G43" i="44"/>
  <c r="O43" i="44"/>
  <c r="W43" i="44"/>
  <c r="AE43" i="44"/>
  <c r="AM43" i="44"/>
  <c r="AU43" i="44"/>
  <c r="BC43" i="44"/>
  <c r="BK43" i="44"/>
  <c r="K101" i="44"/>
  <c r="S101" i="44"/>
  <c r="AA101" i="44"/>
  <c r="AI101" i="44"/>
  <c r="AQ101" i="44"/>
  <c r="AY101" i="44"/>
  <c r="BG101" i="44"/>
  <c r="BO101" i="44"/>
  <c r="Y6" i="44"/>
  <c r="AW6" i="44"/>
  <c r="BE14" i="44"/>
  <c r="D73" i="44"/>
  <c r="L73" i="44"/>
  <c r="T73" i="44"/>
  <c r="AB73" i="44"/>
  <c r="AJ73" i="44"/>
  <c r="AR73" i="44"/>
  <c r="AZ73" i="44"/>
  <c r="BH73" i="44"/>
  <c r="BP73" i="44"/>
  <c r="I6" i="44"/>
  <c r="AG6" i="44"/>
  <c r="BE6" i="44"/>
  <c r="BM14" i="44"/>
  <c r="H20" i="44"/>
  <c r="P20" i="44"/>
  <c r="X20" i="44"/>
  <c r="AF20" i="44"/>
  <c r="AN20" i="44"/>
  <c r="AV20" i="44"/>
  <c r="BD20" i="44"/>
  <c r="BL20" i="44"/>
  <c r="F117" i="44"/>
  <c r="N117" i="44"/>
  <c r="V117" i="44"/>
  <c r="AD117" i="44"/>
  <c r="AL117" i="44"/>
  <c r="AT117" i="44"/>
  <c r="BB117" i="44"/>
  <c r="BJ117" i="44"/>
  <c r="D186" i="44"/>
  <c r="L186" i="44"/>
  <c r="T186" i="44"/>
  <c r="AB186" i="44"/>
  <c r="AJ186" i="44"/>
  <c r="AR186" i="44"/>
  <c r="AZ186" i="44"/>
  <c r="C165" i="46"/>
  <c r="C165" i="44" s="1"/>
  <c r="A165" i="44"/>
  <c r="C197" i="46"/>
  <c r="C197" i="44" s="1"/>
  <c r="A197" i="44"/>
  <c r="A45" i="44"/>
  <c r="C12" i="46"/>
  <c r="C12" i="44" s="1"/>
  <c r="A37" i="44"/>
  <c r="A42" i="44"/>
  <c r="A49" i="44"/>
  <c r="C32" i="46"/>
  <c r="C32" i="44" s="1"/>
  <c r="A35" i="44"/>
  <c r="G29" i="42"/>
  <c r="H29" i="42"/>
  <c r="O29" i="42"/>
  <c r="N29" i="42"/>
  <c r="V29" i="42"/>
  <c r="U29" i="42"/>
  <c r="A47" i="44"/>
  <c r="A151" i="29"/>
  <c r="A151" i="28"/>
  <c r="A151" i="27"/>
  <c r="A150" i="28"/>
  <c r="A150" i="27"/>
  <c r="A150" i="29"/>
  <c r="A149" i="28"/>
  <c r="A149" i="27"/>
  <c r="A149" i="29"/>
  <c r="A148" i="28"/>
  <c r="A148" i="27"/>
  <c r="A148" i="29"/>
  <c r="N5" i="28"/>
  <c r="N4" i="28"/>
  <c r="X5" i="28"/>
  <c r="X4" i="28"/>
  <c r="BV5" i="28"/>
  <c r="BV4" i="28"/>
  <c r="BY4" i="27"/>
  <c r="BV13" i="27"/>
  <c r="BV4" i="27" s="1"/>
  <c r="BY5" i="27"/>
  <c r="BV18" i="27"/>
  <c r="BB4" i="28"/>
  <c r="BY5" i="28"/>
  <c r="BV15" i="27"/>
  <c r="BZ5" i="27"/>
  <c r="CA5" i="27"/>
  <c r="BV6" i="27" l="1"/>
  <c r="BV11" i="27" s="1"/>
  <c r="BV5" i="27"/>
  <c r="G4" i="41" l="1"/>
  <c r="B39" i="30" l="1"/>
  <c r="C4" i="30"/>
  <c r="B38" i="30"/>
  <c r="B4" i="30"/>
  <c r="B37" i="30"/>
  <c r="B3" i="30"/>
  <c r="B36" i="30"/>
  <c r="G4" i="30"/>
  <c r="F4" i="30"/>
  <c r="E4" i="30"/>
  <c r="D4" i="30"/>
  <c r="BU15" i="29"/>
  <c r="BU14" i="29"/>
  <c r="BU13" i="29"/>
  <c r="BU12" i="29"/>
  <c r="BU11" i="29"/>
  <c r="BT10" i="29"/>
  <c r="BU9" i="29"/>
  <c r="BU8" i="29"/>
  <c r="BU7" i="29"/>
  <c r="BU6" i="29"/>
  <c r="BU5" i="29"/>
  <c r="BU4" i="29"/>
  <c r="CA3" i="29"/>
  <c r="BQ3" i="29"/>
  <c r="BG3" i="29"/>
  <c r="AW3" i="29"/>
  <c r="AM3" i="29"/>
  <c r="AC3" i="29"/>
  <c r="S3" i="29"/>
  <c r="I3" i="29"/>
  <c r="BT1" i="29"/>
  <c r="BK15" i="29"/>
  <c r="BK14" i="29"/>
  <c r="BK13" i="29"/>
  <c r="BK12" i="29"/>
  <c r="BK11" i="29"/>
  <c r="BJ10" i="29"/>
  <c r="BK9" i="29"/>
  <c r="BK8" i="29"/>
  <c r="BK7" i="29"/>
  <c r="BK6" i="29"/>
  <c r="BK5" i="29"/>
  <c r="BK4" i="29"/>
  <c r="BZ3" i="29"/>
  <c r="BP3" i="29"/>
  <c r="BF3" i="29"/>
  <c r="AV3" i="29"/>
  <c r="AL3" i="29"/>
  <c r="AB3" i="29"/>
  <c r="R3" i="29"/>
  <c r="H3" i="29"/>
  <c r="BJ1" i="29"/>
  <c r="BA15" i="29"/>
  <c r="BA14" i="29"/>
  <c r="BA13" i="29"/>
  <c r="BA12" i="29"/>
  <c r="BA11" i="29"/>
  <c r="AZ10" i="29"/>
  <c r="BA9" i="29"/>
  <c r="BA8" i="29"/>
  <c r="BA7" i="29"/>
  <c r="BA6" i="29"/>
  <c r="BA5" i="29"/>
  <c r="BA4" i="29"/>
  <c r="BY3" i="29"/>
  <c r="BO3" i="29"/>
  <c r="BE3" i="29"/>
  <c r="AU3" i="29"/>
  <c r="AK3" i="29"/>
  <c r="AA3" i="29"/>
  <c r="Q3" i="29"/>
  <c r="G3" i="29"/>
  <c r="AZ1" i="29"/>
  <c r="AQ15" i="29"/>
  <c r="AQ14" i="29"/>
  <c r="AQ13" i="29"/>
  <c r="AQ12" i="29"/>
  <c r="AQ11" i="29"/>
  <c r="AP10" i="29"/>
  <c r="AQ9" i="29"/>
  <c r="AQ8" i="29"/>
  <c r="AQ7" i="29"/>
  <c r="AQ6" i="29"/>
  <c r="AQ5" i="29"/>
  <c r="AQ4" i="29"/>
  <c r="BX3" i="29"/>
  <c r="BN3" i="29"/>
  <c r="BD3" i="29"/>
  <c r="AT3" i="29"/>
  <c r="AJ3" i="29"/>
  <c r="Z3" i="29"/>
  <c r="P3" i="29"/>
  <c r="F3" i="29"/>
  <c r="AP1" i="29"/>
  <c r="AG15" i="29"/>
  <c r="AG14" i="29"/>
  <c r="AG13" i="29"/>
  <c r="AG12" i="29"/>
  <c r="AG11" i="29"/>
  <c r="AF10" i="29"/>
  <c r="AG9" i="29"/>
  <c r="AG8" i="29"/>
  <c r="AG7" i="29"/>
  <c r="AG6" i="29"/>
  <c r="AG5" i="29"/>
  <c r="AG4" i="29"/>
  <c r="BW3" i="29"/>
  <c r="BM3" i="29"/>
  <c r="BC3" i="29"/>
  <c r="AS3" i="29"/>
  <c r="AI3" i="29"/>
  <c r="Y3" i="29"/>
  <c r="O3" i="29"/>
  <c r="E3" i="29"/>
  <c r="AF1" i="29"/>
  <c r="W15" i="29"/>
  <c r="W14" i="29"/>
  <c r="W13" i="29"/>
  <c r="W12" i="29"/>
  <c r="W11" i="29"/>
  <c r="V10" i="29"/>
  <c r="W9" i="29"/>
  <c r="W8" i="29"/>
  <c r="W7" i="29"/>
  <c r="W6" i="29"/>
  <c r="W5" i="29"/>
  <c r="W4" i="29"/>
  <c r="BV3" i="29"/>
  <c r="BL3" i="29"/>
  <c r="BB3" i="29"/>
  <c r="AR3" i="29"/>
  <c r="AH3" i="29"/>
  <c r="X3" i="29"/>
  <c r="N3" i="29"/>
  <c r="D3" i="29"/>
  <c r="V1" i="29"/>
  <c r="M15" i="29"/>
  <c r="M14" i="29"/>
  <c r="M13" i="29"/>
  <c r="M12" i="29"/>
  <c r="M11" i="29"/>
  <c r="L10" i="29"/>
  <c r="M9" i="29"/>
  <c r="M8" i="29"/>
  <c r="M7" i="29"/>
  <c r="M6" i="29"/>
  <c r="M5" i="29"/>
  <c r="M4" i="29"/>
  <c r="BU3" i="29"/>
  <c r="BK3" i="29"/>
  <c r="BA3" i="29"/>
  <c r="AQ3" i="29"/>
  <c r="AG3" i="29"/>
  <c r="W3" i="29"/>
  <c r="M3" i="29"/>
  <c r="C3" i="29"/>
  <c r="L1" i="29"/>
  <c r="C15" i="29"/>
  <c r="C14" i="29"/>
  <c r="C13" i="29"/>
  <c r="C12" i="29"/>
  <c r="C11" i="29"/>
  <c r="B10" i="29"/>
  <c r="C9" i="29"/>
  <c r="C8" i="29"/>
  <c r="C7" i="29"/>
  <c r="C6" i="29"/>
  <c r="C5" i="29"/>
  <c r="C4" i="29"/>
  <c r="BT3" i="29"/>
  <c r="BJ3" i="29"/>
  <c r="AZ3" i="29"/>
  <c r="AP3" i="29"/>
  <c r="AF3" i="29"/>
  <c r="V3" i="29"/>
  <c r="L3" i="29"/>
  <c r="B3" i="29"/>
  <c r="B1" i="29"/>
  <c r="BU34" i="28"/>
  <c r="BU33" i="28"/>
  <c r="BU32" i="28"/>
  <c r="BU31" i="28"/>
  <c r="BU30" i="28"/>
  <c r="BU29" i="28"/>
  <c r="BU28" i="28"/>
  <c r="BT27" i="28"/>
  <c r="BU13" i="28"/>
  <c r="AG13" i="28"/>
  <c r="BU12" i="28"/>
  <c r="BU11" i="28"/>
  <c r="BU10" i="28"/>
  <c r="BU9" i="28"/>
  <c r="BU8" i="28"/>
  <c r="BU7" i="28"/>
  <c r="BU6" i="28"/>
  <c r="BU5" i="28"/>
  <c r="BU4" i="28"/>
  <c r="CA3" i="28"/>
  <c r="BQ3" i="28"/>
  <c r="BG3" i="28"/>
  <c r="AW3" i="28"/>
  <c r="AM3" i="28"/>
  <c r="AC3" i="28"/>
  <c r="S3" i="28"/>
  <c r="I3" i="28"/>
  <c r="BT1" i="28"/>
  <c r="BK34" i="28"/>
  <c r="BK33" i="28"/>
  <c r="BK32" i="28"/>
  <c r="BK31" i="28"/>
  <c r="BK30" i="28"/>
  <c r="BK29" i="28"/>
  <c r="BK28" i="28"/>
  <c r="BJ27" i="28"/>
  <c r="BT13" i="28"/>
  <c r="AF13" i="28"/>
  <c r="BK12" i="28"/>
  <c r="BK11" i="28"/>
  <c r="BK10" i="28"/>
  <c r="BK9" i="28"/>
  <c r="BK8" i="28"/>
  <c r="BK7" i="28"/>
  <c r="BK6" i="28"/>
  <c r="BK5" i="28"/>
  <c r="BK4" i="28"/>
  <c r="BZ3" i="28"/>
  <c r="BP3" i="28"/>
  <c r="BF3" i="28"/>
  <c r="AV3" i="28"/>
  <c r="AL3" i="28"/>
  <c r="AB3" i="28"/>
  <c r="R3" i="28"/>
  <c r="H3" i="28"/>
  <c r="BJ1" i="28"/>
  <c r="BA34" i="28"/>
  <c r="BA33" i="28"/>
  <c r="BA32" i="28"/>
  <c r="BA31" i="28"/>
  <c r="BA30" i="28"/>
  <c r="BA29" i="28"/>
  <c r="BA28" i="28"/>
  <c r="AZ27" i="28"/>
  <c r="BK13" i="28"/>
  <c r="W13" i="28"/>
  <c r="BA12" i="28"/>
  <c r="BA11" i="28"/>
  <c r="BA10" i="28"/>
  <c r="BA9" i="28"/>
  <c r="BA8" i="28"/>
  <c r="BA7" i="28"/>
  <c r="BA6" i="28"/>
  <c r="BA5" i="28"/>
  <c r="BA4" i="28"/>
  <c r="BY3" i="28"/>
  <c r="BO3" i="28"/>
  <c r="BE3" i="28"/>
  <c r="AU3" i="28"/>
  <c r="AK3" i="28"/>
  <c r="AA3" i="28"/>
  <c r="Q3" i="28"/>
  <c r="G3" i="28"/>
  <c r="AZ1" i="28"/>
  <c r="AQ34" i="28"/>
  <c r="AQ33" i="28"/>
  <c r="AQ32" i="28"/>
  <c r="AQ31" i="28"/>
  <c r="AQ30" i="28"/>
  <c r="AQ29" i="28"/>
  <c r="AQ28" i="28"/>
  <c r="AP27" i="28"/>
  <c r="BJ13" i="28"/>
  <c r="V13" i="28"/>
  <c r="AQ12" i="28"/>
  <c r="AQ11" i="28"/>
  <c r="AQ10" i="28"/>
  <c r="AQ9" i="28"/>
  <c r="AQ8" i="28"/>
  <c r="AQ7" i="28"/>
  <c r="AQ6" i="28"/>
  <c r="AQ5" i="28"/>
  <c r="AQ4" i="28"/>
  <c r="BX3" i="28"/>
  <c r="BN3" i="28"/>
  <c r="BD3" i="28"/>
  <c r="AT3" i="28"/>
  <c r="AJ3" i="28"/>
  <c r="Z3" i="28"/>
  <c r="P3" i="28"/>
  <c r="F3" i="28"/>
  <c r="AP1" i="28"/>
  <c r="AG34" i="28"/>
  <c r="AG33" i="28"/>
  <c r="AG32" i="28"/>
  <c r="AG31" i="28"/>
  <c r="AG30" i="28"/>
  <c r="AG29" i="28"/>
  <c r="AG28" i="28"/>
  <c r="AF27" i="28"/>
  <c r="BA13" i="28"/>
  <c r="M13" i="28"/>
  <c r="AG12" i="28"/>
  <c r="AG11" i="28"/>
  <c r="AG10" i="28"/>
  <c r="AG9" i="28"/>
  <c r="AG8" i="28"/>
  <c r="AG7" i="28"/>
  <c r="AG6" i="28"/>
  <c r="AG5" i="28"/>
  <c r="AG4" i="28"/>
  <c r="BW3" i="28"/>
  <c r="BM3" i="28"/>
  <c r="BC3" i="28"/>
  <c r="AS3" i="28"/>
  <c r="AI3" i="28"/>
  <c r="Y3" i="28"/>
  <c r="O3" i="28"/>
  <c r="E3" i="28"/>
  <c r="AF1" i="28"/>
  <c r="W34" i="28"/>
  <c r="C32" i="28"/>
  <c r="M29" i="28"/>
  <c r="AZ13" i="28"/>
  <c r="C12" i="28"/>
  <c r="M9" i="28"/>
  <c r="W6" i="28"/>
  <c r="C4" i="28"/>
  <c r="BA3" i="28"/>
  <c r="X3" i="28"/>
  <c r="B3" i="28"/>
  <c r="M34" i="28"/>
  <c r="W31" i="28"/>
  <c r="C29" i="28"/>
  <c r="AQ13" i="28"/>
  <c r="W11" i="28"/>
  <c r="C9" i="28"/>
  <c r="M6" i="28"/>
  <c r="BV3" i="28"/>
  <c r="AZ3" i="28"/>
  <c r="W3" i="28"/>
  <c r="V1" i="28"/>
  <c r="C34" i="28"/>
  <c r="M31" i="28"/>
  <c r="W28" i="28"/>
  <c r="AP13" i="28"/>
  <c r="M11" i="28"/>
  <c r="W8" i="28"/>
  <c r="C6" i="28"/>
  <c r="BU3" i="28"/>
  <c r="AR3" i="28"/>
  <c r="V3" i="28"/>
  <c r="L1" i="28"/>
  <c r="W33" i="28"/>
  <c r="C31" i="28"/>
  <c r="M28" i="28"/>
  <c r="L13" i="28"/>
  <c r="C11" i="28"/>
  <c r="M8" i="28"/>
  <c r="W5" i="28"/>
  <c r="BT3" i="28"/>
  <c r="AQ3" i="28"/>
  <c r="N3" i="28"/>
  <c r="B1" i="28"/>
  <c r="M33" i="28"/>
  <c r="W30" i="28"/>
  <c r="C28" i="28"/>
  <c r="C13" i="28"/>
  <c r="W10" i="28"/>
  <c r="C8" i="28"/>
  <c r="M5" i="28"/>
  <c r="BL3" i="28"/>
  <c r="AP3" i="28"/>
  <c r="M3" i="28"/>
  <c r="C33" i="28"/>
  <c r="M30" i="28"/>
  <c r="V27" i="28"/>
  <c r="B13" i="28"/>
  <c r="M10" i="28"/>
  <c r="W7" i="28"/>
  <c r="C5" i="28"/>
  <c r="BK3" i="28"/>
  <c r="AH3" i="28"/>
  <c r="L3" i="28"/>
  <c r="W32" i="28"/>
  <c r="C30" i="28"/>
  <c r="L27" i="28"/>
  <c r="W12" i="28"/>
  <c r="C10" i="28"/>
  <c r="M7" i="28"/>
  <c r="W4" i="28"/>
  <c r="BJ3" i="28"/>
  <c r="AG3" i="28"/>
  <c r="D3" i="28"/>
  <c r="M32" i="28"/>
  <c r="W29" i="28"/>
  <c r="B27" i="28"/>
  <c r="M12" i="28"/>
  <c r="W9" i="28"/>
  <c r="C7" i="28"/>
  <c r="M4" i="28"/>
  <c r="BB3" i="28"/>
  <c r="AF3" i="28"/>
  <c r="C3" i="28"/>
  <c r="BU31" i="27"/>
  <c r="BU30" i="27"/>
  <c r="BU29" i="27"/>
  <c r="BU28" i="27"/>
  <c r="BU27" i="27"/>
  <c r="BT26" i="27"/>
  <c r="BU12" i="27"/>
  <c r="AG12" i="27"/>
  <c r="BU11" i="27"/>
  <c r="BU10" i="27"/>
  <c r="BU9" i="27"/>
  <c r="BU8" i="27"/>
  <c r="BU7" i="27"/>
  <c r="BU6" i="27"/>
  <c r="BU5" i="27"/>
  <c r="BU4" i="27"/>
  <c r="CA3" i="27"/>
  <c r="BQ3" i="27"/>
  <c r="BG3" i="27"/>
  <c r="AW3" i="27"/>
  <c r="AM3" i="27"/>
  <c r="AC3" i="27"/>
  <c r="S3" i="27"/>
  <c r="I3" i="27"/>
  <c r="BT1" i="27"/>
  <c r="BK31" i="27"/>
  <c r="BK30" i="27"/>
  <c r="BK29" i="27"/>
  <c r="BK28" i="27"/>
  <c r="BK27" i="27"/>
  <c r="BJ26" i="27"/>
  <c r="BT12" i="27"/>
  <c r="AF12" i="27"/>
  <c r="BK11" i="27"/>
  <c r="BK10" i="27"/>
  <c r="BK9" i="27"/>
  <c r="BK8" i="27"/>
  <c r="BK7" i="27"/>
  <c r="BK6" i="27"/>
  <c r="BK5" i="27"/>
  <c r="BK4" i="27"/>
  <c r="BZ3" i="27"/>
  <c r="BP3" i="27"/>
  <c r="BF3" i="27"/>
  <c r="AV3" i="27"/>
  <c r="AL3" i="27"/>
  <c r="AB3" i="27"/>
  <c r="R3" i="27"/>
  <c r="H3" i="27"/>
  <c r="BJ1" i="27"/>
  <c r="BA31" i="27"/>
  <c r="BA30" i="27"/>
  <c r="BA29" i="27"/>
  <c r="BA28" i="27"/>
  <c r="BA27" i="27"/>
  <c r="AZ26" i="27"/>
  <c r="BK12" i="27"/>
  <c r="W12" i="27"/>
  <c r="BA11" i="27"/>
  <c r="BA10" i="27"/>
  <c r="BA9" i="27"/>
  <c r="BA8" i="27"/>
  <c r="BA7" i="27"/>
  <c r="BA6" i="27"/>
  <c r="BA5" i="27"/>
  <c r="BA4" i="27"/>
  <c r="BY3" i="27"/>
  <c r="BO3" i="27"/>
  <c r="BE3" i="27"/>
  <c r="AU3" i="27"/>
  <c r="AK3" i="27"/>
  <c r="AA3" i="27"/>
  <c r="Q3" i="27"/>
  <c r="G3" i="27"/>
  <c r="AZ1" i="27"/>
  <c r="AQ31" i="27"/>
  <c r="AQ30" i="27"/>
  <c r="AQ29" i="27"/>
  <c r="AQ28" i="27"/>
  <c r="AQ27" i="27"/>
  <c r="AP26" i="27"/>
  <c r="BJ12" i="27"/>
  <c r="V12" i="27"/>
  <c r="AQ11" i="27"/>
  <c r="AQ10" i="27"/>
  <c r="AQ9" i="27"/>
  <c r="AQ8" i="27"/>
  <c r="AQ7" i="27"/>
  <c r="AQ6" i="27"/>
  <c r="AQ5" i="27"/>
  <c r="AQ4" i="27"/>
  <c r="BX3" i="27"/>
  <c r="BN3" i="27"/>
  <c r="BD3" i="27"/>
  <c r="AT3" i="27"/>
  <c r="AJ3" i="27"/>
  <c r="Z3" i="27"/>
  <c r="P3" i="27"/>
  <c r="F3" i="27"/>
  <c r="AP1" i="27"/>
  <c r="AG31" i="27"/>
  <c r="AG30" i="27"/>
  <c r="AG29" i="27"/>
  <c r="AG28" i="27"/>
  <c r="AG27" i="27"/>
  <c r="AF26" i="27"/>
  <c r="BA12" i="27"/>
  <c r="M12" i="27"/>
  <c r="AG11" i="27"/>
  <c r="AG10" i="27"/>
  <c r="AG9" i="27"/>
  <c r="AG8" i="27"/>
  <c r="AG7" i="27"/>
  <c r="AG6" i="27"/>
  <c r="AG5" i="27"/>
  <c r="AG4" i="27"/>
  <c r="BW3" i="27"/>
  <c r="BM3" i="27"/>
  <c r="BC3" i="27"/>
  <c r="AS3" i="27"/>
  <c r="AI3" i="27"/>
  <c r="Y3" i="27"/>
  <c r="O3" i="27"/>
  <c r="E3" i="27"/>
  <c r="AF1" i="27"/>
  <c r="W31" i="27"/>
  <c r="W30" i="27"/>
  <c r="W29" i="27"/>
  <c r="W28" i="27"/>
  <c r="W27" i="27"/>
  <c r="V26" i="27"/>
  <c r="AZ12" i="27"/>
  <c r="L12" i="27"/>
  <c r="W11" i="27"/>
  <c r="W10" i="27"/>
  <c r="W9" i="27"/>
  <c r="W8" i="27"/>
  <c r="W7" i="27"/>
  <c r="W6" i="27"/>
  <c r="W5" i="27"/>
  <c r="W4" i="27"/>
  <c r="BV3" i="27"/>
  <c r="BL3" i="27"/>
  <c r="BB3" i="27"/>
  <c r="AR3" i="27"/>
  <c r="AH3" i="27"/>
  <c r="X3" i="27"/>
  <c r="N3" i="27"/>
  <c r="D3" i="27"/>
  <c r="V1" i="27"/>
  <c r="M31" i="27"/>
  <c r="M30" i="27"/>
  <c r="M29" i="27"/>
  <c r="M28" i="27"/>
  <c r="M27" i="27"/>
  <c r="L26" i="27"/>
  <c r="AQ12" i="27"/>
  <c r="C12" i="27"/>
  <c r="M11" i="27"/>
  <c r="M10" i="27"/>
  <c r="M9" i="27"/>
  <c r="M8" i="27"/>
  <c r="M7" i="27"/>
  <c r="M6" i="27"/>
  <c r="M5" i="27"/>
  <c r="M4" i="27"/>
  <c r="BU3" i="27"/>
  <c r="BK3" i="27"/>
  <c r="BA3" i="27"/>
  <c r="AQ3" i="27"/>
  <c r="AG3" i="27"/>
  <c r="W3" i="27"/>
  <c r="M3" i="27"/>
  <c r="C3" i="27"/>
  <c r="L1" i="27"/>
  <c r="C31" i="27"/>
  <c r="C30" i="27"/>
  <c r="C29" i="27"/>
  <c r="C28" i="27"/>
  <c r="C27" i="27"/>
  <c r="B26" i="27"/>
  <c r="AP12" i="27"/>
  <c r="B12" i="27"/>
  <c r="C11" i="27"/>
  <c r="C10" i="27"/>
  <c r="C9" i="27"/>
  <c r="C8" i="27"/>
  <c r="C7" i="27"/>
  <c r="C6" i="27"/>
  <c r="C5" i="27"/>
  <c r="C4" i="27"/>
  <c r="BT3" i="27"/>
  <c r="BJ3" i="27"/>
  <c r="AZ3" i="27"/>
  <c r="AP3" i="27"/>
  <c r="AF3" i="27"/>
  <c r="V3" i="27"/>
  <c r="L3" i="27"/>
  <c r="B3" i="27"/>
  <c r="B1" i="27"/>
  <c r="C7" i="41"/>
  <c r="BV1" i="29" s="1"/>
  <c r="B15" i="47"/>
  <c r="C6" i="47"/>
  <c r="B14" i="47"/>
  <c r="C5" i="47"/>
  <c r="B13" i="47"/>
  <c r="C4" i="47"/>
  <c r="B12" i="47"/>
  <c r="B2" i="47"/>
  <c r="C10" i="47"/>
  <c r="C9" i="47"/>
  <c r="C8" i="47"/>
  <c r="C7" i="47"/>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EF4" i="46"/>
  <c r="DX4" i="46"/>
  <c r="DP4" i="46"/>
  <c r="DH4" i="46"/>
  <c r="CZ4" i="46"/>
  <c r="CR4" i="46"/>
  <c r="CJ4" i="46"/>
  <c r="CB4" i="46"/>
  <c r="BT4" i="46"/>
  <c r="BK4" i="46"/>
  <c r="BC4" i="46"/>
  <c r="AU4" i="46"/>
  <c r="AM4" i="46"/>
  <c r="EE4" i="46"/>
  <c r="DW4" i="46"/>
  <c r="DO4" i="46"/>
  <c r="DG4" i="46"/>
  <c r="CY4" i="46"/>
  <c r="CQ4" i="46"/>
  <c r="CI4" i="46"/>
  <c r="CA4" i="46"/>
  <c r="BS4" i="46"/>
  <c r="BJ4" i="46"/>
  <c r="BB4" i="46"/>
  <c r="AT4" i="46"/>
  <c r="AL4" i="46"/>
  <c r="AD4" i="46"/>
  <c r="V4" i="46"/>
  <c r="N4" i="46"/>
  <c r="F4" i="46"/>
  <c r="A1" i="46"/>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DK4" i="46"/>
  <c r="CN4" i="46"/>
  <c r="BV4" i="46"/>
  <c r="AX4" i="46"/>
  <c r="AE4" i="46"/>
  <c r="O4" i="46"/>
  <c r="A2" i="46"/>
  <c r="C175" i="45"/>
  <c r="C168" i="45"/>
  <c r="C143" i="45"/>
  <c r="C136" i="45"/>
  <c r="C111" i="45"/>
  <c r="C104" i="45"/>
  <c r="C79" i="45"/>
  <c r="C72" i="45"/>
  <c r="C47" i="45"/>
  <c r="C40" i="45"/>
  <c r="C33" i="45"/>
  <c r="C17" i="45"/>
  <c r="M3" i="45"/>
  <c r="B3" i="45"/>
  <c r="A65" i="43"/>
  <c r="C39" i="42"/>
  <c r="Q37" i="42"/>
  <c r="J36" i="42"/>
  <c r="C27" i="42"/>
  <c r="P4" i="42"/>
  <c r="C147" i="45"/>
  <c r="C115" i="45"/>
  <c r="N3" i="45"/>
  <c r="EB4" i="46"/>
  <c r="DJ4" i="46"/>
  <c r="CM4" i="46"/>
  <c r="BO4" i="46"/>
  <c r="AW4" i="46"/>
  <c r="AA4" i="46"/>
  <c r="K4" i="46"/>
  <c r="C185" i="45"/>
  <c r="C171" i="45"/>
  <c r="C164" i="45"/>
  <c r="C153" i="45"/>
  <c r="C139" i="45"/>
  <c r="C132" i="45"/>
  <c r="C121" i="45"/>
  <c r="C107" i="45"/>
  <c r="C100" i="45"/>
  <c r="C89" i="45"/>
  <c r="C75" i="45"/>
  <c r="C68" i="45"/>
  <c r="C57" i="45"/>
  <c r="C43" i="45"/>
  <c r="C36" i="45"/>
  <c r="C23" i="45"/>
  <c r="C20" i="45"/>
  <c r="C7" i="45"/>
  <c r="C4" i="45"/>
  <c r="K3" i="45"/>
  <c r="A3" i="45"/>
  <c r="B4" i="44"/>
  <c r="A44" i="43"/>
  <c r="I4" i="42"/>
  <c r="Q38" i="42"/>
  <c r="CT4" i="46"/>
  <c r="C161" i="45"/>
  <c r="C140" i="45"/>
  <c r="C97" i="45"/>
  <c r="C51" i="45"/>
  <c r="C27" i="45"/>
  <c r="C3" i="45"/>
  <c r="A1" i="44"/>
  <c r="EA4" i="46"/>
  <c r="DD4" i="46"/>
  <c r="CL4" i="46"/>
  <c r="BN4" i="46"/>
  <c r="AQ4" i="46"/>
  <c r="Z4" i="46"/>
  <c r="J4" i="46"/>
  <c r="C167" i="45"/>
  <c r="C160" i="45"/>
  <c r="C135" i="45"/>
  <c r="C128" i="45"/>
  <c r="C103" i="45"/>
  <c r="C96" i="45"/>
  <c r="C71" i="45"/>
  <c r="C64" i="45"/>
  <c r="C39" i="45"/>
  <c r="C29" i="45"/>
  <c r="C13" i="45"/>
  <c r="J3" i="45"/>
  <c r="J1" i="45"/>
  <c r="A23" i="43"/>
  <c r="J37" i="42"/>
  <c r="C36" i="42"/>
  <c r="B4" i="42"/>
  <c r="A2" i="43"/>
  <c r="A1" i="42"/>
  <c r="AG4" i="46"/>
  <c r="V2" i="46"/>
  <c r="C129" i="45"/>
  <c r="C83" i="45"/>
  <c r="DZ4" i="46"/>
  <c r="DC4" i="46"/>
  <c r="CF4" i="46"/>
  <c r="BM4" i="46"/>
  <c r="AP4" i="46"/>
  <c r="Y4" i="46"/>
  <c r="I4" i="46"/>
  <c r="C188" i="45"/>
  <c r="C177" i="45"/>
  <c r="C163" i="45"/>
  <c r="C156" i="45"/>
  <c r="C145" i="45"/>
  <c r="C131" i="45"/>
  <c r="C124" i="45"/>
  <c r="C113" i="45"/>
  <c r="C99" i="45"/>
  <c r="C92" i="45"/>
  <c r="C81" i="45"/>
  <c r="C67" i="45"/>
  <c r="C60" i="45"/>
  <c r="C49" i="45"/>
  <c r="C35" i="45"/>
  <c r="C32" i="45"/>
  <c r="C19" i="45"/>
  <c r="C16" i="45"/>
  <c r="S3" i="45"/>
  <c r="I3" i="45"/>
  <c r="E1" i="45"/>
  <c r="AY4" i="46"/>
  <c r="C172" i="45"/>
  <c r="C108" i="45"/>
  <c r="C76" i="45"/>
  <c r="C44" i="45"/>
  <c r="C11" i="45"/>
  <c r="DT4" i="46"/>
  <c r="DB4" i="46"/>
  <c r="CE4" i="46"/>
  <c r="BG4" i="46"/>
  <c r="AO4" i="46"/>
  <c r="W4" i="46"/>
  <c r="G4" i="46"/>
  <c r="C184" i="45"/>
  <c r="C159" i="45"/>
  <c r="C152" i="45"/>
  <c r="C127" i="45"/>
  <c r="C120" i="45"/>
  <c r="C95" i="45"/>
  <c r="C88" i="45"/>
  <c r="C63" i="45"/>
  <c r="C56" i="45"/>
  <c r="C25" i="45"/>
  <c r="C9" i="45"/>
  <c r="R3" i="45"/>
  <c r="G3" i="45"/>
  <c r="A1" i="45"/>
  <c r="AZ2" i="44"/>
  <c r="Q39" i="42"/>
  <c r="J38" i="42"/>
  <c r="C37" i="42"/>
  <c r="B34" i="42"/>
  <c r="V2" i="44"/>
  <c r="DL4" i="46"/>
  <c r="A4" i="46"/>
  <c r="C8" i="45"/>
  <c r="DS4" i="46"/>
  <c r="CV4" i="46"/>
  <c r="CD4" i="46"/>
  <c r="BF4" i="46"/>
  <c r="AI4" i="46"/>
  <c r="S4" i="46"/>
  <c r="C4" i="46"/>
  <c r="BS2" i="46"/>
  <c r="C187" i="45"/>
  <c r="C180" i="45"/>
  <c r="C169" i="45"/>
  <c r="C155" i="45"/>
  <c r="C148" i="45"/>
  <c r="C137" i="45"/>
  <c r="C123" i="45"/>
  <c r="C116" i="45"/>
  <c r="C105" i="45"/>
  <c r="C91" i="45"/>
  <c r="C84" i="45"/>
  <c r="C73" i="45"/>
  <c r="C59" i="45"/>
  <c r="C52" i="45"/>
  <c r="C41" i="45"/>
  <c r="C31" i="45"/>
  <c r="C28" i="45"/>
  <c r="C15" i="45"/>
  <c r="C12" i="45"/>
  <c r="Q3" i="45"/>
  <c r="F3" i="45"/>
  <c r="Q4" i="46"/>
  <c r="C65" i="45"/>
  <c r="DR4" i="46"/>
  <c r="CU4" i="46"/>
  <c r="BX4" i="46"/>
  <c r="BE4" i="46"/>
  <c r="AH4" i="46"/>
  <c r="R4" i="46"/>
  <c r="B4" i="46"/>
  <c r="AZ2" i="46"/>
  <c r="C183" i="45"/>
  <c r="C176" i="45"/>
  <c r="C151" i="45"/>
  <c r="C144" i="45"/>
  <c r="C119" i="45"/>
  <c r="C112" i="45"/>
  <c r="C87" i="45"/>
  <c r="C80" i="45"/>
  <c r="C55" i="45"/>
  <c r="C48" i="45"/>
  <c r="C21" i="45"/>
  <c r="C5" i="45"/>
  <c r="O3" i="45"/>
  <c r="E3" i="45"/>
  <c r="D2" i="44"/>
  <c r="J39" i="42"/>
  <c r="C38" i="42"/>
  <c r="Q36" i="42"/>
  <c r="Q27" i="42"/>
  <c r="BW4" i="46"/>
  <c r="C179" i="45"/>
  <c r="C24" i="45"/>
  <c r="J27"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BB1" i="29" l="1"/>
  <c r="BL1" i="29"/>
  <c r="AH1" i="29"/>
  <c r="AR1" i="29"/>
  <c r="N1" i="29"/>
  <c r="X1" i="29"/>
  <c r="BV1" i="28"/>
  <c r="D1" i="29"/>
  <c r="BB1" i="28"/>
  <c r="BL1" i="28"/>
  <c r="AH1" i="28"/>
  <c r="AR1" i="28"/>
  <c r="A5" i="40"/>
  <c r="E5" i="40" s="1"/>
  <c r="X1" i="28"/>
  <c r="D1" i="28"/>
  <c r="N1" i="28"/>
  <c r="BL1" i="27"/>
  <c r="BV1" i="27"/>
  <c r="AR1" i="27"/>
  <c r="BB1" i="27"/>
  <c r="X1" i="27"/>
  <c r="AH1" i="27"/>
  <c r="D1" i="27"/>
  <c r="N1" i="27"/>
  <c r="B39" i="42"/>
  <c r="A33" i="42"/>
  <c r="P39" i="42"/>
  <c r="I39" i="42"/>
  <c r="DX3" i="46"/>
  <c r="BI3" i="46"/>
  <c r="M3" i="46"/>
  <c r="F28" i="42"/>
  <c r="CZ3" i="46"/>
  <c r="CB3" i="46"/>
  <c r="AK3" i="46"/>
  <c r="M28" i="42"/>
  <c r="T28" i="42"/>
  <c r="AP3" i="46"/>
  <c r="BL3" i="46"/>
  <c r="CE3" i="46"/>
  <c r="EA3" i="46"/>
  <c r="P3" i="46"/>
  <c r="DE3" i="46"/>
  <c r="N28" i="42"/>
  <c r="U28" i="42"/>
  <c r="G28" i="42"/>
  <c r="A30" i="42"/>
  <c r="I36" i="42"/>
  <c r="B36" i="42"/>
  <c r="P36" i="42"/>
  <c r="ED3" i="46"/>
  <c r="CH3" i="46"/>
  <c r="S3" i="46"/>
  <c r="O28" i="42"/>
  <c r="BO3" i="46"/>
  <c r="AU3" i="46"/>
  <c r="V28" i="42"/>
  <c r="H28" i="42"/>
  <c r="B38" i="42"/>
  <c r="A32" i="42"/>
  <c r="P38" i="42"/>
  <c r="I38" i="42"/>
  <c r="B11" i="46"/>
  <c r="B7" i="46"/>
  <c r="B12" i="46"/>
  <c r="B8" i="46"/>
  <c r="B13" i="46"/>
  <c r="B6" i="46"/>
  <c r="P37" i="42"/>
  <c r="I37" i="42"/>
  <c r="B37" i="42"/>
  <c r="A31" i="42"/>
  <c r="AA3" i="46"/>
  <c r="DR3" i="46"/>
  <c r="BV3" i="46"/>
  <c r="BC3" i="46"/>
  <c r="G3" i="46"/>
  <c r="CP3" i="46"/>
  <c r="K28" i="42"/>
  <c r="D28" i="42"/>
  <c r="R28" i="42"/>
  <c r="B9" i="46"/>
  <c r="B10" i="46"/>
  <c r="CU3" i="46"/>
  <c r="J3" i="46"/>
  <c r="AF3" i="46"/>
  <c r="DU3" i="46"/>
  <c r="BF3" i="46"/>
  <c r="S28" i="42"/>
  <c r="BY3" i="46"/>
  <c r="E28" i="42"/>
  <c r="L28" i="42"/>
  <c r="B2" i="30"/>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7" i="45"/>
  <c r="A179" i="45"/>
  <c r="A171" i="45"/>
  <c r="A163" i="45"/>
  <c r="A155" i="45"/>
  <c r="A147" i="45"/>
  <c r="A139" i="45"/>
  <c r="A131" i="45"/>
  <c r="A123" i="45"/>
  <c r="A115" i="45"/>
  <c r="A107" i="45"/>
  <c r="A99" i="45"/>
  <c r="A91" i="45"/>
  <c r="A83" i="45"/>
  <c r="A75" i="45"/>
  <c r="A67" i="45"/>
  <c r="A59" i="45"/>
  <c r="A51" i="45"/>
  <c r="A43" i="45"/>
  <c r="A184" i="45"/>
  <c r="A176" i="45"/>
  <c r="A168" i="45"/>
  <c r="A160" i="45"/>
  <c r="A152" i="45"/>
  <c r="A144" i="45"/>
  <c r="A136" i="45"/>
  <c r="A128" i="45"/>
  <c r="A120" i="45"/>
  <c r="A112" i="45"/>
  <c r="A104" i="45"/>
  <c r="A96" i="45"/>
  <c r="A88" i="45"/>
  <c r="A80" i="45"/>
  <c r="A72" i="45"/>
  <c r="A64" i="45"/>
  <c r="A56" i="45"/>
  <c r="A48" i="45"/>
  <c r="A40" i="45"/>
  <c r="A32" i="45"/>
  <c r="A24" i="45"/>
  <c r="A16" i="45"/>
  <c r="A8" i="45"/>
  <c r="A186" i="45"/>
  <c r="A183" i="45"/>
  <c r="A165" i="45"/>
  <c r="A158" i="45"/>
  <c r="A154" i="45"/>
  <c r="A151" i="45"/>
  <c r="A133" i="45"/>
  <c r="A126" i="45"/>
  <c r="A122" i="45"/>
  <c r="A119" i="45"/>
  <c r="A101" i="45"/>
  <c r="A94" i="45"/>
  <c r="A90" i="45"/>
  <c r="A87" i="45"/>
  <c r="A69" i="45"/>
  <c r="A62" i="45"/>
  <c r="A58" i="45"/>
  <c r="A55" i="45"/>
  <c r="A37" i="45"/>
  <c r="A21" i="45"/>
  <c r="A5" i="45"/>
  <c r="A169" i="45"/>
  <c r="A161" i="45"/>
  <c r="A129" i="45"/>
  <c r="A97" i="45"/>
  <c r="A65" i="45"/>
  <c r="A30" i="45"/>
  <c r="A27" i="45"/>
  <c r="A14" i="45"/>
  <c r="A11" i="45"/>
  <c r="B27" i="42"/>
  <c r="A31" i="45"/>
  <c r="A189" i="45"/>
  <c r="A182" i="45"/>
  <c r="A178" i="45"/>
  <c r="A175" i="45"/>
  <c r="A157" i="45"/>
  <c r="A150" i="45"/>
  <c r="A146" i="45"/>
  <c r="A143" i="45"/>
  <c r="A125" i="45"/>
  <c r="A118" i="45"/>
  <c r="A114" i="45"/>
  <c r="A111" i="45"/>
  <c r="A93" i="45"/>
  <c r="A86" i="45"/>
  <c r="A82" i="45"/>
  <c r="A79" i="45"/>
  <c r="A61" i="45"/>
  <c r="A54" i="45"/>
  <c r="A50" i="45"/>
  <c r="A47" i="45"/>
  <c r="A33" i="45"/>
  <c r="A17" i="45"/>
  <c r="A18" i="45"/>
  <c r="A185" i="45"/>
  <c r="A153" i="45"/>
  <c r="A121" i="45"/>
  <c r="A89" i="45"/>
  <c r="A57" i="45"/>
  <c r="A26" i="45"/>
  <c r="A23" i="45"/>
  <c r="A10" i="45"/>
  <c r="A7" i="45"/>
  <c r="A41" i="45"/>
  <c r="A34" i="45"/>
  <c r="A181" i="45"/>
  <c r="A174" i="45"/>
  <c r="A170" i="45"/>
  <c r="A167" i="45"/>
  <c r="A149" i="45"/>
  <c r="A142" i="45"/>
  <c r="A138" i="45"/>
  <c r="A135" i="45"/>
  <c r="A117" i="45"/>
  <c r="A110" i="45"/>
  <c r="A106" i="45"/>
  <c r="A103" i="45"/>
  <c r="A85" i="45"/>
  <c r="A78" i="45"/>
  <c r="A74" i="45"/>
  <c r="A71" i="45"/>
  <c r="A53" i="45"/>
  <c r="A46" i="45"/>
  <c r="A42" i="45"/>
  <c r="A39" i="45"/>
  <c r="A29" i="45"/>
  <c r="A13" i="45"/>
  <c r="A137" i="45"/>
  <c r="A105" i="45"/>
  <c r="A177" i="45"/>
  <c r="A145" i="45"/>
  <c r="A113" i="45"/>
  <c r="A81" i="45"/>
  <c r="A49" i="45"/>
  <c r="A35" i="45"/>
  <c r="A22" i="45"/>
  <c r="A19" i="45"/>
  <c r="A6" i="45"/>
  <c r="A73" i="45"/>
  <c r="A173" i="45"/>
  <c r="A166" i="45"/>
  <c r="A162" i="45"/>
  <c r="A159" i="45"/>
  <c r="A141" i="45"/>
  <c r="A134" i="45"/>
  <c r="A130" i="45"/>
  <c r="A127" i="45"/>
  <c r="A109" i="45"/>
  <c r="A102" i="45"/>
  <c r="A98" i="45"/>
  <c r="A95" i="45"/>
  <c r="A77" i="45"/>
  <c r="A70" i="45"/>
  <c r="A66" i="45"/>
  <c r="A63" i="45"/>
  <c r="A45" i="45"/>
  <c r="A38" i="45"/>
  <c r="A25" i="45"/>
  <c r="A9" i="45"/>
  <c r="A15" i="45"/>
  <c r="G3" i="30" l="1"/>
  <c r="F3" i="30"/>
  <c r="E3" i="30"/>
  <c r="D3" i="30"/>
  <c r="C3" i="30"/>
  <c r="C5" i="40"/>
  <c r="F5" i="40"/>
  <c r="B5" i="40"/>
  <c r="D5" i="40"/>
  <c r="C25" i="42"/>
  <c r="C26" i="42"/>
  <c r="J25" i="42"/>
  <c r="J26" i="42"/>
  <c r="Q25" i="42"/>
  <c r="Q26" i="42"/>
  <c r="C15" i="47"/>
  <c r="C2" i="47"/>
  <c r="C2" i="45"/>
  <c r="U27" i="42"/>
  <c r="M27" i="42"/>
  <c r="E27" i="42"/>
  <c r="S2" i="42"/>
  <c r="K2" i="42"/>
  <c r="C2" i="42"/>
  <c r="Q1" i="42"/>
  <c r="I1" i="42"/>
  <c r="T27" i="42"/>
  <c r="L27" i="42"/>
  <c r="R2" i="42"/>
  <c r="B2" i="42"/>
  <c r="H1" i="42"/>
  <c r="S27" i="42"/>
  <c r="A2" i="42"/>
  <c r="B1" i="45"/>
  <c r="J1" i="42"/>
  <c r="B2" i="45"/>
  <c r="D27" i="42"/>
  <c r="J2" i="42"/>
  <c r="P1" i="42"/>
  <c r="K27" i="42"/>
  <c r="Q2" i="42"/>
  <c r="O1" i="42"/>
  <c r="D1" i="42"/>
  <c r="C1" i="42"/>
  <c r="T2" i="42"/>
  <c r="A2" i="45"/>
  <c r="I2" i="42"/>
  <c r="G1" i="42"/>
  <c r="H27" i="42"/>
  <c r="V2" i="42"/>
  <c r="N2" i="42"/>
  <c r="F2" i="42"/>
  <c r="L1" i="42"/>
  <c r="O27" i="42"/>
  <c r="M2" i="42"/>
  <c r="R27" i="42"/>
  <c r="P2" i="42"/>
  <c r="H2" i="42"/>
  <c r="V1" i="42"/>
  <c r="N1" i="42"/>
  <c r="F1" i="42"/>
  <c r="T1" i="42"/>
  <c r="E2" i="42"/>
  <c r="D2" i="45"/>
  <c r="F27" i="42"/>
  <c r="R1" i="42"/>
  <c r="O2" i="42"/>
  <c r="G2" i="42"/>
  <c r="U1" i="42"/>
  <c r="M1" i="42"/>
  <c r="E1" i="42"/>
  <c r="S1" i="42"/>
  <c r="D1" i="45"/>
  <c r="G27" i="42"/>
  <c r="U2" i="42"/>
  <c r="K1" i="42"/>
  <c r="V27" i="42"/>
  <c r="L2" i="42"/>
  <c r="C1" i="45"/>
  <c r="N27" i="42"/>
  <c r="D2" i="42"/>
  <c r="B1" i="42"/>
  <c r="B13" i="44" l="1"/>
  <c r="B6" i="44"/>
  <c r="B7" i="44"/>
  <c r="B17" i="44"/>
  <c r="B9" i="44"/>
  <c r="B8" i="44"/>
  <c r="B10" i="44"/>
  <c r="B20" i="44"/>
  <c r="B11" i="44"/>
  <c r="B12" i="44"/>
  <c r="B21" i="44"/>
  <c r="B23" i="44"/>
  <c r="B26" i="44"/>
  <c r="B27" i="44"/>
  <c r="B19" i="44"/>
  <c r="B22" i="44"/>
  <c r="B25" i="44"/>
  <c r="B16" i="44"/>
  <c r="B18" i="44"/>
  <c r="B28" i="44"/>
  <c r="B14" i="44"/>
  <c r="B15" i="44"/>
  <c r="B24"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<sst xmlns="http://schemas.openxmlformats.org/spreadsheetml/2006/main" count="3791" uniqueCount="2260">
  <si>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</si>
  <si>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</si>
  <si>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</si>
  <si>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</si>
  <si>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</si>
  <si>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</si>
  <si>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</si>
  <si>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</si>
  <si>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</si>
  <si>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</si>
  <si>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</si>
  <si>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</si>
  <si>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</si>
  <si>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</si>
  <si>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</si>
  <si>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</si>
  <si>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</si>
  <si>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</si>
  <si>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</si>
  <si>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</si>
  <si>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</si>
  <si>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</si>
  <si>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</si>
  <si>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</si>
  <si>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</si>
  <si>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</si>
  <si>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</si>
  <si>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</si>
  <si>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</si>
  <si>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</si>
  <si>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</si>
  <si>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</si>
  <si>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</si>
  <si>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</si>
  <si>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</si>
  <si>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</si>
  <si>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</si>
  <si>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</si>
  <si>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</si>
  <si>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</si>
  <si>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</si>
  <si>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</si>
  <si>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</si>
  <si>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</si>
  <si>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</si>
  <si>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</si>
  <si>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</si>
  <si>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</si>
  <si>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</si>
  <si>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</si>
  <si>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</si>
  <si>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</si>
  <si>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</si>
  <si>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</si>
  <si>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</si>
  <si>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</si>
  <si>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</si>
  <si>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</si>
  <si>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</si>
  <si>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</si>
  <si>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</si>
  <si>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</si>
  <si>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</si>
  <si>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</si>
  <si>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</si>
  <si>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</si>
  <si>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</si>
  <si>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</si>
  <si>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</si>
  <si>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</si>
  <si>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</si>
  <si>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</si>
  <si>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</si>
  <si>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</si>
  <si>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</si>
  <si>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</si>
  <si>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</si>
  <si>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</si>
  <si>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</si>
  <si>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</si>
  <si>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</si>
  <si>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</si>
  <si>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</si>
  <si>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</si>
  <si>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</si>
  <si>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</si>
  <si>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</si>
  <si>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</si>
  <si>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</si>
  <si>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</si>
  <si>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</si>
  <si>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</si>
  <si>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</si>
  <si>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</si>
  <si>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</si>
  <si>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</si>
  <si>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</si>
  <si>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</si>
  <si>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</si>
  <si>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</si>
  <si>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</si>
  <si>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</si>
  <si>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</si>
  <si>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</si>
  <si>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</si>
  <si>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</si>
  <si>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</si>
  <si>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</si>
  <si>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</si>
  <si>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</si>
  <si>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</si>
  <si>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</si>
  <si>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</si>
  <si>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</si>
  <si>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</si>
  <si>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</si>
  <si>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</si>
  <si>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</si>
  <si>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</si>
  <si>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</si>
  <si>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</si>
  <si>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</si>
  <si>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</si>
  <si>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</si>
  <si>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</si>
  <si>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</si>
  <si>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</si>
  <si>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</si>
  <si>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</si>
  <si>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</si>
  <si>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</si>
  <si>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</si>
  <si>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</si>
  <si>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</si>
  <si>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</si>
  <si>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</si>
  <si>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</si>
  <si>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</si>
  <si>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</si>
  <si>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</si>
  <si>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</si>
  <si>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</si>
  <si>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</si>
  <si>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South Sudan</t>
  </si>
  <si>
    <t>Education Statistics for the Republic of South Sudan: National Statistical Booklet 2011</t>
  </si>
  <si>
    <t>Yes</t>
  </si>
  <si>
    <t xml:space="preserve">Handwashing facility coverage is only reported for Technical and Vocational Edcuation and Training (TVET) schools (54.1% of 61 schools). </t>
  </si>
  <si>
    <t xml:space="preserve">Data include government and non-government schools. Data are provided only for the proportion of schools with and without access to latrine. The national estimate is based on coverage by school level weighted by the number of schools of each level. </t>
  </si>
  <si>
    <t>Education Statistics for the Republic of South Sudan: National Statistical Booklet 2015</t>
  </si>
  <si>
    <t>Education Statistics for the Republic of South Sudan: National Statistical Booklet 2016</t>
  </si>
  <si>
    <t>Handwashing facility coverage is only reported for Technical and Vocational Edcuation and Training (TVET) schools (61.3% of 31 schools), Teach Training Institutes (38.5% of 13) and universities (92.3% of 13).</t>
  </si>
  <si>
    <t xml:space="preserve">No handwashing data. </t>
  </si>
  <si>
    <t>wat_fac_</t>
  </si>
  <si>
    <t>san_fac_</t>
  </si>
  <si>
    <t>Definition</t>
  </si>
  <si>
    <t>Basic (improved &amp; available)</t>
  </si>
  <si>
    <t>Limited</t>
  </si>
  <si>
    <t>EMIS</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</si>
  <si>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</si>
  <si>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</si>
  <si>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</si>
  <si>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</si>
  <si>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</si>
  <si>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</si>
  <si>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</si>
  <si>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</si>
  <si>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</si>
  <si>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</si>
  <si>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</si>
  <si>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</si>
  <si>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</si>
  <si>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</si>
  <si>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</si>
  <si>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</si>
  <si>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</si>
  <si>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</si>
  <si>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</si>
  <si>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</si>
  <si>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</si>
  <si>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</si>
  <si>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</si>
  <si>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</si>
  <si>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</si>
  <si>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</si>
  <si>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Survey</t>
  </si>
  <si>
    <t>South Sudan Education Cluster Assessment microdata</t>
  </si>
  <si>
    <t xml:space="preserve">Data are nationally representative. Primary schools only. National, urban and rural estimates are based on primary schools only. </t>
  </si>
  <si>
    <t>Safe drinking water</t>
  </si>
  <si>
    <t>Functioning safe drinking water source</t>
  </si>
  <si>
    <t>Functioning</t>
  </si>
  <si>
    <t>Separate for girl and boy students</t>
  </si>
  <si>
    <t>Functioning and separate</t>
  </si>
  <si>
    <t>Handwashing facilities and soap at or near latrines</t>
  </si>
  <si>
    <t xml:space="preserve">Data are nationally representative. Primary schools only. National, urban and rural estimates are based on primary schools only. Separate and functioning toilets is used to estimate basic service in the absence of additional information.  </t>
  </si>
  <si>
    <t xml:space="preserve">Education Cluster Assessment South Sudan report </t>
  </si>
  <si>
    <t>Functioning source within or near the school compound</t>
  </si>
  <si>
    <t xml:space="preserve">Data are nationally representative. Primary schools only. The 2018 survey was a follow-on from the 2017 survey and followed similar methods. Microdata were not found; the estimates are based on the report. The minimum of usable and single-sex is used to estimate basic in the absence of microdata. </t>
  </si>
  <si>
    <t>Handwashing facilities near toilets/latrines</t>
  </si>
  <si>
    <t xml:space="preserve">Data are nationally representative. Primary schools only. The 2018 survey was a follow-on from the 2017 survey and followed similar methods. Microdata were not found; the estimates are based on the report. The proportion with facilities and soap is used to estimate basic. </t>
  </si>
  <si>
    <t xml:space="preserve">Data are nationally representative. Primary schools only. National, urban and rural estimates are based on primary schools only. The proportion with facilities and soap is used to estimate basic. </t>
  </si>
  <si>
    <t xml:space="preserve">Data include government and non-government schools. Data for pre-primary schools were not included in the report. National estimate is based on a weighted average of primary and secondary schools. </t>
  </si>
  <si>
    <t>Data are nationally representative. Primary schools only. The 2018 survey was a follow-on from the 2017 survey and followed similar methods. Microdata were not found; the estimates are based on the report. The exact value is not provided; the text states that "more than half" of schools reported having access to a functioning water source within or near the school compound.</t>
  </si>
  <si>
    <t>SSD_2011_EMIS</t>
  </si>
  <si>
    <t>SSD_2015_EMIS</t>
  </si>
  <si>
    <t>SSD_2016_EMIS</t>
  </si>
  <si>
    <t>SSD_2017_SUR</t>
  </si>
  <si>
    <t>SSD_2018_SUR</t>
  </si>
  <si>
    <t>2011</t>
  </si>
  <si>
    <t>2015</t>
  </si>
  <si>
    <t>2016</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</si>
  <si>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</si>
  <si>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</si>
  <si>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</si>
  <si>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</si>
  <si>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</si>
  <si>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</si>
  <si>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</si>
  <si>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</si>
  <si>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</si>
  <si>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</si>
  <si>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</si>
  <si>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</si>
  <si>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</si>
  <si>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</si>
  <si>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</si>
  <si>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</si>
  <si>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SSD_2018_EMIS</t>
  </si>
  <si>
    <t>EMIS 2018 NATIONAL EDUCATION STATISTICAL BOOKLET</t>
  </si>
  <si>
    <t>Borehole</t>
  </si>
  <si>
    <t>Well</t>
  </si>
  <si>
    <t>River</t>
  </si>
  <si>
    <t>Rain Water</t>
  </si>
  <si>
    <t/>
  </si>
  <si>
    <t>No reference is given if the latrines are improved, usable or single-sex.</t>
  </si>
  <si>
    <t>No handwashing data</t>
  </si>
  <si>
    <t>Sources of drinking water refer to the school universe that as a water source (100%)and  are at national level, and include all levels of eductation from AES to TVET.</t>
  </si>
  <si>
    <t>The JMP releases updated estimates every 2 years following consultations with national authorities: https://washdata.org/how-we-work/jmp-country-consultation</t>
  </si>
  <si>
    <t>Links to sources within this tab</t>
  </si>
  <si>
    <t>National Education Statistics Booklet, 2021</t>
  </si>
  <si>
    <t>SSD_2021_EMIS</t>
  </si>
  <si>
    <t>[Facility type]</t>
  </si>
  <si>
    <t>Bore hole</t>
  </si>
  <si>
    <t>Unprotected well</t>
  </si>
  <si>
    <t>Unprotected spring</t>
  </si>
  <si>
    <t>Protected spring</t>
  </si>
  <si>
    <t>Multiple answer not used</t>
  </si>
  <si>
    <t>Surface water (River, Lake, Dam)</t>
  </si>
  <si>
    <t>Rain water</t>
  </si>
  <si>
    <t>Piped water</t>
  </si>
  <si>
    <t>Tanker supplied</t>
  </si>
  <si>
    <t>National estimates are the weighted average of pre-primary, primary and secondary.</t>
  </si>
  <si>
    <t xml:space="preserve">Data include government and non-government schools. The national estimate is based on coverage by school level and the number of schools of each level. </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</si>
  <si>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</si>
  <si>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</si>
  <si>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</si>
  <si>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</si>
  <si>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</si>
  <si>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</si>
  <si>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</si>
  <si>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</si>
  <si>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</si>
  <si>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</si>
  <si>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</si>
  <si>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</si>
  <si>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Annual Education Census (AEC) Report 2023</t>
  </si>
  <si>
    <t>SSD_2023_EMIS</t>
  </si>
  <si>
    <t>Unprotected well (No cover etc)</t>
  </si>
  <si>
    <t>Protected spring (e.g with collection or piping system)</t>
  </si>
  <si>
    <t>Surface water (River, lake, dam etc)</t>
  </si>
  <si>
    <t>Toilet / Latrines separate for each gender</t>
  </si>
  <si>
    <t>Operational access water within their compound</t>
  </si>
  <si>
    <t>English</t>
  </si>
  <si>
    <t>Spanish</t>
  </si>
  <si>
    <t>French</t>
  </si>
  <si>
    <t>Russian</t>
  </si>
  <si>
    <t>Arabic</t>
  </si>
  <si>
    <t>Other</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</si>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</sst>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1" fillId="0" borderId="0" applyNumberFormat="0" applyFill="0" applyBorder="0" applyAlignment="0" applyProtection="0"/>
    <xf numFmtId="0" fontId="19" fillId="0" borderId="88"/>
    <xf numFmtId="0" fontId="15" fillId="0" borderId="88"/>
    <xf numFmtId="0" fontId="19" fillId="0" borderId="88"/>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1" fillId="0" borderId="247" applyNumberFormat="0" applyFill="0" applyBorder="0" applyAlignment="0" applyProtection="0"/>
  </cellStyleXfs>
  <cellXfs count="634">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1" fillId="15" borderId="62" xfId="0" applyNumberFormat="1" applyFont="1" applyFill="1" applyBorder="1" applyAlignment="1">
      <alignment horizontal="center" vertical="center"/>
    </xf>
    <xf numFmtId="1" fontId="62" fillId="16" borderId="63" xfId="0" applyNumberFormat="1" applyFont="1" applyFill="1" applyBorder="1" applyAlignment="1">
      <alignment horizontal="center" vertical="center"/>
    </xf>
    <xf numFmtId="164" fontId="68" fillId="22" borderId="64" xfId="0" applyNumberFormat="1" applyFont="1" applyFill="1" applyBorder="1" applyAlignment="1">
      <alignment horizontal="center" vertical="center"/>
    </xf>
    <xf numFmtId="0" fontId="69" fillId="23" borderId="65" xfId="0" applyFont="1" applyFill="1" applyBorder="1" applyAlignment="1">
      <alignment horizontal="center" vertical="center"/>
    </xf>
    <xf numFmtId="0" fontId="70" fillId="24" borderId="66" xfId="0" applyFont="1" applyFill="1" applyBorder="1" applyAlignment="1">
      <alignment horizontal="center" vertical="center"/>
    </xf>
    <xf numFmtId="0" fontId="71" fillId="25" borderId="67" xfId="0" applyFont="1" applyFill="1" applyBorder="1" applyAlignment="1">
      <alignment horizontal="center" vertical="center"/>
    </xf>
    <xf numFmtId="0" fontId="72" fillId="26" borderId="68"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5"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6"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8" fillId="13" borderId="18" xfId="0" applyFont="1" applyFill="1" applyBorder="1" applyAlignment="1">
      <alignment vertical="center"/>
    </xf>
    <xf numFmtId="0" fontId="75" fillId="13" borderId="5" xfId="0" applyFont="1" applyFill="1" applyBorder="1" applyAlignment="1">
      <alignment vertical="center"/>
    </xf>
    <xf numFmtId="0" fontId="75" fillId="27" borderId="14" xfId="0" applyFont="1" applyFill="1" applyBorder="1" applyAlignment="1">
      <alignment vertical="center"/>
    </xf>
    <xf numFmtId="0" fontId="8"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75" fillId="27" borderId="15" xfId="0" applyFont="1" applyFill="1" applyBorder="1" applyAlignment="1">
      <alignment vertical="center"/>
    </xf>
    <xf numFmtId="0" fontId="75" fillId="28" borderId="15" xfId="0" applyFont="1" applyFill="1" applyBorder="1" applyAlignment="1">
      <alignment vertical="center"/>
    </xf>
    <xf numFmtId="0" fontId="75" fillId="13" borderId="15" xfId="0" applyFont="1" applyFill="1" applyBorder="1" applyAlignment="1">
      <alignment vertical="center"/>
    </xf>
    <xf numFmtId="0" fontId="75" fillId="13" borderId="19" xfId="0" applyFont="1" applyFill="1" applyBorder="1" applyAlignment="1">
      <alignment vertical="center"/>
    </xf>
    <xf numFmtId="0" fontId="63" fillId="17" borderId="68" xfId="0" applyFont="1" applyFill="1" applyBorder="1" applyAlignment="1">
      <alignment horizontal="center" vertical="center"/>
    </xf>
    <xf numFmtId="164" fontId="64" fillId="18" borderId="68" xfId="0" applyNumberFormat="1" applyFont="1" applyFill="1" applyBorder="1" applyAlignment="1">
      <alignment horizontal="center" vertical="center"/>
    </xf>
    <xf numFmtId="0" fontId="65" fillId="19" borderId="68" xfId="0" applyFont="1" applyFill="1" applyBorder="1" applyAlignment="1">
      <alignment horizontal="center" vertical="center"/>
    </xf>
    <xf numFmtId="0" fontId="66" fillId="20" borderId="68" xfId="0" applyFont="1" applyFill="1" applyBorder="1" applyAlignment="1">
      <alignment horizontal="center" vertical="center"/>
    </xf>
    <xf numFmtId="0" fontId="67"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7"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0" fontId="75" fillId="13" borderId="14" xfId="0" applyFont="1" applyFill="1" applyBorder="1" applyAlignment="1">
      <alignment horizontal="left" vertical="center"/>
    </xf>
    <xf numFmtId="0" fontId="4" fillId="0" borderId="90" xfId="0" applyFont="1" applyBorder="1" applyAlignment="1">
      <alignment horizontal="left" vertical="center"/>
    </xf>
    <xf numFmtId="164" fontId="1" fillId="2" borderId="12" xfId="0" applyNumberFormat="1" applyFont="1" applyFill="1" applyBorder="1" applyAlignment="1">
      <alignment horizontal="center" vertical="center"/>
    </xf>
    <xf numFmtId="0" fontId="3" fillId="2" borderId="90" xfId="0" applyFont="1" applyFill="1" applyBorder="1" applyAlignment="1">
      <alignment horizontal="center"/>
    </xf>
    <xf numFmtId="164" fontId="3" fillId="2" borderId="90" xfId="0" applyNumberFormat="1" applyFont="1" applyFill="1" applyBorder="1" applyAlignment="1">
      <alignment horizontal="center" vertical="center"/>
    </xf>
    <xf numFmtId="0" fontId="3" fillId="2" borderId="90" xfId="0" applyFont="1" applyFill="1" applyBorder="1" applyAlignment="1">
      <alignment horizontal="center" vertical="center"/>
    </xf>
    <xf numFmtId="0" fontId="4" fillId="0" borderId="90" xfId="0" applyFont="1" applyBorder="1" applyAlignment="1">
      <alignment vertical="center"/>
    </xf>
    <xf numFmtId="164" fontId="3" fillId="0" borderId="90" xfId="0" applyNumberFormat="1" applyFont="1" applyBorder="1" applyAlignment="1">
      <alignment horizontal="center" vertical="center"/>
    </xf>
    <xf numFmtId="0" fontId="0" fillId="2" borderId="8" xfId="0" applyFill="1" applyBorder="1" applyAlignment="1">
      <alignment horizontal="center"/>
    </xf>
    <xf numFmtId="1" fontId="94" fillId="36" borderId="91" xfId="0" applyNumberFormat="1" applyFont="1" applyFill="1" applyBorder="1" applyAlignment="1">
      <alignment horizontal="center" vertical="center"/>
    </xf>
    <xf numFmtId="1" fontId="95" fillId="37" borderId="92" xfId="0" applyNumberFormat="1" applyFont="1" applyFill="1" applyBorder="1" applyAlignment="1">
      <alignment horizontal="center" vertical="center"/>
    </xf>
    <xf numFmtId="1" fontId="96" fillId="38" borderId="93" xfId="0" applyNumberFormat="1" applyFont="1" applyFill="1" applyBorder="1" applyAlignment="1">
      <alignment horizontal="center" vertical="center"/>
    </xf>
    <xf numFmtId="1" fontId="97" fillId="39" borderId="94" xfId="0" applyNumberFormat="1" applyFont="1" applyFill="1" applyBorder="1" applyAlignment="1">
      <alignment horizontal="center" vertical="center"/>
    </xf>
    <xf numFmtId="1" fontId="98" fillId="40" borderId="95" xfId="0" applyNumberFormat="1" applyFont="1" applyFill="1" applyBorder="1" applyAlignment="1">
      <alignment horizontal="center" vertical="center"/>
    </xf>
    <xf numFmtId="1" fontId="99" fillId="41" borderId="96" xfId="0" applyNumberFormat="1" applyFont="1" applyFill="1" applyBorder="1" applyAlignment="1">
      <alignment horizontal="center" vertical="center"/>
    </xf>
    <xf numFmtId="1" fontId="100" fillId="42" borderId="97" xfId="0" applyNumberFormat="1" applyFont="1" applyFill="1" applyBorder="1" applyAlignment="1">
      <alignment horizontal="center" vertical="center"/>
    </xf>
    <xf numFmtId="1" fontId="101" fillId="43" borderId="98" xfId="0" applyNumberFormat="1" applyFont="1" applyFill="1" applyBorder="1" applyAlignment="1">
      <alignment horizontal="center" vertical="center"/>
    </xf>
    <xf numFmtId="1" fontId="102" fillId="44" borderId="99" xfId="0" applyNumberFormat="1" applyFont="1" applyFill="1" applyBorder="1" applyAlignment="1">
      <alignment horizontal="center" vertical="center"/>
    </xf>
    <xf numFmtId="1" fontId="103" fillId="45" borderId="100" xfId="0" applyNumberFormat="1" applyFont="1" applyFill="1" applyBorder="1" applyAlignment="1">
      <alignment horizontal="center" vertical="center"/>
    </xf>
    <xf numFmtId="1" fontId="104" fillId="46" borderId="101" xfId="0" applyNumberFormat="1" applyFont="1" applyFill="1" applyBorder="1" applyAlignment="1">
      <alignment horizontal="center" vertical="center"/>
    </xf>
    <xf numFmtId="1" fontId="105" fillId="47" borderId="102" xfId="0" applyNumberFormat="1" applyFont="1" applyFill="1" applyBorder="1" applyAlignment="1">
      <alignment horizontal="center" vertical="center"/>
    </xf>
    <xf numFmtId="1" fontId="106" fillId="48" borderId="103" xfId="0" applyNumberFormat="1" applyFont="1" applyFill="1" applyBorder="1" applyAlignment="1">
      <alignment horizontal="center" vertical="center"/>
    </xf>
    <xf numFmtId="1" fontId="107" fillId="49" borderId="104" xfId="0" applyNumberFormat="1" applyFont="1" applyFill="1" applyBorder="1" applyAlignment="1">
      <alignment horizontal="center" vertical="center"/>
    </xf>
    <xf numFmtId="1" fontId="108" fillId="50" borderId="105" xfId="0" applyNumberFormat="1" applyFont="1" applyFill="1" applyBorder="1" applyAlignment="1">
      <alignment horizontal="center" vertical="center"/>
    </xf>
    <xf numFmtId="1" fontId="109" fillId="51" borderId="106" xfId="0" applyNumberFormat="1" applyFont="1" applyFill="1" applyBorder="1" applyAlignment="1">
      <alignment horizontal="center" vertical="center"/>
    </xf>
    <xf numFmtId="1" fontId="110" fillId="52" borderId="107" xfId="0" applyNumberFormat="1" applyFont="1" applyFill="1" applyBorder="1" applyAlignment="1">
      <alignment horizontal="center" vertical="center"/>
    </xf>
    <xf numFmtId="1" fontId="111" fillId="53" borderId="108" xfId="0" applyNumberFormat="1" applyFont="1" applyFill="1" applyBorder="1" applyAlignment="1">
      <alignment horizontal="center" vertical="center"/>
    </xf>
    <xf numFmtId="1" fontId="112" fillId="54" borderId="109" xfId="0" applyNumberFormat="1" applyFont="1" applyFill="1" applyBorder="1" applyAlignment="1">
      <alignment horizontal="center" vertical="center"/>
    </xf>
    <xf numFmtId="1" fontId="113" fillId="55" borderId="110" xfId="0" applyNumberFormat="1" applyFont="1" applyFill="1" applyBorder="1" applyAlignment="1">
      <alignment horizontal="center" vertical="center"/>
    </xf>
    <xf numFmtId="1" fontId="114" fillId="56" borderId="111" xfId="0" applyNumberFormat="1" applyFont="1" applyFill="1" applyBorder="1" applyAlignment="1">
      <alignment horizontal="center" vertical="center"/>
    </xf>
    <xf numFmtId="1" fontId="115" fillId="57" borderId="112" xfId="0" applyNumberFormat="1" applyFont="1" applyFill="1" applyBorder="1" applyAlignment="1">
      <alignment horizontal="center" vertical="center"/>
    </xf>
    <xf numFmtId="1" fontId="116" fillId="58" borderId="113" xfId="0" applyNumberFormat="1" applyFont="1" applyFill="1" applyBorder="1" applyAlignment="1">
      <alignment horizontal="center" vertical="center"/>
    </xf>
    <xf numFmtId="1" fontId="117" fillId="59" borderId="114" xfId="0" applyNumberFormat="1" applyFont="1" applyFill="1" applyBorder="1" applyAlignment="1">
      <alignment horizontal="center" vertical="center"/>
    </xf>
    <xf numFmtId="1" fontId="118" fillId="60" borderId="115" xfId="0" applyNumberFormat="1" applyFont="1" applyFill="1" applyBorder="1" applyAlignment="1">
      <alignment horizontal="center" vertical="center"/>
    </xf>
    <xf numFmtId="1" fontId="119" fillId="61" borderId="116" xfId="0" applyNumberFormat="1" applyFont="1" applyFill="1" applyBorder="1" applyAlignment="1">
      <alignment horizontal="center" vertical="center"/>
    </xf>
    <xf numFmtId="0" fontId="120" fillId="62" borderId="117" xfId="0" applyFont="1" applyFill="1" applyBorder="1" applyAlignment="1">
      <alignment horizontal="center" vertical="center"/>
    </xf>
    <xf numFmtId="164" fontId="121" fillId="63" borderId="118" xfId="0" applyNumberFormat="1" applyFont="1" applyFill="1" applyBorder="1" applyAlignment="1">
      <alignment horizontal="center" vertical="center"/>
    </xf>
    <xf numFmtId="0" fontId="122" fillId="64" borderId="119" xfId="0" applyFont="1" applyFill="1" applyBorder="1" applyAlignment="1">
      <alignment horizontal="center" vertical="center"/>
    </xf>
    <xf numFmtId="0" fontId="123" fillId="65" borderId="120" xfId="0" applyFont="1" applyFill="1" applyBorder="1" applyAlignment="1">
      <alignment horizontal="center" vertical="center"/>
    </xf>
    <xf numFmtId="0" fontId="124" fillId="66" borderId="121" xfId="0" applyFont="1" applyFill="1" applyBorder="1" applyAlignment="1">
      <alignment horizontal="center" vertical="center"/>
    </xf>
    <xf numFmtId="0" fontId="125" fillId="67" borderId="122" xfId="0" applyFont="1" applyFill="1" applyBorder="1" applyAlignment="1">
      <alignment horizontal="center" vertical="center"/>
    </xf>
    <xf numFmtId="164" fontId="126" fillId="68" borderId="123" xfId="0" applyNumberFormat="1" applyFont="1" applyFill="1" applyBorder="1" applyAlignment="1">
      <alignment horizontal="center" vertical="center"/>
    </xf>
    <xf numFmtId="0" fontId="127" fillId="69" borderId="124" xfId="0" applyFont="1" applyFill="1" applyBorder="1" applyAlignment="1">
      <alignment horizontal="center" vertical="center"/>
    </xf>
    <xf numFmtId="0" fontId="128" fillId="70" borderId="125" xfId="0" applyFont="1" applyFill="1" applyBorder="1" applyAlignment="1">
      <alignment horizontal="center" vertical="center"/>
    </xf>
    <xf numFmtId="0" fontId="129" fillId="71" borderId="126" xfId="0" applyFont="1" applyFill="1" applyBorder="1" applyAlignment="1">
      <alignment horizontal="center" vertical="center"/>
    </xf>
    <xf numFmtId="0" fontId="130" fillId="72" borderId="127" xfId="0" applyFont="1" applyFill="1" applyBorder="1" applyAlignment="1">
      <alignment horizontal="center" vertical="center"/>
    </xf>
    <xf numFmtId="164" fontId="131" fillId="73" borderId="128" xfId="0" applyNumberFormat="1" applyFont="1" applyFill="1" applyBorder="1" applyAlignment="1">
      <alignment horizontal="center" vertical="center"/>
    </xf>
    <xf numFmtId="0" fontId="132" fillId="74" borderId="129" xfId="0" applyFont="1" applyFill="1" applyBorder="1" applyAlignment="1">
      <alignment horizontal="center" vertical="center"/>
    </xf>
    <xf numFmtId="0" fontId="133" fillId="75" borderId="130" xfId="0" applyFont="1" applyFill="1" applyBorder="1" applyAlignment="1">
      <alignment horizontal="center" vertical="center"/>
    </xf>
    <xf numFmtId="0" fontId="134" fillId="76" borderId="131" xfId="0" applyFont="1" applyFill="1" applyBorder="1" applyAlignment="1">
      <alignment horizontal="center" vertical="center"/>
    </xf>
    <xf numFmtId="0" fontId="135" fillId="77" borderId="132" xfId="0" applyFont="1" applyFill="1" applyBorder="1" applyAlignment="1">
      <alignment horizontal="center" vertical="center"/>
    </xf>
    <xf numFmtId="164" fontId="136" fillId="78" borderId="133" xfId="0" applyNumberFormat="1" applyFont="1" applyFill="1" applyBorder="1" applyAlignment="1">
      <alignment horizontal="center" vertical="center"/>
    </xf>
    <xf numFmtId="0" fontId="137" fillId="79" borderId="134" xfId="0" applyFont="1" applyFill="1" applyBorder="1" applyAlignment="1">
      <alignment horizontal="center" vertical="center"/>
    </xf>
    <xf numFmtId="0" fontId="138" fillId="80" borderId="135" xfId="0" applyFont="1" applyFill="1" applyBorder="1" applyAlignment="1">
      <alignment horizontal="center" vertical="center"/>
    </xf>
    <xf numFmtId="0" fontId="139" fillId="81" borderId="136" xfId="0" applyFont="1" applyFill="1" applyBorder="1" applyAlignment="1">
      <alignment horizontal="center" vertical="center"/>
    </xf>
    <xf numFmtId="0" fontId="140" fillId="82" borderId="137" xfId="0" applyFont="1" applyFill="1" applyBorder="1" applyAlignment="1">
      <alignment horizontal="center" vertical="center"/>
    </xf>
    <xf numFmtId="164" fontId="141" fillId="83" borderId="138" xfId="0" applyNumberFormat="1" applyFont="1" applyFill="1" applyBorder="1" applyAlignment="1">
      <alignment horizontal="center" vertical="center"/>
    </xf>
    <xf numFmtId="0" fontId="142" fillId="84" borderId="139" xfId="0" applyFont="1" applyFill="1" applyBorder="1" applyAlignment="1">
      <alignment horizontal="center" vertical="center"/>
    </xf>
    <xf numFmtId="0" fontId="143" fillId="85" borderId="140" xfId="0" applyFont="1" applyFill="1" applyBorder="1" applyAlignment="1">
      <alignment horizontal="center" vertical="center"/>
    </xf>
    <xf numFmtId="0" fontId="144" fillId="86" borderId="141" xfId="0" applyFont="1" applyFill="1" applyBorder="1" applyAlignment="1">
      <alignment horizontal="center" vertical="center"/>
    </xf>
    <xf numFmtId="0" fontId="145" fillId="87" borderId="142" xfId="0" applyFont="1" applyFill="1" applyBorder="1" applyAlignment="1">
      <alignment horizontal="center" vertical="center"/>
    </xf>
    <xf numFmtId="164" fontId="146" fillId="88" borderId="143" xfId="0" applyNumberFormat="1" applyFont="1" applyFill="1" applyBorder="1" applyAlignment="1">
      <alignment horizontal="center" vertical="center"/>
    </xf>
    <xf numFmtId="0" fontId="147" fillId="89" borderId="144" xfId="0" applyFont="1" applyFill="1" applyBorder="1" applyAlignment="1">
      <alignment horizontal="center" vertical="center"/>
    </xf>
    <xf numFmtId="0" fontId="148" fillId="90" borderId="145" xfId="0" applyFont="1" applyFill="1" applyBorder="1" applyAlignment="1">
      <alignment horizontal="center" vertical="center"/>
    </xf>
    <xf numFmtId="0" fontId="149" fillId="91" borderId="146" xfId="0" applyFont="1" applyFill="1" applyBorder="1" applyAlignment="1">
      <alignment horizontal="center" vertical="center"/>
    </xf>
    <xf numFmtId="0" fontId="150" fillId="92" borderId="147" xfId="0" applyFont="1" applyFill="1" applyBorder="1" applyAlignment="1">
      <alignment horizontal="center" vertical="center"/>
    </xf>
    <xf numFmtId="164" fontId="151" fillId="93" borderId="148" xfId="0" applyNumberFormat="1" applyFont="1" applyFill="1" applyBorder="1" applyAlignment="1">
      <alignment horizontal="center" vertical="center"/>
    </xf>
    <xf numFmtId="0" fontId="152" fillId="94" borderId="149" xfId="0" applyFont="1" applyFill="1" applyBorder="1" applyAlignment="1">
      <alignment horizontal="center" vertical="center"/>
    </xf>
    <xf numFmtId="0" fontId="153" fillId="95" borderId="150" xfId="0" applyFont="1" applyFill="1" applyBorder="1" applyAlignment="1">
      <alignment horizontal="center" vertical="center"/>
    </xf>
    <xf numFmtId="0" fontId="154" fillId="96" borderId="151" xfId="0" applyFont="1" applyFill="1" applyBorder="1" applyAlignment="1">
      <alignment horizontal="center" vertical="center"/>
    </xf>
    <xf numFmtId="0" fontId="155" fillId="97" borderId="152" xfId="0" applyFont="1" applyFill="1" applyBorder="1" applyAlignment="1">
      <alignment horizontal="center" vertical="center"/>
    </xf>
    <xf numFmtId="164" fontId="156" fillId="98" borderId="153" xfId="0" applyNumberFormat="1" applyFont="1" applyFill="1" applyBorder="1" applyAlignment="1">
      <alignment horizontal="center" vertical="center"/>
    </xf>
    <xf numFmtId="0" fontId="157" fillId="99" borderId="154" xfId="0" applyFont="1" applyFill="1" applyBorder="1" applyAlignment="1">
      <alignment horizontal="center" vertical="center"/>
    </xf>
    <xf numFmtId="0" fontId="158" fillId="100" borderId="155" xfId="0" applyFont="1" applyFill="1" applyBorder="1" applyAlignment="1">
      <alignment horizontal="center" vertical="center"/>
    </xf>
    <xf numFmtId="0" fontId="159" fillId="101" borderId="156" xfId="0" applyFont="1" applyFill="1" applyBorder="1" applyAlignment="1">
      <alignment horizontal="center" vertical="center"/>
    </xf>
    <xf numFmtId="0" fontId="160" fillId="102" borderId="157" xfId="0" applyFont="1" applyFill="1" applyBorder="1" applyAlignment="1">
      <alignment horizontal="center" vertical="center"/>
    </xf>
    <xf numFmtId="164" fontId="161" fillId="103" borderId="158" xfId="0" applyNumberFormat="1" applyFont="1" applyFill="1" applyBorder="1" applyAlignment="1">
      <alignment horizontal="center" vertical="center"/>
    </xf>
    <xf numFmtId="0" fontId="162" fillId="104" borderId="159" xfId="0" applyFont="1" applyFill="1" applyBorder="1" applyAlignment="1">
      <alignment horizontal="center" vertical="center"/>
    </xf>
    <xf numFmtId="0" fontId="163" fillId="105" borderId="160" xfId="0" applyFont="1" applyFill="1" applyBorder="1" applyAlignment="1">
      <alignment horizontal="center" vertical="center"/>
    </xf>
    <xf numFmtId="0" fontId="164" fillId="106" borderId="161" xfId="0" applyFont="1" applyFill="1" applyBorder="1" applyAlignment="1">
      <alignment horizontal="center" vertical="center"/>
    </xf>
    <xf numFmtId="0" fontId="165" fillId="107" borderId="162" xfId="0" applyFont="1" applyFill="1" applyBorder="1" applyAlignment="1">
      <alignment horizontal="center" vertical="center"/>
    </xf>
    <xf numFmtId="164" fontId="166" fillId="108" borderId="163" xfId="0" applyNumberFormat="1" applyFont="1" applyFill="1" applyBorder="1" applyAlignment="1">
      <alignment horizontal="center" vertical="center"/>
    </xf>
    <xf numFmtId="0" fontId="167" fillId="109" borderId="164" xfId="0" applyFont="1" applyFill="1" applyBorder="1" applyAlignment="1">
      <alignment horizontal="center" vertical="center"/>
    </xf>
    <xf numFmtId="0" fontId="168" fillId="110" borderId="165" xfId="0" applyFont="1" applyFill="1" applyBorder="1" applyAlignment="1">
      <alignment horizontal="center" vertical="center"/>
    </xf>
    <xf numFmtId="0" fontId="169" fillId="111" borderId="166" xfId="0" applyFont="1" applyFill="1" applyBorder="1" applyAlignment="1">
      <alignment horizontal="center" vertical="center"/>
    </xf>
    <xf numFmtId="0" fontId="170" fillId="112" borderId="167" xfId="0" applyFont="1" applyFill="1" applyBorder="1" applyAlignment="1">
      <alignment horizontal="center" vertical="center"/>
    </xf>
    <xf numFmtId="164" fontId="171" fillId="113" borderId="168" xfId="0" applyNumberFormat="1" applyFont="1" applyFill="1" applyBorder="1" applyAlignment="1">
      <alignment horizontal="center" vertical="center"/>
    </xf>
    <xf numFmtId="0" fontId="172" fillId="114" borderId="169" xfId="0" applyFont="1" applyFill="1" applyBorder="1" applyAlignment="1">
      <alignment horizontal="center" vertical="center"/>
    </xf>
    <xf numFmtId="0" fontId="173" fillId="115" borderId="170" xfId="0" applyFont="1" applyFill="1" applyBorder="1" applyAlignment="1">
      <alignment horizontal="center" vertical="center"/>
    </xf>
    <xf numFmtId="0" fontId="174" fillId="116" borderId="171" xfId="0" applyFont="1" applyFill="1" applyBorder="1" applyAlignment="1">
      <alignment horizontal="center" vertical="center"/>
    </xf>
    <xf numFmtId="0" fontId="175" fillId="117" borderId="172" xfId="0" applyFont="1" applyFill="1" applyBorder="1" applyAlignment="1">
      <alignment horizontal="center" vertical="center"/>
    </xf>
    <xf numFmtId="164" fontId="176" fillId="118" borderId="173" xfId="0" applyNumberFormat="1" applyFont="1" applyFill="1" applyBorder="1" applyAlignment="1">
      <alignment horizontal="center" vertical="center"/>
    </xf>
    <xf numFmtId="0" fontId="177" fillId="119" borderId="174" xfId="0" applyFont="1" applyFill="1" applyBorder="1" applyAlignment="1">
      <alignment horizontal="center" vertical="center"/>
    </xf>
    <xf numFmtId="0" fontId="178" fillId="120" borderId="175" xfId="0" applyFont="1" applyFill="1" applyBorder="1" applyAlignment="1">
      <alignment horizontal="center" vertical="center"/>
    </xf>
    <xf numFmtId="0" fontId="179" fillId="121" borderId="176" xfId="0" applyFont="1" applyFill="1" applyBorder="1" applyAlignment="1">
      <alignment horizontal="center" vertical="center"/>
    </xf>
    <xf numFmtId="0" fontId="180" fillId="122" borderId="177" xfId="0" applyFont="1" applyFill="1" applyBorder="1" applyAlignment="1">
      <alignment horizontal="center" vertical="center"/>
    </xf>
    <xf numFmtId="164" fontId="181" fillId="123" borderId="178" xfId="0" applyNumberFormat="1" applyFont="1" applyFill="1" applyBorder="1" applyAlignment="1">
      <alignment horizontal="center" vertical="center"/>
    </xf>
    <xf numFmtId="0" fontId="182" fillId="124" borderId="179" xfId="0" applyFont="1" applyFill="1" applyBorder="1" applyAlignment="1">
      <alignment horizontal="center" vertical="center"/>
    </xf>
    <xf numFmtId="0" fontId="183" fillId="125" borderId="180" xfId="0" applyFont="1" applyFill="1" applyBorder="1" applyAlignment="1">
      <alignment horizontal="center" vertical="center"/>
    </xf>
    <xf numFmtId="0" fontId="184" fillId="126" borderId="181" xfId="0" applyFont="1" applyFill="1" applyBorder="1" applyAlignment="1">
      <alignment horizontal="center" vertical="center"/>
    </xf>
    <xf numFmtId="0" fontId="185" fillId="127" borderId="182" xfId="0" applyFont="1" applyFill="1" applyBorder="1" applyAlignment="1">
      <alignment horizontal="center" vertical="center"/>
    </xf>
    <xf numFmtId="164" fontId="186" fillId="128" borderId="183" xfId="0" applyNumberFormat="1" applyFont="1" applyFill="1" applyBorder="1" applyAlignment="1">
      <alignment horizontal="center" vertical="center"/>
    </xf>
    <xf numFmtId="0" fontId="187" fillId="129" borderId="184" xfId="0" applyFont="1" applyFill="1" applyBorder="1" applyAlignment="1">
      <alignment horizontal="center" vertical="center"/>
    </xf>
    <xf numFmtId="0" fontId="188" fillId="130" borderId="185" xfId="0" applyFont="1" applyFill="1" applyBorder="1" applyAlignment="1">
      <alignment horizontal="center" vertical="center"/>
    </xf>
    <xf numFmtId="0" fontId="189" fillId="131" borderId="186" xfId="0" applyFont="1" applyFill="1" applyBorder="1" applyAlignment="1">
      <alignment horizontal="center" vertical="center"/>
    </xf>
    <xf numFmtId="0" fontId="190" fillId="132" borderId="187" xfId="0" applyFont="1" applyFill="1" applyBorder="1" applyAlignment="1">
      <alignment horizontal="center" vertical="center"/>
    </xf>
    <xf numFmtId="164" fontId="191" fillId="133" borderId="188" xfId="0" applyNumberFormat="1" applyFont="1" applyFill="1" applyBorder="1" applyAlignment="1">
      <alignment horizontal="center" vertical="center"/>
    </xf>
    <xf numFmtId="0" fontId="192" fillId="134" borderId="189" xfId="0" applyFont="1" applyFill="1" applyBorder="1" applyAlignment="1">
      <alignment horizontal="center" vertical="center"/>
    </xf>
    <xf numFmtId="0" fontId="193" fillId="135" borderId="190" xfId="0" applyFont="1" applyFill="1" applyBorder="1" applyAlignment="1">
      <alignment horizontal="center" vertical="center"/>
    </xf>
    <xf numFmtId="0" fontId="194" fillId="136" borderId="191" xfId="0" applyFont="1" applyFill="1" applyBorder="1" applyAlignment="1">
      <alignment horizontal="center" vertical="center"/>
    </xf>
    <xf numFmtId="0" fontId="195" fillId="137" borderId="192" xfId="0" applyFont="1" applyFill="1" applyBorder="1" applyAlignment="1">
      <alignment horizontal="center" vertical="center"/>
    </xf>
    <xf numFmtId="164" fontId="196" fillId="138" borderId="193" xfId="0" applyNumberFormat="1" applyFont="1" applyFill="1" applyBorder="1" applyAlignment="1">
      <alignment horizontal="center" vertical="center"/>
    </xf>
    <xf numFmtId="0" fontId="197" fillId="139" borderId="194" xfId="0" applyFont="1" applyFill="1" applyBorder="1" applyAlignment="1">
      <alignment horizontal="center" vertical="center"/>
    </xf>
    <xf numFmtId="0" fontId="198" fillId="140" borderId="195" xfId="0" applyFont="1" applyFill="1" applyBorder="1" applyAlignment="1">
      <alignment horizontal="center" vertical="center"/>
    </xf>
    <xf numFmtId="0" fontId="199" fillId="141" borderId="196" xfId="0" applyFont="1" applyFill="1" applyBorder="1" applyAlignment="1">
      <alignment horizontal="center" vertical="center"/>
    </xf>
    <xf numFmtId="0" fontId="200" fillId="142" borderId="197" xfId="0" applyFont="1" applyFill="1" applyBorder="1" applyAlignment="1">
      <alignment horizontal="center" vertical="center"/>
    </xf>
    <xf numFmtId="164" fontId="201" fillId="143" borderId="198" xfId="0" applyNumberFormat="1" applyFont="1" applyFill="1" applyBorder="1" applyAlignment="1">
      <alignment horizontal="center" vertical="center"/>
    </xf>
    <xf numFmtId="0" fontId="202" fillId="144" borderId="199" xfId="0" applyFont="1" applyFill="1" applyBorder="1" applyAlignment="1">
      <alignment horizontal="center" vertical="center"/>
    </xf>
    <xf numFmtId="0" fontId="203" fillId="145" borderId="200" xfId="0" applyFont="1" applyFill="1" applyBorder="1" applyAlignment="1">
      <alignment horizontal="center" vertical="center"/>
    </xf>
    <xf numFmtId="0" fontId="204" fillId="146" borderId="201" xfId="0" applyFont="1" applyFill="1" applyBorder="1" applyAlignment="1">
      <alignment horizontal="center" vertical="center"/>
    </xf>
    <xf numFmtId="0" fontId="205" fillId="147" borderId="202" xfId="0" applyFont="1" applyFill="1" applyBorder="1" applyAlignment="1">
      <alignment horizontal="center" vertical="center"/>
    </xf>
    <xf numFmtId="164" fontId="206" fillId="148" borderId="203" xfId="0" applyNumberFormat="1" applyFont="1" applyFill="1" applyBorder="1" applyAlignment="1">
      <alignment horizontal="center" vertical="center"/>
    </xf>
    <xf numFmtId="0" fontId="207" fillId="149" borderId="204" xfId="0" applyFont="1" applyFill="1" applyBorder="1" applyAlignment="1">
      <alignment horizontal="center" vertical="center"/>
    </xf>
    <xf numFmtId="0" fontId="208" fillId="150" borderId="205" xfId="0" applyFont="1" applyFill="1" applyBorder="1" applyAlignment="1">
      <alignment horizontal="center" vertical="center"/>
    </xf>
    <xf numFmtId="0" fontId="209" fillId="151" borderId="206" xfId="0" applyFont="1" applyFill="1" applyBorder="1" applyAlignment="1">
      <alignment horizontal="center" vertical="center"/>
    </xf>
    <xf numFmtId="0" fontId="210" fillId="152" borderId="207" xfId="0" applyFont="1" applyFill="1" applyBorder="1" applyAlignment="1">
      <alignment horizontal="center" vertical="center"/>
    </xf>
    <xf numFmtId="164" fontId="211" fillId="153" borderId="208" xfId="0" applyNumberFormat="1" applyFont="1" applyFill="1" applyBorder="1" applyAlignment="1">
      <alignment horizontal="center" vertical="center"/>
    </xf>
    <xf numFmtId="0" fontId="212" fillId="154" borderId="209" xfId="0" applyFont="1" applyFill="1" applyBorder="1" applyAlignment="1">
      <alignment horizontal="center" vertical="center"/>
    </xf>
    <xf numFmtId="0" fontId="213" fillId="155" borderId="210" xfId="0" applyFont="1" applyFill="1" applyBorder="1" applyAlignment="1">
      <alignment horizontal="center" vertical="center"/>
    </xf>
    <xf numFmtId="0" fontId="214" fillId="156" borderId="211" xfId="0" applyFont="1" applyFill="1" applyBorder="1" applyAlignment="1">
      <alignment horizontal="center" vertical="center"/>
    </xf>
    <xf numFmtId="0" fontId="215" fillId="157" borderId="212" xfId="0" applyFont="1" applyFill="1" applyBorder="1" applyAlignment="1">
      <alignment horizontal="center" vertical="center"/>
    </xf>
    <xf numFmtId="164" fontId="216" fillId="158" borderId="213" xfId="0" applyNumberFormat="1" applyFont="1" applyFill="1" applyBorder="1" applyAlignment="1">
      <alignment horizontal="center" vertical="center"/>
    </xf>
    <xf numFmtId="0" fontId="217" fillId="159" borderId="214" xfId="0" applyFont="1" applyFill="1" applyBorder="1" applyAlignment="1">
      <alignment horizontal="center" vertical="center"/>
    </xf>
    <xf numFmtId="0" fontId="218" fillId="160" borderId="215" xfId="0" applyFont="1" applyFill="1" applyBorder="1" applyAlignment="1">
      <alignment horizontal="center" vertical="center"/>
    </xf>
    <xf numFmtId="0" fontId="219" fillId="161" borderId="216" xfId="0" applyFont="1" applyFill="1" applyBorder="1" applyAlignment="1">
      <alignment horizontal="center" vertical="center"/>
    </xf>
    <xf numFmtId="0" fontId="220" fillId="162" borderId="217" xfId="0" applyFont="1" applyFill="1" applyBorder="1" applyAlignment="1">
      <alignment horizontal="center" vertical="center"/>
    </xf>
    <xf numFmtId="164" fontId="221" fillId="163" borderId="218" xfId="0" applyNumberFormat="1" applyFont="1" applyFill="1" applyBorder="1" applyAlignment="1">
      <alignment horizontal="center" vertical="center"/>
    </xf>
    <xf numFmtId="0" fontId="222" fillId="164" borderId="219" xfId="0" applyFont="1" applyFill="1" applyBorder="1" applyAlignment="1">
      <alignment horizontal="center" vertical="center"/>
    </xf>
    <xf numFmtId="0" fontId="223" fillId="165" borderId="220" xfId="0" applyFont="1" applyFill="1" applyBorder="1" applyAlignment="1">
      <alignment horizontal="center" vertical="center"/>
    </xf>
    <xf numFmtId="0" fontId="224" fillId="166" borderId="221" xfId="0" applyFont="1" applyFill="1" applyBorder="1" applyAlignment="1">
      <alignment horizontal="center" vertical="center"/>
    </xf>
    <xf numFmtId="0" fontId="225" fillId="167" borderId="222" xfId="0" applyFont="1" applyFill="1" applyBorder="1" applyAlignment="1">
      <alignment horizontal="center" vertical="center"/>
    </xf>
    <xf numFmtId="164" fontId="226" fillId="168" borderId="223" xfId="0" applyNumberFormat="1" applyFont="1" applyFill="1" applyBorder="1" applyAlignment="1">
      <alignment horizontal="center" vertical="center"/>
    </xf>
    <xf numFmtId="0" fontId="227" fillId="169" borderId="224" xfId="0" applyFont="1" applyFill="1" applyBorder="1" applyAlignment="1">
      <alignment horizontal="center" vertical="center"/>
    </xf>
    <xf numFmtId="0" fontId="228" fillId="170" borderId="225" xfId="0" applyFont="1" applyFill="1" applyBorder="1" applyAlignment="1">
      <alignment horizontal="center" vertical="center"/>
    </xf>
    <xf numFmtId="0" fontId="229" fillId="171" borderId="226" xfId="0" applyFont="1" applyFill="1" applyBorder="1" applyAlignment="1">
      <alignment horizontal="center" vertical="center"/>
    </xf>
    <xf numFmtId="0" fontId="230" fillId="172" borderId="227" xfId="0" applyFont="1" applyFill="1" applyBorder="1" applyAlignment="1">
      <alignment horizontal="center" vertical="center"/>
    </xf>
    <xf numFmtId="164" fontId="231" fillId="173" borderId="228" xfId="0" applyNumberFormat="1" applyFont="1" applyFill="1" applyBorder="1" applyAlignment="1">
      <alignment horizontal="center" vertical="center"/>
    </xf>
    <xf numFmtId="0" fontId="232" fillId="174" borderId="229" xfId="0" applyFont="1" applyFill="1" applyBorder="1" applyAlignment="1">
      <alignment horizontal="center" vertical="center"/>
    </xf>
    <xf numFmtId="0" fontId="233" fillId="175" borderId="230" xfId="0" applyFont="1" applyFill="1" applyBorder="1" applyAlignment="1">
      <alignment horizontal="center" vertical="center"/>
    </xf>
    <xf numFmtId="0" fontId="234" fillId="176" borderId="231" xfId="0" applyFont="1" applyFill="1" applyBorder="1" applyAlignment="1">
      <alignment horizontal="center" vertical="center"/>
    </xf>
    <xf numFmtId="0" fontId="235" fillId="177" borderId="232" xfId="0" applyFont="1" applyFill="1" applyBorder="1" applyAlignment="1">
      <alignment horizontal="center" vertical="center"/>
    </xf>
    <xf numFmtId="164" fontId="236" fillId="178" borderId="233" xfId="0" applyNumberFormat="1" applyFont="1" applyFill="1" applyBorder="1" applyAlignment="1">
      <alignment horizontal="center" vertical="center"/>
    </xf>
    <xf numFmtId="0" fontId="237" fillId="179" borderId="234" xfId="0" applyFont="1" applyFill="1" applyBorder="1" applyAlignment="1">
      <alignment horizontal="center" vertical="center"/>
    </xf>
    <xf numFmtId="0" fontId="238" fillId="180" borderId="235" xfId="0" applyFont="1" applyFill="1" applyBorder="1" applyAlignment="1">
      <alignment horizontal="center" vertical="center"/>
    </xf>
    <xf numFmtId="0" fontId="239" fillId="181" borderId="236" xfId="0" applyFont="1" applyFill="1" applyBorder="1" applyAlignment="1">
      <alignment horizontal="center" vertical="center"/>
    </xf>
    <xf numFmtId="0" fontId="240" fillId="182" borderId="237" xfId="0" applyFont="1" applyFill="1" applyBorder="1" applyAlignment="1">
      <alignment horizontal="center" vertical="center"/>
    </xf>
    <xf numFmtId="164" fontId="241" fillId="183" borderId="238" xfId="0" applyNumberFormat="1" applyFont="1" applyFill="1" applyBorder="1" applyAlignment="1">
      <alignment horizontal="center" vertical="center"/>
    </xf>
    <xf numFmtId="0" fontId="242" fillId="184" borderId="239" xfId="0" applyFont="1" applyFill="1" applyBorder="1" applyAlignment="1">
      <alignment horizontal="center" vertical="center"/>
    </xf>
    <xf numFmtId="0" fontId="243" fillId="185" borderId="240" xfId="0" applyFont="1" applyFill="1" applyBorder="1" applyAlignment="1">
      <alignment horizontal="center" vertical="center"/>
    </xf>
    <xf numFmtId="0" fontId="244" fillId="186" borderId="241" xfId="0" applyFont="1" applyFill="1" applyBorder="1" applyAlignment="1">
      <alignment horizontal="center" vertical="center"/>
    </xf>
    <xf numFmtId="164" fontId="245" fillId="187" borderId="242" xfId="0" applyNumberFormat="1" applyFont="1" applyFill="1" applyBorder="1" applyAlignment="1">
      <alignment horizontal="center" vertical="center"/>
    </xf>
    <xf numFmtId="0" fontId="246" fillId="188" borderId="243" xfId="0" applyFont="1" applyFill="1" applyBorder="1" applyAlignment="1">
      <alignment horizontal="center" vertical="center"/>
    </xf>
    <xf numFmtId="0" fontId="247" fillId="189" borderId="244" xfId="0" applyFont="1" applyFill="1" applyBorder="1" applyAlignment="1">
      <alignment horizontal="center" vertical="center"/>
    </xf>
    <xf numFmtId="0" fontId="248" fillId="190" borderId="245" xfId="0" applyFont="1" applyFill="1" applyBorder="1" applyAlignment="1">
      <alignment horizontal="center" vertical="center"/>
    </xf>
    <xf numFmtId="0" fontId="249" fillId="191" borderId="246" xfId="0" applyFont="1" applyFill="1" applyBorder="1" applyAlignment="1">
      <alignment horizontal="center" vertical="center"/>
    </xf>
    <xf numFmtId="0" fontId="7" fillId="5" borderId="54" xfId="11" applyFont="1" applyFill="1" applyAlignment="1">
      <alignment horizontal="center"/>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86" fillId="33" borderId="17"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1"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2" fillId="193" borderId="248" xfId="27" applyFont="1" applyFill="1" applyBorder="1" applyAlignment="1">
      <alignment horizontal="center"/>
    </xf>
    <xf numFmtId="0" fontId="252" fillId="193" borderId="249" xfId="27" applyFont="1" applyFill="1" applyBorder="1" applyAlignment="1">
      <alignment horizontal="center"/>
    </xf>
    <xf numFmtId="0" fontId="252"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3" fillId="2" borderId="247" xfId="23" applyFont="1" applyFill="1" applyAlignment="1">
      <alignment horizontal="center"/>
    </xf>
    <xf numFmtId="0" fontId="24" fillId="2" borderId="247" xfId="26" applyFont="1" applyFill="1" applyAlignment="1">
      <alignment horizontal="center"/>
    </xf>
    <xf numFmtId="0" fontId="60" fillId="191" borderId="247" xfId="28" applyFont="1" applyFill="1" applyAlignment="1">
      <alignment horizontal="center"/>
    </xf>
    <xf numFmtId="0" fontId="21" fillId="2" borderId="247" xfId="25" applyFont="1" applyFill="1" applyAlignment="1">
      <alignment horizontal="center"/>
    </xf>
    <xf numFmtId="0" fontId="77"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8" fillId="2" borderId="247" xfId="29" applyFont="1" applyFill="1" applyBorder="1" applyAlignment="1">
      <alignment horizontal="center"/>
    </xf>
    <xf numFmtId="0" fontId="50" fillId="2" borderId="247" xfId="25" applyFont="1" applyFill="1"/>
    <xf numFmtId="0" fontId="79" fillId="2" borderId="247" xfId="29" applyFont="1" applyFill="1" applyBorder="1" applyAlignment="1">
      <alignment horizontal="center"/>
    </xf>
    <xf numFmtId="0" fontId="51" fillId="2" borderId="247" xfId="25" applyFont="1" applyFill="1"/>
    <xf numFmtId="0" fontId="80"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3" fillId="2" borderId="247" xfId="32" applyFont="1" applyFill="1"/>
    <xf numFmtId="0" fontId="26" fillId="2" borderId="247" xfId="32" applyFont="1" applyFill="1"/>
    <xf numFmtId="0" fontId="74" fillId="2" borderId="247" xfId="32" applyFont="1" applyFill="1"/>
    <xf numFmtId="0" fontId="59"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0" xfId="32" applyFont="1" applyBorder="1" applyAlignment="1">
      <alignment horizontal="center" vertical="center" wrapText="1"/>
    </xf>
    <xf numFmtId="0" fontId="58"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8" fillId="28" borderId="56" xfId="32" applyFont="1" applyFill="1" applyBorder="1" applyAlignment="1">
      <alignment horizontal="center" vertical="center"/>
    </xf>
    <xf numFmtId="0" fontId="58"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8" fillId="13" borderId="14" xfId="32" applyFont="1" applyFill="1" applyBorder="1" applyAlignment="1">
      <alignment horizontal="center" vertical="center"/>
    </xf>
    <xf numFmtId="0" fontId="58"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7"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7" xfId="32" applyFont="1" applyFill="1"/>
    <xf numFmtId="0" fontId="16" fillId="2" borderId="72" xfId="32" applyFont="1" applyFill="1" applyBorder="1"/>
    <xf numFmtId="165" fontId="3" fillId="2" borderId="247"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3" fillId="27" borderId="247" xfId="33" applyFont="1" applyFill="1" applyAlignment="1">
      <alignment horizontal="left" vertical="center" wrapText="1"/>
    </xf>
    <xf numFmtId="0" fontId="93" fillId="28" borderId="89" xfId="33" applyFont="1" applyFill="1" applyBorder="1" applyAlignment="1">
      <alignment horizontal="left" vertical="center" wrapText="1"/>
    </xf>
    <xf numFmtId="0" fontId="93" fillId="28" borderId="247" xfId="33" applyFont="1" applyFill="1" applyAlignment="1">
      <alignment horizontal="left" vertical="center" wrapText="1"/>
    </xf>
    <xf numFmtId="0" fontId="93"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3" fillId="2" borderId="247" xfId="34" applyFont="1" applyFill="1"/>
    <xf numFmtId="0" fontId="36" fillId="2" borderId="247" xfId="34" applyFont="1" applyFill="1"/>
    <xf numFmtId="0" fontId="18" fillId="2" borderId="247" xfId="34" applyFont="1" applyFill="1"/>
    <xf numFmtId="0" fontId="74" fillId="2" borderId="247" xfId="34" applyFont="1" applyFill="1"/>
    <xf numFmtId="0" fontId="35" fillId="2" borderId="247" xfId="34" applyFont="1" applyFill="1"/>
    <xf numFmtId="0" fontId="59"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4"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5"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2" fillId="0" borderId="247" xfId="34" applyFont="1"/>
    <xf numFmtId="0" fontId="83" fillId="0" borderId="247" xfId="34" applyFont="1" applyAlignment="1">
      <alignment vertical="top" wrapText="1"/>
    </xf>
    <xf numFmtId="0" fontId="84" fillId="0" borderId="247" xfId="34" applyFont="1"/>
    <xf numFmtId="0" fontId="85"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7" fillId="0" borderId="247" xfId="35" applyFont="1" applyAlignment="1">
      <alignment vertical="center"/>
    </xf>
    <xf numFmtId="0" fontId="89" fillId="0" borderId="247" xfId="35" applyFont="1" applyAlignment="1">
      <alignment vertical="center"/>
    </xf>
    <xf numFmtId="0" fontId="91" fillId="0" borderId="247" xfId="35"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57"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12" xfId="0" applyNumberFormat="1" applyFont="1" applyBorder="1" applyAlignment="1">
      <alignment horizontal="center" vertical="center" wrapText="1"/>
    </xf>
    <xf numFmtId="0" fontId="4" fillId="2" borderId="90" xfId="0" applyFont="1" applyFill="1" applyBorder="1" applyAlignment="1">
      <alignment horizontal="left" vertical="center" wrapText="1"/>
    </xf>
    <xf numFmtId="164" fontId="1" fillId="2" borderId="12" xfId="0" applyNumberFormat="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0" fontId="89" fillId="0" borderId="247" xfId="35" applyFont="1" applyAlignment="1">
      <alignment vertical="center" wrapText="1"/>
    </xf>
    <xf numFmtId="0" fontId="4" fillId="0" borderId="2" xfId="0" applyFont="1" applyBorder="1" applyAlignment="1">
      <alignment vertical="center" wrapText="1"/>
    </xf>
    <xf numFmtId="164" fontId="3" fillId="0" borderId="2" xfId="0" applyNumberFormat="1" applyFont="1" applyBorder="1" applyAlignment="1">
      <alignment horizontal="center"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7" fillId="0" borderId="247" xfId="19" applyFont="1" applyBorder="1" applyAlignment="1">
      <alignment vertical="center"/>
    </xf>
    <xf numFmtId="0" fontId="87" fillId="0" borderId="247" xfId="19" applyFont="1" applyBorder="1" applyAlignment="1">
      <alignment vertical="center" wrapText="1"/>
    </xf>
    <xf numFmtId="0" fontId="89" fillId="0" borderId="247" xfId="19" applyFont="1" applyBorder="1" applyAlignment="1">
      <alignment vertical="center"/>
    </xf>
    <xf numFmtId="0" fontId="89" fillId="0" borderId="247" xfId="19" applyFont="1" applyBorder="1" applyAlignment="1">
      <alignment vertical="center" wrapText="1"/>
    </xf>
    <xf numFmtId="0" fontId="91" fillId="0" borderId="247" xfId="19" applyFont="1" applyBorder="1" applyAlignment="1">
      <alignment vertical="center"/>
    </xf>
    <xf numFmtId="0" fontId="91" fillId="0" borderId="247" xfId="19" applyFont="1" applyBorder="1" applyAlignment="1">
      <alignment vertical="center" wrapText="1"/>
    </xf>
    <xf numFmtId="0" fontId="39" fillId="0" borderId="0" xfId="8" applyFont="1" applyAlignment="1">
      <alignment horizontal="left"/>
    </xf>
    <xf numFmtId="0" fontId="250"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A08B47DD-6B18-4455-9272-B41648220030}"/>
    <cellStyle name="Hyperlink" xfId="19" builtinId="8"/>
    <cellStyle name="Hyperlink 2" xfId="6" xr:uid="{00000000-0005-0000-0000-000003000000}"/>
    <cellStyle name="Hyperlink 2 2" xfId="16" xr:uid="{00000000-0005-0000-0000-000004000000}"/>
    <cellStyle name="Hyperlink 2 2 2" xfId="29" xr:uid="{1085C1AB-EB64-4F14-9412-C2B50DA97ECE}"/>
    <cellStyle name="Hyperlink 3" xfId="17" xr:uid="{00000000-0005-0000-0000-000005000000}"/>
    <cellStyle name="Hyperlink 3 2" xfId="30" xr:uid="{550D524D-E27E-4FF1-83FC-59227C2AA58F}"/>
    <cellStyle name="Hyperlink 4" xfId="35" xr:uid="{62D7BE03-95E8-48E5-BDFB-32BDD08E1278}"/>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6C959AAE-BF69-40A6-86D4-8FA36F6AD0B7}"/>
    <cellStyle name="Normal 2 2 3" xfId="34" xr:uid="{9673EDEC-93B6-4A0A-A50B-95F442A9DDE3}"/>
    <cellStyle name="Normal 2 3" xfId="9" xr:uid="{00000000-0005-0000-0000-00000B000000}"/>
    <cellStyle name="Normal 2 3 2" xfId="12" xr:uid="{00000000-0005-0000-0000-00000C000000}"/>
    <cellStyle name="Normal 2 3 2 2" xfId="22" xr:uid="{00000000-0005-0000-0000-00000D000000}"/>
    <cellStyle name="Normal 2 3 2 2 2" xfId="33" xr:uid="{AE5B81E9-E9C2-461F-A980-5B1503EB8DFC}"/>
    <cellStyle name="Normal 2 3 3" xfId="20" xr:uid="{00000000-0005-0000-0000-00000E000000}"/>
    <cellStyle name="Normal 2 3 4" xfId="32" xr:uid="{60A25F68-4B2B-49CF-AF4C-BEE35FB40D8A}"/>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A54D8899-D6DE-442F-A9B5-D71D478A2F52}"/>
    <cellStyle name="Normal 4 3" xfId="21" xr:uid="{00000000-0005-0000-0000-000013000000}"/>
    <cellStyle name="Normal 5" xfId="23" xr:uid="{E5115EB7-925F-47A1-A4C9-8D01822EC912}"/>
    <cellStyle name="Normal 6" xfId="1" xr:uid="{00000000-0005-0000-0000-000014000000}"/>
    <cellStyle name="Normal 6 2" xfId="11" xr:uid="{00000000-0005-0000-0000-000015000000}"/>
    <cellStyle name="Normal 6 2 2" xfId="14" xr:uid="{00000000-0005-0000-0000-000016000000}"/>
    <cellStyle name="Normal 6 2 2 2" xfId="25" xr:uid="{37ACE248-5144-405C-914C-D7E309F7624D}"/>
    <cellStyle name="Normal 6 2 3" xfId="24" xr:uid="{4A283BBD-80F2-4629-BE57-C0C7C5C3F5A2}"/>
    <cellStyle name="Normal 6 3" xfId="27" xr:uid="{E7E84B0C-8571-45DC-81C3-3937945A8FCA}"/>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18.108585000000001</c:v>
                </c:pt>
                <c:pt idx="1">
                  <c:v>1E-10</c:v>
                </c:pt>
                <c:pt idx="2">
                  <c:v>1E-10</c:v>
                </c:pt>
                <c:pt idx="3">
                  <c:v>1E-10</c:v>
                </c:pt>
                <c:pt idx="4">
                  <c:v>18.108585000000001</c:v>
                </c:pt>
                <c:pt idx="5">
                  <c:v>1E-10</c:v>
                </c:pt>
              </c:numCache>
            </c:numRef>
          </c:val>
          <c:extLst>
            <c:ext xmlns:c16="http://schemas.microsoft.com/office/drawing/2014/chart" uri="{C3380CC4-5D6E-409C-BE32-E72D297353CC}">
              <c16:uniqueId val="{00000000-2F9F-4A0D-98BC-6ACB9F69701E}"/>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F9F-4A0D-98BC-6ACB9F69701E}"/>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F9F-4A0D-98BC-6ACB9F69701E}"/>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F9F-4A0D-98BC-6ACB9F69701E}"/>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F9F-4A0D-98BC-6ACB9F69701E}"/>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F9F-4A0D-98BC-6ACB9F69701E}"/>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2F9F-4A0D-98BC-6ACB9F69701E}"/>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2F9F-4A0D-98BC-6ACB9F69701E}"/>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81.891414999999995</c:v>
                </c:pt>
                <c:pt idx="1">
                  <c:v>100</c:v>
                </c:pt>
                <c:pt idx="2">
                  <c:v>100</c:v>
                </c:pt>
                <c:pt idx="3">
                  <c:v>100</c:v>
                </c:pt>
                <c:pt idx="4">
                  <c:v>81.891414999999995</c:v>
                </c:pt>
                <c:pt idx="5">
                  <c:v>100</c:v>
                </c:pt>
              </c:numCache>
            </c:numRef>
          </c:val>
          <c:extLst>
            <c:ext xmlns:c16="http://schemas.microsoft.com/office/drawing/2014/chart" uri="{C3380CC4-5D6E-409C-BE32-E72D297353CC}">
              <c16:uniqueId val="{00000008-2F9F-4A0D-98BC-6ACB9F69701E}"/>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2F9F-4A0D-98BC-6ACB9F69701E}"/>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6E36-418F-A825-0CB4314A2EEE}"/>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50.757579999999997</c:v>
                </c:pt>
                <c:pt idx="1">
                  <c:v>60.606059999999999</c:v>
                </c:pt>
                <c:pt idx="2">
                  <c:v>47.872340000000001</c:v>
                </c:pt>
                <c:pt idx="3">
                  <c:v>1E-10</c:v>
                </c:pt>
                <c:pt idx="4">
                  <c:v>50.757579999999997</c:v>
                </c:pt>
                <c:pt idx="5">
                  <c:v>1E-10</c:v>
                </c:pt>
              </c:numCache>
            </c:numRef>
          </c:val>
          <c:extLst>
            <c:ext xmlns:c16="http://schemas.microsoft.com/office/drawing/2014/chart" uri="{C3380CC4-5D6E-409C-BE32-E72D297353CC}">
              <c16:uniqueId val="{00000002-6E36-418F-A825-0CB4314A2EEE}"/>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16.317596049999999</c:v>
                </c:pt>
                <c:pt idx="1">
                  <c:v>4.0404</c:v>
                </c:pt>
                <c:pt idx="2">
                  <c:v>10.99291</c:v>
                </c:pt>
                <c:pt idx="3">
                  <c:v>1E-10</c:v>
                </c:pt>
                <c:pt idx="4">
                  <c:v>11.31674976</c:v>
                </c:pt>
                <c:pt idx="5">
                  <c:v>1E-10</c:v>
                </c:pt>
              </c:numCache>
            </c:numRef>
          </c:val>
          <c:extLst>
            <c:ext xmlns:c16="http://schemas.microsoft.com/office/drawing/2014/chart" uri="{C3380CC4-5D6E-409C-BE32-E72D297353CC}">
              <c16:uniqueId val="{00000003-6E36-418F-A825-0CB4314A2EEE}"/>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0</c:v>
                </c:pt>
                <c:pt idx="2">
                  <c:v>0</c:v>
                </c:pt>
                <c:pt idx="3">
                  <c:v>73.815261039999996</c:v>
                </c:pt>
                <c:pt idx="4">
                  <c:v>0</c:v>
                </c:pt>
                <c:pt idx="5">
                  <c:v>76.541353380000004</c:v>
                </c:pt>
              </c:numCache>
            </c:numRef>
          </c:val>
          <c:extLst>
            <c:ext xmlns:c16="http://schemas.microsoft.com/office/drawing/2014/chart" uri="{C3380CC4-5D6E-409C-BE32-E72D297353CC}">
              <c16:uniqueId val="{00000004-6E36-418F-A825-0CB4314A2EEE}"/>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32.924823949999997</c:v>
                </c:pt>
                <c:pt idx="1">
                  <c:v>35.353540000000002</c:v>
                </c:pt>
                <c:pt idx="2">
                  <c:v>41.134749999999997</c:v>
                </c:pt>
                <c:pt idx="3">
                  <c:v>26.184738960000001</c:v>
                </c:pt>
                <c:pt idx="4">
                  <c:v>37.925670240000002</c:v>
                </c:pt>
                <c:pt idx="5">
                  <c:v>23.45864662</c:v>
                </c:pt>
              </c:numCache>
            </c:numRef>
          </c:val>
          <c:extLst>
            <c:ext xmlns:c16="http://schemas.microsoft.com/office/drawing/2014/chart" uri="{C3380CC4-5D6E-409C-BE32-E72D297353CC}">
              <c16:uniqueId val="{00000005-6E36-418F-A825-0CB4314A2EEE}"/>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36.65325</c:v>
                </c:pt>
                <c:pt idx="1">
                  <c:v>1E-10</c:v>
                </c:pt>
                <c:pt idx="2">
                  <c:v>1E-10</c:v>
                </c:pt>
                <c:pt idx="3">
                  <c:v>1E-10</c:v>
                </c:pt>
                <c:pt idx="4">
                  <c:v>36.65325</c:v>
                </c:pt>
                <c:pt idx="5">
                  <c:v>1E-10</c:v>
                </c:pt>
              </c:numCache>
            </c:numRef>
          </c:val>
          <c:extLst>
            <c:ext xmlns:c16="http://schemas.microsoft.com/office/drawing/2014/chart" uri="{C3380CC4-5D6E-409C-BE32-E72D297353CC}">
              <c16:uniqueId val="{00000000-1F4D-4F6B-B8D0-5E11DB0892B8}"/>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33.547097860000001</c:v>
                </c:pt>
                <c:pt idx="1">
                  <c:v>1E-10</c:v>
                </c:pt>
                <c:pt idx="2">
                  <c:v>1E-10</c:v>
                </c:pt>
                <c:pt idx="3">
                  <c:v>1E-10</c:v>
                </c:pt>
                <c:pt idx="4">
                  <c:v>28.409078919999999</c:v>
                </c:pt>
                <c:pt idx="5">
                  <c:v>1E-10</c:v>
                </c:pt>
              </c:numCache>
            </c:numRef>
          </c:val>
          <c:extLst>
            <c:ext xmlns:c16="http://schemas.microsoft.com/office/drawing/2014/chart" uri="{C3380CC4-5D6E-409C-BE32-E72D297353CC}">
              <c16:uniqueId val="{00000001-1F4D-4F6B-B8D0-5E11DB0892B8}"/>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77.973275900000004</c:v>
                </c:pt>
                <c:pt idx="4">
                  <c:v>0</c:v>
                </c:pt>
                <c:pt idx="5">
                  <c:v>96.190276589999996</c:v>
                </c:pt>
              </c:numCache>
            </c:numRef>
          </c:val>
          <c:extLst>
            <c:ext xmlns:c16="http://schemas.microsoft.com/office/drawing/2014/chart" uri="{C3380CC4-5D6E-409C-BE32-E72D297353CC}">
              <c16:uniqueId val="{00000002-1F4D-4F6B-B8D0-5E11DB0892B8}"/>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29.799652139999999</c:v>
                </c:pt>
                <c:pt idx="1">
                  <c:v>1E-10</c:v>
                </c:pt>
                <c:pt idx="2">
                  <c:v>1E-10</c:v>
                </c:pt>
                <c:pt idx="3">
                  <c:v>22.026724099999999</c:v>
                </c:pt>
                <c:pt idx="4">
                  <c:v>34.937671080000001</c:v>
                </c:pt>
                <c:pt idx="5">
                  <c:v>3.8097234100000001</c:v>
                </c:pt>
              </c:numCache>
            </c:numRef>
          </c:val>
          <c:extLst>
            <c:ext xmlns:c16="http://schemas.microsoft.com/office/drawing/2014/chart" uri="{C3380CC4-5D6E-409C-BE32-E72D297353CC}">
              <c16:uniqueId val="{00000003-1F4D-4F6B-B8D0-5E11DB0892B8}"/>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47.4</c:v>
                </c:pt>
                <c:pt idx="12">
                  <c:v>50.4</c:v>
                </c:pt>
                <c:pt idx="13">
                  <c:v>53.5</c:v>
                </c:pt>
                <c:pt idx="14">
                  <c:v>56.6</c:v>
                </c:pt>
                <c:pt idx="15">
                  <c:v>59.6</c:v>
                </c:pt>
                <c:pt idx="16">
                  <c:v>62.7</c:v>
                </c:pt>
                <c:pt idx="17">
                  <c:v>65.7</c:v>
                </c:pt>
                <c:pt idx="18">
                  <c:v>68.8</c:v>
                </c:pt>
                <c:pt idx="19">
                  <c:v>71.8</c:v>
                </c:pt>
                <c:pt idx="20">
                  <c:v>74.900000000000006</c:v>
                </c:pt>
                <c:pt idx="21">
                  <c:v>78</c:v>
                </c:pt>
                <c:pt idx="22">
                  <c:v>81</c:v>
                </c:pt>
                <c:pt idx="23">
                  <c:v>84.1</c:v>
                </c:pt>
                <c:pt idx="24">
                  <c:v>87.1</c:v>
                </c:pt>
                <c:pt idx="25">
                  <c:v>90.2</c:v>
                </c:pt>
              </c:numCache>
            </c:numRef>
          </c:yVal>
          <c:smooth val="0"/>
          <c:extLst>
            <c:ext xmlns:c16="http://schemas.microsoft.com/office/drawing/2014/chart" uri="{C3380CC4-5D6E-409C-BE32-E72D297353CC}">
              <c16:uniqueId val="{00000000-ED63-44FC-AB94-C002E3F3B681}"/>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D63-44FC-AB94-C002E3F3B68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D63-44FC-AB94-C002E3F3B68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D63-44FC-AB94-C002E3F3B681}"/>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D63-44FC-AB94-C002E3F3B681}"/>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D63-44FC-AB94-C002E3F3B681}"/>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D63-44FC-AB94-C002E3F3B68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D63-44FC-AB94-C002E3F3B681}"/>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D63-44FC-AB94-C002E3F3B681}"/>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D63-44FC-AB94-C002E3F3B68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D63-44FC-AB94-C002E3F3B68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D63-44FC-AB94-C002E3F3B68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D63-44FC-AB94-C002E3F3B68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D63-44FC-AB94-C002E3F3B68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D63-44FC-AB94-C002E3F3B68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D63-44FC-AB94-C002E3F3B68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D63-44FC-AB94-C002E3F3B68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D63-44FC-AB94-C002E3F3B68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D63-44FC-AB94-C002E3F3B68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D63-44FC-AB94-C002E3F3B68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D63-44FC-AB94-C002E3F3B68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D63-44FC-AB94-C002E3F3B68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D63-44FC-AB94-C002E3F3B68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D63-44FC-AB94-C002E3F3B68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D63-44FC-AB94-C002E3F3B68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D63-44FC-AB94-C002E3F3B68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D63-44FC-AB94-C002E3F3B68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D63-44FC-AB94-C002E3F3B68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D63-44FC-AB94-C002E3F3B68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D63-44FC-AB94-C002E3F3B68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D63-44FC-AB94-C002E3F3B68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D63-44FC-AB94-C002E3F3B68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D63-44FC-AB94-C002E3F3B68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D63-44FC-AB94-C002E3F3B68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D63-44FC-AB94-C002E3F3B68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D63-44FC-AB94-C002E3F3B68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D63-44FC-AB94-C002E3F3B68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D63-44FC-AB94-C002E3F3B68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D63-44FC-AB94-C002E3F3B68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D63-44FC-AB94-C002E3F3B68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D63-44FC-AB94-C002E3F3B68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D63-44FC-AB94-C002E3F3B68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D63-44FC-AB94-C002E3F3B68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D63-44FC-AB94-C002E3F3B68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D63-44FC-AB94-C002E3F3B68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D63-44FC-AB94-C002E3F3B68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D63-44FC-AB94-C002E3F3B68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D63-44FC-AB94-C002E3F3B68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D63-44FC-AB94-C002E3F3B68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D63-44FC-AB94-C002E3F3B68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D63-44FC-AB94-C002E3F3B68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D63-44FC-AB94-C002E3F3B68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D63-44FC-AB94-C002E3F3B68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D63-44FC-AB94-C002E3F3B68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D63-44FC-AB94-C002E3F3B68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D63-44FC-AB94-C002E3F3B68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D63-44FC-AB94-C002E3F3B68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D63-44FC-AB94-C002E3F3B68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D63-44FC-AB94-C002E3F3B68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D63-44FC-AB94-C002E3F3B68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D63-44FC-AB94-C002E3F3B68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D63-44FC-AB94-C002E3F3B68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D63-44FC-AB94-C002E3F3B68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D63-44FC-AB94-C002E3F3B68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D63-44FC-AB94-C002E3F3B68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D63-44FC-AB94-C002E3F3B68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D63-44FC-AB94-C002E3F3B68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D63-44FC-AB94-C002E3F3B68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D63-44FC-AB94-C002E3F3B68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D63-44FC-AB94-C002E3F3B68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D63-44FC-AB94-C002E3F3B68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D63-44FC-AB94-C002E3F3B68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D63-44FC-AB94-C002E3F3B68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D63-44FC-AB94-C002E3F3B68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D63-44FC-AB94-C002E3F3B68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D63-44FC-AB94-C002E3F3B68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D63-44FC-AB94-C002E3F3B68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D63-44FC-AB94-C002E3F3B68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D63-44FC-AB94-C002E3F3B68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D63-44FC-AB94-C002E3F3B68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D63-44FC-AB94-C002E3F3B68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D63-44FC-AB94-C002E3F3B68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D63-44FC-AB94-C002E3F3B68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D63-44FC-AB94-C002E3F3B68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D63-44FC-AB94-C002E3F3B68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D63-44FC-AB94-C002E3F3B68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D63-44FC-AB94-C002E3F3B68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D63-44FC-AB94-C002E3F3B68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D63-44FC-AB94-C002E3F3B68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D63-44FC-AB94-C002E3F3B68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D63-44FC-AB94-C002E3F3B68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D63-44FC-AB94-C002E3F3B68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D63-44FC-AB94-C002E3F3B68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D63-44FC-AB94-C002E3F3B68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D63-44FC-AB94-C002E3F3B68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D63-44FC-AB94-C002E3F3B68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41.007775061124697</c:v>
                </c:pt>
                <c:pt idx="1">
                  <c:v>38.113110539845756</c:v>
                </c:pt>
                <c:pt idx="2">
                  <c:v>92</c:v>
                </c:pt>
                <c:pt idx="3">
                  <c:v>#N/A</c:v>
                </c:pt>
                <c:pt idx="4">
                  <c:v>#N/A</c:v>
                </c:pt>
                <c:pt idx="5">
                  <c:v>84.378345110553909</c:v>
                </c:pt>
                <c:pt idx="6">
                  <c:v>60.65006915629322</c:v>
                </c:pt>
                <c:pt idx="7">
                  <c:v>84.348680516563732</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D63-44FC-AB94-C002E3F3B681}"/>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47.4</c:v>
                </c:pt>
                <c:pt idx="12">
                  <c:v>50.4</c:v>
                </c:pt>
                <c:pt idx="13">
                  <c:v>53.5</c:v>
                </c:pt>
                <c:pt idx="14">
                  <c:v>56.6</c:v>
                </c:pt>
                <c:pt idx="15">
                  <c:v>59.6</c:v>
                </c:pt>
                <c:pt idx="16">
                  <c:v>62.7</c:v>
                </c:pt>
                <c:pt idx="17">
                  <c:v>65.7</c:v>
                </c:pt>
                <c:pt idx="18">
                  <c:v>66.5</c:v>
                </c:pt>
                <c:pt idx="19">
                  <c:v>66.7</c:v>
                </c:pt>
                <c:pt idx="20">
                  <c:v>66.900000000000006</c:v>
                </c:pt>
                <c:pt idx="21">
                  <c:v>67.099999999999994</c:v>
                </c:pt>
                <c:pt idx="22">
                  <c:v>67.3</c:v>
                </c:pt>
                <c:pt idx="23">
                  <c:v>67.400000000000006</c:v>
                </c:pt>
                <c:pt idx="24">
                  <c:v>67.599999999999994</c:v>
                </c:pt>
                <c:pt idx="25">
                  <c:v>67.8</c:v>
                </c:pt>
              </c:numCache>
            </c:numRef>
          </c:yVal>
          <c:smooth val="0"/>
          <c:extLst>
            <c:ext xmlns:c16="http://schemas.microsoft.com/office/drawing/2014/chart" uri="{C3380CC4-5D6E-409C-BE32-E72D297353CC}">
              <c16:uniqueId val="{00000061-ED63-44FC-AB94-C002E3F3B681}"/>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ED63-44FC-AB94-C002E3F3B681}"/>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ED63-44FC-AB94-C002E3F3B681}"/>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ED63-44FC-AB94-C002E3F3B681}"/>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ED63-44FC-AB94-C002E3F3B681}"/>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ED63-44FC-AB94-C002E3F3B681}"/>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ED63-44FC-AB94-C002E3F3B681}"/>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ED63-44FC-AB94-C002E3F3B681}"/>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ED63-44FC-AB94-C002E3F3B681}"/>
                </c:ext>
              </c:extLst>
            </c:dLbl>
            <c:dLbl>
              <c:idx val="8"/>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ED63-44FC-AB94-C002E3F3B681}"/>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ED63-44FC-AB94-C002E3F3B681}"/>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ED63-44FC-AB94-C002E3F3B681}"/>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ED63-44FC-AB94-C002E3F3B681}"/>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ED63-44FC-AB94-C002E3F3B681}"/>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ED63-44FC-AB94-C002E3F3B681}"/>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ED63-44FC-AB94-C002E3F3B681}"/>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ED63-44FC-AB94-C002E3F3B681}"/>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ED63-44FC-AB94-C002E3F3B681}"/>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ED63-44FC-AB94-C002E3F3B681}"/>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ED63-44FC-AB94-C002E3F3B681}"/>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ED63-44FC-AB94-C002E3F3B681}"/>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ED63-44FC-AB94-C002E3F3B681}"/>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ED63-44FC-AB94-C002E3F3B681}"/>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ED63-44FC-AB94-C002E3F3B681}"/>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ED63-44FC-AB94-C002E3F3B681}"/>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#N/A</c:v>
                </c:pt>
                <c:pt idx="3">
                  <c:v>60.101009999999995</c:v>
                </c:pt>
                <c:pt idx="4">
                  <c:v>#N/A</c:v>
                </c:pt>
                <c:pt idx="5">
                  <c:v>74</c:v>
                </c:pt>
                <c:pt idx="6">
                  <c:v>#N/A</c:v>
                </c:pt>
                <c:pt idx="7">
                  <c:v>66.198764738910725</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ED63-44FC-AB94-C002E3F3B681}"/>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50.8</c:v>
                </c:pt>
                <c:pt idx="14">
                  <c:v>50.8</c:v>
                </c:pt>
                <c:pt idx="15">
                  <c:v>50.8</c:v>
                </c:pt>
                <c:pt idx="16">
                  <c:v>50.8</c:v>
                </c:pt>
                <c:pt idx="17">
                  <c:v>50.8</c:v>
                </c:pt>
                <c:pt idx="18">
                  <c:v>50.8</c:v>
                </c:pt>
                <c:pt idx="19">
                  <c:v>50.8</c:v>
                </c:pt>
                <c:pt idx="20">
                  <c:v>50.8</c:v>
                </c:pt>
                <c:pt idx="21">
                  <c:v>50.8</c:v>
                </c:pt>
                <c:pt idx="22">
                  <c:v>#N/A</c:v>
                </c:pt>
                <c:pt idx="23">
                  <c:v>#N/A</c:v>
                </c:pt>
                <c:pt idx="24">
                  <c:v>#N/A</c:v>
                </c:pt>
                <c:pt idx="25">
                  <c:v>#N/A</c:v>
                </c:pt>
              </c:numCache>
            </c:numRef>
          </c:yVal>
          <c:smooth val="0"/>
          <c:extLst>
            <c:ext xmlns:c16="http://schemas.microsoft.com/office/drawing/2014/chart" uri="{C3380CC4-5D6E-409C-BE32-E72D297353CC}">
              <c16:uniqueId val="{0000007B-ED63-44FC-AB94-C002E3F3B681}"/>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ED63-44FC-AB94-C002E3F3B68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ED63-44FC-AB94-C002E3F3B68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ED63-44FC-AB94-C002E3F3B681}"/>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ED63-44FC-AB94-C002E3F3B681}"/>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ED63-44FC-AB94-C002E3F3B681}"/>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ED63-44FC-AB94-C002E3F3B68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ED63-44FC-AB94-C002E3F3B681}"/>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ED63-44FC-AB94-C002E3F3B681}"/>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ED63-44FC-AB94-C002E3F3B68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ED63-44FC-AB94-C002E3F3B68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ED63-44FC-AB94-C002E3F3B68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ED63-44FC-AB94-C002E3F3B68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ED63-44FC-AB94-C002E3F3B68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ED63-44FC-AB94-C002E3F3B68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ED63-44FC-AB94-C002E3F3B68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ED63-44FC-AB94-C002E3F3B68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ED63-44FC-AB94-C002E3F3B68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ED63-44FC-AB94-C002E3F3B68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ED63-44FC-AB94-C002E3F3B68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ED63-44FC-AB94-C002E3F3B68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ED63-44FC-AB94-C002E3F3B68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ED63-44FC-AB94-C002E3F3B68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ED63-44FC-AB94-C002E3F3B68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ED63-44FC-AB94-C002E3F3B68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D63-44FC-AB94-C002E3F3B68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D63-44FC-AB94-C002E3F3B68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D63-44FC-AB94-C002E3F3B68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D63-44FC-AB94-C002E3F3B68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D63-44FC-AB94-C002E3F3B68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D63-44FC-AB94-C002E3F3B68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D63-44FC-AB94-C002E3F3B68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D63-44FC-AB94-C002E3F3B68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D63-44FC-AB94-C002E3F3B68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D63-44FC-AB94-C002E3F3B68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D63-44FC-AB94-C002E3F3B68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D63-44FC-AB94-C002E3F3B68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D63-44FC-AB94-C002E3F3B68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D63-44FC-AB94-C002E3F3B68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D63-44FC-AB94-C002E3F3B68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D63-44FC-AB94-C002E3F3B68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D63-44FC-AB94-C002E3F3B68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D63-44FC-AB94-C002E3F3B68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D63-44FC-AB94-C002E3F3B68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D63-44FC-AB94-C002E3F3B68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D63-44FC-AB94-C002E3F3B68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D63-44FC-AB94-C002E3F3B68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D63-44FC-AB94-C002E3F3B68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D63-44FC-AB94-C002E3F3B68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D63-44FC-AB94-C002E3F3B68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D63-44FC-AB94-C002E3F3B68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D63-44FC-AB94-C002E3F3B68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D63-44FC-AB94-C002E3F3B68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D63-44FC-AB94-C002E3F3B68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D63-44FC-AB94-C002E3F3B68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D63-44FC-AB94-C002E3F3B68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D63-44FC-AB94-C002E3F3B68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D63-44FC-AB94-C002E3F3B68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D63-44FC-AB94-C002E3F3B68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D63-44FC-AB94-C002E3F3B68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D63-44FC-AB94-C002E3F3B68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D63-44FC-AB94-C002E3F3B68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D63-44FC-AB94-C002E3F3B68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D63-44FC-AB94-C002E3F3B68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D63-44FC-AB94-C002E3F3B68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D63-44FC-AB94-C002E3F3B68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D63-44FC-AB94-C002E3F3B68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D63-44FC-AB94-C002E3F3B68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D63-44FC-AB94-C002E3F3B68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D63-44FC-AB94-C002E3F3B68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ED63-44FC-AB94-C002E3F3B68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ED63-44FC-AB94-C002E3F3B68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ED63-44FC-AB94-C002E3F3B68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ED63-44FC-AB94-C002E3F3B68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ED63-44FC-AB94-C002E3F3B68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ED63-44FC-AB94-C002E3F3B68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ED63-44FC-AB94-C002E3F3B68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ED63-44FC-AB94-C002E3F3B68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ED63-44FC-AB94-C002E3F3B68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ED63-44FC-AB94-C002E3F3B68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ED63-44FC-AB94-C002E3F3B68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ED63-44FC-AB94-C002E3F3B68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ED63-44FC-AB94-C002E3F3B68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ED63-44FC-AB94-C002E3F3B68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ED63-44FC-AB94-C002E3F3B68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ED63-44FC-AB94-C002E3F3B68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ED63-44FC-AB94-C002E3F3B68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ED63-44FC-AB94-C002E3F3B68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ED63-44FC-AB94-C002E3F3B68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ED63-44FC-AB94-C002E3F3B68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ED63-44FC-AB94-C002E3F3B68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ED63-44FC-AB94-C002E3F3B68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ED63-44FC-AB94-C002E3F3B68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ED63-44FC-AB94-C002E3F3B68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ED63-44FC-AB94-C002E3F3B68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ED63-44FC-AB94-C002E3F3B68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50.757579999999997</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ED63-44FC-AB94-C002E3F3B681}"/>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64.599999999999994</c:v>
                </c:pt>
                <c:pt idx="14">
                  <c:v>64.599999999999994</c:v>
                </c:pt>
                <c:pt idx="15">
                  <c:v>64.599999999999994</c:v>
                </c:pt>
                <c:pt idx="16">
                  <c:v>64.599999999999994</c:v>
                </c:pt>
                <c:pt idx="17">
                  <c:v>64.599999999999994</c:v>
                </c:pt>
                <c:pt idx="18">
                  <c:v>64.599999999999994</c:v>
                </c:pt>
                <c:pt idx="19">
                  <c:v>64.599999999999994</c:v>
                </c:pt>
                <c:pt idx="20">
                  <c:v>64.599999999999994</c:v>
                </c:pt>
                <c:pt idx="21">
                  <c:v>64.599999999999994</c:v>
                </c:pt>
                <c:pt idx="22">
                  <c:v>#N/A</c:v>
                </c:pt>
                <c:pt idx="23">
                  <c:v>#N/A</c:v>
                </c:pt>
                <c:pt idx="24">
                  <c:v>#N/A</c:v>
                </c:pt>
                <c:pt idx="25">
                  <c:v>#N/A</c:v>
                </c:pt>
              </c:numCache>
            </c:numRef>
          </c:yVal>
          <c:smooth val="0"/>
          <c:extLst>
            <c:ext xmlns:c16="http://schemas.microsoft.com/office/drawing/2014/chart" uri="{C3380CC4-5D6E-409C-BE32-E72D297353CC}">
              <c16:uniqueId val="{00000000-0FF3-4D45-99A0-21A5D7028BBC}"/>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FF3-4D45-99A0-21A5D7028BB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FF3-4D45-99A0-21A5D7028BB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FF3-4D45-99A0-21A5D7028BBC}"/>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FF3-4D45-99A0-21A5D7028BBC}"/>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FF3-4D45-99A0-21A5D7028BBC}"/>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FF3-4D45-99A0-21A5D7028BB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FF3-4D45-99A0-21A5D7028BBC}"/>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FF3-4D45-99A0-21A5D7028BB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FF3-4D45-99A0-21A5D7028BB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FF3-4D45-99A0-21A5D7028BB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FF3-4D45-99A0-21A5D7028BB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FF3-4D45-99A0-21A5D7028BB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FF3-4D45-99A0-21A5D7028BB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FF3-4D45-99A0-21A5D7028BB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FF3-4D45-99A0-21A5D7028BB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FF3-4D45-99A0-21A5D7028BB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FF3-4D45-99A0-21A5D7028BB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FF3-4D45-99A0-21A5D7028BB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FF3-4D45-99A0-21A5D7028BB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FF3-4D45-99A0-21A5D7028BB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FF3-4D45-99A0-21A5D7028BB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FF3-4D45-99A0-21A5D7028BB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FF3-4D45-99A0-21A5D7028BB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FF3-4D45-99A0-21A5D7028BB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FF3-4D45-99A0-21A5D7028BB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FF3-4D45-99A0-21A5D7028BB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FF3-4D45-99A0-21A5D7028BB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FF3-4D45-99A0-21A5D7028BB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FF3-4D45-99A0-21A5D7028BB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FF3-4D45-99A0-21A5D7028BB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FF3-4D45-99A0-21A5D7028BB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FF3-4D45-99A0-21A5D7028BB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FF3-4D45-99A0-21A5D7028BB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FF3-4D45-99A0-21A5D7028BB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FF3-4D45-99A0-21A5D7028BB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FF3-4D45-99A0-21A5D7028BB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FF3-4D45-99A0-21A5D7028BB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FF3-4D45-99A0-21A5D7028BB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FF3-4D45-99A0-21A5D7028BB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FF3-4D45-99A0-21A5D7028BB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FF3-4D45-99A0-21A5D7028BB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FF3-4D45-99A0-21A5D7028BB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FF3-4D45-99A0-21A5D7028BB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FF3-4D45-99A0-21A5D7028BB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FF3-4D45-99A0-21A5D7028BB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FF3-4D45-99A0-21A5D7028BB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FF3-4D45-99A0-21A5D7028BB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FF3-4D45-99A0-21A5D7028BB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FF3-4D45-99A0-21A5D7028BB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FF3-4D45-99A0-21A5D7028BB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FF3-4D45-99A0-21A5D7028BB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FF3-4D45-99A0-21A5D7028BB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FF3-4D45-99A0-21A5D7028BB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FF3-4D45-99A0-21A5D7028BB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FF3-4D45-99A0-21A5D7028BB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FF3-4D45-99A0-21A5D7028BB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FF3-4D45-99A0-21A5D7028BB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FF3-4D45-99A0-21A5D7028BB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FF3-4D45-99A0-21A5D7028BB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FF3-4D45-99A0-21A5D7028BB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FF3-4D45-99A0-21A5D7028BB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FF3-4D45-99A0-21A5D7028BB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FF3-4D45-99A0-21A5D7028BB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FF3-4D45-99A0-21A5D7028BB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FF3-4D45-99A0-21A5D7028BB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FF3-4D45-99A0-21A5D7028BB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FF3-4D45-99A0-21A5D7028BB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FF3-4D45-99A0-21A5D7028BB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FF3-4D45-99A0-21A5D7028BB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FF3-4D45-99A0-21A5D7028BB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FF3-4D45-99A0-21A5D7028BB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FF3-4D45-99A0-21A5D7028BB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FF3-4D45-99A0-21A5D7028BB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FF3-4D45-99A0-21A5D7028BB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FF3-4D45-99A0-21A5D7028BB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FF3-4D45-99A0-21A5D7028BB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FF3-4D45-99A0-21A5D7028BB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FF3-4D45-99A0-21A5D7028BB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FF3-4D45-99A0-21A5D7028BB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FF3-4D45-99A0-21A5D7028BB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FF3-4D45-99A0-21A5D7028BB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FF3-4D45-99A0-21A5D7028BB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FF3-4D45-99A0-21A5D7028BB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FF3-4D45-99A0-21A5D7028BB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FF3-4D45-99A0-21A5D7028BB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FF3-4D45-99A0-21A5D7028BB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FF3-4D45-99A0-21A5D7028BB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FF3-4D45-99A0-21A5D7028BB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FF3-4D45-99A0-21A5D7028BB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FF3-4D45-99A0-21A5D7028BB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FF3-4D45-99A0-21A5D7028BB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FF3-4D45-99A0-21A5D7028BB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FF3-4D45-99A0-21A5D7028BB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FF3-4D45-99A0-21A5D7028BB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FF3-4D45-99A0-21A5D7028BB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64.646460000000005</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FF3-4D45-99A0-21A5D7028BBC}"/>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60.6</c:v>
                </c:pt>
                <c:pt idx="14">
                  <c:v>60.6</c:v>
                </c:pt>
                <c:pt idx="15">
                  <c:v>60.6</c:v>
                </c:pt>
                <c:pt idx="16">
                  <c:v>60.6</c:v>
                </c:pt>
                <c:pt idx="17">
                  <c:v>60.6</c:v>
                </c:pt>
                <c:pt idx="18">
                  <c:v>60.6</c:v>
                </c:pt>
                <c:pt idx="19">
                  <c:v>60.6</c:v>
                </c:pt>
                <c:pt idx="20">
                  <c:v>60.6</c:v>
                </c:pt>
                <c:pt idx="21">
                  <c:v>60.6</c:v>
                </c:pt>
                <c:pt idx="22">
                  <c:v>#N/A</c:v>
                </c:pt>
                <c:pt idx="23">
                  <c:v>#N/A</c:v>
                </c:pt>
                <c:pt idx="24">
                  <c:v>#N/A</c:v>
                </c:pt>
                <c:pt idx="25">
                  <c:v>#N/A</c:v>
                </c:pt>
              </c:numCache>
            </c:numRef>
          </c:yVal>
          <c:smooth val="0"/>
          <c:extLst>
            <c:ext xmlns:c16="http://schemas.microsoft.com/office/drawing/2014/chart" uri="{C3380CC4-5D6E-409C-BE32-E72D297353CC}">
              <c16:uniqueId val="{00000061-0FF3-4D45-99A0-21A5D7028BBC}"/>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FF3-4D45-99A0-21A5D7028BB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FF3-4D45-99A0-21A5D7028BB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FF3-4D45-99A0-21A5D7028BBC}"/>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FF3-4D45-99A0-21A5D7028BBC}"/>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FF3-4D45-99A0-21A5D7028BBC}"/>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FF3-4D45-99A0-21A5D7028BB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FF3-4D45-99A0-21A5D7028BBC}"/>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FF3-4D45-99A0-21A5D7028BB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FF3-4D45-99A0-21A5D7028BB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FF3-4D45-99A0-21A5D7028BB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FF3-4D45-99A0-21A5D7028BB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FF3-4D45-99A0-21A5D7028BB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FF3-4D45-99A0-21A5D7028BB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FF3-4D45-99A0-21A5D7028BB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FF3-4D45-99A0-21A5D7028BB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FF3-4D45-99A0-21A5D7028BB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FF3-4D45-99A0-21A5D7028BB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FF3-4D45-99A0-21A5D7028BB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FF3-4D45-99A0-21A5D7028BB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FF3-4D45-99A0-21A5D7028BB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FF3-4D45-99A0-21A5D7028BB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FF3-4D45-99A0-21A5D7028BB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FF3-4D45-99A0-21A5D7028BB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FF3-4D45-99A0-21A5D7028BB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FF3-4D45-99A0-21A5D7028BB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FF3-4D45-99A0-21A5D7028BB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FF3-4D45-99A0-21A5D7028BB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FF3-4D45-99A0-21A5D7028BB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FF3-4D45-99A0-21A5D7028BB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FF3-4D45-99A0-21A5D7028BB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FF3-4D45-99A0-21A5D7028BB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FF3-4D45-99A0-21A5D7028BB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FF3-4D45-99A0-21A5D7028BB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FF3-4D45-99A0-21A5D7028BB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FF3-4D45-99A0-21A5D7028BB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FF3-4D45-99A0-21A5D7028BB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FF3-4D45-99A0-21A5D7028BB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FF3-4D45-99A0-21A5D7028BB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FF3-4D45-99A0-21A5D7028BB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FF3-4D45-99A0-21A5D7028BB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FF3-4D45-99A0-21A5D7028BB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FF3-4D45-99A0-21A5D7028BB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FF3-4D45-99A0-21A5D7028BB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FF3-4D45-99A0-21A5D7028BB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FF3-4D45-99A0-21A5D7028BB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FF3-4D45-99A0-21A5D7028BB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FF3-4D45-99A0-21A5D7028BB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FF3-4D45-99A0-21A5D7028BB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FF3-4D45-99A0-21A5D7028BB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FF3-4D45-99A0-21A5D7028BB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FF3-4D45-99A0-21A5D7028BB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FF3-4D45-99A0-21A5D7028BB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FF3-4D45-99A0-21A5D7028BB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FF3-4D45-99A0-21A5D7028BB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FF3-4D45-99A0-21A5D7028BB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FF3-4D45-99A0-21A5D7028BB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FF3-4D45-99A0-21A5D7028BB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FF3-4D45-99A0-21A5D7028BB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FF3-4D45-99A0-21A5D7028BB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FF3-4D45-99A0-21A5D7028BB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FF3-4D45-99A0-21A5D7028BB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FF3-4D45-99A0-21A5D7028BB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FF3-4D45-99A0-21A5D7028BB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FF3-4D45-99A0-21A5D7028BB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FF3-4D45-99A0-21A5D7028BB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FF3-4D45-99A0-21A5D7028BB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FF3-4D45-99A0-21A5D7028BB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FF3-4D45-99A0-21A5D7028BB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FF3-4D45-99A0-21A5D7028BB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FF3-4D45-99A0-21A5D7028BB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FF3-4D45-99A0-21A5D7028BB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FF3-4D45-99A0-21A5D7028BB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FF3-4D45-99A0-21A5D7028BB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FF3-4D45-99A0-21A5D7028BB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FF3-4D45-99A0-21A5D7028BB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FF3-4D45-99A0-21A5D7028BB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FF3-4D45-99A0-21A5D7028BB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FF3-4D45-99A0-21A5D7028BB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FF3-4D45-99A0-21A5D7028BB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FF3-4D45-99A0-21A5D7028BB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FF3-4D45-99A0-21A5D7028BB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FF3-4D45-99A0-21A5D7028BB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FF3-4D45-99A0-21A5D7028BB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FF3-4D45-99A0-21A5D7028BB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FF3-4D45-99A0-21A5D7028BB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FF3-4D45-99A0-21A5D7028BB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FF3-4D45-99A0-21A5D7028BB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FF3-4D45-99A0-21A5D7028BB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FF3-4D45-99A0-21A5D7028BB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FF3-4D45-99A0-21A5D7028BB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FF3-4D45-99A0-21A5D7028BB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FF3-4D45-99A0-21A5D7028BB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FF3-4D45-99A0-21A5D7028BB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FF3-4D45-99A0-21A5D7028BB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FF3-4D45-99A0-21A5D7028BB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60.606059999999999</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FF3-4D45-99A0-21A5D7028BB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FF3-4D45-99A0-21A5D7028BBC}"/>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FF3-4D45-99A0-21A5D7028BB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FF3-4D45-99A0-21A5D7028BB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FF3-4D45-99A0-21A5D7028BBC}"/>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FF3-4D45-99A0-21A5D7028BBC}"/>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FF3-4D45-99A0-21A5D7028BBC}"/>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FF3-4D45-99A0-21A5D7028BB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FF3-4D45-99A0-21A5D7028BBC}"/>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FF3-4D45-99A0-21A5D7028BB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FF3-4D45-99A0-21A5D7028BB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FF3-4D45-99A0-21A5D7028BB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FF3-4D45-99A0-21A5D7028BB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FF3-4D45-99A0-21A5D7028BB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FF3-4D45-99A0-21A5D7028BB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FF3-4D45-99A0-21A5D7028BB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FF3-4D45-99A0-21A5D7028BB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FF3-4D45-99A0-21A5D7028BB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FF3-4D45-99A0-21A5D7028BB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FF3-4D45-99A0-21A5D7028BB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FF3-4D45-99A0-21A5D7028BB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FF3-4D45-99A0-21A5D7028BB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FF3-4D45-99A0-21A5D7028BB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FF3-4D45-99A0-21A5D7028BB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FF3-4D45-99A0-21A5D7028BB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FF3-4D45-99A0-21A5D7028BB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FF3-4D45-99A0-21A5D7028BB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FF3-4D45-99A0-21A5D7028BB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FF3-4D45-99A0-21A5D7028BB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FF3-4D45-99A0-21A5D7028BB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FF3-4D45-99A0-21A5D7028BB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FF3-4D45-99A0-21A5D7028BB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FF3-4D45-99A0-21A5D7028BB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FF3-4D45-99A0-21A5D7028BB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FF3-4D45-99A0-21A5D7028BB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FF3-4D45-99A0-21A5D7028BB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FF3-4D45-99A0-21A5D7028BB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FF3-4D45-99A0-21A5D7028BB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FF3-4D45-99A0-21A5D7028BB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FF3-4D45-99A0-21A5D7028BB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FF3-4D45-99A0-21A5D7028BB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FF3-4D45-99A0-21A5D7028BB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FF3-4D45-99A0-21A5D7028BB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FF3-4D45-99A0-21A5D7028BB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FF3-4D45-99A0-21A5D7028BB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FF3-4D45-99A0-21A5D7028BB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FF3-4D45-99A0-21A5D7028BB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FF3-4D45-99A0-21A5D7028BB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FF3-4D45-99A0-21A5D7028BB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FF3-4D45-99A0-21A5D7028BB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FF3-4D45-99A0-21A5D7028BB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FF3-4D45-99A0-21A5D7028BB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FF3-4D45-99A0-21A5D7028BB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FF3-4D45-99A0-21A5D7028BB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FF3-4D45-99A0-21A5D7028BB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FF3-4D45-99A0-21A5D7028BB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FF3-4D45-99A0-21A5D7028BB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FF3-4D45-99A0-21A5D7028BB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FF3-4D45-99A0-21A5D7028BB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FF3-4D45-99A0-21A5D7028BB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FF3-4D45-99A0-21A5D7028BB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FF3-4D45-99A0-21A5D7028BB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FF3-4D45-99A0-21A5D7028BB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FF3-4D45-99A0-21A5D7028BB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FF3-4D45-99A0-21A5D7028BB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FF3-4D45-99A0-21A5D7028BB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FF3-4D45-99A0-21A5D7028BB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FF3-4D45-99A0-21A5D7028BB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FF3-4D45-99A0-21A5D7028BB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FF3-4D45-99A0-21A5D7028BB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FF3-4D45-99A0-21A5D7028BB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FF3-4D45-99A0-21A5D7028BB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FF3-4D45-99A0-21A5D7028BB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FF3-4D45-99A0-21A5D7028BB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FF3-4D45-99A0-21A5D7028BB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FF3-4D45-99A0-21A5D7028BB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FF3-4D45-99A0-21A5D7028BB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FF3-4D45-99A0-21A5D7028BB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FF3-4D45-99A0-21A5D7028BB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FF3-4D45-99A0-21A5D7028BB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FF3-4D45-99A0-21A5D7028BB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FF3-4D45-99A0-21A5D7028BB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FF3-4D45-99A0-21A5D7028BB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FF3-4D45-99A0-21A5D7028BB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FF3-4D45-99A0-21A5D7028BB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FF3-4D45-99A0-21A5D7028BB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FF3-4D45-99A0-21A5D7028BB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FF3-4D45-99A0-21A5D7028BB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FF3-4D45-99A0-21A5D7028BB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FF3-4D45-99A0-21A5D7028BB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FF3-4D45-99A0-21A5D7028BB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FF3-4D45-99A0-21A5D7028BB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FF3-4D45-99A0-21A5D7028BB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FF3-4D45-99A0-21A5D7028BB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FF3-4D45-99A0-21A5D7028BB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FF3-4D45-99A0-21A5D7028BB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FF3-4D45-99A0-21A5D7028BB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FF3-4D45-99A0-21A5D7028BBC}"/>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58.9</c:v>
                </c:pt>
                <c:pt idx="14">
                  <c:v>58.9</c:v>
                </c:pt>
                <c:pt idx="15">
                  <c:v>58.9</c:v>
                </c:pt>
                <c:pt idx="16">
                  <c:v>58.9</c:v>
                </c:pt>
                <c:pt idx="17">
                  <c:v>58.9</c:v>
                </c:pt>
                <c:pt idx="18">
                  <c:v>58.9</c:v>
                </c:pt>
                <c:pt idx="19">
                  <c:v>58.9</c:v>
                </c:pt>
                <c:pt idx="20">
                  <c:v>58.9</c:v>
                </c:pt>
                <c:pt idx="21">
                  <c:v>58.9</c:v>
                </c:pt>
                <c:pt idx="22">
                  <c:v>#N/A</c:v>
                </c:pt>
                <c:pt idx="23">
                  <c:v>#N/A</c:v>
                </c:pt>
                <c:pt idx="24">
                  <c:v>#N/A</c:v>
                </c:pt>
                <c:pt idx="25">
                  <c:v>#N/A</c:v>
                </c:pt>
              </c:numCache>
            </c:numRef>
          </c:yVal>
          <c:smooth val="0"/>
          <c:extLst>
            <c:ext xmlns:c16="http://schemas.microsoft.com/office/drawing/2014/chart" uri="{C3380CC4-5D6E-409C-BE32-E72D297353CC}">
              <c16:uniqueId val="{00000000-4392-4497-8B20-A56329D38AF7}"/>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392-4497-8B20-A56329D38AF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392-4497-8B20-A56329D38AF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392-4497-8B20-A56329D38AF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392-4497-8B20-A56329D38AF7}"/>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392-4497-8B20-A56329D38AF7}"/>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392-4497-8B20-A56329D38AF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392-4497-8B20-A56329D38AF7}"/>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392-4497-8B20-A56329D38AF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392-4497-8B20-A56329D38AF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392-4497-8B20-A56329D38AF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392-4497-8B20-A56329D38AF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392-4497-8B20-A56329D38AF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392-4497-8B20-A56329D38AF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392-4497-8B20-A56329D38AF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392-4497-8B20-A56329D38AF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392-4497-8B20-A56329D38AF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392-4497-8B20-A56329D38AF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392-4497-8B20-A56329D38AF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392-4497-8B20-A56329D38AF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392-4497-8B20-A56329D38AF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392-4497-8B20-A56329D38AF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392-4497-8B20-A56329D38AF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392-4497-8B20-A56329D38AF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392-4497-8B20-A56329D38AF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392-4497-8B20-A56329D38AF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392-4497-8B20-A56329D38AF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392-4497-8B20-A56329D38AF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392-4497-8B20-A56329D38AF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392-4497-8B20-A56329D38AF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392-4497-8B20-A56329D38AF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392-4497-8B20-A56329D38AF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392-4497-8B20-A56329D38AF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392-4497-8B20-A56329D38AF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392-4497-8B20-A56329D38AF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392-4497-8B20-A56329D38AF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392-4497-8B20-A56329D38AF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392-4497-8B20-A56329D38AF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392-4497-8B20-A56329D38AF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392-4497-8B20-A56329D38AF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392-4497-8B20-A56329D38AF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392-4497-8B20-A56329D38AF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392-4497-8B20-A56329D38AF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392-4497-8B20-A56329D38AF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392-4497-8B20-A56329D38AF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392-4497-8B20-A56329D38AF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392-4497-8B20-A56329D38AF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392-4497-8B20-A56329D38AF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392-4497-8B20-A56329D38AF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392-4497-8B20-A56329D38AF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392-4497-8B20-A56329D38AF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392-4497-8B20-A56329D38AF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392-4497-8B20-A56329D38AF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392-4497-8B20-A56329D38AF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392-4497-8B20-A56329D38AF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392-4497-8B20-A56329D38AF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392-4497-8B20-A56329D38AF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392-4497-8B20-A56329D38AF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392-4497-8B20-A56329D38AF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392-4497-8B20-A56329D38AF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392-4497-8B20-A56329D38AF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392-4497-8B20-A56329D38AF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392-4497-8B20-A56329D38AF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392-4497-8B20-A56329D38AF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392-4497-8B20-A56329D38AF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392-4497-8B20-A56329D38AF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392-4497-8B20-A56329D38AF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392-4497-8B20-A56329D38AF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392-4497-8B20-A56329D38AF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392-4497-8B20-A56329D38AF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392-4497-8B20-A56329D38AF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392-4497-8B20-A56329D38AF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392-4497-8B20-A56329D38AF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392-4497-8B20-A56329D38AF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392-4497-8B20-A56329D38AF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392-4497-8B20-A56329D38AF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392-4497-8B20-A56329D38AF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392-4497-8B20-A56329D38AF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392-4497-8B20-A56329D38AF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392-4497-8B20-A56329D38AF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392-4497-8B20-A56329D38AF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392-4497-8B20-A56329D38AF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392-4497-8B20-A56329D38AF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392-4497-8B20-A56329D38AF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392-4497-8B20-A56329D38AF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392-4497-8B20-A56329D38AF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392-4497-8B20-A56329D38AF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392-4497-8B20-A56329D38AF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392-4497-8B20-A56329D38AF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392-4497-8B20-A56329D38AF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392-4497-8B20-A56329D38AF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392-4497-8B20-A56329D38AF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392-4497-8B20-A56329D38AF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392-4497-8B20-A56329D38AF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392-4497-8B20-A56329D38AF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392-4497-8B20-A56329D38AF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58.865250000000003</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392-4497-8B20-A56329D38AF7}"/>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47.9</c:v>
                </c:pt>
                <c:pt idx="14">
                  <c:v>47.9</c:v>
                </c:pt>
                <c:pt idx="15">
                  <c:v>47.9</c:v>
                </c:pt>
                <c:pt idx="16">
                  <c:v>47.9</c:v>
                </c:pt>
                <c:pt idx="17">
                  <c:v>47.9</c:v>
                </c:pt>
                <c:pt idx="18">
                  <c:v>47.9</c:v>
                </c:pt>
                <c:pt idx="19">
                  <c:v>47.9</c:v>
                </c:pt>
                <c:pt idx="20">
                  <c:v>47.9</c:v>
                </c:pt>
                <c:pt idx="21">
                  <c:v>47.9</c:v>
                </c:pt>
                <c:pt idx="22">
                  <c:v>#N/A</c:v>
                </c:pt>
                <c:pt idx="23">
                  <c:v>#N/A</c:v>
                </c:pt>
                <c:pt idx="24">
                  <c:v>#N/A</c:v>
                </c:pt>
                <c:pt idx="25">
                  <c:v>#N/A</c:v>
                </c:pt>
              </c:numCache>
            </c:numRef>
          </c:yVal>
          <c:smooth val="0"/>
          <c:extLst>
            <c:ext xmlns:c16="http://schemas.microsoft.com/office/drawing/2014/chart" uri="{C3380CC4-5D6E-409C-BE32-E72D297353CC}">
              <c16:uniqueId val="{00000061-4392-4497-8B20-A56329D38AF7}"/>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392-4497-8B20-A56329D38AF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392-4497-8B20-A56329D38AF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392-4497-8B20-A56329D38AF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392-4497-8B20-A56329D38AF7}"/>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392-4497-8B20-A56329D38AF7}"/>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392-4497-8B20-A56329D38AF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392-4497-8B20-A56329D38AF7}"/>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392-4497-8B20-A56329D38AF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392-4497-8B20-A56329D38AF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392-4497-8B20-A56329D38AF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392-4497-8B20-A56329D38AF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392-4497-8B20-A56329D38AF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392-4497-8B20-A56329D38AF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392-4497-8B20-A56329D38AF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392-4497-8B20-A56329D38AF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392-4497-8B20-A56329D38AF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392-4497-8B20-A56329D38AF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392-4497-8B20-A56329D38AF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392-4497-8B20-A56329D38AF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392-4497-8B20-A56329D38AF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392-4497-8B20-A56329D38AF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392-4497-8B20-A56329D38AF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392-4497-8B20-A56329D38AF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392-4497-8B20-A56329D38AF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392-4497-8B20-A56329D38AF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392-4497-8B20-A56329D38AF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392-4497-8B20-A56329D38AF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392-4497-8B20-A56329D38AF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392-4497-8B20-A56329D38AF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392-4497-8B20-A56329D38AF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392-4497-8B20-A56329D38AF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392-4497-8B20-A56329D38AF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392-4497-8B20-A56329D38AF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392-4497-8B20-A56329D38AF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392-4497-8B20-A56329D38AF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392-4497-8B20-A56329D38AF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392-4497-8B20-A56329D38AF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392-4497-8B20-A56329D38AF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392-4497-8B20-A56329D38AF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392-4497-8B20-A56329D38AF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392-4497-8B20-A56329D38AF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392-4497-8B20-A56329D38AF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392-4497-8B20-A56329D38AF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392-4497-8B20-A56329D38AF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392-4497-8B20-A56329D38AF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392-4497-8B20-A56329D38AF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392-4497-8B20-A56329D38AF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392-4497-8B20-A56329D38AF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392-4497-8B20-A56329D38AF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392-4497-8B20-A56329D38AF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392-4497-8B20-A56329D38AF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392-4497-8B20-A56329D38AF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392-4497-8B20-A56329D38AF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392-4497-8B20-A56329D38AF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392-4497-8B20-A56329D38AF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392-4497-8B20-A56329D38AF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392-4497-8B20-A56329D38AF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392-4497-8B20-A56329D38AF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392-4497-8B20-A56329D38AF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392-4497-8B20-A56329D38AF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392-4497-8B20-A56329D38AF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392-4497-8B20-A56329D38AF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392-4497-8B20-A56329D38AF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392-4497-8B20-A56329D38AF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392-4497-8B20-A56329D38AF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392-4497-8B20-A56329D38AF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392-4497-8B20-A56329D38AF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392-4497-8B20-A56329D38AF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392-4497-8B20-A56329D38AF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392-4497-8B20-A56329D38AF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392-4497-8B20-A56329D38AF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392-4497-8B20-A56329D38AF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392-4497-8B20-A56329D38AF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392-4497-8B20-A56329D38AF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392-4497-8B20-A56329D38AF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392-4497-8B20-A56329D38AF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392-4497-8B20-A56329D38AF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392-4497-8B20-A56329D38AF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392-4497-8B20-A56329D38AF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392-4497-8B20-A56329D38AF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392-4497-8B20-A56329D38AF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392-4497-8B20-A56329D38AF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392-4497-8B20-A56329D38AF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392-4497-8B20-A56329D38AF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392-4497-8B20-A56329D38AF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392-4497-8B20-A56329D38AF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392-4497-8B20-A56329D38AF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392-4497-8B20-A56329D38AF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392-4497-8B20-A56329D38AF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392-4497-8B20-A56329D38AF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392-4497-8B20-A56329D38AF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392-4497-8B20-A56329D38AF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392-4497-8B20-A56329D38AF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392-4497-8B20-A56329D38AF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392-4497-8B20-A56329D38AF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47.872340000000001</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392-4497-8B20-A56329D38AF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392-4497-8B20-A56329D38AF7}"/>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392-4497-8B20-A56329D38AF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392-4497-8B20-A56329D38AF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392-4497-8B20-A56329D38AF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392-4497-8B20-A56329D38AF7}"/>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392-4497-8B20-A56329D38AF7}"/>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392-4497-8B20-A56329D38AF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392-4497-8B20-A56329D38AF7}"/>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392-4497-8B20-A56329D38AF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392-4497-8B20-A56329D38AF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392-4497-8B20-A56329D38AF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392-4497-8B20-A56329D38AF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392-4497-8B20-A56329D38AF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392-4497-8B20-A56329D38AF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392-4497-8B20-A56329D38AF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392-4497-8B20-A56329D38AF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392-4497-8B20-A56329D38AF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392-4497-8B20-A56329D38AF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392-4497-8B20-A56329D38AF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392-4497-8B20-A56329D38AF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392-4497-8B20-A56329D38AF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392-4497-8B20-A56329D38AF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392-4497-8B20-A56329D38AF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392-4497-8B20-A56329D38AF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392-4497-8B20-A56329D38AF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392-4497-8B20-A56329D38AF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392-4497-8B20-A56329D38AF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392-4497-8B20-A56329D38AF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392-4497-8B20-A56329D38AF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392-4497-8B20-A56329D38AF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392-4497-8B20-A56329D38AF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392-4497-8B20-A56329D38AF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392-4497-8B20-A56329D38AF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392-4497-8B20-A56329D38AF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392-4497-8B20-A56329D38AF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392-4497-8B20-A56329D38AF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392-4497-8B20-A56329D38AF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392-4497-8B20-A56329D38AF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392-4497-8B20-A56329D38AF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392-4497-8B20-A56329D38AF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392-4497-8B20-A56329D38AF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392-4497-8B20-A56329D38AF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392-4497-8B20-A56329D38AF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392-4497-8B20-A56329D38AF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392-4497-8B20-A56329D38AF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392-4497-8B20-A56329D38AF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392-4497-8B20-A56329D38AF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392-4497-8B20-A56329D38AF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392-4497-8B20-A56329D38AF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392-4497-8B20-A56329D38AF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392-4497-8B20-A56329D38AF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392-4497-8B20-A56329D38AF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392-4497-8B20-A56329D38AF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392-4497-8B20-A56329D38AF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392-4497-8B20-A56329D38AF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392-4497-8B20-A56329D38AF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392-4497-8B20-A56329D38AF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392-4497-8B20-A56329D38AF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392-4497-8B20-A56329D38AF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392-4497-8B20-A56329D38AF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392-4497-8B20-A56329D38AF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392-4497-8B20-A56329D38AF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392-4497-8B20-A56329D38AF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392-4497-8B20-A56329D38AF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392-4497-8B20-A56329D38AF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392-4497-8B20-A56329D38AF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392-4497-8B20-A56329D38AF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392-4497-8B20-A56329D38AF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392-4497-8B20-A56329D38AF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392-4497-8B20-A56329D38AF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392-4497-8B20-A56329D38AF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392-4497-8B20-A56329D38AF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392-4497-8B20-A56329D38AF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392-4497-8B20-A56329D38AF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392-4497-8B20-A56329D38AF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392-4497-8B20-A56329D38AF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392-4497-8B20-A56329D38AF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392-4497-8B20-A56329D38AF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392-4497-8B20-A56329D38AF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392-4497-8B20-A56329D38AF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392-4497-8B20-A56329D38AF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392-4497-8B20-A56329D38AF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392-4497-8B20-A56329D38AF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392-4497-8B20-A56329D38AF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392-4497-8B20-A56329D38AF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392-4497-8B20-A56329D38AF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392-4497-8B20-A56329D38AF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392-4497-8B20-A56329D38AF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392-4497-8B20-A56329D38AF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392-4497-8B20-A56329D38AF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392-4497-8B20-A56329D38AF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392-4497-8B20-A56329D38AF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392-4497-8B20-A56329D38AF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392-4497-8B20-A56329D38AF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392-4497-8B20-A56329D38AF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392-4497-8B20-A56329D38AF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392-4497-8B20-A56329D38AF7}"/>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53.1</c:v>
                </c:pt>
                <c:pt idx="12">
                  <c:v>54.4</c:v>
                </c:pt>
                <c:pt idx="13">
                  <c:v>55.8</c:v>
                </c:pt>
                <c:pt idx="14">
                  <c:v>57.1</c:v>
                </c:pt>
                <c:pt idx="15">
                  <c:v>58.4</c:v>
                </c:pt>
                <c:pt idx="16">
                  <c:v>59.7</c:v>
                </c:pt>
                <c:pt idx="17">
                  <c:v>61</c:v>
                </c:pt>
                <c:pt idx="18">
                  <c:v>62.3</c:v>
                </c:pt>
                <c:pt idx="19">
                  <c:v>63.6</c:v>
                </c:pt>
                <c:pt idx="20">
                  <c:v>64.900000000000006</c:v>
                </c:pt>
                <c:pt idx="21">
                  <c:v>66.3</c:v>
                </c:pt>
                <c:pt idx="22">
                  <c:v>67.599999999999994</c:v>
                </c:pt>
                <c:pt idx="23">
                  <c:v>68.900000000000006</c:v>
                </c:pt>
                <c:pt idx="24">
                  <c:v>70.2</c:v>
                </c:pt>
                <c:pt idx="25">
                  <c:v>71.5</c:v>
                </c:pt>
              </c:numCache>
            </c:numRef>
          </c:yVal>
          <c:smooth val="0"/>
          <c:extLst>
            <c:ext xmlns:c16="http://schemas.microsoft.com/office/drawing/2014/chart" uri="{C3380CC4-5D6E-409C-BE32-E72D297353CC}">
              <c16:uniqueId val="{00000000-8B76-4D23-BCFE-0D23DF751D8A}"/>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B76-4D23-BCFE-0D23DF751D8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B76-4D23-BCFE-0D23DF751D8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B76-4D23-BCFE-0D23DF751D8A}"/>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B76-4D23-BCFE-0D23DF751D8A}"/>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B76-4D23-BCFE-0D23DF751D8A}"/>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B76-4D23-BCFE-0D23DF751D8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B76-4D23-BCFE-0D23DF751D8A}"/>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B76-4D23-BCFE-0D23DF751D8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B76-4D23-BCFE-0D23DF751D8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B76-4D23-BCFE-0D23DF751D8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B76-4D23-BCFE-0D23DF751D8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B76-4D23-BCFE-0D23DF751D8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B76-4D23-BCFE-0D23DF751D8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B76-4D23-BCFE-0D23DF751D8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B76-4D23-BCFE-0D23DF751D8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B76-4D23-BCFE-0D23DF751D8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B76-4D23-BCFE-0D23DF751D8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B76-4D23-BCFE-0D23DF751D8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B76-4D23-BCFE-0D23DF751D8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B76-4D23-BCFE-0D23DF751D8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B76-4D23-BCFE-0D23DF751D8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B76-4D23-BCFE-0D23DF751D8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B76-4D23-BCFE-0D23DF751D8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B76-4D23-BCFE-0D23DF751D8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76-4D23-BCFE-0D23DF751D8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76-4D23-BCFE-0D23DF751D8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76-4D23-BCFE-0D23DF751D8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76-4D23-BCFE-0D23DF751D8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76-4D23-BCFE-0D23DF751D8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76-4D23-BCFE-0D23DF751D8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76-4D23-BCFE-0D23DF751D8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76-4D23-BCFE-0D23DF751D8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B76-4D23-BCFE-0D23DF751D8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B76-4D23-BCFE-0D23DF751D8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B76-4D23-BCFE-0D23DF751D8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B76-4D23-BCFE-0D23DF751D8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B76-4D23-BCFE-0D23DF751D8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B76-4D23-BCFE-0D23DF751D8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B76-4D23-BCFE-0D23DF751D8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B76-4D23-BCFE-0D23DF751D8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B76-4D23-BCFE-0D23DF751D8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B76-4D23-BCFE-0D23DF751D8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B76-4D23-BCFE-0D23DF751D8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B76-4D23-BCFE-0D23DF751D8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B76-4D23-BCFE-0D23DF751D8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B76-4D23-BCFE-0D23DF751D8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B76-4D23-BCFE-0D23DF751D8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B76-4D23-BCFE-0D23DF751D8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B76-4D23-BCFE-0D23DF751D8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B76-4D23-BCFE-0D23DF751D8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B76-4D23-BCFE-0D23DF751D8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B76-4D23-BCFE-0D23DF751D8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B76-4D23-BCFE-0D23DF751D8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B76-4D23-BCFE-0D23DF751D8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B76-4D23-BCFE-0D23DF751D8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B76-4D23-BCFE-0D23DF751D8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B76-4D23-BCFE-0D23DF751D8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B76-4D23-BCFE-0D23DF751D8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B76-4D23-BCFE-0D23DF751D8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B76-4D23-BCFE-0D23DF751D8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B76-4D23-BCFE-0D23DF751D8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B76-4D23-BCFE-0D23DF751D8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B76-4D23-BCFE-0D23DF751D8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B76-4D23-BCFE-0D23DF751D8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B76-4D23-BCFE-0D23DF751D8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B76-4D23-BCFE-0D23DF751D8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B76-4D23-BCFE-0D23DF751D8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B76-4D23-BCFE-0D23DF751D8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B76-4D23-BCFE-0D23DF751D8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B76-4D23-BCFE-0D23DF751D8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B76-4D23-BCFE-0D23DF751D8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B76-4D23-BCFE-0D23DF751D8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B76-4D23-BCFE-0D23DF751D8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B76-4D23-BCFE-0D23DF751D8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B76-4D23-BCFE-0D23DF751D8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B76-4D23-BCFE-0D23DF751D8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B76-4D23-BCFE-0D23DF751D8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B76-4D23-BCFE-0D23DF751D8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B76-4D23-BCFE-0D23DF751D8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B76-4D23-BCFE-0D23DF751D8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B76-4D23-BCFE-0D23DF751D8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B76-4D23-BCFE-0D23DF751D8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B76-4D23-BCFE-0D23DF751D8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B76-4D23-BCFE-0D23DF751D8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B76-4D23-BCFE-0D23DF751D8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B76-4D23-BCFE-0D23DF751D8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B76-4D23-BCFE-0D23DF751D8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B76-4D23-BCFE-0D23DF751D8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B76-4D23-BCFE-0D23DF751D8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B76-4D23-BCFE-0D23DF751D8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B76-4D23-BCFE-0D23DF751D8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B76-4D23-BCFE-0D23DF751D8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B76-4D23-BCFE-0D23DF751D8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B76-4D23-BCFE-0D23DF751D8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B76-4D23-BCFE-0D23DF751D8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43.553911980440098</c:v>
                </c:pt>
                <c:pt idx="1">
                  <c:v>52.988534704370181</c:v>
                </c:pt>
                <c:pt idx="2">
                  <c:v>65.916452442159382</c:v>
                </c:pt>
                <c:pt idx="3">
                  <c:v>70.202020000000005</c:v>
                </c:pt>
                <c:pt idx="4">
                  <c:v>67.900000000000006</c:v>
                </c:pt>
                <c:pt idx="5">
                  <c:v>72.14611351720994</c:v>
                </c:pt>
                <c:pt idx="6">
                  <c:v>57.491303596127246</c:v>
                </c:pt>
                <c:pt idx="7">
                  <c:v>61.825726141078839</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B76-4D23-BCFE-0D23DF751D8A}"/>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B76-4D23-BCFE-0D23DF751D8A}"/>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B76-4D23-BCFE-0D23DF751D8A}"/>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B76-4D23-BCFE-0D23DF751D8A}"/>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B76-4D23-BCFE-0D23DF751D8A}"/>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B76-4D23-BCFE-0D23DF751D8A}"/>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B76-4D23-BCFE-0D23DF751D8A}"/>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B76-4D23-BCFE-0D23DF751D8A}"/>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B76-4D23-BCFE-0D23DF751D8A}"/>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B76-4D23-BCFE-0D23DF751D8A}"/>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B76-4D23-BCFE-0D23DF751D8A}"/>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B76-4D23-BCFE-0D23DF751D8A}"/>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B76-4D23-BCFE-0D23DF751D8A}"/>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B76-4D23-BCFE-0D23DF751D8A}"/>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B76-4D23-BCFE-0D23DF751D8A}"/>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B76-4D23-BCFE-0D23DF751D8A}"/>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B76-4D23-BCFE-0D23DF751D8A}"/>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B76-4D23-BCFE-0D23DF751D8A}"/>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B76-4D23-BCFE-0D23DF751D8A}"/>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B76-4D23-BCFE-0D23DF751D8A}"/>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B76-4D23-BCFE-0D23DF751D8A}"/>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B76-4D23-BCFE-0D23DF751D8A}"/>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B76-4D23-BCFE-0D23DF751D8A}"/>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B76-4D23-BCFE-0D23DF751D8A}"/>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B76-4D23-BCFE-0D23DF751D8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B76-4D23-BCFE-0D23DF751D8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B76-4D23-BCFE-0D23DF751D8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B76-4D23-BCFE-0D23DF751D8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B76-4D23-BCFE-0D23DF751D8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B76-4D23-BCFE-0D23DF751D8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B76-4D23-BCFE-0D23DF751D8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B76-4D23-BCFE-0D23DF751D8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B76-4D23-BCFE-0D23DF751D8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B76-4D23-BCFE-0D23DF751D8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B76-4D23-BCFE-0D23DF751D8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B76-4D23-BCFE-0D23DF751D8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B76-4D23-BCFE-0D23DF751D8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B76-4D23-BCFE-0D23DF751D8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B76-4D23-BCFE-0D23DF751D8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B76-4D23-BCFE-0D23DF751D8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B76-4D23-BCFE-0D23DF751D8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B76-4D23-BCFE-0D23DF751D8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B76-4D23-BCFE-0D23DF751D8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B76-4D23-BCFE-0D23DF751D8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B76-4D23-BCFE-0D23DF751D8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B76-4D23-BCFE-0D23DF751D8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B76-4D23-BCFE-0D23DF751D8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B76-4D23-BCFE-0D23DF751D8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B76-4D23-BCFE-0D23DF751D8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B76-4D23-BCFE-0D23DF751D8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B76-4D23-BCFE-0D23DF751D8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B76-4D23-BCFE-0D23DF751D8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B76-4D23-BCFE-0D23DF751D8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B76-4D23-BCFE-0D23DF751D8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B76-4D23-BCFE-0D23DF751D8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B76-4D23-BCFE-0D23DF751D8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B76-4D23-BCFE-0D23DF751D8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B76-4D23-BCFE-0D23DF751D8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B76-4D23-BCFE-0D23DF751D8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B76-4D23-BCFE-0D23DF751D8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B76-4D23-BCFE-0D23DF751D8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B76-4D23-BCFE-0D23DF751D8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B76-4D23-BCFE-0D23DF751D8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B76-4D23-BCFE-0D23DF751D8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B76-4D23-BCFE-0D23DF751D8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B76-4D23-BCFE-0D23DF751D8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B76-4D23-BCFE-0D23DF751D8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B76-4D23-BCFE-0D23DF751D8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B76-4D23-BCFE-0D23DF751D8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B76-4D23-BCFE-0D23DF751D8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B76-4D23-BCFE-0D23DF751D8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B76-4D23-BCFE-0D23DF751D8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B76-4D23-BCFE-0D23DF751D8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B76-4D23-BCFE-0D23DF751D8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B76-4D23-BCFE-0D23DF751D8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B76-4D23-BCFE-0D23DF751D8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B76-4D23-BCFE-0D23DF751D8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B76-4D23-BCFE-0D23DF751D8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B76-4D23-BCFE-0D23DF751D8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B76-4D23-BCFE-0D23DF751D8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B76-4D23-BCFE-0D23DF751D8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B76-4D23-BCFE-0D23DF751D8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B76-4D23-BCFE-0D23DF751D8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B76-4D23-BCFE-0D23DF751D8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B76-4D23-BCFE-0D23DF751D8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B76-4D23-BCFE-0D23DF751D8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B76-4D23-BCFE-0D23DF751D8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B76-4D23-BCFE-0D23DF751D8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B76-4D23-BCFE-0D23DF751D8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B76-4D23-BCFE-0D23DF751D8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B76-4D23-BCFE-0D23DF751D8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B76-4D23-BCFE-0D23DF751D8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B76-4D23-BCFE-0D23DF751D8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B76-4D23-BCFE-0D23DF751D8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B76-4D23-BCFE-0D23DF751D8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B76-4D23-BCFE-0D23DF751D8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B76-4D23-BCFE-0D23DF751D8A}"/>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B76-4D23-BCFE-0D23DF751D8A}"/>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36.700000000000003</c:v>
                </c:pt>
                <c:pt idx="12">
                  <c:v>36.700000000000003</c:v>
                </c:pt>
                <c:pt idx="13">
                  <c:v>36.700000000000003</c:v>
                </c:pt>
                <c:pt idx="14">
                  <c:v>36.700000000000003</c:v>
                </c:pt>
                <c:pt idx="15">
                  <c:v>36.700000000000003</c:v>
                </c:pt>
                <c:pt idx="16">
                  <c:v>36.700000000000003</c:v>
                </c:pt>
                <c:pt idx="17">
                  <c:v>36.700000000000003</c:v>
                </c:pt>
                <c:pt idx="18">
                  <c:v>36.700000000000003</c:v>
                </c:pt>
                <c:pt idx="19">
                  <c:v>36.700000000000003</c:v>
                </c:pt>
                <c:pt idx="20">
                  <c:v>36.700000000000003</c:v>
                </c:pt>
                <c:pt idx="21">
                  <c:v>36.700000000000003</c:v>
                </c:pt>
                <c:pt idx="22">
                  <c:v>36.700000000000003</c:v>
                </c:pt>
                <c:pt idx="23">
                  <c:v>36.700000000000003</c:v>
                </c:pt>
                <c:pt idx="24">
                  <c:v>36.700000000000003</c:v>
                </c:pt>
                <c:pt idx="25">
                  <c:v>#N/A</c:v>
                </c:pt>
              </c:numCache>
            </c:numRef>
          </c:yVal>
          <c:smooth val="0"/>
          <c:extLst>
            <c:ext xmlns:c16="http://schemas.microsoft.com/office/drawing/2014/chart" uri="{C3380CC4-5D6E-409C-BE32-E72D297353CC}">
              <c16:uniqueId val="{000000C2-8B76-4D23-BCFE-0D23DF751D8A}"/>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B76-4D23-BCFE-0D23DF751D8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B76-4D23-BCFE-0D23DF751D8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B76-4D23-BCFE-0D23DF751D8A}"/>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B76-4D23-BCFE-0D23DF751D8A}"/>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B76-4D23-BCFE-0D23DF751D8A}"/>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B76-4D23-BCFE-0D23DF751D8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B76-4D23-BCFE-0D23DF751D8A}"/>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B76-4D23-BCFE-0D23DF751D8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B76-4D23-BCFE-0D23DF751D8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B76-4D23-BCFE-0D23DF751D8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B76-4D23-BCFE-0D23DF751D8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B76-4D23-BCFE-0D23DF751D8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B76-4D23-BCFE-0D23DF751D8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B76-4D23-BCFE-0D23DF751D8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B76-4D23-BCFE-0D23DF751D8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B76-4D23-BCFE-0D23DF751D8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B76-4D23-BCFE-0D23DF751D8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B76-4D23-BCFE-0D23DF751D8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B76-4D23-BCFE-0D23DF751D8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B76-4D23-BCFE-0D23DF751D8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B76-4D23-BCFE-0D23DF751D8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B76-4D23-BCFE-0D23DF751D8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B76-4D23-BCFE-0D23DF751D8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B76-4D23-BCFE-0D23DF751D8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B76-4D23-BCFE-0D23DF751D8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B76-4D23-BCFE-0D23DF751D8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B76-4D23-BCFE-0D23DF751D8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B76-4D23-BCFE-0D23DF751D8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B76-4D23-BCFE-0D23DF751D8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B76-4D23-BCFE-0D23DF751D8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B76-4D23-BCFE-0D23DF751D8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B76-4D23-BCFE-0D23DF751D8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B76-4D23-BCFE-0D23DF751D8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B76-4D23-BCFE-0D23DF751D8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B76-4D23-BCFE-0D23DF751D8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B76-4D23-BCFE-0D23DF751D8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B76-4D23-BCFE-0D23DF751D8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B76-4D23-BCFE-0D23DF751D8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B76-4D23-BCFE-0D23DF751D8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B76-4D23-BCFE-0D23DF751D8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B76-4D23-BCFE-0D23DF751D8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B76-4D23-BCFE-0D23DF751D8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B76-4D23-BCFE-0D23DF751D8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B76-4D23-BCFE-0D23DF751D8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B76-4D23-BCFE-0D23DF751D8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B76-4D23-BCFE-0D23DF751D8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B76-4D23-BCFE-0D23DF751D8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B76-4D23-BCFE-0D23DF751D8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B76-4D23-BCFE-0D23DF751D8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B76-4D23-BCFE-0D23DF751D8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B76-4D23-BCFE-0D23DF751D8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B76-4D23-BCFE-0D23DF751D8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B76-4D23-BCFE-0D23DF751D8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B76-4D23-BCFE-0D23DF751D8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B76-4D23-BCFE-0D23DF751D8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B76-4D23-BCFE-0D23DF751D8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B76-4D23-BCFE-0D23DF751D8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B76-4D23-BCFE-0D23DF751D8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B76-4D23-BCFE-0D23DF751D8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B76-4D23-BCFE-0D23DF751D8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B76-4D23-BCFE-0D23DF751D8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B76-4D23-BCFE-0D23DF751D8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B76-4D23-BCFE-0D23DF751D8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B76-4D23-BCFE-0D23DF751D8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B76-4D23-BCFE-0D23DF751D8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B76-4D23-BCFE-0D23DF751D8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B76-4D23-BCFE-0D23DF751D8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B76-4D23-BCFE-0D23DF751D8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B76-4D23-BCFE-0D23DF751D8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B76-4D23-BCFE-0D23DF751D8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B76-4D23-BCFE-0D23DF751D8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B76-4D23-BCFE-0D23DF751D8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B76-4D23-BCFE-0D23DF751D8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B76-4D23-BCFE-0D23DF751D8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B76-4D23-BCFE-0D23DF751D8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B76-4D23-BCFE-0D23DF751D8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B76-4D23-BCFE-0D23DF751D8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B76-4D23-BCFE-0D23DF751D8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B76-4D23-BCFE-0D23DF751D8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B76-4D23-BCFE-0D23DF751D8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B76-4D23-BCFE-0D23DF751D8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B76-4D23-BCFE-0D23DF751D8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B76-4D23-BCFE-0D23DF751D8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B76-4D23-BCFE-0D23DF751D8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B76-4D23-BCFE-0D23DF751D8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B76-4D23-BCFE-0D23DF751D8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B76-4D23-BCFE-0D23DF751D8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B76-4D23-BCFE-0D23DF751D8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B76-4D23-BCFE-0D23DF751D8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B76-4D23-BCFE-0D23DF751D8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B76-4D23-BCFE-0D23DF751D8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B76-4D23-BCFE-0D23DF751D8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B76-4D23-BCFE-0D23DF751D8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B76-4D23-BCFE-0D23DF751D8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B76-4D23-BCFE-0D23DF751D8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47.979799999999997</c:v>
                </c:pt>
                <c:pt idx="4">
                  <c:v>25.326700000000002</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B76-4D23-BCFE-0D23DF751D8A}"/>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001-4772-A023-E32ED4525765}"/>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001-4772-A023-E32ED452576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001-4772-A023-E32ED4525765}"/>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001-4772-A023-E32ED4525765}"/>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001-4772-A023-E32ED4525765}"/>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001-4772-A023-E32ED4525765}"/>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001-4772-A023-E32ED4525765}"/>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001-4772-A023-E32ED4525765}"/>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001-4772-A023-E32ED452576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001-4772-A023-E32ED452576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001-4772-A023-E32ED452576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001-4772-A023-E32ED452576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001-4772-A023-E32ED452576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001-4772-A023-E32ED452576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001-4772-A023-E32ED452576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001-4772-A023-E32ED452576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001-4772-A023-E32ED452576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001-4772-A023-E32ED452576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001-4772-A023-E32ED452576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001-4772-A023-E32ED452576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001-4772-A023-E32ED452576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001-4772-A023-E32ED452576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001-4772-A023-E32ED452576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001-4772-A023-E32ED452576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001-4772-A023-E32ED452576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001-4772-A023-E32ED452576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001-4772-A023-E32ED452576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001-4772-A023-E32ED452576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001-4772-A023-E32ED452576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001-4772-A023-E32ED452576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001-4772-A023-E32ED452576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001-4772-A023-E32ED452576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001-4772-A023-E32ED452576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001-4772-A023-E32ED452576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001-4772-A023-E32ED452576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001-4772-A023-E32ED452576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001-4772-A023-E32ED452576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001-4772-A023-E32ED452576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001-4772-A023-E32ED452576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001-4772-A023-E32ED452576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001-4772-A023-E32ED452576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001-4772-A023-E32ED452576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001-4772-A023-E32ED452576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001-4772-A023-E32ED452576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001-4772-A023-E32ED452576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001-4772-A023-E32ED452576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001-4772-A023-E32ED452576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001-4772-A023-E32ED452576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001-4772-A023-E32ED452576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001-4772-A023-E32ED452576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001-4772-A023-E32ED452576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001-4772-A023-E32ED452576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001-4772-A023-E32ED452576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001-4772-A023-E32ED452576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001-4772-A023-E32ED452576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001-4772-A023-E32ED452576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001-4772-A023-E32ED452576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001-4772-A023-E32ED452576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001-4772-A023-E32ED452576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001-4772-A023-E32ED452576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001-4772-A023-E32ED452576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001-4772-A023-E32ED452576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001-4772-A023-E32ED452576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001-4772-A023-E32ED452576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001-4772-A023-E32ED452576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001-4772-A023-E32ED452576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001-4772-A023-E32ED452576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001-4772-A023-E32ED452576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001-4772-A023-E32ED452576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001-4772-A023-E32ED452576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001-4772-A023-E32ED452576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001-4772-A023-E32ED452576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001-4772-A023-E32ED452576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001-4772-A023-E32ED452576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001-4772-A023-E32ED452576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001-4772-A023-E32ED452576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001-4772-A023-E32ED452576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001-4772-A023-E32ED452576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001-4772-A023-E32ED452576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001-4772-A023-E32ED452576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001-4772-A023-E32ED452576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001-4772-A023-E32ED452576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001-4772-A023-E32ED452576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001-4772-A023-E32ED452576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001-4772-A023-E32ED452576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001-4772-A023-E32ED452576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001-4772-A023-E32ED452576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001-4772-A023-E32ED452576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001-4772-A023-E32ED452576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001-4772-A023-E32ED452576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001-4772-A023-E32ED452576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001-4772-A023-E32ED452576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001-4772-A023-E32ED452576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001-4772-A023-E32ED452576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001-4772-A023-E32ED452576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001-4772-A023-E32ED452576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001-4772-A023-E32ED4525765}"/>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66.7</c:v>
                </c:pt>
                <c:pt idx="14">
                  <c:v>66.7</c:v>
                </c:pt>
                <c:pt idx="15">
                  <c:v>66.7</c:v>
                </c:pt>
                <c:pt idx="16">
                  <c:v>66.7</c:v>
                </c:pt>
                <c:pt idx="17">
                  <c:v>66.7</c:v>
                </c:pt>
                <c:pt idx="18">
                  <c:v>66.7</c:v>
                </c:pt>
                <c:pt idx="19">
                  <c:v>66.7</c:v>
                </c:pt>
                <c:pt idx="20">
                  <c:v>66.7</c:v>
                </c:pt>
                <c:pt idx="21">
                  <c:v>66.7</c:v>
                </c:pt>
                <c:pt idx="22">
                  <c:v>#N/A</c:v>
                </c:pt>
                <c:pt idx="23">
                  <c:v>#N/A</c:v>
                </c:pt>
                <c:pt idx="24">
                  <c:v>#N/A</c:v>
                </c:pt>
                <c:pt idx="25">
                  <c:v>#N/A</c:v>
                </c:pt>
              </c:numCache>
            </c:numRef>
          </c:yVal>
          <c:smooth val="0"/>
          <c:extLst>
            <c:ext xmlns:c16="http://schemas.microsoft.com/office/drawing/2014/chart" uri="{C3380CC4-5D6E-409C-BE32-E72D297353CC}">
              <c16:uniqueId val="{00000061-F001-4772-A023-E32ED4525765}"/>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F001-4772-A023-E32ED4525765}"/>
              </c:ext>
            </c:extLst>
          </c:dPt>
          <c:dPt>
            <c:idx val="2"/>
            <c:bubble3D val="0"/>
            <c:extLst>
              <c:ext xmlns:c16="http://schemas.microsoft.com/office/drawing/2014/chart" uri="{C3380CC4-5D6E-409C-BE32-E72D297353CC}">
                <c16:uniqueId val="{00000063-F001-4772-A023-E32ED4525765}"/>
              </c:ext>
            </c:extLst>
          </c:dPt>
          <c:dPt>
            <c:idx val="3"/>
            <c:bubble3D val="0"/>
            <c:extLst>
              <c:ext xmlns:c16="http://schemas.microsoft.com/office/drawing/2014/chart" uri="{C3380CC4-5D6E-409C-BE32-E72D297353CC}">
                <c16:uniqueId val="{00000064-F001-4772-A023-E32ED4525765}"/>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001-4772-A023-E32ED452576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001-4772-A023-E32ED4525765}"/>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001-4772-A023-E32ED4525765}"/>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001-4772-A023-E32ED4525765}"/>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001-4772-A023-E32ED4525765}"/>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001-4772-A023-E32ED4525765}"/>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001-4772-A023-E32ED4525765}"/>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001-4772-A023-E32ED452576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001-4772-A023-E32ED452576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001-4772-A023-E32ED452576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001-4772-A023-E32ED452576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001-4772-A023-E32ED452576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001-4772-A023-E32ED452576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001-4772-A023-E32ED452576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001-4772-A023-E32ED452576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001-4772-A023-E32ED452576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001-4772-A023-E32ED452576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001-4772-A023-E32ED452576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001-4772-A023-E32ED452576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001-4772-A023-E32ED452576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001-4772-A023-E32ED452576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001-4772-A023-E32ED452576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001-4772-A023-E32ED452576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001-4772-A023-E32ED452576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001-4772-A023-E32ED452576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001-4772-A023-E32ED452576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001-4772-A023-E32ED452576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001-4772-A023-E32ED452576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001-4772-A023-E32ED452576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001-4772-A023-E32ED452576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001-4772-A023-E32ED452576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001-4772-A023-E32ED452576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001-4772-A023-E32ED452576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001-4772-A023-E32ED452576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001-4772-A023-E32ED452576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001-4772-A023-E32ED452576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001-4772-A023-E32ED452576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001-4772-A023-E32ED452576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001-4772-A023-E32ED452576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001-4772-A023-E32ED452576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001-4772-A023-E32ED452576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001-4772-A023-E32ED452576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001-4772-A023-E32ED452576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001-4772-A023-E32ED452576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001-4772-A023-E32ED452576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001-4772-A023-E32ED452576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001-4772-A023-E32ED452576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001-4772-A023-E32ED452576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001-4772-A023-E32ED452576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001-4772-A023-E32ED452576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001-4772-A023-E32ED452576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001-4772-A023-E32ED452576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001-4772-A023-E32ED452576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001-4772-A023-E32ED452576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001-4772-A023-E32ED452576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001-4772-A023-E32ED452576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001-4772-A023-E32ED452576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001-4772-A023-E32ED452576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001-4772-A023-E32ED452576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001-4772-A023-E32ED452576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001-4772-A023-E32ED452576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001-4772-A023-E32ED452576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001-4772-A023-E32ED452576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001-4772-A023-E32ED452576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001-4772-A023-E32ED452576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001-4772-A023-E32ED452576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001-4772-A023-E32ED452576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001-4772-A023-E32ED452576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001-4772-A023-E32ED452576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001-4772-A023-E32ED452576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001-4772-A023-E32ED452576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001-4772-A023-E32ED452576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001-4772-A023-E32ED452576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001-4772-A023-E32ED452576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001-4772-A023-E32ED452576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001-4772-A023-E32ED452576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001-4772-A023-E32ED452576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001-4772-A023-E32ED452576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001-4772-A023-E32ED452576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001-4772-A023-E32ED452576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001-4772-A023-E32ED452576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001-4772-A023-E32ED452576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001-4772-A023-E32ED452576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001-4772-A023-E32ED452576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001-4772-A023-E32ED452576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001-4772-A023-E32ED452576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001-4772-A023-E32ED452576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001-4772-A023-E32ED452576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001-4772-A023-E32ED452576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001-4772-A023-E32ED452576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001-4772-A023-E32ED452576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001-4772-A023-E32ED452576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001-4772-A023-E32ED452576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001-4772-A023-E32ED452576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001-4772-A023-E32ED452576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66.666669999999996</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001-4772-A023-E32ED452576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88.9</c:v>
                </c:pt>
                <c:pt idx="14">
                  <c:v>88.9</c:v>
                </c:pt>
                <c:pt idx="15">
                  <c:v>88.9</c:v>
                </c:pt>
                <c:pt idx="16">
                  <c:v>88.9</c:v>
                </c:pt>
                <c:pt idx="17">
                  <c:v>88.9</c:v>
                </c:pt>
                <c:pt idx="18">
                  <c:v>88.9</c:v>
                </c:pt>
                <c:pt idx="19">
                  <c:v>88.9</c:v>
                </c:pt>
                <c:pt idx="20">
                  <c:v>88.9</c:v>
                </c:pt>
                <c:pt idx="21">
                  <c:v>88.9</c:v>
                </c:pt>
                <c:pt idx="22">
                  <c:v>#N/A</c:v>
                </c:pt>
                <c:pt idx="23">
                  <c:v>#N/A</c:v>
                </c:pt>
                <c:pt idx="24">
                  <c:v>#N/A</c:v>
                </c:pt>
                <c:pt idx="25">
                  <c:v>#N/A</c:v>
                </c:pt>
              </c:numCache>
            </c:numRef>
          </c:yVal>
          <c:smooth val="0"/>
          <c:extLst>
            <c:ext xmlns:c16="http://schemas.microsoft.com/office/drawing/2014/chart" uri="{C3380CC4-5D6E-409C-BE32-E72D297353CC}">
              <c16:uniqueId val="{000000C2-F001-4772-A023-E32ED4525765}"/>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001-4772-A023-E32ED452576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001-4772-A023-E32ED4525765}"/>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001-4772-A023-E32ED4525765}"/>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001-4772-A023-E32ED4525765}"/>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001-4772-A023-E32ED4525765}"/>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001-4772-A023-E32ED4525765}"/>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001-4772-A023-E32ED4525765}"/>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001-4772-A023-E32ED452576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001-4772-A023-E32ED452576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001-4772-A023-E32ED452576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001-4772-A023-E32ED452576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001-4772-A023-E32ED452576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001-4772-A023-E32ED452576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001-4772-A023-E32ED452576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001-4772-A023-E32ED452576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001-4772-A023-E32ED452576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001-4772-A023-E32ED452576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001-4772-A023-E32ED452576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001-4772-A023-E32ED452576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001-4772-A023-E32ED452576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001-4772-A023-E32ED452576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001-4772-A023-E32ED452576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001-4772-A023-E32ED452576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001-4772-A023-E32ED452576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001-4772-A023-E32ED452576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001-4772-A023-E32ED452576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001-4772-A023-E32ED452576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001-4772-A023-E32ED452576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001-4772-A023-E32ED452576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001-4772-A023-E32ED452576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001-4772-A023-E32ED452576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001-4772-A023-E32ED452576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001-4772-A023-E32ED452576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001-4772-A023-E32ED452576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001-4772-A023-E32ED452576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001-4772-A023-E32ED452576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001-4772-A023-E32ED452576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001-4772-A023-E32ED452576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001-4772-A023-E32ED452576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001-4772-A023-E32ED452576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001-4772-A023-E32ED452576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001-4772-A023-E32ED452576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001-4772-A023-E32ED452576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001-4772-A023-E32ED452576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001-4772-A023-E32ED452576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001-4772-A023-E32ED452576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001-4772-A023-E32ED452576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001-4772-A023-E32ED452576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001-4772-A023-E32ED452576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001-4772-A023-E32ED452576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001-4772-A023-E32ED452576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001-4772-A023-E32ED452576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001-4772-A023-E32ED452576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001-4772-A023-E32ED452576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001-4772-A023-E32ED452576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001-4772-A023-E32ED452576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001-4772-A023-E32ED452576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001-4772-A023-E32ED452576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001-4772-A023-E32ED452576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001-4772-A023-E32ED452576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001-4772-A023-E32ED452576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001-4772-A023-E32ED452576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001-4772-A023-E32ED452576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001-4772-A023-E32ED452576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001-4772-A023-E32ED452576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001-4772-A023-E32ED452576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001-4772-A023-E32ED452576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001-4772-A023-E32ED452576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001-4772-A023-E32ED452576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001-4772-A023-E32ED452576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001-4772-A023-E32ED452576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001-4772-A023-E32ED452576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001-4772-A023-E32ED452576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001-4772-A023-E32ED452576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001-4772-A023-E32ED452576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001-4772-A023-E32ED452576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001-4772-A023-E32ED452576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001-4772-A023-E32ED452576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001-4772-A023-E32ED452576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001-4772-A023-E32ED452576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001-4772-A023-E32ED452576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001-4772-A023-E32ED452576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001-4772-A023-E32ED452576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001-4772-A023-E32ED452576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001-4772-A023-E32ED452576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001-4772-A023-E32ED452576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001-4772-A023-E32ED452576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001-4772-A023-E32ED452576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001-4772-A023-E32ED452576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001-4772-A023-E32ED452576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001-4772-A023-E32ED452576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001-4772-A023-E32ED452576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001-4772-A023-E32ED452576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001-4772-A023-E32ED452576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001-4772-A023-E32ED452576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88.888890000000004</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001-4772-A023-E32ED4525765}"/>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785-4247-A3F0-3F3F4DF42A03}"/>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785-4247-A3F0-3F3F4DF42A0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785-4247-A3F0-3F3F4DF42A0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785-4247-A3F0-3F3F4DF42A03}"/>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785-4247-A3F0-3F3F4DF42A03}"/>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785-4247-A3F0-3F3F4DF42A03}"/>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785-4247-A3F0-3F3F4DF42A0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785-4247-A3F0-3F3F4DF42A03}"/>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785-4247-A3F0-3F3F4DF42A0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785-4247-A3F0-3F3F4DF42A0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785-4247-A3F0-3F3F4DF42A0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785-4247-A3F0-3F3F4DF42A0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785-4247-A3F0-3F3F4DF42A0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785-4247-A3F0-3F3F4DF42A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785-4247-A3F0-3F3F4DF42A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785-4247-A3F0-3F3F4DF42A0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785-4247-A3F0-3F3F4DF42A0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785-4247-A3F0-3F3F4DF42A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785-4247-A3F0-3F3F4DF42A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785-4247-A3F0-3F3F4DF42A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785-4247-A3F0-3F3F4DF42A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785-4247-A3F0-3F3F4DF42A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785-4247-A3F0-3F3F4DF42A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785-4247-A3F0-3F3F4DF42A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785-4247-A3F0-3F3F4DF42A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785-4247-A3F0-3F3F4DF42A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785-4247-A3F0-3F3F4DF42A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785-4247-A3F0-3F3F4DF42A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785-4247-A3F0-3F3F4DF42A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785-4247-A3F0-3F3F4DF42A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785-4247-A3F0-3F3F4DF42A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785-4247-A3F0-3F3F4DF42A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785-4247-A3F0-3F3F4DF42A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785-4247-A3F0-3F3F4DF42A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785-4247-A3F0-3F3F4DF42A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785-4247-A3F0-3F3F4DF42A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785-4247-A3F0-3F3F4DF42A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785-4247-A3F0-3F3F4DF42A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785-4247-A3F0-3F3F4DF42A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785-4247-A3F0-3F3F4DF42A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785-4247-A3F0-3F3F4DF42A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785-4247-A3F0-3F3F4DF42A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785-4247-A3F0-3F3F4DF42A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785-4247-A3F0-3F3F4DF42A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785-4247-A3F0-3F3F4DF42A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785-4247-A3F0-3F3F4DF42A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785-4247-A3F0-3F3F4DF42A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785-4247-A3F0-3F3F4DF42A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785-4247-A3F0-3F3F4DF42A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785-4247-A3F0-3F3F4DF42A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785-4247-A3F0-3F3F4DF42A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785-4247-A3F0-3F3F4DF42A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785-4247-A3F0-3F3F4DF42A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785-4247-A3F0-3F3F4DF42A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785-4247-A3F0-3F3F4DF42A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785-4247-A3F0-3F3F4DF42A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785-4247-A3F0-3F3F4DF42A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785-4247-A3F0-3F3F4DF42A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785-4247-A3F0-3F3F4DF42A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785-4247-A3F0-3F3F4DF42A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785-4247-A3F0-3F3F4DF42A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785-4247-A3F0-3F3F4DF42A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785-4247-A3F0-3F3F4DF42A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785-4247-A3F0-3F3F4DF42A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785-4247-A3F0-3F3F4DF42A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785-4247-A3F0-3F3F4DF42A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785-4247-A3F0-3F3F4DF42A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785-4247-A3F0-3F3F4DF42A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785-4247-A3F0-3F3F4DF42A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785-4247-A3F0-3F3F4DF42A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785-4247-A3F0-3F3F4DF42A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785-4247-A3F0-3F3F4DF42A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785-4247-A3F0-3F3F4DF42A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785-4247-A3F0-3F3F4DF42A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785-4247-A3F0-3F3F4DF42A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785-4247-A3F0-3F3F4DF42A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785-4247-A3F0-3F3F4DF42A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785-4247-A3F0-3F3F4DF42A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785-4247-A3F0-3F3F4DF42A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785-4247-A3F0-3F3F4DF42A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785-4247-A3F0-3F3F4DF42A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785-4247-A3F0-3F3F4DF42A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785-4247-A3F0-3F3F4DF42A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785-4247-A3F0-3F3F4DF42A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785-4247-A3F0-3F3F4DF42A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785-4247-A3F0-3F3F4DF42A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785-4247-A3F0-3F3F4DF42A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785-4247-A3F0-3F3F4DF42A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785-4247-A3F0-3F3F4DF42A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785-4247-A3F0-3F3F4DF42A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785-4247-A3F0-3F3F4DF42A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785-4247-A3F0-3F3F4DF42A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785-4247-A3F0-3F3F4DF42A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785-4247-A3F0-3F3F4DF42A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785-4247-A3F0-3F3F4DF42A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785-4247-A3F0-3F3F4DF42A0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785-4247-A3F0-3F3F4DF42A03}"/>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39.700000000000003</c:v>
                </c:pt>
                <c:pt idx="14">
                  <c:v>39.700000000000003</c:v>
                </c:pt>
                <c:pt idx="15">
                  <c:v>39.700000000000003</c:v>
                </c:pt>
                <c:pt idx="16">
                  <c:v>39.700000000000003</c:v>
                </c:pt>
                <c:pt idx="17">
                  <c:v>39.700000000000003</c:v>
                </c:pt>
                <c:pt idx="18">
                  <c:v>39.700000000000003</c:v>
                </c:pt>
                <c:pt idx="19">
                  <c:v>39.700000000000003</c:v>
                </c:pt>
                <c:pt idx="20">
                  <c:v>39.700000000000003</c:v>
                </c:pt>
                <c:pt idx="21">
                  <c:v>39.700000000000003</c:v>
                </c:pt>
                <c:pt idx="22">
                  <c:v>#N/A</c:v>
                </c:pt>
                <c:pt idx="23">
                  <c:v>#N/A</c:v>
                </c:pt>
                <c:pt idx="24">
                  <c:v>#N/A</c:v>
                </c:pt>
                <c:pt idx="25">
                  <c:v>#N/A</c:v>
                </c:pt>
              </c:numCache>
            </c:numRef>
          </c:yVal>
          <c:smooth val="0"/>
          <c:extLst>
            <c:ext xmlns:c16="http://schemas.microsoft.com/office/drawing/2014/chart" uri="{C3380CC4-5D6E-409C-BE32-E72D297353CC}">
              <c16:uniqueId val="{00000061-F785-4247-A3F0-3F3F4DF42A03}"/>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F785-4247-A3F0-3F3F4DF42A03}"/>
              </c:ext>
            </c:extLst>
          </c:dPt>
          <c:dPt>
            <c:idx val="2"/>
            <c:bubble3D val="0"/>
            <c:extLst>
              <c:ext xmlns:c16="http://schemas.microsoft.com/office/drawing/2014/chart" uri="{C3380CC4-5D6E-409C-BE32-E72D297353CC}">
                <c16:uniqueId val="{00000063-F785-4247-A3F0-3F3F4DF42A03}"/>
              </c:ext>
            </c:extLst>
          </c:dPt>
          <c:dPt>
            <c:idx val="3"/>
            <c:bubble3D val="0"/>
            <c:extLst>
              <c:ext xmlns:c16="http://schemas.microsoft.com/office/drawing/2014/chart" uri="{C3380CC4-5D6E-409C-BE32-E72D297353CC}">
                <c16:uniqueId val="{00000064-F785-4247-A3F0-3F3F4DF42A03}"/>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785-4247-A3F0-3F3F4DF42A0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785-4247-A3F0-3F3F4DF42A0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785-4247-A3F0-3F3F4DF42A03}"/>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785-4247-A3F0-3F3F4DF42A03}"/>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785-4247-A3F0-3F3F4DF42A03}"/>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785-4247-A3F0-3F3F4DF42A0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785-4247-A3F0-3F3F4DF42A03}"/>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785-4247-A3F0-3F3F4DF42A0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785-4247-A3F0-3F3F4DF42A0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785-4247-A3F0-3F3F4DF42A0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785-4247-A3F0-3F3F4DF42A0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785-4247-A3F0-3F3F4DF42A0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785-4247-A3F0-3F3F4DF42A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785-4247-A3F0-3F3F4DF42A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785-4247-A3F0-3F3F4DF42A0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785-4247-A3F0-3F3F4DF42A0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785-4247-A3F0-3F3F4DF42A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785-4247-A3F0-3F3F4DF42A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785-4247-A3F0-3F3F4DF42A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785-4247-A3F0-3F3F4DF42A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785-4247-A3F0-3F3F4DF42A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785-4247-A3F0-3F3F4DF42A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785-4247-A3F0-3F3F4DF42A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785-4247-A3F0-3F3F4DF42A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785-4247-A3F0-3F3F4DF42A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785-4247-A3F0-3F3F4DF42A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785-4247-A3F0-3F3F4DF42A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785-4247-A3F0-3F3F4DF42A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785-4247-A3F0-3F3F4DF42A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785-4247-A3F0-3F3F4DF42A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785-4247-A3F0-3F3F4DF42A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785-4247-A3F0-3F3F4DF42A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785-4247-A3F0-3F3F4DF42A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785-4247-A3F0-3F3F4DF42A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785-4247-A3F0-3F3F4DF42A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785-4247-A3F0-3F3F4DF42A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785-4247-A3F0-3F3F4DF42A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785-4247-A3F0-3F3F4DF42A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785-4247-A3F0-3F3F4DF42A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785-4247-A3F0-3F3F4DF42A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785-4247-A3F0-3F3F4DF42A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785-4247-A3F0-3F3F4DF42A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785-4247-A3F0-3F3F4DF42A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785-4247-A3F0-3F3F4DF42A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785-4247-A3F0-3F3F4DF42A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785-4247-A3F0-3F3F4DF42A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785-4247-A3F0-3F3F4DF42A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785-4247-A3F0-3F3F4DF42A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785-4247-A3F0-3F3F4DF42A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785-4247-A3F0-3F3F4DF42A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785-4247-A3F0-3F3F4DF42A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785-4247-A3F0-3F3F4DF42A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785-4247-A3F0-3F3F4DF42A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785-4247-A3F0-3F3F4DF42A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785-4247-A3F0-3F3F4DF42A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785-4247-A3F0-3F3F4DF42A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785-4247-A3F0-3F3F4DF42A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785-4247-A3F0-3F3F4DF42A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785-4247-A3F0-3F3F4DF42A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785-4247-A3F0-3F3F4DF42A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785-4247-A3F0-3F3F4DF42A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785-4247-A3F0-3F3F4DF42A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785-4247-A3F0-3F3F4DF42A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785-4247-A3F0-3F3F4DF42A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785-4247-A3F0-3F3F4DF42A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785-4247-A3F0-3F3F4DF42A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785-4247-A3F0-3F3F4DF42A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785-4247-A3F0-3F3F4DF42A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785-4247-A3F0-3F3F4DF42A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785-4247-A3F0-3F3F4DF42A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785-4247-A3F0-3F3F4DF42A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785-4247-A3F0-3F3F4DF42A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785-4247-A3F0-3F3F4DF42A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785-4247-A3F0-3F3F4DF42A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785-4247-A3F0-3F3F4DF42A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785-4247-A3F0-3F3F4DF42A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785-4247-A3F0-3F3F4DF42A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785-4247-A3F0-3F3F4DF42A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785-4247-A3F0-3F3F4DF42A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785-4247-A3F0-3F3F4DF42A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785-4247-A3F0-3F3F4DF42A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785-4247-A3F0-3F3F4DF42A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785-4247-A3F0-3F3F4DF42A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785-4247-A3F0-3F3F4DF42A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785-4247-A3F0-3F3F4DF42A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785-4247-A3F0-3F3F4DF42A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785-4247-A3F0-3F3F4DF42A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785-4247-A3F0-3F3F4DF42A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785-4247-A3F0-3F3F4DF42A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785-4247-A3F0-3F3F4DF42A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785-4247-A3F0-3F3F4DF42A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785-4247-A3F0-3F3F4DF42A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785-4247-A3F0-3F3F4DF42A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785-4247-A3F0-3F3F4DF42A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785-4247-A3F0-3F3F4DF42A0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39.71631</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785-4247-A3F0-3F3F4DF42A0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62.8</c:v>
                </c:pt>
                <c:pt idx="14">
                  <c:v>62.8</c:v>
                </c:pt>
                <c:pt idx="15">
                  <c:v>62.8</c:v>
                </c:pt>
                <c:pt idx="16">
                  <c:v>62.8</c:v>
                </c:pt>
                <c:pt idx="17">
                  <c:v>62.8</c:v>
                </c:pt>
                <c:pt idx="18">
                  <c:v>62.8</c:v>
                </c:pt>
                <c:pt idx="19">
                  <c:v>62.8</c:v>
                </c:pt>
                <c:pt idx="20">
                  <c:v>62.8</c:v>
                </c:pt>
                <c:pt idx="21">
                  <c:v>62.8</c:v>
                </c:pt>
                <c:pt idx="22">
                  <c:v>#N/A</c:v>
                </c:pt>
                <c:pt idx="23">
                  <c:v>#N/A</c:v>
                </c:pt>
                <c:pt idx="24">
                  <c:v>#N/A</c:v>
                </c:pt>
                <c:pt idx="25">
                  <c:v>#N/A</c:v>
                </c:pt>
              </c:numCache>
            </c:numRef>
          </c:yVal>
          <c:smooth val="0"/>
          <c:extLst>
            <c:ext xmlns:c16="http://schemas.microsoft.com/office/drawing/2014/chart" uri="{C3380CC4-5D6E-409C-BE32-E72D297353CC}">
              <c16:uniqueId val="{000000C2-F785-4247-A3F0-3F3F4DF42A03}"/>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785-4247-A3F0-3F3F4DF42A0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785-4247-A3F0-3F3F4DF42A0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785-4247-A3F0-3F3F4DF42A03}"/>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785-4247-A3F0-3F3F4DF42A03}"/>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785-4247-A3F0-3F3F4DF42A03}"/>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785-4247-A3F0-3F3F4DF42A0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785-4247-A3F0-3F3F4DF42A03}"/>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785-4247-A3F0-3F3F4DF42A0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785-4247-A3F0-3F3F4DF42A0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785-4247-A3F0-3F3F4DF42A0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785-4247-A3F0-3F3F4DF42A0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785-4247-A3F0-3F3F4DF42A0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785-4247-A3F0-3F3F4DF42A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785-4247-A3F0-3F3F4DF42A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785-4247-A3F0-3F3F4DF42A0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785-4247-A3F0-3F3F4DF42A0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785-4247-A3F0-3F3F4DF42A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785-4247-A3F0-3F3F4DF42A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785-4247-A3F0-3F3F4DF42A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785-4247-A3F0-3F3F4DF42A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785-4247-A3F0-3F3F4DF42A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785-4247-A3F0-3F3F4DF42A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785-4247-A3F0-3F3F4DF42A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785-4247-A3F0-3F3F4DF42A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785-4247-A3F0-3F3F4DF42A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785-4247-A3F0-3F3F4DF42A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785-4247-A3F0-3F3F4DF42A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785-4247-A3F0-3F3F4DF42A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785-4247-A3F0-3F3F4DF42A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785-4247-A3F0-3F3F4DF42A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785-4247-A3F0-3F3F4DF42A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785-4247-A3F0-3F3F4DF42A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785-4247-A3F0-3F3F4DF42A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785-4247-A3F0-3F3F4DF42A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785-4247-A3F0-3F3F4DF42A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785-4247-A3F0-3F3F4DF42A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785-4247-A3F0-3F3F4DF42A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785-4247-A3F0-3F3F4DF42A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785-4247-A3F0-3F3F4DF42A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785-4247-A3F0-3F3F4DF42A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785-4247-A3F0-3F3F4DF42A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785-4247-A3F0-3F3F4DF42A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785-4247-A3F0-3F3F4DF42A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785-4247-A3F0-3F3F4DF42A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785-4247-A3F0-3F3F4DF42A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785-4247-A3F0-3F3F4DF42A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785-4247-A3F0-3F3F4DF42A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785-4247-A3F0-3F3F4DF42A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785-4247-A3F0-3F3F4DF42A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785-4247-A3F0-3F3F4DF42A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785-4247-A3F0-3F3F4DF42A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785-4247-A3F0-3F3F4DF42A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785-4247-A3F0-3F3F4DF42A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785-4247-A3F0-3F3F4DF42A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785-4247-A3F0-3F3F4DF42A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785-4247-A3F0-3F3F4DF42A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785-4247-A3F0-3F3F4DF42A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785-4247-A3F0-3F3F4DF42A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785-4247-A3F0-3F3F4DF42A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785-4247-A3F0-3F3F4DF42A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785-4247-A3F0-3F3F4DF42A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785-4247-A3F0-3F3F4DF42A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785-4247-A3F0-3F3F4DF42A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785-4247-A3F0-3F3F4DF42A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785-4247-A3F0-3F3F4DF42A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785-4247-A3F0-3F3F4DF42A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785-4247-A3F0-3F3F4DF42A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785-4247-A3F0-3F3F4DF42A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785-4247-A3F0-3F3F4DF42A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785-4247-A3F0-3F3F4DF42A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785-4247-A3F0-3F3F4DF42A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785-4247-A3F0-3F3F4DF42A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785-4247-A3F0-3F3F4DF42A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785-4247-A3F0-3F3F4DF42A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785-4247-A3F0-3F3F4DF42A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785-4247-A3F0-3F3F4DF42A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785-4247-A3F0-3F3F4DF42A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785-4247-A3F0-3F3F4DF42A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785-4247-A3F0-3F3F4DF42A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785-4247-A3F0-3F3F4DF42A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785-4247-A3F0-3F3F4DF42A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785-4247-A3F0-3F3F4DF42A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785-4247-A3F0-3F3F4DF42A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785-4247-A3F0-3F3F4DF42A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785-4247-A3F0-3F3F4DF42A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785-4247-A3F0-3F3F4DF42A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785-4247-A3F0-3F3F4DF42A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785-4247-A3F0-3F3F4DF42A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785-4247-A3F0-3F3F4DF42A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785-4247-A3F0-3F3F4DF42A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785-4247-A3F0-3F3F4DF42A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785-4247-A3F0-3F3F4DF42A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785-4247-A3F0-3F3F4DF42A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785-4247-A3F0-3F3F4DF42A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785-4247-A3F0-3F3F4DF42A0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62.76596</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785-4247-A3F0-3F3F4DF42A03}"/>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388-4BB7-B2D6-3D81906EE210}"/>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388-4BB7-B2D6-3D81906EE21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388-4BB7-B2D6-3D81906EE210}"/>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388-4BB7-B2D6-3D81906EE210}"/>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388-4BB7-B2D6-3D81906EE210}"/>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388-4BB7-B2D6-3D81906EE21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388-4BB7-B2D6-3D81906EE210}"/>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388-4BB7-B2D6-3D81906EE21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388-4BB7-B2D6-3D81906EE21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388-4BB7-B2D6-3D81906EE21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388-4BB7-B2D6-3D81906EE21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388-4BB7-B2D6-3D81906EE21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388-4BB7-B2D6-3D81906EE21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388-4BB7-B2D6-3D81906EE21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388-4BB7-B2D6-3D81906EE21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388-4BB7-B2D6-3D81906EE21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388-4BB7-B2D6-3D81906EE21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388-4BB7-B2D6-3D81906EE21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388-4BB7-B2D6-3D81906EE21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388-4BB7-B2D6-3D81906EE21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388-4BB7-B2D6-3D81906EE21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388-4BB7-B2D6-3D81906EE21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388-4BB7-B2D6-3D81906EE21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388-4BB7-B2D6-3D81906EE21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388-4BB7-B2D6-3D81906EE21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388-4BB7-B2D6-3D81906EE21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388-4BB7-B2D6-3D81906EE21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388-4BB7-B2D6-3D81906EE21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388-4BB7-B2D6-3D81906EE21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388-4BB7-B2D6-3D81906EE21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388-4BB7-B2D6-3D81906EE21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388-4BB7-B2D6-3D81906EE21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388-4BB7-B2D6-3D81906EE21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388-4BB7-B2D6-3D81906EE21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388-4BB7-B2D6-3D81906EE21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388-4BB7-B2D6-3D81906EE21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388-4BB7-B2D6-3D81906EE21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388-4BB7-B2D6-3D81906EE21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388-4BB7-B2D6-3D81906EE21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388-4BB7-B2D6-3D81906EE21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388-4BB7-B2D6-3D81906EE21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388-4BB7-B2D6-3D81906EE21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388-4BB7-B2D6-3D81906EE21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388-4BB7-B2D6-3D81906EE21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388-4BB7-B2D6-3D81906EE21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388-4BB7-B2D6-3D81906EE21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388-4BB7-B2D6-3D81906EE21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388-4BB7-B2D6-3D81906EE21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388-4BB7-B2D6-3D81906EE21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388-4BB7-B2D6-3D81906EE21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388-4BB7-B2D6-3D81906EE21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388-4BB7-B2D6-3D81906EE21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388-4BB7-B2D6-3D81906EE21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388-4BB7-B2D6-3D81906EE21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388-4BB7-B2D6-3D81906EE21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388-4BB7-B2D6-3D81906EE21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388-4BB7-B2D6-3D81906EE21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388-4BB7-B2D6-3D81906EE21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388-4BB7-B2D6-3D81906EE21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388-4BB7-B2D6-3D81906EE21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388-4BB7-B2D6-3D81906EE21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388-4BB7-B2D6-3D81906EE21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388-4BB7-B2D6-3D81906EE21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388-4BB7-B2D6-3D81906EE21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388-4BB7-B2D6-3D81906EE21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388-4BB7-B2D6-3D81906EE21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388-4BB7-B2D6-3D81906EE21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388-4BB7-B2D6-3D81906EE21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388-4BB7-B2D6-3D81906EE21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388-4BB7-B2D6-3D81906EE21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388-4BB7-B2D6-3D81906EE21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388-4BB7-B2D6-3D81906EE21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388-4BB7-B2D6-3D81906EE21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388-4BB7-B2D6-3D81906EE21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388-4BB7-B2D6-3D81906EE21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388-4BB7-B2D6-3D81906EE21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388-4BB7-B2D6-3D81906EE21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388-4BB7-B2D6-3D81906EE21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388-4BB7-B2D6-3D81906EE21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388-4BB7-B2D6-3D81906EE21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388-4BB7-B2D6-3D81906EE21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388-4BB7-B2D6-3D81906EE21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388-4BB7-B2D6-3D81906EE21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388-4BB7-B2D6-3D81906EE21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388-4BB7-B2D6-3D81906EE21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388-4BB7-B2D6-3D81906EE21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388-4BB7-B2D6-3D81906EE21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388-4BB7-B2D6-3D81906EE21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388-4BB7-B2D6-3D81906EE21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388-4BB7-B2D6-3D81906EE21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388-4BB7-B2D6-3D81906EE21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388-4BB7-B2D6-3D81906EE21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388-4BB7-B2D6-3D81906EE21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388-4BB7-B2D6-3D81906EE21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388-4BB7-B2D6-3D81906EE21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76.541353383458656</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388-4BB7-B2D6-3D81906EE210}"/>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76.5</c:v>
                </c:pt>
                <c:pt idx="20">
                  <c:v>76.5</c:v>
                </c:pt>
                <c:pt idx="21">
                  <c:v>76.5</c:v>
                </c:pt>
                <c:pt idx="22">
                  <c:v>76.5</c:v>
                </c:pt>
                <c:pt idx="23">
                  <c:v>76.5</c:v>
                </c:pt>
                <c:pt idx="24">
                  <c:v>76.5</c:v>
                </c:pt>
                <c:pt idx="25">
                  <c:v>76.5</c:v>
                </c:pt>
              </c:numCache>
            </c:numRef>
          </c:yVal>
          <c:smooth val="0"/>
          <c:extLst>
            <c:ext xmlns:c16="http://schemas.microsoft.com/office/drawing/2014/chart" uri="{C3380CC4-5D6E-409C-BE32-E72D297353CC}">
              <c16:uniqueId val="{00000060-0388-4BB7-B2D6-3D81906EE210}"/>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388-4BB7-B2D6-3D81906EE210}"/>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0388-4BB7-B2D6-3D81906EE210}"/>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388-4BB7-B2D6-3D81906EE210}"/>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388-4BB7-B2D6-3D81906EE21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388-4BB7-B2D6-3D81906EE210}"/>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388-4BB7-B2D6-3D81906EE210}"/>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388-4BB7-B2D6-3D81906EE210}"/>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388-4BB7-B2D6-3D81906EE210}"/>
                </c:ext>
              </c:extLst>
            </c:dLbl>
            <c:dLbl>
              <c:idx val="6"/>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388-4BB7-B2D6-3D81906EE210}"/>
                </c:ext>
              </c:extLst>
            </c:dLbl>
            <c:dLbl>
              <c:idx val="7"/>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388-4BB7-B2D6-3D81906EE210}"/>
                </c:ext>
              </c:extLst>
            </c:dLbl>
            <c:dLbl>
              <c:idx val="8"/>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388-4BB7-B2D6-3D81906EE21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388-4BB7-B2D6-3D81906EE21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388-4BB7-B2D6-3D81906EE21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388-4BB7-B2D6-3D81906EE21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388-4BB7-B2D6-3D81906EE21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388-4BB7-B2D6-3D81906EE21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388-4BB7-B2D6-3D81906EE210}"/>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388-4BB7-B2D6-3D81906EE21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388-4BB7-B2D6-3D81906EE21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388-4BB7-B2D6-3D81906EE21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388-4BB7-B2D6-3D81906EE21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388-4BB7-B2D6-3D81906EE21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388-4BB7-B2D6-3D81906EE21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388-4BB7-B2D6-3D81906EE21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388-4BB7-B2D6-3D81906EE21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388-4BB7-B2D6-3D81906EE21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388-4BB7-B2D6-3D81906EE21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388-4BB7-B2D6-3D81906EE21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388-4BB7-B2D6-3D81906EE21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388-4BB7-B2D6-3D81906EE21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388-4BB7-B2D6-3D81906EE21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388-4BB7-B2D6-3D81906EE21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388-4BB7-B2D6-3D81906EE21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388-4BB7-B2D6-3D81906EE21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388-4BB7-B2D6-3D81906EE21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388-4BB7-B2D6-3D81906EE21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388-4BB7-B2D6-3D81906EE21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388-4BB7-B2D6-3D81906EE21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388-4BB7-B2D6-3D81906EE21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388-4BB7-B2D6-3D81906EE21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388-4BB7-B2D6-3D81906EE21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388-4BB7-B2D6-3D81906EE21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388-4BB7-B2D6-3D81906EE21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388-4BB7-B2D6-3D81906EE21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388-4BB7-B2D6-3D81906EE21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388-4BB7-B2D6-3D81906EE21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388-4BB7-B2D6-3D81906EE21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388-4BB7-B2D6-3D81906EE21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388-4BB7-B2D6-3D81906EE21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388-4BB7-B2D6-3D81906EE21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388-4BB7-B2D6-3D81906EE21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388-4BB7-B2D6-3D81906EE21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388-4BB7-B2D6-3D81906EE21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388-4BB7-B2D6-3D81906EE21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388-4BB7-B2D6-3D81906EE21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388-4BB7-B2D6-3D81906EE21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388-4BB7-B2D6-3D81906EE21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388-4BB7-B2D6-3D81906EE21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388-4BB7-B2D6-3D81906EE21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388-4BB7-B2D6-3D81906EE21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388-4BB7-B2D6-3D81906EE21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388-4BB7-B2D6-3D81906EE21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388-4BB7-B2D6-3D81906EE21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388-4BB7-B2D6-3D81906EE21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388-4BB7-B2D6-3D81906EE21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388-4BB7-B2D6-3D81906EE21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388-4BB7-B2D6-3D81906EE21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388-4BB7-B2D6-3D81906EE21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388-4BB7-B2D6-3D81906EE21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388-4BB7-B2D6-3D81906EE21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388-4BB7-B2D6-3D81906EE21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388-4BB7-B2D6-3D81906EE21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388-4BB7-B2D6-3D81906EE21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388-4BB7-B2D6-3D81906EE21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388-4BB7-B2D6-3D81906EE21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388-4BB7-B2D6-3D81906EE21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388-4BB7-B2D6-3D81906EE21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388-4BB7-B2D6-3D81906EE21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388-4BB7-B2D6-3D81906EE21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388-4BB7-B2D6-3D81906EE21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388-4BB7-B2D6-3D81906EE21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388-4BB7-B2D6-3D81906EE21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388-4BB7-B2D6-3D81906EE21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388-4BB7-B2D6-3D81906EE21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388-4BB7-B2D6-3D81906EE21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388-4BB7-B2D6-3D81906EE21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388-4BB7-B2D6-3D81906EE21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388-4BB7-B2D6-3D81906EE21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388-4BB7-B2D6-3D81906EE21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388-4BB7-B2D6-3D81906EE21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388-4BB7-B2D6-3D81906EE21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388-4BB7-B2D6-3D81906EE21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388-4BB7-B2D6-3D81906EE21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388-4BB7-B2D6-3D81906EE21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388-4BB7-B2D6-3D81906EE21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388-4BB7-B2D6-3D81906EE21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388-4BB7-B2D6-3D81906EE21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388-4BB7-B2D6-3D81906EE21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64.400000000000006</c:v>
                </c:pt>
                <c:pt idx="12">
                  <c:v>66.3</c:v>
                </c:pt>
                <c:pt idx="13">
                  <c:v>68.2</c:v>
                </c:pt>
                <c:pt idx="14">
                  <c:v>70.099999999999994</c:v>
                </c:pt>
                <c:pt idx="15">
                  <c:v>72.099999999999994</c:v>
                </c:pt>
                <c:pt idx="16">
                  <c:v>74</c:v>
                </c:pt>
                <c:pt idx="17">
                  <c:v>75.900000000000006</c:v>
                </c:pt>
                <c:pt idx="18">
                  <c:v>77.8</c:v>
                </c:pt>
                <c:pt idx="19">
                  <c:v>79.7</c:v>
                </c:pt>
                <c:pt idx="20">
                  <c:v>81.599999999999994</c:v>
                </c:pt>
                <c:pt idx="21">
                  <c:v>83.5</c:v>
                </c:pt>
                <c:pt idx="22">
                  <c:v>85.4</c:v>
                </c:pt>
                <c:pt idx="23">
                  <c:v>87.3</c:v>
                </c:pt>
                <c:pt idx="24">
                  <c:v>89.2</c:v>
                </c:pt>
                <c:pt idx="25">
                  <c:v>91.1</c:v>
                </c:pt>
              </c:numCache>
            </c:numRef>
          </c:yVal>
          <c:smooth val="0"/>
          <c:extLst>
            <c:ext xmlns:c16="http://schemas.microsoft.com/office/drawing/2014/chart" uri="{C3380CC4-5D6E-409C-BE32-E72D297353CC}">
              <c16:uniqueId val="{000000C2-0388-4BB7-B2D6-3D81906EE21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388-4BB7-B2D6-3D81906EE210}"/>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388-4BB7-B2D6-3D81906EE21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388-4BB7-B2D6-3D81906EE210}"/>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388-4BB7-B2D6-3D81906EE210}"/>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388-4BB7-B2D6-3D81906EE210}"/>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388-4BB7-B2D6-3D81906EE21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388-4BB7-B2D6-3D81906EE210}"/>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388-4BB7-B2D6-3D81906EE21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388-4BB7-B2D6-3D81906EE21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388-4BB7-B2D6-3D81906EE21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388-4BB7-B2D6-3D81906EE21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388-4BB7-B2D6-3D81906EE21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388-4BB7-B2D6-3D81906EE21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388-4BB7-B2D6-3D81906EE21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388-4BB7-B2D6-3D81906EE21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388-4BB7-B2D6-3D81906EE21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388-4BB7-B2D6-3D81906EE21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388-4BB7-B2D6-3D81906EE21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388-4BB7-B2D6-3D81906EE21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388-4BB7-B2D6-3D81906EE21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388-4BB7-B2D6-3D81906EE21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388-4BB7-B2D6-3D81906EE21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388-4BB7-B2D6-3D81906EE21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388-4BB7-B2D6-3D81906EE21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388-4BB7-B2D6-3D81906EE21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388-4BB7-B2D6-3D81906EE21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388-4BB7-B2D6-3D81906EE21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388-4BB7-B2D6-3D81906EE21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388-4BB7-B2D6-3D81906EE21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388-4BB7-B2D6-3D81906EE21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388-4BB7-B2D6-3D81906EE21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388-4BB7-B2D6-3D81906EE21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388-4BB7-B2D6-3D81906EE21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388-4BB7-B2D6-3D81906EE21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388-4BB7-B2D6-3D81906EE21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388-4BB7-B2D6-3D81906EE21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388-4BB7-B2D6-3D81906EE21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388-4BB7-B2D6-3D81906EE21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388-4BB7-B2D6-3D81906EE21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388-4BB7-B2D6-3D81906EE21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388-4BB7-B2D6-3D81906EE21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388-4BB7-B2D6-3D81906EE21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388-4BB7-B2D6-3D81906EE21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388-4BB7-B2D6-3D81906EE21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388-4BB7-B2D6-3D81906EE21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388-4BB7-B2D6-3D81906EE21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388-4BB7-B2D6-3D81906EE21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388-4BB7-B2D6-3D81906EE21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388-4BB7-B2D6-3D81906EE21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388-4BB7-B2D6-3D81906EE21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388-4BB7-B2D6-3D81906EE21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388-4BB7-B2D6-3D81906EE21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388-4BB7-B2D6-3D81906EE21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388-4BB7-B2D6-3D81906EE21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388-4BB7-B2D6-3D81906EE21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388-4BB7-B2D6-3D81906EE21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388-4BB7-B2D6-3D81906EE21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388-4BB7-B2D6-3D81906EE21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388-4BB7-B2D6-3D81906EE21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388-4BB7-B2D6-3D81906EE21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388-4BB7-B2D6-3D81906EE21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388-4BB7-B2D6-3D81906EE21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388-4BB7-B2D6-3D81906EE21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388-4BB7-B2D6-3D81906EE21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388-4BB7-B2D6-3D81906EE21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388-4BB7-B2D6-3D81906EE21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388-4BB7-B2D6-3D81906EE21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388-4BB7-B2D6-3D81906EE21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388-4BB7-B2D6-3D81906EE21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388-4BB7-B2D6-3D81906EE21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388-4BB7-B2D6-3D81906EE21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388-4BB7-B2D6-3D81906EE21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388-4BB7-B2D6-3D81906EE21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388-4BB7-B2D6-3D81906EE21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388-4BB7-B2D6-3D81906EE21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388-4BB7-B2D6-3D81906EE21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388-4BB7-B2D6-3D81906EE21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388-4BB7-B2D6-3D81906EE21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388-4BB7-B2D6-3D81906EE21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388-4BB7-B2D6-3D81906EE21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388-4BB7-B2D6-3D81906EE21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388-4BB7-B2D6-3D81906EE21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388-4BB7-B2D6-3D81906EE21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388-4BB7-B2D6-3D81906EE21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388-4BB7-B2D6-3D81906EE21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388-4BB7-B2D6-3D81906EE21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388-4BB7-B2D6-3D81906EE21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388-4BB7-B2D6-3D81906EE21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388-4BB7-B2D6-3D81906EE21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388-4BB7-B2D6-3D81906EE21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388-4BB7-B2D6-3D81906EE21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388-4BB7-B2D6-3D81906EE21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388-4BB7-B2D6-3D81906EE21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388-4BB7-B2D6-3D81906EE21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388-4BB7-B2D6-3D81906EE21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61.7</c:v>
                </c:pt>
                <c:pt idx="1">
                  <c:v>57.6</c:v>
                </c:pt>
                <c:pt idx="2">
                  <c:v>92</c:v>
                </c:pt>
                <c:pt idx="3">
                  <c:v>#N/A</c:v>
                </c:pt>
                <c:pt idx="4">
                  <c:v>#N/A</c:v>
                </c:pt>
                <c:pt idx="5">
                  <c:v>82.2</c:v>
                </c:pt>
                <c:pt idx="6">
                  <c:v>83.433133732534927</c:v>
                </c:pt>
                <c:pt idx="7">
                  <c:v>82.10526315789474</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388-4BB7-B2D6-3D81906EE210}"/>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484-41E8-B501-866E8EBFBF1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484-41E8-B501-866E8EBFBF1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484-41E8-B501-866E8EBFBF1B}"/>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484-41E8-B501-866E8EBFBF1B}"/>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484-41E8-B501-866E8EBFBF1B}"/>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484-41E8-B501-866E8EBFBF1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484-41E8-B501-866E8EBFBF1B}"/>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484-41E8-B501-866E8EBFBF1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484-41E8-B501-866E8EBFBF1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484-41E8-B501-866E8EBFBF1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484-41E8-B501-866E8EBFBF1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484-41E8-B501-866E8EBFBF1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484-41E8-B501-866E8EBFBF1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484-41E8-B501-866E8EBFBF1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484-41E8-B501-866E8EBFBF1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484-41E8-B501-866E8EBFBF1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484-41E8-B501-866E8EBFBF1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484-41E8-B501-866E8EBFBF1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484-41E8-B501-866E8EBFBF1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484-41E8-B501-866E8EBFBF1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484-41E8-B501-866E8EBFBF1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484-41E8-B501-866E8EBFBF1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484-41E8-B501-866E8EBFBF1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484-41E8-B501-866E8EBFBF1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484-41E8-B501-866E8EBFBF1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484-41E8-B501-866E8EBFBF1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484-41E8-B501-866E8EBFBF1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484-41E8-B501-866E8EBFBF1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484-41E8-B501-866E8EBFBF1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484-41E8-B501-866E8EBFBF1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484-41E8-B501-866E8EBFBF1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484-41E8-B501-866E8EBFBF1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484-41E8-B501-866E8EBFBF1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484-41E8-B501-866E8EBFBF1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484-41E8-B501-866E8EBFBF1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484-41E8-B501-866E8EBFBF1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484-41E8-B501-866E8EBFBF1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484-41E8-B501-866E8EBFBF1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484-41E8-B501-866E8EBFBF1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484-41E8-B501-866E8EBFBF1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484-41E8-B501-866E8EBFBF1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484-41E8-B501-866E8EBFBF1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484-41E8-B501-866E8EBFBF1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484-41E8-B501-866E8EBFBF1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484-41E8-B501-866E8EBFBF1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484-41E8-B501-866E8EBFBF1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484-41E8-B501-866E8EBFBF1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484-41E8-B501-866E8EBFBF1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484-41E8-B501-866E8EBFBF1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484-41E8-B501-866E8EBFBF1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484-41E8-B501-866E8EBFBF1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484-41E8-B501-866E8EBFBF1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484-41E8-B501-866E8EBFBF1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484-41E8-B501-866E8EBFBF1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484-41E8-B501-866E8EBFBF1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484-41E8-B501-866E8EBFBF1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484-41E8-B501-866E8EBFBF1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484-41E8-B501-866E8EBFBF1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484-41E8-B501-866E8EBFBF1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484-41E8-B501-866E8EBFBF1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484-41E8-B501-866E8EBFBF1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484-41E8-B501-866E8EBFBF1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484-41E8-B501-866E8EBFBF1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484-41E8-B501-866E8EBFBF1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484-41E8-B501-866E8EBFBF1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484-41E8-B501-866E8EBFBF1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484-41E8-B501-866E8EBFBF1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484-41E8-B501-866E8EBFBF1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484-41E8-B501-866E8EBFBF1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484-41E8-B501-866E8EBFBF1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484-41E8-B501-866E8EBFBF1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484-41E8-B501-866E8EBFBF1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484-41E8-B501-866E8EBFBF1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484-41E8-B501-866E8EBFBF1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484-41E8-B501-866E8EBFBF1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484-41E8-B501-866E8EBFBF1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484-41E8-B501-866E8EBFBF1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484-41E8-B501-866E8EBFBF1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484-41E8-B501-866E8EBFBF1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484-41E8-B501-866E8EBFBF1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484-41E8-B501-866E8EBFBF1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484-41E8-B501-866E8EBFBF1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484-41E8-B501-866E8EBFBF1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484-41E8-B501-866E8EBFBF1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484-41E8-B501-866E8EBFBF1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484-41E8-B501-866E8EBFBF1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484-41E8-B501-866E8EBFBF1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484-41E8-B501-866E8EBFBF1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484-41E8-B501-866E8EBFBF1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484-41E8-B501-866E8EBFBF1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484-41E8-B501-866E8EBFBF1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484-41E8-B501-866E8EBFBF1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484-41E8-B501-866E8EBFBF1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484-41E8-B501-866E8EBFBF1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484-41E8-B501-866E8EBFBF1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73.815261044176708</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484-41E8-B501-866E8EBFBF1B}"/>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73.8</c:v>
                </c:pt>
                <c:pt idx="20">
                  <c:v>73.8</c:v>
                </c:pt>
                <c:pt idx="21">
                  <c:v>73.8</c:v>
                </c:pt>
                <c:pt idx="22">
                  <c:v>73.8</c:v>
                </c:pt>
                <c:pt idx="23">
                  <c:v>73.8</c:v>
                </c:pt>
                <c:pt idx="24">
                  <c:v>73.8</c:v>
                </c:pt>
                <c:pt idx="25">
                  <c:v>73.8</c:v>
                </c:pt>
              </c:numCache>
            </c:numRef>
          </c:yVal>
          <c:smooth val="0"/>
          <c:extLst>
            <c:ext xmlns:c16="http://schemas.microsoft.com/office/drawing/2014/chart" uri="{C3380CC4-5D6E-409C-BE32-E72D297353CC}">
              <c16:uniqueId val="{00000060-9484-41E8-B501-866E8EBFBF1B}"/>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484-41E8-B501-866E8EBFBF1B}"/>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9484-41E8-B501-866E8EBFBF1B}"/>
              </c:ext>
            </c:extLst>
          </c:dPt>
          <c:dPt>
            <c:idx val="3"/>
            <c:bubble3D val="0"/>
            <c:extLst>
              <c:ext xmlns:c16="http://schemas.microsoft.com/office/drawing/2014/chart" uri="{C3380CC4-5D6E-409C-BE32-E72D297353CC}">
                <c16:uniqueId val="{00000063-9484-41E8-B501-866E8EBFBF1B}"/>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484-41E8-B501-866E8EBFBF1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484-41E8-B501-866E8EBFBF1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484-41E8-B501-866E8EBFBF1B}"/>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484-41E8-B501-866E8EBFBF1B}"/>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484-41E8-B501-866E8EBFBF1B}"/>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484-41E8-B501-866E8EBFBF1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484-41E8-B501-866E8EBFBF1B}"/>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484-41E8-B501-866E8EBFBF1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484-41E8-B501-866E8EBFBF1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484-41E8-B501-866E8EBFBF1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484-41E8-B501-866E8EBFBF1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484-41E8-B501-866E8EBFBF1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484-41E8-B501-866E8EBFBF1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484-41E8-B501-866E8EBFBF1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484-41E8-B501-866E8EBFBF1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484-41E8-B501-866E8EBFBF1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484-41E8-B501-866E8EBFBF1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484-41E8-B501-866E8EBFBF1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484-41E8-B501-866E8EBFBF1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484-41E8-B501-866E8EBFBF1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484-41E8-B501-866E8EBFBF1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484-41E8-B501-866E8EBFBF1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484-41E8-B501-866E8EBFBF1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484-41E8-B501-866E8EBFBF1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484-41E8-B501-866E8EBFBF1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484-41E8-B501-866E8EBFBF1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484-41E8-B501-866E8EBFBF1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484-41E8-B501-866E8EBFBF1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484-41E8-B501-866E8EBFBF1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484-41E8-B501-866E8EBFBF1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484-41E8-B501-866E8EBFBF1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484-41E8-B501-866E8EBFBF1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484-41E8-B501-866E8EBFBF1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484-41E8-B501-866E8EBFBF1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484-41E8-B501-866E8EBFBF1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484-41E8-B501-866E8EBFBF1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484-41E8-B501-866E8EBFBF1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484-41E8-B501-866E8EBFBF1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484-41E8-B501-866E8EBFBF1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484-41E8-B501-866E8EBFBF1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484-41E8-B501-866E8EBFBF1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484-41E8-B501-866E8EBFBF1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484-41E8-B501-866E8EBFBF1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484-41E8-B501-866E8EBFBF1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484-41E8-B501-866E8EBFBF1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484-41E8-B501-866E8EBFBF1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484-41E8-B501-866E8EBFBF1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484-41E8-B501-866E8EBFBF1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484-41E8-B501-866E8EBFBF1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484-41E8-B501-866E8EBFBF1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484-41E8-B501-866E8EBFBF1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484-41E8-B501-866E8EBFBF1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484-41E8-B501-866E8EBFBF1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484-41E8-B501-866E8EBFBF1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484-41E8-B501-866E8EBFBF1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484-41E8-B501-866E8EBFBF1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484-41E8-B501-866E8EBFBF1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484-41E8-B501-866E8EBFBF1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484-41E8-B501-866E8EBFBF1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484-41E8-B501-866E8EBFBF1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484-41E8-B501-866E8EBFBF1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484-41E8-B501-866E8EBFBF1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484-41E8-B501-866E8EBFBF1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484-41E8-B501-866E8EBFBF1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484-41E8-B501-866E8EBFBF1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484-41E8-B501-866E8EBFBF1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484-41E8-B501-866E8EBFBF1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484-41E8-B501-866E8EBFBF1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484-41E8-B501-866E8EBFBF1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484-41E8-B501-866E8EBFBF1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484-41E8-B501-866E8EBFBF1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484-41E8-B501-866E8EBFBF1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484-41E8-B501-866E8EBFBF1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484-41E8-B501-866E8EBFBF1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484-41E8-B501-866E8EBFBF1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484-41E8-B501-866E8EBFBF1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484-41E8-B501-866E8EBFBF1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484-41E8-B501-866E8EBFBF1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484-41E8-B501-866E8EBFBF1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484-41E8-B501-866E8EBFBF1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484-41E8-B501-866E8EBFBF1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484-41E8-B501-866E8EBFBF1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484-41E8-B501-866E8EBFBF1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484-41E8-B501-866E8EBFBF1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484-41E8-B501-866E8EBFBF1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484-41E8-B501-866E8EBFBF1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484-41E8-B501-866E8EBFBF1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484-41E8-B501-866E8EBFBF1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484-41E8-B501-866E8EBFBF1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484-41E8-B501-866E8EBFBF1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484-41E8-B501-866E8EBFBF1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484-41E8-B501-866E8EBFBF1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484-41E8-B501-866E8EBFBF1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484-41E8-B501-866E8EBFBF1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484-41E8-B501-866E8EBFBF1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484-41E8-B501-866E8EBFBF1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48.3</c:v>
                </c:pt>
                <c:pt idx="12">
                  <c:v>51.5</c:v>
                </c:pt>
                <c:pt idx="13">
                  <c:v>54.8</c:v>
                </c:pt>
                <c:pt idx="14">
                  <c:v>58</c:v>
                </c:pt>
                <c:pt idx="15">
                  <c:v>61.2</c:v>
                </c:pt>
                <c:pt idx="16">
                  <c:v>64.5</c:v>
                </c:pt>
                <c:pt idx="17">
                  <c:v>67.7</c:v>
                </c:pt>
                <c:pt idx="18">
                  <c:v>71</c:v>
                </c:pt>
                <c:pt idx="19">
                  <c:v>74.2</c:v>
                </c:pt>
                <c:pt idx="20">
                  <c:v>77.400000000000006</c:v>
                </c:pt>
                <c:pt idx="21">
                  <c:v>80.7</c:v>
                </c:pt>
                <c:pt idx="22">
                  <c:v>83.9</c:v>
                </c:pt>
                <c:pt idx="23">
                  <c:v>87.2</c:v>
                </c:pt>
                <c:pt idx="24">
                  <c:v>90.4</c:v>
                </c:pt>
                <c:pt idx="25">
                  <c:v>93.6</c:v>
                </c:pt>
              </c:numCache>
            </c:numRef>
          </c:yVal>
          <c:smooth val="0"/>
          <c:extLst>
            <c:ext xmlns:c16="http://schemas.microsoft.com/office/drawing/2014/chart" uri="{C3380CC4-5D6E-409C-BE32-E72D297353CC}">
              <c16:uniqueId val="{000000C2-9484-41E8-B501-866E8EBFBF1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484-41E8-B501-866E8EBFBF1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484-41E8-B501-866E8EBFBF1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484-41E8-B501-866E8EBFBF1B}"/>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484-41E8-B501-866E8EBFBF1B}"/>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484-41E8-B501-866E8EBFBF1B}"/>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484-41E8-B501-866E8EBFBF1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484-41E8-B501-866E8EBFBF1B}"/>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484-41E8-B501-866E8EBFBF1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484-41E8-B501-866E8EBFBF1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484-41E8-B501-866E8EBFBF1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484-41E8-B501-866E8EBFBF1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484-41E8-B501-866E8EBFBF1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484-41E8-B501-866E8EBFBF1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484-41E8-B501-866E8EBFBF1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484-41E8-B501-866E8EBFBF1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484-41E8-B501-866E8EBFBF1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484-41E8-B501-866E8EBFBF1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484-41E8-B501-866E8EBFBF1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484-41E8-B501-866E8EBFBF1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484-41E8-B501-866E8EBFBF1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484-41E8-B501-866E8EBFBF1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484-41E8-B501-866E8EBFBF1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484-41E8-B501-866E8EBFBF1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484-41E8-B501-866E8EBFBF1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484-41E8-B501-866E8EBFBF1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484-41E8-B501-866E8EBFBF1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484-41E8-B501-866E8EBFBF1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484-41E8-B501-866E8EBFBF1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484-41E8-B501-866E8EBFBF1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484-41E8-B501-866E8EBFBF1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484-41E8-B501-866E8EBFBF1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484-41E8-B501-866E8EBFBF1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484-41E8-B501-866E8EBFBF1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484-41E8-B501-866E8EBFBF1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484-41E8-B501-866E8EBFBF1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484-41E8-B501-866E8EBFBF1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484-41E8-B501-866E8EBFBF1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484-41E8-B501-866E8EBFBF1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484-41E8-B501-866E8EBFBF1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484-41E8-B501-866E8EBFBF1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484-41E8-B501-866E8EBFBF1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484-41E8-B501-866E8EBFBF1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484-41E8-B501-866E8EBFBF1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484-41E8-B501-866E8EBFBF1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484-41E8-B501-866E8EBFBF1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484-41E8-B501-866E8EBFBF1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484-41E8-B501-866E8EBFBF1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484-41E8-B501-866E8EBFBF1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484-41E8-B501-866E8EBFBF1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484-41E8-B501-866E8EBFBF1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484-41E8-B501-866E8EBFBF1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484-41E8-B501-866E8EBFBF1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484-41E8-B501-866E8EBFBF1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484-41E8-B501-866E8EBFBF1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484-41E8-B501-866E8EBFBF1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484-41E8-B501-866E8EBFBF1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484-41E8-B501-866E8EBFBF1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484-41E8-B501-866E8EBFBF1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484-41E8-B501-866E8EBFBF1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484-41E8-B501-866E8EBFBF1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484-41E8-B501-866E8EBFBF1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484-41E8-B501-866E8EBFBF1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484-41E8-B501-866E8EBFBF1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484-41E8-B501-866E8EBFBF1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484-41E8-B501-866E8EBFBF1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484-41E8-B501-866E8EBFBF1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484-41E8-B501-866E8EBFBF1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484-41E8-B501-866E8EBFBF1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484-41E8-B501-866E8EBFBF1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484-41E8-B501-866E8EBFBF1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484-41E8-B501-866E8EBFBF1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484-41E8-B501-866E8EBFBF1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484-41E8-B501-866E8EBFBF1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484-41E8-B501-866E8EBFBF1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484-41E8-B501-866E8EBFBF1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484-41E8-B501-866E8EBFBF1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484-41E8-B501-866E8EBFBF1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484-41E8-B501-866E8EBFBF1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484-41E8-B501-866E8EBFBF1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484-41E8-B501-866E8EBFBF1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484-41E8-B501-866E8EBFBF1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484-41E8-B501-866E8EBFBF1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484-41E8-B501-866E8EBFBF1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484-41E8-B501-866E8EBFBF1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484-41E8-B501-866E8EBFBF1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484-41E8-B501-866E8EBFBF1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484-41E8-B501-866E8EBFBF1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484-41E8-B501-866E8EBFBF1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484-41E8-B501-866E8EBFBF1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484-41E8-B501-866E8EBFBF1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484-41E8-B501-866E8EBFBF1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484-41E8-B501-866E8EBFBF1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484-41E8-B501-866E8EBFBF1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484-41E8-B501-866E8EBFBF1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484-41E8-B501-866E8EBFBF1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55.9</c:v>
                </c:pt>
                <c:pt idx="1">
                  <c:v>39.200000000000003</c:v>
                </c:pt>
                <c:pt idx="2">
                  <c:v>#N/A</c:v>
                </c:pt>
                <c:pt idx="3">
                  <c:v>#N/A</c:v>
                </c:pt>
                <c:pt idx="4">
                  <c:v>#N/A</c:v>
                </c:pt>
                <c:pt idx="5">
                  <c:v>89.2</c:v>
                </c:pt>
                <c:pt idx="6">
                  <c:v>77.388836329233683</c:v>
                </c:pt>
                <c:pt idx="7">
                  <c:v>86.586345381526101</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484-41E8-B501-866E8EBFBF1B}"/>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B36-42A1-BC9C-0BB58C59A560}"/>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B36-42A1-BC9C-0BB58C59A56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B36-42A1-BC9C-0BB58C59A560}"/>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B36-42A1-BC9C-0BB58C59A560}"/>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B36-42A1-BC9C-0BB58C59A560}"/>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B36-42A1-BC9C-0BB58C59A56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B36-42A1-BC9C-0BB58C59A560}"/>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B36-42A1-BC9C-0BB58C59A56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B36-42A1-BC9C-0BB58C59A56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B36-42A1-BC9C-0BB58C59A56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B36-42A1-BC9C-0BB58C59A56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B36-42A1-BC9C-0BB58C59A56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B36-42A1-BC9C-0BB58C59A56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B36-42A1-BC9C-0BB58C59A56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B36-42A1-BC9C-0BB58C59A56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B36-42A1-BC9C-0BB58C59A56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B36-42A1-BC9C-0BB58C59A56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B36-42A1-BC9C-0BB58C59A56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B36-42A1-BC9C-0BB58C59A56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B36-42A1-BC9C-0BB58C59A56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B36-42A1-BC9C-0BB58C59A56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B36-42A1-BC9C-0BB58C59A56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B36-42A1-BC9C-0BB58C59A56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B36-42A1-BC9C-0BB58C59A56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B36-42A1-BC9C-0BB58C59A56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B36-42A1-BC9C-0BB58C59A56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B36-42A1-BC9C-0BB58C59A56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B36-42A1-BC9C-0BB58C59A56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B36-42A1-BC9C-0BB58C59A56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B36-42A1-BC9C-0BB58C59A56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B36-42A1-BC9C-0BB58C59A56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B36-42A1-BC9C-0BB58C59A56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B36-42A1-BC9C-0BB58C59A56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B36-42A1-BC9C-0BB58C59A56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B36-42A1-BC9C-0BB58C59A56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B36-42A1-BC9C-0BB58C59A56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B36-42A1-BC9C-0BB58C59A56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B36-42A1-BC9C-0BB58C59A56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B36-42A1-BC9C-0BB58C59A56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B36-42A1-BC9C-0BB58C59A56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B36-42A1-BC9C-0BB58C59A56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B36-42A1-BC9C-0BB58C59A56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B36-42A1-BC9C-0BB58C59A56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B36-42A1-BC9C-0BB58C59A56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B36-42A1-BC9C-0BB58C59A56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B36-42A1-BC9C-0BB58C59A56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B36-42A1-BC9C-0BB58C59A56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B36-42A1-BC9C-0BB58C59A56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B36-42A1-BC9C-0BB58C59A56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B36-42A1-BC9C-0BB58C59A56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B36-42A1-BC9C-0BB58C59A56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B36-42A1-BC9C-0BB58C59A56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B36-42A1-BC9C-0BB58C59A56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B36-42A1-BC9C-0BB58C59A56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B36-42A1-BC9C-0BB58C59A56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B36-42A1-BC9C-0BB58C59A56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B36-42A1-BC9C-0BB58C59A56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B36-42A1-BC9C-0BB58C59A56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B36-42A1-BC9C-0BB58C59A56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B36-42A1-BC9C-0BB58C59A56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B36-42A1-BC9C-0BB58C59A56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B36-42A1-BC9C-0BB58C59A56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B36-42A1-BC9C-0BB58C59A56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B36-42A1-BC9C-0BB58C59A56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B36-42A1-BC9C-0BB58C59A56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B36-42A1-BC9C-0BB58C59A56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B36-42A1-BC9C-0BB58C59A56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B36-42A1-BC9C-0BB58C59A56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B36-42A1-BC9C-0BB58C59A56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B36-42A1-BC9C-0BB58C59A56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B36-42A1-BC9C-0BB58C59A56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B36-42A1-BC9C-0BB58C59A56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B36-42A1-BC9C-0BB58C59A56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B36-42A1-BC9C-0BB58C59A56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B36-42A1-BC9C-0BB58C59A56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B36-42A1-BC9C-0BB58C59A56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B36-42A1-BC9C-0BB58C59A56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B36-42A1-BC9C-0BB58C59A56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B36-42A1-BC9C-0BB58C59A56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B36-42A1-BC9C-0BB58C59A56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B36-42A1-BC9C-0BB58C59A56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B36-42A1-BC9C-0BB58C59A56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B36-42A1-BC9C-0BB58C59A56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B36-42A1-BC9C-0BB58C59A56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B36-42A1-BC9C-0BB58C59A56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B36-42A1-BC9C-0BB58C59A56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B36-42A1-BC9C-0BB58C59A56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B36-42A1-BC9C-0BB58C59A56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B36-42A1-BC9C-0BB58C59A56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B36-42A1-BC9C-0BB58C59A56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B36-42A1-BC9C-0BB58C59A56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B36-42A1-BC9C-0BB58C59A56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B36-42A1-BC9C-0BB58C59A56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B36-42A1-BC9C-0BB58C59A56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B36-42A1-BC9C-0BB58C59A56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60.101009999999995</c:v>
                </c:pt>
                <c:pt idx="4">
                  <c:v>#N/A</c:v>
                </c:pt>
                <c:pt idx="5">
                  <c:v>#N/A</c:v>
                </c:pt>
                <c:pt idx="6">
                  <c:v>#N/A</c:v>
                </c:pt>
                <c:pt idx="7">
                  <c:v>63.06098964326813</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5B36-42A1-BC9C-0BB58C59A560}"/>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5B36-42A1-BC9C-0BB58C59A560}"/>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45.5</c:v>
                </c:pt>
                <c:pt idx="12">
                  <c:v>48.5</c:v>
                </c:pt>
                <c:pt idx="13">
                  <c:v>51.5</c:v>
                </c:pt>
                <c:pt idx="14">
                  <c:v>54.6</c:v>
                </c:pt>
                <c:pt idx="15">
                  <c:v>57.6</c:v>
                </c:pt>
                <c:pt idx="16">
                  <c:v>59.6</c:v>
                </c:pt>
                <c:pt idx="17">
                  <c:v>60.1</c:v>
                </c:pt>
                <c:pt idx="18">
                  <c:v>60.6</c:v>
                </c:pt>
                <c:pt idx="19">
                  <c:v>61.1</c:v>
                </c:pt>
                <c:pt idx="20">
                  <c:v>61.6</c:v>
                </c:pt>
                <c:pt idx="21">
                  <c:v>62.1</c:v>
                </c:pt>
                <c:pt idx="22">
                  <c:v>62.6</c:v>
                </c:pt>
                <c:pt idx="23">
                  <c:v>63.1</c:v>
                </c:pt>
                <c:pt idx="24">
                  <c:v>63.6</c:v>
                </c:pt>
                <c:pt idx="25">
                  <c:v>64</c:v>
                </c:pt>
              </c:numCache>
            </c:numRef>
          </c:yVal>
          <c:smooth val="0"/>
          <c:extLst>
            <c:ext xmlns:c16="http://schemas.microsoft.com/office/drawing/2014/chart" uri="{C3380CC4-5D6E-409C-BE32-E72D297353CC}">
              <c16:uniqueId val="{00000061-5B36-42A1-BC9C-0BB58C59A560}"/>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50.8</c:v>
                </c:pt>
                <c:pt idx="14">
                  <c:v>50.8</c:v>
                </c:pt>
                <c:pt idx="15">
                  <c:v>50.8</c:v>
                </c:pt>
                <c:pt idx="16">
                  <c:v>50.8</c:v>
                </c:pt>
                <c:pt idx="17">
                  <c:v>50.8</c:v>
                </c:pt>
                <c:pt idx="18">
                  <c:v>50.8</c:v>
                </c:pt>
                <c:pt idx="19">
                  <c:v>50.8</c:v>
                </c:pt>
                <c:pt idx="20">
                  <c:v>50.8</c:v>
                </c:pt>
                <c:pt idx="21">
                  <c:v>50.8</c:v>
                </c:pt>
                <c:pt idx="22">
                  <c:v>#N/A</c:v>
                </c:pt>
                <c:pt idx="23">
                  <c:v>#N/A</c:v>
                </c:pt>
                <c:pt idx="24">
                  <c:v>#N/A</c:v>
                </c:pt>
                <c:pt idx="25">
                  <c:v>#N/A</c:v>
                </c:pt>
              </c:numCache>
            </c:numRef>
          </c:yVal>
          <c:smooth val="0"/>
          <c:extLst>
            <c:ext xmlns:c16="http://schemas.microsoft.com/office/drawing/2014/chart" uri="{C3380CC4-5D6E-409C-BE32-E72D297353CC}">
              <c16:uniqueId val="{00000062-5B36-42A1-BC9C-0BB58C59A560}"/>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5B36-42A1-BC9C-0BB58C59A560}"/>
              </c:ext>
            </c:extLst>
          </c:dPt>
          <c:dPt>
            <c:idx val="3"/>
            <c:bubble3D val="0"/>
            <c:extLst>
              <c:ext xmlns:c16="http://schemas.microsoft.com/office/drawing/2014/chart" uri="{C3380CC4-5D6E-409C-BE32-E72D297353CC}">
                <c16:uniqueId val="{00000064-5B36-42A1-BC9C-0BB58C59A560}"/>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B36-42A1-BC9C-0BB58C59A560}"/>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B36-42A1-BC9C-0BB58C59A56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B36-42A1-BC9C-0BB58C59A560}"/>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B36-42A1-BC9C-0BB58C59A560}"/>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B36-42A1-BC9C-0BB58C59A560}"/>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B36-42A1-BC9C-0BB58C59A56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B36-42A1-BC9C-0BB58C59A560}"/>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B36-42A1-BC9C-0BB58C59A56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B36-42A1-BC9C-0BB58C59A56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B36-42A1-BC9C-0BB58C59A56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B36-42A1-BC9C-0BB58C59A56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B36-42A1-BC9C-0BB58C59A56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B36-42A1-BC9C-0BB58C59A56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B36-42A1-BC9C-0BB58C59A56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B36-42A1-BC9C-0BB58C59A56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B36-42A1-BC9C-0BB58C59A56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B36-42A1-BC9C-0BB58C59A56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B36-42A1-BC9C-0BB58C59A56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B36-42A1-BC9C-0BB58C59A56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B36-42A1-BC9C-0BB58C59A56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B36-42A1-BC9C-0BB58C59A56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B36-42A1-BC9C-0BB58C59A56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B36-42A1-BC9C-0BB58C59A56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5B36-42A1-BC9C-0BB58C59A56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B36-42A1-BC9C-0BB58C59A56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B36-42A1-BC9C-0BB58C59A56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B36-42A1-BC9C-0BB58C59A56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B36-42A1-BC9C-0BB58C59A56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B36-42A1-BC9C-0BB58C59A56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B36-42A1-BC9C-0BB58C59A56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B36-42A1-BC9C-0BB58C59A56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B36-42A1-BC9C-0BB58C59A56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B36-42A1-BC9C-0BB58C59A56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B36-42A1-BC9C-0BB58C59A56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B36-42A1-BC9C-0BB58C59A56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B36-42A1-BC9C-0BB58C59A56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B36-42A1-BC9C-0BB58C59A56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B36-42A1-BC9C-0BB58C59A56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B36-42A1-BC9C-0BB58C59A56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B36-42A1-BC9C-0BB58C59A56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B36-42A1-BC9C-0BB58C59A56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B36-42A1-BC9C-0BB58C59A56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B36-42A1-BC9C-0BB58C59A56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B36-42A1-BC9C-0BB58C59A56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B36-42A1-BC9C-0BB58C59A56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B36-42A1-BC9C-0BB58C59A56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B36-42A1-BC9C-0BB58C59A56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B36-42A1-BC9C-0BB58C59A56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B36-42A1-BC9C-0BB58C59A56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B36-42A1-BC9C-0BB58C59A56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B36-42A1-BC9C-0BB58C59A56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B36-42A1-BC9C-0BB58C59A56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B36-42A1-BC9C-0BB58C59A56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B36-42A1-BC9C-0BB58C59A56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B36-42A1-BC9C-0BB58C59A56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B36-42A1-BC9C-0BB58C59A56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B36-42A1-BC9C-0BB58C59A56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B36-42A1-BC9C-0BB58C59A56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B36-42A1-BC9C-0BB58C59A56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B36-42A1-BC9C-0BB58C59A56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B36-42A1-BC9C-0BB58C59A56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B36-42A1-BC9C-0BB58C59A56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B36-42A1-BC9C-0BB58C59A56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B36-42A1-BC9C-0BB58C59A56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B36-42A1-BC9C-0BB58C59A56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B36-42A1-BC9C-0BB58C59A56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B36-42A1-BC9C-0BB58C59A56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B36-42A1-BC9C-0BB58C59A56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B36-42A1-BC9C-0BB58C59A56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B36-42A1-BC9C-0BB58C59A56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B36-42A1-BC9C-0BB58C59A56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B36-42A1-BC9C-0BB58C59A56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B36-42A1-BC9C-0BB58C59A56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B36-42A1-BC9C-0BB58C59A56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B36-42A1-BC9C-0BB58C59A56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B36-42A1-BC9C-0BB58C59A56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B36-42A1-BC9C-0BB58C59A56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B36-42A1-BC9C-0BB58C59A56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B36-42A1-BC9C-0BB58C59A56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B36-42A1-BC9C-0BB58C59A56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B36-42A1-BC9C-0BB58C59A56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B36-42A1-BC9C-0BB58C59A56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B36-42A1-BC9C-0BB58C59A56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B36-42A1-BC9C-0BB58C59A56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B36-42A1-BC9C-0BB58C59A56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B36-42A1-BC9C-0BB58C59A56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B36-42A1-BC9C-0BB58C59A56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B36-42A1-BC9C-0BB58C59A56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B36-42A1-BC9C-0BB58C59A56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B36-42A1-BC9C-0BB58C59A56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B36-42A1-BC9C-0BB58C59A56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B36-42A1-BC9C-0BB58C59A56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B36-42A1-BC9C-0BB58C59A56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B36-42A1-BC9C-0BB58C59A56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5B36-42A1-BC9C-0BB58C59A56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50.757579999999997</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5B36-42A1-BC9C-0BB58C59A56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45.5</c:v>
                </c:pt>
                <c:pt idx="12">
                  <c:v>48.5</c:v>
                </c:pt>
                <c:pt idx="13">
                  <c:v>51.5</c:v>
                </c:pt>
                <c:pt idx="14">
                  <c:v>54.6</c:v>
                </c:pt>
                <c:pt idx="15">
                  <c:v>57.6</c:v>
                </c:pt>
                <c:pt idx="16">
                  <c:v>60.6</c:v>
                </c:pt>
                <c:pt idx="17">
                  <c:v>63.6</c:v>
                </c:pt>
                <c:pt idx="18">
                  <c:v>66.7</c:v>
                </c:pt>
                <c:pt idx="19">
                  <c:v>69.7</c:v>
                </c:pt>
                <c:pt idx="20">
                  <c:v>72.7</c:v>
                </c:pt>
                <c:pt idx="21">
                  <c:v>75.7</c:v>
                </c:pt>
                <c:pt idx="22">
                  <c:v>78.8</c:v>
                </c:pt>
                <c:pt idx="23">
                  <c:v>81.8</c:v>
                </c:pt>
                <c:pt idx="24">
                  <c:v>84.8</c:v>
                </c:pt>
                <c:pt idx="25">
                  <c:v>87.8</c:v>
                </c:pt>
              </c:numCache>
            </c:numRef>
          </c:yVal>
          <c:smooth val="0"/>
          <c:extLst>
            <c:ext xmlns:c16="http://schemas.microsoft.com/office/drawing/2014/chart" uri="{C3380CC4-5D6E-409C-BE32-E72D297353CC}">
              <c16:uniqueId val="{000000C3-5B36-42A1-BC9C-0BB58C59A56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B36-42A1-BC9C-0BB58C59A560}"/>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B36-42A1-BC9C-0BB58C59A56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B36-42A1-BC9C-0BB58C59A560}"/>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B36-42A1-BC9C-0BB58C59A560}"/>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B36-42A1-BC9C-0BB58C59A560}"/>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B36-42A1-BC9C-0BB58C59A56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B36-42A1-BC9C-0BB58C59A560}"/>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B36-42A1-BC9C-0BB58C59A56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B36-42A1-BC9C-0BB58C59A56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B36-42A1-BC9C-0BB58C59A56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B36-42A1-BC9C-0BB58C59A56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B36-42A1-BC9C-0BB58C59A56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B36-42A1-BC9C-0BB58C59A56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B36-42A1-BC9C-0BB58C59A56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B36-42A1-BC9C-0BB58C59A56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B36-42A1-BC9C-0BB58C59A56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B36-42A1-BC9C-0BB58C59A56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B36-42A1-BC9C-0BB58C59A56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B36-42A1-BC9C-0BB58C59A56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B36-42A1-BC9C-0BB58C59A56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B36-42A1-BC9C-0BB58C59A56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B36-42A1-BC9C-0BB58C59A56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B36-42A1-BC9C-0BB58C59A56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5B36-42A1-BC9C-0BB58C59A56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B36-42A1-BC9C-0BB58C59A56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B36-42A1-BC9C-0BB58C59A56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B36-42A1-BC9C-0BB58C59A56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B36-42A1-BC9C-0BB58C59A56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B36-42A1-BC9C-0BB58C59A56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B36-42A1-BC9C-0BB58C59A56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B36-42A1-BC9C-0BB58C59A56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B36-42A1-BC9C-0BB58C59A56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B36-42A1-BC9C-0BB58C59A56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B36-42A1-BC9C-0BB58C59A56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B36-42A1-BC9C-0BB58C59A56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B36-42A1-BC9C-0BB58C59A56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B36-42A1-BC9C-0BB58C59A56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B36-42A1-BC9C-0BB58C59A56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B36-42A1-BC9C-0BB58C59A56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B36-42A1-BC9C-0BB58C59A56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B36-42A1-BC9C-0BB58C59A56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B36-42A1-BC9C-0BB58C59A56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B36-42A1-BC9C-0BB58C59A56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B36-42A1-BC9C-0BB58C59A56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B36-42A1-BC9C-0BB58C59A56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B36-42A1-BC9C-0BB58C59A56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B36-42A1-BC9C-0BB58C59A56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B36-42A1-BC9C-0BB58C59A56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B36-42A1-BC9C-0BB58C59A56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B36-42A1-BC9C-0BB58C59A56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B36-42A1-BC9C-0BB58C59A56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B36-42A1-BC9C-0BB58C59A56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B36-42A1-BC9C-0BB58C59A56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B36-42A1-BC9C-0BB58C59A56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B36-42A1-BC9C-0BB58C59A56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B36-42A1-BC9C-0BB58C59A56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B36-42A1-BC9C-0BB58C59A56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B36-42A1-BC9C-0BB58C59A56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B36-42A1-BC9C-0BB58C59A56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B36-42A1-BC9C-0BB58C59A56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B36-42A1-BC9C-0BB58C59A56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B36-42A1-BC9C-0BB58C59A56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B36-42A1-BC9C-0BB58C59A56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B36-42A1-BC9C-0BB58C59A56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B36-42A1-BC9C-0BB58C59A56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B36-42A1-BC9C-0BB58C59A56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B36-42A1-BC9C-0BB58C59A56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B36-42A1-BC9C-0BB58C59A56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B36-42A1-BC9C-0BB58C59A56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B36-42A1-BC9C-0BB58C59A56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B36-42A1-BC9C-0BB58C59A56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B36-42A1-BC9C-0BB58C59A56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B36-42A1-BC9C-0BB58C59A56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B36-42A1-BC9C-0BB58C59A56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B36-42A1-BC9C-0BB58C59A56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B36-42A1-BC9C-0BB58C59A56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B36-42A1-BC9C-0BB58C59A56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B36-42A1-BC9C-0BB58C59A56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B36-42A1-BC9C-0BB58C59A56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B36-42A1-BC9C-0BB58C59A56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B36-42A1-BC9C-0BB58C59A56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B36-42A1-BC9C-0BB58C59A56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B36-42A1-BC9C-0BB58C59A56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B36-42A1-BC9C-0BB58C59A56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B36-42A1-BC9C-0BB58C59A56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B36-42A1-BC9C-0BB58C59A56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B36-42A1-BC9C-0BB58C59A56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B36-42A1-BC9C-0BB58C59A56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B36-42A1-BC9C-0BB58C59A56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B36-42A1-BC9C-0BB58C59A56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B36-42A1-BC9C-0BB58C59A56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B36-42A1-BC9C-0BB58C59A56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B36-42A1-BC9C-0BB58C59A56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B36-42A1-BC9C-0BB58C59A56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5B36-42A1-BC9C-0BB58C59A56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37.9</c:v>
                </c:pt>
                <c:pt idx="1">
                  <c:v>36.200000000000003</c:v>
                </c:pt>
                <c:pt idx="2">
                  <c:v>92</c:v>
                </c:pt>
                <c:pt idx="3">
                  <c:v>#N/A</c:v>
                </c:pt>
                <c:pt idx="4">
                  <c:v>#N/A</c:v>
                </c:pt>
                <c:pt idx="5">
                  <c:v>83.9</c:v>
                </c:pt>
                <c:pt idx="6">
                  <c:v>53.762423095125413</c:v>
                </c:pt>
                <c:pt idx="7">
                  <c:v>84.10049865746069</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5B36-42A1-BC9C-0BB58C59A560}"/>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2FF-40C5-9537-DE705EE9973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2FF-40C5-9537-DE705EE99732}"/>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2FF-40C5-9537-DE705EE99732}"/>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2FF-40C5-9537-DE705EE99732}"/>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2FF-40C5-9537-DE705EE99732}"/>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2FF-40C5-9537-DE705EE9973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2FF-40C5-9537-DE705EE99732}"/>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2FF-40C5-9537-DE705EE9973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2FF-40C5-9537-DE705EE9973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2FF-40C5-9537-DE705EE9973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2FF-40C5-9537-DE705EE9973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2FF-40C5-9537-DE705EE9973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2FF-40C5-9537-DE705EE997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2FF-40C5-9537-DE705EE997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2FF-40C5-9537-DE705EE997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2FF-40C5-9537-DE705EE9973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2FF-40C5-9537-DE705EE997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2FF-40C5-9537-DE705EE997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2FF-40C5-9537-DE705EE997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2FF-40C5-9537-DE705EE997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2FF-40C5-9537-DE705EE997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2FF-40C5-9537-DE705EE997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2FF-40C5-9537-DE705EE997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2FF-40C5-9537-DE705EE997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2FF-40C5-9537-DE705EE997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2FF-40C5-9537-DE705EE997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2FF-40C5-9537-DE705EE997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2FF-40C5-9537-DE705EE997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2FF-40C5-9537-DE705EE997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2FF-40C5-9537-DE705EE997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2FF-40C5-9537-DE705EE997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2FF-40C5-9537-DE705EE997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2FF-40C5-9537-DE705EE997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2FF-40C5-9537-DE705EE997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2FF-40C5-9537-DE705EE997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2FF-40C5-9537-DE705EE997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2FF-40C5-9537-DE705EE997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2FF-40C5-9537-DE705EE997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2FF-40C5-9537-DE705EE997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2FF-40C5-9537-DE705EE997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2FF-40C5-9537-DE705EE997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2FF-40C5-9537-DE705EE997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2FF-40C5-9537-DE705EE997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2FF-40C5-9537-DE705EE997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2FF-40C5-9537-DE705EE997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2FF-40C5-9537-DE705EE997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2FF-40C5-9537-DE705EE997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2FF-40C5-9537-DE705EE997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2FF-40C5-9537-DE705EE997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2FF-40C5-9537-DE705EE997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2FF-40C5-9537-DE705EE997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2FF-40C5-9537-DE705EE997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2FF-40C5-9537-DE705EE997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2FF-40C5-9537-DE705EE997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2FF-40C5-9537-DE705EE997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2FF-40C5-9537-DE705EE997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2FF-40C5-9537-DE705EE997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2FF-40C5-9537-DE705EE997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2FF-40C5-9537-DE705EE997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2FF-40C5-9537-DE705EE997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2FF-40C5-9537-DE705EE997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2FF-40C5-9537-DE705EE997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2FF-40C5-9537-DE705EE997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2FF-40C5-9537-DE705EE997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2FF-40C5-9537-DE705EE997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2FF-40C5-9537-DE705EE997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2FF-40C5-9537-DE705EE997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2FF-40C5-9537-DE705EE997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2FF-40C5-9537-DE705EE997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2FF-40C5-9537-DE705EE997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2FF-40C5-9537-DE705EE997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2FF-40C5-9537-DE705EE997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2FF-40C5-9537-DE705EE997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2FF-40C5-9537-DE705EE997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2FF-40C5-9537-DE705EE997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2FF-40C5-9537-DE705EE997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2FF-40C5-9537-DE705EE997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2FF-40C5-9537-DE705EE997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2FF-40C5-9537-DE705EE997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2FF-40C5-9537-DE705EE997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2FF-40C5-9537-DE705EE997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2FF-40C5-9537-DE705EE997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2FF-40C5-9537-DE705EE997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2FF-40C5-9537-DE705EE997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2FF-40C5-9537-DE705EE997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2FF-40C5-9537-DE705EE997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2FF-40C5-9537-DE705EE997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2FF-40C5-9537-DE705EE997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2FF-40C5-9537-DE705EE997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2FF-40C5-9537-DE705EE997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2FF-40C5-9537-DE705EE997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2FF-40C5-9537-DE705EE997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2FF-40C5-9537-DE705EE997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2FF-40C5-9537-DE705EE997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2FF-40C5-9537-DE705EE997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2FF-40C5-9537-DE705EE99732}"/>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12FF-40C5-9537-DE705EE9973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2FF-40C5-9537-DE705EE99732}"/>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12FF-40C5-9537-DE705EE99732}"/>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12FF-40C5-9537-DE705EE9973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12FF-40C5-9537-DE705EE99732}"/>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12FF-40C5-9537-DE705EE99732}"/>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12FF-40C5-9537-DE705EE99732}"/>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12FF-40C5-9537-DE705EE99732}"/>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12FF-40C5-9537-DE705EE9973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12FF-40C5-9537-DE705EE99732}"/>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12FF-40C5-9537-DE705EE99732}"/>
                </c:ext>
              </c:extLst>
            </c:dLbl>
            <c:dLbl>
              <c:idx val="8"/>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12FF-40C5-9537-DE705EE9973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12FF-40C5-9537-DE705EE9973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12FF-40C5-9537-DE705EE9973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12FF-40C5-9537-DE705EE9973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12FF-40C5-9537-DE705EE997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12FF-40C5-9537-DE705EE997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12FF-40C5-9537-DE705EE997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12FF-40C5-9537-DE705EE9973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12FF-40C5-9537-DE705EE997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12FF-40C5-9537-DE705EE997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12FF-40C5-9537-DE705EE997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12FF-40C5-9537-DE705EE997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12FF-40C5-9537-DE705EE997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12FF-40C5-9537-DE705EE997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12FF-40C5-9537-DE705EE99732}"/>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12FF-40C5-9537-DE705EE99732}"/>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12FF-40C5-9537-DE705EE9973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73.7</c:v>
                </c:pt>
                <c:pt idx="12">
                  <c:v>75.400000000000006</c:v>
                </c:pt>
                <c:pt idx="13">
                  <c:v>77.2</c:v>
                </c:pt>
                <c:pt idx="14">
                  <c:v>78.900000000000006</c:v>
                </c:pt>
                <c:pt idx="15">
                  <c:v>80.599999999999994</c:v>
                </c:pt>
                <c:pt idx="16">
                  <c:v>82.3</c:v>
                </c:pt>
                <c:pt idx="17">
                  <c:v>84.1</c:v>
                </c:pt>
                <c:pt idx="18">
                  <c:v>85.8</c:v>
                </c:pt>
                <c:pt idx="19">
                  <c:v>87.5</c:v>
                </c:pt>
                <c:pt idx="20">
                  <c:v>89.3</c:v>
                </c:pt>
                <c:pt idx="21">
                  <c:v>91</c:v>
                </c:pt>
                <c:pt idx="22">
                  <c:v>92.7</c:v>
                </c:pt>
                <c:pt idx="23">
                  <c:v>94.5</c:v>
                </c:pt>
                <c:pt idx="24">
                  <c:v>96.2</c:v>
                </c:pt>
                <c:pt idx="25">
                  <c:v>97.9</c:v>
                </c:pt>
              </c:numCache>
            </c:numRef>
          </c:yVal>
          <c:smooth val="0"/>
          <c:extLst>
            <c:ext xmlns:c16="http://schemas.microsoft.com/office/drawing/2014/chart" uri="{C3380CC4-5D6E-409C-BE32-E72D297353CC}">
              <c16:uniqueId val="{0000007B-12FF-40C5-9537-DE705EE9973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12FF-40C5-9537-DE705EE9973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12FF-40C5-9537-DE705EE99732}"/>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12FF-40C5-9537-DE705EE99732}"/>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12FF-40C5-9537-DE705EE99732}"/>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12FF-40C5-9537-DE705EE99732}"/>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12FF-40C5-9537-DE705EE9973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12FF-40C5-9537-DE705EE99732}"/>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12FF-40C5-9537-DE705EE9973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12FF-40C5-9537-DE705EE9973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12FF-40C5-9537-DE705EE9973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12FF-40C5-9537-DE705EE9973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12FF-40C5-9537-DE705EE9973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12FF-40C5-9537-DE705EE997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12FF-40C5-9537-DE705EE997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12FF-40C5-9537-DE705EE997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12FF-40C5-9537-DE705EE9973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12FF-40C5-9537-DE705EE997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12FF-40C5-9537-DE705EE997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12FF-40C5-9537-DE705EE997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12FF-40C5-9537-DE705EE997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12FF-40C5-9537-DE705EE997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12FF-40C5-9537-DE705EE997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12FF-40C5-9537-DE705EE997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12FF-40C5-9537-DE705EE997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2FF-40C5-9537-DE705EE997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2FF-40C5-9537-DE705EE997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2FF-40C5-9537-DE705EE997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2FF-40C5-9537-DE705EE997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2FF-40C5-9537-DE705EE997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2FF-40C5-9537-DE705EE997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2FF-40C5-9537-DE705EE997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2FF-40C5-9537-DE705EE997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2FF-40C5-9537-DE705EE997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2FF-40C5-9537-DE705EE997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2FF-40C5-9537-DE705EE997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2FF-40C5-9537-DE705EE997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2FF-40C5-9537-DE705EE997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2FF-40C5-9537-DE705EE997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2FF-40C5-9537-DE705EE997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2FF-40C5-9537-DE705EE997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2FF-40C5-9537-DE705EE997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2FF-40C5-9537-DE705EE997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2FF-40C5-9537-DE705EE997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2FF-40C5-9537-DE705EE997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2FF-40C5-9537-DE705EE997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2FF-40C5-9537-DE705EE997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2FF-40C5-9537-DE705EE997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2FF-40C5-9537-DE705EE997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2FF-40C5-9537-DE705EE997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2FF-40C5-9537-DE705EE997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2FF-40C5-9537-DE705EE997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2FF-40C5-9537-DE705EE997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2FF-40C5-9537-DE705EE997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2FF-40C5-9537-DE705EE997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2FF-40C5-9537-DE705EE997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2FF-40C5-9537-DE705EE997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2FF-40C5-9537-DE705EE997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2FF-40C5-9537-DE705EE997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2FF-40C5-9537-DE705EE997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2FF-40C5-9537-DE705EE997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2FF-40C5-9537-DE705EE997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2FF-40C5-9537-DE705EE997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2FF-40C5-9537-DE705EE997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2FF-40C5-9537-DE705EE997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2FF-40C5-9537-DE705EE997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2FF-40C5-9537-DE705EE997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2FF-40C5-9537-DE705EE997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2FF-40C5-9537-DE705EE997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2FF-40C5-9537-DE705EE997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12FF-40C5-9537-DE705EE997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12FF-40C5-9537-DE705EE997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12FF-40C5-9537-DE705EE997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12FF-40C5-9537-DE705EE997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12FF-40C5-9537-DE705EE997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12FF-40C5-9537-DE705EE997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12FF-40C5-9537-DE705EE997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12FF-40C5-9537-DE705EE997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12FF-40C5-9537-DE705EE997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12FF-40C5-9537-DE705EE997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12FF-40C5-9537-DE705EE997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12FF-40C5-9537-DE705EE997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12FF-40C5-9537-DE705EE997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12FF-40C5-9537-DE705EE997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12FF-40C5-9537-DE705EE997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12FF-40C5-9537-DE705EE997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12FF-40C5-9537-DE705EE997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12FF-40C5-9537-DE705EE997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12FF-40C5-9537-DE705EE997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12FF-40C5-9537-DE705EE997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12FF-40C5-9537-DE705EE997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12FF-40C5-9537-DE705EE997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12FF-40C5-9537-DE705EE997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12FF-40C5-9537-DE705EE997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12FF-40C5-9537-DE705EE997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12FF-40C5-9537-DE705EE997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73.5</c:v>
                </c:pt>
                <c:pt idx="1">
                  <c:v>71</c:v>
                </c:pt>
                <c:pt idx="2">
                  <c:v>92</c:v>
                </c:pt>
                <c:pt idx="3">
                  <c:v>#N/A</c:v>
                </c:pt>
                <c:pt idx="4">
                  <c:v>#N/A</c:v>
                </c:pt>
                <c:pt idx="5">
                  <c:v>90.6</c:v>
                </c:pt>
                <c:pt idx="6">
                  <c:v>84.8</c:v>
                </c:pt>
                <c:pt idx="7">
                  <c:v>96.007984031936132</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12FF-40C5-9537-DE705EE99732}"/>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241-4E88-AAC7-F737C4554B6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241-4E88-AAC7-F737C4554B65}"/>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241-4E88-AAC7-F737C4554B65}"/>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241-4E88-AAC7-F737C4554B65}"/>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241-4E88-AAC7-F737C4554B65}"/>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241-4E88-AAC7-F737C4554B65}"/>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241-4E88-AAC7-F737C4554B65}"/>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241-4E88-AAC7-F737C4554B6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241-4E88-AAC7-F737C4554B6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241-4E88-AAC7-F737C4554B6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241-4E88-AAC7-F737C4554B6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241-4E88-AAC7-F737C4554B6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241-4E88-AAC7-F737C4554B6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241-4E88-AAC7-F737C4554B6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241-4E88-AAC7-F737C4554B6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241-4E88-AAC7-F737C4554B6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241-4E88-AAC7-F737C4554B6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241-4E88-AAC7-F737C4554B6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241-4E88-AAC7-F737C4554B6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241-4E88-AAC7-F737C4554B6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241-4E88-AAC7-F737C4554B6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241-4E88-AAC7-F737C4554B6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241-4E88-AAC7-F737C4554B6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241-4E88-AAC7-F737C4554B6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241-4E88-AAC7-F737C4554B6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41-4E88-AAC7-F737C4554B6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41-4E88-AAC7-F737C4554B6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41-4E88-AAC7-F737C4554B6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41-4E88-AAC7-F737C4554B6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41-4E88-AAC7-F737C4554B6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41-4E88-AAC7-F737C4554B6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41-4E88-AAC7-F737C4554B6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41-4E88-AAC7-F737C4554B6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41-4E88-AAC7-F737C4554B6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41-4E88-AAC7-F737C4554B6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41-4E88-AAC7-F737C4554B6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41-4E88-AAC7-F737C4554B6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41-4E88-AAC7-F737C4554B6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41-4E88-AAC7-F737C4554B6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41-4E88-AAC7-F737C4554B6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41-4E88-AAC7-F737C4554B6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241-4E88-AAC7-F737C4554B6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241-4E88-AAC7-F737C4554B6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241-4E88-AAC7-F737C4554B6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241-4E88-AAC7-F737C4554B6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241-4E88-AAC7-F737C4554B6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241-4E88-AAC7-F737C4554B6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241-4E88-AAC7-F737C4554B6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241-4E88-AAC7-F737C4554B6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241-4E88-AAC7-F737C4554B6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241-4E88-AAC7-F737C4554B6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241-4E88-AAC7-F737C4554B6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241-4E88-AAC7-F737C4554B6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241-4E88-AAC7-F737C4554B6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241-4E88-AAC7-F737C4554B6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241-4E88-AAC7-F737C4554B6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241-4E88-AAC7-F737C4554B6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241-4E88-AAC7-F737C4554B6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241-4E88-AAC7-F737C4554B6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241-4E88-AAC7-F737C4554B6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241-4E88-AAC7-F737C4554B6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241-4E88-AAC7-F737C4554B6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241-4E88-AAC7-F737C4554B6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241-4E88-AAC7-F737C4554B6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241-4E88-AAC7-F737C4554B6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241-4E88-AAC7-F737C4554B6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241-4E88-AAC7-F737C4554B6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241-4E88-AAC7-F737C4554B6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241-4E88-AAC7-F737C4554B6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241-4E88-AAC7-F737C4554B6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241-4E88-AAC7-F737C4554B6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241-4E88-AAC7-F737C4554B6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241-4E88-AAC7-F737C4554B6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241-4E88-AAC7-F737C4554B6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241-4E88-AAC7-F737C4554B6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241-4E88-AAC7-F737C4554B6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241-4E88-AAC7-F737C4554B6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241-4E88-AAC7-F737C4554B6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241-4E88-AAC7-F737C4554B6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241-4E88-AAC7-F737C4554B6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241-4E88-AAC7-F737C4554B6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241-4E88-AAC7-F737C4554B6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241-4E88-AAC7-F737C4554B6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241-4E88-AAC7-F737C4554B6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241-4E88-AAC7-F737C4554B6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241-4E88-AAC7-F737C4554B6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241-4E88-AAC7-F737C4554B6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241-4E88-AAC7-F737C4554B6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241-4E88-AAC7-F737C4554B6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241-4E88-AAC7-F737C4554B6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241-4E88-AAC7-F737C4554B6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241-4E88-AAC7-F737C4554B6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241-4E88-AAC7-F737C4554B6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241-4E88-AAC7-F737C4554B6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241-4E88-AAC7-F737C4554B6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5241-4E88-AAC7-F737C4554B65}"/>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5241-4E88-AAC7-F737C4554B65}"/>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241-4E88-AAC7-F737C4554B65}"/>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5241-4E88-AAC7-F737C4554B65}"/>
              </c:ext>
            </c:extLst>
          </c:dPt>
          <c:dPt>
            <c:idx val="3"/>
            <c:bubble3D val="0"/>
            <c:extLst>
              <c:ext xmlns:c16="http://schemas.microsoft.com/office/drawing/2014/chart" uri="{C3380CC4-5D6E-409C-BE32-E72D297353CC}">
                <c16:uniqueId val="{00000063-5241-4E88-AAC7-F737C4554B65}"/>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241-4E88-AAC7-F737C4554B6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241-4E88-AAC7-F737C4554B65}"/>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241-4E88-AAC7-F737C4554B65}"/>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241-4E88-AAC7-F737C4554B65}"/>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241-4E88-AAC7-F737C4554B65}"/>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241-4E88-AAC7-F737C4554B65}"/>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241-4E88-AAC7-F737C4554B65}"/>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241-4E88-AAC7-F737C4554B6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241-4E88-AAC7-F737C4554B6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241-4E88-AAC7-F737C4554B6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241-4E88-AAC7-F737C4554B6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241-4E88-AAC7-F737C4554B6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241-4E88-AAC7-F737C4554B6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241-4E88-AAC7-F737C4554B6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241-4E88-AAC7-F737C4554B6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241-4E88-AAC7-F737C4554B6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241-4E88-AAC7-F737C4554B6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241-4E88-AAC7-F737C4554B6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241-4E88-AAC7-F737C4554B6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241-4E88-AAC7-F737C4554B6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241-4E88-AAC7-F737C4554B6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241-4E88-AAC7-F737C4554B6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241-4E88-AAC7-F737C4554B6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241-4E88-AAC7-F737C4554B6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241-4E88-AAC7-F737C4554B6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241-4E88-AAC7-F737C4554B6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241-4E88-AAC7-F737C4554B6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241-4E88-AAC7-F737C4554B6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241-4E88-AAC7-F737C4554B6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241-4E88-AAC7-F737C4554B6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241-4E88-AAC7-F737C4554B6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241-4E88-AAC7-F737C4554B6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241-4E88-AAC7-F737C4554B6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241-4E88-AAC7-F737C4554B6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241-4E88-AAC7-F737C4554B6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241-4E88-AAC7-F737C4554B6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241-4E88-AAC7-F737C4554B6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241-4E88-AAC7-F737C4554B6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241-4E88-AAC7-F737C4554B6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241-4E88-AAC7-F737C4554B6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241-4E88-AAC7-F737C4554B6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241-4E88-AAC7-F737C4554B6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241-4E88-AAC7-F737C4554B6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241-4E88-AAC7-F737C4554B6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241-4E88-AAC7-F737C4554B6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241-4E88-AAC7-F737C4554B6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241-4E88-AAC7-F737C4554B6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241-4E88-AAC7-F737C4554B6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241-4E88-AAC7-F737C4554B6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241-4E88-AAC7-F737C4554B6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241-4E88-AAC7-F737C4554B6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241-4E88-AAC7-F737C4554B6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241-4E88-AAC7-F737C4554B6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241-4E88-AAC7-F737C4554B6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241-4E88-AAC7-F737C4554B6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241-4E88-AAC7-F737C4554B6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241-4E88-AAC7-F737C4554B6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241-4E88-AAC7-F737C4554B6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241-4E88-AAC7-F737C4554B6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241-4E88-AAC7-F737C4554B6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241-4E88-AAC7-F737C4554B6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241-4E88-AAC7-F737C4554B6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241-4E88-AAC7-F737C4554B6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241-4E88-AAC7-F737C4554B6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241-4E88-AAC7-F737C4554B6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241-4E88-AAC7-F737C4554B6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241-4E88-AAC7-F737C4554B6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241-4E88-AAC7-F737C4554B6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241-4E88-AAC7-F737C4554B6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241-4E88-AAC7-F737C4554B6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241-4E88-AAC7-F737C4554B6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241-4E88-AAC7-F737C4554B6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241-4E88-AAC7-F737C4554B6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241-4E88-AAC7-F737C4554B6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241-4E88-AAC7-F737C4554B6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241-4E88-AAC7-F737C4554B6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241-4E88-AAC7-F737C4554B6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241-4E88-AAC7-F737C4554B6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241-4E88-AAC7-F737C4554B6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241-4E88-AAC7-F737C4554B6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241-4E88-AAC7-F737C4554B6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241-4E88-AAC7-F737C4554B6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241-4E88-AAC7-F737C4554B6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241-4E88-AAC7-F737C4554B6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241-4E88-AAC7-F737C4554B6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241-4E88-AAC7-F737C4554B6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241-4E88-AAC7-F737C4554B6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241-4E88-AAC7-F737C4554B6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241-4E88-AAC7-F737C4554B6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241-4E88-AAC7-F737C4554B6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241-4E88-AAC7-F737C4554B6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241-4E88-AAC7-F737C4554B6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241-4E88-AAC7-F737C4554B6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241-4E88-AAC7-F737C4554B6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241-4E88-AAC7-F737C4554B6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241-4E88-AAC7-F737C4554B6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62.9</c:v>
                </c:pt>
                <c:pt idx="12">
                  <c:v>64</c:v>
                </c:pt>
                <c:pt idx="13">
                  <c:v>65.2</c:v>
                </c:pt>
                <c:pt idx="14">
                  <c:v>66.3</c:v>
                </c:pt>
                <c:pt idx="15">
                  <c:v>67.5</c:v>
                </c:pt>
                <c:pt idx="16">
                  <c:v>68.7</c:v>
                </c:pt>
                <c:pt idx="17">
                  <c:v>69.8</c:v>
                </c:pt>
                <c:pt idx="18">
                  <c:v>71</c:v>
                </c:pt>
                <c:pt idx="19">
                  <c:v>72.2</c:v>
                </c:pt>
                <c:pt idx="20">
                  <c:v>73.3</c:v>
                </c:pt>
                <c:pt idx="21">
                  <c:v>74.5</c:v>
                </c:pt>
                <c:pt idx="22">
                  <c:v>75.599999999999994</c:v>
                </c:pt>
                <c:pt idx="23">
                  <c:v>76.8</c:v>
                </c:pt>
                <c:pt idx="24">
                  <c:v>78</c:v>
                </c:pt>
                <c:pt idx="25">
                  <c:v>79.099999999999994</c:v>
                </c:pt>
              </c:numCache>
            </c:numRef>
          </c:yVal>
          <c:smooth val="0"/>
          <c:extLst>
            <c:ext xmlns:c16="http://schemas.microsoft.com/office/drawing/2014/chart" uri="{C3380CC4-5D6E-409C-BE32-E72D297353CC}">
              <c16:uniqueId val="{000000C2-5241-4E88-AAC7-F737C4554B6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241-4E88-AAC7-F737C4554B6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241-4E88-AAC7-F737C4554B65}"/>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241-4E88-AAC7-F737C4554B65}"/>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241-4E88-AAC7-F737C4554B65}"/>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241-4E88-AAC7-F737C4554B65}"/>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241-4E88-AAC7-F737C4554B65}"/>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241-4E88-AAC7-F737C4554B65}"/>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241-4E88-AAC7-F737C4554B6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241-4E88-AAC7-F737C4554B6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241-4E88-AAC7-F737C4554B6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241-4E88-AAC7-F737C4554B6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241-4E88-AAC7-F737C4554B6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241-4E88-AAC7-F737C4554B6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241-4E88-AAC7-F737C4554B6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241-4E88-AAC7-F737C4554B6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241-4E88-AAC7-F737C4554B6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241-4E88-AAC7-F737C4554B6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241-4E88-AAC7-F737C4554B6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241-4E88-AAC7-F737C4554B6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241-4E88-AAC7-F737C4554B6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241-4E88-AAC7-F737C4554B6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241-4E88-AAC7-F737C4554B6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241-4E88-AAC7-F737C4554B6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241-4E88-AAC7-F737C4554B6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241-4E88-AAC7-F737C4554B6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241-4E88-AAC7-F737C4554B6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241-4E88-AAC7-F737C4554B6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241-4E88-AAC7-F737C4554B6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241-4E88-AAC7-F737C4554B6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241-4E88-AAC7-F737C4554B6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241-4E88-AAC7-F737C4554B6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241-4E88-AAC7-F737C4554B6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241-4E88-AAC7-F737C4554B6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241-4E88-AAC7-F737C4554B6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241-4E88-AAC7-F737C4554B6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241-4E88-AAC7-F737C4554B6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241-4E88-AAC7-F737C4554B6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241-4E88-AAC7-F737C4554B6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241-4E88-AAC7-F737C4554B6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241-4E88-AAC7-F737C4554B6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241-4E88-AAC7-F737C4554B6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241-4E88-AAC7-F737C4554B6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241-4E88-AAC7-F737C4554B6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241-4E88-AAC7-F737C4554B6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241-4E88-AAC7-F737C4554B6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241-4E88-AAC7-F737C4554B6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241-4E88-AAC7-F737C4554B6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241-4E88-AAC7-F737C4554B6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241-4E88-AAC7-F737C4554B6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241-4E88-AAC7-F737C4554B6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241-4E88-AAC7-F737C4554B6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241-4E88-AAC7-F737C4554B6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241-4E88-AAC7-F737C4554B6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241-4E88-AAC7-F737C4554B6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241-4E88-AAC7-F737C4554B6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241-4E88-AAC7-F737C4554B6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241-4E88-AAC7-F737C4554B6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241-4E88-AAC7-F737C4554B6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241-4E88-AAC7-F737C4554B6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241-4E88-AAC7-F737C4554B6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241-4E88-AAC7-F737C4554B6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241-4E88-AAC7-F737C4554B6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241-4E88-AAC7-F737C4554B6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241-4E88-AAC7-F737C4554B6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241-4E88-AAC7-F737C4554B6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241-4E88-AAC7-F737C4554B6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241-4E88-AAC7-F737C4554B6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241-4E88-AAC7-F737C4554B6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241-4E88-AAC7-F737C4554B6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241-4E88-AAC7-F737C4554B6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241-4E88-AAC7-F737C4554B6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241-4E88-AAC7-F737C4554B6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241-4E88-AAC7-F737C4554B6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241-4E88-AAC7-F737C4554B6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241-4E88-AAC7-F737C4554B6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241-4E88-AAC7-F737C4554B6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241-4E88-AAC7-F737C4554B6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241-4E88-AAC7-F737C4554B6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241-4E88-AAC7-F737C4554B6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241-4E88-AAC7-F737C4554B6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241-4E88-AAC7-F737C4554B6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241-4E88-AAC7-F737C4554B6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241-4E88-AAC7-F737C4554B6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241-4E88-AAC7-F737C4554B6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241-4E88-AAC7-F737C4554B6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241-4E88-AAC7-F737C4554B6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241-4E88-AAC7-F737C4554B6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241-4E88-AAC7-F737C4554B6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241-4E88-AAC7-F737C4554B6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241-4E88-AAC7-F737C4554B6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241-4E88-AAC7-F737C4554B6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241-4E88-AAC7-F737C4554B6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241-4E88-AAC7-F737C4554B6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241-4E88-AAC7-F737C4554B6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241-4E88-AAC7-F737C4554B6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58.6</c:v>
                </c:pt>
                <c:pt idx="1">
                  <c:v>64.8</c:v>
                </c:pt>
                <c:pt idx="2">
                  <c:v>#N/A</c:v>
                </c:pt>
                <c:pt idx="3">
                  <c:v>#N/A</c:v>
                </c:pt>
                <c:pt idx="4">
                  <c:v>#N/A</c:v>
                </c:pt>
                <c:pt idx="5">
                  <c:v>86.8</c:v>
                </c:pt>
                <c:pt idx="6">
                  <c:v>71.3</c:v>
                </c:pt>
                <c:pt idx="7">
                  <c:v>71.144749290444651</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241-4E88-AAC7-F737C4554B65}"/>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FFB4-4AAA-B1F5-C336328ACF6D}"/>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FB4-4AAA-B1F5-C336328ACF6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FB4-4AAA-B1F5-C336328ACF6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FB4-4AAA-B1F5-C336328ACF6D}"/>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FB4-4AAA-B1F5-C336328ACF6D}"/>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FB4-4AAA-B1F5-C336328ACF6D}"/>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FB4-4AAA-B1F5-C336328ACF6D}"/>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FB4-4AAA-B1F5-C336328ACF6D}"/>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FB4-4AAA-B1F5-C336328ACF6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FB4-4AAA-B1F5-C336328ACF6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FB4-4AAA-B1F5-C336328ACF6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FB4-4AAA-B1F5-C336328ACF6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FB4-4AAA-B1F5-C336328ACF6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FB4-4AAA-B1F5-C336328ACF6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FB4-4AAA-B1F5-C336328ACF6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FB4-4AAA-B1F5-C336328ACF6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FB4-4AAA-B1F5-C336328ACF6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FB4-4AAA-B1F5-C336328ACF6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FB4-4AAA-B1F5-C336328ACF6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FB4-4AAA-B1F5-C336328ACF6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FB4-4AAA-B1F5-C336328ACF6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FB4-4AAA-B1F5-C336328ACF6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FB4-4AAA-B1F5-C336328ACF6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FB4-4AAA-B1F5-C336328ACF6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FB4-4AAA-B1F5-C336328ACF6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FB4-4AAA-B1F5-C336328ACF6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FB4-4AAA-B1F5-C336328ACF6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FB4-4AAA-B1F5-C336328ACF6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FB4-4AAA-B1F5-C336328ACF6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FB4-4AAA-B1F5-C336328ACF6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FB4-4AAA-B1F5-C336328ACF6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FB4-4AAA-B1F5-C336328ACF6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FB4-4AAA-B1F5-C336328ACF6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FB4-4AAA-B1F5-C336328ACF6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FB4-4AAA-B1F5-C336328ACF6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FB4-4AAA-B1F5-C336328ACF6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FB4-4AAA-B1F5-C336328ACF6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FB4-4AAA-B1F5-C336328ACF6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FB4-4AAA-B1F5-C336328ACF6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FB4-4AAA-B1F5-C336328ACF6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FB4-4AAA-B1F5-C336328ACF6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FB4-4AAA-B1F5-C336328ACF6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FB4-4AAA-B1F5-C336328ACF6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FB4-4AAA-B1F5-C336328ACF6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FB4-4AAA-B1F5-C336328ACF6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FB4-4AAA-B1F5-C336328ACF6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FB4-4AAA-B1F5-C336328ACF6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FB4-4AAA-B1F5-C336328ACF6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FB4-4AAA-B1F5-C336328ACF6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FB4-4AAA-B1F5-C336328ACF6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FB4-4AAA-B1F5-C336328ACF6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FB4-4AAA-B1F5-C336328ACF6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FB4-4AAA-B1F5-C336328ACF6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FB4-4AAA-B1F5-C336328ACF6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FB4-4AAA-B1F5-C336328ACF6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FB4-4AAA-B1F5-C336328ACF6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FB4-4AAA-B1F5-C336328ACF6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FB4-4AAA-B1F5-C336328ACF6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FB4-4AAA-B1F5-C336328ACF6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FB4-4AAA-B1F5-C336328ACF6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FB4-4AAA-B1F5-C336328ACF6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FB4-4AAA-B1F5-C336328ACF6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FB4-4AAA-B1F5-C336328ACF6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FB4-4AAA-B1F5-C336328ACF6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FB4-4AAA-B1F5-C336328ACF6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FB4-4AAA-B1F5-C336328ACF6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FB4-4AAA-B1F5-C336328ACF6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FB4-4AAA-B1F5-C336328ACF6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FB4-4AAA-B1F5-C336328ACF6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FB4-4AAA-B1F5-C336328ACF6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FB4-4AAA-B1F5-C336328ACF6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FB4-4AAA-B1F5-C336328ACF6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FB4-4AAA-B1F5-C336328ACF6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FB4-4AAA-B1F5-C336328ACF6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FB4-4AAA-B1F5-C336328ACF6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FB4-4AAA-B1F5-C336328ACF6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FB4-4AAA-B1F5-C336328ACF6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FB4-4AAA-B1F5-C336328ACF6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FB4-4AAA-B1F5-C336328ACF6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FB4-4AAA-B1F5-C336328ACF6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FB4-4AAA-B1F5-C336328ACF6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FB4-4AAA-B1F5-C336328ACF6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FB4-4AAA-B1F5-C336328ACF6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FB4-4AAA-B1F5-C336328ACF6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FB4-4AAA-B1F5-C336328ACF6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FB4-4AAA-B1F5-C336328ACF6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FB4-4AAA-B1F5-C336328ACF6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FB4-4AAA-B1F5-C336328ACF6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FB4-4AAA-B1F5-C336328ACF6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FB4-4AAA-B1F5-C336328ACF6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FB4-4AAA-B1F5-C336328ACF6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FB4-4AAA-B1F5-C336328ACF6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FB4-4AAA-B1F5-C336328ACF6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FB4-4AAA-B1F5-C336328ACF6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FB4-4AAA-B1F5-C336328ACF6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FB4-4AAA-B1F5-C336328ACF6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FB4-4AAA-B1F5-C336328ACF6D}"/>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FFB4-4AAA-B1F5-C336328ACF6D}"/>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36.700000000000003</c:v>
                </c:pt>
                <c:pt idx="12">
                  <c:v>36.700000000000003</c:v>
                </c:pt>
                <c:pt idx="13">
                  <c:v>36.700000000000003</c:v>
                </c:pt>
                <c:pt idx="14">
                  <c:v>36.700000000000003</c:v>
                </c:pt>
                <c:pt idx="15">
                  <c:v>36.700000000000003</c:v>
                </c:pt>
                <c:pt idx="16">
                  <c:v>36.700000000000003</c:v>
                </c:pt>
                <c:pt idx="17">
                  <c:v>36.700000000000003</c:v>
                </c:pt>
                <c:pt idx="18">
                  <c:v>36.700000000000003</c:v>
                </c:pt>
                <c:pt idx="19">
                  <c:v>36.700000000000003</c:v>
                </c:pt>
                <c:pt idx="20">
                  <c:v>36.700000000000003</c:v>
                </c:pt>
                <c:pt idx="21">
                  <c:v>36.700000000000003</c:v>
                </c:pt>
                <c:pt idx="22">
                  <c:v>36.700000000000003</c:v>
                </c:pt>
                <c:pt idx="23">
                  <c:v>36.700000000000003</c:v>
                </c:pt>
                <c:pt idx="24">
                  <c:v>36.700000000000003</c:v>
                </c:pt>
                <c:pt idx="25">
                  <c:v>#N/A</c:v>
                </c:pt>
              </c:numCache>
            </c:numRef>
          </c:yVal>
          <c:smooth val="0"/>
          <c:extLst>
            <c:ext xmlns:c16="http://schemas.microsoft.com/office/drawing/2014/chart" uri="{C3380CC4-5D6E-409C-BE32-E72D297353CC}">
              <c16:uniqueId val="{00000061-FFB4-4AAA-B1F5-C336328ACF6D}"/>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FFB4-4AAA-B1F5-C336328ACF6D}"/>
              </c:ext>
            </c:extLst>
          </c:dPt>
          <c:dPt>
            <c:idx val="3"/>
            <c:bubble3D val="0"/>
            <c:extLst>
              <c:ext xmlns:c16="http://schemas.microsoft.com/office/drawing/2014/chart" uri="{C3380CC4-5D6E-409C-BE32-E72D297353CC}">
                <c16:uniqueId val="{00000063-FFB4-4AAA-B1F5-C336328ACF6D}"/>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FB4-4AAA-B1F5-C336328ACF6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FB4-4AAA-B1F5-C336328ACF6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FB4-4AAA-B1F5-C336328ACF6D}"/>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FB4-4AAA-B1F5-C336328ACF6D}"/>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FB4-4AAA-B1F5-C336328ACF6D}"/>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FB4-4AAA-B1F5-C336328ACF6D}"/>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FB4-4AAA-B1F5-C336328ACF6D}"/>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FB4-4AAA-B1F5-C336328ACF6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FB4-4AAA-B1F5-C336328ACF6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FB4-4AAA-B1F5-C336328ACF6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FB4-4AAA-B1F5-C336328ACF6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FB4-4AAA-B1F5-C336328ACF6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FB4-4AAA-B1F5-C336328ACF6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FB4-4AAA-B1F5-C336328ACF6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FB4-4AAA-B1F5-C336328ACF6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FB4-4AAA-B1F5-C336328ACF6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FB4-4AAA-B1F5-C336328ACF6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FB4-4AAA-B1F5-C336328ACF6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FB4-4AAA-B1F5-C336328ACF6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FB4-4AAA-B1F5-C336328ACF6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FB4-4AAA-B1F5-C336328ACF6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FB4-4AAA-B1F5-C336328ACF6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FB4-4AAA-B1F5-C336328ACF6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FB4-4AAA-B1F5-C336328ACF6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FB4-4AAA-B1F5-C336328ACF6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FB4-4AAA-B1F5-C336328ACF6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FB4-4AAA-B1F5-C336328ACF6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FB4-4AAA-B1F5-C336328ACF6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FB4-4AAA-B1F5-C336328ACF6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FB4-4AAA-B1F5-C336328ACF6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FB4-4AAA-B1F5-C336328ACF6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FB4-4AAA-B1F5-C336328ACF6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FB4-4AAA-B1F5-C336328ACF6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FB4-4AAA-B1F5-C336328ACF6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FB4-4AAA-B1F5-C336328ACF6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FB4-4AAA-B1F5-C336328ACF6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FB4-4AAA-B1F5-C336328ACF6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FB4-4AAA-B1F5-C336328ACF6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FB4-4AAA-B1F5-C336328ACF6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FB4-4AAA-B1F5-C336328ACF6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FB4-4AAA-B1F5-C336328ACF6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FB4-4AAA-B1F5-C336328ACF6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FB4-4AAA-B1F5-C336328ACF6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FB4-4AAA-B1F5-C336328ACF6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FB4-4AAA-B1F5-C336328ACF6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FB4-4AAA-B1F5-C336328ACF6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FB4-4AAA-B1F5-C336328ACF6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FB4-4AAA-B1F5-C336328ACF6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FB4-4AAA-B1F5-C336328ACF6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FB4-4AAA-B1F5-C336328ACF6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FB4-4AAA-B1F5-C336328ACF6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FB4-4AAA-B1F5-C336328ACF6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FB4-4AAA-B1F5-C336328ACF6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FB4-4AAA-B1F5-C336328ACF6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FB4-4AAA-B1F5-C336328ACF6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FB4-4AAA-B1F5-C336328ACF6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FB4-4AAA-B1F5-C336328ACF6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FB4-4AAA-B1F5-C336328ACF6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FB4-4AAA-B1F5-C336328ACF6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FB4-4AAA-B1F5-C336328ACF6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FB4-4AAA-B1F5-C336328ACF6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FB4-4AAA-B1F5-C336328ACF6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FB4-4AAA-B1F5-C336328ACF6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FB4-4AAA-B1F5-C336328ACF6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FB4-4AAA-B1F5-C336328ACF6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FB4-4AAA-B1F5-C336328ACF6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FB4-4AAA-B1F5-C336328ACF6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FB4-4AAA-B1F5-C336328ACF6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FB4-4AAA-B1F5-C336328ACF6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FB4-4AAA-B1F5-C336328ACF6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FB4-4AAA-B1F5-C336328ACF6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FB4-4AAA-B1F5-C336328ACF6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FB4-4AAA-B1F5-C336328ACF6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FB4-4AAA-B1F5-C336328ACF6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FB4-4AAA-B1F5-C336328ACF6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FB4-4AAA-B1F5-C336328ACF6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FB4-4AAA-B1F5-C336328ACF6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FB4-4AAA-B1F5-C336328ACF6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FB4-4AAA-B1F5-C336328ACF6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FB4-4AAA-B1F5-C336328ACF6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FB4-4AAA-B1F5-C336328ACF6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FB4-4AAA-B1F5-C336328ACF6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FB4-4AAA-B1F5-C336328ACF6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FB4-4AAA-B1F5-C336328ACF6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FB4-4AAA-B1F5-C336328ACF6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FB4-4AAA-B1F5-C336328ACF6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FB4-4AAA-B1F5-C336328ACF6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FB4-4AAA-B1F5-C336328ACF6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FB4-4AAA-B1F5-C336328ACF6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FB4-4AAA-B1F5-C336328ACF6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FB4-4AAA-B1F5-C336328ACF6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FB4-4AAA-B1F5-C336328ACF6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FB4-4AAA-B1F5-C336328ACF6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FB4-4AAA-B1F5-C336328ACF6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FB4-4AAA-B1F5-C336328ACF6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47.979799999999997</c:v>
                </c:pt>
                <c:pt idx="4">
                  <c:v>25.326700000000002</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FB4-4AAA-B1F5-C336328ACF6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51.6</c:v>
                </c:pt>
                <c:pt idx="12">
                  <c:v>52.6</c:v>
                </c:pt>
                <c:pt idx="13">
                  <c:v>53.6</c:v>
                </c:pt>
                <c:pt idx="14">
                  <c:v>54.7</c:v>
                </c:pt>
                <c:pt idx="15">
                  <c:v>55.7</c:v>
                </c:pt>
                <c:pt idx="16">
                  <c:v>56.8</c:v>
                </c:pt>
                <c:pt idx="17">
                  <c:v>57.8</c:v>
                </c:pt>
                <c:pt idx="18">
                  <c:v>58.8</c:v>
                </c:pt>
                <c:pt idx="19">
                  <c:v>59.9</c:v>
                </c:pt>
                <c:pt idx="20">
                  <c:v>60.9</c:v>
                </c:pt>
                <c:pt idx="21">
                  <c:v>61.9</c:v>
                </c:pt>
                <c:pt idx="22">
                  <c:v>63</c:v>
                </c:pt>
                <c:pt idx="23">
                  <c:v>64</c:v>
                </c:pt>
                <c:pt idx="24">
                  <c:v>65.099999999999994</c:v>
                </c:pt>
                <c:pt idx="25">
                  <c:v>66.099999999999994</c:v>
                </c:pt>
              </c:numCache>
            </c:numRef>
          </c:yVal>
          <c:smooth val="0"/>
          <c:extLst>
            <c:ext xmlns:c16="http://schemas.microsoft.com/office/drawing/2014/chart" uri="{C3380CC4-5D6E-409C-BE32-E72D297353CC}">
              <c16:uniqueId val="{000000C2-FFB4-4AAA-B1F5-C336328ACF6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FB4-4AAA-B1F5-C336328ACF6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FB4-4AAA-B1F5-C336328ACF6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FB4-4AAA-B1F5-C336328ACF6D}"/>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FB4-4AAA-B1F5-C336328ACF6D}"/>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FB4-4AAA-B1F5-C336328ACF6D}"/>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FB4-4AAA-B1F5-C336328ACF6D}"/>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FB4-4AAA-B1F5-C336328ACF6D}"/>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FB4-4AAA-B1F5-C336328ACF6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FB4-4AAA-B1F5-C336328ACF6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FB4-4AAA-B1F5-C336328ACF6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FB4-4AAA-B1F5-C336328ACF6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FB4-4AAA-B1F5-C336328ACF6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FB4-4AAA-B1F5-C336328ACF6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FB4-4AAA-B1F5-C336328ACF6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FB4-4AAA-B1F5-C336328ACF6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FB4-4AAA-B1F5-C336328ACF6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FB4-4AAA-B1F5-C336328ACF6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FB4-4AAA-B1F5-C336328ACF6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FB4-4AAA-B1F5-C336328ACF6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FB4-4AAA-B1F5-C336328ACF6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FB4-4AAA-B1F5-C336328ACF6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FB4-4AAA-B1F5-C336328ACF6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FB4-4AAA-B1F5-C336328ACF6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FB4-4AAA-B1F5-C336328ACF6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FB4-4AAA-B1F5-C336328ACF6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FB4-4AAA-B1F5-C336328ACF6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FB4-4AAA-B1F5-C336328ACF6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FB4-4AAA-B1F5-C336328ACF6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FB4-4AAA-B1F5-C336328ACF6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FB4-4AAA-B1F5-C336328ACF6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FB4-4AAA-B1F5-C336328ACF6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FB4-4AAA-B1F5-C336328ACF6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FB4-4AAA-B1F5-C336328ACF6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FB4-4AAA-B1F5-C336328ACF6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FB4-4AAA-B1F5-C336328ACF6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FB4-4AAA-B1F5-C336328ACF6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FB4-4AAA-B1F5-C336328ACF6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FB4-4AAA-B1F5-C336328ACF6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FB4-4AAA-B1F5-C336328ACF6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FB4-4AAA-B1F5-C336328ACF6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FB4-4AAA-B1F5-C336328ACF6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FB4-4AAA-B1F5-C336328ACF6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FB4-4AAA-B1F5-C336328ACF6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FB4-4AAA-B1F5-C336328ACF6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FB4-4AAA-B1F5-C336328ACF6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FB4-4AAA-B1F5-C336328ACF6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FB4-4AAA-B1F5-C336328ACF6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FB4-4AAA-B1F5-C336328ACF6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FB4-4AAA-B1F5-C336328ACF6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FB4-4AAA-B1F5-C336328ACF6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FB4-4AAA-B1F5-C336328ACF6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FB4-4AAA-B1F5-C336328ACF6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FB4-4AAA-B1F5-C336328ACF6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FB4-4AAA-B1F5-C336328ACF6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FB4-4AAA-B1F5-C336328ACF6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FB4-4AAA-B1F5-C336328ACF6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FB4-4AAA-B1F5-C336328ACF6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FB4-4AAA-B1F5-C336328ACF6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FB4-4AAA-B1F5-C336328ACF6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FB4-4AAA-B1F5-C336328ACF6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FB4-4AAA-B1F5-C336328ACF6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FB4-4AAA-B1F5-C336328ACF6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FB4-4AAA-B1F5-C336328ACF6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FB4-4AAA-B1F5-C336328ACF6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FB4-4AAA-B1F5-C336328ACF6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FB4-4AAA-B1F5-C336328ACF6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FB4-4AAA-B1F5-C336328ACF6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FB4-4AAA-B1F5-C336328ACF6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FB4-4AAA-B1F5-C336328ACF6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FB4-4AAA-B1F5-C336328ACF6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FB4-4AAA-B1F5-C336328ACF6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FB4-4AAA-B1F5-C336328ACF6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FB4-4AAA-B1F5-C336328ACF6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FB4-4AAA-B1F5-C336328ACF6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FB4-4AAA-B1F5-C336328ACF6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FB4-4AAA-B1F5-C336328ACF6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FB4-4AAA-B1F5-C336328ACF6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FB4-4AAA-B1F5-C336328ACF6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FB4-4AAA-B1F5-C336328ACF6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FB4-4AAA-B1F5-C336328ACF6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FB4-4AAA-B1F5-C336328ACF6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FB4-4AAA-B1F5-C336328ACF6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FB4-4AAA-B1F5-C336328ACF6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FB4-4AAA-B1F5-C336328ACF6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FB4-4AAA-B1F5-C336328ACF6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FB4-4AAA-B1F5-C336328ACF6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FB4-4AAA-B1F5-C336328ACF6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FB4-4AAA-B1F5-C336328ACF6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FB4-4AAA-B1F5-C336328ACF6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FB4-4AAA-B1F5-C336328ACF6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FB4-4AAA-B1F5-C336328ACF6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FB4-4AAA-B1F5-C336328ACF6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FB4-4AAA-B1F5-C336328ACF6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FB4-4AAA-B1F5-C336328ACF6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FB4-4AAA-B1F5-C336328ACF6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39.9</c:v>
                </c:pt>
                <c:pt idx="1">
                  <c:v>48.5</c:v>
                </c:pt>
                <c:pt idx="2">
                  <c:v>64</c:v>
                </c:pt>
                <c:pt idx="3">
                  <c:v>70.202020000000005</c:v>
                </c:pt>
                <c:pt idx="4">
                  <c:v>67.900000000000006</c:v>
                </c:pt>
                <c:pt idx="5">
                  <c:v>68.7</c:v>
                </c:pt>
                <c:pt idx="6">
                  <c:v>50.8</c:v>
                </c:pt>
                <c:pt idx="7">
                  <c:v>55.442498816848087</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FB4-4AAA-B1F5-C336328ACF6D}"/>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A413-45A6-BA09-EC3959202CF9}"/>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19.600000000000001</c:v>
                </c:pt>
                <c:pt idx="15">
                  <c:v>19.600000000000001</c:v>
                </c:pt>
                <c:pt idx="16">
                  <c:v>19.600000000000001</c:v>
                </c:pt>
                <c:pt idx="17">
                  <c:v>19.600000000000001</c:v>
                </c:pt>
                <c:pt idx="18">
                  <c:v>19.600000000000001</c:v>
                </c:pt>
                <c:pt idx="19">
                  <c:v>19.600000000000001</c:v>
                </c:pt>
                <c:pt idx="20">
                  <c:v>19.600000000000001</c:v>
                </c:pt>
                <c:pt idx="21">
                  <c:v>19.600000000000001</c:v>
                </c:pt>
                <c:pt idx="22">
                  <c:v>19.600000000000001</c:v>
                </c:pt>
                <c:pt idx="23">
                  <c:v>#N/A</c:v>
                </c:pt>
                <c:pt idx="24">
                  <c:v>#N/A</c:v>
                </c:pt>
                <c:pt idx="25">
                  <c:v>#N/A</c:v>
                </c:pt>
              </c:numCache>
            </c:numRef>
          </c:yVal>
          <c:smooth val="0"/>
          <c:extLst>
            <c:ext xmlns:c16="http://schemas.microsoft.com/office/drawing/2014/chart" uri="{C3380CC4-5D6E-409C-BE32-E72D297353CC}">
              <c16:uniqueId val="{00000001-A413-45A6-BA09-EC3959202CF9}"/>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413-45A6-BA09-EC3959202CF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413-45A6-BA09-EC3959202CF9}"/>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413-45A6-BA09-EC3959202CF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413-45A6-BA09-EC3959202CF9}"/>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413-45A6-BA09-EC3959202CF9}"/>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413-45A6-BA09-EC3959202CF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413-45A6-BA09-EC3959202CF9}"/>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413-45A6-BA09-EC3959202CF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413-45A6-BA09-EC3959202CF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413-45A6-BA09-EC3959202CF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413-45A6-BA09-EC3959202CF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413-45A6-BA09-EC3959202CF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413-45A6-BA09-EC3959202CF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413-45A6-BA09-EC3959202CF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413-45A6-BA09-EC3959202CF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413-45A6-BA09-EC3959202CF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413-45A6-BA09-EC3959202CF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413-45A6-BA09-EC3959202CF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413-45A6-BA09-EC3959202CF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413-45A6-BA09-EC3959202CF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413-45A6-BA09-EC3959202CF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413-45A6-BA09-EC3959202CF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413-45A6-BA09-EC3959202CF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413-45A6-BA09-EC3959202CF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413-45A6-BA09-EC3959202CF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413-45A6-BA09-EC3959202CF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413-45A6-BA09-EC3959202CF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413-45A6-BA09-EC3959202CF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413-45A6-BA09-EC3959202CF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413-45A6-BA09-EC3959202CF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413-45A6-BA09-EC3959202CF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413-45A6-BA09-EC3959202CF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413-45A6-BA09-EC3959202CF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413-45A6-BA09-EC3959202CF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413-45A6-BA09-EC3959202CF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413-45A6-BA09-EC3959202CF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413-45A6-BA09-EC3959202CF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413-45A6-BA09-EC3959202CF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413-45A6-BA09-EC3959202CF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413-45A6-BA09-EC3959202CF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413-45A6-BA09-EC3959202CF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413-45A6-BA09-EC3959202CF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413-45A6-BA09-EC3959202CF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413-45A6-BA09-EC3959202CF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413-45A6-BA09-EC3959202CF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413-45A6-BA09-EC3959202CF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413-45A6-BA09-EC3959202CF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413-45A6-BA09-EC3959202CF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413-45A6-BA09-EC3959202CF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413-45A6-BA09-EC3959202CF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413-45A6-BA09-EC3959202CF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413-45A6-BA09-EC3959202CF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413-45A6-BA09-EC3959202CF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413-45A6-BA09-EC3959202CF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413-45A6-BA09-EC3959202CF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413-45A6-BA09-EC3959202CF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413-45A6-BA09-EC3959202CF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413-45A6-BA09-EC3959202CF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413-45A6-BA09-EC3959202CF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413-45A6-BA09-EC3959202CF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413-45A6-BA09-EC3959202CF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413-45A6-BA09-EC3959202CF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413-45A6-BA09-EC3959202CF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413-45A6-BA09-EC3959202CF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413-45A6-BA09-EC3959202CF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413-45A6-BA09-EC3959202CF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413-45A6-BA09-EC3959202CF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413-45A6-BA09-EC3959202CF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413-45A6-BA09-EC3959202CF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413-45A6-BA09-EC3959202CF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413-45A6-BA09-EC3959202CF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413-45A6-BA09-EC3959202CF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413-45A6-BA09-EC3959202CF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413-45A6-BA09-EC3959202CF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413-45A6-BA09-EC3959202CF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413-45A6-BA09-EC3959202CF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413-45A6-BA09-EC3959202CF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413-45A6-BA09-EC3959202CF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413-45A6-BA09-EC3959202CF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413-45A6-BA09-EC3959202CF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413-45A6-BA09-EC3959202CF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413-45A6-BA09-EC3959202CF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413-45A6-BA09-EC3959202CF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413-45A6-BA09-EC3959202CF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413-45A6-BA09-EC3959202CF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413-45A6-BA09-EC3959202CF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413-45A6-BA09-EC3959202CF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413-45A6-BA09-EC3959202CF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413-45A6-BA09-EC3959202CF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413-45A6-BA09-EC3959202CF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413-45A6-BA09-EC3959202CF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413-45A6-BA09-EC3959202CF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413-45A6-BA09-EC3959202CF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413-45A6-BA09-EC3959202CF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413-45A6-BA09-EC3959202CF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19.600000000000001</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413-45A6-BA09-EC3959202CF9}"/>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A413-45A6-BA09-EC3959202CF9}"/>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A413-45A6-BA09-EC3959202CF9}"/>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A413-45A6-BA09-EC3959202CF9}"/>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A413-45A6-BA09-EC3959202CF9}"/>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A413-45A6-BA09-EC3959202CF9}"/>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A413-45A6-BA09-EC3959202CF9}"/>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A413-45A6-BA09-EC3959202CF9}"/>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A413-45A6-BA09-EC3959202CF9}"/>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A413-45A6-BA09-EC3959202CF9}"/>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A413-45A6-BA09-EC3959202CF9}"/>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A413-45A6-BA09-EC3959202CF9}"/>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A413-45A6-BA09-EC3959202CF9}"/>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A413-45A6-BA09-EC3959202CF9}"/>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A413-45A6-BA09-EC3959202CF9}"/>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A413-45A6-BA09-EC3959202CF9}"/>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A413-45A6-BA09-EC3959202CF9}"/>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A413-45A6-BA09-EC3959202CF9}"/>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A413-45A6-BA09-EC3959202CF9}"/>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A413-45A6-BA09-EC3959202CF9}"/>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A413-45A6-BA09-EC3959202CF9}"/>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A413-45A6-BA09-EC3959202CF9}"/>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A413-45A6-BA09-EC3959202CF9}"/>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A413-45A6-BA09-EC3959202CF9}"/>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A413-45A6-BA09-EC3959202CF9}"/>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A413-45A6-BA09-EC3959202CF9}"/>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A413-45A6-BA09-EC3959202CF9}"/>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A413-45A6-BA09-EC3959202CF9}"/>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A413-45A6-BA09-EC3959202CF9}"/>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A413-45A6-BA09-EC3959202CF9}"/>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A413-45A6-BA09-EC3959202CF9}"/>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A413-45A6-BA09-EC3959202CF9}"/>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A413-45A6-BA09-EC3959202CF9}"/>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A413-45A6-BA09-EC3959202CF9}"/>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A413-45A6-BA09-EC3959202CF9}"/>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A413-45A6-BA09-EC3959202CF9}"/>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A413-45A6-BA09-EC3959202CF9}"/>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A413-45A6-BA09-EC3959202CF9}"/>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A413-45A6-BA09-EC3959202CF9}"/>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A413-45A6-BA09-EC3959202CF9}"/>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A413-45A6-BA09-EC3959202CF9}"/>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A413-45A6-BA09-EC3959202CF9}"/>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A413-45A6-BA09-EC3959202CF9}"/>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A413-45A6-BA09-EC3959202CF9}"/>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A413-45A6-BA09-EC3959202CF9}"/>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A413-45A6-BA09-EC3959202CF9}"/>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A413-45A6-BA09-EC3959202CF9}"/>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A413-45A6-BA09-EC3959202CF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A413-45A6-BA09-EC3959202CF9}"/>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A413-45A6-BA09-EC3959202CF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A413-45A6-BA09-EC3959202CF9}"/>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A413-45A6-BA09-EC3959202CF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A413-45A6-BA09-EC3959202CF9}"/>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A413-45A6-BA09-EC3959202CF9}"/>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A413-45A6-BA09-EC3959202CF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A413-45A6-BA09-EC3959202CF9}"/>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A413-45A6-BA09-EC3959202CF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A413-45A6-BA09-EC3959202CF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A413-45A6-BA09-EC3959202CF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A413-45A6-BA09-EC3959202CF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A413-45A6-BA09-EC3959202CF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A413-45A6-BA09-EC3959202CF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A413-45A6-BA09-EC3959202CF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A413-45A6-BA09-EC3959202CF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A413-45A6-BA09-EC3959202CF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A413-45A6-BA09-EC3959202CF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A413-45A6-BA09-EC3959202CF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A413-45A6-BA09-EC3959202CF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A413-45A6-BA09-EC3959202CF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A413-45A6-BA09-EC3959202CF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A413-45A6-BA09-EC3959202CF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A413-45A6-BA09-EC3959202CF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A413-45A6-BA09-EC3959202CF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413-45A6-BA09-EC3959202CF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413-45A6-BA09-EC3959202CF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413-45A6-BA09-EC3959202CF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413-45A6-BA09-EC3959202CF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413-45A6-BA09-EC3959202CF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413-45A6-BA09-EC3959202CF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413-45A6-BA09-EC3959202CF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413-45A6-BA09-EC3959202CF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413-45A6-BA09-EC3959202CF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413-45A6-BA09-EC3959202CF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413-45A6-BA09-EC3959202CF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413-45A6-BA09-EC3959202CF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413-45A6-BA09-EC3959202CF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413-45A6-BA09-EC3959202CF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413-45A6-BA09-EC3959202CF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413-45A6-BA09-EC3959202CF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413-45A6-BA09-EC3959202CF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413-45A6-BA09-EC3959202CF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413-45A6-BA09-EC3959202CF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413-45A6-BA09-EC3959202CF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413-45A6-BA09-EC3959202CF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413-45A6-BA09-EC3959202CF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413-45A6-BA09-EC3959202CF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413-45A6-BA09-EC3959202CF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A413-45A6-BA09-EC3959202CF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A413-45A6-BA09-EC3959202CF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A413-45A6-BA09-EC3959202CF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A413-45A6-BA09-EC3959202CF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A413-45A6-BA09-EC3959202CF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A413-45A6-BA09-EC3959202CF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A413-45A6-BA09-EC3959202CF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A413-45A6-BA09-EC3959202CF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A413-45A6-BA09-EC3959202CF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A413-45A6-BA09-EC3959202CF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A413-45A6-BA09-EC3959202CF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A413-45A6-BA09-EC3959202CF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A413-45A6-BA09-EC3959202CF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A413-45A6-BA09-EC3959202CF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A413-45A6-BA09-EC3959202CF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A413-45A6-BA09-EC3959202CF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A413-45A6-BA09-EC3959202CF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A413-45A6-BA09-EC3959202CF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A413-45A6-BA09-EC3959202CF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A413-45A6-BA09-EC3959202CF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A413-45A6-BA09-EC3959202CF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A413-45A6-BA09-EC3959202CF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A413-45A6-BA09-EC3959202CF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A413-45A6-BA09-EC3959202CF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A413-45A6-BA09-EC3959202CF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413-45A6-BA09-EC3959202CF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413-45A6-BA09-EC3959202CF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413-45A6-BA09-EC3959202CF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413-45A6-BA09-EC3959202CF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413-45A6-BA09-EC3959202CF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413-45A6-BA09-EC3959202CF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413-45A6-BA09-EC3959202CF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413-45A6-BA09-EC3959202CF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413-45A6-BA09-EC3959202CF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413-45A6-BA09-EC3959202CF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413-45A6-BA09-EC3959202CF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413-45A6-BA09-EC3959202CF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413-45A6-BA09-EC3959202CF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413-45A6-BA09-EC3959202CF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413-45A6-BA09-EC3959202CF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413-45A6-BA09-EC3959202CF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413-45A6-BA09-EC3959202CF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413-45A6-BA09-EC3959202CF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413-45A6-BA09-EC3959202CF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413-45A6-BA09-EC3959202CF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413-45A6-BA09-EC3959202CF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413-45A6-BA09-EC3959202CF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A413-45A6-BA09-EC3959202CF9}"/>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18.100000000000001</c:v>
                </c:pt>
                <c:pt idx="12">
                  <c:v>18.100000000000001</c:v>
                </c:pt>
                <c:pt idx="13">
                  <c:v>18.100000000000001</c:v>
                </c:pt>
                <c:pt idx="14">
                  <c:v>18.100000000000001</c:v>
                </c:pt>
                <c:pt idx="15">
                  <c:v>18.100000000000001</c:v>
                </c:pt>
                <c:pt idx="16">
                  <c:v>18.100000000000001</c:v>
                </c:pt>
                <c:pt idx="17">
                  <c:v>18.100000000000001</c:v>
                </c:pt>
                <c:pt idx="18">
                  <c:v>18.100000000000001</c:v>
                </c:pt>
                <c:pt idx="19">
                  <c:v>18.100000000000001</c:v>
                </c:pt>
                <c:pt idx="20">
                  <c:v>18.100000000000001</c:v>
                </c:pt>
                <c:pt idx="21">
                  <c:v>18.100000000000001</c:v>
                </c:pt>
                <c:pt idx="22">
                  <c:v>18.100000000000001</c:v>
                </c:pt>
                <c:pt idx="23">
                  <c:v>18.100000000000001</c:v>
                </c:pt>
                <c:pt idx="24">
                  <c:v>18.100000000000001</c:v>
                </c:pt>
                <c:pt idx="25">
                  <c:v>#N/A</c:v>
                </c:pt>
              </c:numCache>
            </c:numRef>
          </c:yVal>
          <c:smooth val="0"/>
          <c:extLst>
            <c:ext xmlns:c16="http://schemas.microsoft.com/office/drawing/2014/chart" uri="{C3380CC4-5D6E-409C-BE32-E72D297353CC}">
              <c16:uniqueId val="{000000F2-A413-45A6-BA09-EC3959202CF9}"/>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A413-45A6-BA09-EC3959202CF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A413-45A6-BA09-EC3959202CF9}"/>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A413-45A6-BA09-EC3959202CF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A413-45A6-BA09-EC3959202CF9}"/>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A413-45A6-BA09-EC3959202CF9}"/>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A413-45A6-BA09-EC3959202CF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A413-45A6-BA09-EC3959202CF9}"/>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A413-45A6-BA09-EC3959202CF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A413-45A6-BA09-EC3959202CF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A413-45A6-BA09-EC3959202CF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A413-45A6-BA09-EC3959202CF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A413-45A6-BA09-EC3959202CF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A413-45A6-BA09-EC3959202CF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A413-45A6-BA09-EC3959202CF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A413-45A6-BA09-EC3959202CF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A413-45A6-BA09-EC3959202CF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A413-45A6-BA09-EC3959202CF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A413-45A6-BA09-EC3959202CF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A413-45A6-BA09-EC3959202CF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A413-45A6-BA09-EC3959202CF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A413-45A6-BA09-EC3959202CF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A413-45A6-BA09-EC3959202CF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A413-45A6-BA09-EC3959202CF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A413-45A6-BA09-EC3959202CF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413-45A6-BA09-EC3959202CF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413-45A6-BA09-EC3959202CF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413-45A6-BA09-EC3959202CF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413-45A6-BA09-EC3959202CF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413-45A6-BA09-EC3959202CF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413-45A6-BA09-EC3959202CF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413-45A6-BA09-EC3959202CF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413-45A6-BA09-EC3959202CF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413-45A6-BA09-EC3959202CF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413-45A6-BA09-EC3959202CF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413-45A6-BA09-EC3959202CF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413-45A6-BA09-EC3959202CF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413-45A6-BA09-EC3959202CF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413-45A6-BA09-EC3959202CF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413-45A6-BA09-EC3959202CF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413-45A6-BA09-EC3959202CF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413-45A6-BA09-EC3959202CF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413-45A6-BA09-EC3959202CF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413-45A6-BA09-EC3959202CF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413-45A6-BA09-EC3959202CF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413-45A6-BA09-EC3959202CF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413-45A6-BA09-EC3959202CF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413-45A6-BA09-EC3959202CF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A413-45A6-BA09-EC3959202CF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A413-45A6-BA09-EC3959202CF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A413-45A6-BA09-EC3959202CF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A413-45A6-BA09-EC3959202CF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A413-45A6-BA09-EC3959202CF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A413-45A6-BA09-EC3959202CF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A413-45A6-BA09-EC3959202CF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A413-45A6-BA09-EC3959202CF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A413-45A6-BA09-EC3959202CF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A413-45A6-BA09-EC3959202CF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A413-45A6-BA09-EC3959202CF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A413-45A6-BA09-EC3959202CF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A413-45A6-BA09-EC3959202CF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A413-45A6-BA09-EC3959202CF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A413-45A6-BA09-EC3959202CF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A413-45A6-BA09-EC3959202CF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A413-45A6-BA09-EC3959202CF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A413-45A6-BA09-EC3959202CF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A413-45A6-BA09-EC3959202CF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A413-45A6-BA09-EC3959202CF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A413-45A6-BA09-EC3959202CF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A413-45A6-BA09-EC3959202CF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A413-45A6-BA09-EC3959202CF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A413-45A6-BA09-EC3959202CF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A413-45A6-BA09-EC3959202CF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A413-45A6-BA09-EC3959202CF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A413-45A6-BA09-EC3959202CF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A413-45A6-BA09-EC3959202CF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A413-45A6-BA09-EC3959202CF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A413-45A6-BA09-EC3959202CF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A413-45A6-BA09-EC3959202CF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A413-45A6-BA09-EC3959202CF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A413-45A6-BA09-EC3959202CF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A413-45A6-BA09-EC3959202CF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A413-45A6-BA09-EC3959202CF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A413-45A6-BA09-EC3959202CF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A413-45A6-BA09-EC3959202CF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A413-45A6-BA09-EC3959202CF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A413-45A6-BA09-EC3959202CF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A413-45A6-BA09-EC3959202CF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A413-45A6-BA09-EC3959202CF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A413-45A6-BA09-EC3959202CF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A413-45A6-BA09-EC3959202CF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A413-45A6-BA09-EC3959202CF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A413-45A6-BA09-EC3959202CF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A413-45A6-BA09-EC3959202CF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A413-45A6-BA09-EC3959202CF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A413-45A6-BA09-EC3959202CF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21.717169999999999</c:v>
                </c:pt>
                <c:pt idx="4">
                  <c:v>14.5</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A413-45A6-BA09-EC3959202CF9}"/>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F8B-443F-8CAE-15C2785226AA}"/>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AF8B-443F-8CAE-15C2785226AA}"/>
              </c:ext>
            </c:extLst>
          </c:dPt>
          <c:dPt>
            <c:idx val="3"/>
            <c:bubble3D val="0"/>
            <c:extLst>
              <c:ext xmlns:c16="http://schemas.microsoft.com/office/drawing/2014/chart" uri="{C3380CC4-5D6E-409C-BE32-E72D297353CC}">
                <c16:uniqueId val="{00000002-AF8B-443F-8CAE-15C2785226AA}"/>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F8B-443F-8CAE-15C2785226A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F8B-443F-8CAE-15C2785226A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F8B-443F-8CAE-15C2785226AA}"/>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F8B-443F-8CAE-15C2785226AA}"/>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F8B-443F-8CAE-15C2785226AA}"/>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F8B-443F-8CAE-15C2785226A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F8B-443F-8CAE-15C2785226AA}"/>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F8B-443F-8CAE-15C2785226A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F8B-443F-8CAE-15C2785226A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F8B-443F-8CAE-15C2785226A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F8B-443F-8CAE-15C2785226A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F8B-443F-8CAE-15C2785226A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F8B-443F-8CAE-15C2785226A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F8B-443F-8CAE-15C2785226A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F8B-443F-8CAE-15C2785226A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F8B-443F-8CAE-15C2785226A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F8B-443F-8CAE-15C2785226A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F8B-443F-8CAE-15C2785226A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F8B-443F-8CAE-15C2785226A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F8B-443F-8CAE-15C2785226A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F8B-443F-8CAE-15C2785226A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F8B-443F-8CAE-15C2785226A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F8B-443F-8CAE-15C2785226A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F8B-443F-8CAE-15C2785226A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F8B-443F-8CAE-15C2785226A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F8B-443F-8CAE-15C2785226A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F8B-443F-8CAE-15C2785226A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F8B-443F-8CAE-15C2785226A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F8B-443F-8CAE-15C2785226A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F8B-443F-8CAE-15C2785226A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F8B-443F-8CAE-15C2785226A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F8B-443F-8CAE-15C2785226A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F8B-443F-8CAE-15C2785226A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F8B-443F-8CAE-15C2785226A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F8B-443F-8CAE-15C2785226A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F8B-443F-8CAE-15C2785226A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F8B-443F-8CAE-15C2785226A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F8B-443F-8CAE-15C2785226A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F8B-443F-8CAE-15C2785226A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F8B-443F-8CAE-15C2785226A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F8B-443F-8CAE-15C2785226A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F8B-443F-8CAE-15C2785226A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F8B-443F-8CAE-15C2785226A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F8B-443F-8CAE-15C2785226A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F8B-443F-8CAE-15C2785226A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F8B-443F-8CAE-15C2785226A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F8B-443F-8CAE-15C2785226A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F8B-443F-8CAE-15C2785226A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F8B-443F-8CAE-15C2785226A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F8B-443F-8CAE-15C2785226A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F8B-443F-8CAE-15C2785226A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F8B-443F-8CAE-15C2785226A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F8B-443F-8CAE-15C2785226A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F8B-443F-8CAE-15C2785226A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F8B-443F-8CAE-15C2785226A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F8B-443F-8CAE-15C2785226A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F8B-443F-8CAE-15C2785226A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F8B-443F-8CAE-15C2785226A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F8B-443F-8CAE-15C2785226A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F8B-443F-8CAE-15C2785226A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F8B-443F-8CAE-15C2785226A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F8B-443F-8CAE-15C2785226A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F8B-443F-8CAE-15C2785226A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F8B-443F-8CAE-15C2785226A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F8B-443F-8CAE-15C2785226A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F8B-443F-8CAE-15C2785226A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F8B-443F-8CAE-15C2785226A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F8B-443F-8CAE-15C2785226A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F8B-443F-8CAE-15C2785226A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F8B-443F-8CAE-15C2785226A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F8B-443F-8CAE-15C2785226A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F8B-443F-8CAE-15C2785226A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F8B-443F-8CAE-15C2785226A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F8B-443F-8CAE-15C2785226A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F8B-443F-8CAE-15C2785226A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F8B-443F-8CAE-15C2785226A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F8B-443F-8CAE-15C2785226A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F8B-443F-8CAE-15C2785226A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F8B-443F-8CAE-15C2785226A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F8B-443F-8CAE-15C2785226A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F8B-443F-8CAE-15C2785226A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F8B-443F-8CAE-15C2785226A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F8B-443F-8CAE-15C2785226A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F8B-443F-8CAE-15C2785226A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F8B-443F-8CAE-15C2785226A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F8B-443F-8CAE-15C2785226A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F8B-443F-8CAE-15C2785226A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F8B-443F-8CAE-15C2785226A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F8B-443F-8CAE-15C2785226A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F8B-443F-8CAE-15C2785226A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F8B-443F-8CAE-15C2785226A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F8B-443F-8CAE-15C2785226A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F8B-443F-8CAE-15C2785226A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F8B-443F-8CAE-15C2785226A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F8B-443F-8CAE-15C2785226A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F8B-443F-8CAE-15C2785226AA}"/>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45.5</c:v>
                </c:pt>
                <c:pt idx="14">
                  <c:v>45.5</c:v>
                </c:pt>
                <c:pt idx="15">
                  <c:v>45.5</c:v>
                </c:pt>
                <c:pt idx="16">
                  <c:v>45.5</c:v>
                </c:pt>
                <c:pt idx="17">
                  <c:v>45.5</c:v>
                </c:pt>
                <c:pt idx="18">
                  <c:v>45.5</c:v>
                </c:pt>
                <c:pt idx="19">
                  <c:v>45.5</c:v>
                </c:pt>
                <c:pt idx="20">
                  <c:v>45.5</c:v>
                </c:pt>
                <c:pt idx="21">
                  <c:v>45.5</c:v>
                </c:pt>
                <c:pt idx="22">
                  <c:v>#N/A</c:v>
                </c:pt>
                <c:pt idx="23">
                  <c:v>#N/A</c:v>
                </c:pt>
                <c:pt idx="24">
                  <c:v>#N/A</c:v>
                </c:pt>
                <c:pt idx="25">
                  <c:v>#N/A</c:v>
                </c:pt>
              </c:numCache>
            </c:numRef>
          </c:yVal>
          <c:smooth val="0"/>
          <c:extLst>
            <c:ext xmlns:c16="http://schemas.microsoft.com/office/drawing/2014/chart" uri="{C3380CC4-5D6E-409C-BE32-E72D297353CC}">
              <c16:uniqueId val="{00000061-AF8B-443F-8CAE-15C2785226AA}"/>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F8B-443F-8CAE-15C2785226A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F8B-443F-8CAE-15C2785226A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F8B-443F-8CAE-15C2785226AA}"/>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F8B-443F-8CAE-15C2785226AA}"/>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F8B-443F-8CAE-15C2785226AA}"/>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F8B-443F-8CAE-15C2785226A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F8B-443F-8CAE-15C2785226AA}"/>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F8B-443F-8CAE-15C2785226A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F8B-443F-8CAE-15C2785226A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F8B-443F-8CAE-15C2785226A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F8B-443F-8CAE-15C2785226A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F8B-443F-8CAE-15C2785226A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F8B-443F-8CAE-15C2785226A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F8B-443F-8CAE-15C2785226A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F8B-443F-8CAE-15C2785226A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F8B-443F-8CAE-15C2785226A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F8B-443F-8CAE-15C2785226A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F8B-443F-8CAE-15C2785226A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F8B-443F-8CAE-15C2785226A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F8B-443F-8CAE-15C2785226A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F8B-443F-8CAE-15C2785226A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F8B-443F-8CAE-15C2785226A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F8B-443F-8CAE-15C2785226A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F8B-443F-8CAE-15C2785226A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F8B-443F-8CAE-15C2785226A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F8B-443F-8CAE-15C2785226A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F8B-443F-8CAE-15C2785226A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F8B-443F-8CAE-15C2785226A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F8B-443F-8CAE-15C2785226A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F8B-443F-8CAE-15C2785226A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F8B-443F-8CAE-15C2785226A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F8B-443F-8CAE-15C2785226A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F8B-443F-8CAE-15C2785226A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F8B-443F-8CAE-15C2785226A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F8B-443F-8CAE-15C2785226A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F8B-443F-8CAE-15C2785226A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F8B-443F-8CAE-15C2785226A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F8B-443F-8CAE-15C2785226A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F8B-443F-8CAE-15C2785226A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F8B-443F-8CAE-15C2785226A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F8B-443F-8CAE-15C2785226A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F8B-443F-8CAE-15C2785226A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F8B-443F-8CAE-15C2785226A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F8B-443F-8CAE-15C2785226A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F8B-443F-8CAE-15C2785226A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F8B-443F-8CAE-15C2785226A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F8B-443F-8CAE-15C2785226A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F8B-443F-8CAE-15C2785226A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F8B-443F-8CAE-15C2785226A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F8B-443F-8CAE-15C2785226A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F8B-443F-8CAE-15C2785226A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F8B-443F-8CAE-15C2785226A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F8B-443F-8CAE-15C2785226A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F8B-443F-8CAE-15C2785226A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F8B-443F-8CAE-15C2785226A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F8B-443F-8CAE-15C2785226A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F8B-443F-8CAE-15C2785226A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F8B-443F-8CAE-15C2785226A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F8B-443F-8CAE-15C2785226A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F8B-443F-8CAE-15C2785226A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F8B-443F-8CAE-15C2785226A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F8B-443F-8CAE-15C2785226A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F8B-443F-8CAE-15C2785226A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F8B-443F-8CAE-15C2785226A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F8B-443F-8CAE-15C2785226A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F8B-443F-8CAE-15C2785226A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F8B-443F-8CAE-15C2785226A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F8B-443F-8CAE-15C2785226A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F8B-443F-8CAE-15C2785226A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F8B-443F-8CAE-15C2785226A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F8B-443F-8CAE-15C2785226A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F8B-443F-8CAE-15C2785226A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F8B-443F-8CAE-15C2785226A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F8B-443F-8CAE-15C2785226A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F8B-443F-8CAE-15C2785226A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F8B-443F-8CAE-15C2785226A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F8B-443F-8CAE-15C2785226A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F8B-443F-8CAE-15C2785226A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F8B-443F-8CAE-15C2785226A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F8B-443F-8CAE-15C2785226A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F8B-443F-8CAE-15C2785226A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F8B-443F-8CAE-15C2785226A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F8B-443F-8CAE-15C2785226A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F8B-443F-8CAE-15C2785226A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F8B-443F-8CAE-15C2785226A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F8B-443F-8CAE-15C2785226A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F8B-443F-8CAE-15C2785226A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F8B-443F-8CAE-15C2785226A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F8B-443F-8CAE-15C2785226A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F8B-443F-8CAE-15C2785226A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F8B-443F-8CAE-15C2785226A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F8B-443F-8CAE-15C2785226A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F8B-443F-8CAE-15C2785226A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F8B-443F-8CAE-15C2785226A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F8B-443F-8CAE-15C2785226A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45.454549999999998</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F8B-443F-8CAE-15C2785226AA}"/>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F8B-443F-8CAE-15C2785226A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AF8B-443F-8CAE-15C2785226AA}"/>
              </c:ext>
            </c:extLst>
          </c:dPt>
          <c:dPt>
            <c:idx val="3"/>
            <c:bubble3D val="0"/>
            <c:extLst>
              <c:ext xmlns:c16="http://schemas.microsoft.com/office/drawing/2014/chart" uri="{C3380CC4-5D6E-409C-BE32-E72D297353CC}">
                <c16:uniqueId val="{000000C4-AF8B-443F-8CAE-15C2785226AA}"/>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F8B-443F-8CAE-15C2785226A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F8B-443F-8CAE-15C2785226A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F8B-443F-8CAE-15C2785226AA}"/>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F8B-443F-8CAE-15C2785226AA}"/>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F8B-443F-8CAE-15C2785226AA}"/>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F8B-443F-8CAE-15C2785226A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F8B-443F-8CAE-15C2785226AA}"/>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F8B-443F-8CAE-15C2785226A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F8B-443F-8CAE-15C2785226A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F8B-443F-8CAE-15C2785226A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F8B-443F-8CAE-15C2785226A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F8B-443F-8CAE-15C2785226A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F8B-443F-8CAE-15C2785226A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F8B-443F-8CAE-15C2785226A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F8B-443F-8CAE-15C2785226A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F8B-443F-8CAE-15C2785226A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F8B-443F-8CAE-15C2785226A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F8B-443F-8CAE-15C2785226A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F8B-443F-8CAE-15C2785226A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F8B-443F-8CAE-15C2785226A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F8B-443F-8CAE-15C2785226A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F8B-443F-8CAE-15C2785226A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F8B-443F-8CAE-15C2785226A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F8B-443F-8CAE-15C2785226A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F8B-443F-8CAE-15C2785226A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F8B-443F-8CAE-15C2785226A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F8B-443F-8CAE-15C2785226A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F8B-443F-8CAE-15C2785226A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F8B-443F-8CAE-15C2785226A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F8B-443F-8CAE-15C2785226A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F8B-443F-8CAE-15C2785226A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F8B-443F-8CAE-15C2785226A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F8B-443F-8CAE-15C2785226A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F8B-443F-8CAE-15C2785226A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F8B-443F-8CAE-15C2785226A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F8B-443F-8CAE-15C2785226A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F8B-443F-8CAE-15C2785226A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F8B-443F-8CAE-15C2785226A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F8B-443F-8CAE-15C2785226A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F8B-443F-8CAE-15C2785226A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F8B-443F-8CAE-15C2785226A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F8B-443F-8CAE-15C2785226A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F8B-443F-8CAE-15C2785226A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F8B-443F-8CAE-15C2785226A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F8B-443F-8CAE-15C2785226A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F8B-443F-8CAE-15C2785226A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F8B-443F-8CAE-15C2785226A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F8B-443F-8CAE-15C2785226A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F8B-443F-8CAE-15C2785226A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F8B-443F-8CAE-15C2785226A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F8B-443F-8CAE-15C2785226A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F8B-443F-8CAE-15C2785226A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F8B-443F-8CAE-15C2785226A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F8B-443F-8CAE-15C2785226A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F8B-443F-8CAE-15C2785226A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F8B-443F-8CAE-15C2785226A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F8B-443F-8CAE-15C2785226A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F8B-443F-8CAE-15C2785226A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F8B-443F-8CAE-15C2785226A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F8B-443F-8CAE-15C2785226A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F8B-443F-8CAE-15C2785226A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F8B-443F-8CAE-15C2785226A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F8B-443F-8CAE-15C2785226A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F8B-443F-8CAE-15C2785226A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F8B-443F-8CAE-15C2785226A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F8B-443F-8CAE-15C2785226A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F8B-443F-8CAE-15C2785226A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F8B-443F-8CAE-15C2785226A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F8B-443F-8CAE-15C2785226A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F8B-443F-8CAE-15C2785226A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F8B-443F-8CAE-15C2785226A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F8B-443F-8CAE-15C2785226A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F8B-443F-8CAE-15C2785226A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F8B-443F-8CAE-15C2785226A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F8B-443F-8CAE-15C2785226A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F8B-443F-8CAE-15C2785226A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F8B-443F-8CAE-15C2785226A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F8B-443F-8CAE-15C2785226A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F8B-443F-8CAE-15C2785226A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F8B-443F-8CAE-15C2785226A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F8B-443F-8CAE-15C2785226A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F8B-443F-8CAE-15C2785226A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F8B-443F-8CAE-15C2785226A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F8B-443F-8CAE-15C2785226A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F8B-443F-8CAE-15C2785226A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F8B-443F-8CAE-15C2785226A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F8B-443F-8CAE-15C2785226A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F8B-443F-8CAE-15C2785226A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F8B-443F-8CAE-15C2785226A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F8B-443F-8CAE-15C2785226A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F8B-443F-8CAE-15C2785226A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F8B-443F-8CAE-15C2785226A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F8B-443F-8CAE-15C2785226A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F8B-443F-8CAE-15C2785226A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F8B-443F-8CAE-15C2785226A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F8B-443F-8CAE-15C2785226AA}"/>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F5E-4094-986A-4FAAB70D1EE3}"/>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13.1</c:v>
                </c:pt>
                <c:pt idx="14">
                  <c:v>13.1</c:v>
                </c:pt>
                <c:pt idx="15">
                  <c:v>13.1</c:v>
                </c:pt>
                <c:pt idx="16">
                  <c:v>13.1</c:v>
                </c:pt>
                <c:pt idx="17">
                  <c:v>13.1</c:v>
                </c:pt>
                <c:pt idx="18">
                  <c:v>13.1</c:v>
                </c:pt>
                <c:pt idx="19">
                  <c:v>13.1</c:v>
                </c:pt>
                <c:pt idx="20">
                  <c:v>13.1</c:v>
                </c:pt>
                <c:pt idx="21">
                  <c:v>13.1</c:v>
                </c:pt>
                <c:pt idx="22">
                  <c:v>#N/A</c:v>
                </c:pt>
                <c:pt idx="23">
                  <c:v>#N/A</c:v>
                </c:pt>
                <c:pt idx="24">
                  <c:v>#N/A</c:v>
                </c:pt>
                <c:pt idx="25">
                  <c:v>#N/A</c:v>
                </c:pt>
              </c:numCache>
            </c:numRef>
          </c:yVal>
          <c:smooth val="0"/>
          <c:extLst>
            <c:ext xmlns:c16="http://schemas.microsoft.com/office/drawing/2014/chart" uri="{C3380CC4-5D6E-409C-BE32-E72D297353CC}">
              <c16:uniqueId val="{00000001-8F5E-4094-986A-4FAAB70D1EE3}"/>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8F5E-4094-986A-4FAAB70D1EE3}"/>
              </c:ext>
            </c:extLst>
          </c:dPt>
          <c:dPt>
            <c:idx val="3"/>
            <c:bubble3D val="0"/>
            <c:extLst>
              <c:ext xmlns:c16="http://schemas.microsoft.com/office/drawing/2014/chart" uri="{C3380CC4-5D6E-409C-BE32-E72D297353CC}">
                <c16:uniqueId val="{00000003-8F5E-4094-986A-4FAAB70D1EE3}"/>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F5E-4094-986A-4FAAB70D1EE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F5E-4094-986A-4FAAB70D1EE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F5E-4094-986A-4FAAB70D1EE3}"/>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F5E-4094-986A-4FAAB70D1EE3}"/>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F5E-4094-986A-4FAAB70D1EE3}"/>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F5E-4094-986A-4FAAB70D1EE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F5E-4094-986A-4FAAB70D1EE3}"/>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F5E-4094-986A-4FAAB70D1EE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F5E-4094-986A-4FAAB70D1EE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F5E-4094-986A-4FAAB70D1EE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F5E-4094-986A-4FAAB70D1EE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F5E-4094-986A-4FAAB70D1EE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F5E-4094-986A-4FAAB70D1EE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F5E-4094-986A-4FAAB70D1EE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F5E-4094-986A-4FAAB70D1EE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F5E-4094-986A-4FAAB70D1EE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F5E-4094-986A-4FAAB70D1EE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F5E-4094-986A-4FAAB70D1EE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F5E-4094-986A-4FAAB70D1EE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F5E-4094-986A-4FAAB70D1EE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F5E-4094-986A-4FAAB70D1EE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F5E-4094-986A-4FAAB70D1EE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F5E-4094-986A-4FAAB70D1EE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F5E-4094-986A-4FAAB70D1EE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F5E-4094-986A-4FAAB70D1EE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F5E-4094-986A-4FAAB70D1EE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F5E-4094-986A-4FAAB70D1EE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F5E-4094-986A-4FAAB70D1EE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F5E-4094-986A-4FAAB70D1EE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F5E-4094-986A-4FAAB70D1EE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F5E-4094-986A-4FAAB70D1EE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F5E-4094-986A-4FAAB70D1EE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F5E-4094-986A-4FAAB70D1EE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F5E-4094-986A-4FAAB70D1EE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F5E-4094-986A-4FAAB70D1EE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F5E-4094-986A-4FAAB70D1EE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F5E-4094-986A-4FAAB70D1EE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F5E-4094-986A-4FAAB70D1EE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F5E-4094-986A-4FAAB70D1EE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F5E-4094-986A-4FAAB70D1EE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F5E-4094-986A-4FAAB70D1EE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F5E-4094-986A-4FAAB70D1EE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F5E-4094-986A-4FAAB70D1EE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F5E-4094-986A-4FAAB70D1EE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F5E-4094-986A-4FAAB70D1EE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F5E-4094-986A-4FAAB70D1EE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F5E-4094-986A-4FAAB70D1EE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F5E-4094-986A-4FAAB70D1EE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F5E-4094-986A-4FAAB70D1EE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F5E-4094-986A-4FAAB70D1EE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F5E-4094-986A-4FAAB70D1EE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F5E-4094-986A-4FAAB70D1EE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F5E-4094-986A-4FAAB70D1EE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F5E-4094-986A-4FAAB70D1EE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F5E-4094-986A-4FAAB70D1EE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F5E-4094-986A-4FAAB70D1EE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F5E-4094-986A-4FAAB70D1EE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F5E-4094-986A-4FAAB70D1EE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F5E-4094-986A-4FAAB70D1EE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F5E-4094-986A-4FAAB70D1EE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F5E-4094-986A-4FAAB70D1EE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F5E-4094-986A-4FAAB70D1EE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F5E-4094-986A-4FAAB70D1EE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F5E-4094-986A-4FAAB70D1EE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F5E-4094-986A-4FAAB70D1EE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F5E-4094-986A-4FAAB70D1EE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F5E-4094-986A-4FAAB70D1EE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F5E-4094-986A-4FAAB70D1EE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F5E-4094-986A-4FAAB70D1EE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F5E-4094-986A-4FAAB70D1EE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F5E-4094-986A-4FAAB70D1EE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F5E-4094-986A-4FAAB70D1EE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F5E-4094-986A-4FAAB70D1EE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F5E-4094-986A-4FAAB70D1EE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F5E-4094-986A-4FAAB70D1EE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F5E-4094-986A-4FAAB70D1EE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F5E-4094-986A-4FAAB70D1EE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F5E-4094-986A-4FAAB70D1EE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F5E-4094-986A-4FAAB70D1EE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F5E-4094-986A-4FAAB70D1EE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F5E-4094-986A-4FAAB70D1EE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F5E-4094-986A-4FAAB70D1EE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F5E-4094-986A-4FAAB70D1EE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F5E-4094-986A-4FAAB70D1EE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F5E-4094-986A-4FAAB70D1EE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F5E-4094-986A-4FAAB70D1EE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F5E-4094-986A-4FAAB70D1EE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F5E-4094-986A-4FAAB70D1EE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F5E-4094-986A-4FAAB70D1EE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F5E-4094-986A-4FAAB70D1EE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F5E-4094-986A-4FAAB70D1EE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F5E-4094-986A-4FAAB70D1EE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F5E-4094-986A-4FAAB70D1EE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F5E-4094-986A-4FAAB70D1EE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F5E-4094-986A-4FAAB70D1EE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F5E-4094-986A-4FAAB70D1EE3}"/>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F5E-4094-986A-4FAAB70D1EE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F5E-4094-986A-4FAAB70D1EE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F5E-4094-986A-4FAAB70D1EE3}"/>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F5E-4094-986A-4FAAB70D1EE3}"/>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F5E-4094-986A-4FAAB70D1EE3}"/>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F5E-4094-986A-4FAAB70D1EE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F5E-4094-986A-4FAAB70D1EE3}"/>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F5E-4094-986A-4FAAB70D1EE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F5E-4094-986A-4FAAB70D1EE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F5E-4094-986A-4FAAB70D1EE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F5E-4094-986A-4FAAB70D1EE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F5E-4094-986A-4FAAB70D1EE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F5E-4094-986A-4FAAB70D1EE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F5E-4094-986A-4FAAB70D1EE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F5E-4094-986A-4FAAB70D1EE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F5E-4094-986A-4FAAB70D1EE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F5E-4094-986A-4FAAB70D1EE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F5E-4094-986A-4FAAB70D1EE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F5E-4094-986A-4FAAB70D1EE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F5E-4094-986A-4FAAB70D1EE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F5E-4094-986A-4FAAB70D1EE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F5E-4094-986A-4FAAB70D1EE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F5E-4094-986A-4FAAB70D1EE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F5E-4094-986A-4FAAB70D1EE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F5E-4094-986A-4FAAB70D1EE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F5E-4094-986A-4FAAB70D1EE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F5E-4094-986A-4FAAB70D1EE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F5E-4094-986A-4FAAB70D1EE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F5E-4094-986A-4FAAB70D1EE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F5E-4094-986A-4FAAB70D1EE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F5E-4094-986A-4FAAB70D1EE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F5E-4094-986A-4FAAB70D1EE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F5E-4094-986A-4FAAB70D1EE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F5E-4094-986A-4FAAB70D1EE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F5E-4094-986A-4FAAB70D1EE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F5E-4094-986A-4FAAB70D1EE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F5E-4094-986A-4FAAB70D1EE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F5E-4094-986A-4FAAB70D1EE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F5E-4094-986A-4FAAB70D1EE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F5E-4094-986A-4FAAB70D1EE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F5E-4094-986A-4FAAB70D1EE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F5E-4094-986A-4FAAB70D1EE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F5E-4094-986A-4FAAB70D1EE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F5E-4094-986A-4FAAB70D1EE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F5E-4094-986A-4FAAB70D1EE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F5E-4094-986A-4FAAB70D1EE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F5E-4094-986A-4FAAB70D1EE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F5E-4094-986A-4FAAB70D1EE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F5E-4094-986A-4FAAB70D1EE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F5E-4094-986A-4FAAB70D1EE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F5E-4094-986A-4FAAB70D1EE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F5E-4094-986A-4FAAB70D1EE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F5E-4094-986A-4FAAB70D1EE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F5E-4094-986A-4FAAB70D1EE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F5E-4094-986A-4FAAB70D1EE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F5E-4094-986A-4FAAB70D1EE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F5E-4094-986A-4FAAB70D1EE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F5E-4094-986A-4FAAB70D1EE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F5E-4094-986A-4FAAB70D1EE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F5E-4094-986A-4FAAB70D1EE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F5E-4094-986A-4FAAB70D1EE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F5E-4094-986A-4FAAB70D1EE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F5E-4094-986A-4FAAB70D1EE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F5E-4094-986A-4FAAB70D1EE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F5E-4094-986A-4FAAB70D1EE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F5E-4094-986A-4FAAB70D1EE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F5E-4094-986A-4FAAB70D1EE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F5E-4094-986A-4FAAB70D1EE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F5E-4094-986A-4FAAB70D1EE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F5E-4094-986A-4FAAB70D1EE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F5E-4094-986A-4FAAB70D1EE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F5E-4094-986A-4FAAB70D1EE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F5E-4094-986A-4FAAB70D1EE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F5E-4094-986A-4FAAB70D1EE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F5E-4094-986A-4FAAB70D1EE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F5E-4094-986A-4FAAB70D1EE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F5E-4094-986A-4FAAB70D1EE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F5E-4094-986A-4FAAB70D1EE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F5E-4094-986A-4FAAB70D1EE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F5E-4094-986A-4FAAB70D1EE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F5E-4094-986A-4FAAB70D1EE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F5E-4094-986A-4FAAB70D1EE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F5E-4094-986A-4FAAB70D1EE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F5E-4094-986A-4FAAB70D1EE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F5E-4094-986A-4FAAB70D1EE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F5E-4094-986A-4FAAB70D1EE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F5E-4094-986A-4FAAB70D1EE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F5E-4094-986A-4FAAB70D1EE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F5E-4094-986A-4FAAB70D1EE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F5E-4094-986A-4FAAB70D1EE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F5E-4094-986A-4FAAB70D1EE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F5E-4094-986A-4FAAB70D1EE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F5E-4094-986A-4FAAB70D1EE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F5E-4094-986A-4FAAB70D1EE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F5E-4094-986A-4FAAB70D1EE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13.120570000000001</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F5E-4094-986A-4FAAB70D1EE3}"/>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F5E-4094-986A-4FAAB70D1EE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8F5E-4094-986A-4FAAB70D1EE3}"/>
              </c:ext>
            </c:extLst>
          </c:dPt>
          <c:dPt>
            <c:idx val="3"/>
            <c:bubble3D val="0"/>
            <c:extLst>
              <c:ext xmlns:c16="http://schemas.microsoft.com/office/drawing/2014/chart" uri="{C3380CC4-5D6E-409C-BE32-E72D297353CC}">
                <c16:uniqueId val="{000000C4-8F5E-4094-986A-4FAAB70D1EE3}"/>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F5E-4094-986A-4FAAB70D1EE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F5E-4094-986A-4FAAB70D1EE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F5E-4094-986A-4FAAB70D1EE3}"/>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F5E-4094-986A-4FAAB70D1EE3}"/>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F5E-4094-986A-4FAAB70D1EE3}"/>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F5E-4094-986A-4FAAB70D1EE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F5E-4094-986A-4FAAB70D1EE3}"/>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F5E-4094-986A-4FAAB70D1EE3}"/>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F5E-4094-986A-4FAAB70D1EE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F5E-4094-986A-4FAAB70D1EE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F5E-4094-986A-4FAAB70D1EE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F5E-4094-986A-4FAAB70D1EE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F5E-4094-986A-4FAAB70D1EE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F5E-4094-986A-4FAAB70D1EE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F5E-4094-986A-4FAAB70D1EE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F5E-4094-986A-4FAAB70D1EE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F5E-4094-986A-4FAAB70D1EE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F5E-4094-986A-4FAAB70D1EE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F5E-4094-986A-4FAAB70D1EE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F5E-4094-986A-4FAAB70D1EE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F5E-4094-986A-4FAAB70D1EE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F5E-4094-986A-4FAAB70D1EE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F5E-4094-986A-4FAAB70D1EE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F5E-4094-986A-4FAAB70D1EE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F5E-4094-986A-4FAAB70D1EE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F5E-4094-986A-4FAAB70D1EE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F5E-4094-986A-4FAAB70D1EE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F5E-4094-986A-4FAAB70D1EE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F5E-4094-986A-4FAAB70D1EE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F5E-4094-986A-4FAAB70D1EE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F5E-4094-986A-4FAAB70D1EE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F5E-4094-986A-4FAAB70D1EE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F5E-4094-986A-4FAAB70D1EE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F5E-4094-986A-4FAAB70D1EE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F5E-4094-986A-4FAAB70D1EE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F5E-4094-986A-4FAAB70D1EE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F5E-4094-986A-4FAAB70D1EE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F5E-4094-986A-4FAAB70D1EE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F5E-4094-986A-4FAAB70D1EE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F5E-4094-986A-4FAAB70D1EE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F5E-4094-986A-4FAAB70D1EE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F5E-4094-986A-4FAAB70D1EE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F5E-4094-986A-4FAAB70D1EE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F5E-4094-986A-4FAAB70D1EE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F5E-4094-986A-4FAAB70D1EE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F5E-4094-986A-4FAAB70D1EE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F5E-4094-986A-4FAAB70D1EE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F5E-4094-986A-4FAAB70D1EE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F5E-4094-986A-4FAAB70D1EE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F5E-4094-986A-4FAAB70D1EE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F5E-4094-986A-4FAAB70D1EE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F5E-4094-986A-4FAAB70D1EE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F5E-4094-986A-4FAAB70D1EE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F5E-4094-986A-4FAAB70D1EE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F5E-4094-986A-4FAAB70D1EE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F5E-4094-986A-4FAAB70D1EE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F5E-4094-986A-4FAAB70D1EE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F5E-4094-986A-4FAAB70D1EE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F5E-4094-986A-4FAAB70D1EE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F5E-4094-986A-4FAAB70D1EE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F5E-4094-986A-4FAAB70D1EE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F5E-4094-986A-4FAAB70D1EE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F5E-4094-986A-4FAAB70D1EE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F5E-4094-986A-4FAAB70D1EE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F5E-4094-986A-4FAAB70D1EE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F5E-4094-986A-4FAAB70D1EE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F5E-4094-986A-4FAAB70D1EE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F5E-4094-986A-4FAAB70D1EE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F5E-4094-986A-4FAAB70D1EE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F5E-4094-986A-4FAAB70D1EE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F5E-4094-986A-4FAAB70D1EE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F5E-4094-986A-4FAAB70D1EE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F5E-4094-986A-4FAAB70D1EE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F5E-4094-986A-4FAAB70D1EE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F5E-4094-986A-4FAAB70D1EE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F5E-4094-986A-4FAAB70D1EE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F5E-4094-986A-4FAAB70D1EE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F5E-4094-986A-4FAAB70D1EE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F5E-4094-986A-4FAAB70D1EE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F5E-4094-986A-4FAAB70D1EE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F5E-4094-986A-4FAAB70D1EE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F5E-4094-986A-4FAAB70D1EE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F5E-4094-986A-4FAAB70D1EE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F5E-4094-986A-4FAAB70D1EE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F5E-4094-986A-4FAAB70D1EE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F5E-4094-986A-4FAAB70D1EE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F5E-4094-986A-4FAAB70D1EE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F5E-4094-986A-4FAAB70D1EE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F5E-4094-986A-4FAAB70D1EE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F5E-4094-986A-4FAAB70D1EE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F5E-4094-986A-4FAAB70D1EE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F5E-4094-986A-4FAAB70D1EE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F5E-4094-986A-4FAAB70D1EE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F5E-4094-986A-4FAAB70D1EE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F5E-4094-986A-4FAAB70D1EE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F5E-4094-986A-4FAAB70D1EE3}"/>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685-4999-933B-EFDBA88AFC5E}"/>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D685-4999-933B-EFDBA88AFC5E}"/>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D685-4999-933B-EFDBA88AFC5E}"/>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685-4999-933B-EFDBA88AFC5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685-4999-933B-EFDBA88AFC5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685-4999-933B-EFDBA88AFC5E}"/>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685-4999-933B-EFDBA88AFC5E}"/>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685-4999-933B-EFDBA88AFC5E}"/>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685-4999-933B-EFDBA88AFC5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685-4999-933B-EFDBA88AFC5E}"/>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685-4999-933B-EFDBA88AFC5E}"/>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685-4999-933B-EFDBA88AFC5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685-4999-933B-EFDBA88AFC5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685-4999-933B-EFDBA88AFC5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685-4999-933B-EFDBA88AFC5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685-4999-933B-EFDBA88AFC5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685-4999-933B-EFDBA88AFC5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685-4999-933B-EFDBA88AFC5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685-4999-933B-EFDBA88AFC5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685-4999-933B-EFDBA88AFC5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685-4999-933B-EFDBA88AFC5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685-4999-933B-EFDBA88AFC5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685-4999-933B-EFDBA88AFC5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685-4999-933B-EFDBA88AFC5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685-4999-933B-EFDBA88AFC5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685-4999-933B-EFDBA88AFC5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D685-4999-933B-EFDBA88AFC5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685-4999-933B-EFDBA88AFC5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685-4999-933B-EFDBA88AFC5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685-4999-933B-EFDBA88AFC5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685-4999-933B-EFDBA88AFC5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685-4999-933B-EFDBA88AFC5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685-4999-933B-EFDBA88AFC5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685-4999-933B-EFDBA88AFC5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685-4999-933B-EFDBA88AFC5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685-4999-933B-EFDBA88AFC5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685-4999-933B-EFDBA88AFC5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685-4999-933B-EFDBA88AFC5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685-4999-933B-EFDBA88AFC5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685-4999-933B-EFDBA88AFC5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685-4999-933B-EFDBA88AFC5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685-4999-933B-EFDBA88AFC5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685-4999-933B-EFDBA88AFC5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685-4999-933B-EFDBA88AFC5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685-4999-933B-EFDBA88AFC5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685-4999-933B-EFDBA88AFC5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685-4999-933B-EFDBA88AFC5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685-4999-933B-EFDBA88AFC5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685-4999-933B-EFDBA88AFC5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685-4999-933B-EFDBA88AFC5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685-4999-933B-EFDBA88AFC5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685-4999-933B-EFDBA88AFC5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685-4999-933B-EFDBA88AFC5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685-4999-933B-EFDBA88AFC5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685-4999-933B-EFDBA88AFC5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685-4999-933B-EFDBA88AFC5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685-4999-933B-EFDBA88AFC5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685-4999-933B-EFDBA88AFC5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685-4999-933B-EFDBA88AFC5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685-4999-933B-EFDBA88AFC5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685-4999-933B-EFDBA88AFC5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685-4999-933B-EFDBA88AFC5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685-4999-933B-EFDBA88AFC5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685-4999-933B-EFDBA88AFC5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685-4999-933B-EFDBA88AFC5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685-4999-933B-EFDBA88AFC5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685-4999-933B-EFDBA88AFC5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685-4999-933B-EFDBA88AFC5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685-4999-933B-EFDBA88AFC5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685-4999-933B-EFDBA88AFC5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685-4999-933B-EFDBA88AFC5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685-4999-933B-EFDBA88AFC5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685-4999-933B-EFDBA88AFC5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685-4999-933B-EFDBA88AFC5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685-4999-933B-EFDBA88AFC5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685-4999-933B-EFDBA88AFC5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685-4999-933B-EFDBA88AFC5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685-4999-933B-EFDBA88AFC5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685-4999-933B-EFDBA88AFC5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685-4999-933B-EFDBA88AFC5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685-4999-933B-EFDBA88AFC5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685-4999-933B-EFDBA88AFC5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685-4999-933B-EFDBA88AFC5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685-4999-933B-EFDBA88AFC5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685-4999-933B-EFDBA88AFC5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685-4999-933B-EFDBA88AFC5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685-4999-933B-EFDBA88AFC5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685-4999-933B-EFDBA88AFC5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685-4999-933B-EFDBA88AFC5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685-4999-933B-EFDBA88AFC5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685-4999-933B-EFDBA88AFC5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685-4999-933B-EFDBA88AFC5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685-4999-933B-EFDBA88AFC5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685-4999-933B-EFDBA88AFC5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685-4999-933B-EFDBA88AFC5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685-4999-933B-EFDBA88AFC5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685-4999-933B-EFDBA88AFC5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D685-4999-933B-EFDBA88AFC5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D685-4999-933B-EFDBA88AFC5E}"/>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685-4999-933B-EFDBA88AFC5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685-4999-933B-EFDBA88AFC5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685-4999-933B-EFDBA88AFC5E}"/>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685-4999-933B-EFDBA88AFC5E}"/>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685-4999-933B-EFDBA88AFC5E}"/>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685-4999-933B-EFDBA88AFC5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685-4999-933B-EFDBA88AFC5E}"/>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685-4999-933B-EFDBA88AFC5E}"/>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685-4999-933B-EFDBA88AFC5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685-4999-933B-EFDBA88AFC5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685-4999-933B-EFDBA88AFC5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685-4999-933B-EFDBA88AFC5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685-4999-933B-EFDBA88AFC5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685-4999-933B-EFDBA88AFC5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685-4999-933B-EFDBA88AFC5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685-4999-933B-EFDBA88AFC5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685-4999-933B-EFDBA88AFC5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685-4999-933B-EFDBA88AFC5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685-4999-933B-EFDBA88AFC5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685-4999-933B-EFDBA88AFC5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685-4999-933B-EFDBA88AFC5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685-4999-933B-EFDBA88AFC5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685-4999-933B-EFDBA88AFC5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685-4999-933B-EFDBA88AFC5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685-4999-933B-EFDBA88AFC5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685-4999-933B-EFDBA88AFC5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685-4999-933B-EFDBA88AFC5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685-4999-933B-EFDBA88AFC5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685-4999-933B-EFDBA88AFC5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685-4999-933B-EFDBA88AFC5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685-4999-933B-EFDBA88AFC5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685-4999-933B-EFDBA88AFC5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685-4999-933B-EFDBA88AFC5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685-4999-933B-EFDBA88AFC5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685-4999-933B-EFDBA88AFC5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685-4999-933B-EFDBA88AFC5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685-4999-933B-EFDBA88AFC5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685-4999-933B-EFDBA88AFC5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685-4999-933B-EFDBA88AFC5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685-4999-933B-EFDBA88AFC5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685-4999-933B-EFDBA88AFC5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685-4999-933B-EFDBA88AFC5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685-4999-933B-EFDBA88AFC5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685-4999-933B-EFDBA88AFC5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685-4999-933B-EFDBA88AFC5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685-4999-933B-EFDBA88AFC5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685-4999-933B-EFDBA88AFC5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685-4999-933B-EFDBA88AFC5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685-4999-933B-EFDBA88AFC5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685-4999-933B-EFDBA88AFC5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685-4999-933B-EFDBA88AFC5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685-4999-933B-EFDBA88AFC5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685-4999-933B-EFDBA88AFC5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685-4999-933B-EFDBA88AFC5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685-4999-933B-EFDBA88AFC5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685-4999-933B-EFDBA88AFC5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685-4999-933B-EFDBA88AFC5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685-4999-933B-EFDBA88AFC5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685-4999-933B-EFDBA88AFC5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685-4999-933B-EFDBA88AFC5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685-4999-933B-EFDBA88AFC5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685-4999-933B-EFDBA88AFC5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685-4999-933B-EFDBA88AFC5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685-4999-933B-EFDBA88AFC5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685-4999-933B-EFDBA88AFC5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685-4999-933B-EFDBA88AFC5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685-4999-933B-EFDBA88AFC5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685-4999-933B-EFDBA88AFC5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685-4999-933B-EFDBA88AFC5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685-4999-933B-EFDBA88AFC5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685-4999-933B-EFDBA88AFC5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685-4999-933B-EFDBA88AFC5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685-4999-933B-EFDBA88AFC5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685-4999-933B-EFDBA88AFC5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685-4999-933B-EFDBA88AFC5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685-4999-933B-EFDBA88AFC5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685-4999-933B-EFDBA88AFC5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685-4999-933B-EFDBA88AFC5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685-4999-933B-EFDBA88AFC5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685-4999-933B-EFDBA88AFC5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685-4999-933B-EFDBA88AFC5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685-4999-933B-EFDBA88AFC5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685-4999-933B-EFDBA88AFC5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685-4999-933B-EFDBA88AFC5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685-4999-933B-EFDBA88AFC5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685-4999-933B-EFDBA88AFC5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685-4999-933B-EFDBA88AFC5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685-4999-933B-EFDBA88AFC5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685-4999-933B-EFDBA88AFC5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685-4999-933B-EFDBA88AFC5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685-4999-933B-EFDBA88AFC5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685-4999-933B-EFDBA88AFC5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685-4999-933B-EFDBA88AFC5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685-4999-933B-EFDBA88AFC5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685-4999-933B-EFDBA88AFC5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685-4999-933B-EFDBA88AFC5E}"/>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685-4999-933B-EFDBA88AFC5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D685-4999-933B-EFDBA88AFC5E}"/>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685-4999-933B-EFDBA88AFC5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685-4999-933B-EFDBA88AFC5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685-4999-933B-EFDBA88AFC5E}"/>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685-4999-933B-EFDBA88AFC5E}"/>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685-4999-933B-EFDBA88AFC5E}"/>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685-4999-933B-EFDBA88AFC5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685-4999-933B-EFDBA88AFC5E}"/>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685-4999-933B-EFDBA88AFC5E}"/>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685-4999-933B-EFDBA88AFC5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685-4999-933B-EFDBA88AFC5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685-4999-933B-EFDBA88AFC5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685-4999-933B-EFDBA88AFC5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685-4999-933B-EFDBA88AFC5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685-4999-933B-EFDBA88AFC5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685-4999-933B-EFDBA88AFC5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685-4999-933B-EFDBA88AFC5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685-4999-933B-EFDBA88AFC5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685-4999-933B-EFDBA88AFC5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685-4999-933B-EFDBA88AFC5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685-4999-933B-EFDBA88AFC5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685-4999-933B-EFDBA88AFC5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685-4999-933B-EFDBA88AFC5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685-4999-933B-EFDBA88AFC5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685-4999-933B-EFDBA88AFC5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685-4999-933B-EFDBA88AFC5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685-4999-933B-EFDBA88AFC5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685-4999-933B-EFDBA88AFC5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685-4999-933B-EFDBA88AFC5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685-4999-933B-EFDBA88AFC5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685-4999-933B-EFDBA88AFC5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685-4999-933B-EFDBA88AFC5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685-4999-933B-EFDBA88AFC5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685-4999-933B-EFDBA88AFC5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685-4999-933B-EFDBA88AFC5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685-4999-933B-EFDBA88AFC5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685-4999-933B-EFDBA88AFC5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685-4999-933B-EFDBA88AFC5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685-4999-933B-EFDBA88AFC5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685-4999-933B-EFDBA88AFC5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685-4999-933B-EFDBA88AFC5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685-4999-933B-EFDBA88AFC5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685-4999-933B-EFDBA88AFC5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685-4999-933B-EFDBA88AFC5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685-4999-933B-EFDBA88AFC5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685-4999-933B-EFDBA88AFC5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685-4999-933B-EFDBA88AFC5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685-4999-933B-EFDBA88AFC5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685-4999-933B-EFDBA88AFC5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685-4999-933B-EFDBA88AFC5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685-4999-933B-EFDBA88AFC5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685-4999-933B-EFDBA88AFC5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685-4999-933B-EFDBA88AFC5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685-4999-933B-EFDBA88AFC5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685-4999-933B-EFDBA88AFC5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685-4999-933B-EFDBA88AFC5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685-4999-933B-EFDBA88AFC5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685-4999-933B-EFDBA88AFC5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685-4999-933B-EFDBA88AFC5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685-4999-933B-EFDBA88AFC5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685-4999-933B-EFDBA88AFC5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685-4999-933B-EFDBA88AFC5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685-4999-933B-EFDBA88AFC5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685-4999-933B-EFDBA88AFC5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685-4999-933B-EFDBA88AFC5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685-4999-933B-EFDBA88AFC5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685-4999-933B-EFDBA88AFC5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685-4999-933B-EFDBA88AFC5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685-4999-933B-EFDBA88AFC5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685-4999-933B-EFDBA88AFC5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685-4999-933B-EFDBA88AFC5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685-4999-933B-EFDBA88AFC5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685-4999-933B-EFDBA88AFC5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685-4999-933B-EFDBA88AFC5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685-4999-933B-EFDBA88AFC5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685-4999-933B-EFDBA88AFC5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685-4999-933B-EFDBA88AFC5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685-4999-933B-EFDBA88AFC5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685-4999-933B-EFDBA88AFC5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685-4999-933B-EFDBA88AFC5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685-4999-933B-EFDBA88AFC5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685-4999-933B-EFDBA88AFC5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685-4999-933B-EFDBA88AFC5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685-4999-933B-EFDBA88AFC5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685-4999-933B-EFDBA88AFC5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685-4999-933B-EFDBA88AFC5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685-4999-933B-EFDBA88AFC5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685-4999-933B-EFDBA88AFC5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685-4999-933B-EFDBA88AFC5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685-4999-933B-EFDBA88AFC5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685-4999-933B-EFDBA88AFC5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685-4999-933B-EFDBA88AFC5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685-4999-933B-EFDBA88AFC5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685-4999-933B-EFDBA88AFC5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685-4999-933B-EFDBA88AFC5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685-4999-933B-EFDBA88AFC5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685-4999-933B-EFDBA88AFC5E}"/>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FA3-4709-9B9A-2219FC863ED6}"/>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BFA3-4709-9B9A-2219FC863ED6}"/>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BFA3-4709-9B9A-2219FC863ED6}"/>
              </c:ext>
            </c:extLst>
          </c:dPt>
          <c:dPt>
            <c:idx val="3"/>
            <c:bubble3D val="0"/>
            <c:extLst>
              <c:ext xmlns:c16="http://schemas.microsoft.com/office/drawing/2014/chart" uri="{C3380CC4-5D6E-409C-BE32-E72D297353CC}">
                <c16:uniqueId val="{00000003-BFA3-4709-9B9A-2219FC863ED6}"/>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FA3-4709-9B9A-2219FC863ED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FA3-4709-9B9A-2219FC863ED6}"/>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FA3-4709-9B9A-2219FC863ED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FA3-4709-9B9A-2219FC863ED6}"/>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FA3-4709-9B9A-2219FC863ED6}"/>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FA3-4709-9B9A-2219FC863ED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FA3-4709-9B9A-2219FC863ED6}"/>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FA3-4709-9B9A-2219FC863ED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FA3-4709-9B9A-2219FC863ED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FA3-4709-9B9A-2219FC863ED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FA3-4709-9B9A-2219FC863ED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FA3-4709-9B9A-2219FC863ED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FA3-4709-9B9A-2219FC863ED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FA3-4709-9B9A-2219FC863ED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FA3-4709-9B9A-2219FC863ED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FA3-4709-9B9A-2219FC863ED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FA3-4709-9B9A-2219FC863ED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FA3-4709-9B9A-2219FC863ED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FA3-4709-9B9A-2219FC863ED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FA3-4709-9B9A-2219FC863ED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FA3-4709-9B9A-2219FC863ED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FA3-4709-9B9A-2219FC863ED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FA3-4709-9B9A-2219FC863ED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FA3-4709-9B9A-2219FC863ED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A3-4709-9B9A-2219FC863ED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A3-4709-9B9A-2219FC863ED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A3-4709-9B9A-2219FC863ED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A3-4709-9B9A-2219FC863ED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A3-4709-9B9A-2219FC863ED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FA3-4709-9B9A-2219FC863ED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FA3-4709-9B9A-2219FC863ED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FA3-4709-9B9A-2219FC863ED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FA3-4709-9B9A-2219FC863ED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FA3-4709-9B9A-2219FC863ED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FA3-4709-9B9A-2219FC863ED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FA3-4709-9B9A-2219FC863ED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FA3-4709-9B9A-2219FC863ED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FA3-4709-9B9A-2219FC863ED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FA3-4709-9B9A-2219FC863ED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FA3-4709-9B9A-2219FC863ED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FA3-4709-9B9A-2219FC863ED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FA3-4709-9B9A-2219FC863ED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FA3-4709-9B9A-2219FC863ED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FA3-4709-9B9A-2219FC863ED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FA3-4709-9B9A-2219FC863ED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FA3-4709-9B9A-2219FC863ED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FA3-4709-9B9A-2219FC863ED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FA3-4709-9B9A-2219FC863ED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FA3-4709-9B9A-2219FC863ED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FA3-4709-9B9A-2219FC863ED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FA3-4709-9B9A-2219FC863ED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FA3-4709-9B9A-2219FC863ED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FA3-4709-9B9A-2219FC863ED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FA3-4709-9B9A-2219FC863ED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FA3-4709-9B9A-2219FC863ED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FA3-4709-9B9A-2219FC863ED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FA3-4709-9B9A-2219FC863ED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FA3-4709-9B9A-2219FC863ED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FA3-4709-9B9A-2219FC863ED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FA3-4709-9B9A-2219FC863ED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FA3-4709-9B9A-2219FC863ED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FA3-4709-9B9A-2219FC863ED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FA3-4709-9B9A-2219FC863ED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FA3-4709-9B9A-2219FC863ED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FA3-4709-9B9A-2219FC863ED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FA3-4709-9B9A-2219FC863ED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FA3-4709-9B9A-2219FC863ED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FA3-4709-9B9A-2219FC863ED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FA3-4709-9B9A-2219FC863ED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FA3-4709-9B9A-2219FC863ED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FA3-4709-9B9A-2219FC863ED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FA3-4709-9B9A-2219FC863ED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FA3-4709-9B9A-2219FC863ED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FA3-4709-9B9A-2219FC863ED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FA3-4709-9B9A-2219FC863ED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FA3-4709-9B9A-2219FC863ED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FA3-4709-9B9A-2219FC863ED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FA3-4709-9B9A-2219FC863ED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FA3-4709-9B9A-2219FC863ED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FA3-4709-9B9A-2219FC863ED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FA3-4709-9B9A-2219FC863ED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FA3-4709-9B9A-2219FC863ED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FA3-4709-9B9A-2219FC863ED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FA3-4709-9B9A-2219FC863ED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FA3-4709-9B9A-2219FC863ED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FA3-4709-9B9A-2219FC863ED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FA3-4709-9B9A-2219FC863ED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FA3-4709-9B9A-2219FC863ED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FA3-4709-9B9A-2219FC863ED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FA3-4709-9B9A-2219FC863ED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FA3-4709-9B9A-2219FC863ED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FA3-4709-9B9A-2219FC863ED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FA3-4709-9B9A-2219FC863ED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FA3-4709-9B9A-2219FC863ED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FA3-4709-9B9A-2219FC863ED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FA3-4709-9B9A-2219FC863ED6}"/>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FA3-4709-9B9A-2219FC863ED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FA3-4709-9B9A-2219FC863ED6}"/>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FA3-4709-9B9A-2219FC863ED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FA3-4709-9B9A-2219FC863ED6}"/>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FA3-4709-9B9A-2219FC863ED6}"/>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FA3-4709-9B9A-2219FC863ED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FA3-4709-9B9A-2219FC863ED6}"/>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FA3-4709-9B9A-2219FC863ED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FA3-4709-9B9A-2219FC863ED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FA3-4709-9B9A-2219FC863ED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FA3-4709-9B9A-2219FC863ED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FA3-4709-9B9A-2219FC863ED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FA3-4709-9B9A-2219FC863ED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FA3-4709-9B9A-2219FC863ED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FA3-4709-9B9A-2219FC863ED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FA3-4709-9B9A-2219FC863ED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FA3-4709-9B9A-2219FC863ED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FA3-4709-9B9A-2219FC863ED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FA3-4709-9B9A-2219FC863ED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FA3-4709-9B9A-2219FC863ED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FA3-4709-9B9A-2219FC863ED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FA3-4709-9B9A-2219FC863ED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FA3-4709-9B9A-2219FC863ED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FA3-4709-9B9A-2219FC863ED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FA3-4709-9B9A-2219FC863ED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FA3-4709-9B9A-2219FC863ED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FA3-4709-9B9A-2219FC863ED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FA3-4709-9B9A-2219FC863ED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FA3-4709-9B9A-2219FC863ED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FA3-4709-9B9A-2219FC863ED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FA3-4709-9B9A-2219FC863ED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FA3-4709-9B9A-2219FC863ED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FA3-4709-9B9A-2219FC863ED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FA3-4709-9B9A-2219FC863ED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FA3-4709-9B9A-2219FC863ED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FA3-4709-9B9A-2219FC863ED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FA3-4709-9B9A-2219FC863ED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FA3-4709-9B9A-2219FC863ED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FA3-4709-9B9A-2219FC863ED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FA3-4709-9B9A-2219FC863ED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FA3-4709-9B9A-2219FC863ED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FA3-4709-9B9A-2219FC863ED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FA3-4709-9B9A-2219FC863ED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FA3-4709-9B9A-2219FC863ED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FA3-4709-9B9A-2219FC863ED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FA3-4709-9B9A-2219FC863ED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FA3-4709-9B9A-2219FC863ED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FA3-4709-9B9A-2219FC863ED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FA3-4709-9B9A-2219FC863ED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FA3-4709-9B9A-2219FC863ED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FA3-4709-9B9A-2219FC863ED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FA3-4709-9B9A-2219FC863ED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FA3-4709-9B9A-2219FC863ED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FA3-4709-9B9A-2219FC863ED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FA3-4709-9B9A-2219FC863ED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FA3-4709-9B9A-2219FC863ED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FA3-4709-9B9A-2219FC863ED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FA3-4709-9B9A-2219FC863ED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FA3-4709-9B9A-2219FC863ED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FA3-4709-9B9A-2219FC863ED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FA3-4709-9B9A-2219FC863ED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FA3-4709-9B9A-2219FC863ED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FA3-4709-9B9A-2219FC863ED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FA3-4709-9B9A-2219FC863ED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FA3-4709-9B9A-2219FC863ED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FA3-4709-9B9A-2219FC863ED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FA3-4709-9B9A-2219FC863ED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FA3-4709-9B9A-2219FC863ED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FA3-4709-9B9A-2219FC863ED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FA3-4709-9B9A-2219FC863ED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FA3-4709-9B9A-2219FC863ED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FA3-4709-9B9A-2219FC863ED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FA3-4709-9B9A-2219FC863ED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FA3-4709-9B9A-2219FC863ED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FA3-4709-9B9A-2219FC863ED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FA3-4709-9B9A-2219FC863ED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FA3-4709-9B9A-2219FC863ED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FA3-4709-9B9A-2219FC863ED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FA3-4709-9B9A-2219FC863ED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FA3-4709-9B9A-2219FC863ED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FA3-4709-9B9A-2219FC863ED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FA3-4709-9B9A-2219FC863ED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FA3-4709-9B9A-2219FC863ED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FA3-4709-9B9A-2219FC863ED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FA3-4709-9B9A-2219FC863ED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FA3-4709-9B9A-2219FC863ED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FA3-4709-9B9A-2219FC863ED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FA3-4709-9B9A-2219FC863ED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FA3-4709-9B9A-2219FC863ED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FA3-4709-9B9A-2219FC863ED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FA3-4709-9B9A-2219FC863ED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FA3-4709-9B9A-2219FC863ED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FA3-4709-9B9A-2219FC863ED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FA3-4709-9B9A-2219FC863ED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FA3-4709-9B9A-2219FC863ED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FA3-4709-9B9A-2219FC863ED6}"/>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FA3-4709-9B9A-2219FC863ED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BFA3-4709-9B9A-2219FC863ED6}"/>
              </c:ext>
            </c:extLst>
          </c:dPt>
          <c:dPt>
            <c:idx val="3"/>
            <c:bubble3D val="0"/>
            <c:extLst>
              <c:ext xmlns:c16="http://schemas.microsoft.com/office/drawing/2014/chart" uri="{C3380CC4-5D6E-409C-BE32-E72D297353CC}">
                <c16:uniqueId val="{000000C4-BFA3-4709-9B9A-2219FC863ED6}"/>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FA3-4709-9B9A-2219FC863ED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FA3-4709-9B9A-2219FC863ED6}"/>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FA3-4709-9B9A-2219FC863ED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FA3-4709-9B9A-2219FC863ED6}"/>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FA3-4709-9B9A-2219FC863ED6}"/>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FA3-4709-9B9A-2219FC863ED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FA3-4709-9B9A-2219FC863ED6}"/>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FA3-4709-9B9A-2219FC863ED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FA3-4709-9B9A-2219FC863ED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FA3-4709-9B9A-2219FC863ED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FA3-4709-9B9A-2219FC863ED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FA3-4709-9B9A-2219FC863ED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FA3-4709-9B9A-2219FC863ED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FA3-4709-9B9A-2219FC863ED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FA3-4709-9B9A-2219FC863ED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FA3-4709-9B9A-2219FC863ED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FA3-4709-9B9A-2219FC863ED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FA3-4709-9B9A-2219FC863ED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FA3-4709-9B9A-2219FC863ED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FA3-4709-9B9A-2219FC863ED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FA3-4709-9B9A-2219FC863ED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FA3-4709-9B9A-2219FC863ED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FA3-4709-9B9A-2219FC863ED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FA3-4709-9B9A-2219FC863ED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FA3-4709-9B9A-2219FC863ED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FA3-4709-9B9A-2219FC863ED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FA3-4709-9B9A-2219FC863ED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FA3-4709-9B9A-2219FC863ED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FA3-4709-9B9A-2219FC863ED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FA3-4709-9B9A-2219FC863ED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FA3-4709-9B9A-2219FC863ED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FA3-4709-9B9A-2219FC863ED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FA3-4709-9B9A-2219FC863ED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FA3-4709-9B9A-2219FC863ED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FA3-4709-9B9A-2219FC863ED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FA3-4709-9B9A-2219FC863ED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FA3-4709-9B9A-2219FC863ED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FA3-4709-9B9A-2219FC863ED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FA3-4709-9B9A-2219FC863ED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FA3-4709-9B9A-2219FC863ED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FA3-4709-9B9A-2219FC863ED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FA3-4709-9B9A-2219FC863ED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FA3-4709-9B9A-2219FC863ED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FA3-4709-9B9A-2219FC863ED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FA3-4709-9B9A-2219FC863ED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FA3-4709-9B9A-2219FC863ED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FA3-4709-9B9A-2219FC863ED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FA3-4709-9B9A-2219FC863ED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FA3-4709-9B9A-2219FC863ED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FA3-4709-9B9A-2219FC863ED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FA3-4709-9B9A-2219FC863ED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FA3-4709-9B9A-2219FC863ED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FA3-4709-9B9A-2219FC863ED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FA3-4709-9B9A-2219FC863ED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FA3-4709-9B9A-2219FC863ED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FA3-4709-9B9A-2219FC863ED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FA3-4709-9B9A-2219FC863ED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FA3-4709-9B9A-2219FC863ED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FA3-4709-9B9A-2219FC863ED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FA3-4709-9B9A-2219FC863ED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FA3-4709-9B9A-2219FC863ED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FA3-4709-9B9A-2219FC863ED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FA3-4709-9B9A-2219FC863ED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FA3-4709-9B9A-2219FC863ED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FA3-4709-9B9A-2219FC863ED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FA3-4709-9B9A-2219FC863ED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FA3-4709-9B9A-2219FC863ED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FA3-4709-9B9A-2219FC863ED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FA3-4709-9B9A-2219FC863ED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FA3-4709-9B9A-2219FC863ED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FA3-4709-9B9A-2219FC863ED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FA3-4709-9B9A-2219FC863ED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FA3-4709-9B9A-2219FC863ED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FA3-4709-9B9A-2219FC863ED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FA3-4709-9B9A-2219FC863ED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FA3-4709-9B9A-2219FC863ED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FA3-4709-9B9A-2219FC863ED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FA3-4709-9B9A-2219FC863ED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FA3-4709-9B9A-2219FC863ED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FA3-4709-9B9A-2219FC863ED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FA3-4709-9B9A-2219FC863ED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FA3-4709-9B9A-2219FC863ED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FA3-4709-9B9A-2219FC863ED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FA3-4709-9B9A-2219FC863ED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FA3-4709-9B9A-2219FC863ED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FA3-4709-9B9A-2219FC863ED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FA3-4709-9B9A-2219FC863ED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FA3-4709-9B9A-2219FC863ED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FA3-4709-9B9A-2219FC863ED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FA3-4709-9B9A-2219FC863ED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FA3-4709-9B9A-2219FC863ED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FA3-4709-9B9A-2219FC863ED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FA3-4709-9B9A-2219FC863ED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FA3-4709-9B9A-2219FC863ED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FA3-4709-9B9A-2219FC863ED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FA3-4709-9B9A-2219FC863ED6}"/>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097-4C03-81C3-9A5585632178}"/>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18.100000000000001</c:v>
                </c:pt>
                <c:pt idx="12">
                  <c:v>18.100000000000001</c:v>
                </c:pt>
                <c:pt idx="13">
                  <c:v>18.100000000000001</c:v>
                </c:pt>
                <c:pt idx="14">
                  <c:v>18.100000000000001</c:v>
                </c:pt>
                <c:pt idx="15">
                  <c:v>18.100000000000001</c:v>
                </c:pt>
                <c:pt idx="16">
                  <c:v>18.100000000000001</c:v>
                </c:pt>
                <c:pt idx="17">
                  <c:v>18.100000000000001</c:v>
                </c:pt>
                <c:pt idx="18">
                  <c:v>18.100000000000001</c:v>
                </c:pt>
                <c:pt idx="19">
                  <c:v>18.100000000000001</c:v>
                </c:pt>
                <c:pt idx="20">
                  <c:v>18.100000000000001</c:v>
                </c:pt>
                <c:pt idx="21">
                  <c:v>18.100000000000001</c:v>
                </c:pt>
                <c:pt idx="22">
                  <c:v>18.100000000000001</c:v>
                </c:pt>
                <c:pt idx="23">
                  <c:v>18.100000000000001</c:v>
                </c:pt>
                <c:pt idx="24">
                  <c:v>18.100000000000001</c:v>
                </c:pt>
                <c:pt idx="25">
                  <c:v>#N/A</c:v>
                </c:pt>
              </c:numCache>
            </c:numRef>
          </c:yVal>
          <c:smooth val="0"/>
          <c:extLst>
            <c:ext xmlns:c16="http://schemas.microsoft.com/office/drawing/2014/chart" uri="{C3380CC4-5D6E-409C-BE32-E72D297353CC}">
              <c16:uniqueId val="{00000001-6097-4C03-81C3-9A5585632178}"/>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6097-4C03-81C3-9A5585632178}"/>
              </c:ext>
            </c:extLst>
          </c:dPt>
          <c:dPt>
            <c:idx val="3"/>
            <c:bubble3D val="0"/>
            <c:extLst>
              <c:ext xmlns:c16="http://schemas.microsoft.com/office/drawing/2014/chart" uri="{C3380CC4-5D6E-409C-BE32-E72D297353CC}">
                <c16:uniqueId val="{00000003-6097-4C03-81C3-9A5585632178}"/>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097-4C03-81C3-9A558563217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097-4C03-81C3-9A558563217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097-4C03-81C3-9A5585632178}"/>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097-4C03-81C3-9A5585632178}"/>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097-4C03-81C3-9A5585632178}"/>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097-4C03-81C3-9A5585632178}"/>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097-4C03-81C3-9A5585632178}"/>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097-4C03-81C3-9A558563217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097-4C03-81C3-9A558563217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097-4C03-81C3-9A558563217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097-4C03-81C3-9A558563217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097-4C03-81C3-9A558563217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097-4C03-81C3-9A558563217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097-4C03-81C3-9A558563217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097-4C03-81C3-9A558563217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097-4C03-81C3-9A558563217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097-4C03-81C3-9A558563217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097-4C03-81C3-9A558563217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097-4C03-81C3-9A558563217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097-4C03-81C3-9A558563217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097-4C03-81C3-9A558563217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097-4C03-81C3-9A558563217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097-4C03-81C3-9A558563217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097-4C03-81C3-9A558563217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097-4C03-81C3-9A558563217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097-4C03-81C3-9A558563217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097-4C03-81C3-9A558563217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097-4C03-81C3-9A558563217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097-4C03-81C3-9A558563217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097-4C03-81C3-9A558563217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097-4C03-81C3-9A558563217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097-4C03-81C3-9A558563217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097-4C03-81C3-9A558563217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097-4C03-81C3-9A558563217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097-4C03-81C3-9A558563217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097-4C03-81C3-9A558563217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097-4C03-81C3-9A558563217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097-4C03-81C3-9A558563217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097-4C03-81C3-9A558563217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097-4C03-81C3-9A558563217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097-4C03-81C3-9A558563217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097-4C03-81C3-9A558563217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097-4C03-81C3-9A558563217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097-4C03-81C3-9A558563217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097-4C03-81C3-9A558563217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097-4C03-81C3-9A558563217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097-4C03-81C3-9A558563217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097-4C03-81C3-9A558563217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097-4C03-81C3-9A558563217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097-4C03-81C3-9A558563217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097-4C03-81C3-9A558563217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097-4C03-81C3-9A558563217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097-4C03-81C3-9A558563217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097-4C03-81C3-9A558563217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097-4C03-81C3-9A558563217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097-4C03-81C3-9A558563217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097-4C03-81C3-9A558563217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097-4C03-81C3-9A558563217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097-4C03-81C3-9A558563217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097-4C03-81C3-9A558563217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097-4C03-81C3-9A558563217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097-4C03-81C3-9A558563217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097-4C03-81C3-9A558563217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097-4C03-81C3-9A558563217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097-4C03-81C3-9A558563217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097-4C03-81C3-9A558563217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097-4C03-81C3-9A558563217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097-4C03-81C3-9A558563217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097-4C03-81C3-9A558563217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097-4C03-81C3-9A558563217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097-4C03-81C3-9A558563217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097-4C03-81C3-9A558563217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097-4C03-81C3-9A558563217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097-4C03-81C3-9A558563217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097-4C03-81C3-9A558563217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097-4C03-81C3-9A558563217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097-4C03-81C3-9A558563217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097-4C03-81C3-9A558563217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097-4C03-81C3-9A558563217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097-4C03-81C3-9A558563217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097-4C03-81C3-9A558563217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097-4C03-81C3-9A558563217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097-4C03-81C3-9A558563217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097-4C03-81C3-9A558563217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097-4C03-81C3-9A558563217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097-4C03-81C3-9A558563217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097-4C03-81C3-9A558563217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097-4C03-81C3-9A558563217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097-4C03-81C3-9A558563217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097-4C03-81C3-9A558563217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097-4C03-81C3-9A558563217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097-4C03-81C3-9A558563217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097-4C03-81C3-9A558563217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097-4C03-81C3-9A558563217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097-4C03-81C3-9A558563217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097-4C03-81C3-9A5585632178}"/>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097-4C03-81C3-9A558563217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097-4C03-81C3-9A558563217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097-4C03-81C3-9A5585632178}"/>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097-4C03-81C3-9A5585632178}"/>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097-4C03-81C3-9A5585632178}"/>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097-4C03-81C3-9A5585632178}"/>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097-4C03-81C3-9A5585632178}"/>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097-4C03-81C3-9A558563217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097-4C03-81C3-9A558563217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097-4C03-81C3-9A558563217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097-4C03-81C3-9A558563217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097-4C03-81C3-9A558563217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097-4C03-81C3-9A558563217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097-4C03-81C3-9A558563217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097-4C03-81C3-9A558563217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097-4C03-81C3-9A558563217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097-4C03-81C3-9A558563217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097-4C03-81C3-9A558563217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097-4C03-81C3-9A558563217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097-4C03-81C3-9A558563217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097-4C03-81C3-9A558563217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097-4C03-81C3-9A558563217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097-4C03-81C3-9A558563217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097-4C03-81C3-9A558563217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097-4C03-81C3-9A558563217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097-4C03-81C3-9A558563217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097-4C03-81C3-9A558563217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097-4C03-81C3-9A558563217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097-4C03-81C3-9A558563217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097-4C03-81C3-9A558563217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097-4C03-81C3-9A558563217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097-4C03-81C3-9A558563217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097-4C03-81C3-9A558563217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097-4C03-81C3-9A558563217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097-4C03-81C3-9A558563217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097-4C03-81C3-9A558563217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097-4C03-81C3-9A558563217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097-4C03-81C3-9A558563217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097-4C03-81C3-9A558563217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097-4C03-81C3-9A558563217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097-4C03-81C3-9A558563217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097-4C03-81C3-9A558563217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097-4C03-81C3-9A558563217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097-4C03-81C3-9A558563217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097-4C03-81C3-9A558563217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097-4C03-81C3-9A558563217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097-4C03-81C3-9A558563217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097-4C03-81C3-9A558563217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097-4C03-81C3-9A558563217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097-4C03-81C3-9A558563217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097-4C03-81C3-9A558563217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097-4C03-81C3-9A558563217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097-4C03-81C3-9A558563217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097-4C03-81C3-9A558563217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097-4C03-81C3-9A558563217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097-4C03-81C3-9A558563217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097-4C03-81C3-9A558563217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097-4C03-81C3-9A558563217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097-4C03-81C3-9A558563217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097-4C03-81C3-9A558563217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097-4C03-81C3-9A558563217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097-4C03-81C3-9A558563217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097-4C03-81C3-9A558563217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097-4C03-81C3-9A558563217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097-4C03-81C3-9A558563217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097-4C03-81C3-9A558563217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097-4C03-81C3-9A558563217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097-4C03-81C3-9A558563217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097-4C03-81C3-9A558563217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097-4C03-81C3-9A558563217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097-4C03-81C3-9A558563217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097-4C03-81C3-9A558563217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097-4C03-81C3-9A558563217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097-4C03-81C3-9A558563217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097-4C03-81C3-9A558563217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097-4C03-81C3-9A558563217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097-4C03-81C3-9A558563217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097-4C03-81C3-9A558563217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097-4C03-81C3-9A558563217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097-4C03-81C3-9A558563217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097-4C03-81C3-9A558563217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097-4C03-81C3-9A558563217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097-4C03-81C3-9A558563217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097-4C03-81C3-9A558563217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097-4C03-81C3-9A558563217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097-4C03-81C3-9A558563217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097-4C03-81C3-9A558563217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097-4C03-81C3-9A558563217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097-4C03-81C3-9A558563217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097-4C03-81C3-9A558563217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097-4C03-81C3-9A558563217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097-4C03-81C3-9A558563217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097-4C03-81C3-9A558563217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097-4C03-81C3-9A558563217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097-4C03-81C3-9A558563217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21.717169999999999</c:v>
                </c:pt>
                <c:pt idx="4">
                  <c:v>14.5</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097-4C03-81C3-9A5585632178}"/>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6097-4C03-81C3-9A5585632178}"/>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19.600000000000001</c:v>
                </c:pt>
                <c:pt idx="15">
                  <c:v>19.600000000000001</c:v>
                </c:pt>
                <c:pt idx="16">
                  <c:v>19.600000000000001</c:v>
                </c:pt>
                <c:pt idx="17">
                  <c:v>19.600000000000001</c:v>
                </c:pt>
                <c:pt idx="18">
                  <c:v>19.600000000000001</c:v>
                </c:pt>
                <c:pt idx="19">
                  <c:v>19.600000000000001</c:v>
                </c:pt>
                <c:pt idx="20">
                  <c:v>19.600000000000001</c:v>
                </c:pt>
                <c:pt idx="21">
                  <c:v>19.600000000000001</c:v>
                </c:pt>
                <c:pt idx="22">
                  <c:v>19.600000000000001</c:v>
                </c:pt>
                <c:pt idx="23">
                  <c:v>#N/A</c:v>
                </c:pt>
                <c:pt idx="24">
                  <c:v>#N/A</c:v>
                </c:pt>
                <c:pt idx="25">
                  <c:v>#N/A</c:v>
                </c:pt>
              </c:numCache>
            </c:numRef>
          </c:yVal>
          <c:smooth val="0"/>
          <c:extLst>
            <c:ext xmlns:c16="http://schemas.microsoft.com/office/drawing/2014/chart" uri="{C3380CC4-5D6E-409C-BE32-E72D297353CC}">
              <c16:uniqueId val="{000000C3-6097-4C03-81C3-9A558563217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6097-4C03-81C3-9A5585632178}"/>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097-4C03-81C3-9A558563217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097-4C03-81C3-9A558563217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097-4C03-81C3-9A5585632178}"/>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097-4C03-81C3-9A5585632178}"/>
                </c:ext>
              </c:extLst>
            </c:dLbl>
            <c:dLbl>
              <c:idx val="4"/>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097-4C03-81C3-9A5585632178}"/>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097-4C03-81C3-9A5585632178}"/>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097-4C03-81C3-9A5585632178}"/>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097-4C03-81C3-9A558563217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097-4C03-81C3-9A558563217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097-4C03-81C3-9A558563217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097-4C03-81C3-9A558563217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097-4C03-81C3-9A558563217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097-4C03-81C3-9A558563217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097-4C03-81C3-9A558563217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097-4C03-81C3-9A558563217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097-4C03-81C3-9A558563217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097-4C03-81C3-9A558563217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097-4C03-81C3-9A558563217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097-4C03-81C3-9A558563217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097-4C03-81C3-9A558563217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097-4C03-81C3-9A558563217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097-4C03-81C3-9A558563217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097-4C03-81C3-9A558563217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6097-4C03-81C3-9A558563217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097-4C03-81C3-9A558563217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097-4C03-81C3-9A558563217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097-4C03-81C3-9A558563217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097-4C03-81C3-9A558563217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097-4C03-81C3-9A558563217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097-4C03-81C3-9A558563217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097-4C03-81C3-9A558563217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097-4C03-81C3-9A558563217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097-4C03-81C3-9A558563217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097-4C03-81C3-9A558563217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097-4C03-81C3-9A558563217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097-4C03-81C3-9A558563217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097-4C03-81C3-9A558563217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097-4C03-81C3-9A558563217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097-4C03-81C3-9A558563217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097-4C03-81C3-9A558563217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097-4C03-81C3-9A558563217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097-4C03-81C3-9A558563217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097-4C03-81C3-9A558563217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097-4C03-81C3-9A558563217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097-4C03-81C3-9A558563217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097-4C03-81C3-9A558563217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097-4C03-81C3-9A558563217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097-4C03-81C3-9A558563217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097-4C03-81C3-9A558563217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097-4C03-81C3-9A558563217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097-4C03-81C3-9A558563217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097-4C03-81C3-9A558563217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097-4C03-81C3-9A558563217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097-4C03-81C3-9A558563217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097-4C03-81C3-9A558563217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097-4C03-81C3-9A558563217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097-4C03-81C3-9A558563217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097-4C03-81C3-9A558563217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097-4C03-81C3-9A558563217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097-4C03-81C3-9A558563217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097-4C03-81C3-9A558563217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097-4C03-81C3-9A558563217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097-4C03-81C3-9A558563217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097-4C03-81C3-9A558563217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097-4C03-81C3-9A558563217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097-4C03-81C3-9A558563217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097-4C03-81C3-9A558563217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097-4C03-81C3-9A558563217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097-4C03-81C3-9A558563217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097-4C03-81C3-9A558563217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097-4C03-81C3-9A558563217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097-4C03-81C3-9A558563217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097-4C03-81C3-9A558563217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097-4C03-81C3-9A558563217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097-4C03-81C3-9A558563217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097-4C03-81C3-9A558563217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097-4C03-81C3-9A558563217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097-4C03-81C3-9A558563217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097-4C03-81C3-9A558563217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097-4C03-81C3-9A558563217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097-4C03-81C3-9A558563217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097-4C03-81C3-9A558563217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097-4C03-81C3-9A558563217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097-4C03-81C3-9A558563217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097-4C03-81C3-9A558563217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097-4C03-81C3-9A558563217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097-4C03-81C3-9A558563217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097-4C03-81C3-9A558563217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097-4C03-81C3-9A558563217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097-4C03-81C3-9A558563217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097-4C03-81C3-9A558563217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097-4C03-81C3-9A558563217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097-4C03-81C3-9A558563217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097-4C03-81C3-9A558563217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6097-4C03-81C3-9A558563217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2011</c:v>
                </c:pt>
                <c:pt idx="1">
                  <c:v>2015</c:v>
                </c:pt>
                <c:pt idx="2">
                  <c:v>2016</c:v>
                </c:pt>
                <c:pt idx="3">
                  <c:v>2017</c:v>
                </c:pt>
                <c:pt idx="4">
                  <c:v>2018</c:v>
                </c:pt>
                <c:pt idx="5">
                  <c:v>2018</c:v>
                </c:pt>
                <c:pt idx="6">
                  <c:v>2021</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19.600000000000001</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SUR</c:v>
                  </c:pt>
                  <c:pt idx="4">
                    <c:v>SUR</c:v>
                  </c:pt>
                  <c:pt idx="5">
                    <c:v>EMIS</c:v>
                  </c:pt>
                  <c:pt idx="6">
                    <c:v>EMIS</c:v>
                  </c:pt>
                  <c:pt idx="7">
                    <c:v>EMIS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6097-4C03-81C3-9A5585632178}"/>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3150F414-FDE7-4CE3-9826-1DFD8412BB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F2692293-726E-4358-84DB-CF618DE76A5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D19C5B59-4D99-465A-9779-7D79E283D12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E9304376-13E4-4D6F-9B55-8C1C342FC22C}"/>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FD87EADE-4C39-42F0-A736-053D8D1E9FBC}"/>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A5E348D9-E0B0-4736-9474-79547E3EF6D6}"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1DB64D51-C899-4BCF-8485-9378683EF2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1877D988-8AD4-48A8-9722-000B88717B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554183D9-914A-485D-A6B7-773AABC0C7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AE3B85C0-AD09-4BC1-A8EE-3B3B03D52500}"/>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32477FA-53F8-41C3-A501-82BB8CEAC338}"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65E9C52E-BB94-4059-AE36-1214D109D21C}"/>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BCA4EA5-7089-4A55-A1B1-9B9B7C71D344}"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BEF271A7-897C-45D2-8DA4-4BFB7B842D8A}"/>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EA115B7-011B-4C4C-96CC-D98DF9BAB495}"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1B69126F-6508-4E30-A560-79B89AF12DAA}"/>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A6D2FDB-DB03-4B1F-B87D-2B31A3EBC47B}"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1D282725-ACB7-464B-B4E8-7947885BB16A}"/>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540378C-ACAD-4BB5-ACE5-B818F70BBB97}"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C3C969AF-BE45-494B-8EBC-464C588B0A5B}"/>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E480FDF-8259-4716-A551-305E374D3B26}"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6F71563D-DD83-4630-8AE4-8DB9F627BC2D}"/>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268DF99-24E2-408B-893E-01924213180C}"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7E18429-D536-455B-809A-4BE88E2CCAB8}"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B2B5EBE-6110-4043-9342-43E8CA478307}"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80819EC-4EAC-468E-9693-168303A9E85E}"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5803CC0-A758-4075-97E4-94E584FA69F7}"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B11EC2E-F4D2-422C-911F-68E438E85CE9}"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9A13324-E5E0-4B3A-A27E-1C9D64AA96FF}"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32B2BAC-BF2B-45CA-A89F-B2FC8D00DC68}"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33EDDCA-5CDB-4050-8D6B-B96A18BF16C8}"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4A4426E-9C9F-4D8D-92B0-91B8CB744605}"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F6E3093-EB90-401F-816C-85B97BAF756C}"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E096693-3C77-46F0-962D-BC6D81101634}"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BDD4D56-E868-4C27-B79A-EFD4191CDE83}"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0248027-08C9-4E35-BC7F-54310ECE1085}"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9D4D3A7-7575-4F05-BA30-DE79ACA369E9}"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981C53B-F33C-4C81-AC92-76BA0CCE273A}"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929DA76-4187-4BEA-B1C5-CC197FE54876}"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66A24C5-F154-4002-8657-FB3A755667D0}"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259149D-B007-47DD-9D98-9320660DC802}"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5BB1CE8-EAD9-48BE-A180-9D24172D1448}"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FD42014-C4CC-4A41-B0F7-7A731DF1A785}"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682F70F-D007-4807-B2F2-D22F832FEB28}"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350D46E-9642-41BB-9EAD-3A4AE2333AF5}"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011DC1E-B445-4E94-924E-2521DF8E43B4}"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CA0AEE1D-6BFB-4A15-BB34-F11941595A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A66CD445-2207-4A70-81EC-F5C480A000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1D70B8E3-1E82-4B7B-86B5-A4A1F80303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548E6196-A9B9-425D-AB7B-213BE89DEF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37922E7D-8139-4216-8E63-C795FC5329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D4F60881-C68E-4A52-A421-8D8210F58B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8D11B4D3-6F59-44DA-9414-86385D5BDE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0589D9F1-BF7E-446D-8EA5-819AF6FF44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72A19F88-2499-4E86-8AFC-B618F238C2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D93E759C-2FC7-42EB-B513-E461EBBB6F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C6C1931A-0B24-4405-932A-5B007A5977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3E7CFDB1-8D3C-4FD0-A704-4B12EF2533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AC86ECE9-7ECE-4673-8369-DCA549658C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96AACFEC-7186-4FD7-B103-0EBD758514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BB309449-0434-49C0-A45E-8FB3B42535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3939B6A4-83C4-4422-9604-E74F468AE2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7184B6E1-8D9C-4A58-8571-7F10FB4741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EEFC4B00-EAD5-45A1-B8DA-89FD5AF697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9E5BC5BA-9627-4438-B132-248534BBCE9E}"/>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3D0A3A8-9CDA-40E8-8414-F1BF8EEA76FF}"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67094F29-2B79-401E-9A38-7ED9933E7957}"/>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35F191C-1100-471F-97B2-7BE6F1E0F0CC}"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2239DD97-657E-42D0-9149-219E2C01D19A}"/>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34DC6E9-21C3-466F-A789-3410F497F5BD}"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32F8283F-6276-4D66-A61C-EBC08F9DCF5D}"/>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0F03EA0-1C0A-4FC5-B921-487F927C6854}"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ABA28963-972B-420D-84E9-80F79BC69FAF}"/>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19C0A0E-D9F4-4B9D-8AC8-142F56497E81}"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352F14BF-0046-42A4-863F-371ADF1715FE}"/>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024AF4B-0030-41EC-8834-8513F767B60E}"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4AED71BA-2405-47E0-BA32-256AE0BDE06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A5465-CB92-460A-AA17-2F59185CD59E}">
  <sheetPr codeName="Sheet2"/>
  <dimension ref="A1:AH251"/>
  <sheetViews>
    <sheetView workbookViewId="0">
      <selection sqref="A1:U400"/>
    </sheetView>
  </sheetViews>
  <sheetFormatPr defaultColWidth="9" defaultRowHeight="13.2" x14ac:dyDescent="0.25"/>
  <cols>
    <col min="1" max="1" width="52.69921875" style="350" bestFit="1" customWidth="1"/>
    <col min="2" max="2" width="18.3984375" style="350" customWidth="1"/>
    <col min="3" max="3" width="22.3984375" style="350" customWidth="1"/>
    <col min="4" max="4" width="23.5" style="350" customWidth="1"/>
    <col min="5" max="5" width="23.69921875" style="350" customWidth="1"/>
    <col min="6" max="6" width="23.5" style="350" customWidth="1"/>
    <col min="7" max="12" width="9" style="350"/>
    <col min="13" max="13" width="39.69921875" style="350" bestFit="1" customWidth="1"/>
    <col min="14" max="22" width="9" style="350"/>
    <col min="23" max="23" width="13.09765625" style="350" bestFit="1" customWidth="1"/>
    <col min="24" max="16384" width="9" style="350"/>
  </cols>
  <sheetData>
    <row r="1" spans="1:34" x14ac:dyDescent="0.25">
      <c r="A1" s="349" t="s">
        <v>271</v>
      </c>
      <c r="B1" s="349" t="s">
        <v>272</v>
      </c>
      <c r="C1" s="349" t="s">
        <v>273</v>
      </c>
      <c r="D1" s="349" t="s">
        <v>274</v>
      </c>
      <c r="E1" s="349" t="s">
        <v>275</v>
      </c>
      <c r="F1" s="349" t="s">
        <v>276</v>
      </c>
      <c r="G1" s="349"/>
      <c r="I1" s="351" t="s">
        <v>277</v>
      </c>
      <c r="L1" s="351" t="s">
        <v>278</v>
      </c>
      <c r="M1" s="351" t="s">
        <v>279</v>
      </c>
      <c r="N1" s="351" t="s">
        <v>280</v>
      </c>
      <c r="O1" s="351" t="s">
        <v>281</v>
      </c>
      <c r="P1" s="351" t="s">
        <v>282</v>
      </c>
      <c r="Q1" s="351" t="s">
        <v>283</v>
      </c>
      <c r="R1" s="351" t="s">
        <v>284</v>
      </c>
      <c r="S1" s="351" t="s">
        <v>285</v>
      </c>
      <c r="T1" s="351" t="s">
        <v>278</v>
      </c>
      <c r="U1" s="351" t="s">
        <v>277</v>
      </c>
    </row>
    <row r="2" spans="1:34" x14ac:dyDescent="0.25">
      <c r="A2" s="352" t="s">
        <v>286</v>
      </c>
      <c r="I2" s="353" t="s">
        <v>271</v>
      </c>
      <c r="L2" s="353" t="s">
        <v>287</v>
      </c>
      <c r="M2" s="353" t="s">
        <v>288</v>
      </c>
      <c r="N2" s="353" t="s">
        <v>288</v>
      </c>
      <c r="O2" s="353" t="s">
        <v>288</v>
      </c>
      <c r="P2" s="353" t="s">
        <v>289</v>
      </c>
      <c r="Q2" s="353" t="s">
        <v>290</v>
      </c>
      <c r="R2" s="353"/>
      <c r="S2" s="353"/>
      <c r="T2" s="353" t="s">
        <v>287</v>
      </c>
      <c r="U2" s="354" t="s">
        <v>271</v>
      </c>
    </row>
    <row r="3" spans="1:34" x14ac:dyDescent="0.25">
      <c r="A3" s="355" t="s">
        <v>130</v>
      </c>
      <c r="B3" s="355" t="s">
        <v>291</v>
      </c>
      <c r="C3" s="355" t="s">
        <v>292</v>
      </c>
      <c r="D3" s="356" t="s">
        <v>293</v>
      </c>
      <c r="E3" s="350" t="s">
        <v>294</v>
      </c>
      <c r="I3" s="353" t="s">
        <v>272</v>
      </c>
      <c r="L3" s="353" t="s">
        <v>295</v>
      </c>
      <c r="M3" s="353" t="s">
        <v>296</v>
      </c>
      <c r="N3" s="353" t="s">
        <v>296</v>
      </c>
      <c r="O3" s="353" t="s">
        <v>297</v>
      </c>
      <c r="P3" s="353" t="s">
        <v>298</v>
      </c>
      <c r="Q3" s="353" t="s">
        <v>299</v>
      </c>
      <c r="R3" s="353"/>
      <c r="S3" s="353"/>
      <c r="T3" s="353" t="s">
        <v>295</v>
      </c>
      <c r="U3" s="353" t="s">
        <v>271</v>
      </c>
      <c r="W3" s="350" t="s">
        <v>300</v>
      </c>
      <c r="X3" s="350" t="s">
        <v>301</v>
      </c>
    </row>
    <row r="4" spans="1:34" x14ac:dyDescent="0.25">
      <c r="A4" s="350" t="s">
        <v>302</v>
      </c>
      <c r="B4" s="350" t="s">
        <v>303</v>
      </c>
      <c r="C4" s="350" t="s">
        <v>304</v>
      </c>
      <c r="D4" s="356" t="s">
        <v>305</v>
      </c>
      <c r="E4" s="350" t="s">
        <v>306</v>
      </c>
      <c r="I4" s="353" t="s">
        <v>273</v>
      </c>
      <c r="L4" s="353" t="s">
        <v>307</v>
      </c>
      <c r="M4" s="353" t="s">
        <v>308</v>
      </c>
      <c r="N4" s="353" t="s">
        <v>308</v>
      </c>
      <c r="O4" s="353" t="s">
        <v>308</v>
      </c>
      <c r="P4" s="353" t="s">
        <v>309</v>
      </c>
      <c r="Q4" s="353" t="s">
        <v>310</v>
      </c>
      <c r="R4" s="353"/>
      <c r="S4" s="353"/>
      <c r="T4" s="353" t="s">
        <v>307</v>
      </c>
      <c r="U4" s="353" t="s">
        <v>273</v>
      </c>
    </row>
    <row r="5" spans="1:34" x14ac:dyDescent="0.25">
      <c r="A5" s="355" t="str">
        <f>+Introduction!C7</f>
        <v>South Sudan</v>
      </c>
      <c r="B5" s="357" t="str">
        <f t="shared" ref="B5" si="0">VLOOKUP($A$5,translationcountries,3,FALSE)</f>
        <v>Sudán del Sur</v>
      </c>
      <c r="C5" s="357" t="str">
        <f>VLOOKUP($A$5,translationcountries,2,FALSE)</f>
        <v>Soudan du Sud</v>
      </c>
      <c r="D5" s="357" t="str">
        <f>VLOOKUP($A$5,translationcountries,4,FALSE)</f>
        <v>Южный Судан</v>
      </c>
      <c r="E5" s="357" t="str">
        <f>VLOOKUP($A$5,translationcountries,5,FALSE)</f>
        <v>جنوب السودان</v>
      </c>
      <c r="F5" s="357">
        <f>VLOOKUP($A$5,translationcountries,6,FALSE)</f>
        <v>0</v>
      </c>
      <c r="G5" s="357"/>
      <c r="I5" s="353" t="s">
        <v>274</v>
      </c>
      <c r="L5" s="353" t="s">
        <v>312</v>
      </c>
      <c r="M5" s="353" t="s">
        <v>313</v>
      </c>
      <c r="N5" s="353" t="s">
        <v>313</v>
      </c>
      <c r="O5" s="353" t="s">
        <v>314</v>
      </c>
      <c r="P5" s="353" t="s">
        <v>315</v>
      </c>
      <c r="Q5" s="353" t="s">
        <v>316</v>
      </c>
      <c r="R5" s="353"/>
      <c r="S5" s="353"/>
      <c r="T5" s="353" t="s">
        <v>312</v>
      </c>
      <c r="U5" s="354" t="s">
        <v>271</v>
      </c>
    </row>
    <row r="6" spans="1:34" x14ac:dyDescent="0.25">
      <c r="A6" s="355" t="s">
        <v>317</v>
      </c>
      <c r="B6" s="350" t="s">
        <v>318</v>
      </c>
      <c r="C6" s="350" t="s">
        <v>319</v>
      </c>
      <c r="D6" s="356" t="s">
        <v>320</v>
      </c>
      <c r="E6" s="350" t="s">
        <v>321</v>
      </c>
      <c r="I6" s="353" t="s">
        <v>275</v>
      </c>
      <c r="L6" s="353" t="s">
        <v>322</v>
      </c>
      <c r="M6" s="353" t="s">
        <v>323</v>
      </c>
      <c r="N6" s="353" t="s">
        <v>324</v>
      </c>
      <c r="O6" s="353" t="s">
        <v>325</v>
      </c>
      <c r="P6" s="353" t="s">
        <v>326</v>
      </c>
      <c r="Q6" s="353" t="s">
        <v>327</v>
      </c>
      <c r="R6" s="353"/>
      <c r="S6" s="353"/>
      <c r="T6" s="353" t="s">
        <v>322</v>
      </c>
      <c r="U6" s="354" t="s">
        <v>271</v>
      </c>
    </row>
    <row r="7" spans="1:34" x14ac:dyDescent="0.25">
      <c r="A7" s="355" t="s">
        <v>31</v>
      </c>
      <c r="B7" s="350" t="s">
        <v>328</v>
      </c>
      <c r="C7" s="350" t="s">
        <v>329</v>
      </c>
      <c r="D7" s="356" t="s">
        <v>330</v>
      </c>
      <c r="E7" s="350" t="s">
        <v>331</v>
      </c>
      <c r="I7" s="353" t="s">
        <v>276</v>
      </c>
      <c r="L7" s="353" t="s">
        <v>332</v>
      </c>
      <c r="M7" s="353" t="s">
        <v>333</v>
      </c>
      <c r="N7" s="353" t="s">
        <v>334</v>
      </c>
      <c r="O7" s="353" t="s">
        <v>333</v>
      </c>
      <c r="P7" s="353" t="s">
        <v>335</v>
      </c>
      <c r="Q7" s="353" t="s">
        <v>336</v>
      </c>
      <c r="R7" s="353"/>
      <c r="S7" s="353"/>
      <c r="T7" s="353" t="s">
        <v>332</v>
      </c>
      <c r="U7" s="354" t="s">
        <v>271</v>
      </c>
      <c r="X7" s="353" t="str" cm="1">
        <f t="array" aca="1" ref="X7" ca="1">CELL("filename")</f>
        <v>C:\Users\johnstonr\WHOUNICEF Dropbox\WHOUNICEF Team Folder\Schools\2026 Report\Country files\Country files multilingual\Country files v09\[JMP_2026_WinS_SSD_South_Sudan.xlsx]Introduction</v>
      </c>
    </row>
    <row r="8" spans="1:34" x14ac:dyDescent="0.25">
      <c r="A8" s="350" t="s">
        <v>131</v>
      </c>
      <c r="B8" s="350" t="s">
        <v>337</v>
      </c>
      <c r="C8" s="350" t="s">
        <v>338</v>
      </c>
      <c r="D8" s="356" t="s">
        <v>339</v>
      </c>
      <c r="E8" s="350" t="s">
        <v>340</v>
      </c>
      <c r="I8" s="353"/>
      <c r="L8" s="353" t="s">
        <v>341</v>
      </c>
      <c r="M8" s="353" t="s">
        <v>342</v>
      </c>
      <c r="N8" s="353" t="s">
        <v>343</v>
      </c>
      <c r="O8" s="353" t="s">
        <v>342</v>
      </c>
      <c r="P8" s="353" t="s">
        <v>344</v>
      </c>
      <c r="Q8" s="353" t="s">
        <v>345</v>
      </c>
      <c r="R8" s="353"/>
      <c r="S8" s="353"/>
      <c r="T8" s="353" t="s">
        <v>341</v>
      </c>
      <c r="U8" s="354" t="s">
        <v>273</v>
      </c>
      <c r="X8" s="353" t="str">
        <f ca="1">IFERROR(MID(X7,FIND(CHAR(1),SUBSTITUTE(X7,"\",CHAR(1),LEN(X7)-LEN(SUBSTITUTE(X7,"\",""))))+1,FIND(CHAR(1),SUBSTITUTE(X7,".",CHAR(1),LEN(X7)-LEN(SUBSTITUTE(X7,".",""))))-FIND(CHAR(1),SUBSTITUTE(X7,"\",CHAR(1),LEN(X7)-LEN(SUBSTITUTE(X7,"\",""))))-1),"")</f>
        <v>[JMP_2026_WinS_SSD_South_Sudan</v>
      </c>
    </row>
    <row r="9" spans="1:34" x14ac:dyDescent="0.25">
      <c r="A9" s="355" t="s">
        <v>346</v>
      </c>
      <c r="B9" s="350" t="s">
        <v>347</v>
      </c>
      <c r="C9" s="350" t="s">
        <v>348</v>
      </c>
      <c r="D9" s="356" t="s">
        <v>349</v>
      </c>
      <c r="E9" s="350" t="s">
        <v>350</v>
      </c>
      <c r="L9" s="353" t="s">
        <v>351</v>
      </c>
      <c r="M9" s="353" t="s">
        <v>352</v>
      </c>
      <c r="N9" s="353" t="s">
        <v>353</v>
      </c>
      <c r="O9" s="353" t="s">
        <v>354</v>
      </c>
      <c r="P9" s="353" t="s">
        <v>355</v>
      </c>
      <c r="Q9" s="353" t="s">
        <v>356</v>
      </c>
      <c r="R9" s="353"/>
      <c r="S9" s="353"/>
      <c r="T9" s="353" t="s">
        <v>351</v>
      </c>
      <c r="U9" s="354" t="s">
        <v>275</v>
      </c>
      <c r="X9" s="353" t="s">
        <v>311</v>
      </c>
    </row>
    <row r="10" spans="1:34" x14ac:dyDescent="0.25">
      <c r="A10" s="355" t="s">
        <v>357</v>
      </c>
      <c r="B10" s="350" t="s">
        <v>358</v>
      </c>
      <c r="C10" s="350" t="s">
        <v>359</v>
      </c>
      <c r="D10" s="356" t="s">
        <v>360</v>
      </c>
      <c r="E10" s="350" t="s">
        <v>361</v>
      </c>
      <c r="I10" s="358" t="s">
        <v>362</v>
      </c>
      <c r="L10" s="353" t="s">
        <v>363</v>
      </c>
      <c r="M10" s="353" t="s">
        <v>364</v>
      </c>
      <c r="N10" s="353" t="s">
        <v>365</v>
      </c>
      <c r="O10" s="353" t="s">
        <v>364</v>
      </c>
      <c r="P10" s="353" t="s">
        <v>366</v>
      </c>
      <c r="Q10" s="353" t="s">
        <v>367</v>
      </c>
      <c r="R10" s="353"/>
      <c r="S10" s="353"/>
      <c r="T10" s="353" t="s">
        <v>363</v>
      </c>
      <c r="U10" s="354" t="s">
        <v>272</v>
      </c>
      <c r="W10" s="355" t="s">
        <v>368</v>
      </c>
      <c r="X10" s="355" t="s">
        <v>369</v>
      </c>
    </row>
    <row r="11" spans="1:34" x14ac:dyDescent="0.25">
      <c r="A11" s="355" t="s">
        <v>262</v>
      </c>
      <c r="B11" s="350" t="s">
        <v>370</v>
      </c>
      <c r="C11" s="350" t="s">
        <v>371</v>
      </c>
      <c r="D11" s="356" t="s">
        <v>372</v>
      </c>
      <c r="E11" s="350" t="s">
        <v>373</v>
      </c>
      <c r="I11" s="353" t="str">
        <f>HLOOKUP(Introduction!$G$4,nametranslations,18,FALSE)</f>
        <v>Notes on how to read the country file</v>
      </c>
      <c r="L11" s="353" t="s">
        <v>374</v>
      </c>
      <c r="M11" s="353" t="s">
        <v>375</v>
      </c>
      <c r="N11" s="353" t="s">
        <v>376</v>
      </c>
      <c r="O11" s="353" t="s">
        <v>375</v>
      </c>
      <c r="P11" s="353" t="s">
        <v>377</v>
      </c>
      <c r="Q11" s="353" t="s">
        <v>378</v>
      </c>
      <c r="R11" s="353"/>
      <c r="S11" s="353"/>
      <c r="T11" s="353" t="s">
        <v>374</v>
      </c>
      <c r="U11" s="354" t="s">
        <v>271</v>
      </c>
    </row>
    <row r="12" spans="1:34" x14ac:dyDescent="0.25">
      <c r="A12" s="355" t="s">
        <v>32</v>
      </c>
      <c r="B12" s="355" t="s">
        <v>379</v>
      </c>
      <c r="C12" s="355" t="s">
        <v>380</v>
      </c>
      <c r="D12" s="356" t="s">
        <v>381</v>
      </c>
      <c r="E12" s="355" t="s">
        <v>382</v>
      </c>
      <c r="I12" s="353" t="str">
        <f>HLOOKUP(Introduction!$G$4,nametranslations,24,FALSE)</f>
        <v>Total</v>
      </c>
      <c r="L12" s="353" t="s">
        <v>383</v>
      </c>
      <c r="M12" s="353" t="s">
        <v>384</v>
      </c>
      <c r="N12" s="353" t="s">
        <v>385</v>
      </c>
      <c r="O12" s="353" t="s">
        <v>386</v>
      </c>
      <c r="P12" s="353" t="s">
        <v>387</v>
      </c>
      <c r="Q12" s="353" t="s">
        <v>388</v>
      </c>
      <c r="R12" s="353"/>
      <c r="S12" s="353"/>
      <c r="T12" s="353" t="s">
        <v>383</v>
      </c>
      <c r="U12" s="354" t="s">
        <v>271</v>
      </c>
      <c r="W12" s="350" t="s">
        <v>389</v>
      </c>
      <c r="X12" s="350" t="s">
        <v>390</v>
      </c>
      <c r="Z12" s="350" t="s">
        <v>391</v>
      </c>
      <c r="AC12" s="350" t="s">
        <v>392</v>
      </c>
      <c r="AH12" s="359" t="str" cm="1">
        <f t="array" aca="1" ref="AH12" ca="1">MID(CELL("filename"),FIND("~",SUBSTITUTE(CELL("filename"),"_","~",3))+1,3)</f>
        <v>SSD</v>
      </c>
    </row>
    <row r="13" spans="1:34" x14ac:dyDescent="0.25">
      <c r="A13" s="355" t="s">
        <v>393</v>
      </c>
      <c r="B13" s="355" t="s">
        <v>394</v>
      </c>
      <c r="C13" s="355" t="s">
        <v>395</v>
      </c>
      <c r="D13" s="356" t="s">
        <v>396</v>
      </c>
      <c r="E13" s="355" t="s">
        <v>397</v>
      </c>
      <c r="I13" s="353" t="str">
        <f>HLOOKUP(Introduction!$G$4,nametranslations,25,FALSE)</f>
        <v>Rural</v>
      </c>
      <c r="L13" s="353" t="s">
        <v>398</v>
      </c>
      <c r="M13" s="353" t="s">
        <v>399</v>
      </c>
      <c r="N13" s="353" t="s">
        <v>400</v>
      </c>
      <c r="O13" s="353" t="s">
        <v>401</v>
      </c>
      <c r="P13" s="353" t="s">
        <v>402</v>
      </c>
      <c r="Q13" s="353" t="s">
        <v>403</v>
      </c>
      <c r="R13" s="353"/>
      <c r="S13" s="353"/>
      <c r="T13" s="353" t="s">
        <v>398</v>
      </c>
      <c r="U13" s="354" t="s">
        <v>273</v>
      </c>
    </row>
    <row r="14" spans="1:34" x14ac:dyDescent="0.25">
      <c r="A14" s="350" t="s">
        <v>133</v>
      </c>
      <c r="B14" s="350" t="s">
        <v>404</v>
      </c>
      <c r="C14" s="350" t="s">
        <v>405</v>
      </c>
      <c r="D14" s="356" t="s">
        <v>406</v>
      </c>
      <c r="E14" s="350" t="s">
        <v>407</v>
      </c>
      <c r="I14" s="353" t="str">
        <f>HLOOKUP(Introduction!$G$4,nametranslations,26,FALSE)</f>
        <v>Urban</v>
      </c>
      <c r="L14" s="353" t="s">
        <v>408</v>
      </c>
      <c r="M14" s="353" t="s">
        <v>409</v>
      </c>
      <c r="N14" s="353" t="s">
        <v>410</v>
      </c>
      <c r="O14" s="353" t="s">
        <v>411</v>
      </c>
      <c r="P14" s="353" t="s">
        <v>412</v>
      </c>
      <c r="Q14" s="353" t="s">
        <v>413</v>
      </c>
      <c r="R14" s="353"/>
      <c r="S14" s="353"/>
      <c r="T14" s="353" t="s">
        <v>408</v>
      </c>
      <c r="U14" s="354" t="s">
        <v>271</v>
      </c>
    </row>
    <row r="15" spans="1:34" x14ac:dyDescent="0.25">
      <c r="A15" s="350" t="s">
        <v>134</v>
      </c>
      <c r="B15" s="350" t="s">
        <v>414</v>
      </c>
      <c r="C15" s="355" t="s">
        <v>415</v>
      </c>
      <c r="D15" s="356" t="s">
        <v>416</v>
      </c>
      <c r="E15" s="355" t="s">
        <v>417</v>
      </c>
      <c r="I15" s="353" t="str">
        <f>HLOOKUP(Introduction!$G$4,nametranslations,27,FALSE)</f>
        <v>Pre-primary</v>
      </c>
      <c r="L15" s="353" t="s">
        <v>418</v>
      </c>
      <c r="M15" s="353" t="s">
        <v>419</v>
      </c>
      <c r="N15" s="353" t="s">
        <v>420</v>
      </c>
      <c r="O15" s="353" t="s">
        <v>419</v>
      </c>
      <c r="P15" s="353" t="s">
        <v>421</v>
      </c>
      <c r="Q15" s="353" t="s">
        <v>422</v>
      </c>
      <c r="R15" s="353"/>
      <c r="S15" s="353"/>
      <c r="T15" s="353" t="s">
        <v>418</v>
      </c>
      <c r="U15" s="354" t="s">
        <v>271</v>
      </c>
    </row>
    <row r="16" spans="1:34" x14ac:dyDescent="0.25">
      <c r="A16" s="350" t="s">
        <v>135</v>
      </c>
      <c r="B16" s="355" t="s">
        <v>423</v>
      </c>
      <c r="C16" s="355" t="s">
        <v>424</v>
      </c>
      <c r="D16" s="356" t="s">
        <v>425</v>
      </c>
      <c r="E16" s="355" t="s">
        <v>426</v>
      </c>
      <c r="I16" s="353" t="str">
        <f>HLOOKUP(Introduction!$G$4,nametranslations,28,FALSE)</f>
        <v>Primary</v>
      </c>
      <c r="L16" s="353" t="s">
        <v>427</v>
      </c>
      <c r="M16" s="353" t="s">
        <v>428</v>
      </c>
      <c r="N16" s="353" t="s">
        <v>429</v>
      </c>
      <c r="O16" s="353" t="s">
        <v>428</v>
      </c>
      <c r="P16" s="353" t="s">
        <v>430</v>
      </c>
      <c r="Q16" s="353" t="s">
        <v>431</v>
      </c>
      <c r="R16" s="353"/>
      <c r="S16" s="353"/>
      <c r="T16" s="353" t="s">
        <v>427</v>
      </c>
      <c r="U16" s="354" t="s">
        <v>271</v>
      </c>
    </row>
    <row r="17" spans="1:21" x14ac:dyDescent="0.25">
      <c r="A17" s="350" t="s">
        <v>432</v>
      </c>
      <c r="B17" s="355" t="s">
        <v>433</v>
      </c>
      <c r="C17" s="355" t="s">
        <v>434</v>
      </c>
      <c r="D17" s="356" t="s">
        <v>435</v>
      </c>
      <c r="E17" s="355" t="s">
        <v>436</v>
      </c>
      <c r="I17" s="353" t="str">
        <f>HLOOKUP(Introduction!$G$4,nametranslations,29,FALSE)</f>
        <v>Secondary</v>
      </c>
      <c r="L17" s="353" t="s">
        <v>437</v>
      </c>
      <c r="M17" s="353" t="s">
        <v>438</v>
      </c>
      <c r="N17" s="353" t="s">
        <v>439</v>
      </c>
      <c r="O17" s="353" t="s">
        <v>440</v>
      </c>
      <c r="P17" s="353" t="s">
        <v>441</v>
      </c>
      <c r="Q17" s="353" t="s">
        <v>442</v>
      </c>
      <c r="R17" s="353"/>
      <c r="S17" s="353"/>
      <c r="T17" s="353" t="s">
        <v>437</v>
      </c>
      <c r="U17" s="354" t="s">
        <v>271</v>
      </c>
    </row>
    <row r="18" spans="1:21" x14ac:dyDescent="0.25">
      <c r="A18" s="350" t="s">
        <v>443</v>
      </c>
      <c r="B18" s="355" t="s">
        <v>444</v>
      </c>
      <c r="C18" s="355" t="s">
        <v>445</v>
      </c>
      <c r="D18" s="356" t="s">
        <v>446</v>
      </c>
      <c r="E18" s="355" t="s">
        <v>447</v>
      </c>
      <c r="I18" s="353"/>
      <c r="L18" s="353" t="s">
        <v>448</v>
      </c>
      <c r="M18" s="353" t="s">
        <v>449</v>
      </c>
      <c r="N18" s="353" t="s">
        <v>449</v>
      </c>
      <c r="O18" s="353" t="s">
        <v>449</v>
      </c>
      <c r="P18" s="353" t="s">
        <v>450</v>
      </c>
      <c r="Q18" s="353" t="s">
        <v>451</v>
      </c>
      <c r="R18" s="353"/>
      <c r="S18" s="353"/>
      <c r="T18" s="353" t="s">
        <v>448</v>
      </c>
      <c r="U18" s="354" t="s">
        <v>273</v>
      </c>
    </row>
    <row r="19" spans="1:21" x14ac:dyDescent="0.25">
      <c r="A19" s="352" t="s">
        <v>452</v>
      </c>
      <c r="I19" s="353"/>
      <c r="L19" s="353" t="s">
        <v>453</v>
      </c>
      <c r="M19" s="353" t="s">
        <v>454</v>
      </c>
      <c r="N19" s="353" t="s">
        <v>455</v>
      </c>
      <c r="O19" s="353" t="s">
        <v>456</v>
      </c>
      <c r="P19" s="353" t="s">
        <v>457</v>
      </c>
      <c r="Q19" s="353" t="s">
        <v>458</v>
      </c>
      <c r="R19" s="353"/>
      <c r="S19" s="353"/>
      <c r="T19" s="353" t="s">
        <v>453</v>
      </c>
      <c r="U19" s="354" t="s">
        <v>273</v>
      </c>
    </row>
    <row r="20" spans="1:21" x14ac:dyDescent="0.25">
      <c r="A20" s="350" t="s">
        <v>137</v>
      </c>
      <c r="B20" s="355" t="s">
        <v>459</v>
      </c>
      <c r="C20" s="355" t="s">
        <v>460</v>
      </c>
      <c r="D20" s="356" t="s">
        <v>461</v>
      </c>
      <c r="E20" s="355" t="s">
        <v>462</v>
      </c>
      <c r="I20" s="353"/>
      <c r="L20" s="353" t="s">
        <v>463</v>
      </c>
      <c r="M20" s="353" t="s">
        <v>464</v>
      </c>
      <c r="N20" s="353" t="s">
        <v>465</v>
      </c>
      <c r="O20" s="353" t="s">
        <v>464</v>
      </c>
      <c r="P20" s="353" t="s">
        <v>466</v>
      </c>
      <c r="Q20" s="353" t="s">
        <v>467</v>
      </c>
      <c r="R20" s="353"/>
      <c r="S20" s="353"/>
      <c r="T20" s="353" t="s">
        <v>463</v>
      </c>
      <c r="U20" s="354" t="s">
        <v>273</v>
      </c>
    </row>
    <row r="21" spans="1:21" x14ac:dyDescent="0.25">
      <c r="A21" s="350" t="s">
        <v>177</v>
      </c>
      <c r="B21" s="355" t="s">
        <v>468</v>
      </c>
      <c r="C21" s="355" t="s">
        <v>469</v>
      </c>
      <c r="D21" s="356" t="s">
        <v>470</v>
      </c>
      <c r="E21" s="355" t="s">
        <v>471</v>
      </c>
      <c r="I21" s="353"/>
      <c r="L21" s="353" t="s">
        <v>472</v>
      </c>
      <c r="M21" s="353" t="s">
        <v>473</v>
      </c>
      <c r="N21" s="353" t="s">
        <v>474</v>
      </c>
      <c r="O21" s="353" t="s">
        <v>475</v>
      </c>
      <c r="P21" s="353" t="s">
        <v>476</v>
      </c>
      <c r="Q21" s="353" t="s">
        <v>477</v>
      </c>
      <c r="R21" s="353"/>
      <c r="S21" s="353"/>
      <c r="T21" s="353" t="s">
        <v>472</v>
      </c>
      <c r="U21" s="354" t="s">
        <v>271</v>
      </c>
    </row>
    <row r="22" spans="1:21" x14ac:dyDescent="0.25">
      <c r="A22" s="350" t="s">
        <v>14</v>
      </c>
      <c r="B22" s="355" t="s">
        <v>478</v>
      </c>
      <c r="C22" s="355" t="s">
        <v>479</v>
      </c>
      <c r="D22" s="356" t="s">
        <v>480</v>
      </c>
      <c r="E22" s="355" t="s">
        <v>481</v>
      </c>
      <c r="I22" s="353"/>
      <c r="L22" s="353" t="s">
        <v>482</v>
      </c>
      <c r="M22" s="353" t="s">
        <v>483</v>
      </c>
      <c r="N22" s="353" t="s">
        <v>483</v>
      </c>
      <c r="O22" s="353" t="s">
        <v>483</v>
      </c>
      <c r="P22" s="353" t="s">
        <v>484</v>
      </c>
      <c r="Q22" s="353" t="s">
        <v>485</v>
      </c>
      <c r="R22" s="353"/>
      <c r="S22" s="353"/>
      <c r="T22" s="353" t="s">
        <v>482</v>
      </c>
      <c r="U22" s="354" t="s">
        <v>273</v>
      </c>
    </row>
    <row r="23" spans="1:21" x14ac:dyDescent="0.25">
      <c r="A23" s="350" t="s">
        <v>15</v>
      </c>
      <c r="B23" s="355" t="s">
        <v>486</v>
      </c>
      <c r="C23" s="355" t="s">
        <v>487</v>
      </c>
      <c r="D23" s="356" t="s">
        <v>488</v>
      </c>
      <c r="E23" s="355" t="s">
        <v>489</v>
      </c>
      <c r="I23" s="353"/>
      <c r="L23" s="353" t="s">
        <v>490</v>
      </c>
      <c r="M23" s="353" t="s">
        <v>491</v>
      </c>
      <c r="N23" s="353" t="s">
        <v>491</v>
      </c>
      <c r="O23" s="353" t="s">
        <v>491</v>
      </c>
      <c r="P23" s="353" t="s">
        <v>492</v>
      </c>
      <c r="Q23" s="353" t="s">
        <v>493</v>
      </c>
      <c r="R23" s="353"/>
      <c r="S23" s="353"/>
      <c r="T23" s="353" t="s">
        <v>490</v>
      </c>
      <c r="U23" s="354" t="s">
        <v>271</v>
      </c>
    </row>
    <row r="24" spans="1:21" x14ac:dyDescent="0.25">
      <c r="A24" s="350" t="s">
        <v>494</v>
      </c>
      <c r="B24" s="355" t="s">
        <v>494</v>
      </c>
      <c r="C24" s="350" t="s">
        <v>494</v>
      </c>
      <c r="D24" s="356" t="s">
        <v>495</v>
      </c>
      <c r="E24" s="350" t="s">
        <v>496</v>
      </c>
      <c r="I24" s="358" t="s">
        <v>497</v>
      </c>
      <c r="L24" s="353" t="s">
        <v>498</v>
      </c>
      <c r="M24" s="353" t="s">
        <v>499</v>
      </c>
      <c r="N24" s="353" t="s">
        <v>500</v>
      </c>
      <c r="O24" s="353" t="s">
        <v>499</v>
      </c>
      <c r="P24" s="353" t="s">
        <v>501</v>
      </c>
      <c r="Q24" s="353" t="s">
        <v>502</v>
      </c>
      <c r="R24" s="353"/>
      <c r="S24" s="353"/>
      <c r="T24" s="353" t="s">
        <v>498</v>
      </c>
      <c r="U24" s="354" t="s">
        <v>271</v>
      </c>
    </row>
    <row r="25" spans="1:21" x14ac:dyDescent="0.25">
      <c r="A25" s="350" t="s">
        <v>2</v>
      </c>
      <c r="B25" s="355" t="s">
        <v>2</v>
      </c>
      <c r="C25" s="350" t="s">
        <v>2</v>
      </c>
      <c r="D25" s="356" t="s">
        <v>503</v>
      </c>
      <c r="E25" s="350" t="s">
        <v>504</v>
      </c>
      <c r="I25" s="353" t="str">
        <f>HLOOKUP(Introduction!$G$4,nametranslations,36,FALSE)</f>
        <v>Proportion of Schools (%)</v>
      </c>
      <c r="L25" s="353" t="s">
        <v>505</v>
      </c>
      <c r="M25" s="353" t="s">
        <v>506</v>
      </c>
      <c r="N25" s="353" t="s">
        <v>507</v>
      </c>
      <c r="O25" s="353" t="s">
        <v>508</v>
      </c>
      <c r="P25" s="353" t="s">
        <v>509</v>
      </c>
      <c r="Q25" s="353" t="s">
        <v>510</v>
      </c>
      <c r="R25" s="353"/>
      <c r="S25" s="353"/>
      <c r="T25" s="353" t="s">
        <v>505</v>
      </c>
      <c r="U25" s="354" t="s">
        <v>275</v>
      </c>
    </row>
    <row r="26" spans="1:21" x14ac:dyDescent="0.25">
      <c r="A26" s="350" t="s">
        <v>1</v>
      </c>
      <c r="B26" s="355" t="s">
        <v>511</v>
      </c>
      <c r="C26" s="350" t="s">
        <v>512</v>
      </c>
      <c r="D26" s="356" t="s">
        <v>513</v>
      </c>
      <c r="E26" s="350" t="s">
        <v>514</v>
      </c>
      <c r="I26" s="353" t="s">
        <v>494</v>
      </c>
      <c r="L26" s="353" t="s">
        <v>515</v>
      </c>
      <c r="M26" s="353" t="s">
        <v>516</v>
      </c>
      <c r="N26" s="353" t="s">
        <v>516</v>
      </c>
      <c r="O26" s="353" t="s">
        <v>516</v>
      </c>
      <c r="P26" s="353" t="s">
        <v>517</v>
      </c>
      <c r="Q26" s="353" t="s">
        <v>518</v>
      </c>
      <c r="R26" s="353"/>
      <c r="S26" s="353"/>
      <c r="T26" s="353" t="s">
        <v>515</v>
      </c>
      <c r="U26" s="354" t="s">
        <v>271</v>
      </c>
    </row>
    <row r="27" spans="1:21" x14ac:dyDescent="0.25">
      <c r="A27" s="350" t="s">
        <v>16</v>
      </c>
      <c r="B27" s="355" t="s">
        <v>519</v>
      </c>
      <c r="C27" s="350" t="s">
        <v>520</v>
      </c>
      <c r="D27" s="356" t="s">
        <v>521</v>
      </c>
      <c r="E27" s="350" t="s">
        <v>522</v>
      </c>
      <c r="I27" s="353" t="str">
        <f>HLOOKUP(Introduction!$G$4,nametranslations,25,FALSE)</f>
        <v>Rural</v>
      </c>
      <c r="L27" s="353" t="s">
        <v>523</v>
      </c>
      <c r="M27" s="353" t="s">
        <v>524</v>
      </c>
      <c r="N27" s="353" t="s">
        <v>525</v>
      </c>
      <c r="O27" s="353" t="s">
        <v>526</v>
      </c>
      <c r="P27" s="353" t="s">
        <v>527</v>
      </c>
      <c r="Q27" s="353" t="s">
        <v>528</v>
      </c>
      <c r="R27" s="353"/>
      <c r="S27" s="353"/>
      <c r="T27" s="353" t="s">
        <v>523</v>
      </c>
      <c r="U27" s="354" t="s">
        <v>271</v>
      </c>
    </row>
    <row r="28" spans="1:21" x14ac:dyDescent="0.25">
      <c r="A28" s="350" t="s">
        <v>17</v>
      </c>
      <c r="B28" s="360" t="s">
        <v>529</v>
      </c>
      <c r="C28" s="350" t="s">
        <v>530</v>
      </c>
      <c r="D28" s="356" t="s">
        <v>531</v>
      </c>
      <c r="E28" s="350" t="s">
        <v>532</v>
      </c>
      <c r="I28" s="353" t="str">
        <f>HLOOKUP(Introduction!$G$4,nametranslations,26,FALSE)</f>
        <v>Urban</v>
      </c>
      <c r="L28" s="353" t="s">
        <v>533</v>
      </c>
      <c r="M28" s="353" t="s">
        <v>534</v>
      </c>
      <c r="N28" s="353" t="s">
        <v>535</v>
      </c>
      <c r="O28" s="353" t="s">
        <v>536</v>
      </c>
      <c r="P28" s="353" t="s">
        <v>537</v>
      </c>
      <c r="Q28" s="353" t="s">
        <v>538</v>
      </c>
      <c r="R28" s="353"/>
      <c r="S28" s="353"/>
      <c r="T28" s="353" t="s">
        <v>533</v>
      </c>
      <c r="U28" s="354" t="s">
        <v>273</v>
      </c>
    </row>
    <row r="29" spans="1:21" x14ac:dyDescent="0.25">
      <c r="A29" s="350" t="s">
        <v>18</v>
      </c>
      <c r="B29" s="360" t="s">
        <v>539</v>
      </c>
      <c r="C29" s="350" t="s">
        <v>540</v>
      </c>
      <c r="D29" s="356" t="s">
        <v>541</v>
      </c>
      <c r="E29" s="350" t="s">
        <v>542</v>
      </c>
      <c r="I29" s="353" t="str">
        <f>HLOOKUP(Introduction!$G$4,nametranslations,27,FALSE)</f>
        <v>Pre-primary</v>
      </c>
      <c r="L29" s="353" t="s">
        <v>543</v>
      </c>
      <c r="M29" s="353" t="s">
        <v>544</v>
      </c>
      <c r="N29" s="353" t="s">
        <v>545</v>
      </c>
      <c r="O29" s="353" t="s">
        <v>546</v>
      </c>
      <c r="P29" s="353" t="s">
        <v>547</v>
      </c>
      <c r="Q29" s="353" t="s">
        <v>548</v>
      </c>
      <c r="R29" s="353"/>
      <c r="S29" s="353"/>
      <c r="T29" s="353" t="s">
        <v>543</v>
      </c>
      <c r="U29" s="354" t="s">
        <v>271</v>
      </c>
    </row>
    <row r="30" spans="1:21" x14ac:dyDescent="0.25">
      <c r="A30" s="350" t="s">
        <v>33</v>
      </c>
      <c r="B30" s="355" t="s">
        <v>549</v>
      </c>
      <c r="C30" s="355" t="s">
        <v>550</v>
      </c>
      <c r="D30" s="356" t="s">
        <v>551</v>
      </c>
      <c r="E30" s="355" t="s">
        <v>552</v>
      </c>
      <c r="I30" s="353" t="str">
        <f>HLOOKUP(Introduction!$G$4,nametranslations,28,FALSE)</f>
        <v>Primary</v>
      </c>
      <c r="L30" s="353" t="s">
        <v>553</v>
      </c>
      <c r="M30" s="353" t="s">
        <v>554</v>
      </c>
      <c r="N30" s="353" t="s">
        <v>554</v>
      </c>
      <c r="O30" s="353" t="s">
        <v>555</v>
      </c>
      <c r="P30" s="353" t="s">
        <v>556</v>
      </c>
      <c r="Q30" s="353" t="s">
        <v>557</v>
      </c>
      <c r="R30" s="353"/>
      <c r="S30" s="353"/>
      <c r="T30" s="353" t="s">
        <v>553</v>
      </c>
      <c r="U30" s="354" t="s">
        <v>271</v>
      </c>
    </row>
    <row r="31" spans="1:21" x14ac:dyDescent="0.25">
      <c r="A31" s="350" t="s">
        <v>34</v>
      </c>
      <c r="B31" s="355" t="s">
        <v>558</v>
      </c>
      <c r="C31" s="350" t="s">
        <v>559</v>
      </c>
      <c r="D31" s="356" t="s">
        <v>560</v>
      </c>
      <c r="E31" s="350" t="s">
        <v>561</v>
      </c>
      <c r="I31" s="353" t="str">
        <f>HLOOKUP(Introduction!$G$4,nametranslations,29,FALSE)</f>
        <v>Secondary</v>
      </c>
      <c r="L31" s="353" t="s">
        <v>562</v>
      </c>
      <c r="M31" s="353" t="s">
        <v>563</v>
      </c>
      <c r="N31" s="353" t="s">
        <v>564</v>
      </c>
      <c r="O31" s="353" t="s">
        <v>563</v>
      </c>
      <c r="P31" s="353" t="s">
        <v>565</v>
      </c>
      <c r="Q31" s="353" t="s">
        <v>566</v>
      </c>
      <c r="R31" s="353"/>
      <c r="S31" s="353"/>
      <c r="T31" s="353" t="s">
        <v>562</v>
      </c>
      <c r="U31" s="354" t="s">
        <v>271</v>
      </c>
    </row>
    <row r="32" spans="1:21" x14ac:dyDescent="0.25">
      <c r="A32" s="350" t="s">
        <v>35</v>
      </c>
      <c r="B32" s="355" t="s">
        <v>567</v>
      </c>
      <c r="C32" s="350" t="s">
        <v>568</v>
      </c>
      <c r="D32" s="356" t="s">
        <v>569</v>
      </c>
      <c r="E32" s="350" t="s">
        <v>570</v>
      </c>
      <c r="I32" s="353"/>
      <c r="L32" s="353" t="s">
        <v>571</v>
      </c>
      <c r="M32" s="353" t="s">
        <v>572</v>
      </c>
      <c r="N32" s="353" t="s">
        <v>573</v>
      </c>
      <c r="O32" s="353" t="s">
        <v>574</v>
      </c>
      <c r="P32" s="353" t="s">
        <v>575</v>
      </c>
      <c r="Q32" s="353" t="s">
        <v>576</v>
      </c>
      <c r="R32" s="353"/>
      <c r="S32" s="353"/>
      <c r="T32" s="353" t="s">
        <v>571</v>
      </c>
      <c r="U32" s="354" t="s">
        <v>272</v>
      </c>
    </row>
    <row r="33" spans="1:21" x14ac:dyDescent="0.25">
      <c r="A33" s="350" t="s">
        <v>182</v>
      </c>
      <c r="B33" s="355" t="s">
        <v>577</v>
      </c>
      <c r="C33" s="350" t="s">
        <v>578</v>
      </c>
      <c r="D33" s="356" t="s">
        <v>579</v>
      </c>
      <c r="E33" s="350" t="s">
        <v>580</v>
      </c>
      <c r="L33" s="353" t="s">
        <v>581</v>
      </c>
      <c r="M33" s="353" t="s">
        <v>582</v>
      </c>
      <c r="N33" s="353" t="s">
        <v>583</v>
      </c>
      <c r="O33" s="353" t="s">
        <v>584</v>
      </c>
      <c r="P33" s="353" t="s">
        <v>585</v>
      </c>
      <c r="Q33" s="353" t="s">
        <v>586</v>
      </c>
      <c r="R33" s="353"/>
      <c r="S33" s="353"/>
      <c r="T33" s="353" t="s">
        <v>581</v>
      </c>
      <c r="U33" s="354" t="s">
        <v>271</v>
      </c>
    </row>
    <row r="34" spans="1:21" x14ac:dyDescent="0.25">
      <c r="A34" s="350" t="s">
        <v>263</v>
      </c>
      <c r="B34" s="355" t="s">
        <v>587</v>
      </c>
      <c r="C34" s="350" t="s">
        <v>588</v>
      </c>
      <c r="D34" s="356" t="s">
        <v>589</v>
      </c>
      <c r="E34" s="355" t="s">
        <v>590</v>
      </c>
      <c r="L34" s="353" t="s">
        <v>591</v>
      </c>
      <c r="M34" s="353" t="s">
        <v>592</v>
      </c>
      <c r="N34" s="353" t="s">
        <v>593</v>
      </c>
      <c r="O34" s="353" t="s">
        <v>592</v>
      </c>
      <c r="P34" s="353" t="s">
        <v>594</v>
      </c>
      <c r="Q34" s="353" t="s">
        <v>595</v>
      </c>
      <c r="R34" s="353"/>
      <c r="S34" s="353"/>
      <c r="T34" s="353" t="s">
        <v>591</v>
      </c>
      <c r="U34" s="354" t="s">
        <v>271</v>
      </c>
    </row>
    <row r="35" spans="1:21" x14ac:dyDescent="0.25">
      <c r="A35" s="350" t="s">
        <v>596</v>
      </c>
      <c r="B35" s="355" t="s">
        <v>597</v>
      </c>
      <c r="C35" s="350" t="s">
        <v>598</v>
      </c>
      <c r="D35" s="356" t="s">
        <v>599</v>
      </c>
      <c r="E35" s="350" t="s">
        <v>600</v>
      </c>
      <c r="L35" s="353" t="s">
        <v>601</v>
      </c>
      <c r="M35" s="353" t="s">
        <v>602</v>
      </c>
      <c r="N35" s="353" t="s">
        <v>603</v>
      </c>
      <c r="O35" s="353" t="s">
        <v>602</v>
      </c>
      <c r="P35" s="353" t="s">
        <v>604</v>
      </c>
      <c r="Q35" s="353" t="s">
        <v>605</v>
      </c>
      <c r="R35" s="353"/>
      <c r="S35" s="353"/>
      <c r="T35" s="353" t="s">
        <v>601</v>
      </c>
      <c r="U35" s="354" t="s">
        <v>271</v>
      </c>
    </row>
    <row r="36" spans="1:21" x14ac:dyDescent="0.25">
      <c r="A36" s="350" t="s">
        <v>606</v>
      </c>
      <c r="B36" s="355" t="s">
        <v>607</v>
      </c>
      <c r="C36" s="350" t="s">
        <v>608</v>
      </c>
      <c r="D36" s="356" t="s">
        <v>609</v>
      </c>
      <c r="E36" s="350" t="s">
        <v>610</v>
      </c>
      <c r="L36" s="353" t="s">
        <v>611</v>
      </c>
      <c r="M36" s="353" t="s">
        <v>612</v>
      </c>
      <c r="N36" s="353" t="s">
        <v>613</v>
      </c>
      <c r="O36" s="353" t="s">
        <v>614</v>
      </c>
      <c r="P36" s="353" t="s">
        <v>615</v>
      </c>
      <c r="Q36" s="353" t="s">
        <v>616</v>
      </c>
      <c r="R36" s="353"/>
      <c r="S36" s="353"/>
      <c r="T36" s="353" t="s">
        <v>611</v>
      </c>
      <c r="U36" s="354" t="s">
        <v>271</v>
      </c>
    </row>
    <row r="37" spans="1:21" x14ac:dyDescent="0.25">
      <c r="A37" s="352" t="s">
        <v>617</v>
      </c>
      <c r="L37" s="353" t="s">
        <v>618</v>
      </c>
      <c r="M37" s="353" t="s">
        <v>619</v>
      </c>
      <c r="N37" s="353" t="s">
        <v>619</v>
      </c>
      <c r="O37" s="353" t="s">
        <v>619</v>
      </c>
      <c r="P37" s="353" t="s">
        <v>620</v>
      </c>
      <c r="Q37" s="353" t="s">
        <v>621</v>
      </c>
      <c r="R37" s="353"/>
      <c r="S37" s="353"/>
      <c r="T37" s="353" t="s">
        <v>618</v>
      </c>
      <c r="U37" s="354" t="s">
        <v>271</v>
      </c>
    </row>
    <row r="38" spans="1:21" x14ac:dyDescent="0.25">
      <c r="A38" s="350" t="s">
        <v>141</v>
      </c>
      <c r="B38" s="355" t="s">
        <v>622</v>
      </c>
      <c r="C38" s="350" t="s">
        <v>623</v>
      </c>
      <c r="D38" s="356" t="s">
        <v>624</v>
      </c>
      <c r="E38" s="350" t="s">
        <v>625</v>
      </c>
      <c r="L38" s="353" t="s">
        <v>626</v>
      </c>
      <c r="M38" s="353" t="s">
        <v>627</v>
      </c>
      <c r="N38" s="353" t="s">
        <v>628</v>
      </c>
      <c r="O38" s="353" t="s">
        <v>629</v>
      </c>
      <c r="P38" s="353" t="s">
        <v>630</v>
      </c>
      <c r="Q38" s="353" t="s">
        <v>631</v>
      </c>
      <c r="R38" s="353"/>
      <c r="S38" s="353"/>
      <c r="T38" s="353" t="s">
        <v>626</v>
      </c>
      <c r="U38" s="354" t="s">
        <v>273</v>
      </c>
    </row>
    <row r="39" spans="1:21" x14ac:dyDescent="0.25">
      <c r="A39" s="350" t="s">
        <v>632</v>
      </c>
      <c r="B39" s="355" t="s">
        <v>633</v>
      </c>
      <c r="C39" s="350" t="s">
        <v>634</v>
      </c>
      <c r="D39" s="356" t="s">
        <v>635</v>
      </c>
      <c r="E39" s="350" t="s">
        <v>636</v>
      </c>
      <c r="L39" s="353" t="s">
        <v>637</v>
      </c>
      <c r="M39" s="353" t="s">
        <v>638</v>
      </c>
      <c r="N39" s="353" t="s">
        <v>638</v>
      </c>
      <c r="O39" s="353" t="s">
        <v>639</v>
      </c>
      <c r="P39" s="353" t="s">
        <v>640</v>
      </c>
      <c r="Q39" s="353" t="s">
        <v>641</v>
      </c>
      <c r="R39" s="353"/>
      <c r="S39" s="353"/>
      <c r="T39" s="353" t="s">
        <v>637</v>
      </c>
      <c r="U39" s="354" t="s">
        <v>271</v>
      </c>
    </row>
    <row r="40" spans="1:21" x14ac:dyDescent="0.25">
      <c r="A40" s="350" t="s">
        <v>642</v>
      </c>
      <c r="B40" s="355" t="s">
        <v>643</v>
      </c>
      <c r="C40" s="350" t="s">
        <v>644</v>
      </c>
      <c r="D40" s="356" t="s">
        <v>645</v>
      </c>
      <c r="E40" s="350" t="s">
        <v>646</v>
      </c>
      <c r="L40" s="353" t="s">
        <v>647</v>
      </c>
      <c r="M40" s="353" t="s">
        <v>648</v>
      </c>
      <c r="N40" s="353" t="s">
        <v>649</v>
      </c>
      <c r="O40" s="353" t="s">
        <v>650</v>
      </c>
      <c r="P40" s="353" t="s">
        <v>651</v>
      </c>
      <c r="Q40" s="353" t="s">
        <v>652</v>
      </c>
      <c r="R40" s="353"/>
      <c r="S40" s="353"/>
      <c r="T40" s="353" t="s">
        <v>647</v>
      </c>
      <c r="U40" s="354" t="s">
        <v>271</v>
      </c>
    </row>
    <row r="41" spans="1:21" x14ac:dyDescent="0.25">
      <c r="A41" s="350" t="s">
        <v>653</v>
      </c>
      <c r="B41" s="355" t="s">
        <v>654</v>
      </c>
      <c r="C41" s="350" t="s">
        <v>655</v>
      </c>
      <c r="D41" s="356" t="s">
        <v>656</v>
      </c>
      <c r="E41" s="350" t="s">
        <v>657</v>
      </c>
      <c r="L41" s="353" t="s">
        <v>658</v>
      </c>
      <c r="M41" s="353" t="s">
        <v>659</v>
      </c>
      <c r="N41" s="353" t="s">
        <v>660</v>
      </c>
      <c r="O41" s="353" t="s">
        <v>661</v>
      </c>
      <c r="P41" s="353" t="s">
        <v>662</v>
      </c>
      <c r="Q41" s="353" t="s">
        <v>663</v>
      </c>
      <c r="R41" s="353"/>
      <c r="S41" s="353"/>
      <c r="T41" s="353" t="s">
        <v>658</v>
      </c>
      <c r="U41" s="354" t="s">
        <v>273</v>
      </c>
    </row>
    <row r="42" spans="1:21" x14ac:dyDescent="0.25">
      <c r="A42" s="350" t="s">
        <v>664</v>
      </c>
      <c r="B42" s="355" t="s">
        <v>665</v>
      </c>
      <c r="C42" s="350" t="s">
        <v>666</v>
      </c>
      <c r="D42" s="356" t="s">
        <v>667</v>
      </c>
      <c r="E42" s="350" t="s">
        <v>668</v>
      </c>
      <c r="L42" s="353" t="s">
        <v>669</v>
      </c>
      <c r="M42" s="353" t="s">
        <v>670</v>
      </c>
      <c r="N42" s="354" t="s">
        <v>671</v>
      </c>
      <c r="O42" s="354" t="s">
        <v>672</v>
      </c>
      <c r="P42" s="354" t="s">
        <v>673</v>
      </c>
      <c r="Q42" s="354" t="s">
        <v>674</v>
      </c>
      <c r="R42" s="354"/>
      <c r="S42" s="354"/>
      <c r="T42" s="353" t="s">
        <v>669</v>
      </c>
      <c r="U42" s="354" t="s">
        <v>271</v>
      </c>
    </row>
    <row r="43" spans="1:21" x14ac:dyDescent="0.25">
      <c r="A43" s="350" t="s">
        <v>675</v>
      </c>
      <c r="B43" s="355" t="s">
        <v>676</v>
      </c>
      <c r="C43" s="350" t="s">
        <v>677</v>
      </c>
      <c r="D43" s="356" t="s">
        <v>678</v>
      </c>
      <c r="E43" s="350" t="s">
        <v>679</v>
      </c>
      <c r="L43" s="353" t="s">
        <v>680</v>
      </c>
      <c r="M43" s="353" t="s">
        <v>681</v>
      </c>
      <c r="N43" s="353" t="s">
        <v>682</v>
      </c>
      <c r="O43" s="353" t="s">
        <v>681</v>
      </c>
      <c r="P43" s="353" t="s">
        <v>683</v>
      </c>
      <c r="Q43" s="353" t="s">
        <v>684</v>
      </c>
      <c r="R43" s="353"/>
      <c r="S43" s="353"/>
      <c r="T43" s="353" t="s">
        <v>680</v>
      </c>
      <c r="U43" s="354" t="s">
        <v>272</v>
      </c>
    </row>
    <row r="44" spans="1:21" x14ac:dyDescent="0.25">
      <c r="A44" s="350" t="s">
        <v>685</v>
      </c>
      <c r="B44" s="355" t="s">
        <v>686</v>
      </c>
      <c r="C44" s="350" t="s">
        <v>687</v>
      </c>
      <c r="D44" s="356" t="s">
        <v>688</v>
      </c>
      <c r="E44" s="350" t="s">
        <v>689</v>
      </c>
      <c r="L44" s="353" t="s">
        <v>690</v>
      </c>
      <c r="M44" s="353" t="s">
        <v>691</v>
      </c>
      <c r="N44" s="353" t="s">
        <v>692</v>
      </c>
      <c r="O44" s="353" t="s">
        <v>691</v>
      </c>
      <c r="P44" s="353" t="s">
        <v>693</v>
      </c>
      <c r="Q44" s="353" t="s">
        <v>694</v>
      </c>
      <c r="R44" s="353"/>
      <c r="S44" s="353"/>
      <c r="T44" s="353" t="s">
        <v>690</v>
      </c>
      <c r="U44" s="354" t="s">
        <v>271</v>
      </c>
    </row>
    <row r="45" spans="1:21" x14ac:dyDescent="0.25">
      <c r="A45" s="350" t="s">
        <v>695</v>
      </c>
      <c r="B45" s="355" t="s">
        <v>696</v>
      </c>
      <c r="C45" s="350" t="s">
        <v>697</v>
      </c>
      <c r="D45" s="356" t="s">
        <v>698</v>
      </c>
      <c r="E45" s="350" t="s">
        <v>699</v>
      </c>
      <c r="I45" s="358" t="s">
        <v>700</v>
      </c>
      <c r="L45" s="353" t="s">
        <v>701</v>
      </c>
      <c r="M45" s="353" t="s">
        <v>702</v>
      </c>
      <c r="N45" s="353" t="s">
        <v>702</v>
      </c>
      <c r="O45" s="353" t="s">
        <v>702</v>
      </c>
      <c r="P45" s="353" t="s">
        <v>703</v>
      </c>
      <c r="Q45" s="353" t="s">
        <v>704</v>
      </c>
      <c r="R45" s="353"/>
      <c r="S45" s="353"/>
      <c r="T45" s="353" t="s">
        <v>701</v>
      </c>
      <c r="U45" s="354" t="s">
        <v>273</v>
      </c>
    </row>
    <row r="46" spans="1:21" x14ac:dyDescent="0.25">
      <c r="A46" s="350" t="s">
        <v>705</v>
      </c>
      <c r="B46" s="355" t="s">
        <v>706</v>
      </c>
      <c r="C46" s="350" t="s">
        <v>707</v>
      </c>
      <c r="D46" s="356" t="s">
        <v>708</v>
      </c>
      <c r="E46" s="350" t="s">
        <v>709</v>
      </c>
      <c r="I46" s="353" t="str">
        <f>HLOOKUP(Introduction!$G$4,nametranslations,30,FALSE)</f>
        <v>Basic service</v>
      </c>
      <c r="L46" s="353" t="s">
        <v>710</v>
      </c>
      <c r="M46" s="353" t="s">
        <v>711</v>
      </c>
      <c r="N46" s="353" t="s">
        <v>712</v>
      </c>
      <c r="O46" s="353" t="s">
        <v>713</v>
      </c>
      <c r="P46" s="353" t="s">
        <v>714</v>
      </c>
      <c r="Q46" s="353" t="s">
        <v>715</v>
      </c>
      <c r="R46" s="353"/>
      <c r="S46" s="353"/>
      <c r="T46" s="353" t="s">
        <v>710</v>
      </c>
      <c r="U46" s="354" t="s">
        <v>273</v>
      </c>
    </row>
    <row r="47" spans="1:21" x14ac:dyDescent="0.25">
      <c r="A47" s="350" t="s">
        <v>716</v>
      </c>
      <c r="B47" s="355" t="s">
        <v>717</v>
      </c>
      <c r="C47" s="350" t="s">
        <v>718</v>
      </c>
      <c r="D47" s="356" t="s">
        <v>719</v>
      </c>
      <c r="E47" s="350" t="s">
        <v>720</v>
      </c>
      <c r="I47" s="353" t="str">
        <f>HLOOKUP(Introduction!$G$4,nametranslations,31,FALSE)</f>
        <v>Limited service</v>
      </c>
      <c r="L47" s="353" t="s">
        <v>721</v>
      </c>
      <c r="M47" s="353" t="s">
        <v>722</v>
      </c>
      <c r="N47" s="353" t="s">
        <v>723</v>
      </c>
      <c r="O47" s="353" t="s">
        <v>724</v>
      </c>
      <c r="P47" s="353" t="s">
        <v>725</v>
      </c>
      <c r="Q47" s="353" t="s">
        <v>726</v>
      </c>
      <c r="R47" s="353"/>
      <c r="S47" s="353"/>
      <c r="T47" s="353" t="s">
        <v>721</v>
      </c>
      <c r="U47" s="354" t="s">
        <v>273</v>
      </c>
    </row>
    <row r="48" spans="1:21" x14ac:dyDescent="0.25">
      <c r="A48" s="350" t="s">
        <v>727</v>
      </c>
      <c r="B48" s="355" t="s">
        <v>728</v>
      </c>
      <c r="C48" s="350" t="s">
        <v>729</v>
      </c>
      <c r="D48" s="356" t="s">
        <v>730</v>
      </c>
      <c r="E48" s="350" t="s">
        <v>731</v>
      </c>
      <c r="I48" s="353" t="str">
        <f>HLOOKUP(Introduction!$G$4,nametranslations,32,FALSE)</f>
        <v>No service</v>
      </c>
      <c r="L48" s="353" t="s">
        <v>732</v>
      </c>
      <c r="M48" s="353" t="s">
        <v>733</v>
      </c>
      <c r="N48" s="353" t="s">
        <v>733</v>
      </c>
      <c r="O48" s="353" t="s">
        <v>733</v>
      </c>
      <c r="P48" s="353" t="s">
        <v>734</v>
      </c>
      <c r="Q48" s="353" t="s">
        <v>735</v>
      </c>
      <c r="R48" s="353"/>
      <c r="S48" s="353"/>
      <c r="T48" s="353" t="s">
        <v>732</v>
      </c>
      <c r="U48" s="354" t="s">
        <v>273</v>
      </c>
    </row>
    <row r="49" spans="1:21" x14ac:dyDescent="0.25">
      <c r="A49" s="350" t="s">
        <v>736</v>
      </c>
      <c r="B49" s="355" t="s">
        <v>737</v>
      </c>
      <c r="C49" s="350" t="s">
        <v>738</v>
      </c>
      <c r="D49" s="356" t="s">
        <v>739</v>
      </c>
      <c r="E49" s="350" t="s">
        <v>740</v>
      </c>
      <c r="I49" s="353" t="str">
        <f>HLOOKUP(Introduction!$G$4,nametranslations,33,FALSE)</f>
        <v>Insufficient data</v>
      </c>
      <c r="L49" s="353" t="s">
        <v>741</v>
      </c>
      <c r="M49" s="353" t="s">
        <v>742</v>
      </c>
      <c r="N49" s="353" t="s">
        <v>743</v>
      </c>
      <c r="O49" s="353" t="s">
        <v>744</v>
      </c>
      <c r="P49" s="353" t="s">
        <v>745</v>
      </c>
      <c r="Q49" s="353" t="s">
        <v>746</v>
      </c>
      <c r="R49" s="353"/>
      <c r="S49" s="353"/>
      <c r="T49" s="353" t="s">
        <v>741</v>
      </c>
      <c r="U49" s="353" t="s">
        <v>271</v>
      </c>
    </row>
    <row r="50" spans="1:21" x14ac:dyDescent="0.25">
      <c r="A50" s="350" t="s">
        <v>747</v>
      </c>
      <c r="B50" s="355" t="s">
        <v>748</v>
      </c>
      <c r="C50" s="350" t="s">
        <v>749</v>
      </c>
      <c r="D50" s="356" t="s">
        <v>750</v>
      </c>
      <c r="E50" s="350" t="s">
        <v>751</v>
      </c>
      <c r="I50" s="353" t="str">
        <f>HLOOKUP(Introduction!$G$4,nametranslations,59,FALSE)</f>
        <v>Improved estimates</v>
      </c>
      <c r="L50" s="353" t="s">
        <v>752</v>
      </c>
      <c r="M50" s="353" t="s">
        <v>753</v>
      </c>
      <c r="N50" s="353" t="s">
        <v>754</v>
      </c>
      <c r="O50" s="353" t="s">
        <v>753</v>
      </c>
      <c r="P50" s="353" t="s">
        <v>755</v>
      </c>
      <c r="Q50" s="353" t="s">
        <v>756</v>
      </c>
      <c r="R50" s="353"/>
      <c r="S50" s="353"/>
      <c r="T50" s="353" t="s">
        <v>752</v>
      </c>
      <c r="U50" s="354" t="s">
        <v>272</v>
      </c>
    </row>
    <row r="51" spans="1:21" x14ac:dyDescent="0.25">
      <c r="A51" s="350" t="s">
        <v>757</v>
      </c>
      <c r="B51" s="355" t="s">
        <v>758</v>
      </c>
      <c r="C51" s="350" t="s">
        <v>759</v>
      </c>
      <c r="D51" s="356" t="s">
        <v>760</v>
      </c>
      <c r="E51" s="350" t="s">
        <v>761</v>
      </c>
      <c r="I51" s="353" t="str">
        <f>HLOOKUP(Introduction!$G$4,nametranslations,60,FALSE)</f>
        <v>Improved datapoints</v>
      </c>
      <c r="L51" s="353" t="s">
        <v>762</v>
      </c>
      <c r="M51" s="353" t="s">
        <v>763</v>
      </c>
      <c r="N51" s="353" t="s">
        <v>764</v>
      </c>
      <c r="O51" s="353" t="s">
        <v>765</v>
      </c>
      <c r="P51" s="353" t="s">
        <v>766</v>
      </c>
      <c r="Q51" s="353" t="s">
        <v>767</v>
      </c>
      <c r="R51" s="353"/>
      <c r="S51" s="353"/>
      <c r="T51" s="353" t="s">
        <v>762</v>
      </c>
      <c r="U51" s="354" t="s">
        <v>273</v>
      </c>
    </row>
    <row r="52" spans="1:21" x14ac:dyDescent="0.25">
      <c r="A52" s="350" t="s">
        <v>768</v>
      </c>
      <c r="B52" s="355" t="s">
        <v>769</v>
      </c>
      <c r="C52" s="350" t="s">
        <v>770</v>
      </c>
      <c r="D52" s="356" t="s">
        <v>771</v>
      </c>
      <c r="E52" s="350" t="s">
        <v>772</v>
      </c>
      <c r="I52" s="353" t="str">
        <f>HLOOKUP(Introduction!$G$4,nametranslations,61,FALSE)</f>
        <v>Basic estimates</v>
      </c>
      <c r="L52" s="353" t="s">
        <v>773</v>
      </c>
      <c r="M52" s="353" t="s">
        <v>774</v>
      </c>
      <c r="N52" s="353" t="s">
        <v>774</v>
      </c>
      <c r="O52" s="353" t="s">
        <v>774</v>
      </c>
      <c r="P52" s="353" t="s">
        <v>775</v>
      </c>
      <c r="Q52" s="353" t="s">
        <v>776</v>
      </c>
      <c r="R52" s="353"/>
      <c r="S52" s="353"/>
      <c r="T52" s="353" t="s">
        <v>773</v>
      </c>
      <c r="U52" s="353" t="s">
        <v>273</v>
      </c>
    </row>
    <row r="53" spans="1:21" x14ac:dyDescent="0.25">
      <c r="A53" s="350" t="s">
        <v>777</v>
      </c>
      <c r="B53" s="355" t="s">
        <v>778</v>
      </c>
      <c r="C53" s="350" t="s">
        <v>779</v>
      </c>
      <c r="D53" s="356" t="s">
        <v>780</v>
      </c>
      <c r="E53" s="350" t="s">
        <v>781</v>
      </c>
      <c r="I53" s="353" t="str">
        <f>HLOOKUP(Introduction!$G$4,nametranslations,62,FALSE)</f>
        <v>Basic datapoints</v>
      </c>
      <c r="L53" s="353" t="s">
        <v>782</v>
      </c>
      <c r="M53" s="353" t="s">
        <v>783</v>
      </c>
      <c r="N53" s="353" t="s">
        <v>783</v>
      </c>
      <c r="O53" s="353" t="s">
        <v>783</v>
      </c>
      <c r="P53" s="353" t="s">
        <v>784</v>
      </c>
      <c r="Q53" s="353" t="s">
        <v>785</v>
      </c>
      <c r="R53" s="353"/>
      <c r="S53" s="353"/>
      <c r="T53" s="353" t="s">
        <v>782</v>
      </c>
      <c r="U53" s="354" t="s">
        <v>272</v>
      </c>
    </row>
    <row r="54" spans="1:21" x14ac:dyDescent="0.25">
      <c r="A54" s="350" t="s">
        <v>786</v>
      </c>
      <c r="B54" s="355" t="s">
        <v>787</v>
      </c>
      <c r="C54" s="350" t="s">
        <v>788</v>
      </c>
      <c r="D54" s="356" t="s">
        <v>789</v>
      </c>
      <c r="E54" s="350" t="s">
        <v>790</v>
      </c>
      <c r="I54" s="353" t="str">
        <f>HLOOKUP(Introduction!$G$4,nametranslations,63,FALSE)</f>
        <v>With water estimates</v>
      </c>
      <c r="L54" s="353" t="s">
        <v>791</v>
      </c>
      <c r="M54" s="353" t="s">
        <v>792</v>
      </c>
      <c r="N54" s="353" t="s">
        <v>792</v>
      </c>
      <c r="O54" s="353" t="s">
        <v>792</v>
      </c>
      <c r="P54" s="353" t="s">
        <v>793</v>
      </c>
      <c r="Q54" s="353" t="s">
        <v>794</v>
      </c>
      <c r="R54" s="353"/>
      <c r="S54" s="353"/>
      <c r="T54" s="353" t="s">
        <v>791</v>
      </c>
      <c r="U54" s="354" t="s">
        <v>272</v>
      </c>
    </row>
    <row r="55" spans="1:21" x14ac:dyDescent="0.25">
      <c r="A55" s="350" t="s">
        <v>795</v>
      </c>
      <c r="B55" s="355" t="s">
        <v>796</v>
      </c>
      <c r="C55" s="350" t="s">
        <v>797</v>
      </c>
      <c r="D55" s="356" t="s">
        <v>798</v>
      </c>
      <c r="E55" s="350" t="s">
        <v>799</v>
      </c>
      <c r="I55" s="353" t="str">
        <f>HLOOKUP(Introduction!$G$4,nametranslations,64,FALSE)</f>
        <v>With water datapoints</v>
      </c>
      <c r="L55" s="353" t="s">
        <v>800</v>
      </c>
      <c r="M55" s="353" t="s">
        <v>801</v>
      </c>
      <c r="N55" s="353" t="s">
        <v>801</v>
      </c>
      <c r="O55" s="353" t="s">
        <v>802</v>
      </c>
      <c r="P55" s="353" t="s">
        <v>803</v>
      </c>
      <c r="Q55" s="353" t="s">
        <v>804</v>
      </c>
      <c r="R55" s="353"/>
      <c r="S55" s="353"/>
      <c r="T55" s="353" t="s">
        <v>800</v>
      </c>
      <c r="U55" s="353" t="s">
        <v>271</v>
      </c>
    </row>
    <row r="56" spans="1:21" x14ac:dyDescent="0.25">
      <c r="A56" s="350" t="s">
        <v>805</v>
      </c>
      <c r="B56" s="355" t="s">
        <v>806</v>
      </c>
      <c r="C56" s="350" t="s">
        <v>807</v>
      </c>
      <c r="D56" s="356" t="s">
        <v>808</v>
      </c>
      <c r="E56" s="350" t="s">
        <v>809</v>
      </c>
      <c r="I56" s="353" t="str">
        <f>HLOOKUP(Introduction!$G$4,nametranslations,57,FALSE)</f>
        <v>Facility estimates</v>
      </c>
      <c r="L56" s="353" t="s">
        <v>810</v>
      </c>
      <c r="M56" s="353" t="s">
        <v>811</v>
      </c>
      <c r="N56" s="353" t="s">
        <v>812</v>
      </c>
      <c r="O56" s="353" t="s">
        <v>813</v>
      </c>
      <c r="P56" s="353" t="s">
        <v>814</v>
      </c>
      <c r="Q56" s="353" t="s">
        <v>815</v>
      </c>
      <c r="R56" s="353"/>
      <c r="S56" s="353"/>
      <c r="T56" s="353" t="s">
        <v>810</v>
      </c>
      <c r="U56" s="353" t="s">
        <v>271</v>
      </c>
    </row>
    <row r="57" spans="1:21" x14ac:dyDescent="0.25">
      <c r="A57" s="350" t="s">
        <v>816</v>
      </c>
      <c r="B57" s="355" t="s">
        <v>817</v>
      </c>
      <c r="C57" s="350" t="s">
        <v>818</v>
      </c>
      <c r="D57" s="356" t="s">
        <v>819</v>
      </c>
      <c r="E57" s="350" t="s">
        <v>820</v>
      </c>
      <c r="I57" s="353" t="str">
        <f>HLOOKUP(Introduction!$G$4,nametranslations,58,FALSE)</f>
        <v>Facility datapoints</v>
      </c>
      <c r="L57" s="353" t="s">
        <v>821</v>
      </c>
      <c r="M57" s="353" t="s">
        <v>822</v>
      </c>
      <c r="N57" s="353" t="s">
        <v>823</v>
      </c>
      <c r="O57" s="353" t="s">
        <v>824</v>
      </c>
      <c r="P57" s="353" t="s">
        <v>825</v>
      </c>
      <c r="Q57" s="353" t="s">
        <v>826</v>
      </c>
      <c r="R57" s="353"/>
      <c r="S57" s="353"/>
      <c r="T57" s="353" t="s">
        <v>821</v>
      </c>
      <c r="U57" s="353" t="s">
        <v>271</v>
      </c>
    </row>
    <row r="58" spans="1:21" x14ac:dyDescent="0.25">
      <c r="A58" s="350" t="s">
        <v>827</v>
      </c>
      <c r="B58" s="355" t="s">
        <v>828</v>
      </c>
      <c r="C58" s="350" t="s">
        <v>829</v>
      </c>
      <c r="D58" s="356" t="s">
        <v>830</v>
      </c>
      <c r="E58" s="350" t="s">
        <v>831</v>
      </c>
      <c r="I58" s="353" t="str">
        <f>HLOOKUP(Introduction!$G$4,nametranslations,59,FALSE)</f>
        <v>Improved estimates</v>
      </c>
      <c r="L58" s="353" t="s">
        <v>832</v>
      </c>
      <c r="M58" s="353" t="s">
        <v>833</v>
      </c>
      <c r="N58" s="353" t="s">
        <v>834</v>
      </c>
      <c r="O58" s="353" t="s">
        <v>835</v>
      </c>
      <c r="P58" s="353" t="s">
        <v>836</v>
      </c>
      <c r="Q58" s="353" t="s">
        <v>837</v>
      </c>
      <c r="R58" s="353"/>
      <c r="S58" s="353"/>
      <c r="T58" s="353" t="s">
        <v>832</v>
      </c>
      <c r="U58" s="353" t="s">
        <v>271</v>
      </c>
    </row>
    <row r="59" spans="1:21" x14ac:dyDescent="0.25">
      <c r="A59" s="355" t="s">
        <v>838</v>
      </c>
      <c r="B59" s="350" t="s">
        <v>839</v>
      </c>
      <c r="C59" s="350" t="s">
        <v>840</v>
      </c>
      <c r="D59" s="356" t="s">
        <v>841</v>
      </c>
      <c r="E59" s="350" t="s">
        <v>842</v>
      </c>
      <c r="I59" s="353" t="str">
        <f>HLOOKUP(Introduction!$G$4,nametranslations,60,FALSE)</f>
        <v>Improved datapoints</v>
      </c>
      <c r="L59" s="353" t="s">
        <v>843</v>
      </c>
      <c r="M59" s="353" t="s">
        <v>844</v>
      </c>
      <c r="N59" s="353" t="s">
        <v>844</v>
      </c>
      <c r="O59" s="353" t="s">
        <v>844</v>
      </c>
      <c r="P59" s="353" t="s">
        <v>845</v>
      </c>
      <c r="Q59" s="353" t="s">
        <v>846</v>
      </c>
      <c r="R59" s="353"/>
      <c r="S59" s="353"/>
      <c r="T59" s="353" t="s">
        <v>843</v>
      </c>
      <c r="U59" s="353" t="s">
        <v>275</v>
      </c>
    </row>
    <row r="60" spans="1:21" x14ac:dyDescent="0.25">
      <c r="A60" s="355" t="s">
        <v>847</v>
      </c>
      <c r="B60" s="350" t="s">
        <v>848</v>
      </c>
      <c r="C60" s="350" t="s">
        <v>849</v>
      </c>
      <c r="D60" s="356" t="s">
        <v>850</v>
      </c>
      <c r="E60" s="350" t="s">
        <v>851</v>
      </c>
      <c r="I60" s="353" t="str">
        <f>HLOOKUP(Introduction!$G$4,nametranslations,61,FALSE)</f>
        <v>Basic estimates</v>
      </c>
      <c r="L60" s="353" t="s">
        <v>852</v>
      </c>
      <c r="M60" s="353" t="s">
        <v>853</v>
      </c>
      <c r="N60" s="353" t="s">
        <v>854</v>
      </c>
      <c r="O60" s="353" t="s">
        <v>853</v>
      </c>
      <c r="P60" s="353" t="s">
        <v>855</v>
      </c>
      <c r="Q60" s="353" t="s">
        <v>856</v>
      </c>
      <c r="R60" s="353"/>
      <c r="S60" s="353"/>
      <c r="T60" s="353" t="s">
        <v>852</v>
      </c>
      <c r="U60" s="353" t="s">
        <v>271</v>
      </c>
    </row>
    <row r="61" spans="1:21" x14ac:dyDescent="0.25">
      <c r="A61" s="355" t="s">
        <v>857</v>
      </c>
      <c r="B61" s="350" t="s">
        <v>858</v>
      </c>
      <c r="C61" s="350" t="s">
        <v>859</v>
      </c>
      <c r="D61" s="356" t="s">
        <v>860</v>
      </c>
      <c r="E61" s="350" t="s">
        <v>861</v>
      </c>
      <c r="I61" s="353" t="str">
        <f>HLOOKUP(Introduction!$G$4,nametranslations,62,FALSE)</f>
        <v>Basic datapoints</v>
      </c>
      <c r="L61" s="353" t="s">
        <v>862</v>
      </c>
      <c r="M61" s="353" t="s">
        <v>863</v>
      </c>
      <c r="N61" s="353" t="s">
        <v>864</v>
      </c>
      <c r="O61" s="353" t="s">
        <v>865</v>
      </c>
      <c r="P61" s="353" t="s">
        <v>866</v>
      </c>
      <c r="Q61" s="353" t="s">
        <v>867</v>
      </c>
      <c r="R61" s="353"/>
      <c r="S61" s="353"/>
      <c r="T61" s="353" t="s">
        <v>862</v>
      </c>
      <c r="U61" s="353" t="s">
        <v>271</v>
      </c>
    </row>
    <row r="62" spans="1:21" x14ac:dyDescent="0.25">
      <c r="A62" s="355" t="s">
        <v>868</v>
      </c>
      <c r="B62" s="350" t="s">
        <v>869</v>
      </c>
      <c r="C62" s="350" t="s">
        <v>870</v>
      </c>
      <c r="D62" s="356" t="s">
        <v>871</v>
      </c>
      <c r="E62" s="350" t="s">
        <v>872</v>
      </c>
      <c r="I62" s="353"/>
      <c r="L62" s="353" t="s">
        <v>873</v>
      </c>
      <c r="M62" s="353" t="s">
        <v>874</v>
      </c>
      <c r="N62" s="353" t="s">
        <v>875</v>
      </c>
      <c r="O62" s="353" t="s">
        <v>876</v>
      </c>
      <c r="P62" s="353" t="s">
        <v>877</v>
      </c>
      <c r="Q62" s="353" t="s">
        <v>878</v>
      </c>
      <c r="R62" s="353"/>
      <c r="S62" s="353"/>
      <c r="T62" s="353" t="s">
        <v>873</v>
      </c>
      <c r="U62" s="354" t="s">
        <v>272</v>
      </c>
    </row>
    <row r="63" spans="1:21" x14ac:dyDescent="0.25">
      <c r="A63" s="355" t="s">
        <v>879</v>
      </c>
      <c r="B63" s="350" t="s">
        <v>880</v>
      </c>
      <c r="C63" s="350" t="s">
        <v>881</v>
      </c>
      <c r="D63" s="356" t="s">
        <v>882</v>
      </c>
      <c r="E63" s="350" t="s">
        <v>883</v>
      </c>
      <c r="I63" s="353"/>
      <c r="L63" s="353" t="s">
        <v>884</v>
      </c>
      <c r="M63" s="353" t="s">
        <v>885</v>
      </c>
      <c r="N63" s="353" t="s">
        <v>886</v>
      </c>
      <c r="O63" s="353" t="s">
        <v>887</v>
      </c>
      <c r="P63" s="353" t="s">
        <v>888</v>
      </c>
      <c r="Q63" s="353" t="s">
        <v>889</v>
      </c>
      <c r="R63" s="353"/>
      <c r="S63" s="353"/>
      <c r="T63" s="353" t="s">
        <v>884</v>
      </c>
      <c r="U63" s="354" t="s">
        <v>275</v>
      </c>
    </row>
    <row r="64" spans="1:21" x14ac:dyDescent="0.25">
      <c r="A64" s="355" t="s">
        <v>890</v>
      </c>
      <c r="B64" s="350" t="s">
        <v>891</v>
      </c>
      <c r="C64" s="350" t="s">
        <v>892</v>
      </c>
      <c r="D64" s="356" t="s">
        <v>893</v>
      </c>
      <c r="E64" s="350" t="s">
        <v>894</v>
      </c>
      <c r="I64" s="353"/>
      <c r="L64" s="353" t="s">
        <v>895</v>
      </c>
      <c r="M64" s="353" t="s">
        <v>896</v>
      </c>
      <c r="N64" s="353" t="s">
        <v>897</v>
      </c>
      <c r="O64" s="353" t="s">
        <v>896</v>
      </c>
      <c r="P64" s="353" t="s">
        <v>898</v>
      </c>
      <c r="Q64" s="353" t="s">
        <v>899</v>
      </c>
      <c r="R64" s="353"/>
      <c r="S64" s="353"/>
      <c r="T64" s="353" t="s">
        <v>895</v>
      </c>
      <c r="U64" s="354" t="s">
        <v>272</v>
      </c>
    </row>
    <row r="65" spans="1:21" x14ac:dyDescent="0.25">
      <c r="A65" s="352" t="s">
        <v>900</v>
      </c>
      <c r="I65" s="353"/>
      <c r="L65" s="353" t="s">
        <v>901</v>
      </c>
      <c r="M65" s="353" t="s">
        <v>902</v>
      </c>
      <c r="N65" s="353" t="s">
        <v>903</v>
      </c>
      <c r="O65" s="353" t="s">
        <v>904</v>
      </c>
      <c r="P65" s="353" t="s">
        <v>905</v>
      </c>
      <c r="Q65" s="353" t="s">
        <v>906</v>
      </c>
      <c r="R65" s="353"/>
      <c r="S65" s="353"/>
      <c r="T65" s="353" t="s">
        <v>901</v>
      </c>
      <c r="U65" s="354" t="s">
        <v>275</v>
      </c>
    </row>
    <row r="66" spans="1:21" x14ac:dyDescent="0.25">
      <c r="A66" s="355" t="s">
        <v>218</v>
      </c>
      <c r="B66" s="350" t="s">
        <v>907</v>
      </c>
      <c r="C66" s="350" t="s">
        <v>908</v>
      </c>
      <c r="D66" s="356" t="s">
        <v>909</v>
      </c>
      <c r="E66" s="350" t="s">
        <v>910</v>
      </c>
      <c r="I66" s="353"/>
      <c r="L66" s="353" t="s">
        <v>911</v>
      </c>
      <c r="M66" s="353" t="s">
        <v>912</v>
      </c>
      <c r="N66" s="353" t="s">
        <v>913</v>
      </c>
      <c r="O66" s="353" t="s">
        <v>912</v>
      </c>
      <c r="P66" s="353" t="s">
        <v>914</v>
      </c>
      <c r="Q66" s="353" t="s">
        <v>915</v>
      </c>
      <c r="R66" s="353"/>
      <c r="S66" s="353"/>
      <c r="T66" s="353" t="s">
        <v>911</v>
      </c>
      <c r="U66" s="353" t="s">
        <v>271</v>
      </c>
    </row>
    <row r="67" spans="1:21" ht="15.75" customHeight="1" x14ac:dyDescent="0.25">
      <c r="A67" s="360" t="s">
        <v>916</v>
      </c>
      <c r="B67" s="360" t="s">
        <v>917</v>
      </c>
      <c r="C67" s="360" t="s">
        <v>918</v>
      </c>
      <c r="D67" s="361" t="s">
        <v>919</v>
      </c>
      <c r="E67" s="360" t="s">
        <v>920</v>
      </c>
      <c r="I67" s="353"/>
      <c r="L67" s="353" t="s">
        <v>921</v>
      </c>
      <c r="M67" s="353" t="s">
        <v>922</v>
      </c>
      <c r="N67" s="353" t="s">
        <v>923</v>
      </c>
      <c r="O67" s="353" t="s">
        <v>924</v>
      </c>
      <c r="P67" s="353" t="s">
        <v>925</v>
      </c>
      <c r="Q67" s="353" t="s">
        <v>926</v>
      </c>
      <c r="R67" s="353"/>
      <c r="S67" s="353"/>
      <c r="T67" s="353" t="s">
        <v>921</v>
      </c>
      <c r="U67" s="354" t="s">
        <v>271</v>
      </c>
    </row>
    <row r="68" spans="1:21" x14ac:dyDescent="0.25">
      <c r="A68" s="355" t="s">
        <v>51</v>
      </c>
      <c r="B68" s="350" t="s">
        <v>927</v>
      </c>
      <c r="C68" s="350" t="s">
        <v>928</v>
      </c>
      <c r="D68" s="356" t="s">
        <v>929</v>
      </c>
      <c r="E68" s="350" t="s">
        <v>930</v>
      </c>
      <c r="I68" s="353"/>
      <c r="L68" s="353" t="s">
        <v>931</v>
      </c>
      <c r="M68" s="353" t="s">
        <v>932</v>
      </c>
      <c r="N68" s="353" t="s">
        <v>933</v>
      </c>
      <c r="O68" s="353" t="s">
        <v>934</v>
      </c>
      <c r="P68" s="353" t="s">
        <v>935</v>
      </c>
      <c r="Q68" s="353" t="s">
        <v>936</v>
      </c>
      <c r="R68" s="353"/>
      <c r="S68" s="353"/>
      <c r="T68" s="353" t="s">
        <v>931</v>
      </c>
      <c r="U68" s="354" t="s">
        <v>272</v>
      </c>
    </row>
    <row r="69" spans="1:21" x14ac:dyDescent="0.25">
      <c r="A69" s="355" t="s">
        <v>10</v>
      </c>
      <c r="B69" s="350" t="s">
        <v>937</v>
      </c>
      <c r="C69" s="350" t="s">
        <v>938</v>
      </c>
      <c r="D69" s="356" t="s">
        <v>939</v>
      </c>
      <c r="E69" s="350" t="s">
        <v>940</v>
      </c>
      <c r="I69" s="353"/>
      <c r="L69" s="353" t="s">
        <v>941</v>
      </c>
      <c r="M69" s="353" t="s">
        <v>942</v>
      </c>
      <c r="N69" s="353" t="s">
        <v>943</v>
      </c>
      <c r="O69" s="353" t="s">
        <v>942</v>
      </c>
      <c r="P69" s="353" t="s">
        <v>944</v>
      </c>
      <c r="Q69" s="353" t="s">
        <v>945</v>
      </c>
      <c r="R69" s="353"/>
      <c r="S69" s="353"/>
      <c r="T69" s="353" t="s">
        <v>941</v>
      </c>
      <c r="U69" s="353" t="s">
        <v>271</v>
      </c>
    </row>
    <row r="70" spans="1:21" x14ac:dyDescent="0.25">
      <c r="A70" s="355" t="s">
        <v>11</v>
      </c>
      <c r="B70" s="350" t="s">
        <v>946</v>
      </c>
      <c r="C70" s="350" t="s">
        <v>947</v>
      </c>
      <c r="D70" s="356" t="s">
        <v>948</v>
      </c>
      <c r="E70" s="350" t="s">
        <v>949</v>
      </c>
      <c r="L70" s="353" t="s">
        <v>950</v>
      </c>
      <c r="M70" s="353" t="s">
        <v>951</v>
      </c>
      <c r="N70" s="353" t="s">
        <v>952</v>
      </c>
      <c r="O70" s="353" t="s">
        <v>953</v>
      </c>
      <c r="P70" s="353" t="s">
        <v>954</v>
      </c>
      <c r="Q70" s="353" t="s">
        <v>955</v>
      </c>
      <c r="R70" s="353"/>
      <c r="S70" s="353"/>
      <c r="T70" s="353" t="s">
        <v>950</v>
      </c>
      <c r="U70" s="353" t="s">
        <v>271</v>
      </c>
    </row>
    <row r="71" spans="1:21" x14ac:dyDescent="0.25">
      <c r="A71" s="350" t="s">
        <v>9</v>
      </c>
      <c r="B71" s="350" t="s">
        <v>956</v>
      </c>
      <c r="C71" s="350" t="s">
        <v>957</v>
      </c>
      <c r="D71" s="356" t="s">
        <v>958</v>
      </c>
      <c r="E71" s="350" t="s">
        <v>959</v>
      </c>
      <c r="I71" s="358" t="s">
        <v>497</v>
      </c>
      <c r="L71" s="353" t="s">
        <v>960</v>
      </c>
      <c r="M71" s="353" t="s">
        <v>961</v>
      </c>
      <c r="N71" s="353" t="s">
        <v>962</v>
      </c>
      <c r="O71" s="353" t="s">
        <v>963</v>
      </c>
      <c r="P71" s="353" t="s">
        <v>964</v>
      </c>
      <c r="Q71" s="353" t="s">
        <v>965</v>
      </c>
      <c r="R71" s="353"/>
      <c r="S71" s="353"/>
      <c r="T71" s="353" t="s">
        <v>960</v>
      </c>
      <c r="U71" s="353" t="s">
        <v>271</v>
      </c>
    </row>
    <row r="72" spans="1:21" x14ac:dyDescent="0.25">
      <c r="A72" s="350" t="s">
        <v>4</v>
      </c>
      <c r="B72" s="350" t="s">
        <v>966</v>
      </c>
      <c r="C72" s="350" t="s">
        <v>967</v>
      </c>
      <c r="D72" s="356" t="s">
        <v>968</v>
      </c>
      <c r="E72" s="350" t="s">
        <v>969</v>
      </c>
      <c r="H72" s="353">
        <v>39</v>
      </c>
      <c r="I72" s="353" t="str">
        <f>HLOOKUP(Introduction!$G$4,nametranslations,H72,FALSE)</f>
        <v>Water: total</v>
      </c>
      <c r="L72" s="353" t="s">
        <v>970</v>
      </c>
      <c r="M72" s="353" t="s">
        <v>971</v>
      </c>
      <c r="N72" s="353" t="s">
        <v>972</v>
      </c>
      <c r="O72" s="353" t="s">
        <v>971</v>
      </c>
      <c r="P72" s="353" t="s">
        <v>973</v>
      </c>
      <c r="Q72" s="353" t="s">
        <v>974</v>
      </c>
      <c r="R72" s="353"/>
      <c r="S72" s="353"/>
      <c r="T72" s="353" t="s">
        <v>970</v>
      </c>
      <c r="U72" s="353" t="s">
        <v>271</v>
      </c>
    </row>
    <row r="73" spans="1:21" x14ac:dyDescent="0.25">
      <c r="A73" s="350" t="s">
        <v>8</v>
      </c>
      <c r="B73" s="350" t="s">
        <v>975</v>
      </c>
      <c r="C73" s="350" t="s">
        <v>976</v>
      </c>
      <c r="D73" s="356" t="s">
        <v>977</v>
      </c>
      <c r="E73" s="350" t="s">
        <v>978</v>
      </c>
      <c r="H73" s="353">
        <v>40</v>
      </c>
      <c r="I73" s="353" t="str">
        <f>HLOOKUP(Introduction!$G$4,nametranslations,H73,FALSE)</f>
        <v>Water: urban</v>
      </c>
      <c r="L73" s="353" t="s">
        <v>979</v>
      </c>
      <c r="M73" s="353" t="s">
        <v>980</v>
      </c>
      <c r="N73" s="353" t="s">
        <v>981</v>
      </c>
      <c r="O73" s="353" t="s">
        <v>982</v>
      </c>
      <c r="P73" s="353" t="s">
        <v>983</v>
      </c>
      <c r="Q73" s="353" t="s">
        <v>984</v>
      </c>
      <c r="R73" s="353"/>
      <c r="S73" s="353"/>
      <c r="T73" s="353" t="s">
        <v>979</v>
      </c>
      <c r="U73" s="353" t="s">
        <v>271</v>
      </c>
    </row>
    <row r="74" spans="1:21" x14ac:dyDescent="0.25">
      <c r="A74" s="355" t="s">
        <v>25</v>
      </c>
      <c r="B74" s="355" t="s">
        <v>985</v>
      </c>
      <c r="C74" s="355" t="s">
        <v>986</v>
      </c>
      <c r="D74" s="356" t="s">
        <v>987</v>
      </c>
      <c r="E74" s="355" t="s">
        <v>988</v>
      </c>
      <c r="H74" s="353">
        <v>41</v>
      </c>
      <c r="I74" s="353" t="str">
        <f>HLOOKUP(Introduction!$G$4,nametranslations,H74,FALSE)</f>
        <v>Water: rural</v>
      </c>
      <c r="L74" s="353" t="s">
        <v>989</v>
      </c>
      <c r="M74" s="353" t="s">
        <v>990</v>
      </c>
      <c r="N74" s="353" t="s">
        <v>990</v>
      </c>
      <c r="O74" s="353" t="s">
        <v>991</v>
      </c>
      <c r="P74" s="353" t="s">
        <v>992</v>
      </c>
      <c r="Q74" s="353" t="s">
        <v>993</v>
      </c>
      <c r="R74" s="353"/>
      <c r="S74" s="353"/>
      <c r="T74" s="353" t="s">
        <v>989</v>
      </c>
      <c r="U74" s="354" t="s">
        <v>273</v>
      </c>
    </row>
    <row r="75" spans="1:21" x14ac:dyDescent="0.25">
      <c r="A75" s="350" t="s">
        <v>19</v>
      </c>
      <c r="B75" s="350" t="s">
        <v>994</v>
      </c>
      <c r="C75" s="350" t="s">
        <v>995</v>
      </c>
      <c r="D75" s="356" t="s">
        <v>996</v>
      </c>
      <c r="E75" s="350" t="s">
        <v>997</v>
      </c>
      <c r="H75" s="353">
        <v>42</v>
      </c>
      <c r="I75" s="353" t="str">
        <f>HLOOKUP(Introduction!$G$4,nametranslations,H75,FALSE)</f>
        <v>Water: pre-primary</v>
      </c>
      <c r="L75" s="353" t="s">
        <v>998</v>
      </c>
      <c r="M75" s="353" t="s">
        <v>999</v>
      </c>
      <c r="N75" s="353" t="s">
        <v>1000</v>
      </c>
      <c r="O75" s="353" t="s">
        <v>1001</v>
      </c>
      <c r="P75" s="353" t="s">
        <v>1002</v>
      </c>
      <c r="Q75" s="353" t="s">
        <v>1003</v>
      </c>
      <c r="R75" s="353"/>
      <c r="S75" s="353"/>
      <c r="T75" s="353" t="s">
        <v>998</v>
      </c>
      <c r="U75" s="353" t="s">
        <v>271</v>
      </c>
    </row>
    <row r="76" spans="1:21" x14ac:dyDescent="0.25">
      <c r="A76" s="350" t="s">
        <v>155</v>
      </c>
      <c r="B76" s="350" t="s">
        <v>1004</v>
      </c>
      <c r="C76" s="350" t="s">
        <v>1005</v>
      </c>
      <c r="D76" s="356" t="s">
        <v>1006</v>
      </c>
      <c r="E76" s="350" t="s">
        <v>1007</v>
      </c>
      <c r="H76" s="353">
        <v>43</v>
      </c>
      <c r="I76" s="353" t="str">
        <f>HLOOKUP(Introduction!$G$4,nametranslations,H76,FALSE)</f>
        <v>Water: primary</v>
      </c>
      <c r="L76" s="353" t="s">
        <v>1008</v>
      </c>
      <c r="M76" s="353" t="s">
        <v>1009</v>
      </c>
      <c r="N76" s="353" t="s">
        <v>1010</v>
      </c>
      <c r="O76" s="353" t="s">
        <v>1011</v>
      </c>
      <c r="P76" s="353" t="s">
        <v>1012</v>
      </c>
      <c r="Q76" s="353" t="s">
        <v>1013</v>
      </c>
      <c r="R76" s="353"/>
      <c r="S76" s="353"/>
      <c r="T76" s="353" t="s">
        <v>1008</v>
      </c>
      <c r="U76" s="353" t="s">
        <v>271</v>
      </c>
    </row>
    <row r="77" spans="1:21" x14ac:dyDescent="0.25">
      <c r="A77" s="350" t="s">
        <v>156</v>
      </c>
      <c r="B77" s="360" t="s">
        <v>1014</v>
      </c>
      <c r="C77" s="350" t="s">
        <v>1015</v>
      </c>
      <c r="D77" s="356" t="s">
        <v>560</v>
      </c>
      <c r="E77" s="350" t="s">
        <v>1016</v>
      </c>
      <c r="H77" s="353">
        <v>44</v>
      </c>
      <c r="I77" s="353" t="str">
        <f>HLOOKUP(Introduction!$G$4,nametranslations,H77,FALSE)</f>
        <v>Water: secondary</v>
      </c>
      <c r="L77" s="353" t="s">
        <v>1017</v>
      </c>
      <c r="M77" s="353" t="s">
        <v>1018</v>
      </c>
      <c r="N77" s="353" t="s">
        <v>1018</v>
      </c>
      <c r="O77" s="353" t="s">
        <v>1019</v>
      </c>
      <c r="P77" s="353" t="s">
        <v>1020</v>
      </c>
      <c r="Q77" s="353" t="s">
        <v>1021</v>
      </c>
      <c r="R77" s="353"/>
      <c r="S77" s="353"/>
      <c r="T77" s="353" t="s">
        <v>1017</v>
      </c>
      <c r="U77" s="354" t="s">
        <v>273</v>
      </c>
    </row>
    <row r="78" spans="1:21" x14ac:dyDescent="0.25">
      <c r="A78" s="350" t="s">
        <v>35</v>
      </c>
      <c r="B78" s="355" t="s">
        <v>567</v>
      </c>
      <c r="C78" s="350" t="s">
        <v>568</v>
      </c>
      <c r="D78" s="356" t="s">
        <v>569</v>
      </c>
      <c r="E78" s="350" t="s">
        <v>570</v>
      </c>
      <c r="H78" s="353">
        <v>45</v>
      </c>
      <c r="I78" s="353" t="str">
        <f>HLOOKUP(Introduction!$G$4,nametranslations,H78,FALSE)</f>
        <v>Sanitation: total</v>
      </c>
      <c r="L78" s="353" t="s">
        <v>1022</v>
      </c>
      <c r="M78" s="353" t="s">
        <v>1023</v>
      </c>
      <c r="N78" s="353" t="s">
        <v>1024</v>
      </c>
      <c r="O78" s="353" t="s">
        <v>1025</v>
      </c>
      <c r="P78" s="353" t="s">
        <v>1026</v>
      </c>
      <c r="Q78" s="353" t="s">
        <v>1027</v>
      </c>
      <c r="R78" s="353"/>
      <c r="S78" s="353"/>
      <c r="T78" s="353" t="s">
        <v>1022</v>
      </c>
      <c r="U78" s="353" t="s">
        <v>271</v>
      </c>
    </row>
    <row r="79" spans="1:21" ht="39.6" x14ac:dyDescent="0.25">
      <c r="A79" s="360" t="s">
        <v>1028</v>
      </c>
      <c r="B79" s="360" t="s">
        <v>1029</v>
      </c>
      <c r="C79" s="360" t="s">
        <v>1030</v>
      </c>
      <c r="D79" s="356" t="s">
        <v>1031</v>
      </c>
      <c r="E79" s="360" t="s">
        <v>1032</v>
      </c>
      <c r="H79" s="353">
        <v>46</v>
      </c>
      <c r="I79" s="353" t="str">
        <f>HLOOKUP(Introduction!$G$4,nametranslations,H79,FALSE)</f>
        <v>Sanitation: urban</v>
      </c>
      <c r="L79" s="353" t="s">
        <v>1033</v>
      </c>
      <c r="M79" s="353" t="s">
        <v>1034</v>
      </c>
      <c r="N79" s="353" t="s">
        <v>1035</v>
      </c>
      <c r="O79" s="353" t="s">
        <v>1034</v>
      </c>
      <c r="P79" s="353" t="s">
        <v>1036</v>
      </c>
      <c r="Q79" s="353" t="s">
        <v>1037</v>
      </c>
      <c r="R79" s="353"/>
      <c r="S79" s="353"/>
      <c r="T79" s="353" t="s">
        <v>1033</v>
      </c>
      <c r="U79" s="353" t="s">
        <v>271</v>
      </c>
    </row>
    <row r="80" spans="1:21" x14ac:dyDescent="0.25">
      <c r="A80" s="350" t="s">
        <v>127</v>
      </c>
      <c r="B80" s="355" t="s">
        <v>1038</v>
      </c>
      <c r="C80" s="350" t="s">
        <v>1039</v>
      </c>
      <c r="D80" s="356" t="s">
        <v>1040</v>
      </c>
      <c r="E80" s="350" t="s">
        <v>1041</v>
      </c>
      <c r="H80" s="353">
        <v>47</v>
      </c>
      <c r="I80" s="353" t="str">
        <f>HLOOKUP(Introduction!$G$4,nametranslations,H80,FALSE)</f>
        <v>Sanitation: rural</v>
      </c>
      <c r="L80" s="353" t="s">
        <v>1042</v>
      </c>
      <c r="M80" s="353" t="s">
        <v>1043</v>
      </c>
      <c r="N80" s="353" t="s">
        <v>1044</v>
      </c>
      <c r="O80" s="353" t="s">
        <v>1043</v>
      </c>
      <c r="P80" s="353" t="s">
        <v>1045</v>
      </c>
      <c r="Q80" s="353" t="s">
        <v>1046</v>
      </c>
      <c r="R80" s="353"/>
      <c r="S80" s="353"/>
      <c r="T80" s="353" t="s">
        <v>1042</v>
      </c>
      <c r="U80" s="353" t="s">
        <v>271</v>
      </c>
    </row>
    <row r="81" spans="1:21" ht="39.6" x14ac:dyDescent="0.25">
      <c r="A81" s="350" t="s">
        <v>1047</v>
      </c>
      <c r="B81" s="360" t="s">
        <v>1048</v>
      </c>
      <c r="C81" s="360" t="s">
        <v>1049</v>
      </c>
      <c r="D81" s="356" t="s">
        <v>1050</v>
      </c>
      <c r="E81" s="360" t="s">
        <v>1051</v>
      </c>
      <c r="H81" s="353">
        <v>48</v>
      </c>
      <c r="I81" s="353" t="str">
        <f>HLOOKUP(Introduction!$G$4,nametranslations,H81,FALSE)</f>
        <v>Sanitation: pre-primary</v>
      </c>
      <c r="L81" s="353" t="s">
        <v>1052</v>
      </c>
      <c r="M81" s="353" t="s">
        <v>1053</v>
      </c>
      <c r="N81" s="353" t="s">
        <v>1053</v>
      </c>
      <c r="O81" s="353" t="s">
        <v>1053</v>
      </c>
      <c r="P81" s="353" t="s">
        <v>1054</v>
      </c>
      <c r="Q81" s="353" t="s">
        <v>1055</v>
      </c>
      <c r="R81" s="353"/>
      <c r="S81" s="353"/>
      <c r="T81" s="353" t="s">
        <v>1052</v>
      </c>
      <c r="U81" s="353" t="s">
        <v>271</v>
      </c>
    </row>
    <row r="82" spans="1:21" x14ac:dyDescent="0.25">
      <c r="A82" s="352" t="s">
        <v>1056</v>
      </c>
      <c r="H82" s="353">
        <v>49</v>
      </c>
      <c r="I82" s="353" t="str">
        <f>HLOOKUP(Introduction!$G$4,nametranslations,H82,FALSE)</f>
        <v>Sanitation: primary</v>
      </c>
      <c r="L82" s="353" t="s">
        <v>1057</v>
      </c>
      <c r="M82" s="353" t="s">
        <v>1058</v>
      </c>
      <c r="N82" s="353" t="s">
        <v>1058</v>
      </c>
      <c r="O82" s="353" t="s">
        <v>1058</v>
      </c>
      <c r="P82" s="353" t="s">
        <v>1059</v>
      </c>
      <c r="Q82" s="353" t="s">
        <v>1060</v>
      </c>
      <c r="R82" s="353"/>
      <c r="S82" s="353"/>
      <c r="T82" s="353" t="s">
        <v>1057</v>
      </c>
      <c r="U82" s="353" t="s">
        <v>271</v>
      </c>
    </row>
    <row r="83" spans="1:21" x14ac:dyDescent="0.25">
      <c r="A83" s="350" t="s">
        <v>1061</v>
      </c>
      <c r="B83" s="355" t="s">
        <v>1062</v>
      </c>
      <c r="C83" s="355" t="s">
        <v>1063</v>
      </c>
      <c r="D83" s="355" t="s">
        <v>1064</v>
      </c>
      <c r="E83" s="355" t="s">
        <v>1065</v>
      </c>
      <c r="H83" s="353">
        <v>50</v>
      </c>
      <c r="I83" s="353" t="str">
        <f>HLOOKUP(Introduction!$G$4,nametranslations,H83,FALSE)</f>
        <v>Sanitation: secondary</v>
      </c>
      <c r="L83" s="353" t="s">
        <v>1066</v>
      </c>
      <c r="M83" s="353" t="s">
        <v>1067</v>
      </c>
      <c r="N83" s="353" t="s">
        <v>1068</v>
      </c>
      <c r="O83" s="353" t="s">
        <v>1067</v>
      </c>
      <c r="P83" s="353" t="s">
        <v>1069</v>
      </c>
      <c r="Q83" s="353" t="s">
        <v>1070</v>
      </c>
      <c r="R83" s="353"/>
      <c r="S83" s="353"/>
      <c r="T83" s="353" t="s">
        <v>1066</v>
      </c>
      <c r="U83" s="354" t="s">
        <v>273</v>
      </c>
    </row>
    <row r="84" spans="1:21" x14ac:dyDescent="0.25">
      <c r="A84" s="350" t="s">
        <v>36</v>
      </c>
      <c r="B84" s="355" t="s">
        <v>1071</v>
      </c>
      <c r="C84" s="355" t="s">
        <v>1072</v>
      </c>
      <c r="D84" s="355" t="s">
        <v>1073</v>
      </c>
      <c r="E84" s="355" t="s">
        <v>1074</v>
      </c>
      <c r="H84" s="353">
        <v>51</v>
      </c>
      <c r="I84" s="353" t="str">
        <f>HLOOKUP(Introduction!$G$4,nametranslations,H84,FALSE)</f>
        <v>Hygiene: total</v>
      </c>
      <c r="L84" s="353" t="s">
        <v>1075</v>
      </c>
      <c r="M84" s="353" t="s">
        <v>1076</v>
      </c>
      <c r="N84" s="353" t="s">
        <v>1076</v>
      </c>
      <c r="O84" s="353" t="s">
        <v>1077</v>
      </c>
      <c r="P84" s="353" t="s">
        <v>1078</v>
      </c>
      <c r="Q84" s="353" t="s">
        <v>1079</v>
      </c>
      <c r="R84" s="353"/>
      <c r="S84" s="353"/>
      <c r="T84" s="353" t="s">
        <v>1075</v>
      </c>
      <c r="U84" s="354" t="s">
        <v>273</v>
      </c>
    </row>
    <row r="85" spans="1:21" x14ac:dyDescent="0.25">
      <c r="A85" s="350" t="s">
        <v>1080</v>
      </c>
      <c r="B85" s="350" t="s">
        <v>1081</v>
      </c>
      <c r="C85" s="350" t="s">
        <v>1082</v>
      </c>
      <c r="D85" s="350" t="s">
        <v>1083</v>
      </c>
      <c r="E85" s="350" t="s">
        <v>930</v>
      </c>
      <c r="H85" s="353">
        <v>52</v>
      </c>
      <c r="I85" s="353" t="str">
        <f>HLOOKUP(Introduction!$G$4,nametranslations,H85,FALSE)</f>
        <v>Hygiene: urban</v>
      </c>
      <c r="L85" s="353" t="s">
        <v>1084</v>
      </c>
      <c r="M85" s="353" t="s">
        <v>1085</v>
      </c>
      <c r="N85" s="353" t="s">
        <v>1086</v>
      </c>
      <c r="O85" s="353" t="s">
        <v>1085</v>
      </c>
      <c r="P85" s="353" t="s">
        <v>1087</v>
      </c>
      <c r="Q85" s="353" t="s">
        <v>1088</v>
      </c>
      <c r="R85" s="353"/>
      <c r="S85" s="353"/>
      <c r="T85" s="353" t="s">
        <v>1084</v>
      </c>
      <c r="U85" s="353" t="s">
        <v>271</v>
      </c>
    </row>
    <row r="86" spans="1:21" x14ac:dyDescent="0.25">
      <c r="A86" s="350" t="s">
        <v>14</v>
      </c>
      <c r="B86" s="350" t="s">
        <v>478</v>
      </c>
      <c r="C86" s="350" t="s">
        <v>479</v>
      </c>
      <c r="D86" s="350" t="s">
        <v>480</v>
      </c>
      <c r="E86" s="350" t="s">
        <v>481</v>
      </c>
      <c r="H86" s="353">
        <v>53</v>
      </c>
      <c r="I86" s="353" t="str">
        <f>HLOOKUP(Introduction!$G$4,nametranslations,H86,FALSE)</f>
        <v>Hygiene: rural</v>
      </c>
      <c r="L86" s="353" t="s">
        <v>1089</v>
      </c>
      <c r="M86" s="353" t="s">
        <v>1090</v>
      </c>
      <c r="N86" s="353" t="s">
        <v>1091</v>
      </c>
      <c r="O86" s="353" t="s">
        <v>1090</v>
      </c>
      <c r="P86" s="353" t="s">
        <v>1092</v>
      </c>
      <c r="Q86" s="353" t="s">
        <v>1093</v>
      </c>
      <c r="R86" s="353"/>
      <c r="S86" s="353"/>
      <c r="T86" s="353" t="s">
        <v>1089</v>
      </c>
      <c r="U86" s="353" t="s">
        <v>273</v>
      </c>
    </row>
    <row r="87" spans="1:21" x14ac:dyDescent="0.25">
      <c r="A87" s="350" t="s">
        <v>15</v>
      </c>
      <c r="B87" s="350" t="s">
        <v>486</v>
      </c>
      <c r="C87" s="350" t="s">
        <v>487</v>
      </c>
      <c r="D87" s="350" t="s">
        <v>488</v>
      </c>
      <c r="E87" s="350" t="s">
        <v>1094</v>
      </c>
      <c r="H87" s="353">
        <v>54</v>
      </c>
      <c r="I87" s="353" t="str">
        <f>HLOOKUP(Introduction!$G$4,nametranslations,H87,FALSE)</f>
        <v>Hygiene: pre-primary</v>
      </c>
      <c r="L87" s="353" t="s">
        <v>1095</v>
      </c>
      <c r="M87" s="353" t="s">
        <v>1096</v>
      </c>
      <c r="N87" s="353" t="s">
        <v>1097</v>
      </c>
      <c r="O87" s="353" t="s">
        <v>1098</v>
      </c>
      <c r="P87" s="353" t="s">
        <v>1099</v>
      </c>
      <c r="Q87" s="353" t="s">
        <v>1100</v>
      </c>
      <c r="R87" s="353"/>
      <c r="S87" s="353"/>
      <c r="T87" s="353" t="s">
        <v>1095</v>
      </c>
      <c r="U87" s="354" t="s">
        <v>273</v>
      </c>
    </row>
    <row r="88" spans="1:21" x14ac:dyDescent="0.25">
      <c r="A88" s="350" t="s">
        <v>6</v>
      </c>
      <c r="B88" s="355" t="s">
        <v>1101</v>
      </c>
      <c r="C88" s="355" t="s">
        <v>1102</v>
      </c>
      <c r="D88" s="355" t="s">
        <v>1103</v>
      </c>
      <c r="E88" s="355" t="s">
        <v>1104</v>
      </c>
      <c r="H88" s="353">
        <v>55</v>
      </c>
      <c r="I88" s="353" t="str">
        <f>HLOOKUP(Introduction!$G$4,nametranslations,H88,FALSE)</f>
        <v>Hygiene: primary</v>
      </c>
      <c r="L88" s="353" t="s">
        <v>1105</v>
      </c>
      <c r="M88" s="353" t="s">
        <v>1106</v>
      </c>
      <c r="N88" s="353" t="s">
        <v>1107</v>
      </c>
      <c r="O88" s="353" t="s">
        <v>1108</v>
      </c>
      <c r="P88" s="353" t="s">
        <v>1109</v>
      </c>
      <c r="Q88" s="353" t="s">
        <v>1110</v>
      </c>
      <c r="R88" s="353"/>
      <c r="S88" s="353"/>
      <c r="T88" s="353" t="s">
        <v>1105</v>
      </c>
      <c r="U88" s="353" t="s">
        <v>273</v>
      </c>
    </row>
    <row r="89" spans="1:21" x14ac:dyDescent="0.25">
      <c r="A89" s="350" t="s">
        <v>5</v>
      </c>
      <c r="B89" s="355" t="s">
        <v>1111</v>
      </c>
      <c r="C89" s="355" t="s">
        <v>1112</v>
      </c>
      <c r="D89" s="355" t="s">
        <v>1113</v>
      </c>
      <c r="E89" s="355" t="s">
        <v>1114</v>
      </c>
      <c r="H89" s="353">
        <v>56</v>
      </c>
      <c r="I89" s="353" t="str">
        <f>HLOOKUP(Introduction!$G$4,nametranslations,H89,FALSE)</f>
        <v>Hygiene: secondary</v>
      </c>
      <c r="L89" s="353" t="s">
        <v>1115</v>
      </c>
      <c r="M89" s="353" t="s">
        <v>1116</v>
      </c>
      <c r="N89" s="353" t="s">
        <v>1117</v>
      </c>
      <c r="O89" s="353" t="s">
        <v>1118</v>
      </c>
      <c r="P89" s="353" t="s">
        <v>1119</v>
      </c>
      <c r="Q89" s="353" t="s">
        <v>1120</v>
      </c>
      <c r="R89" s="353"/>
      <c r="S89" s="353"/>
      <c r="T89" s="353" t="s">
        <v>1115</v>
      </c>
      <c r="U89" s="353" t="s">
        <v>271</v>
      </c>
    </row>
    <row r="90" spans="1:21" x14ac:dyDescent="0.25">
      <c r="A90" s="350" t="s">
        <v>21</v>
      </c>
      <c r="B90" s="350" t="s">
        <v>1121</v>
      </c>
      <c r="C90" s="350" t="s">
        <v>1122</v>
      </c>
      <c r="D90" s="350" t="s">
        <v>1123</v>
      </c>
      <c r="E90" s="350" t="s">
        <v>1124</v>
      </c>
      <c r="H90" s="353"/>
      <c r="I90" s="353"/>
      <c r="L90" s="353" t="s">
        <v>1125</v>
      </c>
      <c r="M90" s="353" t="s">
        <v>1126</v>
      </c>
      <c r="N90" s="353" t="s">
        <v>1127</v>
      </c>
      <c r="O90" s="353" t="s">
        <v>1128</v>
      </c>
      <c r="P90" s="353" t="s">
        <v>1129</v>
      </c>
      <c r="Q90" s="353" t="s">
        <v>1130</v>
      </c>
      <c r="R90" s="353"/>
      <c r="S90" s="353"/>
      <c r="T90" s="353" t="s">
        <v>1125</v>
      </c>
      <c r="U90" s="353" t="s">
        <v>271</v>
      </c>
    </row>
    <row r="91" spans="1:21" x14ac:dyDescent="0.25">
      <c r="A91" s="350" t="s">
        <v>28</v>
      </c>
      <c r="B91" s="350" t="s">
        <v>1131</v>
      </c>
      <c r="C91" s="350" t="s">
        <v>1132</v>
      </c>
      <c r="D91" s="350" t="s">
        <v>1133</v>
      </c>
      <c r="E91" s="350" t="s">
        <v>1134</v>
      </c>
      <c r="I91" s="353"/>
      <c r="L91" s="353" t="s">
        <v>1135</v>
      </c>
      <c r="M91" s="353" t="s">
        <v>1136</v>
      </c>
      <c r="N91" s="353" t="s">
        <v>1136</v>
      </c>
      <c r="O91" s="353" t="s">
        <v>1136</v>
      </c>
      <c r="P91" s="353" t="s">
        <v>1137</v>
      </c>
      <c r="Q91" s="353" t="s">
        <v>1138</v>
      </c>
      <c r="R91" s="353"/>
      <c r="S91" s="353"/>
      <c r="T91" s="353" t="s">
        <v>1135</v>
      </c>
      <c r="U91" s="354" t="s">
        <v>272</v>
      </c>
    </row>
    <row r="92" spans="1:21" x14ac:dyDescent="0.25">
      <c r="A92" s="350" t="s">
        <v>111</v>
      </c>
      <c r="B92" s="355" t="s">
        <v>1139</v>
      </c>
      <c r="C92" s="355" t="s">
        <v>1140</v>
      </c>
      <c r="D92" s="355" t="s">
        <v>1141</v>
      </c>
      <c r="E92" s="355" t="s">
        <v>1142</v>
      </c>
      <c r="I92" s="353"/>
      <c r="L92" s="353" t="s">
        <v>1143</v>
      </c>
      <c r="M92" s="353" t="s">
        <v>1144</v>
      </c>
      <c r="N92" s="353" t="s">
        <v>1145</v>
      </c>
      <c r="O92" s="353" t="s">
        <v>1146</v>
      </c>
      <c r="P92" s="353" t="s">
        <v>1147</v>
      </c>
      <c r="Q92" s="353" t="s">
        <v>1148</v>
      </c>
      <c r="R92" s="353"/>
      <c r="S92" s="353"/>
      <c r="T92" s="353" t="s">
        <v>1143</v>
      </c>
      <c r="U92" s="354" t="s">
        <v>273</v>
      </c>
    </row>
    <row r="93" spans="1:21" x14ac:dyDescent="0.25">
      <c r="A93" s="350" t="s">
        <v>110</v>
      </c>
      <c r="B93" s="355" t="s">
        <v>1149</v>
      </c>
      <c r="C93" s="355" t="s">
        <v>1150</v>
      </c>
      <c r="D93" s="355" t="s">
        <v>1151</v>
      </c>
      <c r="E93" s="355" t="s">
        <v>1152</v>
      </c>
      <c r="I93" s="353"/>
      <c r="L93" s="353" t="s">
        <v>1153</v>
      </c>
      <c r="M93" s="353" t="s">
        <v>1154</v>
      </c>
      <c r="N93" s="353" t="s">
        <v>1154</v>
      </c>
      <c r="O93" s="353" t="s">
        <v>1154</v>
      </c>
      <c r="P93" s="353" t="s">
        <v>1155</v>
      </c>
      <c r="Q93" s="353" t="s">
        <v>1156</v>
      </c>
      <c r="R93" s="353"/>
      <c r="S93" s="353"/>
      <c r="T93" s="353" t="s">
        <v>1153</v>
      </c>
      <c r="U93" s="353" t="s">
        <v>271</v>
      </c>
    </row>
    <row r="94" spans="1:21" x14ac:dyDescent="0.25">
      <c r="A94" s="350" t="s">
        <v>157</v>
      </c>
      <c r="B94" s="355" t="s">
        <v>157</v>
      </c>
      <c r="C94" s="355" t="s">
        <v>157</v>
      </c>
      <c r="D94" s="355" t="s">
        <v>1157</v>
      </c>
      <c r="E94" s="355" t="s">
        <v>157</v>
      </c>
      <c r="I94" s="353"/>
      <c r="L94" s="353" t="s">
        <v>1158</v>
      </c>
      <c r="M94" s="353" t="s">
        <v>1159</v>
      </c>
      <c r="N94" s="353" t="s">
        <v>1159</v>
      </c>
      <c r="O94" s="353" t="s">
        <v>1159</v>
      </c>
      <c r="P94" s="353" t="s">
        <v>1160</v>
      </c>
      <c r="Q94" s="353" t="s">
        <v>1161</v>
      </c>
      <c r="R94" s="353"/>
      <c r="S94" s="353"/>
      <c r="T94" s="353" t="s">
        <v>1158</v>
      </c>
      <c r="U94" s="353" t="s">
        <v>271</v>
      </c>
    </row>
    <row r="95" spans="1:21" x14ac:dyDescent="0.25">
      <c r="A95" s="355" t="s">
        <v>184</v>
      </c>
      <c r="B95" s="355" t="s">
        <v>1162</v>
      </c>
      <c r="C95" s="355" t="s">
        <v>1163</v>
      </c>
      <c r="D95" s="355" t="s">
        <v>1164</v>
      </c>
      <c r="E95" s="355" t="s">
        <v>1165</v>
      </c>
      <c r="I95" s="353"/>
      <c r="L95" s="353" t="s">
        <v>1166</v>
      </c>
      <c r="M95" s="353" t="s">
        <v>1167</v>
      </c>
      <c r="N95" s="353" t="s">
        <v>1168</v>
      </c>
      <c r="O95" s="353" t="s">
        <v>1169</v>
      </c>
      <c r="P95" s="353" t="s">
        <v>1170</v>
      </c>
      <c r="Q95" s="353" t="s">
        <v>1171</v>
      </c>
      <c r="R95" s="353"/>
      <c r="S95" s="353"/>
      <c r="T95" s="353" t="s">
        <v>1166</v>
      </c>
      <c r="U95" s="353" t="s">
        <v>271</v>
      </c>
    </row>
    <row r="96" spans="1:21" x14ac:dyDescent="0.25">
      <c r="A96" s="350" t="s">
        <v>1172</v>
      </c>
      <c r="B96" s="355" t="s">
        <v>1173</v>
      </c>
      <c r="C96" s="355" t="s">
        <v>1174</v>
      </c>
      <c r="D96" s="355" t="s">
        <v>1175</v>
      </c>
      <c r="E96" s="355" t="s">
        <v>1176</v>
      </c>
      <c r="I96" s="353"/>
      <c r="L96" s="353" t="s">
        <v>1177</v>
      </c>
      <c r="M96" s="353" t="s">
        <v>1178</v>
      </c>
      <c r="N96" s="353" t="s">
        <v>1179</v>
      </c>
      <c r="O96" s="353" t="s">
        <v>1180</v>
      </c>
      <c r="P96" s="353" t="s">
        <v>1181</v>
      </c>
      <c r="Q96" s="353" t="s">
        <v>1182</v>
      </c>
      <c r="R96" s="353"/>
      <c r="S96" s="353"/>
      <c r="T96" s="353" t="s">
        <v>1177</v>
      </c>
      <c r="U96" s="353" t="s">
        <v>271</v>
      </c>
    </row>
    <row r="97" spans="1:21" x14ac:dyDescent="0.25">
      <c r="A97" s="355" t="s">
        <v>276</v>
      </c>
      <c r="B97" s="355" t="s">
        <v>1183</v>
      </c>
      <c r="C97" s="355" t="s">
        <v>1184</v>
      </c>
      <c r="D97" s="355" t="s">
        <v>1185</v>
      </c>
      <c r="E97" s="355" t="s">
        <v>1186</v>
      </c>
      <c r="I97" s="353"/>
      <c r="L97" s="353" t="s">
        <v>1187</v>
      </c>
      <c r="M97" s="353" t="s">
        <v>1188</v>
      </c>
      <c r="N97" s="353" t="s">
        <v>1188</v>
      </c>
      <c r="O97" s="353" t="s">
        <v>1188</v>
      </c>
      <c r="P97" s="353" t="s">
        <v>1189</v>
      </c>
      <c r="Q97" s="353" t="s">
        <v>1190</v>
      </c>
      <c r="R97" s="353"/>
      <c r="S97" s="353"/>
      <c r="T97" s="353" t="s">
        <v>1187</v>
      </c>
      <c r="U97" s="354" t="s">
        <v>272</v>
      </c>
    </row>
    <row r="98" spans="1:21" x14ac:dyDescent="0.25">
      <c r="A98" s="350" t="s">
        <v>1191</v>
      </c>
      <c r="B98" s="355" t="s">
        <v>1192</v>
      </c>
      <c r="C98" s="355" t="s">
        <v>1193</v>
      </c>
      <c r="D98" s="355" t="s">
        <v>1194</v>
      </c>
      <c r="E98" s="355" t="s">
        <v>1195</v>
      </c>
      <c r="I98" s="353"/>
      <c r="L98" s="353" t="s">
        <v>1196</v>
      </c>
      <c r="M98" s="353" t="s">
        <v>1197</v>
      </c>
      <c r="N98" s="353" t="s">
        <v>1198</v>
      </c>
      <c r="O98" s="353" t="s">
        <v>1199</v>
      </c>
      <c r="P98" s="353" t="s">
        <v>1200</v>
      </c>
      <c r="Q98" s="353" t="s">
        <v>1201</v>
      </c>
      <c r="R98" s="353"/>
      <c r="S98" s="353"/>
      <c r="T98" s="353" t="s">
        <v>1196</v>
      </c>
      <c r="U98" s="353" t="s">
        <v>271</v>
      </c>
    </row>
    <row r="99" spans="1:21" x14ac:dyDescent="0.25">
      <c r="A99" s="355" t="s">
        <v>1202</v>
      </c>
      <c r="B99" s="355" t="s">
        <v>1202</v>
      </c>
      <c r="C99" s="355" t="s">
        <v>1202</v>
      </c>
      <c r="D99" s="355" t="s">
        <v>1203</v>
      </c>
      <c r="E99" s="355" t="s">
        <v>1204</v>
      </c>
      <c r="I99" s="353"/>
      <c r="L99" s="353" t="s">
        <v>1205</v>
      </c>
      <c r="M99" s="353" t="s">
        <v>1206</v>
      </c>
      <c r="N99" s="353" t="s">
        <v>1207</v>
      </c>
      <c r="O99" s="353" t="s">
        <v>1208</v>
      </c>
      <c r="P99" s="353" t="s">
        <v>1209</v>
      </c>
      <c r="Q99" s="353" t="s">
        <v>1210</v>
      </c>
      <c r="R99" s="353"/>
      <c r="S99" s="353"/>
      <c r="T99" s="353" t="s">
        <v>1205</v>
      </c>
      <c r="U99" s="353" t="s">
        <v>273</v>
      </c>
    </row>
    <row r="100" spans="1:21" x14ac:dyDescent="0.25">
      <c r="A100" s="352" t="s">
        <v>1211</v>
      </c>
      <c r="I100" s="353"/>
      <c r="L100" s="353" t="s">
        <v>1212</v>
      </c>
      <c r="M100" s="353" t="s">
        <v>1213</v>
      </c>
      <c r="N100" s="353" t="s">
        <v>1214</v>
      </c>
      <c r="O100" s="353" t="s">
        <v>1215</v>
      </c>
      <c r="P100" s="353" t="s">
        <v>1216</v>
      </c>
      <c r="Q100" s="353" t="s">
        <v>1217</v>
      </c>
      <c r="R100" s="353"/>
      <c r="S100" s="353"/>
      <c r="T100" s="353" t="s">
        <v>1212</v>
      </c>
      <c r="U100" s="353" t="s">
        <v>271</v>
      </c>
    </row>
    <row r="101" spans="1:21" x14ac:dyDescent="0.25">
      <c r="A101" s="350" t="s">
        <v>27</v>
      </c>
      <c r="B101" s="355" t="s">
        <v>1218</v>
      </c>
      <c r="C101" s="355" t="s">
        <v>1219</v>
      </c>
      <c r="D101" s="355" t="s">
        <v>1220</v>
      </c>
      <c r="E101" s="355" t="s">
        <v>1221</v>
      </c>
      <c r="I101" s="353"/>
      <c r="L101" s="353" t="s">
        <v>1222</v>
      </c>
      <c r="M101" s="353" t="s">
        <v>1223</v>
      </c>
      <c r="N101" s="353" t="s">
        <v>1224</v>
      </c>
      <c r="O101" s="353" t="s">
        <v>1223</v>
      </c>
      <c r="P101" s="353" t="s">
        <v>1225</v>
      </c>
      <c r="Q101" s="353" t="s">
        <v>1226</v>
      </c>
      <c r="R101" s="353"/>
      <c r="S101" s="353"/>
      <c r="T101" s="353" t="s">
        <v>1222</v>
      </c>
      <c r="U101" s="353" t="s">
        <v>271</v>
      </c>
    </row>
    <row r="102" spans="1:21" x14ac:dyDescent="0.25">
      <c r="A102" s="350" t="s">
        <v>55</v>
      </c>
      <c r="B102" s="355" t="s">
        <v>1227</v>
      </c>
      <c r="C102" s="355" t="s">
        <v>1228</v>
      </c>
      <c r="D102" s="355" t="s">
        <v>1229</v>
      </c>
      <c r="E102" s="355" t="s">
        <v>1230</v>
      </c>
      <c r="I102" s="353"/>
      <c r="L102" s="353" t="s">
        <v>1231</v>
      </c>
      <c r="M102" s="353" t="s">
        <v>1232</v>
      </c>
      <c r="N102" s="353" t="s">
        <v>1233</v>
      </c>
      <c r="O102" s="353" t="s">
        <v>1234</v>
      </c>
      <c r="P102" s="353" t="s">
        <v>1235</v>
      </c>
      <c r="Q102" s="353" t="s">
        <v>1236</v>
      </c>
      <c r="R102" s="353"/>
      <c r="S102" s="353"/>
      <c r="T102" s="353" t="s">
        <v>1231</v>
      </c>
      <c r="U102" s="353" t="s">
        <v>271</v>
      </c>
    </row>
    <row r="103" spans="1:21" x14ac:dyDescent="0.25">
      <c r="A103" s="350" t="s">
        <v>24</v>
      </c>
      <c r="B103" s="355" t="s">
        <v>1237</v>
      </c>
      <c r="C103" s="355" t="s">
        <v>1238</v>
      </c>
      <c r="D103" s="355" t="s">
        <v>1239</v>
      </c>
      <c r="E103" s="355" t="s">
        <v>1240</v>
      </c>
      <c r="I103" s="353"/>
      <c r="L103" s="353" t="s">
        <v>1241</v>
      </c>
      <c r="M103" s="353" t="s">
        <v>1242</v>
      </c>
      <c r="N103" s="353" t="s">
        <v>1243</v>
      </c>
      <c r="O103" s="353" t="s">
        <v>1242</v>
      </c>
      <c r="P103" s="353" t="s">
        <v>1244</v>
      </c>
      <c r="Q103" s="353" t="s">
        <v>1245</v>
      </c>
      <c r="R103" s="353"/>
      <c r="S103" s="353"/>
      <c r="T103" s="353" t="s">
        <v>1241</v>
      </c>
      <c r="U103" s="353" t="s">
        <v>271</v>
      </c>
    </row>
    <row r="104" spans="1:21" x14ac:dyDescent="0.25">
      <c r="A104" s="350" t="s">
        <v>0</v>
      </c>
      <c r="B104" s="355" t="s">
        <v>1246</v>
      </c>
      <c r="C104" s="355" t="s">
        <v>1247</v>
      </c>
      <c r="D104" s="355" t="s">
        <v>1248</v>
      </c>
      <c r="E104" s="355" t="s">
        <v>1249</v>
      </c>
      <c r="I104" s="353"/>
      <c r="L104" s="353" t="s">
        <v>1250</v>
      </c>
      <c r="M104" s="353" t="s">
        <v>1251</v>
      </c>
      <c r="N104" s="353" t="s">
        <v>1252</v>
      </c>
      <c r="O104" s="353" t="s">
        <v>1253</v>
      </c>
      <c r="P104" s="353" t="s">
        <v>1254</v>
      </c>
      <c r="Q104" s="353" t="s">
        <v>1255</v>
      </c>
      <c r="R104" s="353"/>
      <c r="S104" s="353"/>
      <c r="T104" s="353" t="s">
        <v>1250</v>
      </c>
      <c r="U104" s="353" t="s">
        <v>271</v>
      </c>
    </row>
    <row r="105" spans="1:21" x14ac:dyDescent="0.25">
      <c r="A105" s="350" t="s">
        <v>37</v>
      </c>
      <c r="B105" s="355" t="s">
        <v>1256</v>
      </c>
      <c r="C105" s="355" t="s">
        <v>1256</v>
      </c>
      <c r="D105" s="355" t="s">
        <v>1257</v>
      </c>
      <c r="E105" s="355" t="s">
        <v>1258</v>
      </c>
      <c r="I105" s="353"/>
      <c r="L105" s="353" t="s">
        <v>1259</v>
      </c>
      <c r="M105" s="353" t="s">
        <v>1260</v>
      </c>
      <c r="N105" s="353" t="s">
        <v>1261</v>
      </c>
      <c r="O105" s="353" t="s">
        <v>1262</v>
      </c>
      <c r="P105" s="353" t="s">
        <v>1263</v>
      </c>
      <c r="Q105" s="353" t="s">
        <v>1264</v>
      </c>
      <c r="R105" s="353"/>
      <c r="S105" s="353"/>
      <c r="T105" s="353" t="s">
        <v>1259</v>
      </c>
      <c r="U105" s="353" t="s">
        <v>271</v>
      </c>
    </row>
    <row r="106" spans="1:21" x14ac:dyDescent="0.25">
      <c r="A106" s="350" t="s">
        <v>1265</v>
      </c>
      <c r="B106" s="355" t="s">
        <v>1266</v>
      </c>
      <c r="C106" s="355" t="s">
        <v>1267</v>
      </c>
      <c r="D106" s="355" t="s">
        <v>1268</v>
      </c>
      <c r="E106" s="355" t="s">
        <v>1269</v>
      </c>
      <c r="I106" s="353"/>
      <c r="L106" s="353" t="s">
        <v>1270</v>
      </c>
      <c r="M106" s="353" t="s">
        <v>1271</v>
      </c>
      <c r="N106" s="353" t="s">
        <v>1272</v>
      </c>
      <c r="O106" s="353" t="s">
        <v>1273</v>
      </c>
      <c r="P106" s="353" t="s">
        <v>1274</v>
      </c>
      <c r="Q106" s="353" t="s">
        <v>1275</v>
      </c>
      <c r="R106" s="353"/>
      <c r="S106" s="353"/>
      <c r="T106" s="353" t="s">
        <v>1270</v>
      </c>
      <c r="U106" s="353" t="s">
        <v>271</v>
      </c>
    </row>
    <row r="107" spans="1:21" x14ac:dyDescent="0.25">
      <c r="A107" s="350" t="s">
        <v>97</v>
      </c>
      <c r="B107" s="355" t="s">
        <v>1276</v>
      </c>
      <c r="C107" s="355" t="s">
        <v>1277</v>
      </c>
      <c r="D107" s="355" t="s">
        <v>1278</v>
      </c>
      <c r="E107" s="355" t="s">
        <v>1279</v>
      </c>
      <c r="L107" s="353" t="s">
        <v>1280</v>
      </c>
      <c r="M107" s="353" t="s">
        <v>1281</v>
      </c>
      <c r="N107" s="353" t="s">
        <v>1281</v>
      </c>
      <c r="O107" s="353" t="s">
        <v>1281</v>
      </c>
      <c r="P107" s="353" t="s">
        <v>1282</v>
      </c>
      <c r="Q107" s="353" t="s">
        <v>1283</v>
      </c>
      <c r="R107" s="353"/>
      <c r="S107" s="353"/>
      <c r="T107" s="353" t="s">
        <v>1280</v>
      </c>
      <c r="U107" s="354" t="s">
        <v>275</v>
      </c>
    </row>
    <row r="108" spans="1:21" x14ac:dyDescent="0.25">
      <c r="A108" s="350" t="s">
        <v>98</v>
      </c>
      <c r="B108" s="355" t="s">
        <v>1284</v>
      </c>
      <c r="C108" s="355" t="s">
        <v>1285</v>
      </c>
      <c r="D108" s="355" t="s">
        <v>1286</v>
      </c>
      <c r="E108" s="355" t="s">
        <v>1287</v>
      </c>
      <c r="I108" s="358" t="s">
        <v>1288</v>
      </c>
      <c r="L108" s="353" t="s">
        <v>1289</v>
      </c>
      <c r="M108" s="353" t="s">
        <v>1290</v>
      </c>
      <c r="N108" s="353" t="s">
        <v>1291</v>
      </c>
      <c r="O108" s="353" t="s">
        <v>1292</v>
      </c>
      <c r="P108" s="353" t="s">
        <v>1293</v>
      </c>
      <c r="Q108" s="353" t="s">
        <v>1294</v>
      </c>
      <c r="R108" s="353"/>
      <c r="S108" s="353"/>
      <c r="T108" s="353" t="s">
        <v>1289</v>
      </c>
      <c r="U108" s="353" t="s">
        <v>271</v>
      </c>
    </row>
    <row r="109" spans="1:21" x14ac:dyDescent="0.25">
      <c r="A109" s="350" t="s">
        <v>56</v>
      </c>
      <c r="B109" s="355" t="s">
        <v>1295</v>
      </c>
      <c r="C109" s="355" t="s">
        <v>1296</v>
      </c>
      <c r="D109" s="355" t="s">
        <v>1297</v>
      </c>
      <c r="E109" s="355" t="s">
        <v>1298</v>
      </c>
      <c r="I109" s="353" t="str">
        <f>HLOOKUP(Introduction!$G$4,nametranslations,94,FALSE)</f>
        <v>EMIS</v>
      </c>
      <c r="L109" s="353" t="s">
        <v>1299</v>
      </c>
      <c r="M109" s="353" t="s">
        <v>1300</v>
      </c>
      <c r="N109" s="353" t="s">
        <v>1301</v>
      </c>
      <c r="O109" s="353" t="s">
        <v>1300</v>
      </c>
      <c r="P109" s="353" t="s">
        <v>1302</v>
      </c>
      <c r="Q109" s="353" t="s">
        <v>1303</v>
      </c>
      <c r="R109" s="353"/>
      <c r="S109" s="353"/>
      <c r="T109" s="353" t="s">
        <v>1299</v>
      </c>
      <c r="U109" s="353" t="s">
        <v>271</v>
      </c>
    </row>
    <row r="110" spans="1:21" x14ac:dyDescent="0.25">
      <c r="A110" s="350" t="s">
        <v>1304</v>
      </c>
      <c r="B110" s="355" t="s">
        <v>1305</v>
      </c>
      <c r="C110" s="355" t="s">
        <v>1306</v>
      </c>
      <c r="D110" s="355" t="s">
        <v>1307</v>
      </c>
      <c r="E110" s="355" t="s">
        <v>1308</v>
      </c>
      <c r="I110" s="353" t="str">
        <f>HLOOKUP(Introduction!$G$4,nametranslations,95,FALSE)</f>
        <v>Survey</v>
      </c>
      <c r="L110" s="353" t="s">
        <v>1309</v>
      </c>
      <c r="M110" s="353" t="s">
        <v>1310</v>
      </c>
      <c r="N110" s="353" t="s">
        <v>1311</v>
      </c>
      <c r="O110" s="353" t="s">
        <v>1312</v>
      </c>
      <c r="P110" s="353" t="s">
        <v>1313</v>
      </c>
      <c r="Q110" s="353" t="s">
        <v>1314</v>
      </c>
      <c r="R110" s="353"/>
      <c r="S110" s="353"/>
      <c r="T110" s="353" t="s">
        <v>1309</v>
      </c>
      <c r="U110" s="353" t="s">
        <v>273</v>
      </c>
    </row>
    <row r="111" spans="1:21" x14ac:dyDescent="0.25">
      <c r="A111" s="350" t="s">
        <v>12</v>
      </c>
      <c r="B111" s="350" t="s">
        <v>1315</v>
      </c>
      <c r="C111" s="355" t="s">
        <v>1316</v>
      </c>
      <c r="D111" s="355" t="s">
        <v>1317</v>
      </c>
      <c r="E111" s="355" t="s">
        <v>1318</v>
      </c>
      <c r="I111" s="353" t="str">
        <f>HLOOKUP(Introduction!$G$4,nametranslations,96,FALSE)</f>
        <v>Census</v>
      </c>
      <c r="L111" s="353" t="s">
        <v>1319</v>
      </c>
      <c r="M111" s="353" t="s">
        <v>1320</v>
      </c>
      <c r="N111" s="353" t="s">
        <v>1321</v>
      </c>
      <c r="O111" s="353" t="s">
        <v>1320</v>
      </c>
      <c r="P111" s="353" t="s">
        <v>1322</v>
      </c>
      <c r="Q111" s="353" t="s">
        <v>1323</v>
      </c>
      <c r="R111" s="353"/>
      <c r="S111" s="353"/>
      <c r="T111" s="353" t="s">
        <v>1319</v>
      </c>
      <c r="U111" s="353" t="s">
        <v>271</v>
      </c>
    </row>
    <row r="112" spans="1:21" x14ac:dyDescent="0.25">
      <c r="A112" s="350" t="s">
        <v>106</v>
      </c>
      <c r="B112" s="355" t="s">
        <v>1324</v>
      </c>
      <c r="C112" s="355" t="s">
        <v>1325</v>
      </c>
      <c r="D112" s="355" t="s">
        <v>1326</v>
      </c>
      <c r="E112" s="355" t="s">
        <v>1327</v>
      </c>
      <c r="I112" s="353" t="str">
        <f>HLOOKUP(Introduction!$G$4,nametranslations,97,FALSE)</f>
        <v>Other</v>
      </c>
      <c r="L112" s="353" t="s">
        <v>1328</v>
      </c>
      <c r="M112" s="353" t="s">
        <v>1329</v>
      </c>
      <c r="N112" s="353" t="s">
        <v>1329</v>
      </c>
      <c r="O112" s="353" t="s">
        <v>1329</v>
      </c>
      <c r="P112" s="353" t="s">
        <v>1330</v>
      </c>
      <c r="Q112" s="353" t="s">
        <v>1331</v>
      </c>
      <c r="R112" s="353"/>
      <c r="S112" s="353"/>
      <c r="T112" s="353" t="s">
        <v>1328</v>
      </c>
      <c r="U112" s="353" t="s">
        <v>271</v>
      </c>
    </row>
    <row r="113" spans="1:21" x14ac:dyDescent="0.25">
      <c r="A113" s="350" t="s">
        <v>94</v>
      </c>
      <c r="B113" s="355" t="s">
        <v>1332</v>
      </c>
      <c r="C113" s="355" t="s">
        <v>1333</v>
      </c>
      <c r="D113" s="355" t="s">
        <v>1334</v>
      </c>
      <c r="E113" s="355" t="s">
        <v>1335</v>
      </c>
      <c r="I113" s="353" t="str">
        <f>HLOOKUP(Introduction!$G$4,nametranslations,98,FALSE)</f>
        <v>Survey with microdata</v>
      </c>
      <c r="L113" s="353" t="s">
        <v>1336</v>
      </c>
      <c r="M113" s="353" t="s">
        <v>1337</v>
      </c>
      <c r="N113" s="353" t="s">
        <v>1338</v>
      </c>
      <c r="O113" s="353" t="s">
        <v>1339</v>
      </c>
      <c r="P113" s="353" t="s">
        <v>1340</v>
      </c>
      <c r="Q113" s="353" t="s">
        <v>1341</v>
      </c>
      <c r="R113" s="353"/>
      <c r="S113" s="353"/>
      <c r="T113" s="353" t="s">
        <v>1336</v>
      </c>
      <c r="U113" s="354" t="s">
        <v>275</v>
      </c>
    </row>
    <row r="114" spans="1:21" x14ac:dyDescent="0.25">
      <c r="A114" s="350" t="s">
        <v>95</v>
      </c>
      <c r="B114" s="355" t="s">
        <v>1342</v>
      </c>
      <c r="C114" s="355" t="s">
        <v>1343</v>
      </c>
      <c r="D114" s="355" t="s">
        <v>1344</v>
      </c>
      <c r="E114" s="355" t="s">
        <v>1345</v>
      </c>
      <c r="I114" s="353" t="str">
        <f>HLOOKUP(Introduction!$G$4,nametranslations,99,FALSE)</f>
        <v>Admin</v>
      </c>
      <c r="L114" s="353" t="s">
        <v>1346</v>
      </c>
      <c r="M114" s="353" t="s">
        <v>1347</v>
      </c>
      <c r="N114" s="353" t="s">
        <v>1348</v>
      </c>
      <c r="O114" s="353" t="s">
        <v>1349</v>
      </c>
      <c r="P114" s="353" t="s">
        <v>1350</v>
      </c>
      <c r="Q114" s="353" t="s">
        <v>1351</v>
      </c>
      <c r="R114" s="353"/>
      <c r="S114" s="353"/>
      <c r="T114" s="353" t="s">
        <v>1346</v>
      </c>
      <c r="U114" s="353" t="s">
        <v>271</v>
      </c>
    </row>
    <row r="115" spans="1:21" x14ac:dyDescent="0.25">
      <c r="A115" s="350" t="s">
        <v>23</v>
      </c>
      <c r="B115" s="355" t="s">
        <v>1352</v>
      </c>
      <c r="C115" s="355" t="s">
        <v>1353</v>
      </c>
      <c r="D115" s="355" t="s">
        <v>1354</v>
      </c>
      <c r="E115" s="355" t="s">
        <v>1355</v>
      </c>
      <c r="L115" s="353" t="s">
        <v>1356</v>
      </c>
      <c r="M115" s="353" t="s">
        <v>1357</v>
      </c>
      <c r="N115" s="353" t="s">
        <v>1357</v>
      </c>
      <c r="O115" s="353" t="s">
        <v>1358</v>
      </c>
      <c r="P115" s="353" t="s">
        <v>1359</v>
      </c>
      <c r="Q115" s="353" t="s">
        <v>1360</v>
      </c>
      <c r="R115" s="353"/>
      <c r="S115" s="353"/>
      <c r="T115" s="353" t="s">
        <v>1356</v>
      </c>
      <c r="U115" s="354" t="s">
        <v>271</v>
      </c>
    </row>
    <row r="116" spans="1:21" x14ac:dyDescent="0.25">
      <c r="A116" s="350" t="s">
        <v>20</v>
      </c>
      <c r="B116" s="355" t="s">
        <v>1361</v>
      </c>
      <c r="C116" s="355" t="s">
        <v>1362</v>
      </c>
      <c r="D116" s="355" t="s">
        <v>1363</v>
      </c>
      <c r="E116" s="355" t="s">
        <v>1364</v>
      </c>
      <c r="L116" s="353" t="s">
        <v>1365</v>
      </c>
      <c r="M116" s="353" t="s">
        <v>1366</v>
      </c>
      <c r="N116" s="353" t="s">
        <v>1366</v>
      </c>
      <c r="O116" s="353" t="s">
        <v>1366</v>
      </c>
      <c r="P116" s="353" t="s">
        <v>1367</v>
      </c>
      <c r="Q116" s="353" t="s">
        <v>1368</v>
      </c>
      <c r="R116" s="353"/>
      <c r="S116" s="353"/>
      <c r="T116" s="353" t="s">
        <v>1365</v>
      </c>
      <c r="U116" s="353" t="s">
        <v>271</v>
      </c>
    </row>
    <row r="117" spans="1:21" x14ac:dyDescent="0.25">
      <c r="A117" s="350" t="s">
        <v>22</v>
      </c>
      <c r="B117" s="355" t="s">
        <v>1369</v>
      </c>
      <c r="C117" s="355" t="s">
        <v>1370</v>
      </c>
      <c r="D117" s="355" t="s">
        <v>1371</v>
      </c>
      <c r="E117" s="355" t="s">
        <v>1372</v>
      </c>
      <c r="L117" s="353" t="s">
        <v>1373</v>
      </c>
      <c r="M117" s="353" t="s">
        <v>1374</v>
      </c>
      <c r="N117" s="353" t="s">
        <v>1375</v>
      </c>
      <c r="O117" s="353" t="s">
        <v>1376</v>
      </c>
      <c r="P117" s="353" t="s">
        <v>1377</v>
      </c>
      <c r="Q117" s="353" t="s">
        <v>1378</v>
      </c>
      <c r="R117" s="353"/>
      <c r="S117" s="353"/>
      <c r="T117" s="353" t="s">
        <v>1373</v>
      </c>
      <c r="U117" s="354" t="s">
        <v>271</v>
      </c>
    </row>
    <row r="118" spans="1:21" x14ac:dyDescent="0.25">
      <c r="A118" s="350" t="s">
        <v>3</v>
      </c>
      <c r="B118" s="355" t="s">
        <v>1379</v>
      </c>
      <c r="C118" s="355" t="s">
        <v>1380</v>
      </c>
      <c r="D118" s="355" t="s">
        <v>1381</v>
      </c>
      <c r="E118" s="355" t="s">
        <v>1382</v>
      </c>
      <c r="L118" s="353" t="s">
        <v>1383</v>
      </c>
      <c r="M118" s="353" t="s">
        <v>1384</v>
      </c>
      <c r="N118" s="353" t="s">
        <v>1385</v>
      </c>
      <c r="O118" s="353" t="s">
        <v>1386</v>
      </c>
      <c r="P118" s="353" t="s">
        <v>1387</v>
      </c>
      <c r="Q118" s="353" t="s">
        <v>1388</v>
      </c>
      <c r="R118" s="353"/>
      <c r="S118" s="353"/>
      <c r="T118" s="353" t="s">
        <v>1383</v>
      </c>
      <c r="U118" s="353" t="s">
        <v>271</v>
      </c>
    </row>
    <row r="119" spans="1:21" x14ac:dyDescent="0.25">
      <c r="A119" s="350" t="s">
        <v>52</v>
      </c>
      <c r="B119" s="355" t="s">
        <v>1389</v>
      </c>
      <c r="C119" s="355" t="s">
        <v>1390</v>
      </c>
      <c r="D119" s="355" t="s">
        <v>1391</v>
      </c>
      <c r="E119" s="355" t="s">
        <v>1392</v>
      </c>
      <c r="L119" s="353" t="s">
        <v>1393</v>
      </c>
      <c r="M119" s="353" t="s">
        <v>1394</v>
      </c>
      <c r="N119" s="353" t="s">
        <v>1394</v>
      </c>
      <c r="O119" s="353" t="s">
        <v>1394</v>
      </c>
      <c r="P119" s="353" t="s">
        <v>1395</v>
      </c>
      <c r="Q119" s="353" t="s">
        <v>1396</v>
      </c>
      <c r="R119" s="353"/>
      <c r="S119" s="353"/>
      <c r="T119" s="353" t="s">
        <v>1393</v>
      </c>
      <c r="U119" s="353" t="s">
        <v>271</v>
      </c>
    </row>
    <row r="120" spans="1:21" x14ac:dyDescent="0.25">
      <c r="A120" s="350" t="s">
        <v>57</v>
      </c>
      <c r="B120" s="355" t="s">
        <v>1397</v>
      </c>
      <c r="C120" s="355" t="s">
        <v>1398</v>
      </c>
      <c r="D120" s="355" t="s">
        <v>1399</v>
      </c>
      <c r="E120" s="355" t="s">
        <v>1400</v>
      </c>
      <c r="L120" s="353" t="s">
        <v>1401</v>
      </c>
      <c r="M120" s="353" t="s">
        <v>1402</v>
      </c>
      <c r="N120" s="353" t="s">
        <v>1403</v>
      </c>
      <c r="O120" s="353" t="s">
        <v>1404</v>
      </c>
      <c r="P120" s="353" t="s">
        <v>1405</v>
      </c>
      <c r="Q120" s="353" t="s">
        <v>1406</v>
      </c>
      <c r="R120" s="353"/>
      <c r="S120" s="353"/>
      <c r="T120" s="353" t="s">
        <v>1401</v>
      </c>
      <c r="U120" s="353" t="s">
        <v>271</v>
      </c>
    </row>
    <row r="121" spans="1:21" x14ac:dyDescent="0.25">
      <c r="A121" s="350" t="s">
        <v>99</v>
      </c>
      <c r="B121" s="355" t="s">
        <v>1407</v>
      </c>
      <c r="C121" s="355" t="s">
        <v>1408</v>
      </c>
      <c r="D121" s="355" t="s">
        <v>1409</v>
      </c>
      <c r="E121" s="355" t="s">
        <v>1410</v>
      </c>
      <c r="L121" s="353" t="s">
        <v>1411</v>
      </c>
      <c r="M121" s="353" t="s">
        <v>1412</v>
      </c>
      <c r="N121" s="353" t="s">
        <v>1413</v>
      </c>
      <c r="O121" s="353" t="s">
        <v>1414</v>
      </c>
      <c r="P121" s="353" t="s">
        <v>1415</v>
      </c>
      <c r="Q121" s="353" t="s">
        <v>1416</v>
      </c>
      <c r="R121" s="353"/>
      <c r="S121" s="353"/>
      <c r="T121" s="353" t="s">
        <v>1411</v>
      </c>
      <c r="U121" s="353" t="s">
        <v>271</v>
      </c>
    </row>
    <row r="122" spans="1:21" x14ac:dyDescent="0.25">
      <c r="A122" s="350" t="s">
        <v>113</v>
      </c>
      <c r="B122" s="355" t="s">
        <v>1417</v>
      </c>
      <c r="C122" s="355" t="s">
        <v>1418</v>
      </c>
      <c r="D122" s="355" t="s">
        <v>1419</v>
      </c>
      <c r="E122" s="355" t="s">
        <v>1420</v>
      </c>
      <c r="L122" s="353" t="s">
        <v>1421</v>
      </c>
      <c r="M122" s="353" t="s">
        <v>1422</v>
      </c>
      <c r="N122" s="353" t="s">
        <v>1423</v>
      </c>
      <c r="O122" s="353" t="s">
        <v>1422</v>
      </c>
      <c r="P122" s="353" t="s">
        <v>1424</v>
      </c>
      <c r="Q122" s="353" t="s">
        <v>1425</v>
      </c>
      <c r="R122" s="353"/>
      <c r="S122" s="353"/>
      <c r="T122" s="353" t="s">
        <v>1421</v>
      </c>
      <c r="U122" s="354" t="s">
        <v>275</v>
      </c>
    </row>
    <row r="123" spans="1:21" x14ac:dyDescent="0.25">
      <c r="A123" s="350" t="s">
        <v>114</v>
      </c>
      <c r="B123" s="355" t="s">
        <v>1426</v>
      </c>
      <c r="C123" s="355" t="s">
        <v>1427</v>
      </c>
      <c r="D123" s="355" t="s">
        <v>1428</v>
      </c>
      <c r="E123" s="355" t="s">
        <v>1429</v>
      </c>
      <c r="L123" s="353" t="s">
        <v>1430</v>
      </c>
      <c r="M123" s="353" t="s">
        <v>1431</v>
      </c>
      <c r="N123" s="353" t="s">
        <v>1432</v>
      </c>
      <c r="O123" s="353" t="s">
        <v>1433</v>
      </c>
      <c r="P123" s="353" t="s">
        <v>1434</v>
      </c>
      <c r="Q123" s="353" t="s">
        <v>1435</v>
      </c>
      <c r="R123" s="353"/>
      <c r="S123" s="353"/>
      <c r="T123" s="353" t="s">
        <v>1430</v>
      </c>
      <c r="U123" s="353" t="s">
        <v>273</v>
      </c>
    </row>
    <row r="124" spans="1:21" x14ac:dyDescent="0.25">
      <c r="A124" s="350" t="s">
        <v>30</v>
      </c>
      <c r="B124" s="355" t="s">
        <v>1436</v>
      </c>
      <c r="C124" s="355" t="s">
        <v>1437</v>
      </c>
      <c r="D124" s="355" t="s">
        <v>1438</v>
      </c>
      <c r="E124" s="355" t="s">
        <v>1439</v>
      </c>
      <c r="L124" s="353" t="s">
        <v>1440</v>
      </c>
      <c r="M124" s="353" t="s">
        <v>1441</v>
      </c>
      <c r="N124" s="353" t="s">
        <v>1442</v>
      </c>
      <c r="O124" s="353" t="s">
        <v>1443</v>
      </c>
      <c r="P124" s="353" t="s">
        <v>1444</v>
      </c>
      <c r="Q124" s="353" t="s">
        <v>1445</v>
      </c>
      <c r="R124" s="353"/>
      <c r="S124" s="353"/>
      <c r="T124" s="353" t="s">
        <v>1440</v>
      </c>
      <c r="U124" s="353" t="s">
        <v>275</v>
      </c>
    </row>
    <row r="125" spans="1:21" x14ac:dyDescent="0.25">
      <c r="A125" s="350" t="s">
        <v>26</v>
      </c>
      <c r="B125" s="355" t="s">
        <v>1446</v>
      </c>
      <c r="C125" s="355" t="s">
        <v>1447</v>
      </c>
      <c r="D125" s="355" t="s">
        <v>1448</v>
      </c>
      <c r="E125" s="355" t="s">
        <v>1449</v>
      </c>
      <c r="L125" s="353" t="s">
        <v>1450</v>
      </c>
      <c r="M125" s="353" t="s">
        <v>1451</v>
      </c>
      <c r="N125" s="353" t="s">
        <v>1452</v>
      </c>
      <c r="O125" s="353" t="s">
        <v>1451</v>
      </c>
      <c r="P125" s="353" t="s">
        <v>1453</v>
      </c>
      <c r="Q125" s="353" t="s">
        <v>1454</v>
      </c>
      <c r="R125" s="353"/>
      <c r="S125" s="353"/>
      <c r="T125" s="353" t="s">
        <v>1450</v>
      </c>
      <c r="U125" s="353" t="s">
        <v>271</v>
      </c>
    </row>
    <row r="126" spans="1:21" x14ac:dyDescent="0.25">
      <c r="A126" s="350" t="s">
        <v>127</v>
      </c>
      <c r="B126" s="355" t="s">
        <v>1455</v>
      </c>
      <c r="C126" s="355" t="s">
        <v>1039</v>
      </c>
      <c r="D126" s="355" t="s">
        <v>1040</v>
      </c>
      <c r="E126" s="355" t="s">
        <v>1041</v>
      </c>
      <c r="L126" s="353" t="s">
        <v>1456</v>
      </c>
      <c r="M126" s="353" t="s">
        <v>1457</v>
      </c>
      <c r="N126" s="353" t="s">
        <v>1458</v>
      </c>
      <c r="O126" s="353" t="s">
        <v>1459</v>
      </c>
      <c r="P126" s="353" t="s">
        <v>1460</v>
      </c>
      <c r="Q126" s="353" t="s">
        <v>1461</v>
      </c>
      <c r="R126" s="353"/>
      <c r="S126" s="353"/>
      <c r="T126" s="353" t="s">
        <v>1456</v>
      </c>
      <c r="U126" s="354" t="s">
        <v>275</v>
      </c>
    </row>
    <row r="127" spans="1:21" x14ac:dyDescent="0.25">
      <c r="A127" s="350" t="s">
        <v>128</v>
      </c>
      <c r="B127" s="355" t="s">
        <v>1462</v>
      </c>
      <c r="C127" s="355" t="s">
        <v>1463</v>
      </c>
      <c r="D127" s="355" t="s">
        <v>1464</v>
      </c>
      <c r="E127" s="355" t="s">
        <v>1465</v>
      </c>
      <c r="L127" s="353" t="s">
        <v>1466</v>
      </c>
      <c r="M127" s="353" t="s">
        <v>1467</v>
      </c>
      <c r="N127" s="353" t="s">
        <v>1468</v>
      </c>
      <c r="O127" s="353" t="s">
        <v>1469</v>
      </c>
      <c r="P127" s="353" t="s">
        <v>1470</v>
      </c>
      <c r="Q127" s="353" t="s">
        <v>1471</v>
      </c>
      <c r="R127" s="353"/>
      <c r="S127" s="353"/>
      <c r="T127" s="353" t="s">
        <v>1466</v>
      </c>
      <c r="U127" s="353" t="s">
        <v>271</v>
      </c>
    </row>
    <row r="128" spans="1:21" x14ac:dyDescent="0.25">
      <c r="A128" s="350" t="s">
        <v>112</v>
      </c>
      <c r="B128" s="355" t="s">
        <v>1472</v>
      </c>
      <c r="C128" s="355" t="s">
        <v>1473</v>
      </c>
      <c r="D128" s="355" t="s">
        <v>1474</v>
      </c>
      <c r="E128" s="355" t="s">
        <v>1475</v>
      </c>
      <c r="L128" s="353" t="s">
        <v>1476</v>
      </c>
      <c r="M128" s="353" t="s">
        <v>1477</v>
      </c>
      <c r="N128" s="353" t="s">
        <v>1477</v>
      </c>
      <c r="O128" s="353" t="s">
        <v>1477</v>
      </c>
      <c r="P128" s="353" t="s">
        <v>1478</v>
      </c>
      <c r="Q128" s="353" t="s">
        <v>1479</v>
      </c>
      <c r="R128" s="353"/>
      <c r="S128" s="353"/>
      <c r="T128" s="353" t="s">
        <v>1476</v>
      </c>
      <c r="U128" s="353" t="s">
        <v>271</v>
      </c>
    </row>
    <row r="129" spans="1:21" x14ac:dyDescent="0.25">
      <c r="A129" s="350" t="s">
        <v>158</v>
      </c>
      <c r="B129" s="355" t="s">
        <v>1480</v>
      </c>
      <c r="C129" s="355" t="s">
        <v>1481</v>
      </c>
      <c r="D129" s="355" t="s">
        <v>1482</v>
      </c>
      <c r="E129" s="355" t="s">
        <v>1483</v>
      </c>
      <c r="L129" s="353" t="s">
        <v>1484</v>
      </c>
      <c r="M129" s="353" t="s">
        <v>1485</v>
      </c>
      <c r="N129" s="353" t="s">
        <v>1485</v>
      </c>
      <c r="O129" s="353" t="s">
        <v>1485</v>
      </c>
      <c r="P129" s="353" t="s">
        <v>1486</v>
      </c>
      <c r="Q129" s="353" t="s">
        <v>1487</v>
      </c>
      <c r="R129" s="353"/>
      <c r="S129" s="353"/>
      <c r="T129" s="353" t="s">
        <v>1484</v>
      </c>
      <c r="U129" s="353" t="s">
        <v>271</v>
      </c>
    </row>
    <row r="130" spans="1:21" x14ac:dyDescent="0.25">
      <c r="A130" s="350" t="s">
        <v>1488</v>
      </c>
      <c r="B130" s="355" t="s">
        <v>1488</v>
      </c>
      <c r="C130" s="355" t="s">
        <v>1489</v>
      </c>
      <c r="D130" s="355" t="s">
        <v>1490</v>
      </c>
      <c r="E130" s="355" t="s">
        <v>1491</v>
      </c>
      <c r="L130" s="353" t="s">
        <v>1492</v>
      </c>
      <c r="M130" s="353" t="s">
        <v>1493</v>
      </c>
      <c r="N130" s="353" t="s">
        <v>1493</v>
      </c>
      <c r="O130" s="353" t="s">
        <v>1493</v>
      </c>
      <c r="P130" s="353" t="s">
        <v>1494</v>
      </c>
      <c r="Q130" s="353" t="s">
        <v>1495</v>
      </c>
      <c r="R130" s="353"/>
      <c r="S130" s="353"/>
      <c r="T130" s="353" t="s">
        <v>1492</v>
      </c>
      <c r="U130" s="353" t="s">
        <v>271</v>
      </c>
    </row>
    <row r="131" spans="1:21" x14ac:dyDescent="0.25">
      <c r="A131" s="350" t="s">
        <v>1496</v>
      </c>
      <c r="B131" s="355" t="s">
        <v>1497</v>
      </c>
      <c r="C131" s="355" t="s">
        <v>1498</v>
      </c>
      <c r="D131" s="355" t="s">
        <v>1499</v>
      </c>
      <c r="E131" s="355" t="s">
        <v>1500</v>
      </c>
      <c r="L131" s="353" t="s">
        <v>1501</v>
      </c>
      <c r="M131" s="353" t="s">
        <v>1502</v>
      </c>
      <c r="N131" s="353" t="s">
        <v>1503</v>
      </c>
      <c r="O131" s="353" t="s">
        <v>1504</v>
      </c>
      <c r="P131" s="353" t="s">
        <v>1505</v>
      </c>
      <c r="Q131" s="353" t="s">
        <v>1506</v>
      </c>
      <c r="R131" s="353"/>
      <c r="S131" s="353"/>
      <c r="T131" s="353" t="s">
        <v>1501</v>
      </c>
      <c r="U131" s="353" t="s">
        <v>271</v>
      </c>
    </row>
    <row r="132" spans="1:21" x14ac:dyDescent="0.25">
      <c r="A132" s="350" t="s">
        <v>1507</v>
      </c>
      <c r="B132" s="355" t="s">
        <v>1508</v>
      </c>
      <c r="C132" s="355" t="s">
        <v>1509</v>
      </c>
      <c r="D132" s="355" t="s">
        <v>1510</v>
      </c>
      <c r="E132" s="355" t="s">
        <v>1511</v>
      </c>
      <c r="L132" s="353" t="s">
        <v>1512</v>
      </c>
      <c r="M132" s="353" t="s">
        <v>1513</v>
      </c>
      <c r="N132" s="353" t="s">
        <v>1513</v>
      </c>
      <c r="O132" s="353" t="s">
        <v>1514</v>
      </c>
      <c r="P132" s="353" t="s">
        <v>1515</v>
      </c>
      <c r="Q132" s="353" t="s">
        <v>1516</v>
      </c>
      <c r="R132" s="353"/>
      <c r="S132" s="353"/>
      <c r="T132" s="353" t="s">
        <v>1512</v>
      </c>
      <c r="U132" s="353" t="s">
        <v>273</v>
      </c>
    </row>
    <row r="133" spans="1:21" x14ac:dyDescent="0.25">
      <c r="A133" s="350" t="s">
        <v>1517</v>
      </c>
      <c r="B133" s="355" t="s">
        <v>1518</v>
      </c>
      <c r="C133" s="355" t="s">
        <v>1519</v>
      </c>
      <c r="D133" s="355" t="s">
        <v>1520</v>
      </c>
      <c r="E133" s="355" t="s">
        <v>1521</v>
      </c>
      <c r="L133" s="353" t="s">
        <v>1522</v>
      </c>
      <c r="M133" s="353" t="s">
        <v>1523</v>
      </c>
      <c r="N133" s="353" t="s">
        <v>1524</v>
      </c>
      <c r="O133" s="353" t="s">
        <v>1525</v>
      </c>
      <c r="P133" s="353" t="s">
        <v>1526</v>
      </c>
      <c r="Q133" s="353" t="s">
        <v>1527</v>
      </c>
      <c r="R133" s="353"/>
      <c r="S133" s="353"/>
      <c r="T133" s="353" t="s">
        <v>1522</v>
      </c>
      <c r="U133" s="353" t="s">
        <v>271</v>
      </c>
    </row>
    <row r="134" spans="1:21" x14ac:dyDescent="0.25">
      <c r="A134" s="350" t="s">
        <v>1528</v>
      </c>
      <c r="B134" s="355" t="s">
        <v>1529</v>
      </c>
      <c r="C134" s="355" t="s">
        <v>1530</v>
      </c>
      <c r="D134" s="355" t="s">
        <v>1531</v>
      </c>
      <c r="E134" s="355" t="s">
        <v>1532</v>
      </c>
      <c r="L134" s="353" t="s">
        <v>1533</v>
      </c>
      <c r="M134" s="353" t="s">
        <v>1534</v>
      </c>
      <c r="N134" s="353" t="s">
        <v>1535</v>
      </c>
      <c r="O134" s="353" t="s">
        <v>1536</v>
      </c>
      <c r="P134" s="353" t="s">
        <v>1537</v>
      </c>
      <c r="Q134" s="353" t="s">
        <v>1538</v>
      </c>
      <c r="R134" s="353"/>
      <c r="S134" s="353"/>
      <c r="T134" s="353" t="s">
        <v>1533</v>
      </c>
      <c r="U134" s="353" t="s">
        <v>271</v>
      </c>
    </row>
    <row r="135" spans="1:21" x14ac:dyDescent="0.25">
      <c r="A135" s="350" t="s">
        <v>1539</v>
      </c>
      <c r="B135" s="355" t="s">
        <v>1540</v>
      </c>
      <c r="C135" s="355" t="s">
        <v>1541</v>
      </c>
      <c r="D135" s="355" t="s">
        <v>1542</v>
      </c>
      <c r="E135" s="355" t="s">
        <v>1543</v>
      </c>
      <c r="L135" s="353" t="s">
        <v>1544</v>
      </c>
      <c r="M135" s="353" t="s">
        <v>1545</v>
      </c>
      <c r="N135" s="353" t="s">
        <v>1546</v>
      </c>
      <c r="O135" s="353" t="s">
        <v>1547</v>
      </c>
      <c r="P135" s="353" t="s">
        <v>1548</v>
      </c>
      <c r="Q135" s="353" t="s">
        <v>1549</v>
      </c>
      <c r="R135" s="353"/>
      <c r="S135" s="353"/>
      <c r="T135" s="353" t="s">
        <v>1544</v>
      </c>
      <c r="U135" s="353" t="s">
        <v>273</v>
      </c>
    </row>
    <row r="136" spans="1:21" x14ac:dyDescent="0.25">
      <c r="A136" s="350" t="s">
        <v>1550</v>
      </c>
      <c r="B136" s="355" t="s">
        <v>1551</v>
      </c>
      <c r="C136" s="355" t="s">
        <v>1552</v>
      </c>
      <c r="D136" s="355" t="s">
        <v>1553</v>
      </c>
      <c r="E136" s="355" t="s">
        <v>1554</v>
      </c>
      <c r="L136" s="353" t="s">
        <v>1555</v>
      </c>
      <c r="M136" s="353" t="s">
        <v>1556</v>
      </c>
      <c r="N136" s="353" t="s">
        <v>1557</v>
      </c>
      <c r="O136" s="353" t="s">
        <v>1558</v>
      </c>
      <c r="P136" s="353" t="s">
        <v>1559</v>
      </c>
      <c r="Q136" s="353" t="s">
        <v>1560</v>
      </c>
      <c r="R136" s="353"/>
      <c r="S136" s="353"/>
      <c r="T136" s="353" t="s">
        <v>1555</v>
      </c>
      <c r="U136" s="353" t="s">
        <v>275</v>
      </c>
    </row>
    <row r="137" spans="1:21" x14ac:dyDescent="0.25">
      <c r="A137" s="350" t="s">
        <v>1561</v>
      </c>
      <c r="B137" s="355" t="s">
        <v>1562</v>
      </c>
      <c r="C137" s="355" t="s">
        <v>1563</v>
      </c>
      <c r="D137" s="355" t="s">
        <v>1564</v>
      </c>
      <c r="E137" s="355" t="s">
        <v>1565</v>
      </c>
      <c r="L137" s="353" t="s">
        <v>1566</v>
      </c>
      <c r="M137" s="353" t="s">
        <v>1567</v>
      </c>
      <c r="N137" s="353" t="s">
        <v>1567</v>
      </c>
      <c r="O137" s="353" t="s">
        <v>1568</v>
      </c>
      <c r="P137" s="353" t="s">
        <v>1569</v>
      </c>
      <c r="Q137" s="353" t="s">
        <v>1570</v>
      </c>
      <c r="R137" s="353"/>
      <c r="S137" s="353"/>
      <c r="T137" s="353" t="s">
        <v>1566</v>
      </c>
      <c r="U137" s="353" t="s">
        <v>273</v>
      </c>
    </row>
    <row r="138" spans="1:21" x14ac:dyDescent="0.25">
      <c r="A138" s="350" t="s">
        <v>183</v>
      </c>
      <c r="B138" s="355" t="s">
        <v>1571</v>
      </c>
      <c r="C138" s="355" t="s">
        <v>1572</v>
      </c>
      <c r="D138" s="355" t="s">
        <v>1573</v>
      </c>
      <c r="E138" s="355" t="s">
        <v>1574</v>
      </c>
      <c r="L138" s="353" t="s">
        <v>1575</v>
      </c>
      <c r="M138" s="353" t="s">
        <v>1576</v>
      </c>
      <c r="N138" s="353" t="s">
        <v>1577</v>
      </c>
      <c r="O138" s="353" t="s">
        <v>1578</v>
      </c>
      <c r="P138" s="353" t="s">
        <v>1579</v>
      </c>
      <c r="Q138" s="353" t="s">
        <v>1580</v>
      </c>
      <c r="R138" s="353"/>
      <c r="S138" s="353"/>
      <c r="T138" s="353" t="s">
        <v>1575</v>
      </c>
      <c r="U138" s="354" t="s">
        <v>271</v>
      </c>
    </row>
    <row r="139" spans="1:21" x14ac:dyDescent="0.25">
      <c r="A139" s="352" t="s">
        <v>1581</v>
      </c>
      <c r="L139" s="353" t="s">
        <v>1582</v>
      </c>
      <c r="M139" s="353" t="s">
        <v>1583</v>
      </c>
      <c r="N139" s="353" t="s">
        <v>1583</v>
      </c>
      <c r="O139" s="353" t="s">
        <v>1583</v>
      </c>
      <c r="P139" s="353" t="s">
        <v>1584</v>
      </c>
      <c r="Q139" s="353" t="s">
        <v>1585</v>
      </c>
      <c r="R139" s="353"/>
      <c r="S139" s="353"/>
      <c r="T139" s="353" t="s">
        <v>1582</v>
      </c>
      <c r="U139" s="353" t="s">
        <v>273</v>
      </c>
    </row>
    <row r="140" spans="1:21" x14ac:dyDescent="0.25">
      <c r="A140" s="350" t="s">
        <v>213</v>
      </c>
      <c r="B140" s="355" t="s">
        <v>1586</v>
      </c>
      <c r="C140" s="355" t="s">
        <v>1587</v>
      </c>
      <c r="D140" s="355" t="s">
        <v>1588</v>
      </c>
      <c r="E140" s="355" t="s">
        <v>1589</v>
      </c>
      <c r="L140" s="353" t="s">
        <v>1590</v>
      </c>
      <c r="M140" s="353" t="s">
        <v>1591</v>
      </c>
      <c r="N140" s="353" t="s">
        <v>1591</v>
      </c>
      <c r="O140" s="353" t="s">
        <v>1592</v>
      </c>
      <c r="P140" s="353" t="s">
        <v>1593</v>
      </c>
      <c r="Q140" s="353" t="s">
        <v>1594</v>
      </c>
      <c r="R140" s="353"/>
      <c r="S140" s="353"/>
      <c r="T140" s="353" t="s">
        <v>1590</v>
      </c>
      <c r="U140" s="353" t="s">
        <v>271</v>
      </c>
    </row>
    <row r="141" spans="1:21" x14ac:dyDescent="0.25">
      <c r="A141" s="350" t="s">
        <v>215</v>
      </c>
      <c r="B141" s="355" t="s">
        <v>1595</v>
      </c>
      <c r="C141" s="355" t="s">
        <v>1596</v>
      </c>
      <c r="D141" s="355" t="s">
        <v>1597</v>
      </c>
      <c r="E141" s="355" t="s">
        <v>1598</v>
      </c>
      <c r="L141" s="353" t="s">
        <v>1599</v>
      </c>
      <c r="M141" s="353" t="s">
        <v>1600</v>
      </c>
      <c r="N141" s="353" t="s">
        <v>1601</v>
      </c>
      <c r="O141" s="353" t="s">
        <v>1602</v>
      </c>
      <c r="P141" s="353" t="s">
        <v>1603</v>
      </c>
      <c r="Q141" s="353" t="s">
        <v>1604</v>
      </c>
      <c r="R141" s="353"/>
      <c r="S141" s="353"/>
      <c r="T141" s="353" t="s">
        <v>1599</v>
      </c>
      <c r="U141" s="354" t="s">
        <v>272</v>
      </c>
    </row>
    <row r="142" spans="1:21" x14ac:dyDescent="0.25">
      <c r="A142" s="350" t="s">
        <v>1605</v>
      </c>
      <c r="B142" s="355" t="s">
        <v>1606</v>
      </c>
      <c r="C142" s="355" t="s">
        <v>1607</v>
      </c>
      <c r="D142" s="355" t="s">
        <v>1608</v>
      </c>
      <c r="E142" s="355" t="s">
        <v>1609</v>
      </c>
      <c r="L142" s="353" t="s">
        <v>1610</v>
      </c>
      <c r="M142" s="353" t="s">
        <v>1611</v>
      </c>
      <c r="N142" s="353" t="s">
        <v>1612</v>
      </c>
      <c r="O142" s="353" t="s">
        <v>1613</v>
      </c>
      <c r="P142" s="353" t="s">
        <v>1614</v>
      </c>
      <c r="Q142" s="353" t="s">
        <v>1615</v>
      </c>
      <c r="R142" s="353"/>
      <c r="S142" s="353"/>
      <c r="T142" s="353" t="s">
        <v>1610</v>
      </c>
      <c r="U142" s="353" t="s">
        <v>271</v>
      </c>
    </row>
    <row r="143" spans="1:21" x14ac:dyDescent="0.25">
      <c r="A143" s="350" t="s">
        <v>217</v>
      </c>
      <c r="B143" s="355" t="s">
        <v>1616</v>
      </c>
      <c r="C143" s="355" t="s">
        <v>1617</v>
      </c>
      <c r="D143" s="355" t="s">
        <v>1618</v>
      </c>
      <c r="E143" s="355" t="s">
        <v>1619</v>
      </c>
      <c r="L143" s="353" t="s">
        <v>1620</v>
      </c>
      <c r="M143" s="353" t="s">
        <v>1621</v>
      </c>
      <c r="N143" s="353" t="s">
        <v>1622</v>
      </c>
      <c r="O143" s="353" t="s">
        <v>1623</v>
      </c>
      <c r="P143" s="353" t="s">
        <v>1624</v>
      </c>
      <c r="Q143" s="353" t="s">
        <v>1625</v>
      </c>
      <c r="R143" s="353"/>
      <c r="S143" s="353"/>
      <c r="T143" s="353" t="s">
        <v>1620</v>
      </c>
      <c r="U143" s="353" t="s">
        <v>271</v>
      </c>
    </row>
    <row r="144" spans="1:21" x14ac:dyDescent="0.25">
      <c r="A144" s="350" t="s">
        <v>1626</v>
      </c>
      <c r="B144" s="355" t="s">
        <v>1627</v>
      </c>
      <c r="C144" s="355" t="s">
        <v>1628</v>
      </c>
      <c r="D144" s="355" t="s">
        <v>1629</v>
      </c>
      <c r="E144" s="355" t="s">
        <v>1630</v>
      </c>
      <c r="L144" s="353" t="s">
        <v>1631</v>
      </c>
      <c r="M144" s="353" t="s">
        <v>1632</v>
      </c>
      <c r="N144" s="353" t="s">
        <v>1632</v>
      </c>
      <c r="O144" s="353" t="s">
        <v>1633</v>
      </c>
      <c r="P144" s="353" t="s">
        <v>1634</v>
      </c>
      <c r="Q144" s="353" t="s">
        <v>1635</v>
      </c>
      <c r="R144" s="353"/>
      <c r="S144" s="353"/>
      <c r="T144" s="353" t="s">
        <v>1631</v>
      </c>
      <c r="U144" s="353" t="s">
        <v>273</v>
      </c>
    </row>
    <row r="145" spans="1:21" x14ac:dyDescent="0.25">
      <c r="A145" s="350" t="s">
        <v>219</v>
      </c>
      <c r="B145" s="355" t="s">
        <v>1636</v>
      </c>
      <c r="C145" s="355" t="s">
        <v>1637</v>
      </c>
      <c r="D145" s="355" t="s">
        <v>1638</v>
      </c>
      <c r="E145" s="355" t="s">
        <v>1639</v>
      </c>
      <c r="L145" s="353" t="s">
        <v>1640</v>
      </c>
      <c r="M145" s="353" t="s">
        <v>1641</v>
      </c>
      <c r="N145" s="353" t="s">
        <v>1642</v>
      </c>
      <c r="O145" s="353" t="s">
        <v>1641</v>
      </c>
      <c r="P145" s="353" t="s">
        <v>1643</v>
      </c>
      <c r="Q145" s="353" t="s">
        <v>1644</v>
      </c>
      <c r="R145" s="353"/>
      <c r="S145" s="353"/>
      <c r="T145" s="353" t="s">
        <v>1640</v>
      </c>
      <c r="U145" s="353" t="s">
        <v>271</v>
      </c>
    </row>
    <row r="146" spans="1:21" x14ac:dyDescent="0.25">
      <c r="A146" s="350" t="s">
        <v>221</v>
      </c>
      <c r="B146" s="355" t="s">
        <v>1645</v>
      </c>
      <c r="C146" s="355" t="s">
        <v>1646</v>
      </c>
      <c r="D146" s="355" t="s">
        <v>1647</v>
      </c>
      <c r="E146" s="355" t="s">
        <v>1648</v>
      </c>
      <c r="L146" s="353" t="s">
        <v>1649</v>
      </c>
      <c r="M146" s="353" t="s">
        <v>1650</v>
      </c>
      <c r="N146" s="353" t="s">
        <v>1650</v>
      </c>
      <c r="O146" s="353" t="s">
        <v>1650</v>
      </c>
      <c r="P146" s="353" t="s">
        <v>1651</v>
      </c>
      <c r="Q146" s="353" t="s">
        <v>1652</v>
      </c>
      <c r="R146" s="353"/>
      <c r="S146" s="353"/>
      <c r="T146" s="353" t="s">
        <v>1649</v>
      </c>
      <c r="U146" s="353" t="s">
        <v>271</v>
      </c>
    </row>
    <row r="147" spans="1:21" x14ac:dyDescent="0.25">
      <c r="A147" s="350" t="s">
        <v>222</v>
      </c>
      <c r="B147" s="355" t="s">
        <v>1653</v>
      </c>
      <c r="C147" s="355" t="s">
        <v>1654</v>
      </c>
      <c r="D147" s="355" t="s">
        <v>1655</v>
      </c>
      <c r="E147" s="355" t="s">
        <v>1656</v>
      </c>
      <c r="L147" s="353" t="s">
        <v>1657</v>
      </c>
      <c r="M147" s="353" t="s">
        <v>1658</v>
      </c>
      <c r="N147" s="353" t="s">
        <v>1659</v>
      </c>
      <c r="O147" s="353" t="s">
        <v>1658</v>
      </c>
      <c r="P147" s="353" t="s">
        <v>1660</v>
      </c>
      <c r="Q147" s="353" t="s">
        <v>1661</v>
      </c>
      <c r="R147" s="353"/>
      <c r="S147" s="353"/>
      <c r="T147" s="353" t="s">
        <v>1657</v>
      </c>
      <c r="U147" s="353" t="s">
        <v>271</v>
      </c>
    </row>
    <row r="148" spans="1:21" x14ac:dyDescent="0.25">
      <c r="A148" s="350" t="s">
        <v>223</v>
      </c>
      <c r="B148" s="355" t="s">
        <v>1662</v>
      </c>
      <c r="C148" s="355" t="s">
        <v>1663</v>
      </c>
      <c r="D148" s="355" t="s">
        <v>1664</v>
      </c>
      <c r="E148" s="355" t="s">
        <v>1665</v>
      </c>
      <c r="L148" s="353" t="s">
        <v>1666</v>
      </c>
      <c r="M148" s="353" t="s">
        <v>1667</v>
      </c>
      <c r="N148" s="353" t="s">
        <v>1668</v>
      </c>
      <c r="O148" s="353" t="s">
        <v>1667</v>
      </c>
      <c r="P148" s="353" t="s">
        <v>1669</v>
      </c>
      <c r="Q148" s="353" t="s">
        <v>1670</v>
      </c>
      <c r="R148" s="353"/>
      <c r="S148" s="353"/>
      <c r="T148" s="353" t="s">
        <v>1666</v>
      </c>
      <c r="U148" s="353" t="s">
        <v>271</v>
      </c>
    </row>
    <row r="149" spans="1:21" x14ac:dyDescent="0.25">
      <c r="A149" s="350" t="s">
        <v>236</v>
      </c>
      <c r="B149" s="355" t="s">
        <v>1671</v>
      </c>
      <c r="C149" s="355" t="s">
        <v>1672</v>
      </c>
      <c r="D149" s="355" t="s">
        <v>1673</v>
      </c>
      <c r="E149" s="355" t="s">
        <v>1674</v>
      </c>
      <c r="L149" s="353" t="s">
        <v>1675</v>
      </c>
      <c r="M149" s="353" t="s">
        <v>1676</v>
      </c>
      <c r="N149" s="353" t="s">
        <v>1677</v>
      </c>
      <c r="O149" s="353" t="s">
        <v>1678</v>
      </c>
      <c r="P149" s="353" t="s">
        <v>1679</v>
      </c>
      <c r="Q149" s="353" t="s">
        <v>1680</v>
      </c>
      <c r="R149" s="353"/>
      <c r="S149" s="353"/>
      <c r="T149" s="353" t="s">
        <v>1675</v>
      </c>
      <c r="U149" s="353" t="s">
        <v>271</v>
      </c>
    </row>
    <row r="150" spans="1:21" x14ac:dyDescent="0.25">
      <c r="A150" s="350" t="s">
        <v>224</v>
      </c>
      <c r="B150" s="355" t="s">
        <v>1681</v>
      </c>
      <c r="C150" s="355" t="s">
        <v>1682</v>
      </c>
      <c r="D150" s="355" t="s">
        <v>1683</v>
      </c>
      <c r="E150" s="355" t="s">
        <v>1684</v>
      </c>
      <c r="L150" s="353" t="s">
        <v>1685</v>
      </c>
      <c r="M150" s="353" t="s">
        <v>1686</v>
      </c>
      <c r="N150" s="353" t="s">
        <v>1686</v>
      </c>
      <c r="O150" s="353" t="s">
        <v>1686</v>
      </c>
      <c r="P150" s="353" t="s">
        <v>1687</v>
      </c>
      <c r="Q150" s="353" t="s">
        <v>1688</v>
      </c>
      <c r="R150" s="353"/>
      <c r="S150" s="353"/>
      <c r="T150" s="353" t="s">
        <v>1685</v>
      </c>
      <c r="U150" s="353" t="s">
        <v>271</v>
      </c>
    </row>
    <row r="151" spans="1:21" ht="409.6" x14ac:dyDescent="0.25">
      <c r="A151" s="360" t="s">
        <v>225</v>
      </c>
      <c r="B151" s="360" t="s">
        <v>1689</v>
      </c>
      <c r="C151" s="360" t="s">
        <v>1690</v>
      </c>
      <c r="D151" s="362" t="s">
        <v>1691</v>
      </c>
      <c r="E151" s="360" t="s">
        <v>1692</v>
      </c>
      <c r="L151" s="353" t="s">
        <v>1693</v>
      </c>
      <c r="M151" s="353" t="s">
        <v>1694</v>
      </c>
      <c r="N151" s="353" t="s">
        <v>1695</v>
      </c>
      <c r="O151" s="353" t="s">
        <v>1694</v>
      </c>
      <c r="P151" s="353" t="s">
        <v>1696</v>
      </c>
      <c r="Q151" s="353" t="s">
        <v>1697</v>
      </c>
      <c r="R151" s="353"/>
      <c r="S151" s="353"/>
      <c r="T151" s="353" t="s">
        <v>1693</v>
      </c>
      <c r="U151" s="354" t="s">
        <v>275</v>
      </c>
    </row>
    <row r="152" spans="1:21" x14ac:dyDescent="0.25">
      <c r="A152" s="350" t="s">
        <v>154</v>
      </c>
      <c r="B152" s="355" t="s">
        <v>1698</v>
      </c>
      <c r="C152" s="355" t="s">
        <v>1699</v>
      </c>
      <c r="D152" s="355" t="s">
        <v>1700</v>
      </c>
      <c r="E152" s="355" t="s">
        <v>1701</v>
      </c>
      <c r="L152" s="353" t="s">
        <v>1702</v>
      </c>
      <c r="M152" s="353" t="s">
        <v>1703</v>
      </c>
      <c r="N152" s="353" t="s">
        <v>1703</v>
      </c>
      <c r="O152" s="353" t="s">
        <v>1703</v>
      </c>
      <c r="P152" s="353" t="s">
        <v>1704</v>
      </c>
      <c r="Q152" s="353" t="s">
        <v>1705</v>
      </c>
      <c r="R152" s="353"/>
      <c r="S152" s="353"/>
      <c r="T152" s="353" t="s">
        <v>1702</v>
      </c>
      <c r="U152" s="353" t="s">
        <v>271</v>
      </c>
    </row>
    <row r="153" spans="1:21" x14ac:dyDescent="0.25">
      <c r="A153" s="350" t="s">
        <v>21</v>
      </c>
      <c r="B153" s="355" t="s">
        <v>1706</v>
      </c>
      <c r="C153" s="355" t="s">
        <v>1122</v>
      </c>
      <c r="D153" s="355" t="s">
        <v>1123</v>
      </c>
      <c r="E153" s="355" t="s">
        <v>1124</v>
      </c>
      <c r="L153" s="353" t="s">
        <v>1707</v>
      </c>
      <c r="M153" s="353" t="s">
        <v>1708</v>
      </c>
      <c r="N153" s="353" t="s">
        <v>1708</v>
      </c>
      <c r="O153" s="353" t="s">
        <v>1709</v>
      </c>
      <c r="P153" s="353" t="s">
        <v>1710</v>
      </c>
      <c r="Q153" s="353" t="s">
        <v>1711</v>
      </c>
      <c r="R153" s="353"/>
      <c r="S153" s="353"/>
      <c r="T153" s="353" t="s">
        <v>1707</v>
      </c>
      <c r="U153" s="353" t="s">
        <v>273</v>
      </c>
    </row>
    <row r="154" spans="1:21" ht="26.4" x14ac:dyDescent="0.25">
      <c r="A154" s="350" t="s">
        <v>28</v>
      </c>
      <c r="B154" s="360" t="s">
        <v>1131</v>
      </c>
      <c r="C154" s="355" t="s">
        <v>1132</v>
      </c>
      <c r="D154" s="355" t="s">
        <v>1133</v>
      </c>
      <c r="E154" s="355" t="s">
        <v>1134</v>
      </c>
      <c r="L154" s="353" t="s">
        <v>1712</v>
      </c>
      <c r="M154" s="353" t="s">
        <v>1713</v>
      </c>
      <c r="N154" s="353" t="s">
        <v>1714</v>
      </c>
      <c r="O154" s="353" t="s">
        <v>1715</v>
      </c>
      <c r="P154" s="353" t="s">
        <v>1716</v>
      </c>
      <c r="Q154" s="353" t="s">
        <v>1717</v>
      </c>
      <c r="R154" s="353"/>
      <c r="S154" s="353"/>
      <c r="T154" s="353" t="s">
        <v>1712</v>
      </c>
      <c r="U154" s="353" t="s">
        <v>271</v>
      </c>
    </row>
    <row r="155" spans="1:21" x14ac:dyDescent="0.25">
      <c r="A155" s="350" t="s">
        <v>1718</v>
      </c>
      <c r="B155" s="355" t="s">
        <v>1719</v>
      </c>
      <c r="C155" s="355" t="s">
        <v>1720</v>
      </c>
      <c r="D155" s="355" t="s">
        <v>1721</v>
      </c>
      <c r="E155" s="355" t="s">
        <v>1722</v>
      </c>
      <c r="L155" s="353" t="s">
        <v>1723</v>
      </c>
      <c r="M155" s="353" t="s">
        <v>1724</v>
      </c>
      <c r="N155" s="353" t="s">
        <v>1724</v>
      </c>
      <c r="O155" s="353" t="s">
        <v>1724</v>
      </c>
      <c r="P155" s="353" t="s">
        <v>1725</v>
      </c>
      <c r="Q155" s="353" t="s">
        <v>1726</v>
      </c>
      <c r="R155" s="353"/>
      <c r="S155" s="353"/>
      <c r="T155" s="353" t="s">
        <v>1723</v>
      </c>
      <c r="U155" s="353" t="s">
        <v>273</v>
      </c>
    </row>
    <row r="156" spans="1:21" x14ac:dyDescent="0.25">
      <c r="A156" s="350" t="s">
        <v>1727</v>
      </c>
      <c r="B156" s="355" t="s">
        <v>1728</v>
      </c>
      <c r="C156" s="355" t="s">
        <v>1729</v>
      </c>
      <c r="D156" s="355" t="s">
        <v>1730</v>
      </c>
      <c r="E156" s="355" t="s">
        <v>1731</v>
      </c>
      <c r="L156" s="353" t="s">
        <v>1732</v>
      </c>
      <c r="M156" s="353" t="s">
        <v>1733</v>
      </c>
      <c r="N156" s="353" t="s">
        <v>1734</v>
      </c>
      <c r="O156" s="353" t="s">
        <v>1735</v>
      </c>
      <c r="P156" s="353" t="s">
        <v>1736</v>
      </c>
      <c r="Q156" s="353" t="s">
        <v>1737</v>
      </c>
      <c r="R156" s="353"/>
      <c r="S156" s="353"/>
      <c r="T156" s="353" t="s">
        <v>1732</v>
      </c>
      <c r="U156" s="353" t="s">
        <v>271</v>
      </c>
    </row>
    <row r="157" spans="1:21" ht="15.75" customHeight="1" x14ac:dyDescent="0.25">
      <c r="A157" s="360" t="s">
        <v>1738</v>
      </c>
      <c r="B157" s="360" t="s">
        <v>1739</v>
      </c>
      <c r="C157" s="360" t="s">
        <v>1740</v>
      </c>
      <c r="D157" s="360" t="s">
        <v>1741</v>
      </c>
      <c r="E157" s="360" t="s">
        <v>1742</v>
      </c>
      <c r="L157" s="353" t="s">
        <v>1743</v>
      </c>
      <c r="M157" s="353" t="s">
        <v>1744</v>
      </c>
      <c r="N157" s="353" t="s">
        <v>1744</v>
      </c>
      <c r="O157" s="353" t="s">
        <v>1744</v>
      </c>
      <c r="P157" s="353" t="s">
        <v>1745</v>
      </c>
      <c r="Q157" s="353" t="s">
        <v>1746</v>
      </c>
      <c r="R157" s="353"/>
      <c r="S157" s="353"/>
      <c r="T157" s="353" t="s">
        <v>1743</v>
      </c>
      <c r="U157" s="353" t="s">
        <v>273</v>
      </c>
    </row>
    <row r="158" spans="1:21" ht="15.75" customHeight="1" x14ac:dyDescent="0.25">
      <c r="A158" s="363" t="s">
        <v>252</v>
      </c>
      <c r="B158" s="363" t="s">
        <v>1747</v>
      </c>
      <c r="C158" s="363" t="s">
        <v>1748</v>
      </c>
      <c r="D158" s="363" t="s">
        <v>1749</v>
      </c>
      <c r="E158" s="350" t="s">
        <v>1750</v>
      </c>
      <c r="L158" s="353" t="s">
        <v>1751</v>
      </c>
      <c r="M158" s="353" t="s">
        <v>1752</v>
      </c>
      <c r="N158" s="353" t="s">
        <v>1753</v>
      </c>
      <c r="O158" s="353" t="s">
        <v>1752</v>
      </c>
      <c r="P158" s="353" t="s">
        <v>1754</v>
      </c>
      <c r="Q158" s="353" t="s">
        <v>1755</v>
      </c>
      <c r="R158" s="353"/>
      <c r="S158" s="353"/>
      <c r="T158" s="353" t="s">
        <v>1751</v>
      </c>
      <c r="U158" s="353" t="s">
        <v>271</v>
      </c>
    </row>
    <row r="159" spans="1:21" x14ac:dyDescent="0.25">
      <c r="A159" s="350" t="s">
        <v>255</v>
      </c>
      <c r="B159" s="350" t="s">
        <v>1756</v>
      </c>
      <c r="C159" s="350" t="s">
        <v>1757</v>
      </c>
      <c r="D159" s="350" t="s">
        <v>1758</v>
      </c>
      <c r="E159" s="350" t="s">
        <v>1759</v>
      </c>
      <c r="L159" s="353" t="s">
        <v>1760</v>
      </c>
      <c r="M159" s="353" t="s">
        <v>1761</v>
      </c>
      <c r="N159" s="353" t="s">
        <v>1762</v>
      </c>
      <c r="O159" s="353" t="s">
        <v>1763</v>
      </c>
      <c r="P159" s="353" t="s">
        <v>1764</v>
      </c>
      <c r="Q159" s="353" t="s">
        <v>1765</v>
      </c>
      <c r="R159" s="353"/>
      <c r="S159" s="353"/>
      <c r="T159" s="353" t="s">
        <v>1760</v>
      </c>
      <c r="U159" s="353" t="s">
        <v>273</v>
      </c>
    </row>
    <row r="160" spans="1:21" ht="13.5" customHeight="1" x14ac:dyDescent="0.25">
      <c r="A160" s="350" t="s">
        <v>258</v>
      </c>
      <c r="B160" s="360" t="s">
        <v>1766</v>
      </c>
      <c r="C160" s="350" t="s">
        <v>1767</v>
      </c>
      <c r="D160" s="350" t="s">
        <v>1768</v>
      </c>
      <c r="E160" s="350" t="s">
        <v>1769</v>
      </c>
      <c r="L160" s="353" t="s">
        <v>1770</v>
      </c>
      <c r="M160" s="353" t="s">
        <v>1771</v>
      </c>
      <c r="N160" s="353" t="s">
        <v>1771</v>
      </c>
      <c r="O160" s="353" t="s">
        <v>1772</v>
      </c>
      <c r="P160" s="353" t="s">
        <v>1773</v>
      </c>
      <c r="Q160" s="353" t="s">
        <v>1774</v>
      </c>
      <c r="R160" s="353"/>
      <c r="S160" s="353"/>
      <c r="T160" s="353" t="s">
        <v>1770</v>
      </c>
      <c r="U160" s="354" t="s">
        <v>273</v>
      </c>
    </row>
    <row r="161" spans="1:21" x14ac:dyDescent="0.25">
      <c r="A161" s="350" t="s">
        <v>261</v>
      </c>
      <c r="B161" s="350" t="s">
        <v>1775</v>
      </c>
      <c r="C161" s="350" t="s">
        <v>1776</v>
      </c>
      <c r="D161" s="350" t="s">
        <v>1777</v>
      </c>
      <c r="E161" s="350" t="s">
        <v>1778</v>
      </c>
      <c r="L161" s="353" t="s">
        <v>1779</v>
      </c>
      <c r="M161" s="353" t="s">
        <v>1780</v>
      </c>
      <c r="N161" s="353" t="s">
        <v>1781</v>
      </c>
      <c r="O161" s="353" t="s">
        <v>1782</v>
      </c>
      <c r="P161" s="353" t="s">
        <v>1783</v>
      </c>
      <c r="Q161" s="353" t="s">
        <v>1784</v>
      </c>
      <c r="R161" s="353"/>
      <c r="S161" s="353"/>
      <c r="T161" s="353" t="s">
        <v>1779</v>
      </c>
      <c r="U161" s="353" t="s">
        <v>271</v>
      </c>
    </row>
    <row r="162" spans="1:21" x14ac:dyDescent="0.25">
      <c r="A162" s="350" t="s">
        <v>253</v>
      </c>
      <c r="B162" s="350" t="s">
        <v>1785</v>
      </c>
      <c r="C162" s="350" t="s">
        <v>1786</v>
      </c>
      <c r="D162" s="350" t="s">
        <v>1787</v>
      </c>
      <c r="E162" s="350" t="s">
        <v>1788</v>
      </c>
      <c r="L162" s="353" t="s">
        <v>1789</v>
      </c>
      <c r="M162" s="353" t="s">
        <v>1790</v>
      </c>
      <c r="N162" s="353" t="s">
        <v>1791</v>
      </c>
      <c r="O162" s="353" t="s">
        <v>1790</v>
      </c>
      <c r="P162" s="353" t="s">
        <v>1792</v>
      </c>
      <c r="Q162" s="353" t="s">
        <v>1793</v>
      </c>
      <c r="R162" s="353"/>
      <c r="S162" s="353"/>
      <c r="T162" s="353" t="s">
        <v>1789</v>
      </c>
      <c r="U162" s="353" t="s">
        <v>271</v>
      </c>
    </row>
    <row r="163" spans="1:21" ht="14.25" customHeight="1" x14ac:dyDescent="0.25">
      <c r="A163" s="350" t="s">
        <v>256</v>
      </c>
      <c r="B163" s="350" t="s">
        <v>1794</v>
      </c>
      <c r="C163" s="350" t="s">
        <v>1795</v>
      </c>
      <c r="D163" s="350" t="s">
        <v>1796</v>
      </c>
      <c r="E163" s="350" t="s">
        <v>1797</v>
      </c>
      <c r="L163" s="353" t="s">
        <v>1798</v>
      </c>
      <c r="M163" s="353" t="s">
        <v>1799</v>
      </c>
      <c r="N163" s="353" t="s">
        <v>1799</v>
      </c>
      <c r="O163" s="353" t="s">
        <v>1799</v>
      </c>
      <c r="P163" s="353" t="s">
        <v>1800</v>
      </c>
      <c r="Q163" s="353" t="s">
        <v>1801</v>
      </c>
      <c r="R163" s="353"/>
      <c r="S163" s="353"/>
      <c r="T163" s="353" t="s">
        <v>1798</v>
      </c>
      <c r="U163" s="354" t="s">
        <v>272</v>
      </c>
    </row>
    <row r="164" spans="1:21" x14ac:dyDescent="0.25">
      <c r="A164" s="350" t="s">
        <v>259</v>
      </c>
      <c r="B164" s="350" t="s">
        <v>1802</v>
      </c>
      <c r="C164" s="350" t="s">
        <v>1803</v>
      </c>
      <c r="D164" s="350" t="s">
        <v>1804</v>
      </c>
      <c r="E164" s="350" t="s">
        <v>1805</v>
      </c>
      <c r="L164" s="353" t="s">
        <v>1806</v>
      </c>
      <c r="M164" s="353" t="s">
        <v>1807</v>
      </c>
      <c r="N164" s="353" t="s">
        <v>1808</v>
      </c>
      <c r="O164" s="353" t="s">
        <v>1807</v>
      </c>
      <c r="P164" s="353" t="s">
        <v>1809</v>
      </c>
      <c r="Q164" s="353" t="s">
        <v>1810</v>
      </c>
      <c r="R164" s="353"/>
      <c r="S164" s="353"/>
      <c r="T164" s="353" t="s">
        <v>1806</v>
      </c>
      <c r="U164" s="353" t="s">
        <v>271</v>
      </c>
    </row>
    <row r="165" spans="1:21" ht="12.75" customHeight="1" x14ac:dyDescent="0.25">
      <c r="A165" s="350" t="s">
        <v>254</v>
      </c>
      <c r="B165" s="350" t="s">
        <v>1811</v>
      </c>
      <c r="C165" s="350" t="s">
        <v>1812</v>
      </c>
      <c r="D165" s="350" t="s">
        <v>1813</v>
      </c>
      <c r="E165" s="350" t="s">
        <v>1814</v>
      </c>
      <c r="L165" s="353" t="s">
        <v>1815</v>
      </c>
      <c r="M165" s="353" t="s">
        <v>1816</v>
      </c>
      <c r="N165" s="353" t="s">
        <v>1817</v>
      </c>
      <c r="O165" s="353" t="s">
        <v>1818</v>
      </c>
      <c r="P165" s="353" t="s">
        <v>1819</v>
      </c>
      <c r="Q165" s="353" t="s">
        <v>1820</v>
      </c>
      <c r="R165" s="353"/>
      <c r="S165" s="353"/>
      <c r="T165" s="353" t="s">
        <v>1815</v>
      </c>
      <c r="U165" s="353" t="s">
        <v>271</v>
      </c>
    </row>
    <row r="166" spans="1:21" ht="12.75" customHeight="1" x14ac:dyDescent="0.25">
      <c r="A166" s="350" t="s">
        <v>257</v>
      </c>
      <c r="B166" s="350" t="s">
        <v>1821</v>
      </c>
      <c r="C166" s="350" t="s">
        <v>1822</v>
      </c>
      <c r="D166" s="350" t="s">
        <v>1823</v>
      </c>
      <c r="E166" s="350" t="s">
        <v>1824</v>
      </c>
      <c r="L166" s="353" t="s">
        <v>1825</v>
      </c>
      <c r="M166" s="353" t="s">
        <v>1826</v>
      </c>
      <c r="N166" s="353" t="s">
        <v>1827</v>
      </c>
      <c r="O166" s="353" t="s">
        <v>1828</v>
      </c>
      <c r="P166" s="353" t="s">
        <v>1829</v>
      </c>
      <c r="Q166" s="353" t="s">
        <v>1830</v>
      </c>
      <c r="R166" s="353"/>
      <c r="S166" s="353"/>
      <c r="T166" s="353" t="s">
        <v>1825</v>
      </c>
      <c r="U166" s="353" t="s">
        <v>271</v>
      </c>
    </row>
    <row r="167" spans="1:21" x14ac:dyDescent="0.25">
      <c r="A167" s="350" t="s">
        <v>260</v>
      </c>
      <c r="B167" s="350" t="s">
        <v>1831</v>
      </c>
      <c r="C167" s="350" t="s">
        <v>1832</v>
      </c>
      <c r="D167" s="350" t="s">
        <v>1833</v>
      </c>
      <c r="E167" s="350" t="s">
        <v>1834</v>
      </c>
      <c r="L167" s="353" t="s">
        <v>1835</v>
      </c>
      <c r="M167" s="353" t="s">
        <v>1836</v>
      </c>
      <c r="N167" s="353" t="s">
        <v>1837</v>
      </c>
      <c r="O167" s="353" t="s">
        <v>1836</v>
      </c>
      <c r="P167" s="353" t="s">
        <v>1838</v>
      </c>
      <c r="Q167" s="353" t="s">
        <v>1839</v>
      </c>
      <c r="R167" s="353"/>
      <c r="S167" s="353"/>
      <c r="T167" s="353" t="s">
        <v>1835</v>
      </c>
      <c r="U167" s="353" t="s">
        <v>271</v>
      </c>
    </row>
    <row r="168" spans="1:21" x14ac:dyDescent="0.25">
      <c r="L168" s="353" t="s">
        <v>1840</v>
      </c>
      <c r="M168" s="353" t="s">
        <v>1841</v>
      </c>
      <c r="N168" s="353" t="s">
        <v>1841</v>
      </c>
      <c r="O168" s="353" t="s">
        <v>1841</v>
      </c>
      <c r="P168" s="353" t="s">
        <v>1842</v>
      </c>
      <c r="Q168" s="353" t="s">
        <v>1843</v>
      </c>
      <c r="R168" s="353"/>
      <c r="S168" s="353"/>
      <c r="T168" s="353" t="s">
        <v>1840</v>
      </c>
      <c r="U168" s="353" t="s">
        <v>271</v>
      </c>
    </row>
    <row r="169" spans="1:21" x14ac:dyDescent="0.25">
      <c r="L169" s="353" t="s">
        <v>1844</v>
      </c>
      <c r="M169" s="353" t="s">
        <v>1845</v>
      </c>
      <c r="N169" s="353" t="s">
        <v>1846</v>
      </c>
      <c r="O169" s="353" t="s">
        <v>1847</v>
      </c>
      <c r="P169" s="353" t="s">
        <v>1848</v>
      </c>
      <c r="Q169" s="353" t="s">
        <v>1849</v>
      </c>
      <c r="R169" s="353"/>
      <c r="S169" s="353"/>
      <c r="T169" s="353" t="s">
        <v>1844</v>
      </c>
      <c r="U169" s="353" t="s">
        <v>271</v>
      </c>
    </row>
    <row r="170" spans="1:21" x14ac:dyDescent="0.25">
      <c r="L170" s="353" t="s">
        <v>1850</v>
      </c>
      <c r="M170" s="353" t="s">
        <v>1851</v>
      </c>
      <c r="N170" s="353" t="s">
        <v>1851</v>
      </c>
      <c r="O170" s="353" t="s">
        <v>1852</v>
      </c>
      <c r="P170" s="353" t="s">
        <v>1853</v>
      </c>
      <c r="Q170" s="353" t="s">
        <v>1854</v>
      </c>
      <c r="R170" s="353"/>
      <c r="S170" s="353"/>
      <c r="T170" s="353" t="s">
        <v>1850</v>
      </c>
      <c r="U170" s="354" t="s">
        <v>275</v>
      </c>
    </row>
    <row r="171" spans="1:21" x14ac:dyDescent="0.25">
      <c r="L171" s="353" t="s">
        <v>1855</v>
      </c>
      <c r="M171" s="353" t="s">
        <v>1856</v>
      </c>
      <c r="N171" s="353" t="s">
        <v>1856</v>
      </c>
      <c r="O171" s="353" t="s">
        <v>1857</v>
      </c>
      <c r="P171" s="353" t="s">
        <v>1858</v>
      </c>
      <c r="Q171" s="353" t="s">
        <v>1859</v>
      </c>
      <c r="R171" s="353"/>
      <c r="S171" s="353"/>
      <c r="T171" s="353" t="s">
        <v>1855</v>
      </c>
      <c r="U171" s="353" t="s">
        <v>271</v>
      </c>
    </row>
    <row r="172" spans="1:21" x14ac:dyDescent="0.25">
      <c r="L172" s="353" t="s">
        <v>1860</v>
      </c>
      <c r="M172" s="353" t="s">
        <v>1861</v>
      </c>
      <c r="N172" s="353" t="s">
        <v>1861</v>
      </c>
      <c r="O172" s="353" t="s">
        <v>1862</v>
      </c>
      <c r="P172" s="353" t="s">
        <v>1863</v>
      </c>
      <c r="Q172" s="353" t="s">
        <v>1864</v>
      </c>
      <c r="R172" s="353"/>
      <c r="S172" s="353"/>
      <c r="T172" s="353" t="s">
        <v>1860</v>
      </c>
      <c r="U172" s="354" t="s">
        <v>272</v>
      </c>
    </row>
    <row r="173" spans="1:21" x14ac:dyDescent="0.25">
      <c r="L173" s="353" t="s">
        <v>1865</v>
      </c>
      <c r="M173" s="353" t="s">
        <v>1866</v>
      </c>
      <c r="N173" s="353" t="s">
        <v>1866</v>
      </c>
      <c r="O173" s="353" t="s">
        <v>1866</v>
      </c>
      <c r="P173" s="353" t="s">
        <v>1867</v>
      </c>
      <c r="Q173" s="353" t="s">
        <v>1868</v>
      </c>
      <c r="R173" s="353"/>
      <c r="S173" s="353"/>
      <c r="T173" s="353" t="s">
        <v>1865</v>
      </c>
      <c r="U173" s="353" t="s">
        <v>271</v>
      </c>
    </row>
    <row r="174" spans="1:21" x14ac:dyDescent="0.25">
      <c r="L174" s="353" t="s">
        <v>1869</v>
      </c>
      <c r="M174" s="353" t="s">
        <v>1870</v>
      </c>
      <c r="N174" s="353" t="s">
        <v>1871</v>
      </c>
      <c r="O174" s="353" t="s">
        <v>1872</v>
      </c>
      <c r="P174" s="353" t="s">
        <v>1873</v>
      </c>
      <c r="Q174" s="353" t="s">
        <v>1874</v>
      </c>
      <c r="R174" s="353"/>
      <c r="S174" s="353"/>
      <c r="T174" s="353" t="s">
        <v>1869</v>
      </c>
      <c r="U174" s="354" t="s">
        <v>272</v>
      </c>
    </row>
    <row r="175" spans="1:21" x14ac:dyDescent="0.25">
      <c r="L175" s="353" t="s">
        <v>1875</v>
      </c>
      <c r="M175" s="353" t="s">
        <v>1876</v>
      </c>
      <c r="N175" s="353" t="s">
        <v>1876</v>
      </c>
      <c r="O175" s="353" t="s">
        <v>1877</v>
      </c>
      <c r="P175" s="353" t="s">
        <v>1878</v>
      </c>
      <c r="Q175" s="353" t="s">
        <v>1879</v>
      </c>
      <c r="R175" s="353"/>
      <c r="S175" s="353"/>
      <c r="T175" s="353" t="s">
        <v>1875</v>
      </c>
      <c r="U175" s="353" t="s">
        <v>271</v>
      </c>
    </row>
    <row r="176" spans="1:21" x14ac:dyDescent="0.25">
      <c r="L176" s="353" t="s">
        <v>1880</v>
      </c>
      <c r="M176" s="353" t="s">
        <v>1881</v>
      </c>
      <c r="N176" s="353" t="s">
        <v>1882</v>
      </c>
      <c r="O176" s="353" t="s">
        <v>1881</v>
      </c>
      <c r="P176" s="353" t="s">
        <v>1883</v>
      </c>
      <c r="Q176" s="353" t="s">
        <v>1884</v>
      </c>
      <c r="R176" s="353"/>
      <c r="S176" s="353"/>
      <c r="T176" s="353" t="s">
        <v>1880</v>
      </c>
      <c r="U176" s="353" t="s">
        <v>271</v>
      </c>
    </row>
    <row r="177" spans="12:21" x14ac:dyDescent="0.25">
      <c r="L177" s="353" t="s">
        <v>1885</v>
      </c>
      <c r="M177" s="353" t="s">
        <v>1886</v>
      </c>
      <c r="N177" s="353" t="s">
        <v>1887</v>
      </c>
      <c r="O177" s="353" t="s">
        <v>1888</v>
      </c>
      <c r="P177" s="353" t="s">
        <v>1889</v>
      </c>
      <c r="Q177" s="353" t="s">
        <v>1890</v>
      </c>
      <c r="R177" s="353"/>
      <c r="S177" s="353"/>
      <c r="T177" s="353" t="s">
        <v>1885</v>
      </c>
      <c r="U177" s="353" t="s">
        <v>271</v>
      </c>
    </row>
    <row r="178" spans="12:21" x14ac:dyDescent="0.25">
      <c r="L178" s="353" t="s">
        <v>1891</v>
      </c>
      <c r="M178" s="353" t="s">
        <v>1892</v>
      </c>
      <c r="N178" s="353" t="s">
        <v>1893</v>
      </c>
      <c r="O178" s="353" t="s">
        <v>1894</v>
      </c>
      <c r="P178" s="353" t="s">
        <v>1895</v>
      </c>
      <c r="Q178" s="353" t="s">
        <v>1896</v>
      </c>
      <c r="R178" s="353"/>
      <c r="S178" s="353"/>
      <c r="T178" s="353" t="s">
        <v>1891</v>
      </c>
      <c r="U178" s="353" t="s">
        <v>271</v>
      </c>
    </row>
    <row r="179" spans="12:21" x14ac:dyDescent="0.25">
      <c r="L179" s="353" t="s">
        <v>1897</v>
      </c>
      <c r="M179" s="353" t="s">
        <v>1898</v>
      </c>
      <c r="N179" s="353" t="s">
        <v>1899</v>
      </c>
      <c r="O179" s="353" t="s">
        <v>1898</v>
      </c>
      <c r="P179" s="353" t="s">
        <v>1900</v>
      </c>
      <c r="Q179" s="353" t="s">
        <v>1901</v>
      </c>
      <c r="R179" s="353"/>
      <c r="S179" s="353"/>
      <c r="T179" s="353" t="s">
        <v>1897</v>
      </c>
      <c r="U179" s="353" t="s">
        <v>272</v>
      </c>
    </row>
    <row r="180" spans="12:21" x14ac:dyDescent="0.25">
      <c r="L180" s="353" t="s">
        <v>1902</v>
      </c>
      <c r="M180" s="353" t="s">
        <v>1903</v>
      </c>
      <c r="N180" s="353" t="s">
        <v>1904</v>
      </c>
      <c r="O180" s="353" t="s">
        <v>1905</v>
      </c>
      <c r="P180" s="353" t="s">
        <v>1906</v>
      </c>
      <c r="Q180" s="353" t="s">
        <v>1907</v>
      </c>
      <c r="R180" s="353"/>
      <c r="S180" s="353"/>
      <c r="T180" s="353" t="s">
        <v>1902</v>
      </c>
      <c r="U180" s="353" t="s">
        <v>271</v>
      </c>
    </row>
    <row r="181" spans="12:21" x14ac:dyDescent="0.25">
      <c r="L181" s="353" t="s">
        <v>1908</v>
      </c>
      <c r="M181" s="353" t="s">
        <v>1909</v>
      </c>
      <c r="N181" s="353" t="s">
        <v>1909</v>
      </c>
      <c r="O181" s="353" t="s">
        <v>1909</v>
      </c>
      <c r="P181" s="353" t="s">
        <v>1910</v>
      </c>
      <c r="Q181" s="353" t="s">
        <v>1911</v>
      </c>
      <c r="R181" s="353"/>
      <c r="S181" s="353"/>
      <c r="T181" s="353" t="s">
        <v>1908</v>
      </c>
      <c r="U181" s="353" t="s">
        <v>273</v>
      </c>
    </row>
    <row r="182" spans="12:21" x14ac:dyDescent="0.25">
      <c r="L182" s="353" t="s">
        <v>1912</v>
      </c>
      <c r="M182" s="353" t="s">
        <v>1913</v>
      </c>
      <c r="N182" s="353" t="s">
        <v>1913</v>
      </c>
      <c r="O182" s="353" t="s">
        <v>1913</v>
      </c>
      <c r="P182" s="353" t="s">
        <v>1914</v>
      </c>
      <c r="Q182" s="353" t="s">
        <v>1915</v>
      </c>
      <c r="R182" s="353"/>
      <c r="S182" s="353"/>
      <c r="T182" s="353" t="s">
        <v>1912</v>
      </c>
      <c r="U182" s="353" t="s">
        <v>272</v>
      </c>
    </row>
    <row r="183" spans="12:21" x14ac:dyDescent="0.25">
      <c r="L183" s="354" t="s">
        <v>1916</v>
      </c>
      <c r="M183" s="353" t="s">
        <v>1917</v>
      </c>
      <c r="N183" s="353" t="s">
        <v>1918</v>
      </c>
      <c r="O183" s="353" t="s">
        <v>1919</v>
      </c>
      <c r="P183" s="353" t="s">
        <v>1920</v>
      </c>
      <c r="Q183" s="353" t="s">
        <v>1921</v>
      </c>
      <c r="R183" s="353"/>
      <c r="S183" s="353"/>
      <c r="T183" s="354" t="s">
        <v>1916</v>
      </c>
      <c r="U183" s="354" t="s">
        <v>275</v>
      </c>
    </row>
    <row r="184" spans="12:21" x14ac:dyDescent="0.25">
      <c r="L184" s="353" t="s">
        <v>1922</v>
      </c>
      <c r="M184" s="353" t="s">
        <v>1923</v>
      </c>
      <c r="N184" s="353" t="s">
        <v>1924</v>
      </c>
      <c r="O184" s="353" t="s">
        <v>1925</v>
      </c>
      <c r="P184" s="353" t="s">
        <v>1926</v>
      </c>
      <c r="Q184" s="353" t="s">
        <v>1927</v>
      </c>
      <c r="R184" s="353"/>
      <c r="S184" s="353"/>
      <c r="T184" s="353" t="s">
        <v>1922</v>
      </c>
      <c r="U184" s="354" t="s">
        <v>273</v>
      </c>
    </row>
    <row r="185" spans="12:21" x14ac:dyDescent="0.25">
      <c r="L185" s="353" t="s">
        <v>1928</v>
      </c>
      <c r="M185" s="353" t="s">
        <v>1929</v>
      </c>
      <c r="N185" s="353" t="s">
        <v>1929</v>
      </c>
      <c r="O185" s="353" t="s">
        <v>1929</v>
      </c>
      <c r="P185" s="353" t="s">
        <v>1930</v>
      </c>
      <c r="Q185" s="353" t="s">
        <v>1931</v>
      </c>
      <c r="R185" s="353"/>
      <c r="S185" s="353"/>
      <c r="T185" s="353" t="s">
        <v>1928</v>
      </c>
      <c r="U185" s="354" t="s">
        <v>275</v>
      </c>
    </row>
    <row r="186" spans="12:21" x14ac:dyDescent="0.25">
      <c r="L186" s="353" t="s">
        <v>1932</v>
      </c>
      <c r="M186" s="353" t="s">
        <v>1933</v>
      </c>
      <c r="N186" s="353" t="s">
        <v>1933</v>
      </c>
      <c r="O186" s="353" t="s">
        <v>1934</v>
      </c>
      <c r="P186" s="353" t="s">
        <v>1935</v>
      </c>
      <c r="Q186" s="353" t="s">
        <v>1936</v>
      </c>
      <c r="R186" s="353"/>
      <c r="S186" s="353"/>
      <c r="T186" s="353" t="s">
        <v>1932</v>
      </c>
      <c r="U186" s="354" t="s">
        <v>273</v>
      </c>
    </row>
    <row r="187" spans="12:21" x14ac:dyDescent="0.25">
      <c r="L187" s="353" t="s">
        <v>1937</v>
      </c>
      <c r="M187" s="353" t="s">
        <v>1938</v>
      </c>
      <c r="N187" s="353" t="s">
        <v>1939</v>
      </c>
      <c r="O187" s="353" t="s">
        <v>1940</v>
      </c>
      <c r="P187" s="353" t="s">
        <v>1941</v>
      </c>
      <c r="Q187" s="353" t="s">
        <v>1942</v>
      </c>
      <c r="R187" s="353"/>
      <c r="S187" s="353"/>
      <c r="T187" s="353" t="s">
        <v>1937</v>
      </c>
      <c r="U187" s="354" t="s">
        <v>273</v>
      </c>
    </row>
    <row r="188" spans="12:21" x14ac:dyDescent="0.25">
      <c r="L188" s="353" t="s">
        <v>1943</v>
      </c>
      <c r="M188" s="353" t="s">
        <v>1944</v>
      </c>
      <c r="N188" s="353" t="s">
        <v>1945</v>
      </c>
      <c r="O188" s="353" t="s">
        <v>1946</v>
      </c>
      <c r="P188" s="353" t="s">
        <v>1947</v>
      </c>
      <c r="Q188" s="353" t="s">
        <v>1948</v>
      </c>
      <c r="R188" s="353"/>
      <c r="S188" s="353"/>
      <c r="T188" s="353" t="s">
        <v>1943</v>
      </c>
      <c r="U188" s="354" t="s">
        <v>274</v>
      </c>
    </row>
    <row r="189" spans="12:21" x14ac:dyDescent="0.25">
      <c r="L189" s="353" t="s">
        <v>1949</v>
      </c>
      <c r="M189" s="353" t="s">
        <v>1950</v>
      </c>
      <c r="N189" s="353" t="s">
        <v>1950</v>
      </c>
      <c r="O189" s="353" t="s">
        <v>1950</v>
      </c>
      <c r="P189" s="353" t="s">
        <v>1951</v>
      </c>
      <c r="Q189" s="353" t="s">
        <v>1952</v>
      </c>
      <c r="R189" s="353"/>
      <c r="S189" s="353"/>
      <c r="T189" s="353" t="s">
        <v>1949</v>
      </c>
      <c r="U189" s="353" t="s">
        <v>271</v>
      </c>
    </row>
    <row r="190" spans="12:21" x14ac:dyDescent="0.25">
      <c r="L190" s="353" t="s">
        <v>1953</v>
      </c>
      <c r="M190" s="353" t="s">
        <v>1954</v>
      </c>
      <c r="N190" s="353" t="s">
        <v>1955</v>
      </c>
      <c r="O190" s="353" t="s">
        <v>1956</v>
      </c>
      <c r="P190" s="353" t="s">
        <v>1957</v>
      </c>
      <c r="Q190" s="353" t="s">
        <v>1958</v>
      </c>
      <c r="R190" s="353"/>
      <c r="S190" s="353"/>
      <c r="T190" s="353" t="s">
        <v>1953</v>
      </c>
      <c r="U190" s="354" t="s">
        <v>275</v>
      </c>
    </row>
    <row r="191" spans="12:21" x14ac:dyDescent="0.25">
      <c r="L191" s="353" t="s">
        <v>1959</v>
      </c>
      <c r="M191" s="353" t="s">
        <v>1960</v>
      </c>
      <c r="N191" s="353" t="s">
        <v>1961</v>
      </c>
      <c r="O191" s="353" t="s">
        <v>1962</v>
      </c>
      <c r="P191" s="353" t="s">
        <v>1963</v>
      </c>
      <c r="Q191" s="353" t="s">
        <v>1964</v>
      </c>
      <c r="R191" s="353"/>
      <c r="S191" s="353"/>
      <c r="T191" s="353" t="s">
        <v>1959</v>
      </c>
      <c r="U191" s="354" t="s">
        <v>275</v>
      </c>
    </row>
    <row r="192" spans="12:21" x14ac:dyDescent="0.25">
      <c r="L192" s="353" t="s">
        <v>1965</v>
      </c>
      <c r="M192" s="353" t="s">
        <v>1966</v>
      </c>
      <c r="N192" s="353" t="s">
        <v>1967</v>
      </c>
      <c r="O192" s="353" t="s">
        <v>1966</v>
      </c>
      <c r="P192" s="353" t="s">
        <v>1968</v>
      </c>
      <c r="Q192" s="353" t="s">
        <v>1969</v>
      </c>
      <c r="R192" s="353"/>
      <c r="S192" s="353"/>
      <c r="T192" s="353" t="s">
        <v>1965</v>
      </c>
      <c r="U192" s="354" t="s">
        <v>273</v>
      </c>
    </row>
    <row r="193" spans="12:21" x14ac:dyDescent="0.25">
      <c r="L193" s="353" t="s">
        <v>1970</v>
      </c>
      <c r="M193" s="353" t="s">
        <v>1971</v>
      </c>
      <c r="N193" s="353" t="s">
        <v>1972</v>
      </c>
      <c r="O193" s="353" t="s">
        <v>1973</v>
      </c>
      <c r="P193" s="353" t="s">
        <v>1974</v>
      </c>
      <c r="Q193" s="353" t="s">
        <v>1975</v>
      </c>
      <c r="R193" s="353"/>
      <c r="S193" s="353"/>
      <c r="T193" s="353" t="s">
        <v>1970</v>
      </c>
      <c r="U193" s="354" t="s">
        <v>271</v>
      </c>
    </row>
    <row r="194" spans="12:21" x14ac:dyDescent="0.25">
      <c r="L194" s="353" t="s">
        <v>1976</v>
      </c>
      <c r="M194" s="353" t="s">
        <v>1977</v>
      </c>
      <c r="N194" s="353" t="s">
        <v>1978</v>
      </c>
      <c r="O194" s="353" t="s">
        <v>1979</v>
      </c>
      <c r="P194" s="353" t="s">
        <v>1980</v>
      </c>
      <c r="Q194" s="353" t="s">
        <v>1981</v>
      </c>
      <c r="R194" s="353"/>
      <c r="S194" s="353"/>
      <c r="T194" s="353" t="s">
        <v>1976</v>
      </c>
      <c r="U194" s="354" t="s">
        <v>271</v>
      </c>
    </row>
    <row r="195" spans="12:21" x14ac:dyDescent="0.25">
      <c r="L195" s="353" t="s">
        <v>1982</v>
      </c>
      <c r="M195" s="353" t="s">
        <v>1983</v>
      </c>
      <c r="N195" s="353" t="s">
        <v>1984</v>
      </c>
      <c r="O195" s="353" t="s">
        <v>1985</v>
      </c>
      <c r="P195" s="353" t="s">
        <v>1986</v>
      </c>
      <c r="Q195" s="353" t="s">
        <v>1987</v>
      </c>
      <c r="R195" s="353"/>
      <c r="S195" s="353"/>
      <c r="T195" s="353" t="s">
        <v>1982</v>
      </c>
      <c r="U195" s="354" t="s">
        <v>271</v>
      </c>
    </row>
    <row r="196" spans="12:21" x14ac:dyDescent="0.25">
      <c r="L196" s="353" t="s">
        <v>1988</v>
      </c>
      <c r="M196" s="353" t="s">
        <v>1989</v>
      </c>
      <c r="N196" s="353" t="s">
        <v>1990</v>
      </c>
      <c r="O196" s="353" t="s">
        <v>1991</v>
      </c>
      <c r="P196" s="353" t="s">
        <v>1992</v>
      </c>
      <c r="Q196" s="353" t="s">
        <v>1993</v>
      </c>
      <c r="R196" s="353"/>
      <c r="S196" s="353"/>
      <c r="T196" s="353" t="s">
        <v>1988</v>
      </c>
      <c r="U196" s="354" t="s">
        <v>271</v>
      </c>
    </row>
    <row r="197" spans="12:21" x14ac:dyDescent="0.25">
      <c r="L197" s="353" t="s">
        <v>1994</v>
      </c>
      <c r="M197" s="353" t="s">
        <v>1995</v>
      </c>
      <c r="N197" s="353" t="s">
        <v>1996</v>
      </c>
      <c r="O197" s="353" t="s">
        <v>1997</v>
      </c>
      <c r="P197" s="353" t="s">
        <v>1998</v>
      </c>
      <c r="Q197" s="353" t="s">
        <v>1999</v>
      </c>
      <c r="R197" s="353"/>
      <c r="S197" s="353"/>
      <c r="T197" s="353" t="s">
        <v>1994</v>
      </c>
      <c r="U197" s="353" t="s">
        <v>271</v>
      </c>
    </row>
    <row r="198" spans="12:21" x14ac:dyDescent="0.25">
      <c r="L198" s="353" t="s">
        <v>2000</v>
      </c>
      <c r="M198" s="353" t="s">
        <v>2001</v>
      </c>
      <c r="N198" s="353" t="s">
        <v>2001</v>
      </c>
      <c r="O198" s="353" t="s">
        <v>2002</v>
      </c>
      <c r="P198" s="353" t="s">
        <v>2003</v>
      </c>
      <c r="Q198" s="353" t="s">
        <v>2004</v>
      </c>
      <c r="R198" s="353"/>
      <c r="S198" s="353"/>
      <c r="T198" s="353" t="s">
        <v>2000</v>
      </c>
      <c r="U198" s="353" t="s">
        <v>271</v>
      </c>
    </row>
    <row r="199" spans="12:21" x14ac:dyDescent="0.25">
      <c r="L199" s="353" t="s">
        <v>2005</v>
      </c>
      <c r="M199" s="353" t="s">
        <v>2006</v>
      </c>
      <c r="N199" s="353" t="s">
        <v>2006</v>
      </c>
      <c r="O199" s="353" t="s">
        <v>2006</v>
      </c>
      <c r="P199" s="353" t="s">
        <v>2007</v>
      </c>
      <c r="Q199" s="353" t="s">
        <v>2008</v>
      </c>
      <c r="R199" s="353"/>
      <c r="S199" s="353"/>
      <c r="T199" s="353" t="s">
        <v>2005</v>
      </c>
      <c r="U199" s="353" t="s">
        <v>272</v>
      </c>
    </row>
    <row r="200" spans="12:21" x14ac:dyDescent="0.25">
      <c r="L200" s="353" t="s">
        <v>2009</v>
      </c>
      <c r="M200" s="353" t="s">
        <v>2010</v>
      </c>
      <c r="N200" s="353" t="s">
        <v>2011</v>
      </c>
      <c r="O200" s="353" t="s">
        <v>2010</v>
      </c>
      <c r="P200" s="353" t="s">
        <v>2012</v>
      </c>
      <c r="Q200" s="353" t="s">
        <v>2013</v>
      </c>
      <c r="R200" s="353"/>
      <c r="S200" s="353"/>
      <c r="T200" s="353" t="s">
        <v>2009</v>
      </c>
      <c r="U200" s="353" t="s">
        <v>271</v>
      </c>
    </row>
    <row r="201" spans="12:21" x14ac:dyDescent="0.25">
      <c r="L201" s="353" t="s">
        <v>2014</v>
      </c>
      <c r="M201" s="353" t="s">
        <v>2015</v>
      </c>
      <c r="N201" s="353" t="s">
        <v>2016</v>
      </c>
      <c r="O201" s="353" t="s">
        <v>2015</v>
      </c>
      <c r="P201" s="353" t="s">
        <v>2017</v>
      </c>
      <c r="Q201" s="353" t="s">
        <v>2018</v>
      </c>
      <c r="R201" s="353"/>
      <c r="S201" s="353"/>
      <c r="T201" s="353" t="s">
        <v>2014</v>
      </c>
      <c r="U201" s="353" t="s">
        <v>275</v>
      </c>
    </row>
    <row r="202" spans="12:21" x14ac:dyDescent="0.25">
      <c r="L202" s="353" t="s">
        <v>2019</v>
      </c>
      <c r="M202" s="353" t="s">
        <v>2020</v>
      </c>
      <c r="N202" s="353" t="s">
        <v>2021</v>
      </c>
      <c r="O202" s="353" t="s">
        <v>2022</v>
      </c>
      <c r="P202" s="353" t="s">
        <v>2023</v>
      </c>
      <c r="Q202" s="353" t="s">
        <v>2024</v>
      </c>
      <c r="R202" s="353"/>
      <c r="S202" s="353"/>
      <c r="T202" s="353" t="s">
        <v>2019</v>
      </c>
      <c r="U202" s="353" t="s">
        <v>273</v>
      </c>
    </row>
    <row r="203" spans="12:21" x14ac:dyDescent="0.25">
      <c r="L203" s="353" t="s">
        <v>2025</v>
      </c>
      <c r="M203" s="353" t="s">
        <v>2026</v>
      </c>
      <c r="N203" s="353" t="s">
        <v>2027</v>
      </c>
      <c r="O203" s="353" t="s">
        <v>2026</v>
      </c>
      <c r="P203" s="353" t="s">
        <v>2028</v>
      </c>
      <c r="Q203" s="353" t="s">
        <v>2029</v>
      </c>
      <c r="R203" s="353"/>
      <c r="S203" s="353"/>
      <c r="T203" s="353" t="s">
        <v>2025</v>
      </c>
      <c r="U203" s="353" t="s">
        <v>271</v>
      </c>
    </row>
    <row r="204" spans="12:21" x14ac:dyDescent="0.25">
      <c r="L204" s="353" t="s">
        <v>2030</v>
      </c>
      <c r="M204" s="353" t="s">
        <v>143</v>
      </c>
      <c r="N204" s="353" t="s">
        <v>2031</v>
      </c>
      <c r="O204" s="353" t="s">
        <v>2032</v>
      </c>
      <c r="P204" s="353" t="s">
        <v>2033</v>
      </c>
      <c r="Q204" s="353" t="s">
        <v>2034</v>
      </c>
      <c r="R204" s="353"/>
      <c r="S204" s="353"/>
      <c r="T204" s="353" t="s">
        <v>2030</v>
      </c>
      <c r="U204" s="353" t="s">
        <v>271</v>
      </c>
    </row>
    <row r="205" spans="12:21" x14ac:dyDescent="0.25">
      <c r="L205" s="353" t="s">
        <v>2035</v>
      </c>
      <c r="M205" s="353" t="s">
        <v>2036</v>
      </c>
      <c r="N205" s="353" t="s">
        <v>2037</v>
      </c>
      <c r="O205" s="353" t="s">
        <v>2038</v>
      </c>
      <c r="P205" s="353" t="s">
        <v>2039</v>
      </c>
      <c r="Q205" s="353" t="s">
        <v>2040</v>
      </c>
      <c r="R205" s="353"/>
      <c r="S205" s="353"/>
      <c r="T205" s="353" t="s">
        <v>2035</v>
      </c>
      <c r="U205" s="354" t="s">
        <v>273</v>
      </c>
    </row>
    <row r="206" spans="12:21" x14ac:dyDescent="0.25">
      <c r="L206" s="353" t="s">
        <v>2041</v>
      </c>
      <c r="M206" s="353" t="s">
        <v>2042</v>
      </c>
      <c r="N206" s="353" t="s">
        <v>2042</v>
      </c>
      <c r="O206" s="353" t="s">
        <v>2042</v>
      </c>
      <c r="P206" s="353" t="s">
        <v>2043</v>
      </c>
      <c r="Q206" s="353" t="s">
        <v>2044</v>
      </c>
      <c r="R206" s="353"/>
      <c r="S206" s="353"/>
      <c r="T206" s="353" t="s">
        <v>2041</v>
      </c>
      <c r="U206" s="353" t="s">
        <v>271</v>
      </c>
    </row>
    <row r="207" spans="12:21" x14ac:dyDescent="0.25">
      <c r="L207" s="353" t="s">
        <v>2045</v>
      </c>
      <c r="M207" s="353" t="s">
        <v>2046</v>
      </c>
      <c r="N207" s="353" t="s">
        <v>2047</v>
      </c>
      <c r="O207" s="353" t="s">
        <v>2048</v>
      </c>
      <c r="P207" s="353" t="s">
        <v>2049</v>
      </c>
      <c r="Q207" s="353" t="s">
        <v>2050</v>
      </c>
      <c r="R207" s="353"/>
      <c r="S207" s="353"/>
      <c r="T207" s="353" t="s">
        <v>2045</v>
      </c>
      <c r="U207" s="353" t="s">
        <v>271</v>
      </c>
    </row>
    <row r="208" spans="12:21" x14ac:dyDescent="0.25">
      <c r="L208" s="353" t="s">
        <v>2051</v>
      </c>
      <c r="M208" s="353" t="s">
        <v>2052</v>
      </c>
      <c r="N208" s="353" t="s">
        <v>2053</v>
      </c>
      <c r="O208" s="353" t="s">
        <v>2054</v>
      </c>
      <c r="P208" s="353" t="s">
        <v>2055</v>
      </c>
      <c r="Q208" s="353" t="s">
        <v>2056</v>
      </c>
      <c r="R208" s="353"/>
      <c r="S208" s="353"/>
      <c r="T208" s="353" t="s">
        <v>2051</v>
      </c>
      <c r="U208" s="353" t="s">
        <v>271</v>
      </c>
    </row>
    <row r="209" spans="12:21" x14ac:dyDescent="0.25">
      <c r="L209" s="353" t="s">
        <v>2057</v>
      </c>
      <c r="M209" s="353" t="s">
        <v>2058</v>
      </c>
      <c r="N209" s="353" t="s">
        <v>2059</v>
      </c>
      <c r="O209" s="353" t="s">
        <v>2060</v>
      </c>
      <c r="P209" s="353" t="s">
        <v>2061</v>
      </c>
      <c r="Q209" s="353" t="s">
        <v>2062</v>
      </c>
      <c r="R209" s="353"/>
      <c r="S209" s="353"/>
      <c r="T209" s="353" t="s">
        <v>2057</v>
      </c>
      <c r="U209" s="353" t="s">
        <v>271</v>
      </c>
    </row>
    <row r="210" spans="12:21" x14ac:dyDescent="0.25">
      <c r="L210" s="353" t="s">
        <v>2063</v>
      </c>
      <c r="M210" s="353" t="s">
        <v>2064</v>
      </c>
      <c r="N210" s="353" t="s">
        <v>2064</v>
      </c>
      <c r="O210" s="353" t="s">
        <v>2064</v>
      </c>
      <c r="P210" s="353" t="s">
        <v>2065</v>
      </c>
      <c r="Q210" s="353" t="s">
        <v>2066</v>
      </c>
      <c r="R210" s="353"/>
      <c r="S210" s="353"/>
      <c r="T210" s="353" t="s">
        <v>2063</v>
      </c>
      <c r="U210" s="353" t="s">
        <v>271</v>
      </c>
    </row>
    <row r="211" spans="12:21" x14ac:dyDescent="0.25">
      <c r="L211" s="353" t="s">
        <v>2067</v>
      </c>
      <c r="M211" s="353" t="s">
        <v>2068</v>
      </c>
      <c r="N211" s="353" t="s">
        <v>2069</v>
      </c>
      <c r="O211" s="353" t="s">
        <v>2070</v>
      </c>
      <c r="P211" s="353" t="s">
        <v>2071</v>
      </c>
      <c r="Q211" s="353" t="s">
        <v>2072</v>
      </c>
      <c r="R211" s="353"/>
      <c r="S211" s="353"/>
      <c r="T211" s="353" t="s">
        <v>2067</v>
      </c>
      <c r="U211" s="353" t="s">
        <v>271</v>
      </c>
    </row>
    <row r="212" spans="12:21" x14ac:dyDescent="0.25">
      <c r="L212" s="353" t="s">
        <v>2073</v>
      </c>
      <c r="M212" s="353" t="s">
        <v>2074</v>
      </c>
      <c r="N212" s="353" t="s">
        <v>2074</v>
      </c>
      <c r="O212" s="353" t="s">
        <v>2074</v>
      </c>
      <c r="P212" s="353" t="s">
        <v>2075</v>
      </c>
      <c r="Q212" s="353" t="s">
        <v>2076</v>
      </c>
      <c r="R212" s="353"/>
      <c r="S212" s="353"/>
      <c r="T212" s="353" t="s">
        <v>2073</v>
      </c>
      <c r="U212" s="353" t="s">
        <v>271</v>
      </c>
    </row>
    <row r="213" spans="12:21" x14ac:dyDescent="0.25">
      <c r="L213" s="353" t="s">
        <v>2077</v>
      </c>
      <c r="M213" s="353" t="s">
        <v>2078</v>
      </c>
      <c r="N213" s="353" t="s">
        <v>2079</v>
      </c>
      <c r="O213" s="353" t="s">
        <v>2080</v>
      </c>
      <c r="P213" s="353" t="s">
        <v>2081</v>
      </c>
      <c r="Q213" s="353" t="s">
        <v>2082</v>
      </c>
      <c r="R213" s="353"/>
      <c r="S213" s="353"/>
      <c r="T213" s="353" t="s">
        <v>2077</v>
      </c>
      <c r="U213" s="353" t="s">
        <v>275</v>
      </c>
    </row>
    <row r="214" spans="12:21" x14ac:dyDescent="0.25">
      <c r="L214" s="353" t="s">
        <v>2083</v>
      </c>
      <c r="M214" s="353" t="s">
        <v>2084</v>
      </c>
      <c r="N214" s="353" t="s">
        <v>2085</v>
      </c>
      <c r="O214" s="353" t="s">
        <v>2086</v>
      </c>
      <c r="P214" s="353" t="s">
        <v>2087</v>
      </c>
      <c r="Q214" s="353" t="s">
        <v>2088</v>
      </c>
      <c r="R214" s="353"/>
      <c r="S214" s="353"/>
      <c r="T214" s="353" t="s">
        <v>2083</v>
      </c>
      <c r="U214" s="353" t="s">
        <v>271</v>
      </c>
    </row>
    <row r="215" spans="12:21" x14ac:dyDescent="0.25">
      <c r="L215" s="353" t="s">
        <v>2089</v>
      </c>
      <c r="M215" s="353" t="s">
        <v>2090</v>
      </c>
      <c r="N215" s="353" t="s">
        <v>2091</v>
      </c>
      <c r="O215" s="353" t="s">
        <v>2090</v>
      </c>
      <c r="P215" s="353" t="s">
        <v>2092</v>
      </c>
      <c r="Q215" s="353" t="s">
        <v>2093</v>
      </c>
      <c r="R215" s="353"/>
      <c r="S215" s="353"/>
      <c r="T215" s="353" t="s">
        <v>2089</v>
      </c>
      <c r="U215" s="353" t="s">
        <v>273</v>
      </c>
    </row>
    <row r="216" spans="12:21" x14ac:dyDescent="0.25">
      <c r="L216" s="353" t="s">
        <v>2094</v>
      </c>
      <c r="M216" s="353" t="s">
        <v>2095</v>
      </c>
      <c r="N216" s="353" t="s">
        <v>2095</v>
      </c>
      <c r="O216" s="353" t="s">
        <v>2095</v>
      </c>
      <c r="P216" s="353" t="s">
        <v>2096</v>
      </c>
      <c r="Q216" s="353" t="s">
        <v>2097</v>
      </c>
      <c r="R216" s="353"/>
      <c r="S216" s="353"/>
      <c r="T216" s="353" t="s">
        <v>2094</v>
      </c>
      <c r="U216" s="353" t="s">
        <v>273</v>
      </c>
    </row>
    <row r="217" spans="12:21" x14ac:dyDescent="0.25">
      <c r="L217" s="353" t="s">
        <v>2098</v>
      </c>
      <c r="M217" s="353" t="s">
        <v>2099</v>
      </c>
      <c r="N217" s="353" t="s">
        <v>2100</v>
      </c>
      <c r="O217" s="353" t="s">
        <v>2101</v>
      </c>
      <c r="P217" s="353" t="s">
        <v>2102</v>
      </c>
      <c r="Q217" s="353" t="s">
        <v>2103</v>
      </c>
      <c r="R217" s="353"/>
      <c r="S217" s="353"/>
      <c r="T217" s="353" t="s">
        <v>2098</v>
      </c>
      <c r="U217" s="354" t="s">
        <v>271</v>
      </c>
    </row>
    <row r="218" spans="12:21" x14ac:dyDescent="0.25">
      <c r="L218" s="353" t="s">
        <v>2104</v>
      </c>
      <c r="M218" s="353" t="s">
        <v>2105</v>
      </c>
      <c r="N218" s="353" t="s">
        <v>2106</v>
      </c>
      <c r="O218" s="353" t="s">
        <v>2107</v>
      </c>
      <c r="P218" s="353" t="s">
        <v>2108</v>
      </c>
      <c r="Q218" s="353" t="s">
        <v>2109</v>
      </c>
      <c r="R218" s="353"/>
      <c r="S218" s="353"/>
      <c r="T218" s="353" t="s">
        <v>2104</v>
      </c>
      <c r="U218" s="353" t="s">
        <v>274</v>
      </c>
    </row>
    <row r="219" spans="12:21" x14ac:dyDescent="0.25">
      <c r="L219" s="353" t="s">
        <v>2110</v>
      </c>
      <c r="M219" s="353" t="s">
        <v>2111</v>
      </c>
      <c r="N219" s="353" t="s">
        <v>2112</v>
      </c>
      <c r="O219" s="353" t="s">
        <v>2111</v>
      </c>
      <c r="P219" s="353" t="s">
        <v>2113</v>
      </c>
      <c r="Q219" s="353" t="s">
        <v>2114</v>
      </c>
      <c r="R219" s="353"/>
      <c r="S219" s="353"/>
      <c r="T219" s="353" t="s">
        <v>2110</v>
      </c>
      <c r="U219" s="354" t="s">
        <v>271</v>
      </c>
    </row>
    <row r="220" spans="12:21" x14ac:dyDescent="0.25">
      <c r="L220" s="353" t="s">
        <v>2115</v>
      </c>
      <c r="M220" s="353" t="s">
        <v>2116</v>
      </c>
      <c r="N220" s="353" t="s">
        <v>2117</v>
      </c>
      <c r="O220" s="353" t="s">
        <v>2118</v>
      </c>
      <c r="P220" s="353" t="s">
        <v>2119</v>
      </c>
      <c r="Q220" s="353" t="s">
        <v>2120</v>
      </c>
      <c r="R220" s="353"/>
      <c r="S220" s="353"/>
      <c r="T220" s="353" t="s">
        <v>2115</v>
      </c>
      <c r="U220" s="354" t="s">
        <v>271</v>
      </c>
    </row>
    <row r="221" spans="12:21" x14ac:dyDescent="0.25">
      <c r="L221" s="353" t="s">
        <v>2121</v>
      </c>
      <c r="M221" s="353" t="s">
        <v>2122</v>
      </c>
      <c r="N221" s="353" t="s">
        <v>2122</v>
      </c>
      <c r="O221" s="353" t="s">
        <v>2122</v>
      </c>
      <c r="P221" s="353" t="s">
        <v>2123</v>
      </c>
      <c r="Q221" s="353" t="s">
        <v>2124</v>
      </c>
      <c r="R221" s="353"/>
      <c r="S221" s="353"/>
      <c r="T221" s="353" t="s">
        <v>2121</v>
      </c>
      <c r="U221" s="353" t="s">
        <v>271</v>
      </c>
    </row>
    <row r="222" spans="12:21" x14ac:dyDescent="0.25">
      <c r="L222" s="353" t="s">
        <v>2125</v>
      </c>
      <c r="M222" s="353" t="s">
        <v>2126</v>
      </c>
      <c r="N222" s="353" t="s">
        <v>2126</v>
      </c>
      <c r="O222" s="353" t="s">
        <v>2126</v>
      </c>
      <c r="P222" s="353" t="s">
        <v>2127</v>
      </c>
      <c r="Q222" s="353" t="s">
        <v>2128</v>
      </c>
      <c r="R222" s="353"/>
      <c r="S222" s="353"/>
      <c r="T222" s="353" t="s">
        <v>2125</v>
      </c>
      <c r="U222" s="353" t="s">
        <v>271</v>
      </c>
    </row>
    <row r="223" spans="12:21" x14ac:dyDescent="0.25">
      <c r="L223" s="353" t="s">
        <v>2129</v>
      </c>
      <c r="M223" s="353" t="s">
        <v>2130</v>
      </c>
      <c r="N223" s="353" t="s">
        <v>2131</v>
      </c>
      <c r="O223" s="353" t="s">
        <v>2132</v>
      </c>
      <c r="P223" s="353" t="s">
        <v>2133</v>
      </c>
      <c r="Q223" s="353" t="s">
        <v>2134</v>
      </c>
      <c r="R223" s="353"/>
      <c r="S223" s="353"/>
      <c r="T223" s="353" t="s">
        <v>2129</v>
      </c>
      <c r="U223" s="353" t="s">
        <v>271</v>
      </c>
    </row>
    <row r="224" spans="12:21" x14ac:dyDescent="0.25">
      <c r="L224" s="353" t="s">
        <v>2135</v>
      </c>
      <c r="M224" s="353" t="s">
        <v>2136</v>
      </c>
      <c r="N224" s="353" t="s">
        <v>2137</v>
      </c>
      <c r="O224" s="353" t="s">
        <v>2138</v>
      </c>
      <c r="P224" s="353" t="s">
        <v>2139</v>
      </c>
      <c r="Q224" s="353" t="s">
        <v>2140</v>
      </c>
      <c r="R224" s="353"/>
      <c r="S224" s="353"/>
      <c r="T224" s="353" t="s">
        <v>2135</v>
      </c>
      <c r="U224" s="354" t="s">
        <v>275</v>
      </c>
    </row>
    <row r="225" spans="12:21" x14ac:dyDescent="0.25">
      <c r="L225" s="353" t="s">
        <v>2141</v>
      </c>
      <c r="M225" s="353" t="s">
        <v>2142</v>
      </c>
      <c r="N225" s="353" t="s">
        <v>2143</v>
      </c>
      <c r="O225" s="353" t="s">
        <v>2144</v>
      </c>
      <c r="P225" s="353" t="s">
        <v>2145</v>
      </c>
      <c r="Q225" s="353" t="s">
        <v>2146</v>
      </c>
      <c r="R225" s="353"/>
      <c r="S225" s="353"/>
      <c r="T225" s="353" t="s">
        <v>2141</v>
      </c>
      <c r="U225" s="353" t="s">
        <v>271</v>
      </c>
    </row>
    <row r="226" spans="12:21" x14ac:dyDescent="0.25">
      <c r="L226" s="353" t="s">
        <v>2147</v>
      </c>
      <c r="M226" s="353" t="s">
        <v>2148</v>
      </c>
      <c r="N226" s="353" t="s">
        <v>2148</v>
      </c>
      <c r="O226" s="353" t="s">
        <v>2148</v>
      </c>
      <c r="P226" s="353" t="s">
        <v>2149</v>
      </c>
      <c r="Q226" s="353" t="s">
        <v>2150</v>
      </c>
      <c r="R226" s="353"/>
      <c r="S226" s="353"/>
      <c r="T226" s="353" t="s">
        <v>2147</v>
      </c>
      <c r="U226" s="353" t="s">
        <v>271</v>
      </c>
    </row>
    <row r="227" spans="12:21" x14ac:dyDescent="0.25">
      <c r="L227" s="353" t="s">
        <v>2151</v>
      </c>
      <c r="M227" s="353" t="s">
        <v>2152</v>
      </c>
      <c r="N227" s="353" t="s">
        <v>2153</v>
      </c>
      <c r="O227" s="353" t="s">
        <v>2154</v>
      </c>
      <c r="P227" s="353" t="s">
        <v>2155</v>
      </c>
      <c r="Q227" s="353" t="s">
        <v>2156</v>
      </c>
      <c r="R227" s="353"/>
      <c r="S227" s="353"/>
      <c r="T227" s="353" t="s">
        <v>2151</v>
      </c>
      <c r="U227" s="353" t="s">
        <v>271</v>
      </c>
    </row>
    <row r="228" spans="12:21" x14ac:dyDescent="0.25">
      <c r="L228" s="353" t="s">
        <v>2157</v>
      </c>
      <c r="M228" s="353" t="s">
        <v>2158</v>
      </c>
      <c r="N228" s="353" t="s">
        <v>2159</v>
      </c>
      <c r="O228" s="353" t="s">
        <v>2158</v>
      </c>
      <c r="P228" s="353" t="s">
        <v>2160</v>
      </c>
      <c r="Q228" s="353" t="s">
        <v>2161</v>
      </c>
      <c r="R228" s="353"/>
      <c r="S228" s="353"/>
      <c r="T228" s="353" t="s">
        <v>2157</v>
      </c>
      <c r="U228" s="354" t="s">
        <v>271</v>
      </c>
    </row>
    <row r="229" spans="12:21" x14ac:dyDescent="0.25">
      <c r="L229" s="353" t="s">
        <v>2162</v>
      </c>
      <c r="M229" s="353" t="s">
        <v>2163</v>
      </c>
      <c r="N229" s="353" t="s">
        <v>2163</v>
      </c>
      <c r="O229" s="353" t="s">
        <v>2164</v>
      </c>
      <c r="P229" s="353" t="s">
        <v>2165</v>
      </c>
      <c r="Q229" s="353" t="s">
        <v>2166</v>
      </c>
      <c r="R229" s="353"/>
      <c r="S229" s="353"/>
      <c r="T229" s="353" t="s">
        <v>2162</v>
      </c>
      <c r="U229" s="353" t="s">
        <v>271</v>
      </c>
    </row>
    <row r="230" spans="12:21" x14ac:dyDescent="0.25">
      <c r="L230" s="353" t="s">
        <v>2167</v>
      </c>
      <c r="M230" s="353" t="s">
        <v>2168</v>
      </c>
      <c r="N230" s="353" t="s">
        <v>2169</v>
      </c>
      <c r="O230" s="353" t="s">
        <v>2170</v>
      </c>
      <c r="P230" s="353" t="s">
        <v>2171</v>
      </c>
      <c r="Q230" s="353" t="s">
        <v>2172</v>
      </c>
      <c r="R230" s="353"/>
      <c r="S230" s="353"/>
      <c r="T230" s="353" t="s">
        <v>2167</v>
      </c>
      <c r="U230" s="353" t="s">
        <v>271</v>
      </c>
    </row>
    <row r="231" spans="12:21" x14ac:dyDescent="0.25">
      <c r="L231" s="353" t="s">
        <v>2173</v>
      </c>
      <c r="M231" s="353" t="s">
        <v>2174</v>
      </c>
      <c r="N231" s="353" t="s">
        <v>2174</v>
      </c>
      <c r="O231" s="353" t="s">
        <v>2174</v>
      </c>
      <c r="P231" s="353" t="s">
        <v>2175</v>
      </c>
      <c r="Q231" s="353" t="s">
        <v>2176</v>
      </c>
      <c r="R231" s="353"/>
      <c r="S231" s="353"/>
      <c r="T231" s="353" t="s">
        <v>2173</v>
      </c>
      <c r="U231" s="353" t="s">
        <v>272</v>
      </c>
    </row>
    <row r="232" spans="12:21" x14ac:dyDescent="0.25">
      <c r="L232" s="353" t="s">
        <v>2177</v>
      </c>
      <c r="M232" s="353" t="s">
        <v>2178</v>
      </c>
      <c r="N232" s="353" t="s">
        <v>2179</v>
      </c>
      <c r="O232" s="353" t="s">
        <v>2180</v>
      </c>
      <c r="P232" s="353" t="s">
        <v>2181</v>
      </c>
      <c r="Q232" s="353" t="s">
        <v>2182</v>
      </c>
      <c r="R232" s="353"/>
      <c r="S232" s="353"/>
      <c r="T232" s="353" t="s">
        <v>2177</v>
      </c>
      <c r="U232" s="353" t="s">
        <v>271</v>
      </c>
    </row>
    <row r="233" spans="12:21" x14ac:dyDescent="0.25">
      <c r="L233" s="353" t="s">
        <v>2183</v>
      </c>
      <c r="M233" s="353" t="s">
        <v>2184</v>
      </c>
      <c r="N233" s="353" t="s">
        <v>2185</v>
      </c>
      <c r="O233" s="353" t="s">
        <v>2186</v>
      </c>
      <c r="P233" s="353" t="s">
        <v>2187</v>
      </c>
      <c r="Q233" s="353" t="s">
        <v>2188</v>
      </c>
      <c r="R233" s="353"/>
      <c r="S233" s="353"/>
      <c r="T233" s="353" t="s">
        <v>2183</v>
      </c>
      <c r="U233" s="354" t="s">
        <v>274</v>
      </c>
    </row>
    <row r="234" spans="12:21" x14ac:dyDescent="0.25">
      <c r="L234" s="353" t="s">
        <v>2189</v>
      </c>
      <c r="M234" s="353" t="s">
        <v>2190</v>
      </c>
      <c r="N234" s="353" t="s">
        <v>2191</v>
      </c>
      <c r="O234" s="353" t="s">
        <v>2192</v>
      </c>
      <c r="P234" s="353" t="s">
        <v>2193</v>
      </c>
      <c r="Q234" s="353" t="s">
        <v>2194</v>
      </c>
      <c r="R234" s="353"/>
      <c r="S234" s="353"/>
      <c r="T234" s="353" t="s">
        <v>2189</v>
      </c>
      <c r="U234" s="353" t="s">
        <v>271</v>
      </c>
    </row>
    <row r="235" spans="12:21" x14ac:dyDescent="0.25">
      <c r="L235" s="353" t="s">
        <v>2195</v>
      </c>
      <c r="M235" s="353" t="s">
        <v>2196</v>
      </c>
      <c r="N235" s="353" t="s">
        <v>2197</v>
      </c>
      <c r="O235" s="353" t="s">
        <v>2198</v>
      </c>
      <c r="P235" s="353" t="s">
        <v>2199</v>
      </c>
      <c r="Q235" s="353" t="s">
        <v>2200</v>
      </c>
      <c r="R235" s="353"/>
      <c r="S235" s="353"/>
      <c r="T235" s="353" t="s">
        <v>2195</v>
      </c>
      <c r="U235" s="353" t="s">
        <v>271</v>
      </c>
    </row>
    <row r="236" spans="12:21" x14ac:dyDescent="0.25">
      <c r="L236" s="353" t="s">
        <v>2201</v>
      </c>
      <c r="M236" s="353" t="s">
        <v>2202</v>
      </c>
      <c r="N236" s="353" t="s">
        <v>2203</v>
      </c>
      <c r="O236" s="353" t="s">
        <v>2204</v>
      </c>
      <c r="P236" s="353" t="s">
        <v>2205</v>
      </c>
      <c r="Q236" s="353" t="s">
        <v>2206</v>
      </c>
      <c r="R236" s="353"/>
      <c r="S236" s="353"/>
      <c r="T236" s="353" t="s">
        <v>2201</v>
      </c>
      <c r="U236" s="353" t="s">
        <v>272</v>
      </c>
    </row>
    <row r="237" spans="12:21" x14ac:dyDescent="0.25">
      <c r="L237" s="353" t="s">
        <v>2207</v>
      </c>
      <c r="M237" s="353" t="s">
        <v>2208</v>
      </c>
      <c r="N237" s="353" t="s">
        <v>2209</v>
      </c>
      <c r="O237" s="353" t="s">
        <v>2210</v>
      </c>
      <c r="P237" s="353" t="s">
        <v>2211</v>
      </c>
      <c r="Q237" s="353" t="s">
        <v>2212</v>
      </c>
      <c r="R237" s="353"/>
      <c r="S237" s="353"/>
      <c r="T237" s="353" t="s">
        <v>2207</v>
      </c>
      <c r="U237" s="354" t="s">
        <v>271</v>
      </c>
    </row>
    <row r="238" spans="12:21" x14ac:dyDescent="0.25">
      <c r="L238" s="353" t="s">
        <v>2213</v>
      </c>
      <c r="M238" s="353" t="s">
        <v>2214</v>
      </c>
      <c r="N238" s="353" t="s">
        <v>2215</v>
      </c>
      <c r="O238" s="353" t="s">
        <v>2216</v>
      </c>
      <c r="P238" s="353" t="s">
        <v>2217</v>
      </c>
      <c r="Q238" s="353" t="s">
        <v>2218</v>
      </c>
      <c r="R238" s="353"/>
      <c r="S238" s="353"/>
      <c r="T238" s="353" t="s">
        <v>2213</v>
      </c>
      <c r="U238" s="353" t="s">
        <v>272</v>
      </c>
    </row>
    <row r="239" spans="12:21" x14ac:dyDescent="0.25">
      <c r="L239" s="353" t="s">
        <v>2219</v>
      </c>
      <c r="M239" s="353" t="s">
        <v>2220</v>
      </c>
      <c r="N239" s="353" t="s">
        <v>2220</v>
      </c>
      <c r="O239" s="353" t="s">
        <v>2220</v>
      </c>
      <c r="P239" s="353" t="s">
        <v>2221</v>
      </c>
      <c r="Q239" s="353" t="s">
        <v>2222</v>
      </c>
      <c r="R239" s="353"/>
      <c r="S239" s="353"/>
      <c r="T239" s="353" t="s">
        <v>2219</v>
      </c>
      <c r="U239" s="353" t="s">
        <v>271</v>
      </c>
    </row>
    <row r="240" spans="12:21" x14ac:dyDescent="0.25">
      <c r="L240" s="353" t="s">
        <v>2223</v>
      </c>
      <c r="M240" s="353" t="s">
        <v>2224</v>
      </c>
      <c r="N240" s="353" t="s">
        <v>2224</v>
      </c>
      <c r="O240" s="353" t="s">
        <v>2224</v>
      </c>
      <c r="P240" s="353" t="s">
        <v>2225</v>
      </c>
      <c r="Q240" s="353" t="s">
        <v>2226</v>
      </c>
      <c r="R240" s="353"/>
      <c r="S240" s="353"/>
      <c r="T240" s="353" t="s">
        <v>2223</v>
      </c>
      <c r="U240" s="353" t="s">
        <v>271</v>
      </c>
    </row>
    <row r="241" spans="12:21" x14ac:dyDescent="0.25">
      <c r="L241" s="353" t="s">
        <v>2227</v>
      </c>
      <c r="M241" s="353" t="s">
        <v>2228</v>
      </c>
      <c r="N241" s="353" t="s">
        <v>2229</v>
      </c>
      <c r="O241" s="353" t="s">
        <v>2230</v>
      </c>
      <c r="P241" s="353" t="s">
        <v>2231</v>
      </c>
      <c r="Q241" s="353" t="s">
        <v>2232</v>
      </c>
      <c r="R241" s="353"/>
      <c r="S241" s="353"/>
      <c r="T241" s="353" t="s">
        <v>2227</v>
      </c>
      <c r="U241" s="353" t="s">
        <v>273</v>
      </c>
    </row>
    <row r="242" spans="12:21" x14ac:dyDescent="0.25">
      <c r="L242" s="353" t="s">
        <v>2233</v>
      </c>
      <c r="M242" s="353" t="s">
        <v>2234</v>
      </c>
      <c r="N242" s="353" t="s">
        <v>2234</v>
      </c>
      <c r="O242" s="353" t="s">
        <v>2234</v>
      </c>
      <c r="P242" s="353" t="s">
        <v>2235</v>
      </c>
      <c r="Q242" s="353" t="s">
        <v>2236</v>
      </c>
      <c r="R242" s="353"/>
      <c r="S242" s="353"/>
      <c r="T242" s="353" t="s">
        <v>2233</v>
      </c>
      <c r="U242" s="353" t="s">
        <v>271</v>
      </c>
    </row>
    <row r="243" spans="12:21" x14ac:dyDescent="0.25">
      <c r="L243" s="353" t="s">
        <v>2237</v>
      </c>
      <c r="M243" s="353" t="s">
        <v>2238</v>
      </c>
      <c r="N243" s="353" t="s">
        <v>2239</v>
      </c>
      <c r="O243" s="353" t="s">
        <v>2238</v>
      </c>
      <c r="P243" s="353" t="s">
        <v>2240</v>
      </c>
      <c r="Q243" s="353" t="s">
        <v>2241</v>
      </c>
      <c r="R243" s="353"/>
      <c r="S243" s="353"/>
      <c r="T243" s="353" t="s">
        <v>2237</v>
      </c>
      <c r="U243" s="353" t="s">
        <v>275</v>
      </c>
    </row>
    <row r="244" spans="12:21" x14ac:dyDescent="0.25">
      <c r="L244" s="353" t="s">
        <v>2242</v>
      </c>
      <c r="M244" s="353" t="s">
        <v>2243</v>
      </c>
      <c r="N244" s="353" t="s">
        <v>2244</v>
      </c>
      <c r="O244" s="353" t="s">
        <v>2245</v>
      </c>
      <c r="P244" s="353" t="s">
        <v>2246</v>
      </c>
      <c r="Q244" s="353" t="s">
        <v>2247</v>
      </c>
      <c r="R244" s="353"/>
      <c r="S244" s="353"/>
      <c r="T244" s="353" t="s">
        <v>2242</v>
      </c>
      <c r="U244" s="353" t="s">
        <v>271</v>
      </c>
    </row>
    <row r="245" spans="12:21" x14ac:dyDescent="0.25">
      <c r="L245" s="353" t="s">
        <v>2248</v>
      </c>
      <c r="M245" s="353" t="s">
        <v>2249</v>
      </c>
      <c r="N245" s="353" t="s">
        <v>2250</v>
      </c>
      <c r="O245" s="353" t="s">
        <v>2249</v>
      </c>
      <c r="P245" s="353" t="s">
        <v>2251</v>
      </c>
      <c r="Q245" s="353" t="s">
        <v>2252</v>
      </c>
      <c r="R245" s="353"/>
      <c r="S245" s="353"/>
      <c r="T245" s="353" t="s">
        <v>2248</v>
      </c>
      <c r="U245" s="353" t="s">
        <v>271</v>
      </c>
    </row>
    <row r="246" spans="12:21" x14ac:dyDescent="0.25">
      <c r="L246" s="353" t="s">
        <v>2253</v>
      </c>
      <c r="M246" s="353" t="s">
        <v>2254</v>
      </c>
      <c r="N246" s="353" t="s">
        <v>2254</v>
      </c>
      <c r="O246" s="353" t="s">
        <v>2254</v>
      </c>
      <c r="P246" s="353" t="s">
        <v>2255</v>
      </c>
      <c r="Q246" s="353" t="s">
        <v>2256</v>
      </c>
      <c r="R246" s="353"/>
      <c r="S246" s="353"/>
      <c r="T246" s="353" t="s">
        <v>2253</v>
      </c>
      <c r="U246" s="353" t="s">
        <v>271</v>
      </c>
    </row>
    <row r="247" spans="12:21" x14ac:dyDescent="0.25">
      <c r="L247" s="353" t="s">
        <v>2257</v>
      </c>
      <c r="M247" s="353" t="s">
        <v>311</v>
      </c>
      <c r="N247" s="353" t="s">
        <v>311</v>
      </c>
      <c r="O247" s="353" t="s">
        <v>311</v>
      </c>
      <c r="P247" s="353" t="s">
        <v>311</v>
      </c>
      <c r="Q247" s="353" t="s">
        <v>311</v>
      </c>
      <c r="R247" s="353" t="s">
        <v>311</v>
      </c>
      <c r="S247" s="353" t="s">
        <v>311</v>
      </c>
      <c r="T247" s="353" t="s">
        <v>2257</v>
      </c>
      <c r="U247" s="354" t="s">
        <v>271</v>
      </c>
    </row>
    <row r="248" spans="12:21" x14ac:dyDescent="0.25">
      <c r="L248" s="353"/>
      <c r="R248" s="353"/>
      <c r="S248" s="353"/>
      <c r="T248" s="353"/>
      <c r="U248" s="353"/>
    </row>
    <row r="249" spans="12:21" x14ac:dyDescent="0.25">
      <c r="L249" s="353"/>
      <c r="R249" s="353"/>
      <c r="S249" s="353"/>
      <c r="T249" s="353"/>
      <c r="U249" s="353"/>
    </row>
    <row r="250" spans="12:21" x14ac:dyDescent="0.25">
      <c r="L250" s="353"/>
      <c r="R250" s="353"/>
      <c r="S250" s="353"/>
      <c r="T250" s="353"/>
      <c r="U250" s="353"/>
    </row>
    <row r="251" spans="12:21" x14ac:dyDescent="0.25">
      <c r="L251" s="353"/>
      <c r="R251" s="353"/>
      <c r="S251" s="353"/>
      <c r="T251" s="353"/>
      <c r="U251" s="353"/>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94184-341F-43D3-A1CE-F583624CD829}">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7" customWidth="1"/>
    <col min="2" max="2" width="2.3984375" style="367" customWidth="1"/>
    <col min="3" max="3" width="58" style="367" customWidth="1"/>
    <col min="4" max="4" width="7.69921875" style="367" customWidth="1"/>
    <col min="5" max="6" width="7.69921875" style="367"/>
    <col min="7" max="7" width="9.59765625" style="367" customWidth="1"/>
    <col min="8" max="8" width="3.69921875" style="367" customWidth="1"/>
    <col min="9" max="9" width="5.69921875" style="367" customWidth="1"/>
    <col min="10" max="16384" width="7.69921875" style="367"/>
  </cols>
  <sheetData>
    <row r="1" spans="1:18" ht="29.25" customHeight="1" x14ac:dyDescent="0.3">
      <c r="A1" s="364"/>
      <c r="B1" s="365"/>
      <c r="C1" s="365"/>
      <c r="D1" s="365"/>
      <c r="E1" s="366"/>
      <c r="F1" s="366"/>
      <c r="G1" s="366"/>
      <c r="H1" s="366"/>
      <c r="I1" s="366"/>
      <c r="J1" s="366"/>
      <c r="K1" s="366"/>
      <c r="L1" s="366"/>
      <c r="M1" s="366"/>
      <c r="N1" s="366"/>
      <c r="O1" s="366"/>
      <c r="P1" s="366"/>
      <c r="Q1" s="366"/>
      <c r="R1" s="366"/>
    </row>
    <row r="2" spans="1:18" ht="23.4" thickBot="1" x14ac:dyDescent="0.45">
      <c r="A2" s="365"/>
      <c r="B2" s="365"/>
      <c r="C2" s="368"/>
      <c r="D2" s="365"/>
      <c r="E2" s="366"/>
      <c r="F2" s="366"/>
      <c r="G2" s="365"/>
      <c r="H2" s="366"/>
      <c r="I2" s="366"/>
      <c r="J2" s="366"/>
      <c r="K2" s="366"/>
      <c r="L2" s="366"/>
      <c r="M2" s="366"/>
      <c r="N2" s="366"/>
      <c r="O2" s="366"/>
      <c r="P2" s="366"/>
      <c r="Q2" s="366"/>
      <c r="R2" s="366"/>
    </row>
    <row r="3" spans="1:18" ht="15.6" x14ac:dyDescent="0.3">
      <c r="A3" s="365"/>
      <c r="B3" s="365"/>
      <c r="C3" s="365"/>
      <c r="D3" s="365"/>
      <c r="F3" s="365"/>
      <c r="G3" s="369" t="s">
        <v>2258</v>
      </c>
      <c r="H3" s="370"/>
      <c r="I3" s="371"/>
      <c r="J3" s="366"/>
      <c r="K3" s="366"/>
      <c r="L3" s="366"/>
      <c r="M3" s="366"/>
      <c r="N3" s="366"/>
      <c r="O3" s="366"/>
      <c r="P3" s="366"/>
      <c r="Q3" s="366"/>
      <c r="R3" s="366"/>
    </row>
    <row r="4" spans="1:18" ht="63" customHeight="1" thickBot="1" x14ac:dyDescent="0.3">
      <c r="A4" s="365"/>
      <c r="B4" s="365"/>
      <c r="C4" s="372" t="str">
        <f>HLOOKUP(Introduction!$G$4,Key!A:G,3,FALSE)</f>
        <v>Joint Monitoring Programme for Water Supply, Sanitation and Hygiene</v>
      </c>
      <c r="D4" s="365"/>
      <c r="E4" s="373"/>
      <c r="F4" s="366"/>
      <c r="G4" s="374" t="str">
        <f>+VLOOKUP(Introduction!$G$8,ISO3language,2,FALSE)</f>
        <v>English</v>
      </c>
      <c r="H4" s="375"/>
      <c r="I4" s="376"/>
      <c r="J4" s="366"/>
      <c r="K4" s="366"/>
      <c r="L4" s="366"/>
      <c r="M4" s="366"/>
      <c r="N4" s="366"/>
      <c r="O4" s="366"/>
      <c r="P4" s="366"/>
      <c r="Q4" s="366"/>
      <c r="R4" s="366"/>
    </row>
    <row r="5" spans="1:18" ht="10.5" customHeight="1" x14ac:dyDescent="0.25">
      <c r="A5" s="365"/>
      <c r="B5" s="365"/>
      <c r="C5" s="377"/>
      <c r="D5" s="365"/>
      <c r="E5" s="373"/>
      <c r="F5" s="366"/>
      <c r="G5" s="365"/>
      <c r="H5" s="366"/>
      <c r="I5" s="366"/>
      <c r="J5" s="366"/>
      <c r="K5" s="366"/>
      <c r="L5" s="366"/>
      <c r="M5" s="366"/>
      <c r="N5" s="366"/>
      <c r="O5" s="366"/>
      <c r="P5" s="366"/>
      <c r="Q5" s="366"/>
      <c r="R5" s="366"/>
    </row>
    <row r="6" spans="1:18" ht="44.25" customHeight="1" x14ac:dyDescent="0.25">
      <c r="A6" s="365"/>
      <c r="B6" s="365"/>
      <c r="C6" s="378" t="str">
        <f>HLOOKUP(Introduction!$G$4,Key!A:G,4,FALSE)</f>
        <v>Estimates on water, sanitation, hygiene in schools</v>
      </c>
      <c r="D6" s="366"/>
      <c r="E6" s="366"/>
      <c r="F6" s="366"/>
      <c r="G6" s="366"/>
      <c r="H6" s="366"/>
      <c r="I6" s="366"/>
      <c r="J6" s="366"/>
      <c r="K6" s="366"/>
      <c r="L6" s="366"/>
      <c r="M6" s="366"/>
      <c r="N6" s="366"/>
      <c r="O6" s="366"/>
      <c r="P6" s="366"/>
      <c r="Q6" s="366"/>
      <c r="R6" s="366"/>
    </row>
    <row r="7" spans="1:18" ht="52.5" customHeight="1" x14ac:dyDescent="0.4">
      <c r="A7" s="365"/>
      <c r="B7" s="365"/>
      <c r="C7" s="408" t="str">
        <f>IF($G$4="English",VLOOKUP($G$8,Key!$L$2:$S$247,2,FALSE),IF($G$4="Spanish",VLOOKUP($G$8,Key!$L$2:$S$247,4,FALSE),IF($G$4="French",VLOOKUP($G$8,Key!$L$2:$S$247,3,FALSE),IF($G$4="Russian",VLOOKUP($G$8,Key!$L$2:$S$247,5,FALSE),IF($G$4="Arabic",VLOOKUP($G$8,Key!$L$2:$S$247,6,FALSE),IF($G$4="Other",VLOOKUP($G$8,Key!$L$2:$S$247,7,FALSE)))))))</f>
        <v>South Sudan</v>
      </c>
      <c r="D7" s="366"/>
      <c r="E7" s="366"/>
      <c r="F7" s="366"/>
      <c r="G7" s="379" t="s">
        <v>2259</v>
      </c>
      <c r="H7" s="379"/>
      <c r="I7" s="379"/>
      <c r="J7" s="366"/>
      <c r="K7" s="366"/>
      <c r="L7" s="366"/>
      <c r="M7" s="366"/>
      <c r="N7" s="366"/>
      <c r="O7" s="366"/>
      <c r="P7" s="366"/>
      <c r="Q7" s="366"/>
      <c r="R7" s="366"/>
    </row>
    <row r="8" spans="1:18" ht="15" x14ac:dyDescent="0.25">
      <c r="A8" s="365"/>
      <c r="B8" s="365"/>
      <c r="C8" s="409"/>
      <c r="D8" s="366"/>
      <c r="E8" s="366"/>
      <c r="F8" s="366"/>
      <c r="G8" s="380" t="s">
        <v>2030</v>
      </c>
      <c r="H8" s="380"/>
      <c r="I8" s="380"/>
      <c r="J8" s="366"/>
      <c r="K8" s="366"/>
      <c r="L8" s="366"/>
      <c r="M8" s="366"/>
      <c r="N8" s="366"/>
      <c r="O8" s="366"/>
      <c r="P8" s="366"/>
      <c r="Q8" s="366"/>
      <c r="R8" s="366"/>
    </row>
    <row r="9" spans="1:18" ht="15.6" x14ac:dyDescent="0.3">
      <c r="A9" s="365"/>
      <c r="B9" s="365"/>
      <c r="C9" s="381" t="str">
        <f>HLOOKUP(Introduction!$G$4,Key!A:G,6,FALSE)</f>
        <v>Updated September 2026</v>
      </c>
      <c r="D9" s="366"/>
      <c r="E9" s="366"/>
      <c r="F9" s="366"/>
      <c r="G9" s="366"/>
      <c r="H9" s="366"/>
      <c r="I9" s="366"/>
      <c r="J9" s="366"/>
      <c r="K9" s="366"/>
      <c r="L9" s="366"/>
      <c r="M9" s="366"/>
      <c r="N9" s="366"/>
      <c r="O9" s="366"/>
      <c r="P9" s="366"/>
      <c r="Q9" s="366"/>
      <c r="R9" s="366"/>
    </row>
    <row r="10" spans="1:18" ht="15" x14ac:dyDescent="0.25">
      <c r="A10" s="365"/>
      <c r="B10" s="365"/>
      <c r="C10" s="382"/>
      <c r="D10" s="366"/>
      <c r="E10" s="366"/>
      <c r="F10" s="366"/>
      <c r="G10" s="366"/>
      <c r="H10" s="366"/>
      <c r="I10" s="366"/>
      <c r="J10" s="366"/>
      <c r="K10" s="366"/>
      <c r="L10" s="366"/>
      <c r="M10" s="366"/>
      <c r="N10" s="366"/>
      <c r="O10" s="366"/>
      <c r="P10" s="366"/>
      <c r="Q10" s="366"/>
      <c r="R10" s="366"/>
    </row>
    <row r="11" spans="1:18" ht="15.9" customHeight="1" x14ac:dyDescent="0.25">
      <c r="A11" s="365"/>
      <c r="C11" s="383" t="str">
        <f>HLOOKUP(Introduction!$G$4,Key!A:G,7,FALSE)</f>
        <v xml:space="preserve">Follow the links below to find the following information: </v>
      </c>
      <c r="D11" s="366"/>
      <c r="E11" s="365"/>
      <c r="F11" s="366"/>
      <c r="G11" s="366"/>
      <c r="H11" s="366"/>
      <c r="I11" s="366"/>
      <c r="J11" s="366"/>
      <c r="K11" s="366"/>
      <c r="L11" s="366"/>
      <c r="M11" s="366"/>
      <c r="N11" s="366"/>
      <c r="O11" s="366"/>
      <c r="P11" s="366"/>
      <c r="Q11" s="366"/>
      <c r="R11" s="366"/>
    </row>
    <row r="12" spans="1:18" ht="9" customHeight="1" x14ac:dyDescent="0.25">
      <c r="A12" s="365"/>
      <c r="B12" s="366"/>
      <c r="C12" s="384"/>
      <c r="D12" s="366"/>
      <c r="E12" s="365"/>
      <c r="F12" s="366"/>
      <c r="G12" s="366"/>
      <c r="H12" s="366"/>
      <c r="I12" s="366"/>
      <c r="J12" s="366"/>
      <c r="K12" s="366"/>
      <c r="L12" s="366"/>
      <c r="M12" s="366"/>
      <c r="N12" s="366"/>
      <c r="O12" s="366"/>
      <c r="P12" s="366"/>
      <c r="Q12" s="366"/>
      <c r="R12" s="366"/>
    </row>
    <row r="13" spans="1:18" ht="24.9" customHeight="1" x14ac:dyDescent="0.3">
      <c r="A13" s="365"/>
      <c r="B13" s="366"/>
      <c r="C13" s="385" t="str">
        <f>HLOOKUP(Introduction!$G$4,Key!A:G,8,FALSE)</f>
        <v>JMP Estimates:</v>
      </c>
      <c r="D13" s="366"/>
      <c r="E13" s="365"/>
      <c r="F13" s="366"/>
      <c r="G13" s="366"/>
      <c r="H13" s="366"/>
      <c r="I13" s="366"/>
      <c r="J13" s="366"/>
      <c r="K13" s="366"/>
      <c r="L13" s="366"/>
      <c r="M13" s="366"/>
      <c r="N13" s="366"/>
      <c r="O13" s="366"/>
      <c r="P13" s="366"/>
      <c r="Q13" s="366"/>
      <c r="R13" s="366"/>
    </row>
    <row r="14" spans="1:18" ht="21.9" customHeight="1" x14ac:dyDescent="0.25">
      <c r="A14" s="365"/>
      <c r="B14" s="386"/>
      <c r="C14" s="387" t="str">
        <f>HLOOKUP(Introduction!$G$4,Key!A:G,9,FALSE)</f>
        <v>WASH ladders for schools</v>
      </c>
      <c r="D14" s="366"/>
      <c r="E14" s="365"/>
      <c r="F14" s="366"/>
      <c r="G14" s="366"/>
      <c r="H14" s="366"/>
      <c r="I14" s="366"/>
      <c r="J14" s="366"/>
      <c r="K14" s="366"/>
      <c r="L14" s="366"/>
      <c r="M14" s="366"/>
      <c r="N14" s="366"/>
      <c r="O14" s="366"/>
      <c r="P14" s="366"/>
      <c r="Q14" s="366"/>
      <c r="R14" s="366"/>
    </row>
    <row r="15" spans="1:18" ht="15" x14ac:dyDescent="0.25">
      <c r="A15" s="365"/>
      <c r="B15" s="386"/>
      <c r="C15" s="388" t="str">
        <f>HLOOKUP(Introduction!$G$4,Key!A:G,10,FALSE)</f>
        <v>Trends in basic WASH in schools</v>
      </c>
      <c r="D15" s="366"/>
      <c r="E15" s="365"/>
      <c r="F15" s="366"/>
      <c r="G15" s="366"/>
      <c r="H15" s="366"/>
      <c r="I15" s="366"/>
      <c r="J15" s="366"/>
      <c r="K15" s="366"/>
      <c r="L15" s="366"/>
      <c r="M15" s="366"/>
      <c r="N15" s="366"/>
      <c r="O15" s="366"/>
      <c r="P15" s="366"/>
      <c r="Q15" s="366"/>
      <c r="R15" s="366"/>
    </row>
    <row r="16" spans="1:18" ht="15" x14ac:dyDescent="0.25">
      <c r="A16" s="365"/>
      <c r="B16" s="386"/>
      <c r="C16" s="387" t="str">
        <f>HLOOKUP(Introduction!$G$4,Key!A:G,11,FALSE)</f>
        <v>Estimates (2000-2025) for schools</v>
      </c>
      <c r="D16" s="366"/>
      <c r="E16" s="365"/>
      <c r="F16" s="366"/>
      <c r="G16" s="366"/>
      <c r="H16" s="366"/>
      <c r="I16" s="366"/>
      <c r="J16" s="366"/>
      <c r="K16" s="366"/>
      <c r="L16" s="366"/>
      <c r="M16" s="366"/>
      <c r="N16" s="366"/>
      <c r="O16" s="366"/>
      <c r="P16" s="366"/>
      <c r="Q16" s="366"/>
      <c r="R16" s="366"/>
    </row>
    <row r="17" spans="1:18" ht="26.1" customHeight="1" x14ac:dyDescent="0.25">
      <c r="A17" s="365"/>
      <c r="B17" s="365"/>
      <c r="C17" s="389"/>
      <c r="D17" s="366"/>
      <c r="E17" s="386"/>
      <c r="F17" s="366"/>
      <c r="G17" s="366"/>
      <c r="H17" s="366"/>
      <c r="I17" s="366"/>
      <c r="J17" s="366"/>
      <c r="K17" s="366"/>
      <c r="L17" s="366"/>
      <c r="M17" s="366"/>
      <c r="N17" s="366"/>
      <c r="O17" s="366"/>
      <c r="P17" s="366"/>
      <c r="Q17" s="366"/>
      <c r="R17" s="366"/>
    </row>
    <row r="18" spans="1:18" ht="15.6" x14ac:dyDescent="0.3">
      <c r="A18" s="365"/>
      <c r="B18" s="365"/>
      <c r="C18" s="390" t="str">
        <f>HLOOKUP(Introduction!$G$4,Key!A:G,12,FALSE)</f>
        <v>Data inputs:</v>
      </c>
      <c r="D18" s="366"/>
      <c r="E18" s="391"/>
      <c r="F18" s="366"/>
      <c r="G18" s="366"/>
      <c r="H18" s="366"/>
      <c r="I18" s="366"/>
      <c r="J18" s="366"/>
      <c r="K18" s="366"/>
      <c r="L18" s="366"/>
      <c r="M18" s="366"/>
      <c r="N18" s="366"/>
      <c r="O18" s="366"/>
      <c r="P18" s="366"/>
      <c r="Q18" s="366"/>
      <c r="R18" s="366"/>
    </row>
    <row r="19" spans="1:18" ht="15" x14ac:dyDescent="0.25">
      <c r="A19" s="365"/>
      <c r="B19" s="365"/>
      <c r="C19" s="392" t="str">
        <f>HLOOKUP(Introduction!$G$4,Key!A:G,13,FALSE)</f>
        <v>Data summary</v>
      </c>
      <c r="D19" s="366"/>
      <c r="E19" s="393"/>
      <c r="F19" s="366"/>
      <c r="G19" s="366"/>
      <c r="H19" s="366"/>
      <c r="I19" s="366"/>
      <c r="J19" s="366"/>
      <c r="K19" s="366"/>
      <c r="L19" s="366"/>
      <c r="M19" s="366"/>
      <c r="N19" s="366"/>
      <c r="O19" s="366"/>
      <c r="P19" s="366"/>
      <c r="Q19" s="366"/>
      <c r="R19" s="366"/>
    </row>
    <row r="20" spans="1:18" ht="15" x14ac:dyDescent="0.25">
      <c r="A20" s="365"/>
      <c r="B20" s="365"/>
      <c r="C20" s="394" t="str">
        <f>HLOOKUP(Introduction!$G$4,Key!A:G,14,FALSE)</f>
        <v>Water Data</v>
      </c>
      <c r="D20" s="366"/>
      <c r="E20" s="395"/>
      <c r="F20" s="366"/>
      <c r="G20" s="366"/>
      <c r="H20" s="366"/>
      <c r="I20" s="366"/>
      <c r="J20" s="366"/>
      <c r="K20" s="366"/>
      <c r="L20" s="366"/>
      <c r="M20" s="366"/>
      <c r="N20" s="366"/>
      <c r="O20" s="366"/>
      <c r="P20" s="366"/>
      <c r="Q20" s="366"/>
      <c r="R20" s="366"/>
    </row>
    <row r="21" spans="1:18" ht="15" x14ac:dyDescent="0.25">
      <c r="A21" s="365"/>
      <c r="B21" s="365"/>
      <c r="C21" s="396" t="str">
        <f>HLOOKUP(Introduction!$G$4,Key!A:G,15,FALSE)</f>
        <v>Sanitation Data</v>
      </c>
      <c r="D21" s="366"/>
      <c r="E21" s="397"/>
      <c r="F21" s="366"/>
      <c r="G21" s="366"/>
      <c r="H21" s="366"/>
      <c r="I21" s="366"/>
      <c r="J21" s="366"/>
      <c r="K21" s="366"/>
      <c r="L21" s="366"/>
      <c r="M21" s="366"/>
      <c r="N21" s="366"/>
      <c r="O21" s="366"/>
      <c r="P21" s="366"/>
      <c r="Q21" s="366"/>
      <c r="R21" s="366"/>
    </row>
    <row r="22" spans="1:18" ht="15" x14ac:dyDescent="0.25">
      <c r="A22" s="365"/>
      <c r="B22" s="365"/>
      <c r="C22" s="398" t="str">
        <f>HLOOKUP(Introduction!$G$4,Key!A:G,16,FALSE)</f>
        <v>Hygiene Data</v>
      </c>
      <c r="D22" s="366"/>
      <c r="E22" s="366"/>
      <c r="F22" s="366"/>
      <c r="G22" s="366"/>
      <c r="H22" s="366"/>
      <c r="I22" s="366"/>
      <c r="J22" s="366"/>
      <c r="K22" s="366"/>
      <c r="L22" s="366"/>
      <c r="M22" s="366"/>
      <c r="N22" s="366"/>
      <c r="O22" s="366"/>
      <c r="P22" s="366"/>
      <c r="Q22" s="366"/>
      <c r="R22" s="366"/>
    </row>
    <row r="23" spans="1:18" ht="15" x14ac:dyDescent="0.25">
      <c r="A23" s="365"/>
      <c r="B23" s="365"/>
      <c r="C23" s="392" t="str">
        <f>HLOOKUP(Introduction!$G$4,Key!A:G,17,FALSE)</f>
        <v>Population Data</v>
      </c>
      <c r="D23" s="366"/>
      <c r="E23" s="366"/>
      <c r="F23" s="366"/>
      <c r="G23" s="366"/>
      <c r="H23" s="366"/>
      <c r="I23" s="366"/>
      <c r="J23" s="366"/>
      <c r="K23" s="366"/>
      <c r="L23" s="366"/>
      <c r="M23" s="366"/>
      <c r="N23" s="366"/>
      <c r="O23" s="366"/>
      <c r="P23" s="366"/>
      <c r="Q23" s="366"/>
      <c r="R23" s="366"/>
    </row>
    <row r="24" spans="1:18" ht="15" x14ac:dyDescent="0.25">
      <c r="A24" s="365"/>
      <c r="B24" s="365"/>
      <c r="C24" s="399"/>
      <c r="D24" s="366"/>
      <c r="E24" s="366"/>
      <c r="F24" s="366"/>
      <c r="G24" s="366"/>
      <c r="H24" s="366"/>
      <c r="I24" s="366"/>
      <c r="J24" s="366"/>
      <c r="K24" s="366"/>
      <c r="L24" s="366"/>
      <c r="M24" s="366"/>
      <c r="N24" s="366"/>
      <c r="O24" s="366"/>
      <c r="P24" s="366"/>
      <c r="Q24" s="366"/>
      <c r="R24" s="366"/>
    </row>
    <row r="25" spans="1:18" ht="15.9" customHeight="1" x14ac:dyDescent="0.25">
      <c r="A25" s="400"/>
      <c r="B25" s="400"/>
      <c r="C25" s="401"/>
      <c r="D25" s="365"/>
      <c r="E25" s="366"/>
      <c r="F25" s="366"/>
      <c r="G25" s="366"/>
      <c r="H25" s="366"/>
      <c r="I25" s="366"/>
      <c r="J25" s="366"/>
      <c r="K25" s="366"/>
      <c r="L25" s="366"/>
      <c r="M25" s="366"/>
      <c r="N25" s="366"/>
      <c r="O25" s="366"/>
      <c r="P25" s="366"/>
      <c r="Q25" s="366"/>
      <c r="R25" s="366"/>
    </row>
    <row r="26" spans="1:18" ht="22.8" x14ac:dyDescent="0.25">
      <c r="A26" s="400"/>
      <c r="B26" s="400"/>
      <c r="C26" s="400"/>
      <c r="D26" s="365"/>
      <c r="E26" s="366"/>
      <c r="F26" s="366"/>
      <c r="G26" s="366"/>
      <c r="H26" s="366"/>
      <c r="I26" s="366"/>
      <c r="J26" s="366"/>
      <c r="K26" s="366"/>
      <c r="L26" s="366"/>
      <c r="M26" s="366"/>
      <c r="N26" s="366"/>
      <c r="O26" s="366"/>
      <c r="P26" s="366"/>
      <c r="Q26" s="366"/>
      <c r="R26" s="366"/>
    </row>
    <row r="27" spans="1:18" ht="15" x14ac:dyDescent="0.25">
      <c r="A27" s="402"/>
      <c r="B27" s="403"/>
      <c r="C27" s="404"/>
      <c r="D27" s="365"/>
      <c r="E27" s="366"/>
      <c r="F27" s="366"/>
      <c r="G27" s="366"/>
      <c r="H27" s="366"/>
      <c r="I27" s="366"/>
      <c r="J27" s="366"/>
      <c r="K27" s="366"/>
      <c r="L27" s="366"/>
      <c r="M27" s="366"/>
      <c r="N27" s="366"/>
      <c r="O27" s="366"/>
      <c r="P27" s="366"/>
      <c r="Q27" s="366"/>
      <c r="R27" s="366"/>
    </row>
    <row r="28" spans="1:18" ht="15" x14ac:dyDescent="0.25">
      <c r="A28" s="402"/>
      <c r="B28" s="403"/>
      <c r="C28" s="405"/>
      <c r="D28" s="365"/>
      <c r="E28" s="366"/>
      <c r="F28" s="366"/>
      <c r="G28" s="366"/>
      <c r="H28" s="366"/>
      <c r="I28" s="366"/>
      <c r="J28" s="366"/>
      <c r="K28" s="366"/>
      <c r="L28" s="366"/>
      <c r="M28" s="366"/>
      <c r="N28" s="366"/>
      <c r="O28" s="366"/>
      <c r="P28" s="366"/>
      <c r="Q28" s="366"/>
      <c r="R28" s="366"/>
    </row>
    <row r="29" spans="1:18" ht="15" x14ac:dyDescent="0.25">
      <c r="A29" s="402"/>
      <c r="B29" s="403"/>
      <c r="C29" s="406"/>
      <c r="D29" s="365"/>
      <c r="E29" s="366"/>
      <c r="F29" s="366"/>
      <c r="G29" s="366"/>
      <c r="H29" s="366"/>
      <c r="I29" s="366"/>
      <c r="J29" s="366"/>
      <c r="K29" s="366"/>
      <c r="L29" s="366"/>
      <c r="M29" s="366"/>
      <c r="N29" s="366"/>
      <c r="O29" s="366"/>
      <c r="P29" s="366"/>
      <c r="Q29" s="366"/>
      <c r="R29" s="366"/>
    </row>
    <row r="30" spans="1:18" ht="15" x14ac:dyDescent="0.25">
      <c r="A30" s="402"/>
      <c r="B30" s="403"/>
      <c r="C30" s="406"/>
      <c r="D30" s="365"/>
      <c r="E30" s="366"/>
      <c r="F30" s="366"/>
      <c r="G30" s="366"/>
      <c r="H30" s="366"/>
      <c r="I30" s="366"/>
      <c r="J30" s="366"/>
      <c r="K30" s="366"/>
      <c r="L30" s="366"/>
      <c r="M30" s="366"/>
      <c r="N30" s="366"/>
      <c r="O30" s="366"/>
      <c r="P30" s="366"/>
      <c r="Q30" s="366"/>
      <c r="R30" s="366"/>
    </row>
    <row r="31" spans="1:18" ht="15" x14ac:dyDescent="0.25">
      <c r="A31" s="402"/>
      <c r="B31" s="403"/>
      <c r="C31" s="406"/>
      <c r="D31" s="365"/>
      <c r="E31" s="366"/>
      <c r="F31" s="366"/>
      <c r="G31" s="366"/>
      <c r="H31" s="366"/>
      <c r="I31" s="366"/>
      <c r="J31" s="366"/>
      <c r="K31" s="366"/>
      <c r="L31" s="366"/>
      <c r="M31" s="366"/>
      <c r="N31" s="366"/>
      <c r="O31" s="366"/>
      <c r="P31" s="366"/>
      <c r="Q31" s="366"/>
      <c r="R31" s="366"/>
    </row>
    <row r="32" spans="1:18" ht="15" x14ac:dyDescent="0.25">
      <c r="A32" s="402"/>
      <c r="B32" s="403"/>
      <c r="C32" s="406"/>
      <c r="D32" s="365"/>
      <c r="E32" s="366"/>
      <c r="F32" s="366"/>
      <c r="G32" s="366"/>
      <c r="H32" s="366"/>
      <c r="I32" s="366"/>
      <c r="J32" s="366"/>
      <c r="K32" s="366"/>
      <c r="L32" s="366"/>
      <c r="M32" s="366"/>
      <c r="N32" s="366"/>
      <c r="O32" s="366"/>
      <c r="P32" s="366"/>
      <c r="Q32" s="366"/>
      <c r="R32" s="366"/>
    </row>
    <row r="33" spans="1:18" ht="15" x14ac:dyDescent="0.25">
      <c r="A33" s="402"/>
      <c r="B33" s="403"/>
      <c r="C33" s="406"/>
      <c r="D33" s="365"/>
      <c r="E33" s="366"/>
      <c r="F33" s="366"/>
      <c r="G33" s="366"/>
      <c r="H33" s="366"/>
      <c r="I33" s="366"/>
      <c r="J33" s="366"/>
      <c r="K33" s="366"/>
      <c r="L33" s="366"/>
      <c r="M33" s="366"/>
      <c r="N33" s="366"/>
      <c r="O33" s="366"/>
      <c r="P33" s="366"/>
      <c r="Q33" s="366"/>
      <c r="R33" s="366"/>
    </row>
    <row r="34" spans="1:18" ht="15" x14ac:dyDescent="0.25">
      <c r="A34" s="402"/>
      <c r="B34" s="403"/>
      <c r="D34" s="365"/>
      <c r="E34" s="366"/>
      <c r="F34" s="366"/>
      <c r="G34" s="366"/>
      <c r="H34" s="366"/>
      <c r="I34" s="366"/>
      <c r="J34" s="366"/>
      <c r="K34" s="366"/>
      <c r="L34" s="366"/>
      <c r="M34" s="366"/>
      <c r="N34" s="366"/>
      <c r="O34" s="366"/>
      <c r="P34" s="366"/>
      <c r="Q34" s="366"/>
      <c r="R34" s="366"/>
    </row>
    <row r="35" spans="1:18" ht="15" x14ac:dyDescent="0.25">
      <c r="A35" s="365"/>
      <c r="B35" s="365"/>
      <c r="C35" s="365"/>
      <c r="D35" s="365"/>
      <c r="E35" s="366"/>
      <c r="F35" s="366"/>
      <c r="G35" s="366"/>
      <c r="H35" s="366"/>
      <c r="I35" s="366"/>
      <c r="J35" s="366"/>
      <c r="K35" s="366"/>
      <c r="L35" s="366"/>
      <c r="M35" s="366"/>
      <c r="N35" s="366"/>
      <c r="O35" s="366"/>
      <c r="P35" s="366"/>
      <c r="Q35" s="366"/>
      <c r="R35" s="366"/>
    </row>
    <row r="36" spans="1:18" ht="15" x14ac:dyDescent="0.25">
      <c r="A36" s="365"/>
      <c r="B36" s="365"/>
      <c r="C36" s="365"/>
      <c r="D36" s="365"/>
      <c r="E36" s="366"/>
      <c r="F36" s="366"/>
      <c r="G36" s="366"/>
      <c r="H36" s="366"/>
      <c r="I36" s="366"/>
      <c r="J36" s="366"/>
      <c r="K36" s="366"/>
      <c r="L36" s="366"/>
      <c r="M36" s="366"/>
      <c r="N36" s="366"/>
      <c r="O36" s="366"/>
      <c r="P36" s="366"/>
      <c r="Q36" s="366"/>
      <c r="R36" s="366"/>
    </row>
    <row r="37" spans="1:18" ht="15" x14ac:dyDescent="0.25">
      <c r="A37" s="365"/>
      <c r="B37" s="365"/>
      <c r="C37" s="365"/>
      <c r="D37" s="365"/>
    </row>
    <row r="38" spans="1:18" ht="15" x14ac:dyDescent="0.25">
      <c r="A38" s="365"/>
      <c r="B38" s="365"/>
      <c r="C38" s="365"/>
      <c r="D38" s="365"/>
    </row>
    <row r="39" spans="1:18" ht="15" x14ac:dyDescent="0.25">
      <c r="A39" s="365"/>
      <c r="B39" s="365"/>
      <c r="C39" s="365"/>
      <c r="D39" s="365"/>
    </row>
    <row r="40" spans="1:18" ht="15" x14ac:dyDescent="0.25">
      <c r="A40" s="365"/>
      <c r="B40" s="365"/>
      <c r="C40" s="365"/>
      <c r="D40" s="365"/>
    </row>
    <row r="46" spans="1:18" x14ac:dyDescent="0.25">
      <c r="L46" s="407"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F787336C-F8E5-4B95-BFD3-856ABD418B7B}"/>
    <hyperlink ref="C19" location="'Data Summary'!A1" display="&quot;Data Summary&quot;" xr:uid="{0EE59794-F13F-4EFE-B110-7689A168FF1B}"/>
    <hyperlink ref="C20" location="'Water Data'!A1" display="&quot;Water Data&quot;" xr:uid="{98375375-5889-47D7-8E13-6D00E80E52E2}"/>
    <hyperlink ref="C21" location="'Sanitation Data'!A1" display="&quot;Sanitation Data&quot;" xr:uid="{3693AB15-E3B4-4884-A2E7-1BD44D87D73C}"/>
    <hyperlink ref="C22" location="'Hygiene Data'!A1" display="&quot;Hygiene Data&quot;" xr:uid="{442DB319-D459-4994-9482-4688AD625095}"/>
    <hyperlink ref="C14" location="Ladders!A1" display="Ladders for the most recent estimates (&quot;Ladders&quot;)" xr:uid="{889C1666-5AEF-48B7-9F1B-145AFAA65374}"/>
    <hyperlink ref="C15" location="Charts!A1" display="Trends in basic water, sanitation and hygiene in schools" xr:uid="{BE22969D-5CA0-43F1-9876-D8A6935A612E}"/>
    <hyperlink ref="C23" location="Population!A1" display="&quot;Population&quot;" xr:uid="{304D1FC8-78FB-4E43-B28C-C7828A8EA389}"/>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B06DFD97-B669-4C9C-9A3D-26E921BE6067}">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70EDD-D113-4CE6-B3B0-EBB45F993F4D}">
  <sheetPr codeName="Sheet9">
    <tabColor rgb="FFEAEAEA"/>
  </sheetPr>
  <dimension ref="A1:AI488"/>
  <sheetViews>
    <sheetView workbookViewId="0"/>
  </sheetViews>
  <sheetFormatPr defaultColWidth="9" defaultRowHeight="13.2" x14ac:dyDescent="0.25"/>
  <cols>
    <col min="1" max="1" width="13.59765625" style="77" customWidth="1"/>
    <col min="2" max="2" width="7.5" style="105" customWidth="1"/>
    <col min="3" max="8" width="8.69921875" style="77" customWidth="1"/>
    <col min="9" max="9" width="9.296875" style="77" customWidth="1"/>
    <col min="10" max="10" width="13.296875" style="77" customWidth="1"/>
    <col min="11" max="11" width="7.5" style="77" customWidth="1"/>
    <col min="12" max="17" width="8.59765625" style="77" customWidth="1"/>
    <col min="18" max="18" width="6.5" style="77" customWidth="1"/>
    <col min="19" max="19" width="13.296875" style="77" customWidth="1"/>
    <col min="20" max="20" width="7.5" style="77" customWidth="1"/>
    <col min="21" max="26" width="9.09765625" style="77" customWidth="1"/>
    <col min="27" max="16384" width="9" style="77"/>
  </cols>
  <sheetData>
    <row r="1" spans="1:35" ht="15.6" x14ac:dyDescent="0.3">
      <c r="A1" s="73" t="s">
        <v>47</v>
      </c>
      <c r="B1" s="74"/>
      <c r="C1" s="75"/>
      <c r="D1" s="75"/>
      <c r="E1" s="75"/>
      <c r="F1" s="75"/>
      <c r="G1" s="75"/>
      <c r="H1" s="342"/>
      <c r="I1" s="342"/>
      <c r="J1" s="342"/>
      <c r="K1" s="342"/>
      <c r="L1" s="342"/>
      <c r="M1" s="342"/>
      <c r="N1" s="342"/>
      <c r="O1" s="342"/>
      <c r="P1" s="342"/>
      <c r="Q1" s="75"/>
      <c r="R1" s="75"/>
      <c r="S1" s="75"/>
      <c r="T1" s="76"/>
      <c r="U1" s="76"/>
      <c r="V1" s="76"/>
      <c r="W1" s="76"/>
      <c r="X1" s="76"/>
      <c r="Y1" s="76"/>
      <c r="Z1" s="76"/>
      <c r="AA1" s="76"/>
    </row>
    <row r="2" spans="1:35" s="80" customFormat="1" ht="26.25" customHeight="1" x14ac:dyDescent="0.3">
      <c r="A2" s="78" t="s">
        <v>13</v>
      </c>
      <c r="B2" s="79"/>
      <c r="J2" s="78" t="s">
        <v>14</v>
      </c>
      <c r="R2" s="81"/>
      <c r="S2" s="82" t="s">
        <v>15</v>
      </c>
      <c r="W2" s="81"/>
      <c r="X2" s="81"/>
      <c r="Y2" s="83"/>
      <c r="Z2" s="83"/>
      <c r="AD2" s="84"/>
      <c r="AE2" s="84"/>
      <c r="AF2" s="84"/>
      <c r="AG2" s="84"/>
      <c r="AH2" s="84"/>
      <c r="AI2" s="84"/>
    </row>
    <row r="3" spans="1:35" ht="15.6" x14ac:dyDescent="0.3">
      <c r="A3" s="85"/>
      <c r="B3" s="79" t="s">
        <v>4</v>
      </c>
      <c r="C3" s="81" t="s">
        <v>7</v>
      </c>
      <c r="D3" s="81" t="s">
        <v>2</v>
      </c>
      <c r="E3" s="81" t="s">
        <v>1</v>
      </c>
      <c r="F3" s="81" t="s">
        <v>53</v>
      </c>
      <c r="G3" s="81" t="s">
        <v>17</v>
      </c>
      <c r="H3" s="81" t="s">
        <v>18</v>
      </c>
      <c r="I3" s="80"/>
      <c r="J3" s="85"/>
      <c r="K3" s="79" t="s">
        <v>4</v>
      </c>
      <c r="L3" s="81" t="s">
        <v>7</v>
      </c>
      <c r="M3" s="81" t="s">
        <v>2</v>
      </c>
      <c r="N3" s="81" t="s">
        <v>1</v>
      </c>
      <c r="O3" s="81" t="s">
        <v>53</v>
      </c>
      <c r="P3" s="81" t="s">
        <v>17</v>
      </c>
      <c r="Q3" s="81" t="s">
        <v>18</v>
      </c>
      <c r="R3" s="83"/>
      <c r="S3" s="86"/>
      <c r="T3" s="79" t="s">
        <v>4</v>
      </c>
      <c r="U3" s="81" t="s">
        <v>7</v>
      </c>
      <c r="V3" s="81" t="s">
        <v>2</v>
      </c>
      <c r="W3" s="81" t="s">
        <v>1</v>
      </c>
      <c r="X3" s="81" t="s">
        <v>53</v>
      </c>
      <c r="Y3" s="81" t="s">
        <v>17</v>
      </c>
      <c r="Z3" s="81" t="s">
        <v>18</v>
      </c>
      <c r="AB3" s="84"/>
      <c r="AC3" s="84"/>
      <c r="AD3" s="84"/>
      <c r="AE3" s="84"/>
      <c r="AF3" s="84"/>
      <c r="AG3" s="84"/>
    </row>
    <row r="4" spans="1:35" ht="15.6" x14ac:dyDescent="0.3">
      <c r="A4" s="85" t="s">
        <v>33</v>
      </c>
      <c r="B4" s="8">
        <v>2021</v>
      </c>
      <c r="C4" s="8">
        <v>50.757579999999997</v>
      </c>
      <c r="D4" s="8">
        <v>60.606059999999999</v>
      </c>
      <c r="E4" s="8">
        <v>47.872340000000001</v>
      </c>
      <c r="F4" s="8"/>
      <c r="G4" s="8">
        <v>50.757579999999997</v>
      </c>
      <c r="H4" s="8"/>
      <c r="I4" s="80"/>
      <c r="J4" s="85" t="s">
        <v>33</v>
      </c>
      <c r="K4" s="8">
        <v>2024</v>
      </c>
      <c r="L4" s="8">
        <v>36.65325</v>
      </c>
      <c r="M4" s="8"/>
      <c r="N4" s="8"/>
      <c r="O4" s="8"/>
      <c r="P4" s="8">
        <v>36.65325</v>
      </c>
      <c r="Q4" s="8"/>
      <c r="R4" s="84"/>
      <c r="S4" s="85" t="s">
        <v>33</v>
      </c>
      <c r="T4" s="8">
        <v>2024</v>
      </c>
      <c r="U4" s="8">
        <v>18.108585000000001</v>
      </c>
      <c r="V4" s="8"/>
      <c r="W4" s="8"/>
      <c r="X4" s="8"/>
      <c r="Y4" s="8">
        <v>18.108585000000001</v>
      </c>
      <c r="Z4" s="8"/>
      <c r="AA4" s="84"/>
      <c r="AB4" s="84"/>
      <c r="AC4" s="84"/>
      <c r="AD4" s="84"/>
      <c r="AE4" s="84"/>
      <c r="AF4" s="84"/>
      <c r="AG4" s="84"/>
    </row>
    <row r="5" spans="1:35" ht="15.6" x14ac:dyDescent="0.3">
      <c r="A5" s="85" t="s">
        <v>34</v>
      </c>
      <c r="B5" s="8">
        <v>2021</v>
      </c>
      <c r="C5" s="8">
        <v>16.317596049999999</v>
      </c>
      <c r="D5" s="8">
        <v>4.0404</v>
      </c>
      <c r="E5" s="8">
        <v>10.99291</v>
      </c>
      <c r="F5" s="8"/>
      <c r="G5" s="8">
        <v>11.31674976</v>
      </c>
      <c r="H5" s="8"/>
      <c r="I5" s="80"/>
      <c r="J5" s="85" t="s">
        <v>34</v>
      </c>
      <c r="K5" s="8">
        <v>2024</v>
      </c>
      <c r="L5" s="8">
        <v>33.547097860000001</v>
      </c>
      <c r="M5" s="8"/>
      <c r="N5" s="8"/>
      <c r="O5" s="8"/>
      <c r="P5" s="8">
        <v>28.409078919999999</v>
      </c>
      <c r="Q5" s="8"/>
      <c r="R5" s="84"/>
      <c r="S5" s="85" t="s">
        <v>34</v>
      </c>
      <c r="T5" s="8">
        <v>2024</v>
      </c>
      <c r="U5" s="8"/>
      <c r="V5" s="8"/>
      <c r="W5" s="8"/>
      <c r="X5" s="8"/>
      <c r="Y5" s="8"/>
      <c r="Z5" s="8"/>
      <c r="AA5" s="84"/>
      <c r="AB5" s="84"/>
      <c r="AC5" s="84"/>
      <c r="AD5" s="84"/>
      <c r="AE5" s="84"/>
      <c r="AF5" s="84"/>
      <c r="AG5" s="84"/>
    </row>
    <row r="6" spans="1:35" s="80" customFormat="1" ht="15.6" x14ac:dyDescent="0.3">
      <c r="A6" s="85" t="s">
        <v>35</v>
      </c>
      <c r="B6" s="8">
        <v>2021</v>
      </c>
      <c r="C6" s="8">
        <v>32.924823949999997</v>
      </c>
      <c r="D6" s="8">
        <v>35.353540000000002</v>
      </c>
      <c r="E6" s="8">
        <v>41.134749999999997</v>
      </c>
      <c r="F6" s="8">
        <v>26.184738960000001</v>
      </c>
      <c r="G6" s="8">
        <v>37.925670240000002</v>
      </c>
      <c r="H6" s="8">
        <v>23.45864662</v>
      </c>
      <c r="J6" s="85" t="s">
        <v>35</v>
      </c>
      <c r="K6" s="8">
        <v>2024</v>
      </c>
      <c r="L6" s="8">
        <v>29.799652139999999</v>
      </c>
      <c r="M6" s="8"/>
      <c r="N6" s="8"/>
      <c r="O6" s="8">
        <v>22.026724099999999</v>
      </c>
      <c r="P6" s="8">
        <v>34.937671080000001</v>
      </c>
      <c r="Q6" s="8">
        <v>3.8097234100000001</v>
      </c>
      <c r="R6" s="83"/>
      <c r="S6" s="85" t="s">
        <v>35</v>
      </c>
      <c r="T6" s="8">
        <v>2024</v>
      </c>
      <c r="U6" s="8"/>
      <c r="V6" s="8"/>
      <c r="W6" s="8"/>
      <c r="X6" s="8"/>
      <c r="Y6" s="8"/>
      <c r="Z6" s="8"/>
      <c r="AA6" s="84"/>
      <c r="AB6" s="84"/>
      <c r="AC6" s="84"/>
      <c r="AD6" s="84"/>
      <c r="AE6" s="84"/>
      <c r="AF6" s="84"/>
      <c r="AG6" s="84"/>
    </row>
    <row r="7" spans="1:35" s="80" customFormat="1" ht="15.6" x14ac:dyDescent="0.3">
      <c r="A7" s="87" t="s">
        <v>182</v>
      </c>
      <c r="B7" s="8">
        <v>2021</v>
      </c>
      <c r="C7" s="8">
        <v>0</v>
      </c>
      <c r="D7" s="8">
        <v>0</v>
      </c>
      <c r="E7" s="8">
        <v>0</v>
      </c>
      <c r="F7" s="8">
        <v>73.815261039999996</v>
      </c>
      <c r="G7" s="8">
        <v>0</v>
      </c>
      <c r="H7" s="8">
        <v>76.541353380000004</v>
      </c>
      <c r="I7" s="84"/>
      <c r="J7" s="87" t="s">
        <v>182</v>
      </c>
      <c r="K7" s="8">
        <v>2024</v>
      </c>
      <c r="L7" s="8">
        <v>0</v>
      </c>
      <c r="M7" s="8">
        <v>100</v>
      </c>
      <c r="N7" s="8">
        <v>100</v>
      </c>
      <c r="O7" s="8">
        <v>77.973275900000004</v>
      </c>
      <c r="P7" s="8">
        <v>0</v>
      </c>
      <c r="Q7" s="8">
        <v>96.190276589999996</v>
      </c>
      <c r="R7" s="84"/>
      <c r="S7" s="87" t="s">
        <v>182</v>
      </c>
      <c r="T7" s="8">
        <v>2024</v>
      </c>
      <c r="U7" s="8">
        <v>81.891414999999995</v>
      </c>
      <c r="V7" s="8">
        <v>100</v>
      </c>
      <c r="W7" s="8">
        <v>100</v>
      </c>
      <c r="X7" s="8">
        <v>100</v>
      </c>
      <c r="Y7" s="8">
        <v>81.891414999999995</v>
      </c>
      <c r="Z7" s="8">
        <v>100</v>
      </c>
      <c r="AA7" s="84"/>
    </row>
    <row r="8" spans="1:35" s="80" customFormat="1" ht="15.6" x14ac:dyDescent="0.3">
      <c r="A8" s="88"/>
      <c r="B8" s="81"/>
      <c r="H8" s="84"/>
      <c r="I8" s="84"/>
      <c r="J8" s="84"/>
      <c r="K8" s="84"/>
      <c r="L8" s="84"/>
      <c r="M8" s="84"/>
      <c r="N8" s="84"/>
      <c r="O8" s="84"/>
      <c r="P8" s="84"/>
      <c r="Q8" s="84"/>
      <c r="R8" s="84"/>
      <c r="S8" s="84"/>
      <c r="T8" s="84"/>
      <c r="U8" s="84"/>
      <c r="V8" s="84"/>
      <c r="W8" s="84"/>
      <c r="X8" s="84"/>
      <c r="Y8" s="84"/>
      <c r="Z8" s="84"/>
      <c r="AA8" s="84"/>
    </row>
    <row r="9" spans="1:35" s="80" customFormat="1" ht="15.6" x14ac:dyDescent="0.3">
      <c r="A9" s="88"/>
      <c r="B9" s="81"/>
      <c r="H9" s="84"/>
      <c r="I9" s="84"/>
      <c r="J9" s="84"/>
      <c r="K9" s="84"/>
      <c r="L9" s="84"/>
      <c r="M9" s="84"/>
      <c r="N9" s="84"/>
      <c r="O9" s="84"/>
      <c r="P9" s="84"/>
      <c r="Q9" s="84"/>
      <c r="R9" s="84"/>
      <c r="S9" s="84"/>
      <c r="T9" s="84"/>
      <c r="U9" s="84"/>
      <c r="V9" s="84"/>
      <c r="W9" s="84"/>
      <c r="X9" s="84"/>
      <c r="Y9" s="84"/>
      <c r="Z9" s="84"/>
      <c r="AA9" s="84"/>
    </row>
    <row r="10" spans="1:35" s="80" customFormat="1" ht="15.6" x14ac:dyDescent="0.3">
      <c r="A10" s="89"/>
      <c r="B10" s="81"/>
      <c r="C10" s="84"/>
      <c r="D10" s="84"/>
      <c r="E10" s="84"/>
      <c r="F10" s="84"/>
      <c r="G10" s="84"/>
      <c r="H10" s="84"/>
      <c r="I10" s="84"/>
      <c r="J10" s="84"/>
      <c r="K10" s="84"/>
      <c r="L10" s="84"/>
      <c r="M10" s="84"/>
      <c r="N10" s="84"/>
      <c r="O10" s="84"/>
      <c r="P10" s="84"/>
      <c r="Q10" s="84"/>
      <c r="R10" s="84"/>
      <c r="S10" s="84"/>
      <c r="T10" s="84"/>
      <c r="U10" s="84"/>
      <c r="V10" s="84"/>
      <c r="W10" s="84"/>
      <c r="X10" s="84"/>
      <c r="Y10" s="84"/>
      <c r="Z10" s="84"/>
      <c r="AA10" s="84"/>
    </row>
    <row r="11" spans="1:35" ht="15.6" x14ac:dyDescent="0.3">
      <c r="A11" s="90"/>
      <c r="B11" s="91"/>
      <c r="C11" s="84"/>
      <c r="D11" s="84"/>
      <c r="E11" s="84"/>
      <c r="F11" s="84"/>
      <c r="G11" s="84"/>
      <c r="H11" s="84"/>
      <c r="I11" s="84"/>
      <c r="J11" s="84"/>
      <c r="K11" s="84"/>
      <c r="L11" s="84"/>
      <c r="M11" s="84"/>
      <c r="N11" s="84"/>
      <c r="O11" s="84"/>
      <c r="P11" s="84"/>
      <c r="Q11" s="84"/>
    </row>
    <row r="12" spans="1:35" ht="15.6" x14ac:dyDescent="0.3">
      <c r="A12" s="73" t="s">
        <v>48</v>
      </c>
      <c r="B12" s="92"/>
      <c r="C12" s="76"/>
      <c r="D12" s="76"/>
      <c r="E12" s="76"/>
      <c r="F12" s="76"/>
      <c r="G12" s="76"/>
      <c r="H12" s="76"/>
      <c r="I12" s="76"/>
      <c r="J12" s="76"/>
      <c r="K12" s="76"/>
      <c r="L12" s="76"/>
      <c r="M12" s="76"/>
      <c r="N12" s="76"/>
      <c r="O12" s="76"/>
      <c r="P12" s="76"/>
      <c r="Q12" s="76"/>
      <c r="R12" s="93"/>
      <c r="S12" s="93"/>
      <c r="T12" s="93"/>
      <c r="U12" s="93"/>
      <c r="V12" s="93"/>
    </row>
    <row r="13" spans="1:35" s="96" customFormat="1" x14ac:dyDescent="0.25">
      <c r="A13" s="94" t="s">
        <v>49</v>
      </c>
      <c r="B13" s="95" t="s">
        <v>40</v>
      </c>
      <c r="C13" s="94" t="s">
        <v>82</v>
      </c>
      <c r="D13" s="94" t="s">
        <v>50</v>
      </c>
      <c r="E13" s="94" t="s">
        <v>152</v>
      </c>
      <c r="F13" s="94" t="s">
        <v>83</v>
      </c>
      <c r="G13" s="94" t="s">
        <v>84</v>
      </c>
      <c r="H13" s="94" t="s">
        <v>85</v>
      </c>
      <c r="I13" s="94" t="s">
        <v>86</v>
      </c>
      <c r="J13" s="94" t="s">
        <v>179</v>
      </c>
      <c r="K13" s="94" t="s">
        <v>153</v>
      </c>
      <c r="L13" s="94" t="s">
        <v>87</v>
      </c>
      <c r="M13" s="94" t="s">
        <v>88</v>
      </c>
      <c r="N13" s="94" t="s">
        <v>89</v>
      </c>
      <c r="O13" s="96" t="s">
        <v>90</v>
      </c>
      <c r="P13" s="96" t="s">
        <v>180</v>
      </c>
      <c r="Q13" s="94" t="s">
        <v>109</v>
      </c>
      <c r="R13" s="94" t="s">
        <v>142</v>
      </c>
      <c r="S13" s="97" t="s">
        <v>91</v>
      </c>
      <c r="T13" s="98" t="s">
        <v>92</v>
      </c>
      <c r="U13" s="98" t="s">
        <v>93</v>
      </c>
      <c r="V13" s="98" t="s">
        <v>181</v>
      </c>
    </row>
    <row r="14" spans="1:35" s="99" customFormat="1" ht="11.4" x14ac:dyDescent="0.2">
      <c r="A14" s="99" t="s">
        <v>143</v>
      </c>
      <c r="B14" s="8">
        <v>2000</v>
      </c>
      <c r="C14" s="100" t="s">
        <v>7</v>
      </c>
      <c r="D14" s="8"/>
      <c r="E14" s="8"/>
      <c r="F14" s="8"/>
      <c r="G14" s="8"/>
      <c r="H14" s="8"/>
      <c r="I14" s="8"/>
      <c r="J14" s="8"/>
      <c r="K14" s="8"/>
      <c r="L14" s="8"/>
      <c r="M14" s="8"/>
      <c r="N14" s="8"/>
      <c r="O14" s="8"/>
      <c r="P14" s="8"/>
      <c r="Q14" s="8"/>
      <c r="R14" s="8"/>
      <c r="S14" s="8"/>
      <c r="T14" s="8"/>
      <c r="U14" s="8"/>
      <c r="V14" s="8"/>
    </row>
    <row r="15" spans="1:35" s="99" customFormat="1" ht="11.4" x14ac:dyDescent="0.2">
      <c r="A15" s="99" t="s">
        <v>143</v>
      </c>
      <c r="B15" s="8">
        <v>2001</v>
      </c>
      <c r="C15" s="100" t="s">
        <v>7</v>
      </c>
      <c r="D15" s="8"/>
      <c r="E15" s="8"/>
      <c r="F15" s="8"/>
      <c r="G15" s="8"/>
      <c r="H15" s="8"/>
      <c r="I15" s="8"/>
      <c r="J15" s="8"/>
      <c r="K15" s="8"/>
      <c r="L15" s="8"/>
      <c r="M15" s="8"/>
      <c r="N15" s="8"/>
      <c r="O15" s="8"/>
      <c r="P15" s="8"/>
      <c r="Q15" s="8"/>
      <c r="R15" s="8"/>
      <c r="S15" s="8"/>
      <c r="T15" s="8"/>
      <c r="U15" s="8"/>
      <c r="V15" s="8"/>
    </row>
    <row r="16" spans="1:35" s="99" customFormat="1" ht="11.4" x14ac:dyDescent="0.2">
      <c r="A16" s="99" t="s">
        <v>143</v>
      </c>
      <c r="B16" s="8">
        <v>2002</v>
      </c>
      <c r="C16" s="100" t="s">
        <v>7</v>
      </c>
      <c r="D16" s="8"/>
      <c r="E16" s="8"/>
      <c r="F16" s="8"/>
      <c r="G16" s="8"/>
      <c r="H16" s="8"/>
      <c r="I16" s="8"/>
      <c r="J16" s="8"/>
      <c r="K16" s="8"/>
      <c r="L16" s="8"/>
      <c r="M16" s="8"/>
      <c r="N16" s="8"/>
      <c r="O16" s="8"/>
      <c r="P16" s="8"/>
      <c r="Q16" s="8"/>
      <c r="R16" s="8"/>
      <c r="S16" s="8"/>
      <c r="T16" s="8"/>
      <c r="U16" s="8"/>
      <c r="V16" s="8"/>
    </row>
    <row r="17" spans="1:22" s="99" customFormat="1" ht="11.4" x14ac:dyDescent="0.2">
      <c r="A17" s="99" t="s">
        <v>143</v>
      </c>
      <c r="B17" s="8">
        <v>2003</v>
      </c>
      <c r="C17" s="100" t="s">
        <v>7</v>
      </c>
      <c r="D17" s="8"/>
      <c r="E17" s="8"/>
      <c r="F17" s="8"/>
      <c r="G17" s="8"/>
      <c r="H17" s="8"/>
      <c r="I17" s="8"/>
      <c r="J17" s="8"/>
      <c r="K17" s="8"/>
      <c r="L17" s="8"/>
      <c r="M17" s="8"/>
      <c r="N17" s="8"/>
      <c r="O17" s="8"/>
      <c r="P17" s="8"/>
      <c r="Q17" s="8"/>
      <c r="R17" s="8"/>
      <c r="S17" s="8"/>
      <c r="T17" s="8"/>
      <c r="U17" s="8"/>
      <c r="V17" s="8"/>
    </row>
    <row r="18" spans="1:22" s="99" customFormat="1" ht="11.4" x14ac:dyDescent="0.2">
      <c r="A18" s="99" t="s">
        <v>143</v>
      </c>
      <c r="B18" s="8">
        <v>2004</v>
      </c>
      <c r="C18" s="100" t="s">
        <v>7</v>
      </c>
      <c r="D18" s="8"/>
      <c r="E18" s="8"/>
      <c r="F18" s="8"/>
      <c r="G18" s="8"/>
      <c r="H18" s="8"/>
      <c r="I18" s="8"/>
      <c r="J18" s="8"/>
      <c r="K18" s="8"/>
      <c r="L18" s="8"/>
      <c r="M18" s="8"/>
      <c r="N18" s="8"/>
      <c r="O18" s="8"/>
      <c r="P18" s="8"/>
      <c r="Q18" s="8"/>
      <c r="R18" s="8"/>
      <c r="S18" s="8"/>
      <c r="T18" s="8"/>
      <c r="U18" s="8"/>
      <c r="V18" s="8"/>
    </row>
    <row r="19" spans="1:22" s="99" customFormat="1" ht="11.4" x14ac:dyDescent="0.2">
      <c r="A19" s="99" t="s">
        <v>143</v>
      </c>
      <c r="B19" s="8">
        <v>2005</v>
      </c>
      <c r="C19" s="100" t="s">
        <v>7</v>
      </c>
      <c r="D19" s="8"/>
      <c r="E19" s="8"/>
      <c r="F19" s="8"/>
      <c r="G19" s="8"/>
      <c r="H19" s="8"/>
      <c r="I19" s="8"/>
      <c r="J19" s="8"/>
      <c r="K19" s="8"/>
      <c r="L19" s="8"/>
      <c r="M19" s="8"/>
      <c r="N19" s="8"/>
      <c r="O19" s="8"/>
      <c r="P19" s="8"/>
      <c r="Q19" s="8"/>
      <c r="R19" s="8"/>
      <c r="S19" s="8"/>
      <c r="T19" s="8"/>
      <c r="U19" s="8"/>
      <c r="V19" s="8"/>
    </row>
    <row r="20" spans="1:22" s="99" customFormat="1" ht="11.4" x14ac:dyDescent="0.2">
      <c r="A20" s="99" t="s">
        <v>143</v>
      </c>
      <c r="B20" s="8">
        <v>2006</v>
      </c>
      <c r="C20" s="100" t="s">
        <v>7</v>
      </c>
      <c r="D20" s="8"/>
      <c r="E20" s="8"/>
      <c r="F20" s="8"/>
      <c r="G20" s="8"/>
      <c r="H20" s="8"/>
      <c r="I20" s="8"/>
      <c r="J20" s="8"/>
      <c r="K20" s="8"/>
      <c r="L20" s="8"/>
      <c r="M20" s="8"/>
      <c r="N20" s="8"/>
      <c r="O20" s="8"/>
      <c r="P20" s="8"/>
      <c r="Q20" s="8"/>
      <c r="R20" s="8"/>
      <c r="S20" s="8"/>
      <c r="T20" s="8"/>
      <c r="U20" s="8"/>
      <c r="V20" s="8"/>
    </row>
    <row r="21" spans="1:22" s="99" customFormat="1" ht="11.4" x14ac:dyDescent="0.2">
      <c r="A21" s="99" t="s">
        <v>143</v>
      </c>
      <c r="B21" s="8">
        <v>2007</v>
      </c>
      <c r="C21" s="100" t="s">
        <v>7</v>
      </c>
      <c r="D21" s="8"/>
      <c r="E21" s="8"/>
      <c r="F21" s="8"/>
      <c r="G21" s="8"/>
      <c r="H21" s="8"/>
      <c r="I21" s="8"/>
      <c r="J21" s="8"/>
      <c r="K21" s="8"/>
      <c r="L21" s="8"/>
      <c r="M21" s="8"/>
      <c r="N21" s="8"/>
      <c r="O21" s="8"/>
      <c r="P21" s="8"/>
      <c r="Q21" s="8"/>
      <c r="R21" s="8"/>
      <c r="S21" s="8"/>
      <c r="T21" s="8"/>
      <c r="U21" s="8"/>
      <c r="V21" s="8"/>
    </row>
    <row r="22" spans="1:22" s="99" customFormat="1" ht="11.4" x14ac:dyDescent="0.2">
      <c r="A22" s="99" t="s">
        <v>143</v>
      </c>
      <c r="B22" s="8">
        <v>2008</v>
      </c>
      <c r="C22" s="100" t="s">
        <v>7</v>
      </c>
      <c r="D22" s="8"/>
      <c r="E22" s="8"/>
      <c r="F22" s="8"/>
      <c r="G22" s="8"/>
      <c r="H22" s="8"/>
      <c r="I22" s="8"/>
      <c r="J22" s="8"/>
      <c r="K22" s="8"/>
      <c r="L22" s="8"/>
      <c r="M22" s="8"/>
      <c r="N22" s="8"/>
      <c r="O22" s="8"/>
      <c r="P22" s="8"/>
      <c r="Q22" s="8"/>
      <c r="R22" s="8"/>
      <c r="S22" s="8"/>
      <c r="T22" s="8"/>
      <c r="U22" s="8"/>
      <c r="V22" s="8"/>
    </row>
    <row r="23" spans="1:22" s="99" customFormat="1" ht="11.4" x14ac:dyDescent="0.2">
      <c r="A23" s="99" t="s">
        <v>143</v>
      </c>
      <c r="B23" s="8">
        <v>2009</v>
      </c>
      <c r="C23" s="100" t="s">
        <v>7</v>
      </c>
      <c r="D23" s="8"/>
      <c r="E23" s="8"/>
      <c r="F23" s="8"/>
      <c r="G23" s="8"/>
      <c r="H23" s="8"/>
      <c r="I23" s="8"/>
      <c r="J23" s="8"/>
      <c r="K23" s="8"/>
      <c r="L23" s="8"/>
      <c r="M23" s="8"/>
      <c r="N23" s="8"/>
      <c r="O23" s="8"/>
      <c r="P23" s="8"/>
      <c r="Q23" s="8"/>
      <c r="R23" s="8"/>
      <c r="S23" s="8"/>
      <c r="T23" s="8"/>
      <c r="U23" s="8"/>
      <c r="V23" s="8"/>
    </row>
    <row r="24" spans="1:22" s="99" customFormat="1" ht="11.4" x14ac:dyDescent="0.2">
      <c r="A24" s="99" t="s">
        <v>143</v>
      </c>
      <c r="B24" s="8">
        <v>2010</v>
      </c>
      <c r="C24" s="100" t="s">
        <v>7</v>
      </c>
      <c r="D24" s="8"/>
      <c r="E24" s="8"/>
      <c r="F24" s="8"/>
      <c r="G24" s="8"/>
      <c r="H24" s="8"/>
      <c r="I24" s="8"/>
      <c r="J24" s="8"/>
      <c r="K24" s="8"/>
      <c r="L24" s="8"/>
      <c r="M24" s="8"/>
      <c r="N24" s="8"/>
      <c r="O24" s="8"/>
      <c r="P24" s="8"/>
      <c r="Q24" s="8"/>
      <c r="R24" s="8"/>
      <c r="S24" s="8"/>
      <c r="T24" s="8"/>
      <c r="U24" s="8"/>
      <c r="V24" s="8"/>
    </row>
    <row r="25" spans="1:22" s="99" customFormat="1" ht="11.4" x14ac:dyDescent="0.2">
      <c r="A25" s="99" t="s">
        <v>143</v>
      </c>
      <c r="B25" s="8">
        <v>2011</v>
      </c>
      <c r="C25" s="100" t="s">
        <v>7</v>
      </c>
      <c r="D25" s="8">
        <v>3785169</v>
      </c>
      <c r="E25" s="8">
        <v>47.39012187852677</v>
      </c>
      <c r="F25" s="8">
        <v>47.39012187852677</v>
      </c>
      <c r="G25" s="8"/>
      <c r="H25" s="8"/>
      <c r="I25" s="8">
        <v>52.60987812147323</v>
      </c>
      <c r="J25" s="8">
        <v>47.39012187852677</v>
      </c>
      <c r="K25" s="8">
        <v>53.133869250797488</v>
      </c>
      <c r="L25" s="8"/>
      <c r="M25" s="8">
        <v>36.65325</v>
      </c>
      <c r="N25" s="8">
        <v>16.480619250797488</v>
      </c>
      <c r="O25" s="8">
        <v>46.866130749202512</v>
      </c>
      <c r="P25" s="8">
        <v>0</v>
      </c>
      <c r="Q25" s="8"/>
      <c r="R25" s="8"/>
      <c r="S25" s="8">
        <v>18.108584999999998</v>
      </c>
      <c r="T25" s="8"/>
      <c r="U25" s="8"/>
      <c r="V25" s="8">
        <v>81.891414999999995</v>
      </c>
    </row>
    <row r="26" spans="1:22" s="99" customFormat="1" ht="11.4" x14ac:dyDescent="0.2">
      <c r="A26" s="99" t="s">
        <v>143</v>
      </c>
      <c r="B26" s="8">
        <v>2012</v>
      </c>
      <c r="C26" s="100" t="s">
        <v>7</v>
      </c>
      <c r="D26" s="8">
        <v>3935918</v>
      </c>
      <c r="E26" s="8">
        <v>50.446891592033353</v>
      </c>
      <c r="F26" s="8">
        <v>50.446891592033353</v>
      </c>
      <c r="G26" s="8"/>
      <c r="H26" s="8"/>
      <c r="I26" s="8">
        <v>49.553108407966647</v>
      </c>
      <c r="J26" s="8">
        <v>50.446891592033353</v>
      </c>
      <c r="K26" s="8">
        <v>54.446675297366255</v>
      </c>
      <c r="L26" s="8"/>
      <c r="M26" s="8">
        <v>36.65325</v>
      </c>
      <c r="N26" s="8">
        <v>17.793425297366255</v>
      </c>
      <c r="O26" s="8">
        <v>45.553324702633745</v>
      </c>
      <c r="P26" s="8">
        <v>0</v>
      </c>
      <c r="Q26" s="8"/>
      <c r="R26" s="8"/>
      <c r="S26" s="8">
        <v>18.108584999999998</v>
      </c>
      <c r="T26" s="8"/>
      <c r="U26" s="8"/>
      <c r="V26" s="8">
        <v>81.891414999999995</v>
      </c>
    </row>
    <row r="27" spans="1:22" s="99" customFormat="1" ht="11.4" x14ac:dyDescent="0.2">
      <c r="A27" s="99" t="s">
        <v>143</v>
      </c>
      <c r="B27" s="8">
        <v>2013</v>
      </c>
      <c r="C27" s="100" t="s">
        <v>7</v>
      </c>
      <c r="D27" s="8">
        <v>4081929</v>
      </c>
      <c r="E27" s="8">
        <v>53.503661305539026</v>
      </c>
      <c r="F27" s="8">
        <v>53.503661305539026</v>
      </c>
      <c r="G27" s="8">
        <v>50.757579999999997</v>
      </c>
      <c r="H27" s="8">
        <v>2.746081305539029</v>
      </c>
      <c r="I27" s="8">
        <v>46.496338694460974</v>
      </c>
      <c r="J27" s="8">
        <v>0</v>
      </c>
      <c r="K27" s="8">
        <v>55.759481343935022</v>
      </c>
      <c r="L27" s="8"/>
      <c r="M27" s="8">
        <v>36.65325</v>
      </c>
      <c r="N27" s="8">
        <v>19.106231343935022</v>
      </c>
      <c r="O27" s="8">
        <v>44.240518656064978</v>
      </c>
      <c r="P27" s="8">
        <v>0</v>
      </c>
      <c r="Q27" s="8"/>
      <c r="R27" s="8"/>
      <c r="S27" s="8">
        <v>18.108584999999998</v>
      </c>
      <c r="T27" s="8"/>
      <c r="U27" s="8"/>
      <c r="V27" s="8">
        <v>81.891414999999995</v>
      </c>
    </row>
    <row r="28" spans="1:22" s="99" customFormat="1" ht="11.4" x14ac:dyDescent="0.2">
      <c r="A28" s="99" t="s">
        <v>143</v>
      </c>
      <c r="B28" s="8">
        <v>2014</v>
      </c>
      <c r="C28" s="100" t="s">
        <v>7</v>
      </c>
      <c r="D28" s="8">
        <v>4223376</v>
      </c>
      <c r="E28" s="8">
        <v>56.560431019044699</v>
      </c>
      <c r="F28" s="8">
        <v>56.560431019044699</v>
      </c>
      <c r="G28" s="8">
        <v>50.757579999999997</v>
      </c>
      <c r="H28" s="8">
        <v>5.8028510190447022</v>
      </c>
      <c r="I28" s="8">
        <v>43.439568980955301</v>
      </c>
      <c r="J28" s="8">
        <v>0</v>
      </c>
      <c r="K28" s="8">
        <v>57.072287390503789</v>
      </c>
      <c r="L28" s="8"/>
      <c r="M28" s="8">
        <v>36.65325</v>
      </c>
      <c r="N28" s="8">
        <v>20.419037390503789</v>
      </c>
      <c r="O28" s="8">
        <v>42.927712609496211</v>
      </c>
      <c r="P28" s="8">
        <v>0</v>
      </c>
      <c r="Q28" s="8">
        <v>19.600000000000001</v>
      </c>
      <c r="R28" s="8"/>
      <c r="S28" s="8">
        <v>18.108584999999998</v>
      </c>
      <c r="T28" s="8">
        <v>1.4914149999999964</v>
      </c>
      <c r="U28" s="8">
        <v>80.400000000000006</v>
      </c>
      <c r="V28" s="8">
        <v>0</v>
      </c>
    </row>
    <row r="29" spans="1:22" s="99" customFormat="1" ht="11.4" x14ac:dyDescent="0.2">
      <c r="A29" s="99" t="s">
        <v>143</v>
      </c>
      <c r="B29" s="8">
        <v>2015</v>
      </c>
      <c r="C29" s="100" t="s">
        <v>7</v>
      </c>
      <c r="D29" s="8">
        <v>4292578</v>
      </c>
      <c r="E29" s="8">
        <v>59.617200732550373</v>
      </c>
      <c r="F29" s="8">
        <v>59.617200732550373</v>
      </c>
      <c r="G29" s="8">
        <v>50.757579999999997</v>
      </c>
      <c r="H29" s="8">
        <v>8.8596207325503755</v>
      </c>
      <c r="I29" s="8">
        <v>40.382799267449627</v>
      </c>
      <c r="J29" s="8">
        <v>0</v>
      </c>
      <c r="K29" s="8">
        <v>58.385093437072101</v>
      </c>
      <c r="L29" s="8"/>
      <c r="M29" s="8">
        <v>36.65325</v>
      </c>
      <c r="N29" s="8">
        <v>21.731843437072101</v>
      </c>
      <c r="O29" s="8">
        <v>41.614906562927899</v>
      </c>
      <c r="P29" s="8">
        <v>0</v>
      </c>
      <c r="Q29" s="8">
        <v>19.600000000000001</v>
      </c>
      <c r="R29" s="8"/>
      <c r="S29" s="8">
        <v>18.108584999999998</v>
      </c>
      <c r="T29" s="8">
        <v>1.4914149999999964</v>
      </c>
      <c r="U29" s="8">
        <v>80.400000000000006</v>
      </c>
      <c r="V29" s="8">
        <v>0</v>
      </c>
    </row>
    <row r="30" spans="1:22" s="99" customFormat="1" ht="11.4" x14ac:dyDescent="0.2">
      <c r="A30" s="99" t="s">
        <v>143</v>
      </c>
      <c r="B30" s="8">
        <v>2016</v>
      </c>
      <c r="C30" s="100" t="s">
        <v>7</v>
      </c>
      <c r="D30" s="8">
        <v>4391828</v>
      </c>
      <c r="E30" s="8">
        <v>62.673970446056046</v>
      </c>
      <c r="F30" s="8">
        <v>62.673970446056046</v>
      </c>
      <c r="G30" s="8">
        <v>50.757579999999997</v>
      </c>
      <c r="H30" s="8">
        <v>11.916390446056049</v>
      </c>
      <c r="I30" s="8">
        <v>37.326029553943954</v>
      </c>
      <c r="J30" s="8">
        <v>0</v>
      </c>
      <c r="K30" s="8">
        <v>59.697899483640867</v>
      </c>
      <c r="L30" s="8"/>
      <c r="M30" s="8">
        <v>36.65325</v>
      </c>
      <c r="N30" s="8">
        <v>23.044649483640868</v>
      </c>
      <c r="O30" s="8">
        <v>40.302100516359133</v>
      </c>
      <c r="P30" s="8">
        <v>0</v>
      </c>
      <c r="Q30" s="8">
        <v>19.600000000000001</v>
      </c>
      <c r="R30" s="8"/>
      <c r="S30" s="8">
        <v>18.108584999999998</v>
      </c>
      <c r="T30" s="8">
        <v>1.4914149999999964</v>
      </c>
      <c r="U30" s="8">
        <v>80.400000000000006</v>
      </c>
      <c r="V30" s="8">
        <v>0</v>
      </c>
    </row>
    <row r="31" spans="1:22" s="99" customFormat="1" ht="11.4" x14ac:dyDescent="0.2">
      <c r="A31" s="99" t="s">
        <v>143</v>
      </c>
      <c r="B31" s="8">
        <v>2017</v>
      </c>
      <c r="C31" s="100" t="s">
        <v>7</v>
      </c>
      <c r="D31" s="8">
        <v>4401504</v>
      </c>
      <c r="E31" s="8">
        <v>65.730740159561719</v>
      </c>
      <c r="F31" s="8">
        <v>65.730740159561719</v>
      </c>
      <c r="G31" s="8">
        <v>50.757579999999997</v>
      </c>
      <c r="H31" s="8">
        <v>14.973160159561722</v>
      </c>
      <c r="I31" s="8">
        <v>34.269259840438281</v>
      </c>
      <c r="J31" s="8">
        <v>0</v>
      </c>
      <c r="K31" s="8">
        <v>61.010705530209634</v>
      </c>
      <c r="L31" s="8"/>
      <c r="M31" s="8">
        <v>36.65325</v>
      </c>
      <c r="N31" s="8">
        <v>24.357455530209634</v>
      </c>
      <c r="O31" s="8">
        <v>38.989294469790366</v>
      </c>
      <c r="P31" s="8">
        <v>0</v>
      </c>
      <c r="Q31" s="8">
        <v>19.600000000000001</v>
      </c>
      <c r="R31" s="8"/>
      <c r="S31" s="8">
        <v>18.108584999999998</v>
      </c>
      <c r="T31" s="8">
        <v>1.4914149999999964</v>
      </c>
      <c r="U31" s="8">
        <v>80.400000000000006</v>
      </c>
      <c r="V31" s="8">
        <v>0</v>
      </c>
    </row>
    <row r="32" spans="1:22" s="99" customFormat="1" ht="11.4" x14ac:dyDescent="0.2">
      <c r="A32" s="99" t="s">
        <v>143</v>
      </c>
      <c r="B32" s="8">
        <v>2018</v>
      </c>
      <c r="C32" s="100" t="s">
        <v>7</v>
      </c>
      <c r="D32" s="8">
        <v>4372900</v>
      </c>
      <c r="E32" s="8">
        <v>68.787509873067393</v>
      </c>
      <c r="F32" s="8">
        <v>66.519724006991339</v>
      </c>
      <c r="G32" s="8">
        <v>50.757579999999997</v>
      </c>
      <c r="H32" s="8">
        <v>15.762144006991342</v>
      </c>
      <c r="I32" s="8">
        <v>33.480275993008661</v>
      </c>
      <c r="J32" s="8">
        <v>0</v>
      </c>
      <c r="K32" s="8">
        <v>62.323511576778401</v>
      </c>
      <c r="L32" s="8"/>
      <c r="M32" s="8">
        <v>36.65325</v>
      </c>
      <c r="N32" s="8">
        <v>25.670261576778401</v>
      </c>
      <c r="O32" s="8">
        <v>37.676488423221599</v>
      </c>
      <c r="P32" s="8">
        <v>0</v>
      </c>
      <c r="Q32" s="8">
        <v>19.600000000000001</v>
      </c>
      <c r="R32" s="8"/>
      <c r="S32" s="8">
        <v>18.108584999999998</v>
      </c>
      <c r="T32" s="8">
        <v>1.4914149999999964</v>
      </c>
      <c r="U32" s="8">
        <v>80.400000000000006</v>
      </c>
      <c r="V32" s="8">
        <v>0</v>
      </c>
    </row>
    <row r="33" spans="1:22" s="99" customFormat="1" ht="11.4" x14ac:dyDescent="0.2">
      <c r="A33" s="99" t="s">
        <v>143</v>
      </c>
      <c r="B33" s="8">
        <v>2019</v>
      </c>
      <c r="C33" s="100" t="s">
        <v>7</v>
      </c>
      <c r="D33" s="8">
        <v>4440024</v>
      </c>
      <c r="E33" s="8">
        <v>71.844279586573975</v>
      </c>
      <c r="F33" s="8">
        <v>66.704874686475534</v>
      </c>
      <c r="G33" s="8">
        <v>50.757579999999997</v>
      </c>
      <c r="H33" s="8">
        <v>15.947294686475537</v>
      </c>
      <c r="I33" s="8">
        <v>33.295125313524466</v>
      </c>
      <c r="J33" s="8">
        <v>0</v>
      </c>
      <c r="K33" s="8">
        <v>63.636317623346713</v>
      </c>
      <c r="L33" s="8"/>
      <c r="M33" s="8">
        <v>36.65325</v>
      </c>
      <c r="N33" s="8">
        <v>26.983067623346713</v>
      </c>
      <c r="O33" s="8">
        <v>36.363682376653287</v>
      </c>
      <c r="P33" s="8">
        <v>0</v>
      </c>
      <c r="Q33" s="8">
        <v>19.600000000000001</v>
      </c>
      <c r="R33" s="8"/>
      <c r="S33" s="8">
        <v>18.108584999999998</v>
      </c>
      <c r="T33" s="8">
        <v>1.4914149999999964</v>
      </c>
      <c r="U33" s="8">
        <v>80.400000000000006</v>
      </c>
      <c r="V33" s="8">
        <v>0</v>
      </c>
    </row>
    <row r="34" spans="1:22" s="99" customFormat="1" ht="11.4" x14ac:dyDescent="0.2">
      <c r="A34" s="99" t="s">
        <v>143</v>
      </c>
      <c r="B34" s="8">
        <v>2020</v>
      </c>
      <c r="C34" s="100" t="s">
        <v>7</v>
      </c>
      <c r="D34" s="8">
        <v>4481891</v>
      </c>
      <c r="E34" s="8">
        <v>74.901049300079649</v>
      </c>
      <c r="F34" s="8">
        <v>66.890025365959673</v>
      </c>
      <c r="G34" s="8">
        <v>50.757579999999997</v>
      </c>
      <c r="H34" s="8">
        <v>16.132445365959676</v>
      </c>
      <c r="I34" s="8">
        <v>33.109974634040327</v>
      </c>
      <c r="J34" s="8">
        <v>0</v>
      </c>
      <c r="K34" s="8">
        <v>64.94912366991548</v>
      </c>
      <c r="L34" s="8"/>
      <c r="M34" s="8">
        <v>36.65325</v>
      </c>
      <c r="N34" s="8">
        <v>28.29587366991548</v>
      </c>
      <c r="O34" s="8">
        <v>35.05087633008452</v>
      </c>
      <c r="P34" s="8">
        <v>0</v>
      </c>
      <c r="Q34" s="8">
        <v>19.600000000000001</v>
      </c>
      <c r="R34" s="8"/>
      <c r="S34" s="8">
        <v>18.108584999999998</v>
      </c>
      <c r="T34" s="8">
        <v>1.4914149999999964</v>
      </c>
      <c r="U34" s="8">
        <v>80.400000000000006</v>
      </c>
      <c r="V34" s="8">
        <v>0</v>
      </c>
    </row>
    <row r="35" spans="1:22" s="99" customFormat="1" ht="11.4" x14ac:dyDescent="0.2">
      <c r="A35" s="99" t="s">
        <v>143</v>
      </c>
      <c r="B35" s="8">
        <v>2021</v>
      </c>
      <c r="C35" s="100" t="s">
        <v>7</v>
      </c>
      <c r="D35" s="8">
        <v>4498639</v>
      </c>
      <c r="E35" s="8">
        <v>77.957819013585322</v>
      </c>
      <c r="F35" s="8">
        <v>67.075176045443811</v>
      </c>
      <c r="G35" s="8">
        <v>50.757579999999997</v>
      </c>
      <c r="H35" s="8">
        <v>16.317596045443814</v>
      </c>
      <c r="I35" s="8">
        <v>32.924823954556189</v>
      </c>
      <c r="J35" s="8">
        <v>0</v>
      </c>
      <c r="K35" s="8">
        <v>66.261929716484246</v>
      </c>
      <c r="L35" s="8"/>
      <c r="M35" s="8">
        <v>36.65325</v>
      </c>
      <c r="N35" s="8">
        <v>29.608679716484247</v>
      </c>
      <c r="O35" s="8">
        <v>33.738070283515754</v>
      </c>
      <c r="P35" s="8">
        <v>0</v>
      </c>
      <c r="Q35" s="8">
        <v>19.600000000000001</v>
      </c>
      <c r="R35" s="8"/>
      <c r="S35" s="8">
        <v>18.108584999999998</v>
      </c>
      <c r="T35" s="8">
        <v>1.4914149999999964</v>
      </c>
      <c r="U35" s="8">
        <v>80.400000000000006</v>
      </c>
      <c r="V35" s="8">
        <v>0</v>
      </c>
    </row>
    <row r="36" spans="1:22" s="99" customFormat="1" ht="11.4" x14ac:dyDescent="0.2">
      <c r="A36" s="99" t="s">
        <v>143</v>
      </c>
      <c r="B36" s="8">
        <v>2022</v>
      </c>
      <c r="C36" s="100" t="s">
        <v>7</v>
      </c>
      <c r="D36" s="8">
        <v>4468602</v>
      </c>
      <c r="E36" s="8">
        <v>81.014588727090995</v>
      </c>
      <c r="F36" s="8">
        <v>67.260326724928007</v>
      </c>
      <c r="G36" s="8"/>
      <c r="H36" s="8"/>
      <c r="I36" s="8">
        <v>32.739673275071993</v>
      </c>
      <c r="J36" s="8">
        <v>67.260326724928007</v>
      </c>
      <c r="K36" s="8">
        <v>67.574735763053013</v>
      </c>
      <c r="L36" s="8"/>
      <c r="M36" s="8">
        <v>36.65325</v>
      </c>
      <c r="N36" s="8">
        <v>30.921485763053013</v>
      </c>
      <c r="O36" s="8">
        <v>32.425264236946987</v>
      </c>
      <c r="P36" s="8">
        <v>0</v>
      </c>
      <c r="Q36" s="8">
        <v>19.600000000000001</v>
      </c>
      <c r="R36" s="8"/>
      <c r="S36" s="8">
        <v>18.108584999999998</v>
      </c>
      <c r="T36" s="8">
        <v>1.4914149999999964</v>
      </c>
      <c r="U36" s="8">
        <v>80.400000000000006</v>
      </c>
      <c r="V36" s="8">
        <v>0</v>
      </c>
    </row>
    <row r="37" spans="1:22" s="99" customFormat="1" ht="11.4" x14ac:dyDescent="0.2">
      <c r="A37" s="99" t="s">
        <v>143</v>
      </c>
      <c r="B37" s="8">
        <v>2023</v>
      </c>
      <c r="C37" s="100" t="s">
        <v>7</v>
      </c>
      <c r="D37" s="8">
        <v>4466625</v>
      </c>
      <c r="E37" s="8">
        <v>84.071358440596669</v>
      </c>
      <c r="F37" s="8">
        <v>67.445477404412145</v>
      </c>
      <c r="G37" s="8"/>
      <c r="H37" s="8"/>
      <c r="I37" s="8">
        <v>32.554522595587855</v>
      </c>
      <c r="J37" s="8">
        <v>67.445477404412145</v>
      </c>
      <c r="K37" s="8">
        <v>68.887541809621325</v>
      </c>
      <c r="L37" s="8"/>
      <c r="M37" s="8">
        <v>36.65325</v>
      </c>
      <c r="N37" s="8">
        <v>32.234291809621325</v>
      </c>
      <c r="O37" s="8">
        <v>31.112458190378675</v>
      </c>
      <c r="P37" s="8">
        <v>0</v>
      </c>
      <c r="Q37" s="8"/>
      <c r="R37" s="8"/>
      <c r="S37" s="8">
        <v>18.108584999999998</v>
      </c>
      <c r="T37" s="8"/>
      <c r="U37" s="8"/>
      <c r="V37" s="8">
        <v>81.891414999999995</v>
      </c>
    </row>
    <row r="38" spans="1:22" s="99" customFormat="1" ht="11.4" x14ac:dyDescent="0.2">
      <c r="A38" s="99" t="s">
        <v>143</v>
      </c>
      <c r="B38" s="8">
        <v>2024</v>
      </c>
      <c r="C38" s="100" t="s">
        <v>7</v>
      </c>
      <c r="D38" s="8">
        <v>4639318</v>
      </c>
      <c r="E38" s="8">
        <v>87.128128154102342</v>
      </c>
      <c r="F38" s="8">
        <v>67.63062808389634</v>
      </c>
      <c r="G38" s="8"/>
      <c r="H38" s="8"/>
      <c r="I38" s="8">
        <v>32.36937191610366</v>
      </c>
      <c r="J38" s="8">
        <v>67.63062808389634</v>
      </c>
      <c r="K38" s="8">
        <v>70.200347856190092</v>
      </c>
      <c r="L38" s="8"/>
      <c r="M38" s="8">
        <v>36.65325</v>
      </c>
      <c r="N38" s="8">
        <v>33.547097856190092</v>
      </c>
      <c r="O38" s="8">
        <v>29.799652143809908</v>
      </c>
      <c r="P38" s="8">
        <v>0</v>
      </c>
      <c r="Q38" s="8"/>
      <c r="R38" s="8"/>
      <c r="S38" s="8">
        <v>18.108584999999998</v>
      </c>
      <c r="T38" s="8"/>
      <c r="U38" s="8"/>
      <c r="V38" s="8">
        <v>81.891414999999995</v>
      </c>
    </row>
    <row r="39" spans="1:22" s="99" customFormat="1" ht="11.4" x14ac:dyDescent="0.2">
      <c r="A39" s="99" t="s">
        <v>143</v>
      </c>
      <c r="B39" s="8">
        <v>2025</v>
      </c>
      <c r="C39" s="100" t="s">
        <v>7</v>
      </c>
      <c r="D39" s="8">
        <v>5043867</v>
      </c>
      <c r="E39" s="8">
        <v>90.184897867608015</v>
      </c>
      <c r="F39" s="8">
        <v>67.815778763380479</v>
      </c>
      <c r="G39" s="8"/>
      <c r="H39" s="8"/>
      <c r="I39" s="8">
        <v>32.184221236619521</v>
      </c>
      <c r="J39" s="8">
        <v>67.815778763380479</v>
      </c>
      <c r="K39" s="8">
        <v>71.513153902758859</v>
      </c>
      <c r="L39" s="8"/>
      <c r="M39" s="8"/>
      <c r="N39" s="8"/>
      <c r="O39" s="8">
        <v>28.486846097241141</v>
      </c>
      <c r="P39" s="8">
        <v>71.513153902758859</v>
      </c>
      <c r="Q39" s="8"/>
      <c r="R39" s="8"/>
      <c r="S39" s="8"/>
      <c r="T39" s="8"/>
      <c r="U39" s="8"/>
      <c r="V39" s="8">
        <v>100</v>
      </c>
    </row>
    <row r="40" spans="1:22" s="99" customFormat="1" ht="11.4" x14ac:dyDescent="0.2">
      <c r="A40" s="99" t="s">
        <v>143</v>
      </c>
      <c r="B40" s="8">
        <v>2026</v>
      </c>
      <c r="C40" s="100" t="s">
        <v>7</v>
      </c>
      <c r="D40" s="8"/>
      <c r="E40" s="8">
        <v>90.184897867608015</v>
      </c>
      <c r="F40" s="8">
        <v>67.815778763380479</v>
      </c>
      <c r="G40" s="8"/>
      <c r="H40" s="8"/>
      <c r="I40" s="8">
        <v>32.184221236619521</v>
      </c>
      <c r="J40" s="8">
        <v>67.815778763380479</v>
      </c>
      <c r="K40" s="8">
        <v>71.513153902758859</v>
      </c>
      <c r="L40" s="8"/>
      <c r="M40" s="8"/>
      <c r="N40" s="8"/>
      <c r="O40" s="8">
        <v>28.486846097241141</v>
      </c>
      <c r="P40" s="8">
        <v>71.513153902758859</v>
      </c>
      <c r="Q40" s="8"/>
      <c r="R40" s="8"/>
      <c r="S40" s="8"/>
      <c r="T40" s="8"/>
      <c r="U40" s="8"/>
      <c r="V40" s="8">
        <v>100</v>
      </c>
    </row>
    <row r="41" spans="1:22" s="99" customFormat="1" ht="11.4" x14ac:dyDescent="0.2">
      <c r="A41" s="99" t="s">
        <v>143</v>
      </c>
      <c r="B41" s="8">
        <v>2027</v>
      </c>
      <c r="C41" s="100" t="s">
        <v>7</v>
      </c>
      <c r="D41" s="8"/>
      <c r="E41" s="8">
        <v>90.184897867608015</v>
      </c>
      <c r="F41" s="8">
        <v>67.815778763380479</v>
      </c>
      <c r="G41" s="8"/>
      <c r="H41" s="8"/>
      <c r="I41" s="8">
        <v>32.184221236619521</v>
      </c>
      <c r="J41" s="8">
        <v>67.815778763380479</v>
      </c>
      <c r="K41" s="8">
        <v>71.513153902758859</v>
      </c>
      <c r="L41" s="8"/>
      <c r="M41" s="8"/>
      <c r="N41" s="8"/>
      <c r="O41" s="8">
        <v>28.486846097241141</v>
      </c>
      <c r="P41" s="8">
        <v>71.513153902758859</v>
      </c>
      <c r="Q41" s="8"/>
      <c r="R41" s="8"/>
      <c r="S41" s="8"/>
      <c r="T41" s="8"/>
      <c r="U41" s="8"/>
      <c r="V41" s="8">
        <v>100</v>
      </c>
    </row>
    <row r="42" spans="1:22" s="99" customFormat="1" ht="11.4" x14ac:dyDescent="0.2">
      <c r="A42" s="99" t="s">
        <v>143</v>
      </c>
      <c r="B42" s="8">
        <v>2028</v>
      </c>
      <c r="C42" s="100" t="s">
        <v>7</v>
      </c>
      <c r="D42" s="8"/>
      <c r="E42" s="8">
        <v>90.184897867608015</v>
      </c>
      <c r="F42" s="8">
        <v>67.815778763380479</v>
      </c>
      <c r="G42" s="8"/>
      <c r="H42" s="8"/>
      <c r="I42" s="8">
        <v>32.184221236619521</v>
      </c>
      <c r="J42" s="8">
        <v>67.815778763380479</v>
      </c>
      <c r="K42" s="8">
        <v>71.513153902758859</v>
      </c>
      <c r="L42" s="8"/>
      <c r="M42" s="8"/>
      <c r="N42" s="8"/>
      <c r="O42" s="8">
        <v>28.486846097241141</v>
      </c>
      <c r="P42" s="8">
        <v>71.513153902758859</v>
      </c>
      <c r="Q42" s="8"/>
      <c r="R42" s="8"/>
      <c r="S42" s="8"/>
      <c r="T42" s="8"/>
      <c r="U42" s="8"/>
      <c r="V42" s="8">
        <v>100</v>
      </c>
    </row>
    <row r="43" spans="1:22" s="99" customFormat="1" ht="11.4" x14ac:dyDescent="0.2">
      <c r="A43" s="99" t="s">
        <v>143</v>
      </c>
      <c r="B43" s="8">
        <v>2029</v>
      </c>
      <c r="C43" s="100" t="s">
        <v>7</v>
      </c>
      <c r="D43" s="8"/>
      <c r="E43" s="8">
        <v>90.184897867608015</v>
      </c>
      <c r="F43" s="8">
        <v>67.815778763380479</v>
      </c>
      <c r="G43" s="8"/>
      <c r="H43" s="8"/>
      <c r="I43" s="8">
        <v>32.184221236619521</v>
      </c>
      <c r="J43" s="8">
        <v>67.815778763380479</v>
      </c>
      <c r="K43" s="8">
        <v>71.513153902758859</v>
      </c>
      <c r="L43" s="8"/>
      <c r="M43" s="8"/>
      <c r="N43" s="8"/>
      <c r="O43" s="8">
        <v>28.486846097241141</v>
      </c>
      <c r="P43" s="8">
        <v>71.513153902758859</v>
      </c>
      <c r="Q43" s="8"/>
      <c r="R43" s="8"/>
      <c r="S43" s="8"/>
      <c r="T43" s="8"/>
      <c r="U43" s="8"/>
      <c r="V43" s="8">
        <v>100</v>
      </c>
    </row>
    <row r="44" spans="1:22" s="99" customFormat="1" ht="11.4" x14ac:dyDescent="0.2">
      <c r="A44" s="99" t="s">
        <v>143</v>
      </c>
      <c r="B44" s="8">
        <v>2030</v>
      </c>
      <c r="C44" s="100" t="s">
        <v>7</v>
      </c>
      <c r="D44" s="8"/>
      <c r="E44" s="8"/>
      <c r="F44" s="8"/>
      <c r="G44" s="8"/>
      <c r="H44" s="8"/>
      <c r="I44" s="8"/>
      <c r="J44" s="8">
        <v>100</v>
      </c>
      <c r="K44" s="8"/>
      <c r="L44" s="8"/>
      <c r="M44" s="8"/>
      <c r="N44" s="8"/>
      <c r="O44" s="8"/>
      <c r="P44" s="8">
        <v>100</v>
      </c>
      <c r="Q44" s="8"/>
      <c r="R44" s="8"/>
      <c r="S44" s="8"/>
      <c r="T44" s="8"/>
      <c r="U44" s="8"/>
      <c r="V44" s="8">
        <v>100</v>
      </c>
    </row>
    <row r="45" spans="1:22" s="99" customFormat="1" ht="11.4" x14ac:dyDescent="0.2">
      <c r="A45" s="99" t="s">
        <v>143</v>
      </c>
      <c r="B45" s="8">
        <v>2000</v>
      </c>
      <c r="C45" s="100" t="s">
        <v>1</v>
      </c>
      <c r="D45" s="8"/>
      <c r="E45" s="8"/>
      <c r="F45" s="8"/>
      <c r="G45" s="8"/>
      <c r="H45" s="8"/>
      <c r="I45" s="8"/>
      <c r="J45" s="8"/>
      <c r="K45" s="8"/>
      <c r="L45" s="8"/>
      <c r="M45" s="8"/>
      <c r="N45" s="8"/>
      <c r="O45" s="8"/>
      <c r="P45" s="8"/>
      <c r="Q45" s="8"/>
      <c r="R45" s="8"/>
      <c r="S45" s="8"/>
      <c r="T45" s="8"/>
      <c r="U45" s="8"/>
      <c r="V45" s="8"/>
    </row>
    <row r="46" spans="1:22" s="99" customFormat="1" ht="11.4" x14ac:dyDescent="0.2">
      <c r="A46" s="99" t="s">
        <v>143</v>
      </c>
      <c r="B46" s="8">
        <v>2001</v>
      </c>
      <c r="C46" s="100" t="s">
        <v>1</v>
      </c>
      <c r="D46" s="8"/>
      <c r="E46" s="8"/>
      <c r="F46" s="8"/>
      <c r="G46" s="8"/>
      <c r="H46" s="8"/>
      <c r="I46" s="8"/>
      <c r="J46" s="8"/>
      <c r="K46" s="8"/>
      <c r="L46" s="8"/>
      <c r="M46" s="8"/>
      <c r="N46" s="8"/>
      <c r="O46" s="8"/>
      <c r="P46" s="8"/>
      <c r="Q46" s="8"/>
      <c r="R46" s="8"/>
      <c r="S46" s="8"/>
      <c r="T46" s="8"/>
      <c r="U46" s="8"/>
      <c r="V46" s="8"/>
    </row>
    <row r="47" spans="1:22" s="99" customFormat="1" ht="11.4" x14ac:dyDescent="0.2">
      <c r="A47" s="99" t="s">
        <v>143</v>
      </c>
      <c r="B47" s="8">
        <v>2002</v>
      </c>
      <c r="C47" s="100" t="s">
        <v>1</v>
      </c>
      <c r="D47" s="8"/>
      <c r="E47" s="8"/>
      <c r="F47" s="8"/>
      <c r="G47" s="8"/>
      <c r="H47" s="8"/>
      <c r="I47" s="8"/>
      <c r="J47" s="8"/>
      <c r="K47" s="8"/>
      <c r="L47" s="8"/>
      <c r="M47" s="8"/>
      <c r="N47" s="8"/>
      <c r="O47" s="8"/>
      <c r="P47" s="8"/>
      <c r="Q47" s="8"/>
      <c r="R47" s="8"/>
      <c r="S47" s="8"/>
      <c r="T47" s="8"/>
      <c r="U47" s="8"/>
      <c r="V47" s="8"/>
    </row>
    <row r="48" spans="1:22" s="99" customFormat="1" ht="11.4" x14ac:dyDescent="0.2">
      <c r="A48" s="99" t="s">
        <v>143</v>
      </c>
      <c r="B48" s="8">
        <v>2003</v>
      </c>
      <c r="C48" s="100" t="s">
        <v>1</v>
      </c>
      <c r="D48" s="8"/>
      <c r="E48" s="8"/>
      <c r="F48" s="8"/>
      <c r="G48" s="8"/>
      <c r="H48" s="8"/>
      <c r="I48" s="8"/>
      <c r="J48" s="8"/>
      <c r="K48" s="8"/>
      <c r="L48" s="8"/>
      <c r="M48" s="8"/>
      <c r="N48" s="8"/>
      <c r="O48" s="8"/>
      <c r="P48" s="8"/>
      <c r="Q48" s="8"/>
      <c r="R48" s="8"/>
      <c r="S48" s="8"/>
      <c r="T48" s="8"/>
      <c r="U48" s="8"/>
      <c r="V48" s="8"/>
    </row>
    <row r="49" spans="1:22" s="99" customFormat="1" ht="11.4" x14ac:dyDescent="0.2">
      <c r="A49" s="99" t="s">
        <v>143</v>
      </c>
      <c r="B49" s="8">
        <v>2004</v>
      </c>
      <c r="C49" s="100" t="s">
        <v>1</v>
      </c>
      <c r="D49" s="8"/>
      <c r="E49" s="8"/>
      <c r="F49" s="8"/>
      <c r="G49" s="8"/>
      <c r="H49" s="8"/>
      <c r="I49" s="8"/>
      <c r="J49" s="8"/>
      <c r="K49" s="8"/>
      <c r="L49" s="8"/>
      <c r="M49" s="8"/>
      <c r="N49" s="8"/>
      <c r="O49" s="8"/>
      <c r="P49" s="8"/>
      <c r="Q49" s="8"/>
      <c r="R49" s="8"/>
      <c r="S49" s="8"/>
      <c r="T49" s="8"/>
      <c r="U49" s="8"/>
      <c r="V49" s="8"/>
    </row>
    <row r="50" spans="1:22" s="99" customFormat="1" ht="11.4" x14ac:dyDescent="0.2">
      <c r="A50" s="99" t="s">
        <v>143</v>
      </c>
      <c r="B50" s="8">
        <v>2005</v>
      </c>
      <c r="C50" s="100" t="s">
        <v>1</v>
      </c>
      <c r="D50" s="8"/>
      <c r="E50" s="8"/>
      <c r="F50" s="8"/>
      <c r="G50" s="8"/>
      <c r="H50" s="8"/>
      <c r="I50" s="8"/>
      <c r="J50" s="8"/>
      <c r="K50" s="8"/>
      <c r="L50" s="8"/>
      <c r="M50" s="8"/>
      <c r="N50" s="8"/>
      <c r="O50" s="8"/>
      <c r="P50" s="8"/>
      <c r="Q50" s="8"/>
      <c r="R50" s="8"/>
      <c r="S50" s="8"/>
      <c r="T50" s="8"/>
      <c r="U50" s="8"/>
      <c r="V50" s="8"/>
    </row>
    <row r="51" spans="1:22" s="99" customFormat="1" ht="11.4" x14ac:dyDescent="0.2">
      <c r="A51" s="99" t="s">
        <v>143</v>
      </c>
      <c r="B51" s="8">
        <v>2006</v>
      </c>
      <c r="C51" s="100" t="s">
        <v>1</v>
      </c>
      <c r="D51" s="8"/>
      <c r="E51" s="8"/>
      <c r="F51" s="8"/>
      <c r="G51" s="8"/>
      <c r="H51" s="8"/>
      <c r="I51" s="8"/>
      <c r="J51" s="8"/>
      <c r="K51" s="8"/>
      <c r="L51" s="8"/>
      <c r="M51" s="8"/>
      <c r="N51" s="8"/>
      <c r="O51" s="8"/>
      <c r="P51" s="8"/>
      <c r="Q51" s="8"/>
      <c r="R51" s="8"/>
      <c r="S51" s="8"/>
      <c r="T51" s="8"/>
      <c r="U51" s="8"/>
      <c r="V51" s="8"/>
    </row>
    <row r="52" spans="1:22" s="99" customFormat="1" ht="11.4" x14ac:dyDescent="0.2">
      <c r="A52" s="99" t="s">
        <v>143</v>
      </c>
      <c r="B52" s="8">
        <v>2007</v>
      </c>
      <c r="C52" s="100" t="s">
        <v>1</v>
      </c>
      <c r="D52" s="8"/>
      <c r="E52" s="8"/>
      <c r="F52" s="8"/>
      <c r="G52" s="8"/>
      <c r="H52" s="8"/>
      <c r="I52" s="8"/>
      <c r="J52" s="8"/>
      <c r="K52" s="8"/>
      <c r="L52" s="8"/>
      <c r="M52" s="8"/>
      <c r="N52" s="8"/>
      <c r="O52" s="8"/>
      <c r="P52" s="8"/>
      <c r="Q52" s="8"/>
      <c r="R52" s="8"/>
      <c r="S52" s="8"/>
      <c r="T52" s="8"/>
      <c r="U52" s="8"/>
      <c r="V52" s="8"/>
    </row>
    <row r="53" spans="1:22" s="99" customFormat="1" ht="11.4" x14ac:dyDescent="0.2">
      <c r="A53" s="99" t="s">
        <v>143</v>
      </c>
      <c r="B53" s="8">
        <v>2008</v>
      </c>
      <c r="C53" s="100" t="s">
        <v>1</v>
      </c>
      <c r="D53" s="8"/>
      <c r="E53" s="8"/>
      <c r="F53" s="8"/>
      <c r="G53" s="8"/>
      <c r="H53" s="8"/>
      <c r="I53" s="8"/>
      <c r="J53" s="8"/>
      <c r="K53" s="8"/>
      <c r="L53" s="8"/>
      <c r="M53" s="8"/>
      <c r="N53" s="8"/>
      <c r="O53" s="8"/>
      <c r="P53" s="8"/>
      <c r="Q53" s="8"/>
      <c r="R53" s="8"/>
      <c r="S53" s="8"/>
      <c r="T53" s="8"/>
      <c r="U53" s="8"/>
      <c r="V53" s="8"/>
    </row>
    <row r="54" spans="1:22" s="99" customFormat="1" ht="11.4" x14ac:dyDescent="0.2">
      <c r="A54" s="99" t="s">
        <v>143</v>
      </c>
      <c r="B54" s="8">
        <v>2009</v>
      </c>
      <c r="C54" s="100" t="s">
        <v>1</v>
      </c>
      <c r="D54" s="8"/>
      <c r="E54" s="8"/>
      <c r="F54" s="8"/>
      <c r="G54" s="8"/>
      <c r="H54" s="8"/>
      <c r="I54" s="8"/>
      <c r="J54" s="8"/>
      <c r="K54" s="8"/>
      <c r="L54" s="8"/>
      <c r="M54" s="8"/>
      <c r="N54" s="8"/>
      <c r="O54" s="8"/>
      <c r="P54" s="8"/>
      <c r="Q54" s="8"/>
      <c r="R54" s="8"/>
      <c r="S54" s="8"/>
      <c r="T54" s="8"/>
      <c r="U54" s="8"/>
      <c r="V54" s="8"/>
    </row>
    <row r="55" spans="1:22" s="99" customFormat="1" ht="11.4" x14ac:dyDescent="0.2">
      <c r="A55" s="99" t="s">
        <v>143</v>
      </c>
      <c r="B55" s="8">
        <v>2010</v>
      </c>
      <c r="C55" s="100" t="s">
        <v>1</v>
      </c>
      <c r="D55" s="8"/>
      <c r="E55" s="8"/>
      <c r="F55" s="8"/>
      <c r="G55" s="8"/>
      <c r="H55" s="8"/>
      <c r="I55" s="8"/>
      <c r="J55" s="8"/>
      <c r="K55" s="8"/>
      <c r="L55" s="8"/>
      <c r="M55" s="8"/>
      <c r="N55" s="8"/>
      <c r="O55" s="8"/>
      <c r="P55" s="8"/>
      <c r="Q55" s="8"/>
      <c r="R55" s="8"/>
      <c r="S55" s="8"/>
      <c r="T55" s="8"/>
      <c r="U55" s="8"/>
      <c r="V55" s="8"/>
    </row>
    <row r="56" spans="1:22" s="99" customFormat="1" ht="11.4" x14ac:dyDescent="0.2">
      <c r="A56" s="99" t="s">
        <v>143</v>
      </c>
      <c r="B56" s="8">
        <v>2011</v>
      </c>
      <c r="C56" s="100" t="s">
        <v>1</v>
      </c>
      <c r="D56" s="8">
        <v>682541.65848558431</v>
      </c>
      <c r="E56" s="8"/>
      <c r="F56" s="8"/>
      <c r="G56" s="8"/>
      <c r="H56" s="8"/>
      <c r="I56" s="8"/>
      <c r="J56" s="8">
        <v>100</v>
      </c>
      <c r="K56" s="8"/>
      <c r="L56" s="8"/>
      <c r="M56" s="8"/>
      <c r="N56" s="8"/>
      <c r="O56" s="8"/>
      <c r="P56" s="8">
        <v>100</v>
      </c>
      <c r="Q56" s="8"/>
      <c r="R56" s="8"/>
      <c r="S56" s="8"/>
      <c r="T56" s="8"/>
      <c r="U56" s="8"/>
      <c r="V56" s="8">
        <v>100</v>
      </c>
    </row>
    <row r="57" spans="1:22" s="99" customFormat="1" ht="11.4" x14ac:dyDescent="0.2">
      <c r="A57" s="99" t="s">
        <v>143</v>
      </c>
      <c r="B57" s="8">
        <v>2012</v>
      </c>
      <c r="C57" s="100" t="s">
        <v>1</v>
      </c>
      <c r="D57" s="8">
        <v>717006.21989612584</v>
      </c>
      <c r="E57" s="8"/>
      <c r="F57" s="8"/>
      <c r="G57" s="8"/>
      <c r="H57" s="8"/>
      <c r="I57" s="8"/>
      <c r="J57" s="8">
        <v>100</v>
      </c>
      <c r="K57" s="8"/>
      <c r="L57" s="8"/>
      <c r="M57" s="8"/>
      <c r="N57" s="8"/>
      <c r="O57" s="8"/>
      <c r="P57" s="8">
        <v>100</v>
      </c>
      <c r="Q57" s="8"/>
      <c r="R57" s="8"/>
      <c r="S57" s="8"/>
      <c r="T57" s="8"/>
      <c r="U57" s="8"/>
      <c r="V57" s="8">
        <v>100</v>
      </c>
    </row>
    <row r="58" spans="1:22" s="99" customFormat="1" ht="11.4" x14ac:dyDescent="0.2">
      <c r="A58" s="99" t="s">
        <v>143</v>
      </c>
      <c r="B58" s="8">
        <v>2013</v>
      </c>
      <c r="C58" s="100" t="s">
        <v>1</v>
      </c>
      <c r="D58" s="8">
        <v>751687.18486455921</v>
      </c>
      <c r="E58" s="8"/>
      <c r="F58" s="8">
        <v>64.646460000000005</v>
      </c>
      <c r="G58" s="8">
        <v>60.606059999999999</v>
      </c>
      <c r="H58" s="8">
        <v>4.0404000000000053</v>
      </c>
      <c r="I58" s="8">
        <v>35.353539999999995</v>
      </c>
      <c r="J58" s="8">
        <v>0</v>
      </c>
      <c r="K58" s="8">
        <v>88.888890000000004</v>
      </c>
      <c r="L58" s="8"/>
      <c r="M58" s="8">
        <v>66.666669999999996</v>
      </c>
      <c r="N58" s="8">
        <v>22.222220000000007</v>
      </c>
      <c r="O58" s="8">
        <v>11.111109999999996</v>
      </c>
      <c r="P58" s="8">
        <v>0</v>
      </c>
      <c r="Q58" s="8"/>
      <c r="R58" s="8"/>
      <c r="S58" s="8">
        <v>45.454549999999998</v>
      </c>
      <c r="T58" s="8"/>
      <c r="U58" s="8"/>
      <c r="V58" s="8">
        <v>54.545450000000002</v>
      </c>
    </row>
    <row r="59" spans="1:22" s="99" customFormat="1" ht="11.4" x14ac:dyDescent="0.2">
      <c r="A59" s="99" t="s">
        <v>143</v>
      </c>
      <c r="B59" s="8">
        <v>2014</v>
      </c>
      <c r="C59" s="100" t="s">
        <v>1</v>
      </c>
      <c r="D59" s="8">
        <v>786645.99056030274</v>
      </c>
      <c r="E59" s="8"/>
      <c r="F59" s="8">
        <v>64.646460000000005</v>
      </c>
      <c r="G59" s="8">
        <v>60.606059999999999</v>
      </c>
      <c r="H59" s="8">
        <v>4.0404000000000053</v>
      </c>
      <c r="I59" s="8">
        <v>35.353539999999995</v>
      </c>
      <c r="J59" s="8">
        <v>0</v>
      </c>
      <c r="K59" s="8">
        <v>88.888890000000004</v>
      </c>
      <c r="L59" s="8"/>
      <c r="M59" s="8">
        <v>66.666669999999996</v>
      </c>
      <c r="N59" s="8">
        <v>22.222220000000007</v>
      </c>
      <c r="O59" s="8">
        <v>11.111109999999996</v>
      </c>
      <c r="P59" s="8">
        <v>0</v>
      </c>
      <c r="Q59" s="8"/>
      <c r="R59" s="8"/>
      <c r="S59" s="8">
        <v>45.454549999999998</v>
      </c>
      <c r="T59" s="8"/>
      <c r="U59" s="8"/>
      <c r="V59" s="8">
        <v>54.545450000000002</v>
      </c>
    </row>
    <row r="60" spans="1:22" s="99" customFormat="1" ht="11.4" x14ac:dyDescent="0.2">
      <c r="A60" s="99" t="s">
        <v>143</v>
      </c>
      <c r="B60" s="8">
        <v>2015</v>
      </c>
      <c r="C60" s="100" t="s">
        <v>1</v>
      </c>
      <c r="D60" s="8">
        <v>809236.77377521514</v>
      </c>
      <c r="E60" s="8"/>
      <c r="F60" s="8">
        <v>64.646460000000005</v>
      </c>
      <c r="G60" s="8">
        <v>60.606059999999999</v>
      </c>
      <c r="H60" s="8">
        <v>4.0404000000000053</v>
      </c>
      <c r="I60" s="8">
        <v>35.353539999999995</v>
      </c>
      <c r="J60" s="8">
        <v>0</v>
      </c>
      <c r="K60" s="8">
        <v>88.888890000000004</v>
      </c>
      <c r="L60" s="8"/>
      <c r="M60" s="8">
        <v>66.666669999999996</v>
      </c>
      <c r="N60" s="8">
        <v>22.222220000000007</v>
      </c>
      <c r="O60" s="8">
        <v>11.111109999999996</v>
      </c>
      <c r="P60" s="8">
        <v>0</v>
      </c>
      <c r="Q60" s="8"/>
      <c r="R60" s="8"/>
      <c r="S60" s="8">
        <v>45.454549999999998</v>
      </c>
      <c r="T60" s="8"/>
      <c r="U60" s="8"/>
      <c r="V60" s="8">
        <v>54.545450000000002</v>
      </c>
    </row>
    <row r="61" spans="1:22" s="99" customFormat="1" ht="11.4" x14ac:dyDescent="0.2">
      <c r="A61" s="99" t="s">
        <v>143</v>
      </c>
      <c r="B61" s="8">
        <v>2016</v>
      </c>
      <c r="C61" s="100" t="s">
        <v>1</v>
      </c>
      <c r="D61" s="8">
        <v>838487.76021133421</v>
      </c>
      <c r="E61" s="8"/>
      <c r="F61" s="8">
        <v>64.646460000000005</v>
      </c>
      <c r="G61" s="8">
        <v>60.606059999999999</v>
      </c>
      <c r="H61" s="8">
        <v>4.0404000000000053</v>
      </c>
      <c r="I61" s="8">
        <v>35.353539999999995</v>
      </c>
      <c r="J61" s="8">
        <v>0</v>
      </c>
      <c r="K61" s="8">
        <v>88.888890000000004</v>
      </c>
      <c r="L61" s="8"/>
      <c r="M61" s="8">
        <v>66.666669999999996</v>
      </c>
      <c r="N61" s="8">
        <v>22.222220000000007</v>
      </c>
      <c r="O61" s="8">
        <v>11.111109999999996</v>
      </c>
      <c r="P61" s="8">
        <v>0</v>
      </c>
      <c r="Q61" s="8"/>
      <c r="R61" s="8"/>
      <c r="S61" s="8">
        <v>45.454549999999998</v>
      </c>
      <c r="T61" s="8"/>
      <c r="U61" s="8"/>
      <c r="V61" s="8">
        <v>54.545450000000002</v>
      </c>
    </row>
    <row r="62" spans="1:22" s="99" customFormat="1" ht="11.4" x14ac:dyDescent="0.2">
      <c r="A62" s="99" t="s">
        <v>143</v>
      </c>
      <c r="B62" s="8">
        <v>2017</v>
      </c>
      <c r="C62" s="100" t="s">
        <v>1</v>
      </c>
      <c r="D62" s="8">
        <v>851514.99339111324</v>
      </c>
      <c r="E62" s="8"/>
      <c r="F62" s="8">
        <v>64.646460000000005</v>
      </c>
      <c r="G62" s="8">
        <v>60.606059999999999</v>
      </c>
      <c r="H62" s="8">
        <v>4.0404000000000053</v>
      </c>
      <c r="I62" s="8">
        <v>35.353539999999995</v>
      </c>
      <c r="J62" s="8">
        <v>0</v>
      </c>
      <c r="K62" s="8">
        <v>88.888890000000004</v>
      </c>
      <c r="L62" s="8"/>
      <c r="M62" s="8">
        <v>66.666669999999996</v>
      </c>
      <c r="N62" s="8">
        <v>22.222220000000007</v>
      </c>
      <c r="O62" s="8">
        <v>11.111109999999996</v>
      </c>
      <c r="P62" s="8">
        <v>0</v>
      </c>
      <c r="Q62" s="8"/>
      <c r="R62" s="8"/>
      <c r="S62" s="8">
        <v>45.454549999999998</v>
      </c>
      <c r="T62" s="8"/>
      <c r="U62" s="8"/>
      <c r="V62" s="8">
        <v>54.545450000000002</v>
      </c>
    </row>
    <row r="63" spans="1:22" s="99" customFormat="1" ht="11.4" x14ac:dyDescent="0.2">
      <c r="A63" s="99" t="s">
        <v>143</v>
      </c>
      <c r="B63" s="8">
        <v>2018</v>
      </c>
      <c r="C63" s="100" t="s">
        <v>1</v>
      </c>
      <c r="D63" s="8">
        <v>857744.3249912262</v>
      </c>
      <c r="E63" s="8"/>
      <c r="F63" s="8">
        <v>64.646460000000005</v>
      </c>
      <c r="G63" s="8">
        <v>60.606059999999999</v>
      </c>
      <c r="H63" s="8">
        <v>4.0404000000000053</v>
      </c>
      <c r="I63" s="8">
        <v>35.353539999999995</v>
      </c>
      <c r="J63" s="8">
        <v>0</v>
      </c>
      <c r="K63" s="8">
        <v>88.888890000000004</v>
      </c>
      <c r="L63" s="8"/>
      <c r="M63" s="8">
        <v>66.666669999999996</v>
      </c>
      <c r="N63" s="8">
        <v>22.222220000000007</v>
      </c>
      <c r="O63" s="8">
        <v>11.111109999999996</v>
      </c>
      <c r="P63" s="8">
        <v>0</v>
      </c>
      <c r="Q63" s="8"/>
      <c r="R63" s="8"/>
      <c r="S63" s="8">
        <v>45.454549999999998</v>
      </c>
      <c r="T63" s="8"/>
      <c r="U63" s="8"/>
      <c r="V63" s="8">
        <v>54.545450000000002</v>
      </c>
    </row>
    <row r="64" spans="1:22" s="99" customFormat="1" ht="11.4" x14ac:dyDescent="0.2">
      <c r="A64" s="99" t="s">
        <v>143</v>
      </c>
      <c r="B64" s="8">
        <v>2019</v>
      </c>
      <c r="C64" s="100" t="s">
        <v>1</v>
      </c>
      <c r="D64" s="8">
        <v>883520.38321243296</v>
      </c>
      <c r="E64" s="8"/>
      <c r="F64" s="8">
        <v>64.646460000000005</v>
      </c>
      <c r="G64" s="8">
        <v>60.606059999999999</v>
      </c>
      <c r="H64" s="8">
        <v>4.0404000000000053</v>
      </c>
      <c r="I64" s="8">
        <v>35.353539999999995</v>
      </c>
      <c r="J64" s="8">
        <v>0</v>
      </c>
      <c r="K64" s="8">
        <v>88.888890000000004</v>
      </c>
      <c r="L64" s="8"/>
      <c r="M64" s="8">
        <v>66.666669999999996</v>
      </c>
      <c r="N64" s="8">
        <v>22.222220000000007</v>
      </c>
      <c r="O64" s="8">
        <v>11.111109999999996</v>
      </c>
      <c r="P64" s="8">
        <v>0</v>
      </c>
      <c r="Q64" s="8"/>
      <c r="R64" s="8"/>
      <c r="S64" s="8">
        <v>45.454549999999998</v>
      </c>
      <c r="T64" s="8"/>
      <c r="U64" s="8"/>
      <c r="V64" s="8">
        <v>54.545450000000002</v>
      </c>
    </row>
    <row r="65" spans="1:22" s="99" customFormat="1" ht="11.4" x14ac:dyDescent="0.2">
      <c r="A65" s="99" t="s">
        <v>143</v>
      </c>
      <c r="B65" s="8">
        <v>2020</v>
      </c>
      <c r="C65" s="100" t="s">
        <v>1</v>
      </c>
      <c r="D65" s="8">
        <v>905297.13641859044</v>
      </c>
      <c r="E65" s="8"/>
      <c r="F65" s="8">
        <v>64.646460000000005</v>
      </c>
      <c r="G65" s="8">
        <v>60.606059999999999</v>
      </c>
      <c r="H65" s="8">
        <v>4.0404000000000053</v>
      </c>
      <c r="I65" s="8">
        <v>35.353539999999995</v>
      </c>
      <c r="J65" s="8">
        <v>0</v>
      </c>
      <c r="K65" s="8">
        <v>88.888890000000004</v>
      </c>
      <c r="L65" s="8"/>
      <c r="M65" s="8">
        <v>66.666669999999996</v>
      </c>
      <c r="N65" s="8">
        <v>22.222220000000007</v>
      </c>
      <c r="O65" s="8">
        <v>11.111109999999996</v>
      </c>
      <c r="P65" s="8">
        <v>0</v>
      </c>
      <c r="Q65" s="8"/>
      <c r="R65" s="8"/>
      <c r="S65" s="8">
        <v>45.454549999999998</v>
      </c>
      <c r="T65" s="8"/>
      <c r="U65" s="8"/>
      <c r="V65" s="8">
        <v>54.545450000000002</v>
      </c>
    </row>
    <row r="66" spans="1:22" s="99" customFormat="1" ht="11.4" x14ac:dyDescent="0.2">
      <c r="A66" s="99" t="s">
        <v>143</v>
      </c>
      <c r="B66" s="8">
        <v>2021</v>
      </c>
      <c r="C66" s="100" t="s">
        <v>1</v>
      </c>
      <c r="D66" s="8">
        <v>922850.80171424872</v>
      </c>
      <c r="E66" s="8"/>
      <c r="F66" s="8">
        <v>64.646460000000005</v>
      </c>
      <c r="G66" s="8">
        <v>60.606059999999999</v>
      </c>
      <c r="H66" s="8">
        <v>4.0404000000000053</v>
      </c>
      <c r="I66" s="8">
        <v>35.353539999999995</v>
      </c>
      <c r="J66" s="8">
        <v>0</v>
      </c>
      <c r="K66" s="8">
        <v>88.888890000000004</v>
      </c>
      <c r="L66" s="8"/>
      <c r="M66" s="8">
        <v>66.666669999999996</v>
      </c>
      <c r="N66" s="8">
        <v>22.222220000000007</v>
      </c>
      <c r="O66" s="8">
        <v>11.111109999999996</v>
      </c>
      <c r="P66" s="8">
        <v>0</v>
      </c>
      <c r="Q66" s="8"/>
      <c r="R66" s="8"/>
      <c r="S66" s="8">
        <v>45.454549999999998</v>
      </c>
      <c r="T66" s="8"/>
      <c r="U66" s="8"/>
      <c r="V66" s="8">
        <v>54.545450000000002</v>
      </c>
    </row>
    <row r="67" spans="1:22" s="99" customFormat="1" ht="11.4" x14ac:dyDescent="0.2">
      <c r="A67" s="99" t="s">
        <v>143</v>
      </c>
      <c r="B67" s="8">
        <v>2022</v>
      </c>
      <c r="C67" s="100" t="s">
        <v>1</v>
      </c>
      <c r="D67" s="8">
        <v>931524.80292160041</v>
      </c>
      <c r="E67" s="8"/>
      <c r="F67" s="8"/>
      <c r="G67" s="8"/>
      <c r="H67" s="8"/>
      <c r="I67" s="8"/>
      <c r="J67" s="8">
        <v>100</v>
      </c>
      <c r="K67" s="8"/>
      <c r="L67" s="8"/>
      <c r="M67" s="8"/>
      <c r="N67" s="8"/>
      <c r="O67" s="8"/>
      <c r="P67" s="8">
        <v>100</v>
      </c>
      <c r="Q67" s="8"/>
      <c r="R67" s="8"/>
      <c r="S67" s="8"/>
      <c r="T67" s="8"/>
      <c r="U67" s="8"/>
      <c r="V67" s="8">
        <v>100</v>
      </c>
    </row>
    <row r="68" spans="1:22" s="99" customFormat="1" ht="11.4" x14ac:dyDescent="0.2">
      <c r="A68" s="99" t="s">
        <v>143</v>
      </c>
      <c r="B68" s="8">
        <v>2023</v>
      </c>
      <c r="C68" s="100" t="s">
        <v>1</v>
      </c>
      <c r="D68" s="8">
        <v>946701.15511894226</v>
      </c>
      <c r="E68" s="8"/>
      <c r="F68" s="8"/>
      <c r="G68" s="8"/>
      <c r="H68" s="8"/>
      <c r="I68" s="8"/>
      <c r="J68" s="8">
        <v>100</v>
      </c>
      <c r="K68" s="8"/>
      <c r="L68" s="8"/>
      <c r="M68" s="8"/>
      <c r="N68" s="8"/>
      <c r="O68" s="8"/>
      <c r="P68" s="8">
        <v>100</v>
      </c>
      <c r="Q68" s="8"/>
      <c r="R68" s="8"/>
      <c r="S68" s="8"/>
      <c r="T68" s="8"/>
      <c r="U68" s="8"/>
      <c r="V68" s="8">
        <v>100</v>
      </c>
    </row>
    <row r="69" spans="1:22" s="99" customFormat="1" ht="11.4" x14ac:dyDescent="0.2">
      <c r="A69" s="99" t="s">
        <v>143</v>
      </c>
      <c r="B69" s="8">
        <v>2024</v>
      </c>
      <c r="C69" s="100" t="s">
        <v>1</v>
      </c>
      <c r="D69" s="8">
        <v>1000236.9360233688</v>
      </c>
      <c r="E69" s="8"/>
      <c r="F69" s="8"/>
      <c r="G69" s="8"/>
      <c r="H69" s="8"/>
      <c r="I69" s="8"/>
      <c r="J69" s="8">
        <v>100</v>
      </c>
      <c r="K69" s="8"/>
      <c r="L69" s="8"/>
      <c r="M69" s="8"/>
      <c r="N69" s="8"/>
      <c r="O69" s="8"/>
      <c r="P69" s="8">
        <v>100</v>
      </c>
      <c r="Q69" s="8"/>
      <c r="R69" s="8"/>
      <c r="S69" s="8"/>
      <c r="T69" s="8"/>
      <c r="U69" s="8"/>
      <c r="V69" s="8">
        <v>100</v>
      </c>
    </row>
    <row r="70" spans="1:22" s="99" customFormat="1" ht="11.4" x14ac:dyDescent="0.2">
      <c r="A70" s="99" t="s">
        <v>143</v>
      </c>
      <c r="B70" s="8">
        <v>2025</v>
      </c>
      <c r="C70" s="100" t="s">
        <v>1</v>
      </c>
      <c r="D70" s="8">
        <v>1106775.7758309173</v>
      </c>
      <c r="E70" s="8"/>
      <c r="F70" s="8"/>
      <c r="G70" s="8"/>
      <c r="H70" s="8"/>
      <c r="I70" s="8"/>
      <c r="J70" s="8">
        <v>100</v>
      </c>
      <c r="K70" s="8"/>
      <c r="L70" s="8"/>
      <c r="M70" s="8"/>
      <c r="N70" s="8"/>
      <c r="O70" s="8"/>
      <c r="P70" s="8">
        <v>100</v>
      </c>
      <c r="Q70" s="8"/>
      <c r="R70" s="8"/>
      <c r="S70" s="8"/>
      <c r="T70" s="8"/>
      <c r="U70" s="8"/>
      <c r="V70" s="8">
        <v>100</v>
      </c>
    </row>
    <row r="71" spans="1:22" s="99" customFormat="1" ht="11.4" x14ac:dyDescent="0.2">
      <c r="A71" s="99" t="s">
        <v>143</v>
      </c>
      <c r="B71" s="8">
        <v>2026</v>
      </c>
      <c r="C71" s="100" t="s">
        <v>1</v>
      </c>
      <c r="D71" s="8"/>
      <c r="E71" s="8"/>
      <c r="F71" s="8"/>
      <c r="G71" s="8"/>
      <c r="H71" s="8"/>
      <c r="I71" s="8"/>
      <c r="J71" s="8">
        <v>100</v>
      </c>
      <c r="K71" s="8"/>
      <c r="L71" s="8"/>
      <c r="M71" s="8"/>
      <c r="N71" s="8"/>
      <c r="O71" s="8"/>
      <c r="P71" s="8">
        <v>100</v>
      </c>
      <c r="Q71" s="8"/>
      <c r="R71" s="8"/>
      <c r="S71" s="8"/>
      <c r="T71" s="8"/>
      <c r="U71" s="8"/>
      <c r="V71" s="8">
        <v>100</v>
      </c>
    </row>
    <row r="72" spans="1:22" s="99" customFormat="1" ht="11.4" x14ac:dyDescent="0.2">
      <c r="A72" s="99" t="s">
        <v>143</v>
      </c>
      <c r="B72" s="8">
        <v>2027</v>
      </c>
      <c r="C72" s="100" t="s">
        <v>1</v>
      </c>
      <c r="D72" s="8"/>
      <c r="E72" s="8"/>
      <c r="F72" s="8"/>
      <c r="G72" s="8"/>
      <c r="H72" s="8"/>
      <c r="I72" s="8"/>
      <c r="J72" s="8">
        <v>100</v>
      </c>
      <c r="K72" s="8"/>
      <c r="L72" s="8"/>
      <c r="M72" s="8"/>
      <c r="N72" s="8"/>
      <c r="O72" s="8"/>
      <c r="P72" s="8">
        <v>100</v>
      </c>
      <c r="Q72" s="8"/>
      <c r="R72" s="8"/>
      <c r="S72" s="8"/>
      <c r="T72" s="8"/>
      <c r="U72" s="8"/>
      <c r="V72" s="8">
        <v>100</v>
      </c>
    </row>
    <row r="73" spans="1:22" s="99" customFormat="1" ht="11.4" x14ac:dyDescent="0.2">
      <c r="A73" s="99" t="s">
        <v>143</v>
      </c>
      <c r="B73" s="8">
        <v>2028</v>
      </c>
      <c r="C73" s="100" t="s">
        <v>1</v>
      </c>
      <c r="D73" s="8"/>
      <c r="E73" s="8"/>
      <c r="F73" s="8"/>
      <c r="G73" s="8"/>
      <c r="H73" s="8"/>
      <c r="I73" s="8"/>
      <c r="J73" s="8">
        <v>100</v>
      </c>
      <c r="K73" s="8"/>
      <c r="L73" s="8"/>
      <c r="M73" s="8"/>
      <c r="N73" s="8"/>
      <c r="O73" s="8"/>
      <c r="P73" s="8">
        <v>100</v>
      </c>
      <c r="Q73" s="8"/>
      <c r="R73" s="8"/>
      <c r="S73" s="8"/>
      <c r="T73" s="8"/>
      <c r="U73" s="8"/>
      <c r="V73" s="8">
        <v>100</v>
      </c>
    </row>
    <row r="74" spans="1:22" s="99" customFormat="1" ht="11.4" x14ac:dyDescent="0.2">
      <c r="A74" s="99" t="s">
        <v>143</v>
      </c>
      <c r="B74" s="8">
        <v>2029</v>
      </c>
      <c r="C74" s="100" t="s">
        <v>1</v>
      </c>
      <c r="D74" s="8"/>
      <c r="E74" s="8"/>
      <c r="F74" s="8"/>
      <c r="G74" s="8"/>
      <c r="H74" s="8"/>
      <c r="I74" s="8"/>
      <c r="J74" s="8">
        <v>100</v>
      </c>
      <c r="K74" s="8"/>
      <c r="L74" s="8"/>
      <c r="M74" s="8"/>
      <c r="N74" s="8"/>
      <c r="O74" s="8"/>
      <c r="P74" s="8">
        <v>100</v>
      </c>
      <c r="Q74" s="8"/>
      <c r="R74" s="8"/>
      <c r="S74" s="8"/>
      <c r="T74" s="8"/>
      <c r="U74" s="8"/>
      <c r="V74" s="8">
        <v>100</v>
      </c>
    </row>
    <row r="75" spans="1:22" s="99" customFormat="1" ht="11.4" x14ac:dyDescent="0.2">
      <c r="A75" s="99" t="s">
        <v>143</v>
      </c>
      <c r="B75" s="8">
        <v>2030</v>
      </c>
      <c r="C75" s="100" t="s">
        <v>1</v>
      </c>
      <c r="D75" s="8"/>
      <c r="E75" s="8"/>
      <c r="F75" s="8"/>
      <c r="G75" s="8"/>
      <c r="H75" s="8"/>
      <c r="I75" s="8"/>
      <c r="J75" s="8">
        <v>100</v>
      </c>
      <c r="K75" s="8"/>
      <c r="L75" s="8"/>
      <c r="M75" s="8"/>
      <c r="N75" s="8"/>
      <c r="O75" s="8"/>
      <c r="P75" s="8">
        <v>100</v>
      </c>
      <c r="Q75" s="8"/>
      <c r="R75" s="8"/>
      <c r="S75" s="8"/>
      <c r="T75" s="8"/>
      <c r="U75" s="8"/>
      <c r="V75" s="8">
        <v>100</v>
      </c>
    </row>
    <row r="76" spans="1:22" s="99" customFormat="1" ht="11.4" x14ac:dyDescent="0.2">
      <c r="A76" s="99" t="s">
        <v>143</v>
      </c>
      <c r="B76" s="8">
        <v>2000</v>
      </c>
      <c r="C76" s="100" t="s">
        <v>2</v>
      </c>
      <c r="D76" s="8"/>
      <c r="E76" s="8"/>
      <c r="F76" s="8"/>
      <c r="G76" s="8"/>
      <c r="H76" s="8"/>
      <c r="I76" s="8"/>
      <c r="J76" s="8"/>
      <c r="K76" s="8"/>
      <c r="L76" s="8"/>
      <c r="M76" s="8"/>
      <c r="N76" s="8"/>
      <c r="O76" s="8"/>
      <c r="P76" s="8"/>
      <c r="Q76" s="8"/>
      <c r="R76" s="8"/>
      <c r="S76" s="8"/>
      <c r="T76" s="8"/>
      <c r="U76" s="8"/>
      <c r="V76" s="8"/>
    </row>
    <row r="77" spans="1:22" s="99" customFormat="1" ht="11.4" x14ac:dyDescent="0.2">
      <c r="A77" s="99" t="s">
        <v>143</v>
      </c>
      <c r="B77" s="8">
        <v>2001</v>
      </c>
      <c r="C77" s="100" t="s">
        <v>2</v>
      </c>
      <c r="D77" s="8"/>
      <c r="E77" s="8"/>
      <c r="F77" s="8"/>
      <c r="G77" s="8"/>
      <c r="H77" s="8"/>
      <c r="I77" s="8"/>
      <c r="J77" s="8"/>
      <c r="K77" s="8"/>
      <c r="L77" s="8"/>
      <c r="M77" s="8"/>
      <c r="N77" s="8"/>
      <c r="O77" s="8"/>
      <c r="P77" s="8"/>
      <c r="Q77" s="8"/>
      <c r="R77" s="8"/>
      <c r="S77" s="8"/>
      <c r="T77" s="8"/>
      <c r="U77" s="8"/>
      <c r="V77" s="8"/>
    </row>
    <row r="78" spans="1:22" s="99" customFormat="1" ht="11.4" x14ac:dyDescent="0.2">
      <c r="A78" s="99" t="s">
        <v>143</v>
      </c>
      <c r="B78" s="8">
        <v>2002</v>
      </c>
      <c r="C78" s="100" t="s">
        <v>2</v>
      </c>
      <c r="D78" s="8"/>
      <c r="E78" s="8"/>
      <c r="F78" s="8"/>
      <c r="G78" s="8"/>
      <c r="H78" s="8"/>
      <c r="I78" s="8"/>
      <c r="J78" s="8"/>
      <c r="K78" s="8"/>
      <c r="L78" s="8"/>
      <c r="M78" s="8"/>
      <c r="N78" s="8"/>
      <c r="O78" s="8"/>
      <c r="P78" s="8"/>
      <c r="Q78" s="8"/>
      <c r="R78" s="8"/>
      <c r="S78" s="8"/>
      <c r="T78" s="8"/>
      <c r="U78" s="8"/>
      <c r="V78" s="8"/>
    </row>
    <row r="79" spans="1:22" s="99" customFormat="1" ht="11.4" x14ac:dyDescent="0.2">
      <c r="A79" s="99" t="s">
        <v>143</v>
      </c>
      <c r="B79" s="8">
        <v>2003</v>
      </c>
      <c r="C79" s="100" t="s">
        <v>2</v>
      </c>
      <c r="D79" s="8"/>
      <c r="E79" s="8"/>
      <c r="F79" s="8"/>
      <c r="G79" s="8"/>
      <c r="H79" s="8"/>
      <c r="I79" s="8"/>
      <c r="J79" s="8"/>
      <c r="K79" s="8"/>
      <c r="L79" s="8"/>
      <c r="M79" s="8"/>
      <c r="N79" s="8"/>
      <c r="O79" s="8"/>
      <c r="P79" s="8"/>
      <c r="Q79" s="8"/>
      <c r="R79" s="8"/>
      <c r="S79" s="8"/>
      <c r="T79" s="8"/>
      <c r="U79" s="8"/>
      <c r="V79" s="8"/>
    </row>
    <row r="80" spans="1:22" s="99" customFormat="1" ht="11.4" x14ac:dyDescent="0.2">
      <c r="A80" s="99" t="s">
        <v>143</v>
      </c>
      <c r="B80" s="8">
        <v>2004</v>
      </c>
      <c r="C80" s="100" t="s">
        <v>2</v>
      </c>
      <c r="D80" s="8"/>
      <c r="E80" s="8"/>
      <c r="F80" s="8"/>
      <c r="G80" s="8"/>
      <c r="H80" s="8"/>
      <c r="I80" s="8"/>
      <c r="J80" s="8"/>
      <c r="K80" s="8"/>
      <c r="L80" s="8"/>
      <c r="M80" s="8"/>
      <c r="N80" s="8"/>
      <c r="O80" s="8"/>
      <c r="P80" s="8"/>
      <c r="Q80" s="8"/>
      <c r="R80" s="8"/>
      <c r="S80" s="8"/>
      <c r="T80" s="8"/>
      <c r="U80" s="8"/>
      <c r="V80" s="8"/>
    </row>
    <row r="81" spans="1:22" s="99" customFormat="1" ht="11.4" x14ac:dyDescent="0.2">
      <c r="A81" s="99" t="s">
        <v>143</v>
      </c>
      <c r="B81" s="8">
        <v>2005</v>
      </c>
      <c r="C81" s="100" t="s">
        <v>2</v>
      </c>
      <c r="D81" s="8"/>
      <c r="E81" s="8"/>
      <c r="F81" s="8"/>
      <c r="G81" s="8"/>
      <c r="H81" s="8"/>
      <c r="I81" s="8"/>
      <c r="J81" s="8"/>
      <c r="K81" s="8"/>
      <c r="L81" s="8"/>
      <c r="M81" s="8"/>
      <c r="N81" s="8"/>
      <c r="O81" s="8"/>
      <c r="P81" s="8"/>
      <c r="Q81" s="8"/>
      <c r="R81" s="8"/>
      <c r="S81" s="8"/>
      <c r="T81" s="8"/>
      <c r="U81" s="8"/>
      <c r="V81" s="8"/>
    </row>
    <row r="82" spans="1:22" s="99" customFormat="1" ht="11.4" x14ac:dyDescent="0.2">
      <c r="A82" s="99" t="s">
        <v>143</v>
      </c>
      <c r="B82" s="8">
        <v>2006</v>
      </c>
      <c r="C82" s="100" t="s">
        <v>2</v>
      </c>
      <c r="D82" s="8"/>
      <c r="E82" s="8"/>
      <c r="F82" s="8"/>
      <c r="G82" s="8"/>
      <c r="H82" s="8"/>
      <c r="I82" s="8"/>
      <c r="J82" s="8"/>
      <c r="K82" s="8"/>
      <c r="L82" s="8"/>
      <c r="M82" s="8"/>
      <c r="N82" s="8"/>
      <c r="O82" s="8"/>
      <c r="P82" s="8"/>
      <c r="Q82" s="8"/>
      <c r="R82" s="8"/>
      <c r="S82" s="8"/>
      <c r="T82" s="8"/>
      <c r="U82" s="8"/>
      <c r="V82" s="8"/>
    </row>
    <row r="83" spans="1:22" s="99" customFormat="1" ht="11.4" x14ac:dyDescent="0.2">
      <c r="A83" s="99" t="s">
        <v>143</v>
      </c>
      <c r="B83" s="8">
        <v>2007</v>
      </c>
      <c r="C83" s="100" t="s">
        <v>2</v>
      </c>
      <c r="D83" s="8"/>
      <c r="E83" s="8"/>
      <c r="F83" s="8"/>
      <c r="G83" s="8"/>
      <c r="H83" s="8"/>
      <c r="I83" s="8"/>
      <c r="J83" s="8"/>
      <c r="K83" s="8"/>
      <c r="L83" s="8"/>
      <c r="M83" s="8"/>
      <c r="N83" s="8"/>
      <c r="O83" s="8"/>
      <c r="P83" s="8"/>
      <c r="Q83" s="8"/>
      <c r="R83" s="8"/>
      <c r="S83" s="8"/>
      <c r="T83" s="8"/>
      <c r="U83" s="8"/>
      <c r="V83" s="8"/>
    </row>
    <row r="84" spans="1:22" s="99" customFormat="1" ht="11.4" x14ac:dyDescent="0.2">
      <c r="A84" s="99" t="s">
        <v>143</v>
      </c>
      <c r="B84" s="8">
        <v>2008</v>
      </c>
      <c r="C84" s="100" t="s">
        <v>2</v>
      </c>
      <c r="D84" s="8"/>
      <c r="E84" s="8"/>
      <c r="F84" s="8"/>
      <c r="G84" s="8"/>
      <c r="H84" s="8"/>
      <c r="I84" s="8"/>
      <c r="J84" s="8"/>
      <c r="K84" s="8"/>
      <c r="L84" s="8"/>
      <c r="M84" s="8"/>
      <c r="N84" s="8"/>
      <c r="O84" s="8"/>
      <c r="P84" s="8"/>
      <c r="Q84" s="8"/>
      <c r="R84" s="8"/>
      <c r="S84" s="8"/>
      <c r="T84" s="8"/>
      <c r="U84" s="8"/>
      <c r="V84" s="8"/>
    </row>
    <row r="85" spans="1:22" s="99" customFormat="1" ht="11.4" x14ac:dyDescent="0.2">
      <c r="A85" s="99" t="s">
        <v>143</v>
      </c>
      <c r="B85" s="8">
        <v>2009</v>
      </c>
      <c r="C85" s="100" t="s">
        <v>2</v>
      </c>
      <c r="D85" s="8"/>
      <c r="E85" s="8"/>
      <c r="F85" s="8"/>
      <c r="G85" s="8"/>
      <c r="H85" s="8"/>
      <c r="I85" s="8"/>
      <c r="J85" s="8"/>
      <c r="K85" s="8"/>
      <c r="L85" s="8"/>
      <c r="M85" s="8"/>
      <c r="N85" s="8"/>
      <c r="O85" s="8"/>
      <c r="P85" s="8"/>
      <c r="Q85" s="8"/>
      <c r="R85" s="8"/>
      <c r="S85" s="8"/>
      <c r="T85" s="8"/>
      <c r="U85" s="8"/>
      <c r="V85" s="8"/>
    </row>
    <row r="86" spans="1:22" s="99" customFormat="1" ht="11.4" x14ac:dyDescent="0.2">
      <c r="A86" s="99" t="s">
        <v>143</v>
      </c>
      <c r="B86" s="8">
        <v>2010</v>
      </c>
      <c r="C86" s="100" t="s">
        <v>2</v>
      </c>
      <c r="D86" s="8"/>
      <c r="E86" s="8"/>
      <c r="F86" s="8"/>
      <c r="G86" s="8"/>
      <c r="H86" s="8"/>
      <c r="I86" s="8"/>
      <c r="J86" s="8"/>
      <c r="K86" s="8"/>
      <c r="L86" s="8"/>
      <c r="M86" s="8"/>
      <c r="N86" s="8"/>
      <c r="O86" s="8"/>
      <c r="P86" s="8"/>
      <c r="Q86" s="8"/>
      <c r="R86" s="8"/>
      <c r="S86" s="8"/>
      <c r="T86" s="8"/>
      <c r="U86" s="8"/>
      <c r="V86" s="8"/>
    </row>
    <row r="87" spans="1:22" s="99" customFormat="1" ht="11.4" x14ac:dyDescent="0.2">
      <c r="A87" s="99" t="s">
        <v>143</v>
      </c>
      <c r="B87" s="8">
        <v>2011</v>
      </c>
      <c r="C87" s="100" t="s">
        <v>2</v>
      </c>
      <c r="D87" s="8">
        <v>3102627.341514416</v>
      </c>
      <c r="E87" s="8"/>
      <c r="F87" s="8"/>
      <c r="G87" s="8"/>
      <c r="H87" s="8"/>
      <c r="I87" s="8"/>
      <c r="J87" s="8">
        <v>100</v>
      </c>
      <c r="K87" s="8"/>
      <c r="L87" s="8"/>
      <c r="M87" s="8"/>
      <c r="N87" s="8"/>
      <c r="O87" s="8"/>
      <c r="P87" s="8">
        <v>100</v>
      </c>
      <c r="Q87" s="8"/>
      <c r="R87" s="8"/>
      <c r="S87" s="8"/>
      <c r="T87" s="8"/>
      <c r="U87" s="8"/>
      <c r="V87" s="8">
        <v>100</v>
      </c>
    </row>
    <row r="88" spans="1:22" s="99" customFormat="1" ht="11.4" x14ac:dyDescent="0.2">
      <c r="A88" s="99" t="s">
        <v>143</v>
      </c>
      <c r="B88" s="8">
        <v>2012</v>
      </c>
      <c r="C88" s="100" t="s">
        <v>2</v>
      </c>
      <c r="D88" s="8">
        <v>3218911.7801038744</v>
      </c>
      <c r="E88" s="8"/>
      <c r="F88" s="8"/>
      <c r="G88" s="8"/>
      <c r="H88" s="8"/>
      <c r="I88" s="8"/>
      <c r="J88" s="8">
        <v>100</v>
      </c>
      <c r="K88" s="8"/>
      <c r="L88" s="8"/>
      <c r="M88" s="8"/>
      <c r="N88" s="8"/>
      <c r="O88" s="8"/>
      <c r="P88" s="8">
        <v>100</v>
      </c>
      <c r="Q88" s="8"/>
      <c r="R88" s="8"/>
      <c r="S88" s="8"/>
      <c r="T88" s="8"/>
      <c r="U88" s="8"/>
      <c r="V88" s="8">
        <v>100</v>
      </c>
    </row>
    <row r="89" spans="1:22" s="99" customFormat="1" ht="11.4" x14ac:dyDescent="0.2">
      <c r="A89" s="99" t="s">
        <v>143</v>
      </c>
      <c r="B89" s="8">
        <v>2013</v>
      </c>
      <c r="C89" s="100" t="s">
        <v>2</v>
      </c>
      <c r="D89" s="8">
        <v>3330241.8151354408</v>
      </c>
      <c r="E89" s="8"/>
      <c r="F89" s="8">
        <v>58.865250000000003</v>
      </c>
      <c r="G89" s="8">
        <v>47.872340000000001</v>
      </c>
      <c r="H89" s="8">
        <v>10.992910000000002</v>
      </c>
      <c r="I89" s="8">
        <v>41.134749999999997</v>
      </c>
      <c r="J89" s="8">
        <v>0</v>
      </c>
      <c r="K89" s="8">
        <v>62.76596</v>
      </c>
      <c r="L89" s="8"/>
      <c r="M89" s="8">
        <v>39.71631</v>
      </c>
      <c r="N89" s="8">
        <v>23.04965</v>
      </c>
      <c r="O89" s="8">
        <v>37.23404</v>
      </c>
      <c r="P89" s="8">
        <v>0</v>
      </c>
      <c r="Q89" s="8"/>
      <c r="R89" s="8"/>
      <c r="S89" s="8">
        <v>13.120570000000001</v>
      </c>
      <c r="T89" s="8"/>
      <c r="U89" s="8"/>
      <c r="V89" s="8">
        <v>86.879429999999999</v>
      </c>
    </row>
    <row r="90" spans="1:22" s="99" customFormat="1" ht="11.4" x14ac:dyDescent="0.2">
      <c r="A90" s="99" t="s">
        <v>143</v>
      </c>
      <c r="B90" s="8">
        <v>2014</v>
      </c>
      <c r="C90" s="100" t="s">
        <v>2</v>
      </c>
      <c r="D90" s="8">
        <v>3436730.009439697</v>
      </c>
      <c r="E90" s="8"/>
      <c r="F90" s="8">
        <v>58.865250000000003</v>
      </c>
      <c r="G90" s="8">
        <v>47.872340000000001</v>
      </c>
      <c r="H90" s="8">
        <v>10.992910000000002</v>
      </c>
      <c r="I90" s="8">
        <v>41.134749999999997</v>
      </c>
      <c r="J90" s="8">
        <v>0</v>
      </c>
      <c r="K90" s="8">
        <v>62.76596</v>
      </c>
      <c r="L90" s="8"/>
      <c r="M90" s="8">
        <v>39.71631</v>
      </c>
      <c r="N90" s="8">
        <v>23.04965</v>
      </c>
      <c r="O90" s="8">
        <v>37.23404</v>
      </c>
      <c r="P90" s="8">
        <v>0</v>
      </c>
      <c r="Q90" s="8"/>
      <c r="R90" s="8"/>
      <c r="S90" s="8">
        <v>13.120570000000001</v>
      </c>
      <c r="T90" s="8"/>
      <c r="U90" s="8"/>
      <c r="V90" s="8">
        <v>86.879429999999999</v>
      </c>
    </row>
    <row r="91" spans="1:22" s="99" customFormat="1" ht="11.4" x14ac:dyDescent="0.2">
      <c r="A91" s="99" t="s">
        <v>143</v>
      </c>
      <c r="B91" s="8">
        <v>2015</v>
      </c>
      <c r="C91" s="100" t="s">
        <v>2</v>
      </c>
      <c r="D91" s="8">
        <v>3483341.2262247847</v>
      </c>
      <c r="E91" s="8"/>
      <c r="F91" s="8">
        <v>58.865250000000003</v>
      </c>
      <c r="G91" s="8">
        <v>47.872340000000001</v>
      </c>
      <c r="H91" s="8">
        <v>10.992910000000002</v>
      </c>
      <c r="I91" s="8">
        <v>41.134749999999997</v>
      </c>
      <c r="J91" s="8">
        <v>0</v>
      </c>
      <c r="K91" s="8">
        <v>62.76596</v>
      </c>
      <c r="L91" s="8"/>
      <c r="M91" s="8">
        <v>39.71631</v>
      </c>
      <c r="N91" s="8">
        <v>23.04965</v>
      </c>
      <c r="O91" s="8">
        <v>37.23404</v>
      </c>
      <c r="P91" s="8">
        <v>0</v>
      </c>
      <c r="Q91" s="8"/>
      <c r="R91" s="8"/>
      <c r="S91" s="8">
        <v>13.120570000000001</v>
      </c>
      <c r="T91" s="8"/>
      <c r="U91" s="8"/>
      <c r="V91" s="8">
        <v>86.879429999999999</v>
      </c>
    </row>
    <row r="92" spans="1:22" s="99" customFormat="1" ht="11.4" x14ac:dyDescent="0.2">
      <c r="A92" s="99" t="s">
        <v>143</v>
      </c>
      <c r="B92" s="8">
        <v>2016</v>
      </c>
      <c r="C92" s="100" t="s">
        <v>2</v>
      </c>
      <c r="D92" s="8">
        <v>3553340.2397886659</v>
      </c>
      <c r="E92" s="8"/>
      <c r="F92" s="8">
        <v>58.865250000000003</v>
      </c>
      <c r="G92" s="8">
        <v>47.872340000000001</v>
      </c>
      <c r="H92" s="8">
        <v>10.992910000000002</v>
      </c>
      <c r="I92" s="8">
        <v>41.134749999999997</v>
      </c>
      <c r="J92" s="8">
        <v>0</v>
      </c>
      <c r="K92" s="8">
        <v>62.76596</v>
      </c>
      <c r="L92" s="8"/>
      <c r="M92" s="8">
        <v>39.71631</v>
      </c>
      <c r="N92" s="8">
        <v>23.04965</v>
      </c>
      <c r="O92" s="8">
        <v>37.23404</v>
      </c>
      <c r="P92" s="8">
        <v>0</v>
      </c>
      <c r="Q92" s="8"/>
      <c r="R92" s="8"/>
      <c r="S92" s="8">
        <v>13.120570000000001</v>
      </c>
      <c r="T92" s="8"/>
      <c r="U92" s="8"/>
      <c r="V92" s="8">
        <v>86.879429999999999</v>
      </c>
    </row>
    <row r="93" spans="1:22" s="99" customFormat="1" ht="11.4" x14ac:dyDescent="0.2">
      <c r="A93" s="99" t="s">
        <v>143</v>
      </c>
      <c r="B93" s="8">
        <v>2017</v>
      </c>
      <c r="C93" s="100" t="s">
        <v>2</v>
      </c>
      <c r="D93" s="8">
        <v>3549989.0066088866</v>
      </c>
      <c r="E93" s="8"/>
      <c r="F93" s="8">
        <v>58.865250000000003</v>
      </c>
      <c r="G93" s="8">
        <v>47.872340000000001</v>
      </c>
      <c r="H93" s="8">
        <v>10.992910000000002</v>
      </c>
      <c r="I93" s="8">
        <v>41.134749999999997</v>
      </c>
      <c r="J93" s="8">
        <v>0</v>
      </c>
      <c r="K93" s="8">
        <v>62.76596</v>
      </c>
      <c r="L93" s="8"/>
      <c r="M93" s="8">
        <v>39.71631</v>
      </c>
      <c r="N93" s="8">
        <v>23.04965</v>
      </c>
      <c r="O93" s="8">
        <v>37.23404</v>
      </c>
      <c r="P93" s="8">
        <v>0</v>
      </c>
      <c r="Q93" s="8"/>
      <c r="R93" s="8"/>
      <c r="S93" s="8">
        <v>13.120570000000001</v>
      </c>
      <c r="T93" s="8"/>
      <c r="U93" s="8"/>
      <c r="V93" s="8">
        <v>86.879429999999999</v>
      </c>
    </row>
    <row r="94" spans="1:22" s="99" customFormat="1" ht="11.4" x14ac:dyDescent="0.2">
      <c r="A94" s="99" t="s">
        <v>143</v>
      </c>
      <c r="B94" s="8">
        <v>2018</v>
      </c>
      <c r="C94" s="100" t="s">
        <v>2</v>
      </c>
      <c r="D94" s="8">
        <v>3515155.6750087738</v>
      </c>
      <c r="E94" s="8"/>
      <c r="F94" s="8">
        <v>58.865250000000003</v>
      </c>
      <c r="G94" s="8">
        <v>47.872340000000001</v>
      </c>
      <c r="H94" s="8">
        <v>10.992910000000002</v>
      </c>
      <c r="I94" s="8">
        <v>41.134749999999997</v>
      </c>
      <c r="J94" s="8">
        <v>0</v>
      </c>
      <c r="K94" s="8">
        <v>62.76596</v>
      </c>
      <c r="L94" s="8"/>
      <c r="M94" s="8">
        <v>39.71631</v>
      </c>
      <c r="N94" s="8">
        <v>23.04965</v>
      </c>
      <c r="O94" s="8">
        <v>37.23404</v>
      </c>
      <c r="P94" s="8">
        <v>0</v>
      </c>
      <c r="Q94" s="8"/>
      <c r="R94" s="8"/>
      <c r="S94" s="8">
        <v>13.120570000000001</v>
      </c>
      <c r="T94" s="8"/>
      <c r="U94" s="8"/>
      <c r="V94" s="8">
        <v>86.879429999999999</v>
      </c>
    </row>
    <row r="95" spans="1:22" s="99" customFormat="1" ht="11.4" x14ac:dyDescent="0.2">
      <c r="A95" s="99" t="s">
        <v>143</v>
      </c>
      <c r="B95" s="8">
        <v>2019</v>
      </c>
      <c r="C95" s="100" t="s">
        <v>2</v>
      </c>
      <c r="D95" s="8">
        <v>3556503.6167875673</v>
      </c>
      <c r="E95" s="8"/>
      <c r="F95" s="8">
        <v>58.865250000000003</v>
      </c>
      <c r="G95" s="8">
        <v>47.872340000000001</v>
      </c>
      <c r="H95" s="8">
        <v>10.992910000000002</v>
      </c>
      <c r="I95" s="8">
        <v>41.134749999999997</v>
      </c>
      <c r="J95" s="8">
        <v>0</v>
      </c>
      <c r="K95" s="8">
        <v>62.76596</v>
      </c>
      <c r="L95" s="8"/>
      <c r="M95" s="8">
        <v>39.71631</v>
      </c>
      <c r="N95" s="8">
        <v>23.04965</v>
      </c>
      <c r="O95" s="8">
        <v>37.23404</v>
      </c>
      <c r="P95" s="8">
        <v>0</v>
      </c>
      <c r="Q95" s="8"/>
      <c r="R95" s="8"/>
      <c r="S95" s="8">
        <v>13.120570000000001</v>
      </c>
      <c r="T95" s="8"/>
      <c r="U95" s="8"/>
      <c r="V95" s="8">
        <v>86.879429999999999</v>
      </c>
    </row>
    <row r="96" spans="1:22" s="99" customFormat="1" ht="11.4" x14ac:dyDescent="0.2">
      <c r="A96" s="99" t="s">
        <v>143</v>
      </c>
      <c r="B96" s="8">
        <v>2020</v>
      </c>
      <c r="C96" s="100" t="s">
        <v>2</v>
      </c>
      <c r="D96" s="8">
        <v>3576593.8635814097</v>
      </c>
      <c r="E96" s="8"/>
      <c r="F96" s="8">
        <v>58.865250000000003</v>
      </c>
      <c r="G96" s="8">
        <v>47.872340000000001</v>
      </c>
      <c r="H96" s="8">
        <v>10.992910000000002</v>
      </c>
      <c r="I96" s="8">
        <v>41.134749999999997</v>
      </c>
      <c r="J96" s="8">
        <v>0</v>
      </c>
      <c r="K96" s="8">
        <v>62.76596</v>
      </c>
      <c r="L96" s="8"/>
      <c r="M96" s="8">
        <v>39.71631</v>
      </c>
      <c r="N96" s="8">
        <v>23.04965</v>
      </c>
      <c r="O96" s="8">
        <v>37.23404</v>
      </c>
      <c r="P96" s="8">
        <v>0</v>
      </c>
      <c r="Q96" s="8"/>
      <c r="R96" s="8"/>
      <c r="S96" s="8">
        <v>13.120570000000001</v>
      </c>
      <c r="T96" s="8"/>
      <c r="U96" s="8"/>
      <c r="V96" s="8">
        <v>86.879429999999999</v>
      </c>
    </row>
    <row r="97" spans="1:31" s="99" customFormat="1" ht="11.4" x14ac:dyDescent="0.2">
      <c r="A97" s="99" t="s">
        <v>143</v>
      </c>
      <c r="B97" s="8">
        <v>2021</v>
      </c>
      <c r="C97" s="100" t="s">
        <v>2</v>
      </c>
      <c r="D97" s="8">
        <v>3575788.1982857515</v>
      </c>
      <c r="E97" s="8"/>
      <c r="F97" s="8">
        <v>58.865250000000003</v>
      </c>
      <c r="G97" s="8">
        <v>47.872340000000001</v>
      </c>
      <c r="H97" s="8">
        <v>10.992910000000002</v>
      </c>
      <c r="I97" s="8">
        <v>41.134749999999997</v>
      </c>
      <c r="J97" s="8">
        <v>0</v>
      </c>
      <c r="K97" s="8">
        <v>62.76596</v>
      </c>
      <c r="L97" s="8"/>
      <c r="M97" s="8">
        <v>39.71631</v>
      </c>
      <c r="N97" s="8">
        <v>23.04965</v>
      </c>
      <c r="O97" s="8">
        <v>37.23404</v>
      </c>
      <c r="P97" s="8">
        <v>0</v>
      </c>
      <c r="Q97" s="8"/>
      <c r="R97" s="8"/>
      <c r="S97" s="8">
        <v>13.120570000000001</v>
      </c>
      <c r="T97" s="8"/>
      <c r="U97" s="8"/>
      <c r="V97" s="8">
        <v>86.879429999999999</v>
      </c>
    </row>
    <row r="98" spans="1:31" s="99" customFormat="1" ht="11.4" x14ac:dyDescent="0.2">
      <c r="A98" s="99" t="s">
        <v>143</v>
      </c>
      <c r="B98" s="8">
        <v>2022</v>
      </c>
      <c r="C98" s="100" t="s">
        <v>2</v>
      </c>
      <c r="D98" s="8">
        <v>3537077.1970783994</v>
      </c>
      <c r="E98" s="8"/>
      <c r="F98" s="8"/>
      <c r="G98" s="8"/>
      <c r="H98" s="8"/>
      <c r="I98" s="8"/>
      <c r="J98" s="8">
        <v>100</v>
      </c>
      <c r="K98" s="8"/>
      <c r="L98" s="8"/>
      <c r="M98" s="8"/>
      <c r="N98" s="8"/>
      <c r="O98" s="8"/>
      <c r="P98" s="8">
        <v>100</v>
      </c>
      <c r="Q98" s="8"/>
      <c r="R98" s="8"/>
      <c r="S98" s="8"/>
      <c r="T98" s="8"/>
      <c r="U98" s="8"/>
      <c r="V98" s="8">
        <v>100</v>
      </c>
    </row>
    <row r="99" spans="1:31" s="99" customFormat="1" ht="11.4" x14ac:dyDescent="0.2">
      <c r="A99" s="99" t="s">
        <v>143</v>
      </c>
      <c r="B99" s="8">
        <v>2023</v>
      </c>
      <c r="C99" s="100" t="s">
        <v>2</v>
      </c>
      <c r="D99" s="8">
        <v>3519923.8448810577</v>
      </c>
      <c r="E99" s="8"/>
      <c r="F99" s="8"/>
      <c r="G99" s="8"/>
      <c r="H99" s="8"/>
      <c r="I99" s="8"/>
      <c r="J99" s="8">
        <v>100</v>
      </c>
      <c r="K99" s="8"/>
      <c r="L99" s="8"/>
      <c r="M99" s="8"/>
      <c r="N99" s="8"/>
      <c r="O99" s="8"/>
      <c r="P99" s="8">
        <v>100</v>
      </c>
      <c r="Q99" s="8"/>
      <c r="R99" s="8"/>
      <c r="S99" s="8"/>
      <c r="T99" s="8"/>
      <c r="U99" s="8"/>
      <c r="V99" s="8">
        <v>100</v>
      </c>
    </row>
    <row r="100" spans="1:31" s="99" customFormat="1" ht="11.4" x14ac:dyDescent="0.2">
      <c r="A100" s="99" t="s">
        <v>143</v>
      </c>
      <c r="B100" s="8">
        <v>2024</v>
      </c>
      <c r="C100" s="100" t="s">
        <v>2</v>
      </c>
      <c r="D100" s="8">
        <v>3639081.063976631</v>
      </c>
      <c r="E100" s="8"/>
      <c r="F100" s="8"/>
      <c r="G100" s="8"/>
      <c r="H100" s="8"/>
      <c r="I100" s="8"/>
      <c r="J100" s="8">
        <v>100</v>
      </c>
      <c r="K100" s="8"/>
      <c r="L100" s="8"/>
      <c r="M100" s="8"/>
      <c r="N100" s="8"/>
      <c r="O100" s="8"/>
      <c r="P100" s="8">
        <v>100</v>
      </c>
      <c r="Q100" s="8"/>
      <c r="R100" s="8"/>
      <c r="S100" s="8"/>
      <c r="T100" s="8"/>
      <c r="U100" s="8"/>
      <c r="V100" s="8">
        <v>100</v>
      </c>
    </row>
    <row r="101" spans="1:31" s="99" customFormat="1" ht="11.4" x14ac:dyDescent="0.2">
      <c r="A101" s="99" t="s">
        <v>143</v>
      </c>
      <c r="B101" s="8">
        <v>2025</v>
      </c>
      <c r="C101" s="100" t="s">
        <v>2</v>
      </c>
      <c r="D101" s="8">
        <v>3937091.2241690825</v>
      </c>
      <c r="E101" s="8"/>
      <c r="F101" s="8"/>
      <c r="G101" s="8"/>
      <c r="H101" s="8"/>
      <c r="I101" s="8"/>
      <c r="J101" s="8">
        <v>100</v>
      </c>
      <c r="K101" s="8"/>
      <c r="L101" s="8"/>
      <c r="M101" s="8"/>
      <c r="N101" s="8"/>
      <c r="O101" s="8"/>
      <c r="P101" s="8">
        <v>100</v>
      </c>
      <c r="Q101" s="8"/>
      <c r="R101" s="8"/>
      <c r="S101" s="8"/>
      <c r="T101" s="8"/>
      <c r="U101" s="8"/>
      <c r="V101" s="8">
        <v>100</v>
      </c>
    </row>
    <row r="102" spans="1:31" s="99" customFormat="1" ht="11.4" x14ac:dyDescent="0.2">
      <c r="A102" s="99" t="s">
        <v>143</v>
      </c>
      <c r="B102" s="8">
        <v>2026</v>
      </c>
      <c r="C102" s="100" t="s">
        <v>2</v>
      </c>
      <c r="D102" s="8"/>
      <c r="E102" s="8"/>
      <c r="F102" s="8"/>
      <c r="G102" s="8"/>
      <c r="H102" s="8"/>
      <c r="I102" s="8"/>
      <c r="J102" s="8">
        <v>100</v>
      </c>
      <c r="K102" s="8"/>
      <c r="L102" s="8"/>
      <c r="M102" s="8"/>
      <c r="N102" s="8"/>
      <c r="O102" s="8"/>
      <c r="P102" s="8">
        <v>100</v>
      </c>
      <c r="Q102" s="8"/>
      <c r="R102" s="8"/>
      <c r="S102" s="8"/>
      <c r="T102" s="8"/>
      <c r="U102" s="8"/>
      <c r="V102" s="8">
        <v>100</v>
      </c>
    </row>
    <row r="103" spans="1:31" s="99" customFormat="1" ht="11.4" x14ac:dyDescent="0.2">
      <c r="A103" s="99" t="s">
        <v>143</v>
      </c>
      <c r="B103" s="8">
        <v>2027</v>
      </c>
      <c r="C103" s="100" t="s">
        <v>2</v>
      </c>
      <c r="D103" s="8"/>
      <c r="E103" s="8"/>
      <c r="F103" s="8"/>
      <c r="G103" s="8"/>
      <c r="H103" s="8"/>
      <c r="I103" s="8"/>
      <c r="J103" s="8">
        <v>100</v>
      </c>
      <c r="K103" s="8"/>
      <c r="L103" s="8"/>
      <c r="M103" s="8"/>
      <c r="N103" s="8"/>
      <c r="O103" s="8"/>
      <c r="P103" s="8">
        <v>100</v>
      </c>
      <c r="Q103" s="8"/>
      <c r="R103" s="8"/>
      <c r="S103" s="8"/>
      <c r="T103" s="8"/>
      <c r="U103" s="8"/>
      <c r="V103" s="8">
        <v>100</v>
      </c>
    </row>
    <row r="104" spans="1:31" s="99" customFormat="1" ht="11.4" x14ac:dyDescent="0.2">
      <c r="A104" s="99" t="s">
        <v>143</v>
      </c>
      <c r="B104" s="8">
        <v>2028</v>
      </c>
      <c r="C104" s="100" t="s">
        <v>2</v>
      </c>
      <c r="D104" s="8"/>
      <c r="E104" s="8"/>
      <c r="F104" s="8"/>
      <c r="G104" s="8"/>
      <c r="H104" s="8"/>
      <c r="I104" s="8"/>
      <c r="J104" s="8">
        <v>100</v>
      </c>
      <c r="K104" s="8"/>
      <c r="L104" s="8"/>
      <c r="M104" s="8"/>
      <c r="N104" s="8"/>
      <c r="O104" s="8"/>
      <c r="P104" s="8">
        <v>100</v>
      </c>
      <c r="Q104" s="8"/>
      <c r="R104" s="8"/>
      <c r="S104" s="8"/>
      <c r="T104" s="8"/>
      <c r="U104" s="8"/>
      <c r="V104" s="8">
        <v>100</v>
      </c>
    </row>
    <row r="105" spans="1:31" s="99" customFormat="1" ht="11.4" x14ac:dyDescent="0.2">
      <c r="A105" s="99" t="s">
        <v>143</v>
      </c>
      <c r="B105" s="8">
        <v>2029</v>
      </c>
      <c r="C105" s="100" t="s">
        <v>2</v>
      </c>
      <c r="D105" s="8"/>
      <c r="E105" s="8"/>
      <c r="F105" s="8"/>
      <c r="G105" s="8"/>
      <c r="H105" s="8"/>
      <c r="I105" s="8"/>
      <c r="J105" s="8">
        <v>100</v>
      </c>
      <c r="K105" s="8"/>
      <c r="L105" s="8"/>
      <c r="M105" s="8"/>
      <c r="N105" s="8"/>
      <c r="O105" s="8"/>
      <c r="P105" s="8">
        <v>100</v>
      </c>
      <c r="Q105" s="8"/>
      <c r="R105" s="8"/>
      <c r="S105" s="8"/>
      <c r="T105" s="8"/>
      <c r="U105" s="8"/>
      <c r="V105" s="8">
        <v>100</v>
      </c>
    </row>
    <row r="106" spans="1:31" s="99" customFormat="1" ht="11.4" x14ac:dyDescent="0.2">
      <c r="A106" s="99" t="s">
        <v>143</v>
      </c>
      <c r="B106" s="8">
        <v>2030</v>
      </c>
      <c r="C106" s="100" t="s">
        <v>2</v>
      </c>
      <c r="D106" s="8"/>
      <c r="E106" s="8"/>
      <c r="F106" s="8"/>
      <c r="G106" s="8"/>
      <c r="H106" s="8"/>
      <c r="I106" s="8"/>
      <c r="J106" s="8">
        <v>100</v>
      </c>
      <c r="K106" s="8"/>
      <c r="L106" s="8"/>
      <c r="M106" s="8"/>
      <c r="N106" s="8"/>
      <c r="O106" s="8"/>
      <c r="P106" s="8">
        <v>100</v>
      </c>
      <c r="Q106" s="8"/>
      <c r="R106" s="8"/>
      <c r="S106" s="8"/>
      <c r="T106" s="8"/>
      <c r="U106" s="8"/>
      <c r="V106" s="8">
        <v>100</v>
      </c>
    </row>
    <row r="107" spans="1:31" s="99" customFormat="1" ht="11.4" x14ac:dyDescent="0.2">
      <c r="A107" s="99" t="s">
        <v>143</v>
      </c>
      <c r="B107" s="8">
        <v>2000</v>
      </c>
      <c r="C107" s="100" t="s">
        <v>16</v>
      </c>
      <c r="D107" s="8"/>
      <c r="E107" s="8"/>
      <c r="F107" s="8"/>
      <c r="G107" s="8"/>
      <c r="H107" s="8"/>
      <c r="I107" s="8"/>
      <c r="J107" s="8"/>
      <c r="K107" s="8"/>
      <c r="L107" s="8"/>
      <c r="M107" s="8"/>
      <c r="N107" s="8"/>
      <c r="O107" s="8"/>
      <c r="P107" s="8"/>
      <c r="Q107" s="8"/>
      <c r="R107" s="8"/>
      <c r="S107" s="8"/>
      <c r="T107" s="8"/>
      <c r="U107" s="8"/>
      <c r="V107" s="8"/>
    </row>
    <row r="108" spans="1:31" s="99" customFormat="1" ht="11.4" x14ac:dyDescent="0.2">
      <c r="A108" s="99" t="s">
        <v>143</v>
      </c>
      <c r="B108" s="8">
        <v>2001</v>
      </c>
      <c r="C108" s="100" t="s">
        <v>16</v>
      </c>
      <c r="D108" s="8"/>
      <c r="E108" s="8"/>
      <c r="F108" s="8"/>
      <c r="G108" s="8"/>
      <c r="H108" s="8"/>
      <c r="I108" s="8"/>
      <c r="J108" s="8"/>
      <c r="K108" s="8"/>
      <c r="L108" s="8"/>
      <c r="M108" s="8"/>
      <c r="N108" s="8"/>
      <c r="O108" s="8"/>
      <c r="P108" s="8"/>
      <c r="Q108" s="8"/>
      <c r="R108" s="8"/>
      <c r="S108" s="8"/>
      <c r="T108" s="8"/>
      <c r="U108" s="8"/>
      <c r="V108" s="8"/>
    </row>
    <row r="109" spans="1:31" s="99" customFormat="1" ht="11.4" x14ac:dyDescent="0.2">
      <c r="A109" s="99" t="s">
        <v>143</v>
      </c>
      <c r="B109" s="8">
        <v>2002</v>
      </c>
      <c r="C109" s="100" t="s">
        <v>16</v>
      </c>
      <c r="D109" s="8"/>
      <c r="E109" s="8"/>
      <c r="F109" s="8"/>
      <c r="G109" s="8"/>
      <c r="H109" s="8"/>
      <c r="I109" s="8"/>
      <c r="J109" s="8"/>
      <c r="K109" s="8"/>
      <c r="L109" s="8"/>
      <c r="M109" s="8"/>
      <c r="N109" s="8"/>
      <c r="O109" s="8"/>
      <c r="P109" s="8"/>
      <c r="Q109" s="8"/>
      <c r="R109" s="8"/>
      <c r="S109" s="8"/>
      <c r="T109" s="8"/>
      <c r="U109" s="8"/>
      <c r="V109" s="8"/>
    </row>
    <row r="110" spans="1:31" s="99" customFormat="1" ht="11.4" x14ac:dyDescent="0.2">
      <c r="A110" s="99" t="s">
        <v>143</v>
      </c>
      <c r="B110" s="8">
        <v>2003</v>
      </c>
      <c r="C110" s="101" t="s">
        <v>16</v>
      </c>
      <c r="D110" s="8"/>
      <c r="E110" s="8"/>
      <c r="F110" s="8"/>
      <c r="G110" s="8"/>
      <c r="H110" s="8"/>
      <c r="I110" s="8"/>
      <c r="J110" s="8"/>
      <c r="K110" s="8"/>
      <c r="L110" s="8"/>
      <c r="M110" s="8"/>
      <c r="N110" s="8"/>
      <c r="O110" s="8"/>
      <c r="P110" s="8"/>
      <c r="Q110" s="8"/>
      <c r="R110" s="8"/>
      <c r="S110" s="8"/>
      <c r="T110" s="8"/>
      <c r="U110" s="8"/>
      <c r="V110" s="8"/>
      <c r="W110" s="100"/>
      <c r="X110" s="100"/>
      <c r="Y110" s="100"/>
      <c r="Z110" s="100"/>
      <c r="AA110" s="100"/>
      <c r="AB110" s="100"/>
      <c r="AC110" s="100"/>
      <c r="AD110" s="100"/>
      <c r="AE110" s="100"/>
    </row>
    <row r="111" spans="1:31" s="99" customFormat="1" ht="11.4" x14ac:dyDescent="0.2">
      <c r="A111" s="99" t="s">
        <v>143</v>
      </c>
      <c r="B111" s="8">
        <v>2004</v>
      </c>
      <c r="C111" s="101" t="s">
        <v>16</v>
      </c>
      <c r="D111" s="8"/>
      <c r="E111" s="8"/>
      <c r="F111" s="8"/>
      <c r="G111" s="8"/>
      <c r="H111" s="8"/>
      <c r="I111" s="8"/>
      <c r="J111" s="8"/>
      <c r="K111" s="8"/>
      <c r="L111" s="8"/>
      <c r="M111" s="8"/>
      <c r="N111" s="8"/>
      <c r="O111" s="8"/>
      <c r="P111" s="8"/>
      <c r="Q111" s="8"/>
      <c r="R111" s="8"/>
      <c r="S111" s="8"/>
      <c r="T111" s="8"/>
      <c r="U111" s="8"/>
      <c r="V111" s="8"/>
      <c r="W111" s="100"/>
      <c r="X111" s="100"/>
      <c r="Y111" s="100"/>
      <c r="Z111" s="100"/>
      <c r="AA111" s="100"/>
      <c r="AB111" s="100"/>
      <c r="AC111" s="100"/>
      <c r="AD111" s="100"/>
      <c r="AE111" s="100"/>
    </row>
    <row r="112" spans="1:31" s="99" customFormat="1" ht="11.4" x14ac:dyDescent="0.2">
      <c r="A112" s="99" t="s">
        <v>143</v>
      </c>
      <c r="B112" s="8">
        <v>2005</v>
      </c>
      <c r="C112" s="101" t="s">
        <v>16</v>
      </c>
      <c r="D112" s="8"/>
      <c r="E112" s="8"/>
      <c r="F112" s="8"/>
      <c r="G112" s="8"/>
      <c r="H112" s="8"/>
      <c r="I112" s="8"/>
      <c r="J112" s="8"/>
      <c r="K112" s="8"/>
      <c r="L112" s="8"/>
      <c r="M112" s="8"/>
      <c r="N112" s="8"/>
      <c r="O112" s="8"/>
      <c r="P112" s="8"/>
      <c r="Q112" s="8"/>
      <c r="R112" s="8"/>
      <c r="S112" s="8"/>
      <c r="T112" s="8"/>
      <c r="U112" s="8"/>
      <c r="V112" s="8"/>
      <c r="W112" s="100"/>
      <c r="X112" s="100"/>
      <c r="Y112" s="100"/>
      <c r="Z112" s="100"/>
      <c r="AA112" s="100"/>
      <c r="AB112" s="100"/>
      <c r="AC112" s="100"/>
      <c r="AD112" s="100"/>
      <c r="AE112" s="100"/>
    </row>
    <row r="113" spans="1:31" s="99" customFormat="1" ht="11.4" x14ac:dyDescent="0.2">
      <c r="A113" s="99" t="s">
        <v>143</v>
      </c>
      <c r="B113" s="8">
        <v>2006</v>
      </c>
      <c r="C113" s="101" t="s">
        <v>16</v>
      </c>
      <c r="D113" s="8"/>
      <c r="E113" s="8"/>
      <c r="F113" s="8"/>
      <c r="G113" s="8"/>
      <c r="H113" s="8"/>
      <c r="I113" s="8"/>
      <c r="J113" s="8"/>
      <c r="K113" s="8"/>
      <c r="L113" s="8"/>
      <c r="M113" s="8"/>
      <c r="N113" s="8"/>
      <c r="O113" s="8"/>
      <c r="P113" s="8"/>
      <c r="Q113" s="8"/>
      <c r="R113" s="8"/>
      <c r="S113" s="8"/>
      <c r="T113" s="8"/>
      <c r="U113" s="8"/>
      <c r="V113" s="8"/>
      <c r="W113" s="100"/>
      <c r="X113" s="100"/>
      <c r="Y113" s="100"/>
      <c r="Z113" s="100"/>
      <c r="AA113" s="100"/>
      <c r="AB113" s="100"/>
      <c r="AC113" s="100"/>
      <c r="AD113" s="100"/>
      <c r="AE113" s="100"/>
    </row>
    <row r="114" spans="1:31" s="99" customFormat="1" ht="11.4" x14ac:dyDescent="0.2">
      <c r="A114" s="99" t="s">
        <v>143</v>
      </c>
      <c r="B114" s="8">
        <v>2007</v>
      </c>
      <c r="C114" s="101" t="s">
        <v>16</v>
      </c>
      <c r="D114" s="8"/>
      <c r="E114" s="8"/>
      <c r="F114" s="8"/>
      <c r="G114" s="8"/>
      <c r="H114" s="8"/>
      <c r="I114" s="8"/>
      <c r="J114" s="8"/>
      <c r="K114" s="8"/>
      <c r="L114" s="8"/>
      <c r="M114" s="8"/>
      <c r="N114" s="8"/>
      <c r="O114" s="8"/>
      <c r="P114" s="8"/>
      <c r="Q114" s="8"/>
      <c r="R114" s="8"/>
      <c r="S114" s="8"/>
      <c r="T114" s="8"/>
      <c r="U114" s="8"/>
      <c r="V114" s="8"/>
      <c r="W114" s="100"/>
      <c r="X114" s="100"/>
      <c r="Y114" s="100"/>
      <c r="Z114" s="100"/>
      <c r="AA114" s="100"/>
      <c r="AB114" s="100"/>
      <c r="AC114" s="100"/>
      <c r="AD114" s="100"/>
      <c r="AE114" s="100"/>
    </row>
    <row r="115" spans="1:31" s="99" customFormat="1" ht="11.4" x14ac:dyDescent="0.2">
      <c r="A115" s="99" t="s">
        <v>143</v>
      </c>
      <c r="B115" s="8">
        <v>2008</v>
      </c>
      <c r="C115" s="101" t="s">
        <v>16</v>
      </c>
      <c r="D115" s="8"/>
      <c r="E115" s="8"/>
      <c r="F115" s="8"/>
      <c r="G115" s="8"/>
      <c r="H115" s="8"/>
      <c r="I115" s="8"/>
      <c r="J115" s="8"/>
      <c r="K115" s="8"/>
      <c r="L115" s="8"/>
      <c r="M115" s="8"/>
      <c r="N115" s="8"/>
      <c r="O115" s="8"/>
      <c r="P115" s="8"/>
      <c r="Q115" s="8"/>
      <c r="R115" s="8"/>
      <c r="S115" s="8"/>
      <c r="T115" s="8"/>
      <c r="U115" s="8"/>
      <c r="V115" s="8"/>
      <c r="W115" s="100"/>
      <c r="X115" s="100"/>
      <c r="Y115" s="100"/>
      <c r="Z115" s="100"/>
      <c r="AA115" s="100"/>
      <c r="AB115" s="100"/>
      <c r="AC115" s="100"/>
      <c r="AD115" s="100"/>
      <c r="AE115" s="100"/>
    </row>
    <row r="116" spans="1:31" s="99" customFormat="1" ht="12" x14ac:dyDescent="0.25">
      <c r="A116" s="99" t="s">
        <v>143</v>
      </c>
      <c r="B116" s="8">
        <v>2009</v>
      </c>
      <c r="C116" s="102" t="s">
        <v>16</v>
      </c>
      <c r="D116" s="8"/>
      <c r="E116" s="8"/>
      <c r="F116" s="8"/>
      <c r="G116" s="8"/>
      <c r="H116" s="8"/>
      <c r="I116" s="8"/>
      <c r="J116" s="8"/>
      <c r="K116" s="8"/>
      <c r="L116" s="8"/>
      <c r="M116" s="8"/>
      <c r="N116" s="8"/>
      <c r="O116" s="8"/>
      <c r="P116" s="8"/>
      <c r="Q116" s="8"/>
      <c r="R116" s="8"/>
      <c r="S116" s="8"/>
      <c r="T116" s="8"/>
      <c r="U116" s="8"/>
      <c r="V116" s="8"/>
      <c r="W116" s="102"/>
      <c r="X116" s="102"/>
      <c r="Y116" s="102"/>
      <c r="Z116" s="102"/>
      <c r="AA116" s="102"/>
      <c r="AB116" s="102"/>
      <c r="AC116" s="102"/>
    </row>
    <row r="117" spans="1:31" s="99" customFormat="1" ht="12" x14ac:dyDescent="0.25">
      <c r="A117" s="99" t="s">
        <v>143</v>
      </c>
      <c r="B117" s="8">
        <v>2010</v>
      </c>
      <c r="C117" s="102" t="s">
        <v>16</v>
      </c>
      <c r="D117" s="8"/>
      <c r="E117" s="8"/>
      <c r="F117" s="8"/>
      <c r="G117" s="8"/>
      <c r="H117" s="8"/>
      <c r="I117" s="8"/>
      <c r="J117" s="8"/>
      <c r="K117" s="8"/>
      <c r="L117" s="8"/>
      <c r="M117" s="8"/>
      <c r="N117" s="8"/>
      <c r="O117" s="8"/>
      <c r="P117" s="8"/>
      <c r="Q117" s="8"/>
      <c r="R117" s="8"/>
      <c r="S117" s="8"/>
      <c r="T117" s="8"/>
      <c r="U117" s="8"/>
      <c r="V117" s="8"/>
      <c r="W117" s="102"/>
      <c r="X117" s="102"/>
      <c r="Y117" s="102"/>
      <c r="Z117" s="102"/>
      <c r="AA117" s="102"/>
      <c r="AB117" s="102"/>
      <c r="AC117" s="102"/>
    </row>
    <row r="118" spans="1:31" s="99" customFormat="1" ht="12" x14ac:dyDescent="0.25">
      <c r="A118" s="99" t="s">
        <v>143</v>
      </c>
      <c r="B118" s="8">
        <v>2011</v>
      </c>
      <c r="C118" s="102" t="s">
        <v>16</v>
      </c>
      <c r="D118" s="8">
        <v>940067</v>
      </c>
      <c r="E118" s="8">
        <v>48.269566642310565</v>
      </c>
      <c r="F118" s="8"/>
      <c r="G118" s="8"/>
      <c r="H118" s="8"/>
      <c r="I118" s="8"/>
      <c r="J118" s="8">
        <v>100</v>
      </c>
      <c r="K118" s="8">
        <v>62.851988622217959</v>
      </c>
      <c r="L118" s="8"/>
      <c r="M118" s="8"/>
      <c r="N118" s="8"/>
      <c r="O118" s="8">
        <v>37.148011377782041</v>
      </c>
      <c r="P118" s="8">
        <v>62.851988622217959</v>
      </c>
      <c r="Q118" s="8"/>
      <c r="R118" s="8"/>
      <c r="S118" s="8"/>
      <c r="T118" s="8"/>
      <c r="U118" s="8"/>
      <c r="V118" s="8">
        <v>100</v>
      </c>
      <c r="W118" s="102"/>
      <c r="X118" s="102"/>
      <c r="Y118" s="102"/>
      <c r="Z118" s="102"/>
      <c r="AA118" s="102"/>
      <c r="AB118" s="102"/>
      <c r="AC118" s="102"/>
      <c r="AD118" s="102"/>
    </row>
    <row r="119" spans="1:31" s="99" customFormat="1" ht="12" x14ac:dyDescent="0.25">
      <c r="A119" s="99" t="s">
        <v>143</v>
      </c>
      <c r="B119" s="8">
        <v>2012</v>
      </c>
      <c r="C119" s="102" t="s">
        <v>16</v>
      </c>
      <c r="D119" s="8">
        <v>974707</v>
      </c>
      <c r="E119" s="8">
        <v>51.509789324104531</v>
      </c>
      <c r="F119" s="8"/>
      <c r="G119" s="8"/>
      <c r="H119" s="8"/>
      <c r="I119" s="8"/>
      <c r="J119" s="8">
        <v>100</v>
      </c>
      <c r="K119" s="8">
        <v>64.015164567046668</v>
      </c>
      <c r="L119" s="8"/>
      <c r="M119" s="8"/>
      <c r="N119" s="8"/>
      <c r="O119" s="8">
        <v>35.984835432953332</v>
      </c>
      <c r="P119" s="8">
        <v>64.015164567046668</v>
      </c>
      <c r="Q119" s="8"/>
      <c r="R119" s="8"/>
      <c r="S119" s="8"/>
      <c r="T119" s="8"/>
      <c r="U119" s="8"/>
      <c r="V119" s="8">
        <v>100</v>
      </c>
      <c r="W119" s="102"/>
      <c r="X119" s="102"/>
      <c r="Y119" s="102"/>
      <c r="Z119" s="102"/>
      <c r="AA119" s="102"/>
      <c r="AB119" s="102"/>
      <c r="AC119" s="102"/>
      <c r="AD119" s="102"/>
    </row>
    <row r="120" spans="1:31" s="99" customFormat="1" ht="12" x14ac:dyDescent="0.25">
      <c r="A120" s="99" t="s">
        <v>143</v>
      </c>
      <c r="B120" s="8">
        <v>2013</v>
      </c>
      <c r="C120" s="102" t="s">
        <v>16</v>
      </c>
      <c r="D120" s="8">
        <v>1010542</v>
      </c>
      <c r="E120" s="8">
        <v>54.750012005898498</v>
      </c>
      <c r="F120" s="8"/>
      <c r="G120" s="8"/>
      <c r="H120" s="8"/>
      <c r="I120" s="8"/>
      <c r="J120" s="8">
        <v>100</v>
      </c>
      <c r="K120" s="8">
        <v>65.178340511875831</v>
      </c>
      <c r="L120" s="8"/>
      <c r="M120" s="8"/>
      <c r="N120" s="8"/>
      <c r="O120" s="8">
        <v>34.821659488124169</v>
      </c>
      <c r="P120" s="8">
        <v>65.178340511875831</v>
      </c>
      <c r="Q120" s="8"/>
      <c r="R120" s="8"/>
      <c r="S120" s="8"/>
      <c r="T120" s="8"/>
      <c r="U120" s="8"/>
      <c r="V120" s="8">
        <v>100</v>
      </c>
      <c r="W120" s="102"/>
      <c r="X120" s="102"/>
      <c r="Y120" s="102"/>
      <c r="Z120" s="102"/>
      <c r="AA120" s="102"/>
      <c r="AB120" s="102"/>
      <c r="AC120" s="102"/>
      <c r="AD120" s="102"/>
    </row>
    <row r="121" spans="1:31" s="99" customFormat="1" ht="12" x14ac:dyDescent="0.25">
      <c r="A121" s="99" t="s">
        <v>143</v>
      </c>
      <c r="B121" s="8">
        <v>2014</v>
      </c>
      <c r="C121" s="102" t="s">
        <v>16</v>
      </c>
      <c r="D121" s="8">
        <v>1043422</v>
      </c>
      <c r="E121" s="8">
        <v>57.990234687692464</v>
      </c>
      <c r="F121" s="8"/>
      <c r="G121" s="8"/>
      <c r="H121" s="8"/>
      <c r="I121" s="8"/>
      <c r="J121" s="8">
        <v>100</v>
      </c>
      <c r="K121" s="8">
        <v>66.341516456704539</v>
      </c>
      <c r="L121" s="8"/>
      <c r="M121" s="8"/>
      <c r="N121" s="8"/>
      <c r="O121" s="8">
        <v>33.658483543295461</v>
      </c>
      <c r="P121" s="8">
        <v>66.341516456704539</v>
      </c>
      <c r="Q121" s="8"/>
      <c r="R121" s="8"/>
      <c r="S121" s="8"/>
      <c r="T121" s="8"/>
      <c r="U121" s="8"/>
      <c r="V121" s="8">
        <v>100</v>
      </c>
      <c r="W121" s="102"/>
      <c r="X121" s="102"/>
      <c r="Y121" s="102"/>
      <c r="Z121" s="102"/>
      <c r="AA121" s="102"/>
      <c r="AB121" s="102"/>
      <c r="AC121" s="102"/>
      <c r="AD121" s="102"/>
    </row>
    <row r="122" spans="1:31" s="99" customFormat="1" ht="12" x14ac:dyDescent="0.25">
      <c r="A122" s="99" t="s">
        <v>143</v>
      </c>
      <c r="B122" s="8">
        <v>2015</v>
      </c>
      <c r="C122" s="102" t="s">
        <v>16</v>
      </c>
      <c r="D122" s="8">
        <v>1058060</v>
      </c>
      <c r="E122" s="8">
        <v>61.23045736948734</v>
      </c>
      <c r="F122" s="8"/>
      <c r="G122" s="8"/>
      <c r="H122" s="8"/>
      <c r="I122" s="8"/>
      <c r="J122" s="8">
        <v>100</v>
      </c>
      <c r="K122" s="8">
        <v>67.504692401533703</v>
      </c>
      <c r="L122" s="8"/>
      <c r="M122" s="8"/>
      <c r="N122" s="8"/>
      <c r="O122" s="8">
        <v>32.495307598466297</v>
      </c>
      <c r="P122" s="8">
        <v>67.504692401533703</v>
      </c>
      <c r="Q122" s="8"/>
      <c r="R122" s="8"/>
      <c r="S122" s="8"/>
      <c r="T122" s="8"/>
      <c r="U122" s="8"/>
      <c r="V122" s="8">
        <v>100</v>
      </c>
      <c r="W122" s="102"/>
      <c r="X122" s="102"/>
      <c r="Y122" s="102"/>
      <c r="Z122" s="102"/>
      <c r="AA122" s="102"/>
      <c r="AB122" s="102"/>
      <c r="AC122" s="102"/>
      <c r="AD122" s="102"/>
    </row>
    <row r="123" spans="1:31" s="99" customFormat="1" ht="12" x14ac:dyDescent="0.25">
      <c r="A123" s="99" t="s">
        <v>143</v>
      </c>
      <c r="B123" s="8">
        <v>2016</v>
      </c>
      <c r="C123" s="102" t="s">
        <v>16</v>
      </c>
      <c r="D123" s="8">
        <v>1064134</v>
      </c>
      <c r="E123" s="8">
        <v>64.470680051281306</v>
      </c>
      <c r="F123" s="8"/>
      <c r="G123" s="8"/>
      <c r="H123" s="8"/>
      <c r="I123" s="8"/>
      <c r="J123" s="8">
        <v>100</v>
      </c>
      <c r="K123" s="8">
        <v>68.667868346362411</v>
      </c>
      <c r="L123" s="8"/>
      <c r="M123" s="8"/>
      <c r="N123" s="8"/>
      <c r="O123" s="8">
        <v>31.332131653637589</v>
      </c>
      <c r="P123" s="8">
        <v>68.667868346362411</v>
      </c>
      <c r="Q123" s="8"/>
      <c r="R123" s="8"/>
      <c r="S123" s="8"/>
      <c r="T123" s="8"/>
      <c r="U123" s="8"/>
      <c r="V123" s="8">
        <v>100</v>
      </c>
      <c r="W123" s="102"/>
      <c r="X123" s="102"/>
      <c r="Y123" s="102"/>
      <c r="Z123" s="102"/>
      <c r="AA123" s="102"/>
      <c r="AB123" s="102"/>
      <c r="AC123" s="102"/>
      <c r="AD123" s="102"/>
    </row>
    <row r="124" spans="1:31" s="99" customFormat="1" ht="12" x14ac:dyDescent="0.25">
      <c r="A124" s="99" t="s">
        <v>143</v>
      </c>
      <c r="B124" s="8">
        <v>2017</v>
      </c>
      <c r="C124" s="102" t="s">
        <v>16</v>
      </c>
      <c r="D124" s="8">
        <v>1035007</v>
      </c>
      <c r="E124" s="8">
        <v>67.710902733075272</v>
      </c>
      <c r="F124" s="8"/>
      <c r="G124" s="8"/>
      <c r="H124" s="8"/>
      <c r="I124" s="8"/>
      <c r="J124" s="8">
        <v>100</v>
      </c>
      <c r="K124" s="8">
        <v>69.831044291191574</v>
      </c>
      <c r="L124" s="8"/>
      <c r="M124" s="8"/>
      <c r="N124" s="8"/>
      <c r="O124" s="8">
        <v>30.168955708808426</v>
      </c>
      <c r="P124" s="8">
        <v>69.831044291191574</v>
      </c>
      <c r="Q124" s="8"/>
      <c r="R124" s="8"/>
      <c r="S124" s="8"/>
      <c r="T124" s="8"/>
      <c r="U124" s="8"/>
      <c r="V124" s="8">
        <v>100</v>
      </c>
      <c r="W124" s="102"/>
      <c r="X124" s="102"/>
      <c r="Y124" s="102"/>
      <c r="Z124" s="102"/>
      <c r="AA124" s="102"/>
      <c r="AB124" s="102"/>
      <c r="AC124" s="102"/>
      <c r="AD124" s="102"/>
    </row>
    <row r="125" spans="1:31" s="99" customFormat="1" ht="12" x14ac:dyDescent="0.25">
      <c r="A125" s="99" t="s">
        <v>143</v>
      </c>
      <c r="B125" s="8">
        <v>2018</v>
      </c>
      <c r="C125" s="102" t="s">
        <v>16</v>
      </c>
      <c r="D125" s="8">
        <v>976359</v>
      </c>
      <c r="E125" s="8">
        <v>70.951125414870148</v>
      </c>
      <c r="F125" s="8"/>
      <c r="G125" s="8"/>
      <c r="H125" s="8"/>
      <c r="I125" s="8"/>
      <c r="J125" s="8">
        <v>100</v>
      </c>
      <c r="K125" s="8">
        <v>70.994220236020283</v>
      </c>
      <c r="L125" s="8"/>
      <c r="M125" s="8"/>
      <c r="N125" s="8"/>
      <c r="O125" s="8">
        <v>29.005779763979717</v>
      </c>
      <c r="P125" s="8">
        <v>70.994220236020283</v>
      </c>
      <c r="Q125" s="8"/>
      <c r="R125" s="8"/>
      <c r="S125" s="8"/>
      <c r="T125" s="8"/>
      <c r="U125" s="8"/>
      <c r="V125" s="8">
        <v>100</v>
      </c>
      <c r="W125" s="102"/>
      <c r="X125" s="102"/>
      <c r="Y125" s="102"/>
      <c r="Z125" s="102"/>
      <c r="AA125" s="102"/>
      <c r="AB125" s="102"/>
      <c r="AC125" s="102"/>
      <c r="AD125" s="102"/>
    </row>
    <row r="126" spans="1:31" s="99" customFormat="1" ht="12" x14ac:dyDescent="0.25">
      <c r="A126" s="99" t="s">
        <v>143</v>
      </c>
      <c r="B126" s="8">
        <v>2019</v>
      </c>
      <c r="C126" s="102" t="s">
        <v>16</v>
      </c>
      <c r="D126" s="8">
        <v>922394</v>
      </c>
      <c r="E126" s="8">
        <v>74.191348096664115</v>
      </c>
      <c r="F126" s="8">
        <v>73.815261044176708</v>
      </c>
      <c r="G126" s="8"/>
      <c r="H126" s="8"/>
      <c r="I126" s="8">
        <v>26.184738955823292</v>
      </c>
      <c r="J126" s="8">
        <v>73.815261044176708</v>
      </c>
      <c r="K126" s="8">
        <v>72.157396180849446</v>
      </c>
      <c r="L126" s="8"/>
      <c r="M126" s="8"/>
      <c r="N126" s="8"/>
      <c r="O126" s="8">
        <v>27.842603819150554</v>
      </c>
      <c r="P126" s="8">
        <v>72.157396180849446</v>
      </c>
      <c r="Q126" s="8"/>
      <c r="R126" s="8"/>
      <c r="S126" s="8"/>
      <c r="T126" s="8"/>
      <c r="U126" s="8"/>
      <c r="V126" s="8">
        <v>100</v>
      </c>
      <c r="W126" s="102"/>
      <c r="X126" s="102"/>
      <c r="Y126" s="102"/>
      <c r="Z126" s="102"/>
      <c r="AA126" s="102"/>
      <c r="AB126" s="102"/>
      <c r="AC126" s="102"/>
      <c r="AD126" s="102"/>
    </row>
    <row r="127" spans="1:31" s="99" customFormat="1" ht="12" x14ac:dyDescent="0.25">
      <c r="A127" s="99" t="s">
        <v>143</v>
      </c>
      <c r="B127" s="8">
        <v>2020</v>
      </c>
      <c r="C127" s="102" t="s">
        <v>16</v>
      </c>
      <c r="D127" s="8">
        <v>880618</v>
      </c>
      <c r="E127" s="8">
        <v>77.431570778458081</v>
      </c>
      <c r="F127" s="8">
        <v>73.815261044176708</v>
      </c>
      <c r="G127" s="8"/>
      <c r="H127" s="8"/>
      <c r="I127" s="8">
        <v>26.184738955823292</v>
      </c>
      <c r="J127" s="8">
        <v>73.815261044176708</v>
      </c>
      <c r="K127" s="8">
        <v>73.320572125678609</v>
      </c>
      <c r="L127" s="8"/>
      <c r="M127" s="8"/>
      <c r="N127" s="8"/>
      <c r="O127" s="8">
        <v>26.679427874321391</v>
      </c>
      <c r="P127" s="8">
        <v>73.320572125678609</v>
      </c>
      <c r="Q127" s="8"/>
      <c r="R127" s="8"/>
      <c r="S127" s="8"/>
      <c r="T127" s="8"/>
      <c r="U127" s="8"/>
      <c r="V127" s="8">
        <v>100</v>
      </c>
      <c r="W127" s="102"/>
      <c r="X127" s="102"/>
      <c r="Y127" s="102"/>
      <c r="Z127" s="102"/>
      <c r="AA127" s="102"/>
      <c r="AB127" s="102"/>
      <c r="AC127" s="102"/>
      <c r="AD127" s="102"/>
    </row>
    <row r="128" spans="1:31" s="99" customFormat="1" ht="12" x14ac:dyDescent="0.25">
      <c r="A128" s="102" t="s">
        <v>143</v>
      </c>
      <c r="B128" s="8">
        <v>2021</v>
      </c>
      <c r="C128" s="102" t="s">
        <v>16</v>
      </c>
      <c r="D128" s="8">
        <v>844665</v>
      </c>
      <c r="E128" s="8">
        <v>80.671793460252957</v>
      </c>
      <c r="F128" s="8">
        <v>73.815261044176708</v>
      </c>
      <c r="G128" s="8"/>
      <c r="H128" s="8"/>
      <c r="I128" s="8">
        <v>26.184738955823292</v>
      </c>
      <c r="J128" s="8">
        <v>73.815261044176708</v>
      </c>
      <c r="K128" s="8">
        <v>74.483748070507318</v>
      </c>
      <c r="L128" s="8"/>
      <c r="M128" s="8"/>
      <c r="N128" s="8"/>
      <c r="O128" s="8">
        <v>25.516251929492682</v>
      </c>
      <c r="P128" s="8">
        <v>74.483748070507318</v>
      </c>
      <c r="Q128" s="8"/>
      <c r="R128" s="8"/>
      <c r="S128" s="8"/>
      <c r="T128" s="8"/>
      <c r="U128" s="8"/>
      <c r="V128" s="8">
        <v>100</v>
      </c>
      <c r="W128" s="102"/>
      <c r="X128" s="102"/>
      <c r="Y128" s="102"/>
      <c r="Z128" s="102"/>
      <c r="AA128" s="102"/>
      <c r="AB128" s="102"/>
      <c r="AC128" s="102"/>
      <c r="AD128" s="102"/>
    </row>
    <row r="129" spans="1:30" s="99" customFormat="1" ht="12" x14ac:dyDescent="0.25">
      <c r="A129" s="102" t="s">
        <v>143</v>
      </c>
      <c r="B129" s="8">
        <v>2022</v>
      </c>
      <c r="C129" s="102" t="s">
        <v>16</v>
      </c>
      <c r="D129" s="8">
        <v>821908</v>
      </c>
      <c r="E129" s="8">
        <v>83.912016142046923</v>
      </c>
      <c r="F129" s="8">
        <v>73.815261044176708</v>
      </c>
      <c r="G129" s="8"/>
      <c r="H129" s="8"/>
      <c r="I129" s="8">
        <v>26.184738955823292</v>
      </c>
      <c r="J129" s="8">
        <v>73.815261044176708</v>
      </c>
      <c r="K129" s="8">
        <v>75.646924015336481</v>
      </c>
      <c r="L129" s="8"/>
      <c r="M129" s="8"/>
      <c r="N129" s="8"/>
      <c r="O129" s="8">
        <v>24.353075984663519</v>
      </c>
      <c r="P129" s="8">
        <v>75.646924015336481</v>
      </c>
      <c r="Q129" s="8"/>
      <c r="R129" s="8"/>
      <c r="S129" s="8"/>
      <c r="T129" s="8"/>
      <c r="U129" s="8"/>
      <c r="V129" s="8">
        <v>100</v>
      </c>
      <c r="W129" s="102"/>
      <c r="X129" s="102"/>
      <c r="Y129" s="102"/>
      <c r="Z129" s="102"/>
      <c r="AA129" s="102"/>
      <c r="AB129" s="102"/>
      <c r="AC129" s="102"/>
      <c r="AD129" s="102"/>
    </row>
    <row r="130" spans="1:30" s="99" customFormat="1" ht="12" x14ac:dyDescent="0.25">
      <c r="A130" s="102" t="s">
        <v>143</v>
      </c>
      <c r="B130" s="8">
        <v>2023</v>
      </c>
      <c r="C130" s="102" t="s">
        <v>16</v>
      </c>
      <c r="D130" s="8">
        <v>817971</v>
      </c>
      <c r="E130" s="8">
        <v>87.152238823840889</v>
      </c>
      <c r="F130" s="8">
        <v>73.815261044176708</v>
      </c>
      <c r="G130" s="8"/>
      <c r="H130" s="8"/>
      <c r="I130" s="8">
        <v>26.184738955823292</v>
      </c>
      <c r="J130" s="8">
        <v>73.815261044176708</v>
      </c>
      <c r="K130" s="8">
        <v>76.810099960165189</v>
      </c>
      <c r="L130" s="8"/>
      <c r="M130" s="8"/>
      <c r="N130" s="8"/>
      <c r="O130" s="8">
        <v>23.189900039834811</v>
      </c>
      <c r="P130" s="8">
        <v>76.810099960165189</v>
      </c>
      <c r="Q130" s="8"/>
      <c r="R130" s="8"/>
      <c r="S130" s="8"/>
      <c r="T130" s="8"/>
      <c r="U130" s="8"/>
      <c r="V130" s="8">
        <v>100</v>
      </c>
      <c r="W130" s="102"/>
      <c r="X130" s="102"/>
      <c r="Y130" s="102"/>
      <c r="Z130" s="102"/>
      <c r="AA130" s="102"/>
      <c r="AB130" s="102"/>
      <c r="AC130" s="102"/>
      <c r="AD130" s="102"/>
    </row>
    <row r="131" spans="1:30" s="99" customFormat="1" ht="12" x14ac:dyDescent="0.25">
      <c r="A131" s="102" t="s">
        <v>143</v>
      </c>
      <c r="B131" s="8">
        <v>2024</v>
      </c>
      <c r="C131" s="102" t="s">
        <v>16</v>
      </c>
      <c r="D131" s="8">
        <v>861431</v>
      </c>
      <c r="E131" s="8">
        <v>90.392461505635765</v>
      </c>
      <c r="F131" s="8">
        <v>73.815261044176708</v>
      </c>
      <c r="G131" s="8"/>
      <c r="H131" s="8"/>
      <c r="I131" s="8">
        <v>26.184738955823292</v>
      </c>
      <c r="J131" s="8">
        <v>73.815261044176708</v>
      </c>
      <c r="K131" s="8">
        <v>77.973275904994352</v>
      </c>
      <c r="L131" s="8"/>
      <c r="M131" s="8"/>
      <c r="N131" s="8"/>
      <c r="O131" s="8">
        <v>22.026724095005648</v>
      </c>
      <c r="P131" s="8">
        <v>77.973275904994352</v>
      </c>
      <c r="Q131" s="8"/>
      <c r="R131" s="8"/>
      <c r="S131" s="8"/>
      <c r="T131" s="8"/>
      <c r="U131" s="8"/>
      <c r="V131" s="8">
        <v>100</v>
      </c>
      <c r="W131" s="102"/>
      <c r="X131" s="102"/>
      <c r="Y131" s="102"/>
      <c r="Z131" s="102"/>
      <c r="AA131" s="102"/>
      <c r="AB131" s="102"/>
      <c r="AC131" s="102"/>
      <c r="AD131" s="102"/>
    </row>
    <row r="132" spans="1:30" s="99" customFormat="1" ht="12" x14ac:dyDescent="0.25">
      <c r="A132" s="102" t="s">
        <v>143</v>
      </c>
      <c r="B132" s="8">
        <v>2025</v>
      </c>
      <c r="C132" s="102" t="s">
        <v>16</v>
      </c>
      <c r="D132" s="8">
        <v>1006162</v>
      </c>
      <c r="E132" s="8">
        <v>93.632684187429732</v>
      </c>
      <c r="F132" s="8">
        <v>73.815261044176708</v>
      </c>
      <c r="G132" s="8"/>
      <c r="H132" s="8"/>
      <c r="I132" s="8">
        <v>26.184738955823292</v>
      </c>
      <c r="J132" s="8">
        <v>73.815261044176708</v>
      </c>
      <c r="K132" s="8">
        <v>79.136451849823061</v>
      </c>
      <c r="L132" s="8"/>
      <c r="M132" s="8"/>
      <c r="N132" s="8"/>
      <c r="O132" s="8">
        <v>20.863548150176939</v>
      </c>
      <c r="P132" s="8">
        <v>79.136451849823061</v>
      </c>
      <c r="Q132" s="8"/>
      <c r="R132" s="8"/>
      <c r="S132" s="8"/>
      <c r="T132" s="8"/>
      <c r="U132" s="8"/>
      <c r="V132" s="8">
        <v>100</v>
      </c>
      <c r="W132" s="102"/>
      <c r="X132" s="102"/>
      <c r="Y132" s="102"/>
      <c r="Z132" s="102"/>
      <c r="AA132" s="102"/>
      <c r="AB132" s="102"/>
      <c r="AC132" s="102"/>
      <c r="AD132" s="102"/>
    </row>
    <row r="133" spans="1:30" s="99" customFormat="1" ht="12" x14ac:dyDescent="0.25">
      <c r="A133" s="102" t="s">
        <v>143</v>
      </c>
      <c r="B133" s="8">
        <v>2026</v>
      </c>
      <c r="C133" s="102" t="s">
        <v>16</v>
      </c>
      <c r="D133" s="8"/>
      <c r="E133" s="8">
        <v>93.632684187429732</v>
      </c>
      <c r="F133" s="8">
        <v>73.815261044176708</v>
      </c>
      <c r="G133" s="8"/>
      <c r="H133" s="8"/>
      <c r="I133" s="8">
        <v>26.184738955823292</v>
      </c>
      <c r="J133" s="8">
        <v>73.815261044176708</v>
      </c>
      <c r="K133" s="8">
        <v>79.136451849823061</v>
      </c>
      <c r="L133" s="8"/>
      <c r="M133" s="8"/>
      <c r="N133" s="8"/>
      <c r="O133" s="8">
        <v>20.863548150176939</v>
      </c>
      <c r="P133" s="8">
        <v>79.136451849823061</v>
      </c>
      <c r="Q133" s="8"/>
      <c r="R133" s="8"/>
      <c r="S133" s="8"/>
      <c r="T133" s="8"/>
      <c r="U133" s="8"/>
      <c r="V133" s="8">
        <v>100</v>
      </c>
      <c r="W133" s="102"/>
      <c r="X133" s="102"/>
      <c r="Y133" s="102"/>
      <c r="Z133" s="102"/>
      <c r="AA133" s="102"/>
      <c r="AB133" s="102"/>
      <c r="AC133" s="102"/>
      <c r="AD133" s="102"/>
    </row>
    <row r="134" spans="1:30" s="99" customFormat="1" ht="12" x14ac:dyDescent="0.25">
      <c r="A134" s="102" t="s">
        <v>143</v>
      </c>
      <c r="B134" s="8">
        <v>2027</v>
      </c>
      <c r="C134" s="102" t="s">
        <v>16</v>
      </c>
      <c r="D134" s="8"/>
      <c r="E134" s="8">
        <v>93.632684187429732</v>
      </c>
      <c r="F134" s="8">
        <v>73.815261044176708</v>
      </c>
      <c r="G134" s="8"/>
      <c r="H134" s="8"/>
      <c r="I134" s="8">
        <v>26.184738955823292</v>
      </c>
      <c r="J134" s="8">
        <v>73.815261044176708</v>
      </c>
      <c r="K134" s="8">
        <v>79.136451849823061</v>
      </c>
      <c r="L134" s="8"/>
      <c r="M134" s="8"/>
      <c r="N134" s="8"/>
      <c r="O134" s="8">
        <v>20.863548150176939</v>
      </c>
      <c r="P134" s="8">
        <v>79.136451849823061</v>
      </c>
      <c r="Q134" s="8"/>
      <c r="R134" s="8"/>
      <c r="S134" s="8"/>
      <c r="T134" s="8"/>
      <c r="U134" s="8"/>
      <c r="V134" s="8">
        <v>100</v>
      </c>
      <c r="W134" s="102"/>
      <c r="X134" s="102"/>
      <c r="Y134" s="102"/>
      <c r="Z134" s="102"/>
      <c r="AA134" s="102"/>
      <c r="AB134" s="102"/>
      <c r="AC134" s="102"/>
      <c r="AD134" s="102"/>
    </row>
    <row r="135" spans="1:30" s="99" customFormat="1" ht="12" x14ac:dyDescent="0.25">
      <c r="A135" s="102" t="s">
        <v>143</v>
      </c>
      <c r="B135" s="8">
        <v>2028</v>
      </c>
      <c r="C135" s="102" t="s">
        <v>16</v>
      </c>
      <c r="D135" s="8"/>
      <c r="E135" s="8">
        <v>93.632684187429732</v>
      </c>
      <c r="F135" s="8"/>
      <c r="G135" s="8"/>
      <c r="H135" s="8"/>
      <c r="I135" s="8"/>
      <c r="J135" s="8">
        <v>100</v>
      </c>
      <c r="K135" s="8">
        <v>79.136451849823061</v>
      </c>
      <c r="L135" s="8"/>
      <c r="M135" s="8"/>
      <c r="N135" s="8"/>
      <c r="O135" s="8">
        <v>20.863548150176939</v>
      </c>
      <c r="P135" s="8">
        <v>79.136451849823061</v>
      </c>
      <c r="Q135" s="8"/>
      <c r="R135" s="8"/>
      <c r="S135" s="8"/>
      <c r="T135" s="8"/>
      <c r="U135" s="8"/>
      <c r="V135" s="8">
        <v>100</v>
      </c>
      <c r="W135" s="102"/>
      <c r="X135" s="102"/>
      <c r="Y135" s="102"/>
      <c r="Z135" s="102"/>
      <c r="AA135" s="102"/>
      <c r="AB135" s="102"/>
      <c r="AC135" s="102"/>
      <c r="AD135" s="102"/>
    </row>
    <row r="136" spans="1:30" s="99" customFormat="1" ht="12" x14ac:dyDescent="0.25">
      <c r="A136" s="102" t="s">
        <v>143</v>
      </c>
      <c r="B136" s="8">
        <v>2029</v>
      </c>
      <c r="C136" s="102" t="s">
        <v>16</v>
      </c>
      <c r="D136" s="8"/>
      <c r="E136" s="8">
        <v>93.632684187429732</v>
      </c>
      <c r="F136" s="8"/>
      <c r="G136" s="8"/>
      <c r="H136" s="8"/>
      <c r="I136" s="8"/>
      <c r="J136" s="8">
        <v>100</v>
      </c>
      <c r="K136" s="8">
        <v>79.136451849823061</v>
      </c>
      <c r="L136" s="8"/>
      <c r="M136" s="8"/>
      <c r="N136" s="8"/>
      <c r="O136" s="8">
        <v>20.863548150176939</v>
      </c>
      <c r="P136" s="8">
        <v>79.136451849823061</v>
      </c>
      <c r="Q136" s="8"/>
      <c r="R136" s="8"/>
      <c r="S136" s="8"/>
      <c r="T136" s="8"/>
      <c r="U136" s="8"/>
      <c r="V136" s="8">
        <v>100</v>
      </c>
      <c r="W136" s="102"/>
      <c r="X136" s="102"/>
      <c r="Y136" s="102"/>
      <c r="Z136" s="102"/>
      <c r="AA136" s="102"/>
      <c r="AB136" s="102"/>
      <c r="AC136" s="102"/>
      <c r="AD136" s="102"/>
    </row>
    <row r="137" spans="1:30" s="99" customFormat="1" ht="12" x14ac:dyDescent="0.25">
      <c r="A137" s="102" t="s">
        <v>143</v>
      </c>
      <c r="B137" s="8">
        <v>2030</v>
      </c>
      <c r="C137" s="102" t="s">
        <v>16</v>
      </c>
      <c r="D137" s="8"/>
      <c r="E137" s="8"/>
      <c r="F137" s="8"/>
      <c r="G137" s="8"/>
      <c r="H137" s="8"/>
      <c r="I137" s="8"/>
      <c r="J137" s="8">
        <v>100</v>
      </c>
      <c r="K137" s="8"/>
      <c r="L137" s="8"/>
      <c r="M137" s="8"/>
      <c r="N137" s="8"/>
      <c r="O137" s="8"/>
      <c r="P137" s="8">
        <v>100</v>
      </c>
      <c r="Q137" s="8"/>
      <c r="R137" s="8"/>
      <c r="S137" s="8"/>
      <c r="T137" s="8"/>
      <c r="U137" s="8"/>
      <c r="V137" s="8">
        <v>100</v>
      </c>
      <c r="W137" s="102"/>
      <c r="X137" s="102"/>
      <c r="Y137" s="102"/>
      <c r="Z137" s="102"/>
      <c r="AA137" s="102"/>
      <c r="AB137" s="102"/>
      <c r="AC137" s="102"/>
      <c r="AD137" s="102"/>
    </row>
    <row r="138" spans="1:30" s="99" customFormat="1" ht="12" x14ac:dyDescent="0.25">
      <c r="A138" s="102" t="s">
        <v>143</v>
      </c>
      <c r="B138" s="8">
        <v>2000</v>
      </c>
      <c r="C138" s="102" t="s">
        <v>17</v>
      </c>
      <c r="D138" s="8"/>
      <c r="E138" s="8"/>
      <c r="F138" s="8"/>
      <c r="G138" s="8"/>
      <c r="H138" s="8"/>
      <c r="I138" s="8"/>
      <c r="J138" s="8"/>
      <c r="K138" s="8"/>
      <c r="L138" s="8"/>
      <c r="M138" s="8"/>
      <c r="N138" s="8"/>
      <c r="O138" s="8"/>
      <c r="P138" s="8"/>
      <c r="Q138" s="8"/>
      <c r="R138" s="8"/>
      <c r="S138" s="8"/>
      <c r="T138" s="8"/>
      <c r="U138" s="8"/>
      <c r="V138" s="8"/>
      <c r="W138" s="102"/>
      <c r="X138" s="102"/>
      <c r="Y138" s="102"/>
      <c r="Z138" s="102"/>
      <c r="AA138" s="102"/>
      <c r="AB138" s="102"/>
      <c r="AC138" s="102"/>
      <c r="AD138" s="102"/>
    </row>
    <row r="139" spans="1:30" s="99" customFormat="1" ht="12" x14ac:dyDescent="0.25">
      <c r="A139" s="102" t="s">
        <v>143</v>
      </c>
      <c r="B139" s="8">
        <v>2001</v>
      </c>
      <c r="C139" s="102" t="s">
        <v>17</v>
      </c>
      <c r="D139" s="8"/>
      <c r="E139" s="8"/>
      <c r="F139" s="8"/>
      <c r="G139" s="8"/>
      <c r="H139" s="8"/>
      <c r="I139" s="8"/>
      <c r="J139" s="8"/>
      <c r="K139" s="8"/>
      <c r="L139" s="8"/>
      <c r="M139" s="8"/>
      <c r="N139" s="8"/>
      <c r="O139" s="8"/>
      <c r="P139" s="8"/>
      <c r="Q139" s="8"/>
      <c r="R139" s="8"/>
      <c r="S139" s="8"/>
      <c r="T139" s="8"/>
      <c r="U139" s="8"/>
      <c r="V139" s="8"/>
      <c r="W139" s="102"/>
      <c r="X139" s="102"/>
      <c r="Y139" s="102"/>
      <c r="Z139" s="102"/>
      <c r="AA139" s="102"/>
      <c r="AB139" s="102"/>
      <c r="AC139" s="102"/>
      <c r="AD139" s="102"/>
    </row>
    <row r="140" spans="1:30" s="99" customFormat="1" ht="12" x14ac:dyDescent="0.25">
      <c r="A140" s="102" t="s">
        <v>143</v>
      </c>
      <c r="B140" s="8">
        <v>2002</v>
      </c>
      <c r="C140" s="102" t="s">
        <v>17</v>
      </c>
      <c r="D140" s="8"/>
      <c r="E140" s="8"/>
      <c r="F140" s="8"/>
      <c r="G140" s="8"/>
      <c r="H140" s="8"/>
      <c r="I140" s="8"/>
      <c r="J140" s="8"/>
      <c r="K140" s="8"/>
      <c r="L140" s="8"/>
      <c r="M140" s="8"/>
      <c r="N140" s="8"/>
      <c r="O140" s="8"/>
      <c r="P140" s="8"/>
      <c r="Q140" s="8"/>
      <c r="R140" s="8"/>
      <c r="S140" s="8"/>
      <c r="T140" s="8"/>
      <c r="U140" s="8"/>
      <c r="V140" s="8"/>
      <c r="W140" s="102"/>
      <c r="X140" s="102"/>
      <c r="Y140" s="102"/>
      <c r="Z140" s="102"/>
      <c r="AA140" s="102"/>
      <c r="AB140" s="102"/>
      <c r="AC140" s="102"/>
      <c r="AD140" s="102"/>
    </row>
    <row r="141" spans="1:30" s="99" customFormat="1" ht="12" x14ac:dyDescent="0.25">
      <c r="A141" s="102" t="s">
        <v>143</v>
      </c>
      <c r="B141" s="8">
        <v>2003</v>
      </c>
      <c r="C141" s="102" t="s">
        <v>17</v>
      </c>
      <c r="D141" s="8"/>
      <c r="E141" s="8"/>
      <c r="F141" s="8"/>
      <c r="G141" s="8"/>
      <c r="H141" s="8"/>
      <c r="I141" s="8"/>
      <c r="J141" s="8"/>
      <c r="K141" s="8"/>
      <c r="L141" s="8"/>
      <c r="M141" s="8"/>
      <c r="N141" s="8"/>
      <c r="O141" s="8"/>
      <c r="P141" s="8"/>
      <c r="Q141" s="8"/>
      <c r="R141" s="8"/>
      <c r="S141" s="8"/>
      <c r="T141" s="8"/>
      <c r="U141" s="8"/>
      <c r="V141" s="8"/>
      <c r="W141" s="102"/>
      <c r="X141" s="102"/>
      <c r="Y141" s="102"/>
      <c r="Z141" s="102"/>
      <c r="AA141" s="102"/>
      <c r="AB141" s="102"/>
      <c r="AC141" s="102"/>
      <c r="AD141" s="102"/>
    </row>
    <row r="142" spans="1:30" s="99" customFormat="1" ht="12" x14ac:dyDescent="0.25">
      <c r="A142" s="102" t="s">
        <v>143</v>
      </c>
      <c r="B142" s="8">
        <v>2004</v>
      </c>
      <c r="C142" s="102" t="s">
        <v>17</v>
      </c>
      <c r="D142" s="8"/>
      <c r="E142" s="8"/>
      <c r="F142" s="8"/>
      <c r="G142" s="8"/>
      <c r="H142" s="8"/>
      <c r="I142" s="8"/>
      <c r="J142" s="8"/>
      <c r="K142" s="8"/>
      <c r="L142" s="8"/>
      <c r="M142" s="8"/>
      <c r="N142" s="8"/>
      <c r="O142" s="8"/>
      <c r="P142" s="8"/>
      <c r="Q142" s="8"/>
      <c r="R142" s="8"/>
      <c r="S142" s="8"/>
      <c r="T142" s="8"/>
      <c r="U142" s="8"/>
      <c r="V142" s="8"/>
      <c r="W142" s="102"/>
      <c r="X142" s="102"/>
      <c r="Y142" s="102"/>
      <c r="Z142" s="102"/>
      <c r="AA142" s="102"/>
      <c r="AB142" s="102"/>
      <c r="AC142" s="102"/>
      <c r="AD142" s="102"/>
    </row>
    <row r="143" spans="1:30" s="99" customFormat="1" ht="12" x14ac:dyDescent="0.25">
      <c r="A143" s="102" t="s">
        <v>143</v>
      </c>
      <c r="B143" s="8">
        <v>2005</v>
      </c>
      <c r="C143" s="102" t="s">
        <v>17</v>
      </c>
      <c r="D143" s="8"/>
      <c r="E143" s="8"/>
      <c r="F143" s="8"/>
      <c r="G143" s="8"/>
      <c r="H143" s="8"/>
      <c r="I143" s="8"/>
      <c r="J143" s="8"/>
      <c r="K143" s="8"/>
      <c r="L143" s="8"/>
      <c r="M143" s="8"/>
      <c r="N143" s="8"/>
      <c r="O143" s="8"/>
      <c r="P143" s="8"/>
      <c r="Q143" s="8"/>
      <c r="R143" s="8"/>
      <c r="S143" s="8"/>
      <c r="T143" s="8"/>
      <c r="U143" s="8"/>
      <c r="V143" s="8"/>
      <c r="W143" s="102"/>
      <c r="X143" s="102"/>
      <c r="Y143" s="102"/>
      <c r="Z143" s="102"/>
      <c r="AA143" s="102"/>
      <c r="AB143" s="102"/>
      <c r="AC143" s="102"/>
      <c r="AD143" s="102"/>
    </row>
    <row r="144" spans="1:30" s="99" customFormat="1" ht="12" x14ac:dyDescent="0.25">
      <c r="A144" s="102" t="s">
        <v>143</v>
      </c>
      <c r="B144" s="8">
        <v>2006</v>
      </c>
      <c r="C144" s="102" t="s">
        <v>17</v>
      </c>
      <c r="D144" s="8"/>
      <c r="E144" s="8"/>
      <c r="F144" s="8"/>
      <c r="G144" s="8"/>
      <c r="H144" s="8"/>
      <c r="I144" s="8"/>
      <c r="J144" s="8"/>
      <c r="K144" s="8"/>
      <c r="L144" s="8"/>
      <c r="M144" s="8"/>
      <c r="N144" s="8"/>
      <c r="O144" s="8"/>
      <c r="P144" s="8"/>
      <c r="Q144" s="8"/>
      <c r="R144" s="8"/>
      <c r="S144" s="8"/>
      <c r="T144" s="8"/>
      <c r="U144" s="8"/>
      <c r="V144" s="8"/>
      <c r="W144" s="102"/>
      <c r="X144" s="102"/>
      <c r="Y144" s="102"/>
      <c r="Z144" s="102"/>
      <c r="AA144" s="102"/>
      <c r="AB144" s="102"/>
      <c r="AC144" s="102"/>
      <c r="AD144" s="102"/>
    </row>
    <row r="145" spans="1:30" s="99" customFormat="1" ht="12" x14ac:dyDescent="0.25">
      <c r="A145" s="102" t="s">
        <v>143</v>
      </c>
      <c r="B145" s="8">
        <v>2007</v>
      </c>
      <c r="C145" s="102" t="s">
        <v>17</v>
      </c>
      <c r="D145" s="8"/>
      <c r="E145" s="8"/>
      <c r="F145" s="8"/>
      <c r="G145" s="8"/>
      <c r="H145" s="8"/>
      <c r="I145" s="8"/>
      <c r="J145" s="8"/>
      <c r="K145" s="8"/>
      <c r="L145" s="8"/>
      <c r="M145" s="8"/>
      <c r="N145" s="8"/>
      <c r="O145" s="8"/>
      <c r="P145" s="8"/>
      <c r="Q145" s="8"/>
      <c r="R145" s="8"/>
      <c r="S145" s="8"/>
      <c r="T145" s="8"/>
      <c r="U145" s="8"/>
      <c r="V145" s="8"/>
      <c r="W145" s="102"/>
      <c r="X145" s="102"/>
      <c r="Y145" s="102"/>
      <c r="Z145" s="102"/>
      <c r="AA145" s="102"/>
      <c r="AB145" s="102"/>
      <c r="AC145" s="102"/>
      <c r="AD145" s="102"/>
    </row>
    <row r="146" spans="1:30" s="99" customFormat="1" ht="12" x14ac:dyDescent="0.25">
      <c r="A146" s="102" t="s">
        <v>143</v>
      </c>
      <c r="B146" s="8">
        <v>2008</v>
      </c>
      <c r="C146" s="102" t="s">
        <v>17</v>
      </c>
      <c r="D146" s="8"/>
      <c r="E146" s="8"/>
      <c r="F146" s="8"/>
      <c r="G146" s="8"/>
      <c r="H146" s="8"/>
      <c r="I146" s="8"/>
      <c r="J146" s="8"/>
      <c r="K146" s="8"/>
      <c r="L146" s="8"/>
      <c r="M146" s="8"/>
      <c r="N146" s="8"/>
      <c r="O146" s="8"/>
      <c r="P146" s="8"/>
      <c r="Q146" s="8"/>
      <c r="R146" s="8"/>
      <c r="S146" s="8"/>
      <c r="T146" s="8"/>
      <c r="U146" s="8"/>
      <c r="V146" s="8"/>
      <c r="W146" s="102"/>
      <c r="X146" s="102"/>
      <c r="Y146" s="102"/>
      <c r="Z146" s="102"/>
      <c r="AA146" s="102"/>
      <c r="AB146" s="102"/>
      <c r="AC146" s="102"/>
      <c r="AD146" s="102"/>
    </row>
    <row r="147" spans="1:30" s="99" customFormat="1" ht="12" x14ac:dyDescent="0.25">
      <c r="A147" s="102" t="s">
        <v>143</v>
      </c>
      <c r="B147" s="8">
        <v>2009</v>
      </c>
      <c r="C147" s="102" t="s">
        <v>17</v>
      </c>
      <c r="D147" s="8"/>
      <c r="E147" s="8"/>
      <c r="F147" s="8"/>
      <c r="G147" s="8"/>
      <c r="H147" s="8"/>
      <c r="I147" s="8"/>
      <c r="J147" s="8"/>
      <c r="K147" s="8"/>
      <c r="L147" s="8"/>
      <c r="M147" s="8"/>
      <c r="N147" s="8"/>
      <c r="O147" s="8"/>
      <c r="P147" s="8"/>
      <c r="Q147" s="8"/>
      <c r="R147" s="8"/>
      <c r="S147" s="8"/>
      <c r="T147" s="8"/>
      <c r="U147" s="8"/>
      <c r="V147" s="8"/>
      <c r="W147" s="102"/>
      <c r="X147" s="102"/>
      <c r="Y147" s="102"/>
      <c r="Z147" s="102"/>
      <c r="AA147" s="102"/>
      <c r="AB147" s="102"/>
      <c r="AC147" s="102"/>
      <c r="AD147" s="102"/>
    </row>
    <row r="148" spans="1:30" s="99" customFormat="1" ht="12" x14ac:dyDescent="0.25">
      <c r="A148" s="102" t="s">
        <v>143</v>
      </c>
      <c r="B148" s="8">
        <v>2010</v>
      </c>
      <c r="C148" s="102" t="s">
        <v>17</v>
      </c>
      <c r="D148" s="8"/>
      <c r="E148" s="8"/>
      <c r="F148" s="8"/>
      <c r="G148" s="8"/>
      <c r="H148" s="8"/>
      <c r="I148" s="8"/>
      <c r="J148" s="8"/>
      <c r="K148" s="8"/>
      <c r="L148" s="8"/>
      <c r="M148" s="8"/>
      <c r="N148" s="8"/>
      <c r="O148" s="8"/>
      <c r="P148" s="8"/>
      <c r="Q148" s="8"/>
      <c r="R148" s="8"/>
      <c r="S148" s="8"/>
      <c r="T148" s="8"/>
      <c r="U148" s="8"/>
      <c r="V148" s="8"/>
      <c r="W148" s="102"/>
      <c r="X148" s="102"/>
      <c r="Y148" s="102"/>
      <c r="Z148" s="102"/>
      <c r="AA148" s="102"/>
      <c r="AB148" s="102"/>
      <c r="AC148" s="102"/>
      <c r="AD148" s="102"/>
    </row>
    <row r="149" spans="1:30" s="99" customFormat="1" ht="12" x14ac:dyDescent="0.25">
      <c r="A149" s="102" t="s">
        <v>143</v>
      </c>
      <c r="B149" s="8">
        <v>2011</v>
      </c>
      <c r="C149" s="102" t="s">
        <v>17</v>
      </c>
      <c r="D149" s="8">
        <v>1604637</v>
      </c>
      <c r="E149" s="8">
        <v>45.476549466811775</v>
      </c>
      <c r="F149" s="8">
        <v>45.476549466811775</v>
      </c>
      <c r="G149" s="8"/>
      <c r="H149" s="8"/>
      <c r="I149" s="8">
        <v>54.523450533188225</v>
      </c>
      <c r="J149" s="8">
        <v>45.476549466811775</v>
      </c>
      <c r="K149" s="8">
        <v>51.558489997800962</v>
      </c>
      <c r="L149" s="8"/>
      <c r="M149" s="8">
        <v>36.65325</v>
      </c>
      <c r="N149" s="8">
        <v>14.905239997800962</v>
      </c>
      <c r="O149" s="8">
        <v>48.441510002199038</v>
      </c>
      <c r="P149" s="8">
        <v>0</v>
      </c>
      <c r="Q149" s="8"/>
      <c r="R149" s="8"/>
      <c r="S149" s="8">
        <v>18.108584999999998</v>
      </c>
      <c r="T149" s="8"/>
      <c r="U149" s="8"/>
      <c r="V149" s="8">
        <v>81.891414999999995</v>
      </c>
      <c r="W149" s="102"/>
      <c r="X149" s="102"/>
      <c r="Y149" s="102"/>
      <c r="Z149" s="102"/>
      <c r="AA149" s="102"/>
      <c r="AB149" s="102"/>
      <c r="AC149" s="102"/>
      <c r="AD149" s="102"/>
    </row>
    <row r="150" spans="1:30" s="99" customFormat="1" ht="12" x14ac:dyDescent="0.25">
      <c r="A150" s="102" t="s">
        <v>143</v>
      </c>
      <c r="B150" s="8">
        <v>2012</v>
      </c>
      <c r="C150" s="102" t="s">
        <v>17</v>
      </c>
      <c r="D150" s="8">
        <v>1663452</v>
      </c>
      <c r="E150" s="8">
        <v>48.502960649751913</v>
      </c>
      <c r="F150" s="8">
        <v>48.502960649751913</v>
      </c>
      <c r="G150" s="8"/>
      <c r="H150" s="8"/>
      <c r="I150" s="8">
        <v>51.497039350248087</v>
      </c>
      <c r="J150" s="8">
        <v>48.502960649751913</v>
      </c>
      <c r="K150" s="8">
        <v>52.597246837691955</v>
      </c>
      <c r="L150" s="8"/>
      <c r="M150" s="8">
        <v>36.65325</v>
      </c>
      <c r="N150" s="8">
        <v>15.943996837691955</v>
      </c>
      <c r="O150" s="8">
        <v>47.402753162308045</v>
      </c>
      <c r="P150" s="8">
        <v>0</v>
      </c>
      <c r="Q150" s="8"/>
      <c r="R150" s="8"/>
      <c r="S150" s="8">
        <v>18.108584999999998</v>
      </c>
      <c r="T150" s="8"/>
      <c r="U150" s="8"/>
      <c r="V150" s="8">
        <v>81.891414999999995</v>
      </c>
      <c r="W150" s="102"/>
      <c r="X150" s="102"/>
      <c r="Y150" s="102"/>
      <c r="Z150" s="102"/>
      <c r="AA150" s="102"/>
      <c r="AB150" s="102"/>
      <c r="AC150" s="102"/>
      <c r="AD150" s="102"/>
    </row>
    <row r="151" spans="1:30" s="99" customFormat="1" ht="12" x14ac:dyDescent="0.25">
      <c r="A151" s="102" t="s">
        <v>143</v>
      </c>
      <c r="B151" s="8">
        <v>2013</v>
      </c>
      <c r="C151" s="102" t="s">
        <v>17</v>
      </c>
      <c r="D151" s="8">
        <v>1720034</v>
      </c>
      <c r="E151" s="8">
        <v>51.52937183269205</v>
      </c>
      <c r="F151" s="8">
        <v>51.52937183269205</v>
      </c>
      <c r="G151" s="8">
        <v>50.757579999999997</v>
      </c>
      <c r="H151" s="8">
        <v>0.77179183269205254</v>
      </c>
      <c r="I151" s="8">
        <v>48.47062816730795</v>
      </c>
      <c r="J151" s="8">
        <v>0</v>
      </c>
      <c r="K151" s="8">
        <v>53.636003677582949</v>
      </c>
      <c r="L151" s="8"/>
      <c r="M151" s="8">
        <v>36.65325</v>
      </c>
      <c r="N151" s="8">
        <v>16.982753677582949</v>
      </c>
      <c r="O151" s="8">
        <v>46.363996322417051</v>
      </c>
      <c r="P151" s="8">
        <v>0</v>
      </c>
      <c r="Q151" s="8"/>
      <c r="R151" s="8"/>
      <c r="S151" s="8">
        <v>18.108584999999998</v>
      </c>
      <c r="T151" s="8"/>
      <c r="U151" s="8"/>
      <c r="V151" s="8">
        <v>81.891414999999995</v>
      </c>
      <c r="W151" s="102"/>
      <c r="X151" s="102"/>
      <c r="Y151" s="102"/>
      <c r="Z151" s="102"/>
      <c r="AA151" s="102"/>
      <c r="AB151" s="102"/>
      <c r="AC151" s="102"/>
      <c r="AD151" s="102"/>
    </row>
    <row r="152" spans="1:30" s="99" customFormat="1" ht="12" x14ac:dyDescent="0.25">
      <c r="A152" s="102" t="s">
        <v>143</v>
      </c>
      <c r="B152" s="8">
        <v>2014</v>
      </c>
      <c r="C152" s="102" t="s">
        <v>17</v>
      </c>
      <c r="D152" s="8">
        <v>1775774</v>
      </c>
      <c r="E152" s="8">
        <v>54.555783015632187</v>
      </c>
      <c r="F152" s="8">
        <v>54.555783015632187</v>
      </c>
      <c r="G152" s="8">
        <v>50.757579999999997</v>
      </c>
      <c r="H152" s="8">
        <v>3.7982030156321898</v>
      </c>
      <c r="I152" s="8">
        <v>45.444216984367813</v>
      </c>
      <c r="J152" s="8">
        <v>0</v>
      </c>
      <c r="K152" s="8">
        <v>54.674760517473942</v>
      </c>
      <c r="L152" s="8"/>
      <c r="M152" s="8">
        <v>36.65325</v>
      </c>
      <c r="N152" s="8">
        <v>18.021510517473942</v>
      </c>
      <c r="O152" s="8">
        <v>45.325239482526058</v>
      </c>
      <c r="P152" s="8">
        <v>0</v>
      </c>
      <c r="Q152" s="8">
        <v>19.600000000000001</v>
      </c>
      <c r="R152" s="8"/>
      <c r="S152" s="8">
        <v>18.108584999999998</v>
      </c>
      <c r="T152" s="8">
        <v>1.4914149999999964</v>
      </c>
      <c r="U152" s="8">
        <v>80.400000000000006</v>
      </c>
      <c r="V152" s="8">
        <v>0</v>
      </c>
      <c r="W152" s="102"/>
      <c r="X152" s="102"/>
      <c r="Y152" s="102"/>
      <c r="Z152" s="102"/>
      <c r="AA152" s="102"/>
      <c r="AB152" s="102"/>
      <c r="AC152" s="102"/>
      <c r="AD152" s="102"/>
    </row>
    <row r="153" spans="1:30" s="99" customFormat="1" ht="12" x14ac:dyDescent="0.25">
      <c r="A153" s="102" t="s">
        <v>143</v>
      </c>
      <c r="B153" s="8">
        <v>2015</v>
      </c>
      <c r="C153" s="102" t="s">
        <v>17</v>
      </c>
      <c r="D153" s="8">
        <v>1811564</v>
      </c>
      <c r="E153" s="8">
        <v>57.582194198571415</v>
      </c>
      <c r="F153" s="8">
        <v>57.582194198571415</v>
      </c>
      <c r="G153" s="8">
        <v>50.757579999999997</v>
      </c>
      <c r="H153" s="8">
        <v>6.8246141985714175</v>
      </c>
      <c r="I153" s="8">
        <v>42.417805801428585</v>
      </c>
      <c r="J153" s="8">
        <v>0</v>
      </c>
      <c r="K153" s="8">
        <v>55.713517357364935</v>
      </c>
      <c r="L153" s="8"/>
      <c r="M153" s="8">
        <v>36.65325</v>
      </c>
      <c r="N153" s="8">
        <v>19.060267357364935</v>
      </c>
      <c r="O153" s="8">
        <v>44.286482642635065</v>
      </c>
      <c r="P153" s="8">
        <v>0</v>
      </c>
      <c r="Q153" s="8">
        <v>19.600000000000001</v>
      </c>
      <c r="R153" s="8"/>
      <c r="S153" s="8">
        <v>18.108584999999998</v>
      </c>
      <c r="T153" s="8">
        <v>1.4914149999999964</v>
      </c>
      <c r="U153" s="8">
        <v>80.400000000000006</v>
      </c>
      <c r="V153" s="8">
        <v>0</v>
      </c>
      <c r="W153" s="102"/>
      <c r="X153" s="102"/>
      <c r="Y153" s="102"/>
      <c r="Z153" s="102"/>
      <c r="AA153" s="102"/>
      <c r="AB153" s="102"/>
      <c r="AC153" s="102"/>
      <c r="AD153" s="102"/>
    </row>
    <row r="154" spans="1:30" s="99" customFormat="1" ht="12" x14ac:dyDescent="0.25">
      <c r="A154" s="102" t="s">
        <v>143</v>
      </c>
      <c r="B154" s="8">
        <v>2016</v>
      </c>
      <c r="C154" s="102" t="s">
        <v>17</v>
      </c>
      <c r="D154" s="8">
        <v>1850015</v>
      </c>
      <c r="E154" s="8">
        <v>60.608605381511552</v>
      </c>
      <c r="F154" s="8">
        <v>59.607680059455333</v>
      </c>
      <c r="G154" s="8">
        <v>50.757579999999997</v>
      </c>
      <c r="H154" s="8">
        <v>8.8501000594553361</v>
      </c>
      <c r="I154" s="8">
        <v>40.392319940544667</v>
      </c>
      <c r="J154" s="8">
        <v>0</v>
      </c>
      <c r="K154" s="8">
        <v>56.752274197255929</v>
      </c>
      <c r="L154" s="8"/>
      <c r="M154" s="8">
        <v>36.65325</v>
      </c>
      <c r="N154" s="8">
        <v>20.099024197255929</v>
      </c>
      <c r="O154" s="8">
        <v>43.247725802744071</v>
      </c>
      <c r="P154" s="8">
        <v>0</v>
      </c>
      <c r="Q154" s="8">
        <v>19.600000000000001</v>
      </c>
      <c r="R154" s="8"/>
      <c r="S154" s="8">
        <v>18.108584999999998</v>
      </c>
      <c r="T154" s="8">
        <v>1.4914149999999964</v>
      </c>
      <c r="U154" s="8">
        <v>80.400000000000006</v>
      </c>
      <c r="V154" s="8">
        <v>0</v>
      </c>
      <c r="W154" s="102"/>
      <c r="X154" s="102"/>
      <c r="Y154" s="102"/>
      <c r="Z154" s="102"/>
      <c r="AA154" s="102"/>
      <c r="AB154" s="102"/>
      <c r="AC154" s="102"/>
      <c r="AD154" s="102"/>
    </row>
    <row r="155" spans="1:30" s="99" customFormat="1" ht="12" x14ac:dyDescent="0.25">
      <c r="A155" s="102" t="s">
        <v>143</v>
      </c>
      <c r="B155" s="8">
        <v>2017</v>
      </c>
      <c r="C155" s="102" t="s">
        <v>17</v>
      </c>
      <c r="D155" s="8">
        <v>1868705</v>
      </c>
      <c r="E155" s="8">
        <v>63.635016564451689</v>
      </c>
      <c r="F155" s="8">
        <v>60.101009999999974</v>
      </c>
      <c r="G155" s="8">
        <v>50.757579999999997</v>
      </c>
      <c r="H155" s="8">
        <v>9.3434299999999766</v>
      </c>
      <c r="I155" s="8">
        <v>39.898990000000026</v>
      </c>
      <c r="J155" s="8">
        <v>0</v>
      </c>
      <c r="K155" s="8">
        <v>57.791031037146922</v>
      </c>
      <c r="L155" s="8"/>
      <c r="M155" s="8">
        <v>36.65325</v>
      </c>
      <c r="N155" s="8">
        <v>21.137781037146922</v>
      </c>
      <c r="O155" s="8">
        <v>42.208968962853078</v>
      </c>
      <c r="P155" s="8">
        <v>0</v>
      </c>
      <c r="Q155" s="8">
        <v>19.600000000000001</v>
      </c>
      <c r="R155" s="8"/>
      <c r="S155" s="8">
        <v>18.108584999999998</v>
      </c>
      <c r="T155" s="8">
        <v>1.4914149999999964</v>
      </c>
      <c r="U155" s="8">
        <v>80.400000000000006</v>
      </c>
      <c r="V155" s="8">
        <v>0</v>
      </c>
      <c r="W155" s="102"/>
      <c r="X155" s="102"/>
      <c r="Y155" s="102"/>
      <c r="Z155" s="102"/>
      <c r="AA155" s="102"/>
      <c r="AB155" s="102"/>
      <c r="AC155" s="102"/>
      <c r="AD155" s="102"/>
    </row>
    <row r="156" spans="1:30" s="99" customFormat="1" ht="12" x14ac:dyDescent="0.25">
      <c r="A156" s="102" t="s">
        <v>143</v>
      </c>
      <c r="B156" s="8">
        <v>2018</v>
      </c>
      <c r="C156" s="102" t="s">
        <v>17</v>
      </c>
      <c r="D156" s="8">
        <v>1884494</v>
      </c>
      <c r="E156" s="8">
        <v>66.661427747391826</v>
      </c>
      <c r="F156" s="8">
        <v>60.594339940544614</v>
      </c>
      <c r="G156" s="8">
        <v>50.757579999999997</v>
      </c>
      <c r="H156" s="8">
        <v>9.8367599405446171</v>
      </c>
      <c r="I156" s="8">
        <v>39.405660059455386</v>
      </c>
      <c r="J156" s="8">
        <v>0</v>
      </c>
      <c r="K156" s="8">
        <v>58.82978787703837</v>
      </c>
      <c r="L156" s="8"/>
      <c r="M156" s="8">
        <v>36.65325</v>
      </c>
      <c r="N156" s="8">
        <v>22.176537877038371</v>
      </c>
      <c r="O156" s="8">
        <v>41.17021212296163</v>
      </c>
      <c r="P156" s="8">
        <v>0</v>
      </c>
      <c r="Q156" s="8">
        <v>19.600000000000001</v>
      </c>
      <c r="R156" s="8"/>
      <c r="S156" s="8">
        <v>18.108584999999998</v>
      </c>
      <c r="T156" s="8">
        <v>1.4914149999999964</v>
      </c>
      <c r="U156" s="8">
        <v>80.400000000000006</v>
      </c>
      <c r="V156" s="8">
        <v>0</v>
      </c>
      <c r="W156" s="102"/>
      <c r="X156" s="102"/>
      <c r="Y156" s="102"/>
      <c r="Z156" s="102"/>
      <c r="AA156" s="102"/>
      <c r="AB156" s="102"/>
      <c r="AC156" s="102"/>
      <c r="AD156" s="102"/>
    </row>
    <row r="157" spans="1:30" s="99" customFormat="1" ht="12" x14ac:dyDescent="0.25">
      <c r="A157" s="102" t="s">
        <v>143</v>
      </c>
      <c r="B157" s="8">
        <v>2019</v>
      </c>
      <c r="C157" s="102" t="s">
        <v>17</v>
      </c>
      <c r="D157" s="8">
        <v>1922311</v>
      </c>
      <c r="E157" s="8">
        <v>69.687838930331964</v>
      </c>
      <c r="F157" s="8">
        <v>61.087669881089369</v>
      </c>
      <c r="G157" s="8">
        <v>50.757579999999997</v>
      </c>
      <c r="H157" s="8">
        <v>10.330089881089371</v>
      </c>
      <c r="I157" s="8">
        <v>38.912330118910631</v>
      </c>
      <c r="J157" s="8">
        <v>0</v>
      </c>
      <c r="K157" s="8">
        <v>59.868544716929364</v>
      </c>
      <c r="L157" s="8"/>
      <c r="M157" s="8">
        <v>36.65325</v>
      </c>
      <c r="N157" s="8">
        <v>23.215294716929364</v>
      </c>
      <c r="O157" s="8">
        <v>40.131455283070636</v>
      </c>
      <c r="P157" s="8">
        <v>0</v>
      </c>
      <c r="Q157" s="8">
        <v>19.600000000000001</v>
      </c>
      <c r="R157" s="8"/>
      <c r="S157" s="8">
        <v>18.108584999999998</v>
      </c>
      <c r="T157" s="8">
        <v>1.4914149999999964</v>
      </c>
      <c r="U157" s="8">
        <v>80.400000000000006</v>
      </c>
      <c r="V157" s="8">
        <v>0</v>
      </c>
      <c r="W157" s="102"/>
      <c r="X157" s="102"/>
      <c r="Y157" s="102"/>
      <c r="Z157" s="102"/>
      <c r="AA157" s="102"/>
      <c r="AB157" s="102"/>
      <c r="AC157" s="102"/>
      <c r="AD157" s="102"/>
    </row>
    <row r="158" spans="1:30" s="99" customFormat="1" ht="12" x14ac:dyDescent="0.25">
      <c r="A158" s="102" t="s">
        <v>143</v>
      </c>
      <c r="B158" s="8">
        <v>2020</v>
      </c>
      <c r="C158" s="102" t="s">
        <v>17</v>
      </c>
      <c r="D158" s="8">
        <v>1939550</v>
      </c>
      <c r="E158" s="8">
        <v>72.714250113272101</v>
      </c>
      <c r="F158" s="8">
        <v>61.580999821634009</v>
      </c>
      <c r="G158" s="8">
        <v>50.757579999999997</v>
      </c>
      <c r="H158" s="8">
        <v>10.823419821634012</v>
      </c>
      <c r="I158" s="8">
        <v>38.419000178365991</v>
      </c>
      <c r="J158" s="8">
        <v>0</v>
      </c>
      <c r="K158" s="8">
        <v>60.907301556820357</v>
      </c>
      <c r="L158" s="8"/>
      <c r="M158" s="8">
        <v>36.65325</v>
      </c>
      <c r="N158" s="8">
        <v>24.254051556820357</v>
      </c>
      <c r="O158" s="8">
        <v>39.092698443179643</v>
      </c>
      <c r="P158" s="8">
        <v>0</v>
      </c>
      <c r="Q158" s="8">
        <v>19.600000000000001</v>
      </c>
      <c r="R158" s="8"/>
      <c r="S158" s="8">
        <v>18.108584999999998</v>
      </c>
      <c r="T158" s="8">
        <v>1.4914149999999964</v>
      </c>
      <c r="U158" s="8">
        <v>80.400000000000006</v>
      </c>
      <c r="V158" s="8">
        <v>0</v>
      </c>
      <c r="W158" s="102"/>
      <c r="X158" s="102"/>
      <c r="Y158" s="102"/>
      <c r="Z158" s="102"/>
      <c r="AA158" s="102"/>
      <c r="AB158" s="102"/>
      <c r="AC158" s="102"/>
      <c r="AD158" s="102"/>
    </row>
    <row r="159" spans="1:30" s="99" customFormat="1" ht="12" x14ac:dyDescent="0.25">
      <c r="A159" s="102" t="s">
        <v>143</v>
      </c>
      <c r="B159" s="8">
        <v>2021</v>
      </c>
      <c r="C159" s="102" t="s">
        <v>17</v>
      </c>
      <c r="D159" s="8">
        <v>1934302</v>
      </c>
      <c r="E159" s="8">
        <v>75.740661296212238</v>
      </c>
      <c r="F159" s="8">
        <v>62.074329762178763</v>
      </c>
      <c r="G159" s="8">
        <v>50.757579999999997</v>
      </c>
      <c r="H159" s="8">
        <v>11.316749762178766</v>
      </c>
      <c r="I159" s="8">
        <v>37.925670237821237</v>
      </c>
      <c r="J159" s="8">
        <v>0</v>
      </c>
      <c r="K159" s="8">
        <v>61.946058396711351</v>
      </c>
      <c r="L159" s="8"/>
      <c r="M159" s="8">
        <v>36.65325</v>
      </c>
      <c r="N159" s="8">
        <v>25.292808396711351</v>
      </c>
      <c r="O159" s="8">
        <v>38.053941603288649</v>
      </c>
      <c r="P159" s="8">
        <v>0</v>
      </c>
      <c r="Q159" s="8">
        <v>19.600000000000001</v>
      </c>
      <c r="R159" s="8"/>
      <c r="S159" s="8">
        <v>18.108584999999998</v>
      </c>
      <c r="T159" s="8">
        <v>1.4914149999999964</v>
      </c>
      <c r="U159" s="8">
        <v>80.400000000000006</v>
      </c>
      <c r="V159" s="8">
        <v>0</v>
      </c>
      <c r="W159" s="102"/>
      <c r="X159" s="102"/>
      <c r="Y159" s="102"/>
      <c r="Z159" s="102"/>
      <c r="AA159" s="102"/>
      <c r="AB159" s="102"/>
      <c r="AC159" s="102"/>
      <c r="AD159" s="102"/>
    </row>
    <row r="160" spans="1:30" s="99" customFormat="1" ht="12" x14ac:dyDescent="0.25">
      <c r="A160" s="102" t="s">
        <v>143</v>
      </c>
      <c r="B160" s="8">
        <v>2022</v>
      </c>
      <c r="C160" s="102" t="s">
        <v>17</v>
      </c>
      <c r="D160" s="8">
        <v>1889457</v>
      </c>
      <c r="E160" s="8">
        <v>78.767072479152375</v>
      </c>
      <c r="F160" s="8">
        <v>62.567659702723404</v>
      </c>
      <c r="G160" s="8"/>
      <c r="H160" s="8"/>
      <c r="I160" s="8">
        <v>37.432340297276596</v>
      </c>
      <c r="J160" s="8">
        <v>62.567659702723404</v>
      </c>
      <c r="K160" s="8">
        <v>62.984815236602344</v>
      </c>
      <c r="L160" s="8"/>
      <c r="M160" s="8">
        <v>36.65325</v>
      </c>
      <c r="N160" s="8">
        <v>26.331565236602344</v>
      </c>
      <c r="O160" s="8">
        <v>37.015184763397656</v>
      </c>
      <c r="P160" s="8">
        <v>0</v>
      </c>
      <c r="Q160" s="8">
        <v>19.600000000000001</v>
      </c>
      <c r="R160" s="8"/>
      <c r="S160" s="8">
        <v>18.108584999999998</v>
      </c>
      <c r="T160" s="8">
        <v>1.4914149999999964</v>
      </c>
      <c r="U160" s="8">
        <v>80.400000000000006</v>
      </c>
      <c r="V160" s="8">
        <v>0</v>
      </c>
      <c r="W160" s="102"/>
      <c r="X160" s="102"/>
      <c r="Y160" s="102"/>
      <c r="Z160" s="102"/>
      <c r="AA160" s="102"/>
      <c r="AB160" s="102"/>
      <c r="AC160" s="102"/>
      <c r="AD160" s="102"/>
    </row>
    <row r="161" spans="1:30" s="99" customFormat="1" ht="12" x14ac:dyDescent="0.25">
      <c r="A161" s="102" t="s">
        <v>143</v>
      </c>
      <c r="B161" s="8">
        <v>2023</v>
      </c>
      <c r="C161" s="102" t="s">
        <v>17</v>
      </c>
      <c r="D161" s="8">
        <v>1842564</v>
      </c>
      <c r="E161" s="8">
        <v>81.793483662092513</v>
      </c>
      <c r="F161" s="8">
        <v>63.060989643268158</v>
      </c>
      <c r="G161" s="8"/>
      <c r="H161" s="8"/>
      <c r="I161" s="8">
        <v>36.939010356731842</v>
      </c>
      <c r="J161" s="8">
        <v>63.060989643268158</v>
      </c>
      <c r="K161" s="8">
        <v>64.023572076493338</v>
      </c>
      <c r="L161" s="8"/>
      <c r="M161" s="8">
        <v>36.65325</v>
      </c>
      <c r="N161" s="8">
        <v>27.370322076493338</v>
      </c>
      <c r="O161" s="8">
        <v>35.976427923506662</v>
      </c>
      <c r="P161" s="8">
        <v>0</v>
      </c>
      <c r="Q161" s="8"/>
      <c r="R161" s="8"/>
      <c r="S161" s="8">
        <v>18.108584999999998</v>
      </c>
      <c r="T161" s="8"/>
      <c r="U161" s="8"/>
      <c r="V161" s="8">
        <v>81.891414999999995</v>
      </c>
      <c r="W161" s="102"/>
      <c r="X161" s="102"/>
      <c r="Y161" s="102"/>
      <c r="Z161" s="102"/>
      <c r="AA161" s="102"/>
      <c r="AB161" s="102"/>
      <c r="AC161" s="102"/>
      <c r="AD161" s="102"/>
    </row>
    <row r="162" spans="1:30" s="99" customFormat="1" ht="12" x14ac:dyDescent="0.25">
      <c r="A162" s="102" t="s">
        <v>143</v>
      </c>
      <c r="B162" s="8">
        <v>2024</v>
      </c>
      <c r="C162" s="102" t="s">
        <v>17</v>
      </c>
      <c r="D162" s="8">
        <v>1852304</v>
      </c>
      <c r="E162" s="8">
        <v>84.81989484503265</v>
      </c>
      <c r="F162" s="8">
        <v>63.554319583812799</v>
      </c>
      <c r="G162" s="8"/>
      <c r="H162" s="8"/>
      <c r="I162" s="8">
        <v>36.445680416187201</v>
      </c>
      <c r="J162" s="8">
        <v>63.554319583812799</v>
      </c>
      <c r="K162" s="8">
        <v>65.062328916384331</v>
      </c>
      <c r="L162" s="8"/>
      <c r="M162" s="8">
        <v>36.65325</v>
      </c>
      <c r="N162" s="8">
        <v>28.409078916384331</v>
      </c>
      <c r="O162" s="8">
        <v>34.937671083615669</v>
      </c>
      <c r="P162" s="8">
        <v>0</v>
      </c>
      <c r="Q162" s="8"/>
      <c r="R162" s="8"/>
      <c r="S162" s="8">
        <v>18.108584999999998</v>
      </c>
      <c r="T162" s="8"/>
      <c r="U162" s="8"/>
      <c r="V162" s="8">
        <v>81.891414999999995</v>
      </c>
      <c r="W162" s="102"/>
      <c r="X162" s="102"/>
      <c r="Y162" s="102"/>
      <c r="Z162" s="102"/>
      <c r="AA162" s="102"/>
      <c r="AB162" s="102"/>
      <c r="AC162" s="102"/>
      <c r="AD162" s="102"/>
    </row>
    <row r="163" spans="1:30" s="99" customFormat="1" ht="12" x14ac:dyDescent="0.25">
      <c r="A163" s="102" t="s">
        <v>143</v>
      </c>
      <c r="B163" s="8">
        <v>2025</v>
      </c>
      <c r="C163" s="102" t="s">
        <v>17</v>
      </c>
      <c r="D163" s="8">
        <v>2120040</v>
      </c>
      <c r="E163" s="8">
        <v>87.846306027971877</v>
      </c>
      <c r="F163" s="8">
        <v>64.047649524357439</v>
      </c>
      <c r="G163" s="8"/>
      <c r="H163" s="8"/>
      <c r="I163" s="8">
        <v>35.952350475642561</v>
      </c>
      <c r="J163" s="8">
        <v>64.047649524357439</v>
      </c>
      <c r="K163" s="8">
        <v>66.101085756275324</v>
      </c>
      <c r="L163" s="8"/>
      <c r="M163" s="8"/>
      <c r="N163" s="8"/>
      <c r="O163" s="8">
        <v>33.898914243724676</v>
      </c>
      <c r="P163" s="8">
        <v>66.101085756275324</v>
      </c>
      <c r="Q163" s="8"/>
      <c r="R163" s="8"/>
      <c r="S163" s="8"/>
      <c r="T163" s="8"/>
      <c r="U163" s="8"/>
      <c r="V163" s="8">
        <v>100</v>
      </c>
      <c r="W163" s="102"/>
      <c r="X163" s="102"/>
      <c r="Y163" s="102"/>
      <c r="Z163" s="102"/>
      <c r="AA163" s="102"/>
      <c r="AB163" s="102"/>
      <c r="AC163" s="102"/>
      <c r="AD163" s="102"/>
    </row>
    <row r="164" spans="1:30" s="99" customFormat="1" ht="12" x14ac:dyDescent="0.25">
      <c r="A164" s="102" t="s">
        <v>143</v>
      </c>
      <c r="B164" s="8">
        <v>2026</v>
      </c>
      <c r="C164" s="102" t="s">
        <v>17</v>
      </c>
      <c r="D164" s="8"/>
      <c r="E164" s="8">
        <v>87.846306027971877</v>
      </c>
      <c r="F164" s="8">
        <v>64.047649524357439</v>
      </c>
      <c r="G164" s="8"/>
      <c r="H164" s="8"/>
      <c r="I164" s="8">
        <v>35.952350475642561</v>
      </c>
      <c r="J164" s="8">
        <v>64.047649524357439</v>
      </c>
      <c r="K164" s="8">
        <v>66.101085756275324</v>
      </c>
      <c r="L164" s="8"/>
      <c r="M164" s="8"/>
      <c r="N164" s="8"/>
      <c r="O164" s="8">
        <v>33.898914243724676</v>
      </c>
      <c r="P164" s="8">
        <v>66.101085756275324</v>
      </c>
      <c r="Q164" s="8"/>
      <c r="R164" s="8"/>
      <c r="S164" s="8"/>
      <c r="T164" s="8"/>
      <c r="U164" s="8"/>
      <c r="V164" s="8">
        <v>100</v>
      </c>
      <c r="W164" s="102"/>
      <c r="X164" s="102"/>
      <c r="Y164" s="102"/>
      <c r="Z164" s="102"/>
      <c r="AA164" s="102"/>
      <c r="AB164" s="102"/>
      <c r="AC164" s="102"/>
      <c r="AD164" s="102"/>
    </row>
    <row r="165" spans="1:30" s="99" customFormat="1" ht="12" x14ac:dyDescent="0.25">
      <c r="A165" s="102" t="s">
        <v>143</v>
      </c>
      <c r="B165" s="8">
        <v>2027</v>
      </c>
      <c r="C165" s="102" t="s">
        <v>17</v>
      </c>
      <c r="D165" s="8"/>
      <c r="E165" s="8">
        <v>87.846306027971877</v>
      </c>
      <c r="F165" s="8">
        <v>64.047649524357439</v>
      </c>
      <c r="G165" s="8"/>
      <c r="H165" s="8"/>
      <c r="I165" s="8">
        <v>35.952350475642561</v>
      </c>
      <c r="J165" s="8">
        <v>64.047649524357439</v>
      </c>
      <c r="K165" s="8">
        <v>66.101085756275324</v>
      </c>
      <c r="L165" s="8"/>
      <c r="M165" s="8"/>
      <c r="N165" s="8"/>
      <c r="O165" s="8">
        <v>33.898914243724676</v>
      </c>
      <c r="P165" s="8">
        <v>66.101085756275324</v>
      </c>
      <c r="Q165" s="8"/>
      <c r="R165" s="8"/>
      <c r="S165" s="8"/>
      <c r="T165" s="8"/>
      <c r="U165" s="8"/>
      <c r="V165" s="8">
        <v>100</v>
      </c>
      <c r="W165" s="102"/>
      <c r="X165" s="102"/>
      <c r="Y165" s="102"/>
      <c r="Z165" s="102"/>
      <c r="AA165" s="102"/>
      <c r="AB165" s="102"/>
      <c r="AC165" s="102"/>
      <c r="AD165" s="102"/>
    </row>
    <row r="166" spans="1:30" s="99" customFormat="1" ht="12" x14ac:dyDescent="0.25">
      <c r="A166" s="102" t="s">
        <v>143</v>
      </c>
      <c r="B166" s="8">
        <v>2028</v>
      </c>
      <c r="C166" s="102" t="s">
        <v>17</v>
      </c>
      <c r="D166" s="8"/>
      <c r="E166" s="8">
        <v>87.846306027971877</v>
      </c>
      <c r="F166" s="8">
        <v>64.047649524357439</v>
      </c>
      <c r="G166" s="8"/>
      <c r="H166" s="8"/>
      <c r="I166" s="8">
        <v>35.952350475642561</v>
      </c>
      <c r="J166" s="8">
        <v>64.047649524357439</v>
      </c>
      <c r="K166" s="8">
        <v>66.101085756275324</v>
      </c>
      <c r="L166" s="8"/>
      <c r="M166" s="8"/>
      <c r="N166" s="8"/>
      <c r="O166" s="8">
        <v>33.898914243724676</v>
      </c>
      <c r="P166" s="8">
        <v>66.101085756275324</v>
      </c>
      <c r="Q166" s="8"/>
      <c r="R166" s="8"/>
      <c r="S166" s="8"/>
      <c r="T166" s="8"/>
      <c r="U166" s="8"/>
      <c r="V166" s="8">
        <v>100</v>
      </c>
      <c r="W166" s="102"/>
      <c r="X166" s="102"/>
      <c r="Y166" s="102"/>
      <c r="Z166" s="102"/>
      <c r="AA166" s="102"/>
      <c r="AB166" s="102"/>
      <c r="AC166" s="102"/>
      <c r="AD166" s="102"/>
    </row>
    <row r="167" spans="1:30" s="99" customFormat="1" ht="12" x14ac:dyDescent="0.25">
      <c r="A167" s="102" t="s">
        <v>143</v>
      </c>
      <c r="B167" s="8">
        <v>2029</v>
      </c>
      <c r="C167" s="102" t="s">
        <v>17</v>
      </c>
      <c r="D167" s="8"/>
      <c r="E167" s="8">
        <v>87.846306027971877</v>
      </c>
      <c r="F167" s="8">
        <v>64.047649524357439</v>
      </c>
      <c r="G167" s="8"/>
      <c r="H167" s="8"/>
      <c r="I167" s="8">
        <v>35.952350475642561</v>
      </c>
      <c r="J167" s="8">
        <v>64.047649524357439</v>
      </c>
      <c r="K167" s="8">
        <v>66.101085756275324</v>
      </c>
      <c r="L167" s="8"/>
      <c r="M167" s="8"/>
      <c r="N167" s="8"/>
      <c r="O167" s="8">
        <v>33.898914243724676</v>
      </c>
      <c r="P167" s="8">
        <v>66.101085756275324</v>
      </c>
      <c r="Q167" s="8"/>
      <c r="R167" s="8"/>
      <c r="S167" s="8"/>
      <c r="T167" s="8"/>
      <c r="U167" s="8"/>
      <c r="V167" s="8">
        <v>100</v>
      </c>
      <c r="W167" s="102"/>
      <c r="X167" s="102"/>
      <c r="Y167" s="102"/>
      <c r="Z167" s="102"/>
      <c r="AA167" s="102"/>
      <c r="AB167" s="102"/>
    </row>
    <row r="168" spans="1:30" s="99" customFormat="1" ht="12" x14ac:dyDescent="0.25">
      <c r="A168" s="102" t="s">
        <v>143</v>
      </c>
      <c r="B168" s="8">
        <v>2030</v>
      </c>
      <c r="C168" s="102" t="s">
        <v>17</v>
      </c>
      <c r="D168" s="8"/>
      <c r="E168" s="8"/>
      <c r="F168" s="8"/>
      <c r="G168" s="8"/>
      <c r="H168" s="8"/>
      <c r="I168" s="8"/>
      <c r="J168" s="8">
        <v>100</v>
      </c>
      <c r="K168" s="8"/>
      <c r="L168" s="8"/>
      <c r="M168" s="8"/>
      <c r="N168" s="8"/>
      <c r="O168" s="8"/>
      <c r="P168" s="8">
        <v>100</v>
      </c>
      <c r="Q168" s="8"/>
      <c r="R168" s="8"/>
      <c r="S168" s="8"/>
      <c r="T168" s="8"/>
      <c r="U168" s="8"/>
      <c r="V168" s="8">
        <v>100</v>
      </c>
      <c r="W168" s="102"/>
      <c r="X168" s="102"/>
      <c r="Y168" s="102"/>
      <c r="Z168" s="102"/>
      <c r="AA168" s="102"/>
      <c r="AB168" s="102"/>
    </row>
    <row r="169" spans="1:30" ht="15.6" x14ac:dyDescent="0.3">
      <c r="A169" s="103" t="s">
        <v>143</v>
      </c>
      <c r="B169" s="8">
        <v>2000</v>
      </c>
      <c r="C169" s="103" t="s">
        <v>18</v>
      </c>
      <c r="D169" s="8"/>
      <c r="E169" s="8"/>
      <c r="F169" s="8"/>
      <c r="G169" s="8"/>
      <c r="H169" s="8"/>
      <c r="I169" s="8"/>
      <c r="J169" s="8"/>
      <c r="K169" s="8"/>
      <c r="L169" s="8"/>
      <c r="M169" s="8"/>
      <c r="N169" s="8"/>
      <c r="O169" s="8"/>
      <c r="P169" s="8"/>
      <c r="Q169" s="8"/>
      <c r="R169" s="8"/>
      <c r="S169" s="8"/>
      <c r="T169" s="8"/>
      <c r="U169" s="8"/>
      <c r="V169" s="8"/>
      <c r="W169" s="103"/>
      <c r="X169" s="103"/>
      <c r="Y169" s="103"/>
      <c r="Z169" s="103"/>
      <c r="AA169" s="103"/>
      <c r="AB169" s="103"/>
    </row>
    <row r="170" spans="1:30" ht="15.6" x14ac:dyDescent="0.3">
      <c r="A170" s="103" t="s">
        <v>143</v>
      </c>
      <c r="B170" s="8">
        <v>2001</v>
      </c>
      <c r="C170" s="103" t="s">
        <v>18</v>
      </c>
      <c r="D170" s="8"/>
      <c r="E170" s="8"/>
      <c r="F170" s="8"/>
      <c r="G170" s="8"/>
      <c r="H170" s="8"/>
      <c r="I170" s="8"/>
      <c r="J170" s="8"/>
      <c r="K170" s="8"/>
      <c r="L170" s="8"/>
      <c r="M170" s="8"/>
      <c r="N170" s="8"/>
      <c r="O170" s="8"/>
      <c r="P170" s="8"/>
      <c r="Q170" s="8"/>
      <c r="R170" s="8"/>
      <c r="S170" s="8"/>
      <c r="T170" s="8"/>
      <c r="U170" s="8"/>
      <c r="V170" s="8"/>
      <c r="W170" s="103"/>
      <c r="X170" s="103"/>
      <c r="Y170" s="103"/>
      <c r="Z170" s="103"/>
      <c r="AA170" s="103"/>
      <c r="AB170" s="103"/>
    </row>
    <row r="171" spans="1:30" ht="15.6" x14ac:dyDescent="0.3">
      <c r="A171" s="103" t="s">
        <v>143</v>
      </c>
      <c r="B171" s="8">
        <v>2002</v>
      </c>
      <c r="C171" s="103" t="s">
        <v>18</v>
      </c>
      <c r="D171" s="8"/>
      <c r="E171" s="8"/>
      <c r="F171" s="8"/>
      <c r="G171" s="8"/>
      <c r="H171" s="8"/>
      <c r="I171" s="8"/>
      <c r="J171" s="8"/>
      <c r="K171" s="8"/>
      <c r="L171" s="8"/>
      <c r="M171" s="8"/>
      <c r="N171" s="8"/>
      <c r="O171" s="8"/>
      <c r="P171" s="8"/>
      <c r="Q171" s="8"/>
      <c r="R171" s="8"/>
      <c r="S171" s="8"/>
      <c r="T171" s="8"/>
      <c r="U171" s="8"/>
      <c r="V171" s="8"/>
      <c r="W171" s="103"/>
      <c r="X171" s="103"/>
      <c r="Y171" s="103"/>
      <c r="Z171" s="103"/>
      <c r="AA171" s="103"/>
      <c r="AB171" s="103"/>
    </row>
    <row r="172" spans="1:30" ht="15.6" x14ac:dyDescent="0.3">
      <c r="A172" s="103" t="s">
        <v>143</v>
      </c>
      <c r="B172" s="8">
        <v>2003</v>
      </c>
      <c r="C172" s="103" t="s">
        <v>18</v>
      </c>
      <c r="D172" s="8"/>
      <c r="E172" s="8"/>
      <c r="F172" s="8"/>
      <c r="G172" s="8"/>
      <c r="H172" s="8"/>
      <c r="I172" s="8"/>
      <c r="J172" s="8"/>
      <c r="K172" s="8"/>
      <c r="L172" s="8"/>
      <c r="M172" s="8"/>
      <c r="N172" s="8"/>
      <c r="O172" s="8"/>
      <c r="P172" s="8"/>
      <c r="Q172" s="8"/>
      <c r="R172" s="8"/>
      <c r="S172" s="8"/>
      <c r="T172" s="8"/>
      <c r="U172" s="8"/>
      <c r="V172" s="8"/>
      <c r="W172" s="103"/>
      <c r="X172" s="103"/>
      <c r="Y172" s="103"/>
      <c r="Z172" s="103"/>
      <c r="AA172" s="103"/>
      <c r="AB172" s="103"/>
    </row>
    <row r="173" spans="1:30" ht="15.6" x14ac:dyDescent="0.3">
      <c r="A173" s="103" t="s">
        <v>143</v>
      </c>
      <c r="B173" s="8">
        <v>2004</v>
      </c>
      <c r="C173" s="103" t="s">
        <v>18</v>
      </c>
      <c r="D173" s="8"/>
      <c r="E173" s="8"/>
      <c r="F173" s="8"/>
      <c r="G173" s="8"/>
      <c r="H173" s="8"/>
      <c r="I173" s="8"/>
      <c r="J173" s="8"/>
      <c r="K173" s="8"/>
      <c r="L173" s="8"/>
      <c r="M173" s="8"/>
      <c r="N173" s="8"/>
      <c r="O173" s="8"/>
      <c r="P173" s="8"/>
      <c r="Q173" s="8"/>
      <c r="R173" s="8"/>
      <c r="S173" s="8"/>
      <c r="T173" s="8"/>
      <c r="U173" s="8"/>
      <c r="V173" s="8"/>
      <c r="W173" s="103"/>
      <c r="X173" s="103"/>
      <c r="Y173" s="103"/>
      <c r="Z173" s="103"/>
      <c r="AA173" s="103"/>
      <c r="AB173" s="103"/>
    </row>
    <row r="174" spans="1:30" ht="15.6" x14ac:dyDescent="0.3">
      <c r="A174" s="103" t="s">
        <v>143</v>
      </c>
      <c r="B174" s="8">
        <v>2005</v>
      </c>
      <c r="C174" s="103" t="s">
        <v>18</v>
      </c>
      <c r="D174" s="8"/>
      <c r="E174" s="8"/>
      <c r="F174" s="8"/>
      <c r="G174" s="8"/>
      <c r="H174" s="8"/>
      <c r="I174" s="8"/>
      <c r="J174" s="8"/>
      <c r="K174" s="8"/>
      <c r="L174" s="8"/>
      <c r="M174" s="8"/>
      <c r="N174" s="8"/>
      <c r="O174" s="8"/>
      <c r="P174" s="8"/>
      <c r="Q174" s="8"/>
      <c r="R174" s="8"/>
      <c r="S174" s="8"/>
      <c r="T174" s="8"/>
      <c r="U174" s="8"/>
      <c r="V174" s="8"/>
      <c r="W174" s="103"/>
      <c r="X174" s="103"/>
      <c r="Y174" s="103"/>
      <c r="Z174" s="103"/>
      <c r="AA174" s="103"/>
      <c r="AB174" s="103"/>
    </row>
    <row r="175" spans="1:30" ht="15.6" x14ac:dyDescent="0.3">
      <c r="A175" s="103" t="s">
        <v>143</v>
      </c>
      <c r="B175" s="8">
        <v>2006</v>
      </c>
      <c r="C175" s="103" t="s">
        <v>18</v>
      </c>
      <c r="D175" s="8"/>
      <c r="E175" s="8"/>
      <c r="F175" s="8"/>
      <c r="G175" s="8"/>
      <c r="H175" s="8"/>
      <c r="I175" s="8"/>
      <c r="J175" s="8"/>
      <c r="K175" s="8"/>
      <c r="L175" s="8"/>
      <c r="M175" s="8"/>
      <c r="N175" s="8"/>
      <c r="O175" s="8"/>
      <c r="P175" s="8"/>
      <c r="Q175" s="8"/>
      <c r="R175" s="8"/>
      <c r="S175" s="8"/>
      <c r="T175" s="8"/>
      <c r="U175" s="8"/>
      <c r="V175" s="8"/>
      <c r="W175" s="103"/>
      <c r="X175" s="103"/>
      <c r="Y175" s="103"/>
      <c r="Z175" s="103"/>
      <c r="AA175" s="103"/>
      <c r="AB175" s="103"/>
    </row>
    <row r="176" spans="1:30" ht="15.6" x14ac:dyDescent="0.3">
      <c r="A176" s="103" t="s">
        <v>143</v>
      </c>
      <c r="B176" s="8">
        <v>2007</v>
      </c>
      <c r="C176" s="103" t="s">
        <v>18</v>
      </c>
      <c r="D176" s="8"/>
      <c r="E176" s="8"/>
      <c r="F176" s="8"/>
      <c r="G176" s="8"/>
      <c r="H176" s="8"/>
      <c r="I176" s="8"/>
      <c r="J176" s="8"/>
      <c r="K176" s="8"/>
      <c r="L176" s="8"/>
      <c r="M176" s="8"/>
      <c r="N176" s="8"/>
      <c r="O176" s="8"/>
      <c r="P176" s="8"/>
      <c r="Q176" s="8"/>
      <c r="R176" s="8"/>
      <c r="S176" s="8"/>
      <c r="T176" s="8"/>
      <c r="U176" s="8"/>
      <c r="V176" s="8"/>
      <c r="W176" s="103"/>
      <c r="X176" s="103"/>
      <c r="Y176" s="103"/>
      <c r="Z176" s="103"/>
      <c r="AA176" s="103"/>
      <c r="AB176" s="103"/>
    </row>
    <row r="177" spans="1:28" ht="15.6" x14ac:dyDescent="0.3">
      <c r="A177" s="103" t="s">
        <v>143</v>
      </c>
      <c r="B177" s="8">
        <v>2008</v>
      </c>
      <c r="C177" s="103" t="s">
        <v>18</v>
      </c>
      <c r="D177" s="8"/>
      <c r="E177" s="8"/>
      <c r="F177" s="8"/>
      <c r="G177" s="8"/>
      <c r="H177" s="8"/>
      <c r="I177" s="8"/>
      <c r="J177" s="8"/>
      <c r="K177" s="8"/>
      <c r="L177" s="8"/>
      <c r="M177" s="8"/>
      <c r="N177" s="8"/>
      <c r="O177" s="8"/>
      <c r="P177" s="8"/>
      <c r="Q177" s="8"/>
      <c r="R177" s="8"/>
      <c r="S177" s="8"/>
      <c r="T177" s="8"/>
      <c r="U177" s="8"/>
      <c r="V177" s="8"/>
      <c r="W177" s="103"/>
      <c r="X177" s="103"/>
      <c r="Y177" s="103"/>
      <c r="Z177" s="103"/>
      <c r="AA177" s="103"/>
      <c r="AB177" s="103"/>
    </row>
    <row r="178" spans="1:28" ht="15.6" x14ac:dyDescent="0.3">
      <c r="A178" s="103" t="s">
        <v>143</v>
      </c>
      <c r="B178" s="8">
        <v>2009</v>
      </c>
      <c r="C178" s="103" t="s">
        <v>18</v>
      </c>
      <c r="D178" s="8"/>
      <c r="E178" s="8"/>
      <c r="F178" s="8"/>
      <c r="G178" s="8"/>
      <c r="H178" s="8"/>
      <c r="I178" s="8"/>
      <c r="J178" s="8"/>
      <c r="K178" s="8"/>
      <c r="L178" s="8"/>
      <c r="M178" s="8"/>
      <c r="N178" s="8"/>
      <c r="O178" s="8"/>
      <c r="P178" s="8"/>
      <c r="Q178" s="8"/>
      <c r="R178" s="8"/>
      <c r="S178" s="8"/>
      <c r="T178" s="8"/>
      <c r="U178" s="8"/>
      <c r="V178" s="8"/>
      <c r="W178" s="103"/>
      <c r="X178" s="103"/>
      <c r="Y178" s="103"/>
      <c r="Z178" s="103"/>
      <c r="AA178" s="103"/>
      <c r="AB178" s="103"/>
    </row>
    <row r="179" spans="1:28" ht="15.6" x14ac:dyDescent="0.3">
      <c r="A179" s="103" t="s">
        <v>143</v>
      </c>
      <c r="B179" s="8">
        <v>2010</v>
      </c>
      <c r="C179" s="103" t="s">
        <v>18</v>
      </c>
      <c r="D179" s="8"/>
      <c r="E179" s="8"/>
      <c r="F179" s="8"/>
      <c r="G179" s="8"/>
      <c r="H179" s="8"/>
      <c r="I179" s="8"/>
      <c r="J179" s="8"/>
      <c r="K179" s="8"/>
      <c r="L179" s="8"/>
      <c r="M179" s="8"/>
      <c r="N179" s="8"/>
      <c r="O179" s="8"/>
      <c r="P179" s="8"/>
      <c r="Q179" s="8"/>
      <c r="R179" s="8"/>
      <c r="S179" s="8"/>
      <c r="T179" s="8"/>
      <c r="U179" s="8"/>
      <c r="V179" s="8"/>
      <c r="W179" s="103"/>
      <c r="X179" s="103"/>
      <c r="Y179" s="103"/>
      <c r="Z179" s="103"/>
      <c r="AA179" s="103"/>
      <c r="AB179" s="103"/>
    </row>
    <row r="180" spans="1:28" ht="15.6" x14ac:dyDescent="0.3">
      <c r="A180" s="103" t="s">
        <v>143</v>
      </c>
      <c r="B180" s="8">
        <v>2011</v>
      </c>
      <c r="C180" s="103" t="s">
        <v>18</v>
      </c>
      <c r="D180" s="8">
        <v>1240465</v>
      </c>
      <c r="E180" s="8">
        <v>64.41756025542918</v>
      </c>
      <c r="F180" s="8"/>
      <c r="G180" s="8"/>
      <c r="H180" s="8"/>
      <c r="I180" s="8"/>
      <c r="J180" s="8">
        <v>100</v>
      </c>
      <c r="K180" s="8">
        <v>73.689332050185385</v>
      </c>
      <c r="L180" s="8"/>
      <c r="M180" s="8"/>
      <c r="N180" s="8"/>
      <c r="O180" s="8">
        <v>26.310667949814615</v>
      </c>
      <c r="P180" s="8">
        <v>73.689332050185385</v>
      </c>
      <c r="Q180" s="8"/>
      <c r="R180" s="8"/>
      <c r="S180" s="8"/>
      <c r="T180" s="8"/>
      <c r="U180" s="8"/>
      <c r="V180" s="8">
        <v>100</v>
      </c>
      <c r="W180" s="103"/>
      <c r="X180" s="103"/>
      <c r="Y180" s="103"/>
      <c r="Z180" s="103"/>
      <c r="AA180" s="103"/>
      <c r="AB180" s="103"/>
    </row>
    <row r="181" spans="1:28" ht="15.6" x14ac:dyDescent="0.3">
      <c r="A181" s="103" t="s">
        <v>143</v>
      </c>
      <c r="B181" s="8">
        <v>2012</v>
      </c>
      <c r="C181" s="103" t="s">
        <v>18</v>
      </c>
      <c r="D181" s="8">
        <v>1297759</v>
      </c>
      <c r="E181" s="8">
        <v>66.326324343793658</v>
      </c>
      <c r="F181" s="8"/>
      <c r="G181" s="8"/>
      <c r="H181" s="8"/>
      <c r="I181" s="8"/>
      <c r="J181" s="8">
        <v>100</v>
      </c>
      <c r="K181" s="8">
        <v>75.420173937838626</v>
      </c>
      <c r="L181" s="8"/>
      <c r="M181" s="8"/>
      <c r="N181" s="8"/>
      <c r="O181" s="8">
        <v>24.579826062161374</v>
      </c>
      <c r="P181" s="8">
        <v>75.420173937838626</v>
      </c>
      <c r="Q181" s="8"/>
      <c r="R181" s="8"/>
      <c r="S181" s="8"/>
      <c r="T181" s="8"/>
      <c r="U181" s="8"/>
      <c r="V181" s="8">
        <v>100</v>
      </c>
      <c r="W181" s="103"/>
      <c r="X181" s="103"/>
      <c r="Y181" s="103"/>
      <c r="Z181" s="103"/>
      <c r="AA181" s="103"/>
      <c r="AB181" s="103"/>
    </row>
    <row r="182" spans="1:28" ht="15.6" x14ac:dyDescent="0.3">
      <c r="A182" s="103" t="s">
        <v>143</v>
      </c>
      <c r="B182" s="8">
        <v>2013</v>
      </c>
      <c r="C182" s="103" t="s">
        <v>18</v>
      </c>
      <c r="D182" s="8">
        <v>1351353</v>
      </c>
      <c r="E182" s="8">
        <v>68.235088432158591</v>
      </c>
      <c r="F182" s="8"/>
      <c r="G182" s="8"/>
      <c r="H182" s="8"/>
      <c r="I182" s="8"/>
      <c r="J182" s="8">
        <v>100</v>
      </c>
      <c r="K182" s="8">
        <v>77.151015825491868</v>
      </c>
      <c r="L182" s="8"/>
      <c r="M182" s="8"/>
      <c r="N182" s="8"/>
      <c r="O182" s="8">
        <v>22.848984174508132</v>
      </c>
      <c r="P182" s="8">
        <v>77.151015825491868</v>
      </c>
      <c r="Q182" s="8"/>
      <c r="R182" s="8"/>
      <c r="S182" s="8"/>
      <c r="T182" s="8"/>
      <c r="U182" s="8"/>
      <c r="V182" s="8">
        <v>100</v>
      </c>
      <c r="W182" s="103"/>
      <c r="X182" s="103"/>
      <c r="Y182" s="103"/>
      <c r="Z182" s="103"/>
      <c r="AA182" s="103"/>
      <c r="AB182" s="103"/>
    </row>
    <row r="183" spans="1:28" ht="15.6" x14ac:dyDescent="0.3">
      <c r="A183" s="103" t="s">
        <v>143</v>
      </c>
      <c r="B183" s="8">
        <v>2014</v>
      </c>
      <c r="C183" s="103" t="s">
        <v>18</v>
      </c>
      <c r="D183" s="8">
        <v>1404180</v>
      </c>
      <c r="E183" s="8">
        <v>70.143852520523069</v>
      </c>
      <c r="F183" s="8"/>
      <c r="G183" s="8"/>
      <c r="H183" s="8"/>
      <c r="I183" s="8"/>
      <c r="J183" s="8">
        <v>100</v>
      </c>
      <c r="K183" s="8">
        <v>78.881857713145109</v>
      </c>
      <c r="L183" s="8"/>
      <c r="M183" s="8"/>
      <c r="N183" s="8"/>
      <c r="O183" s="8">
        <v>21.118142286854891</v>
      </c>
      <c r="P183" s="8">
        <v>78.881857713145109</v>
      </c>
      <c r="Q183" s="8"/>
      <c r="R183" s="8"/>
      <c r="S183" s="8"/>
      <c r="T183" s="8"/>
      <c r="U183" s="8"/>
      <c r="V183" s="8">
        <v>100</v>
      </c>
      <c r="W183" s="103"/>
      <c r="X183" s="103"/>
      <c r="Y183" s="103"/>
      <c r="Z183" s="103"/>
      <c r="AA183" s="103"/>
      <c r="AB183" s="103"/>
    </row>
    <row r="184" spans="1:28" ht="15.6" x14ac:dyDescent="0.3">
      <c r="A184" s="103" t="s">
        <v>143</v>
      </c>
      <c r="B184" s="8">
        <v>2015</v>
      </c>
      <c r="C184" s="103" t="s">
        <v>18</v>
      </c>
      <c r="D184" s="8">
        <v>1422954</v>
      </c>
      <c r="E184" s="8">
        <v>72.052616608887547</v>
      </c>
      <c r="F184" s="8"/>
      <c r="G184" s="8"/>
      <c r="H184" s="8"/>
      <c r="I184" s="8"/>
      <c r="J184" s="8">
        <v>100</v>
      </c>
      <c r="K184" s="8">
        <v>80.612699600798351</v>
      </c>
      <c r="L184" s="8"/>
      <c r="M184" s="8"/>
      <c r="N184" s="8"/>
      <c r="O184" s="8">
        <v>19.387300399201649</v>
      </c>
      <c r="P184" s="8">
        <v>80.612699600798351</v>
      </c>
      <c r="Q184" s="8"/>
      <c r="R184" s="8"/>
      <c r="S184" s="8"/>
      <c r="T184" s="8"/>
      <c r="U184" s="8"/>
      <c r="V184" s="8">
        <v>100</v>
      </c>
      <c r="W184" s="103"/>
      <c r="X184" s="103"/>
      <c r="Y184" s="103"/>
      <c r="Z184" s="103"/>
      <c r="AA184" s="103"/>
      <c r="AB184" s="103"/>
    </row>
    <row r="185" spans="1:28" ht="15.6" x14ac:dyDescent="0.3">
      <c r="A185" s="103" t="s">
        <v>143</v>
      </c>
      <c r="B185" s="8">
        <v>2016</v>
      </c>
      <c r="C185" s="103" t="s">
        <v>18</v>
      </c>
      <c r="D185" s="8">
        <v>1477679</v>
      </c>
      <c r="E185" s="8">
        <v>73.96138069725248</v>
      </c>
      <c r="F185" s="8"/>
      <c r="G185" s="8"/>
      <c r="H185" s="8"/>
      <c r="I185" s="8"/>
      <c r="J185" s="8">
        <v>100</v>
      </c>
      <c r="K185" s="8">
        <v>82.343541488451592</v>
      </c>
      <c r="L185" s="8"/>
      <c r="M185" s="8"/>
      <c r="N185" s="8"/>
      <c r="O185" s="8">
        <v>17.656458511548408</v>
      </c>
      <c r="P185" s="8">
        <v>82.343541488451592</v>
      </c>
      <c r="Q185" s="8"/>
      <c r="R185" s="8"/>
      <c r="S185" s="8"/>
      <c r="T185" s="8"/>
      <c r="U185" s="8"/>
      <c r="V185" s="8">
        <v>100</v>
      </c>
      <c r="W185" s="103"/>
      <c r="X185" s="103"/>
      <c r="Y185" s="103"/>
      <c r="Z185" s="103"/>
      <c r="AA185" s="103"/>
      <c r="AB185" s="103"/>
    </row>
    <row r="186" spans="1:28" ht="15.6" x14ac:dyDescent="0.3">
      <c r="A186" s="103" t="s">
        <v>143</v>
      </c>
      <c r="B186" s="8">
        <v>2017</v>
      </c>
      <c r="C186" s="103" t="s">
        <v>18</v>
      </c>
      <c r="D186" s="8">
        <v>1497792</v>
      </c>
      <c r="E186" s="8">
        <v>75.870144785616958</v>
      </c>
      <c r="F186" s="8"/>
      <c r="G186" s="8"/>
      <c r="H186" s="8"/>
      <c r="I186" s="8"/>
      <c r="J186" s="8">
        <v>100</v>
      </c>
      <c r="K186" s="8">
        <v>84.074383376104834</v>
      </c>
      <c r="L186" s="8"/>
      <c r="M186" s="8"/>
      <c r="N186" s="8"/>
      <c r="O186" s="8">
        <v>15.925616623895166</v>
      </c>
      <c r="P186" s="8">
        <v>84.074383376104834</v>
      </c>
      <c r="Q186" s="8"/>
      <c r="R186" s="8"/>
      <c r="S186" s="8"/>
      <c r="T186" s="8"/>
      <c r="U186" s="8"/>
      <c r="V186" s="8">
        <v>100</v>
      </c>
      <c r="W186" s="103"/>
      <c r="X186" s="103"/>
      <c r="Y186" s="103"/>
      <c r="Z186" s="103"/>
      <c r="AA186" s="103"/>
      <c r="AB186" s="103"/>
    </row>
    <row r="187" spans="1:28" ht="15.6" x14ac:dyDescent="0.3">
      <c r="A187" s="103" t="s">
        <v>143</v>
      </c>
      <c r="B187" s="8">
        <v>2018</v>
      </c>
      <c r="C187" s="103" t="s">
        <v>18</v>
      </c>
      <c r="D187" s="8">
        <v>1512047</v>
      </c>
      <c r="E187" s="8">
        <v>77.778908873981436</v>
      </c>
      <c r="F187" s="8"/>
      <c r="G187" s="8"/>
      <c r="H187" s="8"/>
      <c r="I187" s="8"/>
      <c r="J187" s="8">
        <v>100</v>
      </c>
      <c r="K187" s="8">
        <v>85.805225263758075</v>
      </c>
      <c r="L187" s="8"/>
      <c r="M187" s="8"/>
      <c r="N187" s="8"/>
      <c r="O187" s="8">
        <v>14.194774736241925</v>
      </c>
      <c r="P187" s="8">
        <v>85.805225263758075</v>
      </c>
      <c r="Q187" s="8"/>
      <c r="R187" s="8"/>
      <c r="S187" s="8"/>
      <c r="T187" s="8"/>
      <c r="U187" s="8"/>
      <c r="V187" s="8">
        <v>100</v>
      </c>
      <c r="W187" s="103"/>
      <c r="X187" s="103"/>
      <c r="Y187" s="103"/>
      <c r="Z187" s="103"/>
      <c r="AA187" s="103"/>
      <c r="AB187" s="103"/>
    </row>
    <row r="188" spans="1:28" ht="15.6" x14ac:dyDescent="0.3">
      <c r="A188" s="103" t="s">
        <v>143</v>
      </c>
      <c r="B188" s="8">
        <v>2019</v>
      </c>
      <c r="C188" s="103" t="s">
        <v>18</v>
      </c>
      <c r="D188" s="8">
        <v>1595319</v>
      </c>
      <c r="E188" s="8">
        <v>79.687672962346369</v>
      </c>
      <c r="F188" s="8">
        <v>76.541353383458656</v>
      </c>
      <c r="G188" s="8"/>
      <c r="H188" s="8"/>
      <c r="I188" s="8">
        <v>23.458646616541344</v>
      </c>
      <c r="J188" s="8">
        <v>76.541353383458656</v>
      </c>
      <c r="K188" s="8">
        <v>87.536067151411316</v>
      </c>
      <c r="L188" s="8"/>
      <c r="M188" s="8"/>
      <c r="N188" s="8"/>
      <c r="O188" s="8">
        <v>12.463932848588684</v>
      </c>
      <c r="P188" s="8">
        <v>87.536067151411316</v>
      </c>
      <c r="Q188" s="8"/>
      <c r="R188" s="8"/>
      <c r="S188" s="8"/>
      <c r="T188" s="8"/>
      <c r="U188" s="8"/>
      <c r="V188" s="8">
        <v>100</v>
      </c>
      <c r="W188" s="103"/>
      <c r="X188" s="103"/>
      <c r="Y188" s="103"/>
      <c r="Z188" s="103"/>
      <c r="AA188" s="103"/>
      <c r="AB188" s="103"/>
    </row>
    <row r="189" spans="1:28" ht="15.6" x14ac:dyDescent="0.3">
      <c r="A189" s="103" t="s">
        <v>143</v>
      </c>
      <c r="B189" s="8">
        <v>2020</v>
      </c>
      <c r="C189" s="103" t="s">
        <v>18</v>
      </c>
      <c r="D189" s="8">
        <v>1661723</v>
      </c>
      <c r="E189" s="8">
        <v>81.596437050710847</v>
      </c>
      <c r="F189" s="8">
        <v>76.541353383458656</v>
      </c>
      <c r="G189" s="8"/>
      <c r="H189" s="8"/>
      <c r="I189" s="8">
        <v>23.458646616541344</v>
      </c>
      <c r="J189" s="8">
        <v>76.541353383458656</v>
      </c>
      <c r="K189" s="8">
        <v>89.266909039065013</v>
      </c>
      <c r="L189" s="8"/>
      <c r="M189" s="8"/>
      <c r="N189" s="8"/>
      <c r="O189" s="8">
        <v>10.733090960934987</v>
      </c>
      <c r="P189" s="8">
        <v>89.266909039065013</v>
      </c>
      <c r="Q189" s="8"/>
      <c r="R189" s="8"/>
      <c r="S189" s="8"/>
      <c r="T189" s="8"/>
      <c r="U189" s="8"/>
      <c r="V189" s="8">
        <v>100</v>
      </c>
      <c r="W189" s="103"/>
      <c r="X189" s="103"/>
      <c r="Y189" s="103"/>
      <c r="Z189" s="103"/>
      <c r="AA189" s="103"/>
      <c r="AB189" s="103"/>
    </row>
    <row r="190" spans="1:28" ht="15.6" x14ac:dyDescent="0.3">
      <c r="A190" s="103" t="s">
        <v>143</v>
      </c>
      <c r="B190" s="8">
        <v>2021</v>
      </c>
      <c r="C190" s="103" t="s">
        <v>18</v>
      </c>
      <c r="D190" s="8">
        <v>1719672</v>
      </c>
      <c r="E190" s="8">
        <v>83.505201139075325</v>
      </c>
      <c r="F190" s="8">
        <v>76.541353383458656</v>
      </c>
      <c r="G190" s="8"/>
      <c r="H190" s="8"/>
      <c r="I190" s="8">
        <v>23.458646616541344</v>
      </c>
      <c r="J190" s="8">
        <v>76.541353383458656</v>
      </c>
      <c r="K190" s="8">
        <v>90.997750926718254</v>
      </c>
      <c r="L190" s="8"/>
      <c r="M190" s="8"/>
      <c r="N190" s="8"/>
      <c r="O190" s="8">
        <v>9.002249073281746</v>
      </c>
      <c r="P190" s="8">
        <v>90.997750926718254</v>
      </c>
      <c r="Q190" s="8"/>
      <c r="R190" s="8"/>
      <c r="S190" s="8"/>
      <c r="T190" s="8"/>
      <c r="U190" s="8"/>
      <c r="V190" s="8">
        <v>100</v>
      </c>
      <c r="W190" s="103"/>
      <c r="X190" s="103"/>
      <c r="Y190" s="103"/>
      <c r="Z190" s="103"/>
      <c r="AA190" s="103"/>
      <c r="AB190" s="103"/>
    </row>
    <row r="191" spans="1:28" ht="15.6" x14ac:dyDescent="0.3">
      <c r="A191" s="103" t="s">
        <v>143</v>
      </c>
      <c r="B191" s="8">
        <v>2022</v>
      </c>
      <c r="C191" s="103" t="s">
        <v>18</v>
      </c>
      <c r="D191" s="8">
        <v>1757237</v>
      </c>
      <c r="E191" s="8">
        <v>85.413965227440258</v>
      </c>
      <c r="F191" s="8">
        <v>76.541353383458656</v>
      </c>
      <c r="G191" s="8"/>
      <c r="H191" s="8"/>
      <c r="I191" s="8">
        <v>23.458646616541344</v>
      </c>
      <c r="J191" s="8">
        <v>76.541353383458656</v>
      </c>
      <c r="K191" s="8">
        <v>92.728592814371495</v>
      </c>
      <c r="L191" s="8"/>
      <c r="M191" s="8"/>
      <c r="N191" s="8"/>
      <c r="O191" s="8">
        <v>7.2714071856285045</v>
      </c>
      <c r="P191" s="8">
        <v>92.728592814371495</v>
      </c>
      <c r="Q191" s="8"/>
      <c r="R191" s="8"/>
      <c r="S191" s="8"/>
      <c r="T191" s="8"/>
      <c r="U191" s="8"/>
      <c r="V191" s="8">
        <v>100</v>
      </c>
      <c r="W191" s="103"/>
      <c r="X191" s="103"/>
      <c r="Y191" s="103"/>
      <c r="Z191" s="103"/>
      <c r="AA191" s="103"/>
      <c r="AB191" s="103"/>
    </row>
    <row r="192" spans="1:28" ht="15.6" x14ac:dyDescent="0.3">
      <c r="A192" s="103" t="s">
        <v>143</v>
      </c>
      <c r="B192" s="8">
        <v>2023</v>
      </c>
      <c r="C192" s="103" t="s">
        <v>18</v>
      </c>
      <c r="D192" s="8">
        <v>1806090</v>
      </c>
      <c r="E192" s="8">
        <v>87.322729315804736</v>
      </c>
      <c r="F192" s="8">
        <v>76.541353383458656</v>
      </c>
      <c r="G192" s="8"/>
      <c r="H192" s="8"/>
      <c r="I192" s="8">
        <v>23.458646616541344</v>
      </c>
      <c r="J192" s="8">
        <v>76.541353383458656</v>
      </c>
      <c r="K192" s="8">
        <v>94.459434702024737</v>
      </c>
      <c r="L192" s="8"/>
      <c r="M192" s="8"/>
      <c r="N192" s="8"/>
      <c r="O192" s="8">
        <v>5.5405652979752631</v>
      </c>
      <c r="P192" s="8">
        <v>94.459434702024737</v>
      </c>
      <c r="Q192" s="8"/>
      <c r="R192" s="8"/>
      <c r="S192" s="8"/>
      <c r="T192" s="8"/>
      <c r="U192" s="8"/>
      <c r="V192" s="8">
        <v>100</v>
      </c>
      <c r="W192" s="103"/>
      <c r="X192" s="103"/>
      <c r="Y192" s="103"/>
      <c r="Z192" s="103"/>
      <c r="AA192" s="103"/>
      <c r="AB192" s="103"/>
    </row>
    <row r="193" spans="1:28" ht="15.6" x14ac:dyDescent="0.3">
      <c r="A193" s="103" t="s">
        <v>143</v>
      </c>
      <c r="B193" s="8">
        <v>2024</v>
      </c>
      <c r="C193" s="103" t="s">
        <v>18</v>
      </c>
      <c r="D193" s="8">
        <v>1925583</v>
      </c>
      <c r="E193" s="8">
        <v>89.231493404169214</v>
      </c>
      <c r="F193" s="8">
        <v>76.541353383458656</v>
      </c>
      <c r="G193" s="8"/>
      <c r="H193" s="8"/>
      <c r="I193" s="8">
        <v>23.458646616541344</v>
      </c>
      <c r="J193" s="8">
        <v>76.541353383458656</v>
      </c>
      <c r="K193" s="8">
        <v>96.190276589677978</v>
      </c>
      <c r="L193" s="8"/>
      <c r="M193" s="8"/>
      <c r="N193" s="8"/>
      <c r="O193" s="8">
        <v>3.8097234103220217</v>
      </c>
      <c r="P193" s="8">
        <v>96.190276589677978</v>
      </c>
      <c r="Q193" s="8"/>
      <c r="R193" s="8"/>
      <c r="S193" s="8"/>
      <c r="T193" s="8"/>
      <c r="U193" s="8"/>
      <c r="V193" s="8">
        <v>100</v>
      </c>
      <c r="W193" s="103"/>
      <c r="X193" s="103"/>
      <c r="Y193" s="103"/>
      <c r="Z193" s="103"/>
      <c r="AA193" s="103"/>
      <c r="AB193" s="103"/>
    </row>
    <row r="194" spans="1:28" ht="15.6" x14ac:dyDescent="0.3">
      <c r="A194" s="103" t="s">
        <v>143</v>
      </c>
      <c r="B194" s="8">
        <v>2025</v>
      </c>
      <c r="C194" s="103" t="s">
        <v>18</v>
      </c>
      <c r="D194" s="8">
        <v>1917664</v>
      </c>
      <c r="E194" s="8">
        <v>91.140257492534147</v>
      </c>
      <c r="F194" s="8">
        <v>76.541353383458656</v>
      </c>
      <c r="G194" s="8"/>
      <c r="H194" s="8"/>
      <c r="I194" s="8">
        <v>23.458646616541344</v>
      </c>
      <c r="J194" s="8">
        <v>76.541353383458656</v>
      </c>
      <c r="K194" s="8">
        <v>97.92111847733122</v>
      </c>
      <c r="L194" s="8"/>
      <c r="M194" s="8"/>
      <c r="N194" s="8"/>
      <c r="O194" s="8">
        <v>2.0788815226687802</v>
      </c>
      <c r="P194" s="8">
        <v>97.92111847733122</v>
      </c>
      <c r="Q194" s="8"/>
      <c r="R194" s="8"/>
      <c r="S194" s="8"/>
      <c r="T194" s="8"/>
      <c r="U194" s="8"/>
      <c r="V194" s="8">
        <v>100</v>
      </c>
      <c r="W194" s="103"/>
      <c r="X194" s="103"/>
      <c r="Y194" s="103"/>
      <c r="Z194" s="103"/>
      <c r="AA194" s="103"/>
      <c r="AB194" s="103"/>
    </row>
    <row r="195" spans="1:28" ht="15.6" x14ac:dyDescent="0.3">
      <c r="A195" s="103" t="s">
        <v>143</v>
      </c>
      <c r="B195" s="8">
        <v>2026</v>
      </c>
      <c r="C195" s="103" t="s">
        <v>18</v>
      </c>
      <c r="D195" s="8"/>
      <c r="E195" s="8">
        <v>91.140257492534147</v>
      </c>
      <c r="F195" s="8">
        <v>76.541353383458656</v>
      </c>
      <c r="G195" s="8"/>
      <c r="H195" s="8"/>
      <c r="I195" s="8">
        <v>23.458646616541344</v>
      </c>
      <c r="J195" s="8">
        <v>76.541353383458656</v>
      </c>
      <c r="K195" s="8">
        <v>97.92111847733122</v>
      </c>
      <c r="L195" s="8"/>
      <c r="M195" s="8"/>
      <c r="N195" s="8"/>
      <c r="O195" s="8">
        <v>2.0788815226687802</v>
      </c>
      <c r="P195" s="8">
        <v>97.92111847733122</v>
      </c>
      <c r="Q195" s="8"/>
      <c r="R195" s="8"/>
      <c r="S195" s="8"/>
      <c r="T195" s="8"/>
      <c r="U195" s="8"/>
      <c r="V195" s="8">
        <v>100</v>
      </c>
      <c r="W195" s="103"/>
      <c r="X195" s="103"/>
      <c r="Y195" s="103"/>
      <c r="Z195" s="103"/>
      <c r="AA195" s="103"/>
      <c r="AB195" s="103"/>
    </row>
    <row r="196" spans="1:28" ht="15.6" x14ac:dyDescent="0.3">
      <c r="A196" s="103" t="s">
        <v>143</v>
      </c>
      <c r="B196" s="8">
        <v>2027</v>
      </c>
      <c r="C196" s="103" t="s">
        <v>18</v>
      </c>
      <c r="D196" s="8"/>
      <c r="E196" s="8">
        <v>91.140257492534147</v>
      </c>
      <c r="F196" s="8">
        <v>76.541353383458656</v>
      </c>
      <c r="G196" s="8"/>
      <c r="H196" s="8"/>
      <c r="I196" s="8">
        <v>23.458646616541344</v>
      </c>
      <c r="J196" s="8">
        <v>76.541353383458656</v>
      </c>
      <c r="K196" s="8">
        <v>97.92111847733122</v>
      </c>
      <c r="L196" s="8"/>
      <c r="M196" s="8"/>
      <c r="N196" s="8"/>
      <c r="O196" s="8">
        <v>2.0788815226687802</v>
      </c>
      <c r="P196" s="8">
        <v>97.92111847733122</v>
      </c>
      <c r="Q196" s="8"/>
      <c r="R196" s="8"/>
      <c r="S196" s="8"/>
      <c r="T196" s="8"/>
      <c r="U196" s="8"/>
      <c r="V196" s="8">
        <v>100</v>
      </c>
      <c r="W196" s="103"/>
      <c r="X196" s="103"/>
      <c r="Y196" s="103"/>
      <c r="Z196" s="103"/>
      <c r="AA196" s="103"/>
      <c r="AB196" s="103"/>
    </row>
    <row r="197" spans="1:28" ht="15.6" x14ac:dyDescent="0.3">
      <c r="A197" s="103" t="s">
        <v>143</v>
      </c>
      <c r="B197" s="8">
        <v>2028</v>
      </c>
      <c r="C197" s="103" t="s">
        <v>18</v>
      </c>
      <c r="D197" s="8"/>
      <c r="E197" s="8">
        <v>91.140257492534147</v>
      </c>
      <c r="F197" s="8"/>
      <c r="G197" s="8"/>
      <c r="H197" s="8"/>
      <c r="I197" s="8"/>
      <c r="J197" s="8">
        <v>100</v>
      </c>
      <c r="K197" s="8">
        <v>97.92111847733122</v>
      </c>
      <c r="L197" s="8"/>
      <c r="M197" s="8"/>
      <c r="N197" s="8"/>
      <c r="O197" s="8">
        <v>2.0788815226687802</v>
      </c>
      <c r="P197" s="8">
        <v>97.92111847733122</v>
      </c>
      <c r="Q197" s="8"/>
      <c r="R197" s="8"/>
      <c r="S197" s="8"/>
      <c r="T197" s="8"/>
      <c r="U197" s="8"/>
      <c r="V197" s="8">
        <v>100</v>
      </c>
      <c r="W197" s="103"/>
      <c r="X197" s="103"/>
      <c r="Y197" s="103"/>
      <c r="Z197" s="103"/>
      <c r="AA197" s="103"/>
      <c r="AB197" s="103"/>
    </row>
    <row r="198" spans="1:28" ht="15.6" x14ac:dyDescent="0.3">
      <c r="A198" s="103" t="s">
        <v>143</v>
      </c>
      <c r="B198" s="8">
        <v>2029</v>
      </c>
      <c r="C198" s="103" t="s">
        <v>18</v>
      </c>
      <c r="D198" s="8"/>
      <c r="E198" s="8">
        <v>91.140257492534147</v>
      </c>
      <c r="F198" s="8"/>
      <c r="G198" s="8"/>
      <c r="H198" s="8"/>
      <c r="I198" s="8"/>
      <c r="J198" s="8">
        <v>100</v>
      </c>
      <c r="K198" s="8">
        <v>97.92111847733122</v>
      </c>
      <c r="L198" s="8"/>
      <c r="M198" s="8"/>
      <c r="N198" s="8"/>
      <c r="O198" s="8">
        <v>2.0788815226687802</v>
      </c>
      <c r="P198" s="8">
        <v>97.92111847733122</v>
      </c>
      <c r="Q198" s="8"/>
      <c r="R198" s="8"/>
      <c r="S198" s="8"/>
      <c r="T198" s="8"/>
      <c r="U198" s="8"/>
      <c r="V198" s="8">
        <v>100</v>
      </c>
      <c r="W198" s="103"/>
      <c r="X198" s="103"/>
      <c r="Y198" s="103"/>
      <c r="Z198" s="103"/>
      <c r="AA198" s="103"/>
      <c r="AB198" s="103"/>
    </row>
    <row r="199" spans="1:28" ht="15.6" x14ac:dyDescent="0.3">
      <c r="A199" s="103" t="s">
        <v>143</v>
      </c>
      <c r="B199" s="8">
        <v>2030</v>
      </c>
      <c r="C199" s="103" t="s">
        <v>18</v>
      </c>
      <c r="D199" s="8"/>
      <c r="E199" s="8"/>
      <c r="F199" s="8"/>
      <c r="G199" s="8"/>
      <c r="H199" s="8"/>
      <c r="I199" s="8"/>
      <c r="J199" s="8">
        <v>100</v>
      </c>
      <c r="K199" s="8"/>
      <c r="L199" s="8"/>
      <c r="M199" s="8"/>
      <c r="N199" s="8"/>
      <c r="O199" s="8"/>
      <c r="P199" s="8">
        <v>100</v>
      </c>
      <c r="Q199" s="8"/>
      <c r="R199" s="8"/>
      <c r="S199" s="8"/>
      <c r="T199" s="8"/>
      <c r="U199" s="8"/>
      <c r="V199" s="8">
        <v>100</v>
      </c>
      <c r="W199" s="103"/>
      <c r="X199" s="103"/>
      <c r="Y199" s="103"/>
      <c r="Z199" s="103"/>
      <c r="AA199" s="103"/>
      <c r="AB199" s="103"/>
    </row>
    <row r="200" spans="1:28" ht="15.6" x14ac:dyDescent="0.3">
      <c r="A200" s="103"/>
      <c r="B200" s="104"/>
      <c r="C200" s="103"/>
      <c r="D200" s="103"/>
      <c r="E200" s="103"/>
      <c r="F200" s="103"/>
      <c r="G200" s="103"/>
      <c r="H200" s="103"/>
      <c r="I200" s="103"/>
      <c r="J200" s="103"/>
      <c r="K200" s="103"/>
      <c r="L200" s="103"/>
      <c r="M200" s="103"/>
      <c r="N200" s="103"/>
      <c r="O200" s="103"/>
      <c r="P200" s="103"/>
      <c r="Q200" s="103"/>
      <c r="R200" s="103"/>
      <c r="S200" s="103"/>
      <c r="T200" s="103"/>
      <c r="U200" s="103"/>
      <c r="V200" s="103"/>
      <c r="W200" s="103"/>
      <c r="X200" s="103"/>
      <c r="Y200" s="103"/>
      <c r="Z200" s="103"/>
      <c r="AA200" s="103"/>
      <c r="AB200" s="103"/>
    </row>
    <row r="201" spans="1:28" ht="15.6" x14ac:dyDescent="0.3">
      <c r="A201" s="103"/>
      <c r="B201" s="104"/>
      <c r="C201" s="103"/>
      <c r="D201" s="103"/>
      <c r="E201" s="103"/>
      <c r="F201" s="103"/>
      <c r="G201" s="103"/>
      <c r="H201" s="103"/>
      <c r="I201" s="103"/>
      <c r="J201" s="103"/>
      <c r="K201" s="103"/>
      <c r="L201" s="103"/>
      <c r="M201" s="103"/>
      <c r="N201" s="103"/>
      <c r="O201" s="103"/>
      <c r="P201" s="103"/>
      <c r="Q201" s="103"/>
      <c r="R201" s="103"/>
      <c r="S201" s="103"/>
      <c r="T201" s="103"/>
      <c r="U201" s="103"/>
      <c r="V201" s="103"/>
      <c r="W201" s="103"/>
      <c r="X201" s="103"/>
      <c r="Y201" s="103"/>
      <c r="Z201" s="103"/>
      <c r="AA201" s="103"/>
      <c r="AB201" s="103"/>
    </row>
    <row r="202" spans="1:28" ht="15.6" x14ac:dyDescent="0.3">
      <c r="A202" s="103"/>
      <c r="B202" s="104"/>
      <c r="C202" s="103"/>
      <c r="D202" s="103"/>
      <c r="E202" s="103"/>
      <c r="F202" s="103"/>
      <c r="G202" s="103"/>
      <c r="H202" s="103"/>
      <c r="I202" s="103"/>
      <c r="J202" s="103"/>
      <c r="K202" s="103"/>
      <c r="L202" s="103"/>
      <c r="M202" s="103"/>
      <c r="N202" s="103"/>
      <c r="O202" s="103"/>
      <c r="P202" s="103"/>
      <c r="Q202" s="103"/>
      <c r="R202" s="103"/>
      <c r="S202" s="103"/>
      <c r="T202" s="103"/>
      <c r="U202" s="103"/>
      <c r="V202" s="103"/>
      <c r="W202" s="103"/>
      <c r="X202" s="103"/>
      <c r="Y202" s="103"/>
      <c r="Z202" s="103"/>
      <c r="AA202" s="103"/>
      <c r="AB202" s="103"/>
    </row>
    <row r="203" spans="1:28" ht="15.6" x14ac:dyDescent="0.3">
      <c r="A203" s="103"/>
      <c r="B203" s="104"/>
      <c r="C203" s="103"/>
      <c r="D203" s="103"/>
      <c r="E203" s="103"/>
      <c r="F203" s="103"/>
      <c r="G203" s="103"/>
      <c r="H203" s="103"/>
      <c r="I203" s="103"/>
      <c r="J203" s="103"/>
      <c r="K203" s="103"/>
      <c r="L203" s="103"/>
      <c r="M203" s="103"/>
      <c r="N203" s="103"/>
      <c r="O203" s="103"/>
      <c r="P203" s="103"/>
      <c r="Q203" s="103"/>
      <c r="R203" s="103"/>
      <c r="S203" s="103"/>
      <c r="T203" s="103"/>
      <c r="U203" s="103"/>
      <c r="V203" s="103"/>
      <c r="W203" s="103"/>
      <c r="X203" s="103"/>
      <c r="Y203" s="103"/>
      <c r="Z203" s="103"/>
      <c r="AA203" s="103"/>
      <c r="AB203" s="103"/>
    </row>
    <row r="204" spans="1:28" ht="15.6" x14ac:dyDescent="0.3">
      <c r="A204" s="103"/>
      <c r="B204" s="104"/>
      <c r="C204" s="103"/>
      <c r="D204" s="103"/>
      <c r="E204" s="103"/>
      <c r="F204" s="103"/>
      <c r="G204" s="103"/>
      <c r="H204" s="103"/>
      <c r="I204" s="103"/>
      <c r="J204" s="103"/>
      <c r="K204" s="103"/>
      <c r="L204" s="103"/>
      <c r="M204" s="103"/>
      <c r="N204" s="103"/>
      <c r="O204" s="103"/>
      <c r="P204" s="103"/>
      <c r="Q204" s="103"/>
      <c r="R204" s="103"/>
      <c r="S204" s="103"/>
      <c r="T204" s="103"/>
      <c r="U204" s="103"/>
      <c r="V204" s="103"/>
      <c r="W204" s="103"/>
      <c r="X204" s="103"/>
      <c r="Y204" s="103"/>
      <c r="Z204" s="103"/>
      <c r="AA204" s="103"/>
      <c r="AB204" s="103"/>
    </row>
    <row r="205" spans="1:28" ht="15.6" x14ac:dyDescent="0.3">
      <c r="A205" s="103"/>
      <c r="B205" s="104"/>
      <c r="C205" s="103"/>
      <c r="D205" s="103"/>
      <c r="E205" s="103"/>
      <c r="F205" s="103"/>
      <c r="G205" s="103"/>
      <c r="H205" s="103"/>
      <c r="I205" s="103"/>
      <c r="J205" s="103"/>
      <c r="K205" s="103"/>
      <c r="L205" s="103"/>
      <c r="M205" s="103"/>
      <c r="N205" s="103"/>
      <c r="O205" s="103"/>
      <c r="P205" s="103"/>
      <c r="Q205" s="103"/>
      <c r="R205" s="103"/>
      <c r="S205" s="103"/>
      <c r="T205" s="103"/>
      <c r="U205" s="103"/>
      <c r="V205" s="103"/>
      <c r="W205" s="103"/>
      <c r="X205" s="103"/>
      <c r="Y205" s="103"/>
      <c r="Z205" s="103"/>
      <c r="AA205" s="103"/>
      <c r="AB205" s="103"/>
    </row>
    <row r="206" spans="1:28" ht="15.6" x14ac:dyDescent="0.3">
      <c r="A206" s="103"/>
      <c r="B206" s="104"/>
      <c r="C206" s="103"/>
      <c r="D206" s="103"/>
      <c r="E206" s="103"/>
      <c r="F206" s="103"/>
      <c r="G206" s="103"/>
      <c r="H206" s="103"/>
      <c r="I206" s="103"/>
      <c r="J206" s="103"/>
      <c r="K206" s="103"/>
      <c r="L206" s="103"/>
      <c r="M206" s="103"/>
      <c r="N206" s="103"/>
      <c r="O206" s="103"/>
      <c r="P206" s="103"/>
      <c r="Q206" s="103"/>
      <c r="R206" s="103"/>
      <c r="S206" s="103"/>
      <c r="T206" s="103"/>
      <c r="U206" s="103"/>
      <c r="V206" s="103"/>
      <c r="W206" s="103"/>
      <c r="X206" s="103"/>
      <c r="Y206" s="103"/>
      <c r="Z206" s="103"/>
      <c r="AA206" s="103"/>
      <c r="AB206" s="103"/>
    </row>
    <row r="207" spans="1:28" ht="15.6" x14ac:dyDescent="0.3">
      <c r="A207" s="103"/>
      <c r="B207" s="104"/>
      <c r="C207" s="103"/>
      <c r="D207" s="103"/>
      <c r="E207" s="103"/>
      <c r="F207" s="103"/>
      <c r="G207" s="103"/>
      <c r="H207" s="103"/>
      <c r="I207" s="103"/>
      <c r="J207" s="103"/>
      <c r="K207" s="103"/>
      <c r="L207" s="103"/>
      <c r="M207" s="103"/>
      <c r="N207" s="103"/>
      <c r="O207" s="103"/>
      <c r="P207" s="103"/>
      <c r="Q207" s="103"/>
      <c r="R207" s="103"/>
      <c r="S207" s="103"/>
      <c r="T207" s="103"/>
      <c r="U207" s="103"/>
      <c r="V207" s="103"/>
      <c r="W207" s="103"/>
      <c r="X207" s="103"/>
      <c r="Y207" s="103"/>
      <c r="Z207" s="103"/>
      <c r="AA207" s="103"/>
      <c r="AB207" s="103"/>
    </row>
    <row r="208" spans="1:28" ht="15.6" x14ac:dyDescent="0.3">
      <c r="A208" s="103"/>
      <c r="B208" s="104"/>
      <c r="C208" s="103"/>
      <c r="D208" s="103"/>
      <c r="E208" s="103"/>
      <c r="F208" s="103"/>
      <c r="G208" s="103"/>
      <c r="H208" s="103"/>
      <c r="I208" s="103"/>
      <c r="J208" s="103"/>
      <c r="K208" s="103"/>
      <c r="L208" s="103"/>
      <c r="M208" s="103"/>
      <c r="N208" s="103"/>
      <c r="O208" s="103"/>
      <c r="P208" s="103"/>
      <c r="Q208" s="103"/>
      <c r="R208" s="103"/>
      <c r="S208" s="103"/>
      <c r="T208" s="103"/>
      <c r="U208" s="103"/>
      <c r="V208" s="103"/>
      <c r="W208" s="103"/>
      <c r="X208" s="103"/>
      <c r="Y208" s="103"/>
      <c r="Z208" s="103"/>
      <c r="AA208" s="103"/>
      <c r="AB208" s="103"/>
    </row>
    <row r="209" spans="1:28" ht="15.6" x14ac:dyDescent="0.3">
      <c r="A209" s="103"/>
      <c r="B209" s="104"/>
      <c r="C209" s="103"/>
      <c r="D209" s="103"/>
      <c r="E209" s="103"/>
      <c r="F209" s="103"/>
      <c r="G209" s="103"/>
      <c r="H209" s="103"/>
      <c r="I209" s="103"/>
      <c r="J209" s="103"/>
      <c r="K209" s="103"/>
      <c r="L209" s="103"/>
      <c r="M209" s="103"/>
      <c r="N209" s="103"/>
      <c r="O209" s="103"/>
      <c r="P209" s="103"/>
      <c r="Q209" s="103"/>
      <c r="R209" s="103"/>
      <c r="S209" s="103"/>
      <c r="T209" s="103"/>
      <c r="U209" s="103"/>
      <c r="V209" s="103"/>
      <c r="W209" s="103"/>
      <c r="X209" s="103"/>
      <c r="Y209" s="103"/>
      <c r="Z209" s="103"/>
      <c r="AA209" s="103"/>
      <c r="AB209" s="103"/>
    </row>
    <row r="210" spans="1:28" ht="15.6" x14ac:dyDescent="0.3">
      <c r="A210" s="103"/>
      <c r="B210" s="104"/>
      <c r="C210" s="103"/>
      <c r="D210" s="103"/>
      <c r="E210" s="103"/>
      <c r="F210" s="103"/>
      <c r="G210" s="103"/>
      <c r="H210" s="103"/>
      <c r="I210" s="103"/>
      <c r="J210" s="103"/>
      <c r="K210" s="103"/>
      <c r="L210" s="103"/>
      <c r="M210" s="103"/>
      <c r="N210" s="103"/>
      <c r="O210" s="103"/>
      <c r="P210" s="103"/>
      <c r="Q210" s="103"/>
      <c r="R210" s="103"/>
      <c r="S210" s="103"/>
      <c r="T210" s="103"/>
      <c r="U210" s="103"/>
      <c r="V210" s="103"/>
      <c r="W210" s="103"/>
      <c r="X210" s="103"/>
      <c r="Y210" s="103"/>
      <c r="Z210" s="103"/>
      <c r="AA210" s="103"/>
      <c r="AB210" s="103"/>
    </row>
    <row r="211" spans="1:28" ht="15.6" x14ac:dyDescent="0.3">
      <c r="A211" s="103"/>
      <c r="B211" s="104"/>
      <c r="C211" s="103"/>
      <c r="D211" s="103"/>
      <c r="E211" s="103"/>
      <c r="F211" s="103"/>
      <c r="G211" s="103"/>
      <c r="H211" s="103"/>
      <c r="I211" s="103"/>
      <c r="J211" s="103"/>
      <c r="K211" s="103"/>
      <c r="L211" s="103"/>
      <c r="M211" s="103"/>
      <c r="N211" s="103"/>
      <c r="O211" s="103"/>
      <c r="P211" s="103"/>
      <c r="Q211" s="103"/>
      <c r="R211" s="103"/>
      <c r="S211" s="103"/>
      <c r="T211" s="103"/>
      <c r="U211" s="103"/>
      <c r="V211" s="103"/>
      <c r="W211" s="103"/>
      <c r="X211" s="103"/>
      <c r="Y211" s="103"/>
      <c r="Z211" s="103"/>
      <c r="AA211" s="103"/>
      <c r="AB211" s="103"/>
    </row>
    <row r="212" spans="1:28" ht="15.6" x14ac:dyDescent="0.3">
      <c r="A212" s="103"/>
      <c r="B212" s="104"/>
      <c r="C212" s="103"/>
      <c r="D212" s="103"/>
      <c r="E212" s="103"/>
      <c r="F212" s="103"/>
      <c r="G212" s="103"/>
      <c r="H212" s="103"/>
      <c r="I212" s="103"/>
      <c r="J212" s="103"/>
      <c r="K212" s="103"/>
      <c r="L212" s="103"/>
      <c r="M212" s="103"/>
      <c r="N212" s="103"/>
      <c r="O212" s="103"/>
      <c r="P212" s="103"/>
      <c r="Q212" s="103"/>
      <c r="R212" s="103"/>
      <c r="S212" s="103"/>
      <c r="T212" s="103"/>
      <c r="U212" s="103"/>
      <c r="V212" s="103"/>
      <c r="W212" s="103"/>
      <c r="X212" s="103"/>
      <c r="Y212" s="103"/>
      <c r="Z212" s="103"/>
      <c r="AA212" s="103"/>
      <c r="AB212" s="103"/>
    </row>
    <row r="213" spans="1:28" ht="15.6" x14ac:dyDescent="0.3">
      <c r="A213" s="103"/>
      <c r="B213" s="104"/>
      <c r="C213" s="103"/>
      <c r="D213" s="103"/>
      <c r="E213" s="103"/>
      <c r="F213" s="103"/>
      <c r="G213" s="103"/>
      <c r="H213" s="103"/>
      <c r="I213" s="103"/>
      <c r="J213" s="103"/>
      <c r="K213" s="103"/>
      <c r="L213" s="103"/>
      <c r="M213" s="103"/>
      <c r="N213" s="103"/>
      <c r="O213" s="103"/>
      <c r="P213" s="103"/>
      <c r="Q213" s="103"/>
      <c r="R213" s="103"/>
      <c r="S213" s="103"/>
      <c r="T213" s="103"/>
      <c r="U213" s="103"/>
      <c r="V213" s="103"/>
      <c r="W213" s="103"/>
      <c r="X213" s="103"/>
      <c r="Y213" s="103"/>
      <c r="Z213" s="103"/>
      <c r="AA213" s="103"/>
      <c r="AB213" s="103"/>
    </row>
    <row r="214" spans="1:28" ht="15.6" x14ac:dyDescent="0.3">
      <c r="A214" s="103"/>
      <c r="B214" s="104"/>
      <c r="C214" s="103"/>
      <c r="D214" s="103"/>
      <c r="E214" s="103"/>
      <c r="F214" s="103"/>
      <c r="G214" s="103"/>
      <c r="H214" s="103"/>
      <c r="I214" s="103"/>
      <c r="J214" s="103"/>
      <c r="K214" s="103"/>
      <c r="L214" s="103"/>
      <c r="M214" s="103"/>
      <c r="N214" s="103"/>
      <c r="O214" s="103"/>
      <c r="P214" s="103"/>
      <c r="Q214" s="103"/>
      <c r="R214" s="103"/>
      <c r="S214" s="103"/>
      <c r="T214" s="103"/>
      <c r="U214" s="103"/>
      <c r="V214" s="103"/>
      <c r="W214" s="103"/>
      <c r="X214" s="103"/>
      <c r="Y214" s="103"/>
      <c r="Z214" s="103"/>
      <c r="AA214" s="103"/>
      <c r="AB214" s="103"/>
    </row>
    <row r="215" spans="1:28" ht="15.6" x14ac:dyDescent="0.3">
      <c r="A215" s="103"/>
      <c r="B215" s="104"/>
      <c r="C215" s="103"/>
      <c r="D215" s="103"/>
      <c r="E215" s="103"/>
      <c r="F215" s="103"/>
      <c r="G215" s="103"/>
      <c r="H215" s="103"/>
      <c r="I215" s="103"/>
      <c r="J215" s="103"/>
      <c r="K215" s="103"/>
      <c r="L215" s="103"/>
      <c r="M215" s="103"/>
      <c r="N215" s="103"/>
      <c r="O215" s="103"/>
      <c r="P215" s="103"/>
      <c r="Q215" s="103"/>
      <c r="R215" s="103"/>
      <c r="S215" s="103"/>
      <c r="T215" s="103"/>
      <c r="U215" s="103"/>
      <c r="V215" s="103"/>
      <c r="W215" s="103"/>
      <c r="X215" s="103"/>
      <c r="Y215" s="103"/>
      <c r="Z215" s="103"/>
      <c r="AA215" s="103"/>
      <c r="AB215" s="103"/>
    </row>
    <row r="216" spans="1:28" ht="15.6" x14ac:dyDescent="0.3">
      <c r="A216" s="103"/>
      <c r="B216" s="104"/>
      <c r="C216" s="103"/>
      <c r="D216" s="103"/>
      <c r="E216" s="103"/>
      <c r="F216" s="103"/>
      <c r="G216" s="103"/>
      <c r="H216" s="103"/>
      <c r="I216" s="103"/>
      <c r="J216" s="103"/>
      <c r="K216" s="103"/>
      <c r="L216" s="103"/>
      <c r="M216" s="103"/>
      <c r="N216" s="103"/>
      <c r="O216" s="103"/>
      <c r="P216" s="103"/>
      <c r="Q216" s="103"/>
      <c r="R216" s="103"/>
      <c r="S216" s="103"/>
      <c r="T216" s="103"/>
      <c r="U216" s="103"/>
      <c r="V216" s="103"/>
      <c r="W216" s="103"/>
      <c r="X216" s="103"/>
      <c r="Y216" s="103"/>
      <c r="Z216" s="103"/>
      <c r="AA216" s="103"/>
      <c r="AB216" s="103"/>
    </row>
    <row r="217" spans="1:28" ht="15.6" x14ac:dyDescent="0.3">
      <c r="A217" s="103"/>
      <c r="B217" s="104"/>
      <c r="C217" s="103"/>
      <c r="D217" s="103"/>
      <c r="E217" s="103"/>
      <c r="F217" s="103"/>
      <c r="G217" s="103"/>
      <c r="H217" s="103"/>
      <c r="I217" s="103"/>
      <c r="J217" s="103"/>
      <c r="K217" s="103"/>
      <c r="L217" s="103"/>
      <c r="M217" s="103"/>
      <c r="N217" s="103"/>
      <c r="O217" s="103"/>
      <c r="P217" s="103"/>
      <c r="Q217" s="103"/>
      <c r="R217" s="103"/>
      <c r="S217" s="103"/>
      <c r="T217" s="103"/>
      <c r="U217" s="103"/>
      <c r="V217" s="103"/>
      <c r="W217" s="103"/>
      <c r="X217" s="103"/>
      <c r="Y217" s="103"/>
      <c r="Z217" s="103"/>
      <c r="AA217" s="103"/>
      <c r="AB217" s="103"/>
    </row>
    <row r="218" spans="1:28" ht="15.6" x14ac:dyDescent="0.3">
      <c r="A218" s="103"/>
      <c r="B218" s="104"/>
      <c r="C218" s="103"/>
      <c r="D218" s="103"/>
      <c r="E218" s="103"/>
      <c r="F218" s="103"/>
      <c r="G218" s="103"/>
      <c r="H218" s="103"/>
      <c r="I218" s="103"/>
      <c r="J218" s="103"/>
      <c r="K218" s="103"/>
      <c r="L218" s="103"/>
      <c r="M218" s="103"/>
      <c r="N218" s="103"/>
      <c r="O218" s="103"/>
      <c r="P218" s="103"/>
      <c r="Q218" s="103"/>
      <c r="R218" s="103"/>
      <c r="S218" s="103"/>
      <c r="T218" s="103"/>
      <c r="U218" s="103"/>
      <c r="V218" s="103"/>
      <c r="W218" s="103"/>
      <c r="X218" s="103"/>
      <c r="Y218" s="103"/>
      <c r="Z218" s="103"/>
      <c r="AA218" s="103"/>
      <c r="AB218" s="103"/>
    </row>
    <row r="219" spans="1:28" ht="15.6" x14ac:dyDescent="0.3">
      <c r="A219" s="103"/>
      <c r="B219" s="104"/>
      <c r="C219" s="103"/>
      <c r="D219" s="103"/>
      <c r="E219" s="103"/>
      <c r="F219" s="103"/>
      <c r="G219" s="103"/>
      <c r="H219" s="103"/>
      <c r="I219" s="103"/>
      <c r="J219" s="103"/>
      <c r="K219" s="103"/>
      <c r="L219" s="103"/>
      <c r="M219" s="103"/>
      <c r="N219" s="103"/>
      <c r="O219" s="103"/>
      <c r="P219" s="103"/>
      <c r="Q219" s="103"/>
      <c r="R219" s="103"/>
      <c r="S219" s="103"/>
      <c r="T219" s="103"/>
      <c r="U219" s="103"/>
      <c r="V219" s="103"/>
      <c r="W219" s="103"/>
      <c r="X219" s="103"/>
      <c r="Y219" s="103"/>
      <c r="Z219" s="103"/>
      <c r="AA219" s="103"/>
      <c r="AB219" s="103"/>
    </row>
    <row r="220" spans="1:28" ht="15.6" x14ac:dyDescent="0.3">
      <c r="A220" s="103"/>
      <c r="B220" s="104"/>
      <c r="C220" s="103"/>
      <c r="D220" s="103"/>
      <c r="E220" s="103"/>
      <c r="F220" s="103"/>
      <c r="G220" s="103"/>
      <c r="H220" s="103"/>
      <c r="I220" s="103"/>
      <c r="J220" s="103"/>
      <c r="K220" s="103"/>
      <c r="L220" s="103"/>
      <c r="M220" s="103"/>
      <c r="N220" s="103"/>
      <c r="O220" s="103"/>
      <c r="P220" s="103"/>
      <c r="Q220" s="103"/>
      <c r="R220" s="103"/>
      <c r="S220" s="103"/>
      <c r="T220" s="103"/>
      <c r="U220" s="103"/>
      <c r="V220" s="103"/>
      <c r="W220" s="103"/>
      <c r="X220" s="103"/>
      <c r="Y220" s="103"/>
      <c r="Z220" s="103"/>
      <c r="AA220" s="103"/>
      <c r="AB220" s="103"/>
    </row>
    <row r="221" spans="1:28" ht="15.6" x14ac:dyDescent="0.3">
      <c r="A221" s="103"/>
      <c r="B221" s="104"/>
      <c r="C221" s="103"/>
      <c r="D221" s="103"/>
      <c r="E221" s="103"/>
      <c r="F221" s="103"/>
      <c r="G221" s="103"/>
      <c r="H221" s="103"/>
      <c r="I221" s="103"/>
      <c r="J221" s="103"/>
      <c r="K221" s="103"/>
      <c r="L221" s="103"/>
      <c r="M221" s="103"/>
      <c r="N221" s="103"/>
      <c r="O221" s="103"/>
      <c r="P221" s="103"/>
      <c r="Q221" s="103"/>
      <c r="R221" s="103"/>
      <c r="S221" s="103"/>
      <c r="T221" s="103"/>
      <c r="U221" s="103"/>
      <c r="V221" s="103"/>
      <c r="W221" s="103"/>
      <c r="X221" s="103"/>
      <c r="Y221" s="103"/>
      <c r="Z221" s="103"/>
      <c r="AA221" s="103"/>
      <c r="AB221" s="103"/>
    </row>
    <row r="222" spans="1:28" ht="15.6" x14ac:dyDescent="0.3">
      <c r="A222" s="103"/>
      <c r="B222" s="104"/>
      <c r="C222" s="103"/>
      <c r="D222" s="103"/>
      <c r="E222" s="103"/>
      <c r="F222" s="103"/>
      <c r="G222" s="103"/>
      <c r="H222" s="103"/>
      <c r="I222" s="103"/>
      <c r="J222" s="103"/>
      <c r="K222" s="103"/>
      <c r="L222" s="103"/>
      <c r="M222" s="103"/>
      <c r="N222" s="103"/>
      <c r="O222" s="103"/>
      <c r="P222" s="103"/>
      <c r="Q222" s="103"/>
      <c r="R222" s="103"/>
      <c r="S222" s="103"/>
      <c r="T222" s="103"/>
      <c r="U222" s="103"/>
      <c r="V222" s="103"/>
      <c r="W222" s="103"/>
      <c r="X222" s="103"/>
      <c r="Y222" s="103"/>
      <c r="Z222" s="103"/>
      <c r="AA222" s="103"/>
      <c r="AB222" s="103"/>
    </row>
    <row r="223" spans="1:28" ht="15.6" x14ac:dyDescent="0.3">
      <c r="A223" s="103"/>
      <c r="B223" s="104"/>
      <c r="C223" s="103"/>
      <c r="D223" s="103"/>
      <c r="E223" s="103"/>
      <c r="F223" s="103"/>
      <c r="G223" s="103"/>
      <c r="H223" s="103"/>
      <c r="I223" s="103"/>
      <c r="J223" s="103"/>
      <c r="K223" s="103"/>
      <c r="L223" s="103"/>
      <c r="M223" s="103"/>
      <c r="N223" s="103"/>
      <c r="O223" s="103"/>
      <c r="P223" s="103"/>
      <c r="Q223" s="103"/>
      <c r="R223" s="103"/>
      <c r="S223" s="103"/>
      <c r="T223" s="103"/>
      <c r="U223" s="103"/>
      <c r="V223" s="103"/>
      <c r="W223" s="103"/>
      <c r="X223" s="103"/>
      <c r="Y223" s="103"/>
      <c r="Z223" s="103"/>
      <c r="AA223" s="103"/>
      <c r="AB223" s="103"/>
    </row>
    <row r="224" spans="1:28" ht="15.6" x14ac:dyDescent="0.3">
      <c r="A224" s="103"/>
      <c r="B224" s="104"/>
      <c r="C224" s="103"/>
      <c r="D224" s="103"/>
      <c r="E224" s="103"/>
      <c r="F224" s="103"/>
      <c r="G224" s="103"/>
      <c r="H224" s="103"/>
      <c r="I224" s="103"/>
      <c r="J224" s="103"/>
      <c r="K224" s="103"/>
      <c r="L224" s="103"/>
      <c r="M224" s="103"/>
      <c r="N224" s="103"/>
      <c r="O224" s="103"/>
      <c r="P224" s="103"/>
      <c r="Q224" s="103"/>
      <c r="R224" s="103"/>
      <c r="S224" s="103"/>
      <c r="T224" s="103"/>
      <c r="U224" s="103"/>
      <c r="V224" s="103"/>
      <c r="W224" s="103"/>
      <c r="X224" s="103"/>
      <c r="Y224" s="103"/>
      <c r="Z224" s="103"/>
      <c r="AA224" s="103"/>
      <c r="AB224" s="103"/>
    </row>
    <row r="225" spans="1:28" ht="15.6" x14ac:dyDescent="0.3">
      <c r="A225" s="103"/>
      <c r="B225" s="104"/>
      <c r="C225" s="103"/>
      <c r="D225" s="103"/>
      <c r="E225" s="103"/>
      <c r="F225" s="103"/>
      <c r="G225" s="103"/>
      <c r="H225" s="103"/>
      <c r="I225" s="103"/>
      <c r="J225" s="103"/>
      <c r="K225" s="103"/>
      <c r="L225" s="103"/>
      <c r="M225" s="103"/>
      <c r="N225" s="103"/>
      <c r="O225" s="103"/>
      <c r="P225" s="103"/>
      <c r="Q225" s="103"/>
      <c r="R225" s="103"/>
      <c r="S225" s="103"/>
      <c r="T225" s="103"/>
      <c r="U225" s="103"/>
      <c r="V225" s="103"/>
      <c r="W225" s="103"/>
      <c r="X225" s="103"/>
      <c r="Y225" s="103"/>
      <c r="Z225" s="103"/>
      <c r="AA225" s="103"/>
      <c r="AB225" s="103"/>
    </row>
    <row r="226" spans="1:28" ht="15.6" x14ac:dyDescent="0.3">
      <c r="A226" s="103"/>
      <c r="B226" s="104"/>
      <c r="C226" s="103"/>
      <c r="D226" s="103"/>
      <c r="E226" s="103"/>
      <c r="F226" s="103"/>
      <c r="G226" s="103"/>
      <c r="H226" s="103"/>
      <c r="I226" s="103"/>
      <c r="J226" s="103"/>
      <c r="K226" s="103"/>
      <c r="L226" s="103"/>
      <c r="M226" s="103"/>
      <c r="N226" s="103"/>
      <c r="O226" s="103"/>
      <c r="P226" s="103"/>
      <c r="Q226" s="103"/>
      <c r="R226" s="103"/>
      <c r="S226" s="103"/>
      <c r="T226" s="103"/>
      <c r="U226" s="103"/>
      <c r="V226" s="103"/>
      <c r="W226" s="103"/>
      <c r="X226" s="103"/>
      <c r="Y226" s="103"/>
      <c r="Z226" s="103"/>
      <c r="AA226" s="103"/>
      <c r="AB226" s="103"/>
    </row>
    <row r="227" spans="1:28" ht="15.6" x14ac:dyDescent="0.3">
      <c r="A227" s="103"/>
      <c r="B227" s="104"/>
      <c r="C227" s="103"/>
      <c r="D227" s="103"/>
      <c r="E227" s="103"/>
      <c r="F227" s="103"/>
      <c r="G227" s="103"/>
      <c r="H227" s="103"/>
      <c r="I227" s="103"/>
      <c r="J227" s="103"/>
      <c r="K227" s="103"/>
      <c r="L227" s="103"/>
      <c r="M227" s="103"/>
      <c r="N227" s="103"/>
      <c r="O227" s="103"/>
      <c r="P227" s="103"/>
      <c r="Q227" s="103"/>
      <c r="R227" s="103"/>
      <c r="S227" s="103"/>
      <c r="T227" s="103"/>
      <c r="U227" s="103"/>
      <c r="V227" s="103"/>
      <c r="W227" s="103"/>
      <c r="X227" s="103"/>
      <c r="Y227" s="103"/>
      <c r="Z227" s="103"/>
      <c r="AA227" s="103"/>
      <c r="AB227" s="103"/>
    </row>
    <row r="228" spans="1:28" ht="15.6" x14ac:dyDescent="0.3">
      <c r="A228" s="103"/>
      <c r="B228" s="104"/>
      <c r="C228" s="103"/>
      <c r="D228" s="103"/>
      <c r="E228" s="103"/>
      <c r="F228" s="103"/>
      <c r="G228" s="103"/>
      <c r="H228" s="103"/>
      <c r="I228" s="103"/>
      <c r="J228" s="103"/>
      <c r="K228" s="103"/>
      <c r="L228" s="103"/>
      <c r="M228" s="103"/>
      <c r="N228" s="103"/>
      <c r="O228" s="103"/>
      <c r="P228" s="103"/>
      <c r="Q228" s="103"/>
      <c r="R228" s="103"/>
      <c r="S228" s="103"/>
      <c r="T228" s="103"/>
      <c r="U228" s="103"/>
      <c r="V228" s="103"/>
      <c r="W228" s="103"/>
      <c r="X228" s="103"/>
      <c r="Y228" s="103"/>
      <c r="Z228" s="103"/>
      <c r="AA228" s="103"/>
      <c r="AB228" s="103"/>
    </row>
    <row r="229" spans="1:28" ht="15.6" x14ac:dyDescent="0.3">
      <c r="A229" s="103"/>
      <c r="B229" s="104"/>
      <c r="C229" s="103"/>
      <c r="D229" s="103"/>
      <c r="E229" s="103"/>
      <c r="F229" s="103"/>
      <c r="G229" s="103"/>
      <c r="H229" s="103"/>
      <c r="I229" s="103"/>
      <c r="J229" s="103"/>
      <c r="K229" s="103"/>
      <c r="L229" s="103"/>
      <c r="M229" s="103"/>
      <c r="N229" s="103"/>
      <c r="O229" s="103"/>
      <c r="P229" s="103"/>
      <c r="Q229" s="103"/>
      <c r="R229" s="103"/>
      <c r="S229" s="103"/>
      <c r="T229" s="103"/>
      <c r="U229" s="103"/>
      <c r="V229" s="103"/>
      <c r="W229" s="103"/>
      <c r="X229" s="103"/>
      <c r="Y229" s="103"/>
      <c r="Z229" s="103"/>
      <c r="AA229" s="103"/>
      <c r="AB229" s="103"/>
    </row>
    <row r="230" spans="1:28" ht="15.6" x14ac:dyDescent="0.3">
      <c r="A230" s="103"/>
      <c r="B230" s="104"/>
      <c r="C230" s="103"/>
      <c r="D230" s="103"/>
      <c r="E230" s="103"/>
      <c r="F230" s="103"/>
      <c r="G230" s="103"/>
      <c r="H230" s="103"/>
      <c r="I230" s="103"/>
      <c r="J230" s="103"/>
      <c r="K230" s="103"/>
      <c r="L230" s="103"/>
      <c r="M230" s="103"/>
      <c r="N230" s="103"/>
      <c r="O230" s="103"/>
      <c r="P230" s="103"/>
      <c r="Q230" s="103"/>
      <c r="R230" s="103"/>
      <c r="S230" s="103"/>
      <c r="T230" s="103"/>
      <c r="U230" s="103"/>
      <c r="V230" s="103"/>
      <c r="W230" s="103"/>
      <c r="X230" s="103"/>
      <c r="Y230" s="103"/>
      <c r="Z230" s="103"/>
      <c r="AA230" s="103"/>
      <c r="AB230" s="103"/>
    </row>
    <row r="231" spans="1:28" ht="15.6" x14ac:dyDescent="0.3">
      <c r="A231" s="103"/>
      <c r="B231" s="104"/>
      <c r="C231" s="103"/>
      <c r="D231" s="103"/>
      <c r="E231" s="103"/>
      <c r="F231" s="103"/>
      <c r="G231" s="103"/>
      <c r="H231" s="103"/>
      <c r="I231" s="103"/>
      <c r="J231" s="103"/>
      <c r="K231" s="103"/>
      <c r="L231" s="103"/>
      <c r="M231" s="103"/>
      <c r="N231" s="103"/>
      <c r="O231" s="103"/>
      <c r="P231" s="103"/>
      <c r="Q231" s="103"/>
      <c r="R231" s="103"/>
      <c r="S231" s="103"/>
      <c r="T231" s="103"/>
      <c r="U231" s="103"/>
      <c r="V231" s="103"/>
      <c r="W231" s="103"/>
      <c r="X231" s="103"/>
      <c r="Y231" s="103"/>
      <c r="Z231" s="103"/>
      <c r="AA231" s="103"/>
      <c r="AB231" s="103"/>
    </row>
    <row r="232" spans="1:28" ht="15.6" x14ac:dyDescent="0.3">
      <c r="A232" s="103"/>
      <c r="B232" s="104"/>
      <c r="C232" s="103"/>
      <c r="D232" s="103"/>
      <c r="E232" s="103"/>
      <c r="F232" s="103"/>
      <c r="G232" s="103"/>
      <c r="H232" s="103"/>
      <c r="I232" s="103"/>
      <c r="J232" s="103"/>
      <c r="K232" s="103"/>
      <c r="L232" s="103"/>
      <c r="M232" s="103"/>
      <c r="N232" s="103"/>
      <c r="O232" s="103"/>
      <c r="P232" s="103"/>
      <c r="Q232" s="103"/>
      <c r="R232" s="103"/>
      <c r="S232" s="103"/>
      <c r="T232" s="103"/>
      <c r="U232" s="103"/>
      <c r="V232" s="103"/>
      <c r="W232" s="103"/>
      <c r="X232" s="103"/>
      <c r="Y232" s="103"/>
      <c r="Z232" s="103"/>
      <c r="AA232" s="103"/>
      <c r="AB232" s="103"/>
    </row>
    <row r="233" spans="1:28" ht="15.6" x14ac:dyDescent="0.3">
      <c r="A233" s="103"/>
      <c r="B233" s="104"/>
      <c r="C233" s="103"/>
      <c r="D233" s="103"/>
      <c r="E233" s="103"/>
      <c r="F233" s="103"/>
      <c r="G233" s="103"/>
      <c r="H233" s="103"/>
      <c r="I233" s="103"/>
      <c r="J233" s="103"/>
      <c r="K233" s="103"/>
      <c r="L233" s="103"/>
      <c r="M233" s="103"/>
      <c r="N233" s="103"/>
      <c r="O233" s="103"/>
      <c r="P233" s="103"/>
      <c r="Q233" s="103"/>
      <c r="R233" s="103"/>
      <c r="S233" s="103"/>
      <c r="T233" s="103"/>
      <c r="U233" s="103"/>
      <c r="V233" s="103"/>
      <c r="W233" s="103"/>
      <c r="X233" s="103"/>
      <c r="Y233" s="103"/>
      <c r="Z233" s="103"/>
      <c r="AA233" s="103"/>
    </row>
    <row r="234" spans="1:28" ht="15.6" x14ac:dyDescent="0.3">
      <c r="A234" s="103"/>
      <c r="B234" s="104"/>
      <c r="C234" s="103"/>
      <c r="D234" s="103"/>
      <c r="E234" s="103"/>
      <c r="F234" s="103"/>
      <c r="G234" s="103"/>
      <c r="H234" s="103"/>
      <c r="I234" s="103"/>
      <c r="J234" s="103"/>
      <c r="K234" s="103"/>
      <c r="L234" s="103"/>
      <c r="M234" s="103"/>
      <c r="N234" s="103"/>
      <c r="O234" s="103"/>
      <c r="P234" s="103"/>
      <c r="Q234" s="103"/>
      <c r="R234" s="103"/>
      <c r="S234" s="103"/>
      <c r="T234" s="103"/>
      <c r="U234" s="103"/>
      <c r="V234" s="103"/>
      <c r="W234" s="103"/>
      <c r="X234" s="103"/>
      <c r="Y234" s="103"/>
      <c r="Z234" s="103"/>
      <c r="AA234" s="103"/>
    </row>
    <row r="235" spans="1:28" ht="15.6" x14ac:dyDescent="0.3">
      <c r="A235" s="103"/>
      <c r="B235" s="104"/>
      <c r="C235" s="103"/>
      <c r="D235" s="103"/>
      <c r="E235" s="103"/>
      <c r="F235" s="103"/>
      <c r="G235" s="103"/>
      <c r="H235" s="103"/>
      <c r="I235" s="103"/>
      <c r="J235" s="103"/>
      <c r="K235" s="103"/>
      <c r="L235" s="103"/>
      <c r="M235" s="103"/>
      <c r="N235" s="103"/>
      <c r="O235" s="103"/>
      <c r="P235" s="103"/>
      <c r="Q235" s="103"/>
      <c r="R235" s="103"/>
      <c r="S235" s="103"/>
      <c r="T235" s="103"/>
      <c r="U235" s="103"/>
      <c r="V235" s="103"/>
      <c r="W235" s="103"/>
      <c r="X235" s="103"/>
      <c r="Y235" s="103"/>
      <c r="Z235" s="103"/>
      <c r="AA235" s="103"/>
    </row>
    <row r="236" spans="1:28" ht="15.6" x14ac:dyDescent="0.3">
      <c r="A236" s="103"/>
      <c r="B236" s="104"/>
      <c r="C236" s="103"/>
      <c r="D236" s="103"/>
      <c r="E236" s="103"/>
      <c r="F236" s="103"/>
      <c r="G236" s="103"/>
      <c r="H236" s="103"/>
      <c r="I236" s="103"/>
      <c r="J236" s="103"/>
      <c r="K236" s="103"/>
      <c r="L236" s="103"/>
      <c r="M236" s="103"/>
      <c r="N236" s="103"/>
      <c r="O236" s="103"/>
      <c r="P236" s="103"/>
      <c r="Q236" s="103"/>
      <c r="R236" s="103"/>
      <c r="S236" s="103"/>
      <c r="T236" s="103"/>
      <c r="U236" s="103"/>
      <c r="V236" s="103"/>
      <c r="W236" s="103"/>
      <c r="X236" s="103"/>
      <c r="Y236" s="103"/>
      <c r="Z236" s="103"/>
      <c r="AA236" s="103"/>
    </row>
    <row r="237" spans="1:28" ht="15.6" x14ac:dyDescent="0.3">
      <c r="A237" s="103"/>
      <c r="B237" s="104"/>
      <c r="C237" s="103"/>
      <c r="D237" s="103"/>
      <c r="E237" s="103"/>
      <c r="F237" s="103"/>
      <c r="G237" s="103"/>
      <c r="H237" s="103"/>
      <c r="I237" s="103"/>
      <c r="J237" s="103"/>
      <c r="K237" s="103"/>
      <c r="L237" s="103"/>
      <c r="M237" s="103"/>
      <c r="N237" s="103"/>
      <c r="O237" s="103"/>
      <c r="P237" s="103"/>
      <c r="Q237" s="103"/>
      <c r="R237" s="103"/>
      <c r="S237" s="103"/>
      <c r="T237" s="103"/>
      <c r="U237" s="103"/>
      <c r="V237" s="103"/>
      <c r="W237" s="103"/>
      <c r="X237" s="103"/>
      <c r="Y237" s="103"/>
      <c r="Z237" s="103"/>
      <c r="AA237" s="103"/>
    </row>
    <row r="238" spans="1:28" ht="15.6" x14ac:dyDescent="0.3">
      <c r="A238" s="103"/>
      <c r="B238" s="104"/>
      <c r="C238" s="103"/>
      <c r="D238" s="103"/>
      <c r="E238" s="103"/>
      <c r="F238" s="103"/>
      <c r="G238" s="103"/>
      <c r="H238" s="103"/>
      <c r="I238" s="103"/>
      <c r="J238" s="103"/>
      <c r="K238" s="103"/>
      <c r="L238" s="103"/>
      <c r="M238" s="103"/>
      <c r="N238" s="103"/>
      <c r="O238" s="103"/>
      <c r="P238" s="103"/>
      <c r="Q238" s="103"/>
      <c r="R238" s="103"/>
      <c r="S238" s="103"/>
      <c r="T238" s="103"/>
      <c r="U238" s="103"/>
      <c r="V238" s="103"/>
      <c r="W238" s="103"/>
      <c r="X238" s="103"/>
      <c r="Y238" s="103"/>
      <c r="Z238" s="103"/>
      <c r="AA238" s="103"/>
    </row>
    <row r="239" spans="1:28" ht="15.6" x14ac:dyDescent="0.3">
      <c r="A239" s="103"/>
      <c r="B239" s="104"/>
      <c r="C239" s="103"/>
      <c r="D239" s="103"/>
      <c r="E239" s="103"/>
      <c r="F239" s="103"/>
      <c r="G239" s="103"/>
      <c r="H239" s="103"/>
      <c r="I239" s="103"/>
      <c r="J239" s="103"/>
      <c r="K239" s="103"/>
      <c r="L239" s="103"/>
      <c r="M239" s="103"/>
      <c r="N239" s="103"/>
      <c r="O239" s="103"/>
      <c r="P239" s="103"/>
      <c r="Q239" s="103"/>
      <c r="R239" s="103"/>
      <c r="S239" s="103"/>
      <c r="T239" s="103"/>
      <c r="U239" s="103"/>
      <c r="V239" s="103"/>
      <c r="W239" s="103"/>
      <c r="X239" s="103"/>
      <c r="Y239" s="103"/>
      <c r="Z239" s="103"/>
      <c r="AA239" s="103"/>
    </row>
    <row r="240" spans="1:28" ht="15.6" x14ac:dyDescent="0.3">
      <c r="A240" s="103"/>
      <c r="B240" s="104"/>
      <c r="C240" s="103"/>
      <c r="D240" s="103"/>
      <c r="E240" s="103"/>
      <c r="F240" s="103"/>
      <c r="G240" s="103"/>
      <c r="H240" s="103"/>
      <c r="I240" s="103"/>
      <c r="J240" s="103"/>
      <c r="K240" s="103"/>
      <c r="L240" s="103"/>
      <c r="M240" s="103"/>
      <c r="N240" s="103"/>
      <c r="O240" s="103"/>
      <c r="P240" s="103"/>
      <c r="Q240" s="103"/>
      <c r="R240" s="103"/>
      <c r="S240" s="103"/>
      <c r="T240" s="103"/>
      <c r="U240" s="103"/>
      <c r="V240" s="103"/>
      <c r="W240" s="103"/>
      <c r="X240" s="103"/>
      <c r="Y240" s="103"/>
      <c r="Z240" s="103"/>
      <c r="AA240" s="103"/>
    </row>
    <row r="241" spans="1:27" ht="15.6" x14ac:dyDescent="0.3">
      <c r="A241" s="103"/>
      <c r="B241" s="104"/>
      <c r="C241" s="103"/>
      <c r="D241" s="103"/>
      <c r="E241" s="103"/>
      <c r="F241" s="103"/>
      <c r="G241" s="103"/>
      <c r="H241" s="103"/>
      <c r="I241" s="103"/>
      <c r="J241" s="103"/>
      <c r="K241" s="103"/>
      <c r="L241" s="103"/>
      <c r="M241" s="103"/>
      <c r="N241" s="103"/>
      <c r="O241" s="103"/>
      <c r="P241" s="103"/>
      <c r="Q241" s="103"/>
      <c r="R241" s="103"/>
      <c r="S241" s="103"/>
      <c r="T241" s="103"/>
      <c r="U241" s="103"/>
      <c r="V241" s="103"/>
      <c r="W241" s="103"/>
      <c r="X241" s="103"/>
      <c r="Y241" s="103"/>
      <c r="Z241" s="103"/>
      <c r="AA241" s="103"/>
    </row>
    <row r="242" spans="1:27" ht="15.6" x14ac:dyDescent="0.3">
      <c r="A242" s="103"/>
      <c r="B242" s="104"/>
      <c r="C242" s="103"/>
      <c r="D242" s="103"/>
      <c r="E242" s="103"/>
      <c r="F242" s="103"/>
      <c r="G242" s="103"/>
      <c r="H242" s="103"/>
      <c r="I242" s="103"/>
      <c r="J242" s="103"/>
      <c r="K242" s="103"/>
      <c r="L242" s="103"/>
      <c r="M242" s="103"/>
      <c r="N242" s="103"/>
      <c r="O242" s="103"/>
      <c r="P242" s="103"/>
      <c r="Q242" s="103"/>
      <c r="R242" s="103"/>
      <c r="S242" s="103"/>
      <c r="T242" s="103"/>
      <c r="U242" s="103"/>
      <c r="V242" s="103"/>
      <c r="W242" s="103"/>
      <c r="X242" s="103"/>
      <c r="Y242" s="103"/>
      <c r="Z242" s="103"/>
      <c r="AA242" s="103"/>
    </row>
    <row r="243" spans="1:27" ht="15.6" x14ac:dyDescent="0.3">
      <c r="A243" s="103"/>
      <c r="B243" s="104"/>
      <c r="C243" s="103"/>
      <c r="D243" s="103"/>
      <c r="E243" s="103"/>
      <c r="F243" s="103"/>
      <c r="G243" s="103"/>
      <c r="H243" s="103"/>
      <c r="I243" s="103"/>
      <c r="J243" s="103"/>
      <c r="K243" s="103"/>
      <c r="L243" s="103"/>
      <c r="M243" s="103"/>
      <c r="N243" s="103"/>
      <c r="O243" s="103"/>
      <c r="P243" s="103"/>
      <c r="Q243" s="103"/>
      <c r="R243" s="103"/>
      <c r="S243" s="103"/>
      <c r="T243" s="103"/>
      <c r="U243" s="103"/>
      <c r="V243" s="103"/>
      <c r="W243" s="103"/>
      <c r="X243" s="103"/>
      <c r="Y243" s="103"/>
      <c r="Z243" s="103"/>
      <c r="AA243" s="103"/>
    </row>
    <row r="244" spans="1:27" ht="15.6" x14ac:dyDescent="0.3">
      <c r="A244" s="103"/>
      <c r="B244" s="104"/>
      <c r="C244" s="103"/>
      <c r="D244" s="103"/>
      <c r="E244" s="103"/>
      <c r="F244" s="103"/>
      <c r="G244" s="103"/>
      <c r="H244" s="103"/>
      <c r="I244" s="103"/>
      <c r="J244" s="103"/>
      <c r="K244" s="103"/>
      <c r="L244" s="103"/>
      <c r="M244" s="103"/>
      <c r="N244" s="103"/>
      <c r="O244" s="103"/>
      <c r="P244" s="103"/>
      <c r="Q244" s="103"/>
      <c r="R244" s="103"/>
      <c r="S244" s="103"/>
      <c r="T244" s="103"/>
      <c r="U244" s="103"/>
      <c r="V244" s="103"/>
      <c r="W244" s="103"/>
      <c r="X244" s="103"/>
      <c r="Y244" s="103"/>
      <c r="Z244" s="103"/>
      <c r="AA244" s="103"/>
    </row>
    <row r="245" spans="1:27" ht="15.6" x14ac:dyDescent="0.3">
      <c r="A245" s="103"/>
      <c r="B245" s="104"/>
      <c r="C245" s="103"/>
      <c r="D245" s="103"/>
      <c r="E245" s="103"/>
      <c r="F245" s="103"/>
      <c r="G245" s="103"/>
      <c r="H245" s="103"/>
      <c r="I245" s="103"/>
      <c r="J245" s="103"/>
      <c r="K245" s="103"/>
      <c r="L245" s="103"/>
      <c r="M245" s="103"/>
      <c r="N245" s="103"/>
      <c r="O245" s="103"/>
      <c r="P245" s="103"/>
      <c r="Q245" s="103"/>
      <c r="R245" s="103"/>
      <c r="S245" s="103"/>
      <c r="T245" s="103"/>
      <c r="U245" s="103"/>
      <c r="V245" s="103"/>
      <c r="W245" s="103"/>
      <c r="X245" s="103"/>
      <c r="Y245" s="103"/>
      <c r="Z245" s="103"/>
      <c r="AA245" s="103"/>
    </row>
    <row r="246" spans="1:27" ht="15.6" x14ac:dyDescent="0.3">
      <c r="A246" s="103"/>
      <c r="B246" s="104"/>
      <c r="C246" s="103"/>
      <c r="D246" s="103"/>
      <c r="E246" s="103"/>
      <c r="F246" s="103"/>
      <c r="G246" s="103"/>
      <c r="H246" s="103"/>
      <c r="I246" s="103"/>
      <c r="J246" s="103"/>
      <c r="K246" s="103"/>
      <c r="L246" s="103"/>
      <c r="M246" s="103"/>
      <c r="N246" s="103"/>
      <c r="O246" s="103"/>
      <c r="P246" s="103"/>
      <c r="Q246" s="103"/>
      <c r="R246" s="103"/>
      <c r="S246" s="103"/>
      <c r="T246" s="103"/>
      <c r="U246" s="103"/>
      <c r="V246" s="103"/>
      <c r="W246" s="103"/>
      <c r="X246" s="103"/>
      <c r="Y246" s="103"/>
      <c r="Z246" s="103"/>
      <c r="AA246" s="103"/>
    </row>
    <row r="247" spans="1:27" ht="15.6" x14ac:dyDescent="0.3">
      <c r="A247" s="103"/>
      <c r="B247" s="104"/>
      <c r="C247" s="103"/>
      <c r="D247" s="103"/>
      <c r="E247" s="103"/>
      <c r="F247" s="103"/>
      <c r="G247" s="103"/>
      <c r="H247" s="103"/>
      <c r="I247" s="103"/>
      <c r="J247" s="103"/>
      <c r="K247" s="103"/>
      <c r="L247" s="103"/>
      <c r="M247" s="103"/>
      <c r="N247" s="103"/>
      <c r="O247" s="103"/>
      <c r="P247" s="103"/>
      <c r="Q247" s="103"/>
      <c r="R247" s="103"/>
      <c r="S247" s="103"/>
      <c r="T247" s="103"/>
      <c r="U247" s="103"/>
      <c r="V247" s="103"/>
      <c r="W247" s="103"/>
      <c r="X247" s="103"/>
      <c r="Y247" s="103"/>
      <c r="Z247" s="103"/>
      <c r="AA247" s="103"/>
    </row>
    <row r="248" spans="1:27" ht="15.6" x14ac:dyDescent="0.3">
      <c r="A248" s="103"/>
      <c r="B248" s="104"/>
      <c r="C248" s="103"/>
      <c r="D248" s="103"/>
      <c r="E248" s="103"/>
      <c r="F248" s="103"/>
      <c r="G248" s="103"/>
      <c r="H248" s="103"/>
      <c r="I248" s="103"/>
      <c r="J248" s="103"/>
      <c r="K248" s="103"/>
      <c r="L248" s="103"/>
      <c r="M248" s="103"/>
      <c r="N248" s="103"/>
      <c r="O248" s="103"/>
      <c r="P248" s="103"/>
      <c r="Q248" s="103"/>
      <c r="R248" s="103"/>
      <c r="S248" s="103"/>
      <c r="T248" s="103"/>
      <c r="U248" s="103"/>
      <c r="V248" s="103"/>
      <c r="W248" s="103"/>
      <c r="X248" s="103"/>
      <c r="Y248" s="103"/>
      <c r="Z248" s="103"/>
      <c r="AA248" s="103"/>
    </row>
    <row r="249" spans="1:27" ht="15.6" x14ac:dyDescent="0.3">
      <c r="A249" s="103"/>
      <c r="B249" s="104"/>
      <c r="C249" s="103"/>
      <c r="D249" s="103"/>
      <c r="E249" s="103"/>
      <c r="F249" s="103"/>
      <c r="G249" s="103"/>
      <c r="H249" s="103"/>
      <c r="I249" s="103"/>
      <c r="J249" s="103"/>
      <c r="K249" s="103"/>
      <c r="L249" s="103"/>
      <c r="M249" s="103"/>
      <c r="N249" s="103"/>
      <c r="O249" s="103"/>
      <c r="P249" s="103"/>
      <c r="Q249" s="103"/>
      <c r="R249" s="103"/>
      <c r="S249" s="103"/>
      <c r="T249" s="103"/>
      <c r="U249" s="103"/>
      <c r="V249" s="103"/>
      <c r="W249" s="103"/>
      <c r="X249" s="103"/>
      <c r="Y249" s="103"/>
      <c r="Z249" s="103"/>
      <c r="AA249" s="103"/>
    </row>
    <row r="250" spans="1:27" ht="15.6" x14ac:dyDescent="0.3">
      <c r="A250" s="103"/>
      <c r="B250" s="104"/>
      <c r="C250" s="103"/>
      <c r="D250" s="103"/>
      <c r="E250" s="103"/>
      <c r="F250" s="103"/>
      <c r="G250" s="103"/>
      <c r="H250" s="103"/>
      <c r="I250" s="103"/>
      <c r="J250" s="103"/>
      <c r="K250" s="103"/>
      <c r="L250" s="103"/>
      <c r="M250" s="103"/>
      <c r="N250" s="103"/>
      <c r="O250" s="103"/>
      <c r="P250" s="103"/>
      <c r="Q250" s="103"/>
      <c r="R250" s="103"/>
      <c r="S250" s="103"/>
      <c r="T250" s="103"/>
      <c r="U250" s="103"/>
      <c r="V250" s="103"/>
      <c r="W250" s="103"/>
      <c r="X250" s="103"/>
      <c r="Y250" s="103"/>
      <c r="Z250" s="103"/>
      <c r="AA250" s="103"/>
    </row>
    <row r="251" spans="1:27" ht="15.6" x14ac:dyDescent="0.3">
      <c r="A251" s="103"/>
      <c r="B251" s="104"/>
      <c r="C251" s="103"/>
      <c r="D251" s="103"/>
      <c r="E251" s="103"/>
      <c r="F251" s="103"/>
      <c r="G251" s="103"/>
      <c r="H251" s="103"/>
      <c r="I251" s="103"/>
      <c r="J251" s="103"/>
      <c r="K251" s="103"/>
      <c r="L251" s="103"/>
      <c r="M251" s="103"/>
      <c r="N251" s="103"/>
      <c r="O251" s="103"/>
      <c r="P251" s="103"/>
      <c r="Q251" s="103"/>
      <c r="R251" s="103"/>
      <c r="S251" s="103"/>
      <c r="T251" s="103"/>
      <c r="U251" s="103"/>
      <c r="V251" s="103"/>
      <c r="W251" s="103"/>
      <c r="X251" s="103"/>
      <c r="Y251" s="103"/>
      <c r="Z251" s="103"/>
      <c r="AA251" s="103"/>
    </row>
    <row r="252" spans="1:27" ht="15.6" x14ac:dyDescent="0.3">
      <c r="A252" s="103"/>
      <c r="B252" s="104"/>
      <c r="C252" s="103"/>
      <c r="D252" s="103"/>
      <c r="E252" s="103"/>
      <c r="F252" s="103"/>
      <c r="G252" s="103"/>
      <c r="H252" s="103"/>
      <c r="I252" s="103"/>
      <c r="J252" s="103"/>
      <c r="K252" s="103"/>
      <c r="L252" s="103"/>
      <c r="M252" s="103"/>
      <c r="N252" s="103"/>
      <c r="O252" s="103"/>
      <c r="P252" s="103"/>
      <c r="Q252" s="103"/>
      <c r="R252" s="103"/>
      <c r="S252" s="103"/>
      <c r="T252" s="103"/>
      <c r="U252" s="103"/>
      <c r="V252" s="103"/>
      <c r="W252" s="103"/>
      <c r="X252" s="103"/>
      <c r="Y252" s="103"/>
      <c r="Z252" s="103"/>
      <c r="AA252" s="103"/>
    </row>
    <row r="253" spans="1:27" ht="15.6" x14ac:dyDescent="0.3">
      <c r="A253" s="103"/>
      <c r="B253" s="104"/>
      <c r="C253" s="103"/>
      <c r="D253" s="103"/>
      <c r="E253" s="103"/>
      <c r="F253" s="103"/>
      <c r="G253" s="103"/>
      <c r="H253" s="103"/>
      <c r="I253" s="103"/>
      <c r="J253" s="103"/>
      <c r="K253" s="103"/>
      <c r="L253" s="103"/>
      <c r="M253" s="103"/>
      <c r="N253" s="103"/>
      <c r="O253" s="103"/>
      <c r="P253" s="103"/>
      <c r="Q253" s="103"/>
      <c r="R253" s="103"/>
      <c r="S253" s="103"/>
      <c r="T253" s="103"/>
      <c r="U253" s="103"/>
      <c r="V253" s="103"/>
      <c r="W253" s="103"/>
      <c r="X253" s="103"/>
      <c r="Y253" s="103"/>
      <c r="Z253" s="103"/>
      <c r="AA253" s="103"/>
    </row>
    <row r="254" spans="1:27" ht="15.6" x14ac:dyDescent="0.3">
      <c r="A254" s="103"/>
      <c r="B254" s="104"/>
      <c r="C254" s="103"/>
      <c r="D254" s="103"/>
      <c r="E254" s="103"/>
      <c r="F254" s="103"/>
      <c r="G254" s="103"/>
      <c r="H254" s="103"/>
      <c r="I254" s="103"/>
      <c r="J254" s="103"/>
      <c r="K254" s="103"/>
      <c r="L254" s="103"/>
      <c r="M254" s="103"/>
      <c r="N254" s="103"/>
      <c r="O254" s="103"/>
      <c r="P254" s="103"/>
      <c r="Q254" s="103"/>
      <c r="R254" s="103"/>
      <c r="S254" s="103"/>
      <c r="T254" s="103"/>
      <c r="U254" s="103"/>
      <c r="V254" s="103"/>
      <c r="W254" s="103"/>
      <c r="X254" s="103"/>
      <c r="Y254" s="103"/>
      <c r="Z254" s="103"/>
      <c r="AA254" s="103"/>
    </row>
    <row r="255" spans="1:27" ht="15.6" x14ac:dyDescent="0.3">
      <c r="A255" s="103"/>
      <c r="B255" s="104"/>
      <c r="C255" s="103"/>
      <c r="D255" s="103"/>
      <c r="E255" s="103"/>
      <c r="F255" s="103"/>
      <c r="G255" s="103"/>
      <c r="H255" s="103"/>
      <c r="I255" s="103"/>
      <c r="J255" s="103"/>
      <c r="K255" s="103"/>
      <c r="L255" s="103"/>
      <c r="M255" s="103"/>
      <c r="N255" s="103"/>
      <c r="O255" s="103"/>
      <c r="P255" s="103"/>
      <c r="Q255" s="103"/>
      <c r="R255" s="103"/>
      <c r="S255" s="103"/>
      <c r="T255" s="103"/>
      <c r="U255" s="103"/>
      <c r="V255" s="103"/>
      <c r="W255" s="103"/>
      <c r="X255" s="103"/>
      <c r="Y255" s="103"/>
      <c r="Z255" s="103"/>
      <c r="AA255" s="103"/>
    </row>
    <row r="256" spans="1:27" ht="15.6" x14ac:dyDescent="0.3">
      <c r="A256" s="103"/>
      <c r="B256" s="104"/>
      <c r="C256" s="103"/>
      <c r="D256" s="103"/>
      <c r="E256" s="103"/>
      <c r="F256" s="103"/>
      <c r="G256" s="103"/>
      <c r="H256" s="103"/>
      <c r="I256" s="103"/>
      <c r="J256" s="103"/>
      <c r="K256" s="103"/>
      <c r="L256" s="103"/>
      <c r="M256" s="103"/>
      <c r="N256" s="103"/>
      <c r="O256" s="103"/>
      <c r="P256" s="103"/>
      <c r="Q256" s="103"/>
      <c r="R256" s="103"/>
      <c r="S256" s="103"/>
      <c r="T256" s="103"/>
      <c r="U256" s="103"/>
      <c r="V256" s="103"/>
      <c r="W256" s="103"/>
      <c r="X256" s="103"/>
      <c r="Y256" s="103"/>
      <c r="Z256" s="103"/>
      <c r="AA256" s="103"/>
    </row>
    <row r="257" spans="1:27" ht="15.6" x14ac:dyDescent="0.3">
      <c r="A257" s="103"/>
      <c r="B257" s="104"/>
      <c r="C257" s="103"/>
      <c r="D257" s="103"/>
      <c r="E257" s="103"/>
      <c r="F257" s="103"/>
      <c r="G257" s="103"/>
      <c r="H257" s="103"/>
      <c r="I257" s="103"/>
      <c r="J257" s="103"/>
      <c r="K257" s="103"/>
      <c r="L257" s="103"/>
      <c r="M257" s="103"/>
      <c r="N257" s="103"/>
      <c r="O257" s="103"/>
      <c r="P257" s="103"/>
      <c r="Q257" s="103"/>
      <c r="R257" s="103"/>
      <c r="S257" s="103"/>
      <c r="T257" s="103"/>
      <c r="U257" s="103"/>
      <c r="V257" s="103"/>
      <c r="W257" s="103"/>
      <c r="X257" s="103"/>
      <c r="Y257" s="103"/>
      <c r="Z257" s="103"/>
      <c r="AA257" s="103"/>
    </row>
    <row r="258" spans="1:27" ht="15.6" x14ac:dyDescent="0.3">
      <c r="A258" s="103"/>
      <c r="B258" s="104"/>
      <c r="C258" s="103"/>
      <c r="D258" s="103"/>
      <c r="E258" s="103"/>
      <c r="F258" s="103"/>
      <c r="G258" s="103"/>
      <c r="H258" s="103"/>
      <c r="I258" s="103"/>
      <c r="J258" s="103"/>
      <c r="K258" s="103"/>
      <c r="L258" s="103"/>
      <c r="M258" s="103"/>
      <c r="N258" s="103"/>
      <c r="O258" s="103"/>
      <c r="P258" s="103"/>
      <c r="Q258" s="103"/>
      <c r="R258" s="103"/>
      <c r="S258" s="103"/>
      <c r="T258" s="103"/>
      <c r="U258" s="103"/>
      <c r="V258" s="103"/>
      <c r="W258" s="103"/>
      <c r="X258" s="103"/>
      <c r="Y258" s="103"/>
      <c r="Z258" s="103"/>
      <c r="AA258" s="103"/>
    </row>
    <row r="259" spans="1:27" ht="15.6" x14ac:dyDescent="0.3">
      <c r="A259" s="103"/>
      <c r="B259" s="104"/>
      <c r="C259" s="103"/>
      <c r="D259" s="103"/>
      <c r="E259" s="103"/>
      <c r="F259" s="103"/>
      <c r="G259" s="103"/>
      <c r="H259" s="103"/>
      <c r="I259" s="103"/>
      <c r="J259" s="103"/>
      <c r="K259" s="103"/>
      <c r="L259" s="103"/>
      <c r="M259" s="103"/>
      <c r="N259" s="103"/>
      <c r="O259" s="103"/>
      <c r="P259" s="103"/>
      <c r="Q259" s="103"/>
      <c r="R259" s="103"/>
      <c r="S259" s="103"/>
      <c r="T259" s="103"/>
      <c r="U259" s="103"/>
      <c r="V259" s="103"/>
      <c r="W259" s="103"/>
      <c r="X259" s="103"/>
      <c r="Y259" s="103"/>
      <c r="Z259" s="103"/>
      <c r="AA259" s="103"/>
    </row>
    <row r="260" spans="1:27" ht="15.6" x14ac:dyDescent="0.3">
      <c r="A260" s="103"/>
      <c r="B260" s="104"/>
      <c r="C260" s="103"/>
      <c r="D260" s="103"/>
      <c r="E260" s="103"/>
      <c r="F260" s="103"/>
      <c r="G260" s="103"/>
      <c r="H260" s="103"/>
      <c r="I260" s="103"/>
      <c r="J260" s="103"/>
      <c r="K260" s="103"/>
      <c r="L260" s="103"/>
      <c r="M260" s="103"/>
      <c r="N260" s="103"/>
      <c r="O260" s="103"/>
      <c r="P260" s="103"/>
      <c r="Q260" s="103"/>
      <c r="R260" s="103"/>
      <c r="S260" s="103"/>
      <c r="T260" s="103"/>
      <c r="U260" s="103"/>
      <c r="V260" s="103"/>
      <c r="W260" s="103"/>
      <c r="X260" s="103"/>
      <c r="Y260" s="103"/>
      <c r="Z260" s="103"/>
      <c r="AA260" s="103"/>
    </row>
    <row r="261" spans="1:27" ht="15.6" x14ac:dyDescent="0.3">
      <c r="A261" s="103"/>
      <c r="B261" s="104"/>
      <c r="C261" s="103"/>
      <c r="D261" s="103"/>
      <c r="E261" s="103"/>
      <c r="F261" s="103"/>
      <c r="G261" s="103"/>
      <c r="H261" s="103"/>
      <c r="I261" s="103"/>
      <c r="J261" s="103"/>
      <c r="K261" s="103"/>
      <c r="L261" s="103"/>
      <c r="M261" s="103"/>
      <c r="N261" s="103"/>
      <c r="O261" s="103"/>
      <c r="P261" s="103"/>
      <c r="Q261" s="103"/>
      <c r="R261" s="103"/>
      <c r="S261" s="103"/>
      <c r="T261" s="103"/>
      <c r="U261" s="103"/>
      <c r="V261" s="103"/>
      <c r="W261" s="103"/>
      <c r="X261" s="103"/>
      <c r="Y261" s="103"/>
      <c r="Z261" s="103"/>
      <c r="AA261" s="103"/>
    </row>
    <row r="262" spans="1:27" ht="15.6" x14ac:dyDescent="0.3">
      <c r="A262" s="103"/>
      <c r="B262" s="104"/>
      <c r="C262" s="103"/>
      <c r="D262" s="103"/>
      <c r="E262" s="103"/>
      <c r="F262" s="103"/>
      <c r="G262" s="103"/>
      <c r="H262" s="103"/>
      <c r="I262" s="103"/>
      <c r="J262" s="103"/>
      <c r="K262" s="103"/>
      <c r="L262" s="103"/>
      <c r="M262" s="103"/>
      <c r="N262" s="103"/>
      <c r="O262" s="103"/>
      <c r="P262" s="103"/>
      <c r="Q262" s="103"/>
      <c r="R262" s="103"/>
      <c r="S262" s="103"/>
      <c r="T262" s="103"/>
      <c r="U262" s="103"/>
      <c r="V262" s="103"/>
      <c r="W262" s="103"/>
      <c r="X262" s="103"/>
      <c r="Y262" s="103"/>
      <c r="Z262" s="103"/>
      <c r="AA262" s="103"/>
    </row>
    <row r="263" spans="1:27" ht="15.6" x14ac:dyDescent="0.3">
      <c r="A263" s="103"/>
      <c r="B263" s="104"/>
      <c r="C263" s="103"/>
      <c r="D263" s="103"/>
      <c r="E263" s="103"/>
      <c r="F263" s="103"/>
      <c r="G263" s="103"/>
      <c r="H263" s="103"/>
      <c r="I263" s="103"/>
      <c r="J263" s="103"/>
      <c r="K263" s="103"/>
      <c r="L263" s="103"/>
      <c r="M263" s="103"/>
      <c r="N263" s="103"/>
      <c r="O263" s="103"/>
      <c r="P263" s="103"/>
      <c r="Q263" s="103"/>
      <c r="R263" s="103"/>
      <c r="S263" s="103"/>
      <c r="T263" s="103"/>
      <c r="U263" s="103"/>
      <c r="V263" s="103"/>
      <c r="W263" s="103"/>
      <c r="X263" s="103"/>
      <c r="Y263" s="103"/>
      <c r="Z263" s="103"/>
      <c r="AA263" s="103"/>
    </row>
    <row r="264" spans="1:27" ht="15.6" x14ac:dyDescent="0.3">
      <c r="A264" s="103"/>
      <c r="B264" s="104"/>
      <c r="C264" s="103"/>
      <c r="D264" s="103"/>
      <c r="E264" s="103"/>
      <c r="F264" s="103"/>
      <c r="G264" s="103"/>
      <c r="H264" s="103"/>
      <c r="I264" s="103"/>
      <c r="J264" s="103"/>
      <c r="K264" s="103"/>
      <c r="L264" s="103"/>
      <c r="M264" s="103"/>
      <c r="N264" s="103"/>
      <c r="O264" s="103"/>
      <c r="P264" s="103"/>
      <c r="Q264" s="103"/>
      <c r="R264" s="103"/>
      <c r="S264" s="103"/>
      <c r="T264" s="103"/>
      <c r="U264" s="103"/>
      <c r="V264" s="103"/>
      <c r="W264" s="103"/>
      <c r="X264" s="103"/>
      <c r="Y264" s="103"/>
      <c r="Z264" s="103"/>
      <c r="AA264" s="103"/>
    </row>
    <row r="265" spans="1:27" ht="15.6" x14ac:dyDescent="0.3">
      <c r="A265" s="103"/>
      <c r="B265" s="104"/>
      <c r="C265" s="103"/>
      <c r="D265" s="103"/>
      <c r="E265" s="103"/>
      <c r="F265" s="103"/>
      <c r="G265" s="103"/>
      <c r="H265" s="103"/>
      <c r="I265" s="103"/>
      <c r="J265" s="103"/>
      <c r="K265" s="103"/>
      <c r="L265" s="103"/>
      <c r="M265" s="103"/>
      <c r="N265" s="103"/>
      <c r="O265" s="103"/>
      <c r="P265" s="103"/>
      <c r="Q265" s="103"/>
      <c r="R265" s="103"/>
      <c r="S265" s="103"/>
      <c r="T265" s="103"/>
      <c r="U265" s="103"/>
      <c r="V265" s="103"/>
      <c r="W265" s="103"/>
      <c r="X265" s="103"/>
      <c r="Y265" s="103"/>
      <c r="Z265" s="103"/>
      <c r="AA265" s="103"/>
    </row>
    <row r="266" spans="1:27" ht="15.6" x14ac:dyDescent="0.3">
      <c r="A266" s="103"/>
      <c r="B266" s="104"/>
      <c r="C266" s="103"/>
      <c r="D266" s="103"/>
      <c r="E266" s="103"/>
      <c r="F266" s="103"/>
      <c r="G266" s="103"/>
      <c r="H266" s="103"/>
      <c r="I266" s="103"/>
      <c r="J266" s="103"/>
      <c r="K266" s="103"/>
      <c r="L266" s="103"/>
      <c r="M266" s="103"/>
      <c r="N266" s="103"/>
      <c r="O266" s="103"/>
      <c r="P266" s="103"/>
      <c r="Q266" s="103"/>
      <c r="R266" s="103"/>
      <c r="S266" s="103"/>
      <c r="T266" s="103"/>
      <c r="U266" s="103"/>
      <c r="V266" s="103"/>
      <c r="W266" s="103"/>
      <c r="X266" s="103"/>
      <c r="Y266" s="103"/>
      <c r="Z266" s="103"/>
      <c r="AA266" s="103"/>
    </row>
    <row r="267" spans="1:27" ht="15.6" x14ac:dyDescent="0.3">
      <c r="A267" s="103"/>
      <c r="B267" s="104"/>
      <c r="C267" s="103"/>
      <c r="D267" s="103"/>
      <c r="E267" s="103"/>
      <c r="F267" s="103"/>
      <c r="G267" s="103"/>
      <c r="H267" s="103"/>
      <c r="I267" s="103"/>
      <c r="J267" s="103"/>
      <c r="K267" s="103"/>
      <c r="L267" s="103"/>
      <c r="M267" s="103"/>
      <c r="N267" s="103"/>
      <c r="O267" s="103"/>
      <c r="P267" s="103"/>
      <c r="Q267" s="103"/>
      <c r="R267" s="103"/>
      <c r="S267" s="103"/>
      <c r="T267" s="103"/>
      <c r="U267" s="103"/>
      <c r="V267" s="103"/>
      <c r="W267" s="103"/>
      <c r="X267" s="103"/>
      <c r="Y267" s="103"/>
      <c r="Z267" s="103"/>
      <c r="AA267" s="103"/>
    </row>
    <row r="268" spans="1:27" ht="15.6" x14ac:dyDescent="0.3">
      <c r="A268" s="103"/>
      <c r="B268" s="104"/>
      <c r="C268" s="103"/>
      <c r="D268" s="103"/>
      <c r="E268" s="103"/>
      <c r="F268" s="103"/>
      <c r="G268" s="103"/>
      <c r="H268" s="103"/>
      <c r="I268" s="103"/>
      <c r="J268" s="103"/>
      <c r="K268" s="103"/>
      <c r="L268" s="103"/>
      <c r="M268" s="103"/>
      <c r="N268" s="103"/>
      <c r="O268" s="103"/>
      <c r="P268" s="103"/>
      <c r="Q268" s="103"/>
      <c r="R268" s="103"/>
      <c r="S268" s="103"/>
      <c r="T268" s="103"/>
      <c r="U268" s="103"/>
      <c r="V268" s="103"/>
      <c r="W268" s="103"/>
      <c r="X268" s="103"/>
      <c r="Y268" s="103"/>
      <c r="Z268" s="103"/>
      <c r="AA268" s="103"/>
    </row>
    <row r="269" spans="1:27" ht="15.6" x14ac:dyDescent="0.3">
      <c r="A269" s="103"/>
      <c r="B269" s="104"/>
      <c r="C269" s="103"/>
      <c r="D269" s="103"/>
      <c r="E269" s="103"/>
      <c r="F269" s="103"/>
      <c r="G269" s="103"/>
      <c r="H269" s="103"/>
      <c r="I269" s="103"/>
      <c r="J269" s="103"/>
      <c r="K269" s="103"/>
      <c r="L269" s="103"/>
      <c r="M269" s="103"/>
      <c r="N269" s="103"/>
      <c r="O269" s="103"/>
      <c r="P269" s="103"/>
      <c r="Q269" s="103"/>
      <c r="R269" s="103"/>
      <c r="S269" s="103"/>
      <c r="T269" s="103"/>
      <c r="U269" s="103"/>
      <c r="V269" s="103"/>
      <c r="W269" s="103"/>
      <c r="X269" s="103"/>
      <c r="Y269" s="103"/>
      <c r="Z269" s="103"/>
      <c r="AA269" s="103"/>
    </row>
    <row r="270" spans="1:27" ht="15.6" x14ac:dyDescent="0.3">
      <c r="A270" s="103"/>
      <c r="B270" s="104"/>
      <c r="C270" s="103"/>
      <c r="D270" s="103"/>
      <c r="E270" s="103"/>
      <c r="F270" s="103"/>
      <c r="G270" s="103"/>
      <c r="H270" s="103"/>
      <c r="I270" s="103"/>
      <c r="J270" s="103"/>
      <c r="K270" s="103"/>
      <c r="L270" s="103"/>
      <c r="M270" s="103"/>
      <c r="N270" s="103"/>
      <c r="O270" s="103"/>
      <c r="P270" s="103"/>
      <c r="Q270" s="103"/>
      <c r="R270" s="103"/>
      <c r="S270" s="103"/>
      <c r="T270" s="103"/>
      <c r="U270" s="103"/>
      <c r="V270" s="103"/>
      <c r="W270" s="103"/>
      <c r="X270" s="103"/>
      <c r="Y270" s="103"/>
      <c r="Z270" s="103"/>
      <c r="AA270" s="103"/>
    </row>
    <row r="271" spans="1:27" ht="15.6" x14ac:dyDescent="0.3">
      <c r="A271" s="103"/>
      <c r="B271" s="104"/>
      <c r="C271" s="103"/>
      <c r="D271" s="103"/>
      <c r="E271" s="103"/>
      <c r="F271" s="103"/>
      <c r="G271" s="103"/>
      <c r="H271" s="103"/>
      <c r="I271" s="103"/>
      <c r="J271" s="103"/>
      <c r="K271" s="103"/>
      <c r="L271" s="103"/>
      <c r="M271" s="103"/>
      <c r="N271" s="103"/>
      <c r="O271" s="103"/>
      <c r="P271" s="103"/>
      <c r="Q271" s="103"/>
      <c r="R271" s="103"/>
      <c r="S271" s="103"/>
      <c r="T271" s="103"/>
      <c r="U271" s="103"/>
      <c r="V271" s="103"/>
      <c r="W271" s="103"/>
      <c r="X271" s="103"/>
      <c r="Y271" s="103"/>
      <c r="Z271" s="103"/>
      <c r="AA271" s="103"/>
    </row>
    <row r="272" spans="1:27" ht="15.6" x14ac:dyDescent="0.3">
      <c r="A272" s="103"/>
      <c r="B272" s="104"/>
      <c r="C272" s="103"/>
      <c r="D272" s="103"/>
      <c r="E272" s="103"/>
      <c r="F272" s="103"/>
      <c r="G272" s="103"/>
      <c r="H272" s="103"/>
      <c r="I272" s="103"/>
      <c r="J272" s="103"/>
      <c r="K272" s="103"/>
      <c r="L272" s="103"/>
      <c r="M272" s="103"/>
      <c r="N272" s="103"/>
      <c r="O272" s="103"/>
      <c r="P272" s="103"/>
      <c r="Q272" s="103"/>
      <c r="R272" s="103"/>
      <c r="S272" s="103"/>
      <c r="T272" s="103"/>
      <c r="U272" s="103"/>
      <c r="V272" s="103"/>
      <c r="W272" s="103"/>
      <c r="X272" s="103"/>
      <c r="Y272" s="103"/>
      <c r="Z272" s="103"/>
      <c r="AA272" s="103"/>
    </row>
    <row r="273" spans="1:27" ht="15.6" x14ac:dyDescent="0.3">
      <c r="A273" s="103"/>
      <c r="B273" s="104"/>
      <c r="C273" s="103"/>
      <c r="D273" s="103"/>
      <c r="E273" s="103"/>
      <c r="F273" s="103"/>
      <c r="G273" s="103"/>
      <c r="H273" s="103"/>
      <c r="I273" s="103"/>
      <c r="J273" s="103"/>
      <c r="K273" s="103"/>
      <c r="L273" s="103"/>
      <c r="M273" s="103"/>
      <c r="N273" s="103"/>
      <c r="O273" s="103"/>
      <c r="P273" s="103"/>
      <c r="Q273" s="103"/>
      <c r="R273" s="103"/>
      <c r="S273" s="103"/>
      <c r="T273" s="103"/>
      <c r="U273" s="103"/>
      <c r="V273" s="103"/>
      <c r="W273" s="103"/>
      <c r="X273" s="103"/>
      <c r="Y273" s="103"/>
      <c r="Z273" s="103"/>
      <c r="AA273" s="103"/>
    </row>
    <row r="274" spans="1:27" ht="15.6" x14ac:dyDescent="0.3">
      <c r="A274" s="103"/>
      <c r="B274" s="104"/>
      <c r="C274" s="103"/>
      <c r="D274" s="103"/>
      <c r="E274" s="103"/>
      <c r="F274" s="103"/>
      <c r="G274" s="103"/>
      <c r="H274" s="103"/>
      <c r="I274" s="103"/>
      <c r="J274" s="103"/>
      <c r="K274" s="103"/>
      <c r="L274" s="103"/>
      <c r="M274" s="103"/>
      <c r="N274" s="103"/>
      <c r="O274" s="103"/>
      <c r="P274" s="103"/>
      <c r="Q274" s="103"/>
      <c r="R274" s="103"/>
      <c r="S274" s="103"/>
      <c r="T274" s="103"/>
      <c r="U274" s="103"/>
      <c r="V274" s="103"/>
      <c r="W274" s="103"/>
      <c r="X274" s="103"/>
      <c r="Y274" s="103"/>
      <c r="Z274" s="103"/>
      <c r="AA274" s="103"/>
    </row>
    <row r="275" spans="1:27" ht="15.6" x14ac:dyDescent="0.3">
      <c r="A275" s="103"/>
      <c r="B275" s="104"/>
      <c r="C275" s="103"/>
      <c r="D275" s="103"/>
      <c r="E275" s="103"/>
      <c r="F275" s="103"/>
      <c r="G275" s="103"/>
      <c r="H275" s="103"/>
      <c r="I275" s="103"/>
      <c r="J275" s="103"/>
      <c r="K275" s="103"/>
      <c r="L275" s="103"/>
      <c r="M275" s="103"/>
      <c r="N275" s="103"/>
      <c r="O275" s="103"/>
      <c r="P275" s="103"/>
      <c r="Q275" s="103"/>
      <c r="R275" s="103"/>
      <c r="S275" s="103"/>
      <c r="T275" s="103"/>
      <c r="U275" s="103"/>
      <c r="V275" s="103"/>
      <c r="W275" s="103"/>
      <c r="X275" s="103"/>
      <c r="Y275" s="103"/>
      <c r="Z275" s="103"/>
      <c r="AA275" s="103"/>
    </row>
    <row r="276" spans="1:27" ht="15.6" x14ac:dyDescent="0.3">
      <c r="A276" s="103"/>
      <c r="B276" s="104"/>
      <c r="C276" s="103"/>
      <c r="D276" s="103"/>
      <c r="E276" s="103"/>
      <c r="F276" s="103"/>
      <c r="G276" s="103"/>
      <c r="H276" s="103"/>
      <c r="I276" s="103"/>
      <c r="J276" s="103"/>
      <c r="K276" s="103"/>
      <c r="L276" s="103"/>
      <c r="M276" s="103"/>
      <c r="N276" s="103"/>
      <c r="O276" s="103"/>
      <c r="P276" s="103"/>
      <c r="Q276" s="103"/>
      <c r="R276" s="103"/>
      <c r="S276" s="103"/>
      <c r="T276" s="103"/>
      <c r="U276" s="103"/>
      <c r="V276" s="103"/>
      <c r="W276" s="103"/>
      <c r="X276" s="103"/>
      <c r="Y276" s="103"/>
      <c r="Z276" s="103"/>
      <c r="AA276" s="103"/>
    </row>
    <row r="277" spans="1:27" ht="15.6" x14ac:dyDescent="0.3">
      <c r="A277" s="103"/>
      <c r="B277" s="104"/>
      <c r="C277" s="103"/>
      <c r="D277" s="103"/>
      <c r="E277" s="103"/>
      <c r="F277" s="103"/>
      <c r="G277" s="103"/>
      <c r="H277" s="103"/>
      <c r="I277" s="103"/>
      <c r="J277" s="103"/>
      <c r="K277" s="103"/>
      <c r="L277" s="103"/>
      <c r="M277" s="103"/>
      <c r="N277" s="103"/>
      <c r="O277" s="103"/>
      <c r="P277" s="103"/>
      <c r="Q277" s="103"/>
      <c r="R277" s="103"/>
      <c r="S277" s="103"/>
      <c r="T277" s="103"/>
      <c r="U277" s="103"/>
      <c r="V277" s="103"/>
      <c r="W277" s="103"/>
      <c r="X277" s="103"/>
      <c r="Y277" s="103"/>
      <c r="Z277" s="103"/>
      <c r="AA277" s="103"/>
    </row>
    <row r="278" spans="1:27" ht="15.6" x14ac:dyDescent="0.3">
      <c r="A278" s="103"/>
      <c r="B278" s="104"/>
      <c r="C278" s="103"/>
      <c r="D278" s="103"/>
      <c r="E278" s="103"/>
      <c r="F278" s="103"/>
      <c r="G278" s="103"/>
      <c r="H278" s="103"/>
      <c r="I278" s="103"/>
      <c r="J278" s="103"/>
      <c r="K278" s="103"/>
      <c r="L278" s="103"/>
      <c r="M278" s="103"/>
      <c r="N278" s="103"/>
      <c r="O278" s="103"/>
      <c r="P278" s="103"/>
      <c r="Q278" s="103"/>
      <c r="R278" s="103"/>
      <c r="S278" s="103"/>
      <c r="T278" s="103"/>
      <c r="U278" s="103"/>
      <c r="V278" s="103"/>
      <c r="W278" s="103"/>
      <c r="X278" s="103"/>
      <c r="Y278" s="103"/>
      <c r="Z278" s="103"/>
      <c r="AA278" s="103"/>
    </row>
    <row r="279" spans="1:27" ht="15.6" x14ac:dyDescent="0.3">
      <c r="A279" s="103"/>
      <c r="B279" s="104"/>
      <c r="C279" s="103"/>
      <c r="D279" s="103"/>
      <c r="E279" s="103"/>
      <c r="F279" s="103"/>
      <c r="G279" s="103"/>
      <c r="H279" s="103"/>
      <c r="I279" s="103"/>
      <c r="J279" s="103"/>
      <c r="K279" s="103"/>
      <c r="L279" s="103"/>
      <c r="M279" s="103"/>
      <c r="N279" s="103"/>
      <c r="O279" s="103"/>
      <c r="P279" s="103"/>
      <c r="Q279" s="103"/>
      <c r="R279" s="103"/>
      <c r="S279" s="103"/>
      <c r="T279" s="103"/>
      <c r="U279" s="103"/>
      <c r="V279" s="103"/>
      <c r="W279" s="103"/>
      <c r="X279" s="103"/>
      <c r="Y279" s="103"/>
      <c r="Z279" s="103"/>
      <c r="AA279" s="103"/>
    </row>
    <row r="280" spans="1:27" ht="15.6" x14ac:dyDescent="0.3">
      <c r="A280" s="103"/>
      <c r="B280" s="104"/>
      <c r="C280" s="103"/>
      <c r="D280" s="103"/>
      <c r="E280" s="103"/>
      <c r="F280" s="103"/>
      <c r="G280" s="103"/>
      <c r="H280" s="103"/>
      <c r="I280" s="103"/>
      <c r="J280" s="103"/>
      <c r="K280" s="103"/>
      <c r="L280" s="103"/>
      <c r="M280" s="103"/>
      <c r="N280" s="103"/>
      <c r="O280" s="103"/>
      <c r="P280" s="103"/>
      <c r="Q280" s="103"/>
      <c r="R280" s="103"/>
      <c r="S280" s="103"/>
      <c r="T280" s="103"/>
      <c r="U280" s="103"/>
      <c r="V280" s="103"/>
      <c r="W280" s="103"/>
      <c r="X280" s="103"/>
      <c r="Y280" s="103"/>
      <c r="Z280" s="103"/>
      <c r="AA280" s="103"/>
    </row>
    <row r="281" spans="1:27" ht="15.6" x14ac:dyDescent="0.3">
      <c r="A281" s="103"/>
      <c r="B281" s="104"/>
      <c r="C281" s="103"/>
      <c r="D281" s="103"/>
      <c r="E281" s="103"/>
      <c r="F281" s="103"/>
      <c r="G281" s="103"/>
      <c r="H281" s="103"/>
      <c r="I281" s="103"/>
      <c r="J281" s="103"/>
      <c r="K281" s="103"/>
      <c r="L281" s="103"/>
      <c r="M281" s="103"/>
      <c r="N281" s="103"/>
      <c r="O281" s="103"/>
      <c r="P281" s="103"/>
      <c r="Q281" s="103"/>
      <c r="R281" s="103"/>
      <c r="S281" s="103"/>
      <c r="T281" s="103"/>
      <c r="U281" s="103"/>
      <c r="V281" s="103"/>
      <c r="W281" s="103"/>
      <c r="X281" s="103"/>
      <c r="Y281" s="103"/>
      <c r="Z281" s="103"/>
      <c r="AA281" s="103"/>
    </row>
    <row r="282" spans="1:27" ht="15.6" x14ac:dyDescent="0.3">
      <c r="A282" s="103"/>
      <c r="B282" s="104"/>
      <c r="C282" s="103"/>
      <c r="D282" s="103"/>
      <c r="E282" s="103"/>
      <c r="F282" s="103"/>
      <c r="G282" s="103"/>
      <c r="H282" s="103"/>
      <c r="I282" s="103"/>
      <c r="J282" s="103"/>
      <c r="K282" s="103"/>
      <c r="L282" s="103"/>
      <c r="M282" s="103"/>
      <c r="N282" s="103"/>
      <c r="O282" s="103"/>
      <c r="P282" s="103"/>
      <c r="Q282" s="103"/>
      <c r="R282" s="103"/>
      <c r="S282" s="103"/>
      <c r="T282" s="103"/>
      <c r="U282" s="103"/>
      <c r="V282" s="103"/>
      <c r="W282" s="103"/>
      <c r="X282" s="103"/>
      <c r="Y282" s="103"/>
      <c r="Z282" s="103"/>
      <c r="AA282" s="103"/>
    </row>
    <row r="283" spans="1:27" ht="15.6" x14ac:dyDescent="0.3">
      <c r="A283" s="103"/>
      <c r="B283" s="104"/>
      <c r="C283" s="103"/>
      <c r="D283" s="103"/>
      <c r="E283" s="103"/>
      <c r="F283" s="103"/>
      <c r="G283" s="103"/>
      <c r="H283" s="103"/>
      <c r="I283" s="103"/>
      <c r="J283" s="103"/>
      <c r="K283" s="103"/>
      <c r="L283" s="103"/>
      <c r="M283" s="103"/>
      <c r="N283" s="103"/>
      <c r="O283" s="103"/>
      <c r="P283" s="103"/>
      <c r="Q283" s="103"/>
      <c r="R283" s="103"/>
      <c r="S283" s="103"/>
      <c r="T283" s="103"/>
      <c r="U283" s="103"/>
      <c r="V283" s="103"/>
      <c r="W283" s="103"/>
      <c r="X283" s="103"/>
      <c r="Y283" s="103"/>
      <c r="Z283" s="103"/>
      <c r="AA283" s="103"/>
    </row>
    <row r="284" spans="1:27" ht="15.6" x14ac:dyDescent="0.3">
      <c r="A284" s="103"/>
      <c r="B284" s="104"/>
      <c r="C284" s="103"/>
      <c r="D284" s="103"/>
      <c r="E284" s="103"/>
      <c r="F284" s="103"/>
      <c r="G284" s="103"/>
      <c r="H284" s="103"/>
      <c r="I284" s="103"/>
      <c r="J284" s="103"/>
      <c r="K284" s="103"/>
      <c r="L284" s="103"/>
      <c r="M284" s="103"/>
      <c r="N284" s="103"/>
      <c r="O284" s="103"/>
      <c r="P284" s="103"/>
      <c r="Q284" s="103"/>
      <c r="R284" s="103"/>
      <c r="S284" s="103"/>
      <c r="T284" s="103"/>
      <c r="U284" s="103"/>
      <c r="V284" s="103"/>
      <c r="W284" s="103"/>
      <c r="X284" s="103"/>
      <c r="Y284" s="103"/>
      <c r="Z284" s="103"/>
      <c r="AA284" s="103"/>
    </row>
    <row r="285" spans="1:27" ht="15.6" x14ac:dyDescent="0.3">
      <c r="A285" s="103"/>
      <c r="B285" s="104"/>
      <c r="C285" s="103"/>
      <c r="D285" s="103"/>
      <c r="E285" s="103"/>
      <c r="F285" s="103"/>
      <c r="G285" s="103"/>
      <c r="H285" s="103"/>
      <c r="I285" s="103"/>
      <c r="J285" s="103"/>
      <c r="K285" s="103"/>
      <c r="L285" s="103"/>
      <c r="M285" s="103"/>
      <c r="N285" s="103"/>
      <c r="O285" s="103"/>
      <c r="P285" s="103"/>
      <c r="Q285" s="103"/>
      <c r="R285" s="103"/>
      <c r="S285" s="103"/>
      <c r="T285" s="103"/>
      <c r="U285" s="103"/>
      <c r="V285" s="103"/>
      <c r="W285" s="103"/>
      <c r="X285" s="103"/>
      <c r="Y285" s="103"/>
      <c r="Z285" s="103"/>
      <c r="AA285" s="103"/>
    </row>
    <row r="286" spans="1:27" ht="15.6" x14ac:dyDescent="0.3">
      <c r="A286" s="103"/>
      <c r="B286" s="104"/>
      <c r="C286" s="103"/>
      <c r="D286" s="103"/>
      <c r="E286" s="103"/>
      <c r="F286" s="103"/>
      <c r="G286" s="103"/>
      <c r="H286" s="103"/>
      <c r="I286" s="103"/>
      <c r="J286" s="103"/>
      <c r="K286" s="103"/>
      <c r="L286" s="103"/>
      <c r="M286" s="103"/>
      <c r="N286" s="103"/>
      <c r="O286" s="103"/>
      <c r="P286" s="103"/>
      <c r="Q286" s="103"/>
      <c r="R286" s="103"/>
      <c r="S286" s="103"/>
      <c r="T286" s="103"/>
      <c r="U286" s="103"/>
      <c r="V286" s="103"/>
      <c r="W286" s="103"/>
      <c r="X286" s="103"/>
      <c r="Y286" s="103"/>
      <c r="Z286" s="103"/>
      <c r="AA286" s="103"/>
    </row>
    <row r="287" spans="1:27" ht="15.6" x14ac:dyDescent="0.3">
      <c r="A287" s="103"/>
      <c r="B287" s="104"/>
      <c r="C287" s="103"/>
      <c r="D287" s="103"/>
      <c r="E287" s="103"/>
      <c r="F287" s="103"/>
      <c r="G287" s="103"/>
      <c r="H287" s="103"/>
      <c r="I287" s="103"/>
      <c r="J287" s="103"/>
      <c r="K287" s="103"/>
      <c r="L287" s="103"/>
      <c r="M287" s="103"/>
      <c r="N287" s="103"/>
      <c r="O287" s="103"/>
      <c r="P287" s="103"/>
      <c r="Q287" s="103"/>
      <c r="R287" s="103"/>
      <c r="S287" s="103"/>
      <c r="T287" s="103"/>
      <c r="U287" s="103"/>
      <c r="V287" s="103"/>
      <c r="W287" s="103"/>
      <c r="X287" s="103"/>
      <c r="Y287" s="103"/>
      <c r="Z287" s="103"/>
      <c r="AA287" s="103"/>
    </row>
    <row r="288" spans="1:27" ht="15.6" x14ac:dyDescent="0.3">
      <c r="A288" s="103"/>
      <c r="B288" s="104"/>
      <c r="C288" s="103"/>
      <c r="D288" s="103"/>
      <c r="E288" s="103"/>
      <c r="F288" s="103"/>
      <c r="G288" s="103"/>
      <c r="H288" s="103"/>
      <c r="I288" s="103"/>
      <c r="J288" s="103"/>
      <c r="K288" s="103"/>
      <c r="L288" s="103"/>
      <c r="M288" s="103"/>
      <c r="N288" s="103"/>
      <c r="O288" s="103"/>
      <c r="P288" s="103"/>
      <c r="Q288" s="103"/>
      <c r="R288" s="103"/>
      <c r="S288" s="103"/>
      <c r="T288" s="103"/>
      <c r="U288" s="103"/>
      <c r="V288" s="103"/>
      <c r="W288" s="103"/>
      <c r="X288" s="103"/>
      <c r="Y288" s="103"/>
      <c r="Z288" s="103"/>
      <c r="AA288" s="103"/>
    </row>
    <row r="289" spans="1:27" ht="15.6" x14ac:dyDescent="0.3">
      <c r="A289" s="103"/>
      <c r="B289" s="104"/>
      <c r="C289" s="103"/>
      <c r="D289" s="103"/>
      <c r="E289" s="103"/>
      <c r="F289" s="103"/>
      <c r="G289" s="103"/>
      <c r="H289" s="103"/>
      <c r="I289" s="103"/>
      <c r="J289" s="103"/>
      <c r="K289" s="103"/>
      <c r="L289" s="103"/>
      <c r="M289" s="103"/>
      <c r="N289" s="103"/>
      <c r="O289" s="103"/>
      <c r="P289" s="103"/>
      <c r="Q289" s="103"/>
      <c r="R289" s="103"/>
      <c r="S289" s="103"/>
      <c r="T289" s="103"/>
      <c r="U289" s="103"/>
      <c r="V289" s="103"/>
      <c r="W289" s="103"/>
      <c r="X289" s="103"/>
      <c r="Y289" s="103"/>
      <c r="Z289" s="103"/>
      <c r="AA289" s="103"/>
    </row>
    <row r="290" spans="1:27" ht="15.6" x14ac:dyDescent="0.3">
      <c r="A290" s="103"/>
      <c r="B290" s="104"/>
      <c r="C290" s="103"/>
      <c r="D290" s="103"/>
      <c r="E290" s="103"/>
      <c r="F290" s="103"/>
      <c r="G290" s="103"/>
      <c r="H290" s="103"/>
      <c r="I290" s="103"/>
      <c r="J290" s="103"/>
      <c r="K290" s="103"/>
      <c r="L290" s="103"/>
      <c r="M290" s="103"/>
      <c r="N290" s="103"/>
      <c r="O290" s="103"/>
      <c r="P290" s="103"/>
      <c r="Q290" s="103"/>
      <c r="R290" s="103"/>
      <c r="S290" s="103"/>
      <c r="T290" s="103"/>
      <c r="U290" s="103"/>
      <c r="V290" s="103"/>
      <c r="W290" s="103"/>
      <c r="X290" s="103"/>
      <c r="Y290" s="103"/>
      <c r="Z290" s="103"/>
      <c r="AA290" s="103"/>
    </row>
    <row r="291" spans="1:27" ht="15.6" x14ac:dyDescent="0.3">
      <c r="A291" s="103"/>
      <c r="B291" s="104"/>
      <c r="C291" s="103"/>
      <c r="D291" s="103"/>
      <c r="E291" s="103"/>
      <c r="F291" s="103"/>
      <c r="G291" s="103"/>
      <c r="H291" s="103"/>
      <c r="I291" s="103"/>
      <c r="J291" s="103"/>
      <c r="K291" s="103"/>
      <c r="L291" s="103"/>
      <c r="M291" s="103"/>
      <c r="N291" s="103"/>
      <c r="O291" s="103"/>
      <c r="P291" s="103"/>
      <c r="Q291" s="103"/>
      <c r="R291" s="103"/>
      <c r="S291" s="103"/>
      <c r="T291" s="103"/>
      <c r="U291" s="103"/>
      <c r="V291" s="103"/>
      <c r="W291" s="103"/>
      <c r="X291" s="103"/>
      <c r="Y291" s="103"/>
      <c r="Z291" s="103"/>
      <c r="AA291" s="103"/>
    </row>
    <row r="292" spans="1:27" ht="15.6" x14ac:dyDescent="0.3">
      <c r="A292" s="103"/>
      <c r="B292" s="104"/>
      <c r="C292" s="103"/>
      <c r="D292" s="103"/>
      <c r="E292" s="103"/>
      <c r="F292" s="103"/>
      <c r="G292" s="103"/>
      <c r="H292" s="103"/>
      <c r="I292" s="103"/>
      <c r="J292" s="103"/>
      <c r="K292" s="103"/>
      <c r="L292" s="103"/>
      <c r="M292" s="103"/>
      <c r="N292" s="103"/>
      <c r="O292" s="103"/>
      <c r="P292" s="103"/>
      <c r="Q292" s="103"/>
      <c r="R292" s="103"/>
      <c r="S292" s="103"/>
      <c r="T292" s="103"/>
      <c r="U292" s="103"/>
      <c r="V292" s="103"/>
      <c r="W292" s="103"/>
      <c r="X292" s="103"/>
      <c r="Y292" s="103"/>
      <c r="Z292" s="103"/>
      <c r="AA292" s="103"/>
    </row>
    <row r="293" spans="1:27" ht="15.6" x14ac:dyDescent="0.3">
      <c r="A293" s="103"/>
      <c r="B293" s="104"/>
      <c r="C293" s="103"/>
      <c r="D293" s="103"/>
      <c r="E293" s="103"/>
      <c r="F293" s="103"/>
      <c r="G293" s="103"/>
      <c r="H293" s="103"/>
      <c r="I293" s="103"/>
      <c r="J293" s="103"/>
      <c r="K293" s="103"/>
      <c r="L293" s="103"/>
      <c r="M293" s="103"/>
      <c r="N293" s="103"/>
      <c r="O293" s="103"/>
      <c r="P293" s="103"/>
      <c r="Q293" s="103"/>
      <c r="R293" s="103"/>
      <c r="S293" s="103"/>
      <c r="T293" s="103"/>
      <c r="U293" s="103"/>
      <c r="V293" s="103"/>
      <c r="W293" s="103"/>
      <c r="X293" s="103"/>
      <c r="Y293" s="103"/>
      <c r="Z293" s="103"/>
      <c r="AA293" s="103"/>
    </row>
    <row r="294" spans="1:27" ht="15.6" x14ac:dyDescent="0.3">
      <c r="A294" s="103"/>
      <c r="B294" s="104"/>
      <c r="C294" s="103"/>
      <c r="D294" s="103"/>
      <c r="E294" s="103"/>
      <c r="F294" s="103"/>
      <c r="G294" s="103"/>
      <c r="H294" s="103"/>
      <c r="I294" s="103"/>
      <c r="J294" s="103"/>
      <c r="K294" s="103"/>
      <c r="L294" s="103"/>
      <c r="M294" s="103"/>
      <c r="N294" s="103"/>
      <c r="O294" s="103"/>
      <c r="P294" s="103"/>
      <c r="Q294" s="103"/>
      <c r="R294" s="103"/>
      <c r="S294" s="103"/>
      <c r="T294" s="103"/>
      <c r="U294" s="103"/>
      <c r="V294" s="103"/>
      <c r="W294" s="103"/>
      <c r="X294" s="103"/>
      <c r="Y294" s="103"/>
      <c r="Z294" s="103"/>
      <c r="AA294" s="103"/>
    </row>
    <row r="295" spans="1:27" ht="15.6" x14ac:dyDescent="0.3">
      <c r="A295" s="103"/>
      <c r="B295" s="104"/>
      <c r="C295" s="103"/>
      <c r="D295" s="103"/>
      <c r="E295" s="103"/>
      <c r="F295" s="103"/>
      <c r="G295" s="103"/>
      <c r="H295" s="103"/>
      <c r="I295" s="103"/>
      <c r="J295" s="103"/>
      <c r="K295" s="103"/>
      <c r="L295" s="103"/>
      <c r="M295" s="103"/>
      <c r="N295" s="103"/>
      <c r="O295" s="103"/>
      <c r="P295" s="103"/>
      <c r="Q295" s="103"/>
      <c r="R295" s="103"/>
      <c r="S295" s="103"/>
      <c r="T295" s="103"/>
      <c r="U295" s="103"/>
      <c r="V295" s="103"/>
      <c r="W295" s="103"/>
      <c r="X295" s="103"/>
      <c r="Y295" s="103"/>
      <c r="Z295" s="103"/>
      <c r="AA295" s="103"/>
    </row>
    <row r="296" spans="1:27" ht="15.6" x14ac:dyDescent="0.3">
      <c r="A296" s="103"/>
      <c r="B296" s="104"/>
      <c r="C296" s="103"/>
      <c r="D296" s="103"/>
      <c r="E296" s="103"/>
      <c r="F296" s="103"/>
      <c r="G296" s="103"/>
      <c r="H296" s="103"/>
      <c r="I296" s="103"/>
      <c r="J296" s="103"/>
      <c r="K296" s="103"/>
      <c r="L296" s="103"/>
      <c r="M296" s="103"/>
      <c r="N296" s="103"/>
      <c r="O296" s="103"/>
      <c r="P296" s="103"/>
      <c r="Q296" s="103"/>
      <c r="R296" s="103"/>
      <c r="S296" s="103"/>
      <c r="T296" s="103"/>
      <c r="U296" s="103"/>
      <c r="V296" s="103"/>
      <c r="W296" s="103"/>
      <c r="X296" s="103"/>
      <c r="Y296" s="103"/>
      <c r="Z296" s="103"/>
      <c r="AA296" s="103"/>
    </row>
    <row r="297" spans="1:27" ht="15.6" x14ac:dyDescent="0.3">
      <c r="A297" s="103"/>
      <c r="B297" s="104"/>
      <c r="C297" s="103"/>
      <c r="D297" s="103"/>
      <c r="E297" s="103"/>
      <c r="F297" s="103"/>
      <c r="G297" s="103"/>
      <c r="H297" s="103"/>
      <c r="I297" s="103"/>
      <c r="J297" s="103"/>
      <c r="K297" s="103"/>
      <c r="L297" s="103"/>
      <c r="M297" s="103"/>
      <c r="N297" s="103"/>
      <c r="O297" s="103"/>
      <c r="P297" s="103"/>
      <c r="Q297" s="103"/>
      <c r="R297" s="103"/>
      <c r="S297" s="103"/>
      <c r="T297" s="103"/>
      <c r="U297" s="103"/>
      <c r="V297" s="103"/>
      <c r="W297" s="103"/>
      <c r="X297" s="103"/>
      <c r="Y297" s="103"/>
      <c r="Z297" s="103"/>
      <c r="AA297" s="103"/>
    </row>
    <row r="298" spans="1:27" ht="15.6" x14ac:dyDescent="0.3">
      <c r="A298" s="103"/>
      <c r="B298" s="104"/>
      <c r="C298" s="103"/>
      <c r="D298" s="103"/>
      <c r="E298" s="103"/>
      <c r="F298" s="103"/>
      <c r="G298" s="103"/>
      <c r="H298" s="103"/>
      <c r="I298" s="103"/>
      <c r="J298" s="103"/>
      <c r="K298" s="103"/>
      <c r="L298" s="103"/>
      <c r="M298" s="103"/>
      <c r="N298" s="103"/>
      <c r="O298" s="103"/>
      <c r="P298" s="103"/>
      <c r="Q298" s="103"/>
      <c r="R298" s="103"/>
      <c r="S298" s="103"/>
      <c r="T298" s="103"/>
      <c r="U298" s="103"/>
      <c r="V298" s="103"/>
      <c r="W298" s="103"/>
      <c r="X298" s="103"/>
      <c r="Y298" s="103"/>
      <c r="Z298" s="103"/>
      <c r="AA298" s="103"/>
    </row>
    <row r="299" spans="1:27" ht="15.6" x14ac:dyDescent="0.3">
      <c r="A299" s="103"/>
      <c r="B299" s="104"/>
      <c r="C299" s="103"/>
      <c r="D299" s="103"/>
      <c r="E299" s="103"/>
      <c r="F299" s="103"/>
      <c r="G299" s="103"/>
      <c r="H299" s="103"/>
      <c r="I299" s="103"/>
      <c r="J299" s="103"/>
      <c r="K299" s="103"/>
      <c r="L299" s="103"/>
      <c r="M299" s="103"/>
      <c r="N299" s="103"/>
      <c r="O299" s="103"/>
      <c r="P299" s="103"/>
      <c r="Q299" s="103"/>
      <c r="R299" s="103"/>
      <c r="S299" s="103"/>
      <c r="T299" s="103"/>
      <c r="U299" s="103"/>
      <c r="V299" s="103"/>
      <c r="W299" s="103"/>
      <c r="X299" s="103"/>
      <c r="Y299" s="103"/>
      <c r="Z299" s="103"/>
      <c r="AA299" s="103"/>
    </row>
    <row r="300" spans="1:27" ht="15.6" x14ac:dyDescent="0.3">
      <c r="A300" s="103"/>
      <c r="B300" s="104"/>
      <c r="C300" s="103"/>
      <c r="D300" s="103"/>
      <c r="E300" s="103"/>
      <c r="F300" s="103"/>
      <c r="G300" s="103"/>
      <c r="H300" s="103"/>
      <c r="I300" s="103"/>
      <c r="J300" s="103"/>
      <c r="K300" s="103"/>
      <c r="L300" s="103"/>
      <c r="M300" s="103"/>
      <c r="N300" s="103"/>
      <c r="O300" s="103"/>
      <c r="P300" s="103"/>
      <c r="Q300" s="103"/>
      <c r="R300" s="103"/>
      <c r="S300" s="103"/>
      <c r="T300" s="103"/>
      <c r="U300" s="103"/>
      <c r="V300" s="103"/>
      <c r="W300" s="103"/>
      <c r="X300" s="103"/>
      <c r="Y300" s="103"/>
      <c r="Z300" s="103"/>
      <c r="AA300" s="103"/>
    </row>
    <row r="301" spans="1:27" ht="15.6" x14ac:dyDescent="0.3">
      <c r="A301" s="103"/>
      <c r="B301" s="104"/>
      <c r="C301" s="103"/>
      <c r="D301" s="103"/>
      <c r="E301" s="103"/>
      <c r="F301" s="103"/>
      <c r="G301" s="103"/>
      <c r="H301" s="103"/>
      <c r="I301" s="103"/>
      <c r="J301" s="103"/>
      <c r="K301" s="103"/>
      <c r="L301" s="103"/>
      <c r="M301" s="103"/>
      <c r="N301" s="103"/>
      <c r="O301" s="103"/>
      <c r="P301" s="103"/>
      <c r="Q301" s="103"/>
      <c r="R301" s="103"/>
      <c r="S301" s="103"/>
      <c r="T301" s="103"/>
      <c r="U301" s="103"/>
      <c r="V301" s="103"/>
      <c r="W301" s="103"/>
      <c r="X301" s="103"/>
      <c r="Y301" s="103"/>
      <c r="Z301" s="103"/>
      <c r="AA301" s="103"/>
    </row>
    <row r="302" spans="1:27" ht="15.6" x14ac:dyDescent="0.3">
      <c r="A302" s="103"/>
      <c r="B302" s="104"/>
      <c r="C302" s="103"/>
      <c r="D302" s="103"/>
      <c r="E302" s="103"/>
      <c r="F302" s="103"/>
      <c r="G302" s="103"/>
      <c r="H302" s="103"/>
      <c r="I302" s="103"/>
      <c r="J302" s="103"/>
      <c r="K302" s="103"/>
      <c r="L302" s="103"/>
      <c r="M302" s="103"/>
      <c r="N302" s="103"/>
      <c r="O302" s="103"/>
      <c r="P302" s="103"/>
      <c r="Q302" s="103"/>
      <c r="R302" s="103"/>
      <c r="S302" s="103"/>
      <c r="T302" s="103"/>
      <c r="U302" s="103"/>
      <c r="V302" s="103"/>
      <c r="W302" s="103"/>
      <c r="X302" s="103"/>
      <c r="Y302" s="103"/>
      <c r="Z302" s="103"/>
      <c r="AA302" s="103"/>
    </row>
    <row r="303" spans="1:27" ht="15.6" x14ac:dyDescent="0.3">
      <c r="A303" s="103"/>
      <c r="B303" s="104"/>
      <c r="C303" s="103"/>
      <c r="D303" s="103"/>
      <c r="E303" s="103"/>
      <c r="F303" s="103"/>
      <c r="G303" s="103"/>
      <c r="H303" s="103"/>
      <c r="I303" s="103"/>
      <c r="J303" s="103"/>
      <c r="K303" s="103"/>
      <c r="L303" s="103"/>
      <c r="M303" s="103"/>
      <c r="N303" s="103"/>
      <c r="O303" s="103"/>
      <c r="P303" s="103"/>
      <c r="Q303" s="103"/>
      <c r="R303" s="103"/>
      <c r="S303" s="103"/>
      <c r="T303" s="103"/>
      <c r="U303" s="103"/>
      <c r="V303" s="103"/>
      <c r="W303" s="103"/>
      <c r="X303" s="103"/>
      <c r="Y303" s="103"/>
      <c r="Z303" s="103"/>
      <c r="AA303" s="103"/>
    </row>
    <row r="304" spans="1:27" ht="15.6" x14ac:dyDescent="0.3">
      <c r="A304" s="103"/>
      <c r="B304" s="104"/>
      <c r="C304" s="103"/>
      <c r="D304" s="103"/>
      <c r="E304" s="103"/>
      <c r="F304" s="103"/>
      <c r="G304" s="103"/>
      <c r="H304" s="103"/>
      <c r="I304" s="103"/>
      <c r="J304" s="103"/>
      <c r="K304" s="103"/>
      <c r="L304" s="103"/>
      <c r="M304" s="103"/>
      <c r="N304" s="103"/>
      <c r="O304" s="103"/>
      <c r="P304" s="103"/>
      <c r="Q304" s="103"/>
      <c r="R304" s="103"/>
      <c r="S304" s="103"/>
      <c r="T304" s="103"/>
      <c r="U304" s="103"/>
      <c r="V304" s="103"/>
      <c r="W304" s="103"/>
      <c r="X304" s="103"/>
      <c r="Y304" s="103"/>
      <c r="Z304" s="103"/>
      <c r="AA304" s="103"/>
    </row>
    <row r="305" spans="1:27" ht="15.6" x14ac:dyDescent="0.3">
      <c r="A305" s="103"/>
      <c r="B305" s="104"/>
      <c r="C305" s="103"/>
      <c r="D305" s="103"/>
      <c r="E305" s="103"/>
      <c r="F305" s="103"/>
      <c r="G305" s="103"/>
      <c r="H305" s="103"/>
      <c r="I305" s="103"/>
      <c r="J305" s="103"/>
      <c r="K305" s="103"/>
      <c r="L305" s="103"/>
      <c r="M305" s="103"/>
      <c r="N305" s="103"/>
      <c r="O305" s="103"/>
      <c r="P305" s="103"/>
      <c r="Q305" s="103"/>
      <c r="R305" s="103"/>
      <c r="S305" s="103"/>
      <c r="T305" s="103"/>
      <c r="U305" s="103"/>
      <c r="V305" s="103"/>
      <c r="W305" s="103"/>
      <c r="X305" s="103"/>
      <c r="Y305" s="103"/>
      <c r="Z305" s="103"/>
      <c r="AA305" s="103"/>
    </row>
    <row r="306" spans="1:27" ht="15.6" x14ac:dyDescent="0.3">
      <c r="A306" s="103"/>
      <c r="B306" s="104"/>
      <c r="C306" s="103"/>
      <c r="D306" s="103"/>
      <c r="E306" s="103"/>
      <c r="F306" s="103"/>
      <c r="G306" s="103"/>
      <c r="H306" s="103"/>
      <c r="I306" s="103"/>
      <c r="J306" s="103"/>
      <c r="K306" s="103"/>
      <c r="L306" s="103"/>
      <c r="M306" s="103"/>
      <c r="N306" s="103"/>
      <c r="O306" s="103"/>
      <c r="P306" s="103"/>
      <c r="Q306" s="103"/>
      <c r="R306" s="103"/>
      <c r="S306" s="103"/>
      <c r="T306" s="103"/>
      <c r="U306" s="103"/>
      <c r="V306" s="103"/>
      <c r="W306" s="103"/>
      <c r="X306" s="103"/>
      <c r="Y306" s="103"/>
      <c r="Z306" s="103"/>
      <c r="AA306" s="103"/>
    </row>
    <row r="307" spans="1:27" ht="15.6" x14ac:dyDescent="0.3">
      <c r="A307" s="103"/>
      <c r="B307" s="104"/>
      <c r="C307" s="103"/>
      <c r="D307" s="103"/>
      <c r="E307" s="103"/>
      <c r="F307" s="103"/>
      <c r="G307" s="103"/>
      <c r="H307" s="103"/>
      <c r="I307" s="103"/>
      <c r="J307" s="103"/>
      <c r="K307" s="103"/>
      <c r="L307" s="103"/>
      <c r="M307" s="103"/>
      <c r="N307" s="103"/>
      <c r="O307" s="103"/>
      <c r="P307" s="103"/>
      <c r="Q307" s="103"/>
      <c r="R307" s="103"/>
      <c r="S307" s="103"/>
      <c r="T307" s="103"/>
      <c r="U307" s="103"/>
      <c r="V307" s="103"/>
      <c r="W307" s="103"/>
      <c r="X307" s="103"/>
      <c r="Y307" s="103"/>
      <c r="Z307" s="103"/>
      <c r="AA307" s="103"/>
    </row>
    <row r="308" spans="1:27" ht="15.6" x14ac:dyDescent="0.3">
      <c r="A308" s="103"/>
      <c r="B308" s="104"/>
      <c r="C308" s="103"/>
      <c r="D308" s="103"/>
      <c r="E308" s="103"/>
      <c r="F308" s="103"/>
      <c r="G308" s="103"/>
      <c r="H308" s="103"/>
      <c r="I308" s="103"/>
      <c r="J308" s="103"/>
      <c r="K308" s="103"/>
      <c r="L308" s="103"/>
      <c r="M308" s="103"/>
      <c r="N308" s="103"/>
      <c r="O308" s="103"/>
      <c r="P308" s="103"/>
      <c r="Q308" s="103"/>
      <c r="R308" s="103"/>
      <c r="S308" s="103"/>
      <c r="T308" s="103"/>
      <c r="U308" s="103"/>
      <c r="V308" s="103"/>
      <c r="W308" s="103"/>
      <c r="X308" s="103"/>
      <c r="Y308" s="103"/>
      <c r="Z308" s="103"/>
      <c r="AA308" s="103"/>
    </row>
    <row r="309" spans="1:27" ht="15.6" x14ac:dyDescent="0.3">
      <c r="A309" s="103"/>
      <c r="B309" s="104"/>
      <c r="C309" s="103"/>
      <c r="D309" s="103"/>
      <c r="E309" s="103"/>
      <c r="F309" s="103"/>
      <c r="G309" s="103"/>
      <c r="H309" s="103"/>
      <c r="I309" s="103"/>
      <c r="J309" s="103"/>
      <c r="K309" s="103"/>
      <c r="L309" s="103"/>
      <c r="M309" s="103"/>
      <c r="N309" s="103"/>
      <c r="O309" s="103"/>
      <c r="P309" s="103"/>
      <c r="Q309" s="103"/>
      <c r="R309" s="103"/>
      <c r="S309" s="103"/>
      <c r="T309" s="103"/>
      <c r="U309" s="103"/>
      <c r="V309" s="103"/>
      <c r="W309" s="103"/>
      <c r="X309" s="103"/>
      <c r="Y309" s="103"/>
      <c r="Z309" s="103"/>
      <c r="AA309" s="103"/>
    </row>
    <row r="310" spans="1:27" ht="15.6" x14ac:dyDescent="0.3">
      <c r="A310" s="103"/>
      <c r="B310" s="104"/>
      <c r="C310" s="103"/>
      <c r="D310" s="103"/>
      <c r="E310" s="103"/>
      <c r="F310" s="103"/>
      <c r="G310" s="103"/>
      <c r="H310" s="103"/>
      <c r="I310" s="103"/>
      <c r="J310" s="103"/>
      <c r="K310" s="103"/>
      <c r="L310" s="103"/>
      <c r="M310" s="103"/>
      <c r="N310" s="103"/>
      <c r="O310" s="103"/>
      <c r="P310" s="103"/>
      <c r="Q310" s="103"/>
      <c r="R310" s="103"/>
      <c r="S310" s="103"/>
      <c r="T310" s="103"/>
      <c r="U310" s="103"/>
      <c r="V310" s="103"/>
      <c r="W310" s="103"/>
      <c r="X310" s="103"/>
      <c r="Y310" s="103"/>
      <c r="Z310" s="103"/>
      <c r="AA310" s="103"/>
    </row>
    <row r="311" spans="1:27" ht="15.6" x14ac:dyDescent="0.3">
      <c r="A311" s="103"/>
      <c r="B311" s="104"/>
      <c r="C311" s="103"/>
      <c r="D311" s="103"/>
      <c r="E311" s="103"/>
      <c r="F311" s="103"/>
      <c r="G311" s="103"/>
      <c r="H311" s="103"/>
      <c r="I311" s="103"/>
      <c r="J311" s="103"/>
      <c r="K311" s="103"/>
      <c r="L311" s="103"/>
      <c r="M311" s="103"/>
      <c r="N311" s="103"/>
      <c r="O311" s="103"/>
      <c r="P311" s="103"/>
      <c r="Q311" s="103"/>
      <c r="R311" s="103"/>
      <c r="S311" s="103"/>
      <c r="T311" s="103"/>
      <c r="U311" s="103"/>
      <c r="V311" s="103"/>
      <c r="W311" s="103"/>
      <c r="X311" s="103"/>
      <c r="Y311" s="103"/>
      <c r="Z311" s="103"/>
      <c r="AA311" s="103"/>
    </row>
    <row r="312" spans="1:27" ht="15.6" x14ac:dyDescent="0.3">
      <c r="A312" s="103"/>
      <c r="B312" s="104"/>
      <c r="C312" s="103"/>
      <c r="D312" s="103"/>
      <c r="E312" s="103"/>
      <c r="F312" s="103"/>
      <c r="G312" s="103"/>
      <c r="H312" s="103"/>
      <c r="I312" s="103"/>
      <c r="J312" s="103"/>
      <c r="K312" s="103"/>
      <c r="L312" s="103"/>
      <c r="M312" s="103"/>
      <c r="N312" s="103"/>
      <c r="O312" s="103"/>
      <c r="P312" s="103"/>
      <c r="Q312" s="103"/>
      <c r="R312" s="103"/>
      <c r="S312" s="103"/>
      <c r="T312" s="103"/>
      <c r="U312" s="103"/>
      <c r="V312" s="103"/>
      <c r="W312" s="103"/>
      <c r="X312" s="103"/>
      <c r="Y312" s="103"/>
      <c r="Z312" s="103"/>
      <c r="AA312" s="103"/>
    </row>
    <row r="313" spans="1:27" ht="15.6" x14ac:dyDescent="0.3">
      <c r="A313" s="103"/>
      <c r="B313" s="104"/>
      <c r="C313" s="103"/>
      <c r="D313" s="103"/>
      <c r="E313" s="103"/>
      <c r="F313" s="103"/>
      <c r="G313" s="103"/>
      <c r="H313" s="103"/>
      <c r="I313" s="103"/>
      <c r="J313" s="103"/>
      <c r="K313" s="103"/>
      <c r="L313" s="103"/>
      <c r="M313" s="103"/>
      <c r="N313" s="103"/>
      <c r="O313" s="103"/>
      <c r="P313" s="103"/>
      <c r="Q313" s="103"/>
      <c r="R313" s="103"/>
      <c r="S313" s="103"/>
      <c r="T313" s="103"/>
      <c r="U313" s="103"/>
      <c r="V313" s="103"/>
      <c r="W313" s="103"/>
      <c r="X313" s="103"/>
      <c r="Y313" s="103"/>
      <c r="Z313" s="103"/>
      <c r="AA313" s="103"/>
    </row>
    <row r="314" spans="1:27" ht="15.6" x14ac:dyDescent="0.3">
      <c r="A314" s="103"/>
      <c r="B314" s="104"/>
      <c r="C314" s="103"/>
      <c r="D314" s="103"/>
      <c r="E314" s="103"/>
      <c r="F314" s="103"/>
      <c r="G314" s="103"/>
      <c r="H314" s="103"/>
      <c r="I314" s="103"/>
      <c r="J314" s="103"/>
      <c r="K314" s="103"/>
      <c r="L314" s="103"/>
      <c r="M314" s="103"/>
      <c r="N314" s="103"/>
      <c r="O314" s="103"/>
      <c r="P314" s="103"/>
      <c r="Q314" s="103"/>
      <c r="R314" s="103"/>
      <c r="S314" s="103"/>
      <c r="T314" s="103"/>
      <c r="U314" s="103"/>
      <c r="V314" s="103"/>
      <c r="W314" s="103"/>
      <c r="X314" s="103"/>
      <c r="Y314" s="103"/>
      <c r="Z314" s="103"/>
      <c r="AA314" s="103"/>
    </row>
    <row r="315" spans="1:27" ht="15.6" x14ac:dyDescent="0.3">
      <c r="A315" s="103"/>
      <c r="B315" s="104"/>
      <c r="C315" s="103"/>
      <c r="D315" s="103"/>
      <c r="E315" s="103"/>
      <c r="F315" s="103"/>
      <c r="G315" s="103"/>
      <c r="H315" s="103"/>
      <c r="I315" s="103"/>
      <c r="J315" s="103"/>
      <c r="K315" s="103"/>
      <c r="L315" s="103"/>
      <c r="M315" s="103"/>
      <c r="N315" s="103"/>
      <c r="O315" s="103"/>
      <c r="P315" s="103"/>
      <c r="Q315" s="103"/>
      <c r="R315" s="103"/>
      <c r="S315" s="103"/>
      <c r="T315" s="103"/>
      <c r="U315" s="103"/>
      <c r="V315" s="103"/>
      <c r="W315" s="103"/>
      <c r="X315" s="103"/>
      <c r="Y315" s="103"/>
      <c r="Z315" s="103"/>
      <c r="AA315" s="103"/>
    </row>
    <row r="316" spans="1:27" ht="15.6" x14ac:dyDescent="0.3">
      <c r="A316" s="103"/>
      <c r="B316" s="104"/>
      <c r="C316" s="103"/>
      <c r="D316" s="103"/>
      <c r="E316" s="103"/>
      <c r="F316" s="103"/>
      <c r="G316" s="103"/>
      <c r="H316" s="103"/>
      <c r="I316" s="103"/>
      <c r="J316" s="103"/>
      <c r="K316" s="103"/>
      <c r="L316" s="103"/>
      <c r="M316" s="103"/>
      <c r="N316" s="103"/>
      <c r="O316" s="103"/>
      <c r="P316" s="103"/>
      <c r="Q316" s="103"/>
      <c r="R316" s="103"/>
      <c r="S316" s="103"/>
      <c r="T316" s="103"/>
      <c r="U316" s="103"/>
      <c r="V316" s="103"/>
      <c r="W316" s="103"/>
      <c r="X316" s="103"/>
      <c r="Y316" s="103"/>
      <c r="Z316" s="103"/>
      <c r="AA316" s="103"/>
    </row>
    <row r="317" spans="1:27" ht="15.6" x14ac:dyDescent="0.3">
      <c r="A317" s="103"/>
      <c r="B317" s="104"/>
      <c r="C317" s="103"/>
      <c r="D317" s="103"/>
      <c r="E317" s="103"/>
      <c r="F317" s="103"/>
      <c r="G317" s="103"/>
      <c r="H317" s="103"/>
      <c r="I317" s="103"/>
      <c r="J317" s="103"/>
      <c r="K317" s="103"/>
      <c r="L317" s="103"/>
      <c r="M317" s="103"/>
      <c r="N317" s="103"/>
      <c r="O317" s="103"/>
      <c r="P317" s="103"/>
      <c r="Q317" s="103"/>
      <c r="R317" s="103"/>
      <c r="S317" s="103"/>
      <c r="T317" s="103"/>
      <c r="U317" s="103"/>
      <c r="V317" s="103"/>
      <c r="W317" s="103"/>
      <c r="X317" s="103"/>
      <c r="Y317" s="103"/>
      <c r="Z317" s="103"/>
      <c r="AA317" s="103"/>
    </row>
    <row r="318" spans="1:27" ht="15.6" x14ac:dyDescent="0.3">
      <c r="A318" s="103"/>
      <c r="B318" s="104"/>
      <c r="C318" s="103"/>
      <c r="D318" s="103"/>
      <c r="E318" s="103"/>
      <c r="F318" s="103"/>
      <c r="G318" s="103"/>
      <c r="H318" s="103"/>
      <c r="I318" s="103"/>
      <c r="J318" s="103"/>
      <c r="K318" s="103"/>
      <c r="L318" s="103"/>
      <c r="M318" s="103"/>
      <c r="N318" s="103"/>
      <c r="O318" s="103"/>
      <c r="P318" s="103"/>
      <c r="Q318" s="103"/>
      <c r="R318" s="103"/>
      <c r="S318" s="103"/>
      <c r="T318" s="103"/>
      <c r="U318" s="103"/>
      <c r="V318" s="103"/>
      <c r="W318" s="103"/>
      <c r="X318" s="103"/>
      <c r="Y318" s="103"/>
      <c r="Z318" s="103"/>
      <c r="AA318" s="103"/>
    </row>
    <row r="319" spans="1:27" ht="15.6" x14ac:dyDescent="0.3">
      <c r="A319" s="103"/>
      <c r="B319" s="104"/>
      <c r="C319" s="103"/>
      <c r="D319" s="103"/>
      <c r="E319" s="103"/>
      <c r="F319" s="103"/>
      <c r="G319" s="103"/>
      <c r="H319" s="103"/>
      <c r="I319" s="103"/>
      <c r="J319" s="103"/>
      <c r="K319" s="103"/>
      <c r="L319" s="103"/>
      <c r="M319" s="103"/>
      <c r="N319" s="103"/>
      <c r="O319" s="103"/>
      <c r="P319" s="103"/>
      <c r="Q319" s="103"/>
      <c r="R319" s="103"/>
      <c r="S319" s="103"/>
      <c r="T319" s="103"/>
      <c r="U319" s="103"/>
      <c r="V319" s="103"/>
      <c r="W319" s="103"/>
      <c r="X319" s="103"/>
      <c r="Y319" s="103"/>
      <c r="Z319" s="103"/>
      <c r="AA319" s="103"/>
    </row>
    <row r="320" spans="1:27" ht="15.6" x14ac:dyDescent="0.3">
      <c r="A320" s="103"/>
      <c r="B320" s="104"/>
      <c r="C320" s="103"/>
      <c r="D320" s="103"/>
      <c r="E320" s="103"/>
      <c r="F320" s="103"/>
      <c r="G320" s="103"/>
      <c r="H320" s="103"/>
      <c r="I320" s="103"/>
      <c r="J320" s="103"/>
      <c r="K320" s="103"/>
      <c r="L320" s="103"/>
      <c r="M320" s="103"/>
      <c r="N320" s="103"/>
      <c r="O320" s="103"/>
      <c r="P320" s="103"/>
      <c r="Q320" s="103"/>
      <c r="R320" s="103"/>
      <c r="S320" s="103"/>
      <c r="T320" s="103"/>
      <c r="U320" s="103"/>
      <c r="V320" s="103"/>
      <c r="W320" s="103"/>
      <c r="X320" s="103"/>
      <c r="Y320" s="103"/>
      <c r="Z320" s="103"/>
      <c r="AA320" s="103"/>
    </row>
    <row r="321" spans="1:27" ht="15.6" x14ac:dyDescent="0.3">
      <c r="A321" s="103"/>
      <c r="B321" s="104"/>
      <c r="C321" s="103"/>
      <c r="D321" s="103"/>
      <c r="E321" s="103"/>
      <c r="F321" s="103"/>
      <c r="G321" s="103"/>
      <c r="H321" s="103"/>
      <c r="I321" s="103"/>
      <c r="J321" s="103"/>
      <c r="K321" s="103"/>
      <c r="L321" s="103"/>
      <c r="M321" s="103"/>
      <c r="N321" s="103"/>
      <c r="O321" s="103"/>
      <c r="P321" s="103"/>
      <c r="Q321" s="103"/>
      <c r="R321" s="103"/>
      <c r="S321" s="103"/>
      <c r="T321" s="103"/>
      <c r="U321" s="103"/>
      <c r="V321" s="103"/>
      <c r="W321" s="103"/>
      <c r="X321" s="103"/>
      <c r="Y321" s="103"/>
      <c r="Z321" s="103"/>
      <c r="AA321" s="103"/>
    </row>
    <row r="322" spans="1:27" ht="15.6" x14ac:dyDescent="0.3">
      <c r="A322" s="103"/>
      <c r="B322" s="104"/>
      <c r="C322" s="103"/>
      <c r="D322" s="103"/>
      <c r="E322" s="103"/>
      <c r="F322" s="103"/>
      <c r="G322" s="103"/>
      <c r="H322" s="103"/>
      <c r="I322" s="103"/>
      <c r="J322" s="103"/>
      <c r="K322" s="103"/>
      <c r="L322" s="103"/>
      <c r="M322" s="103"/>
      <c r="N322" s="103"/>
      <c r="O322" s="103"/>
      <c r="P322" s="103"/>
      <c r="Q322" s="103"/>
      <c r="R322" s="103"/>
      <c r="S322" s="103"/>
      <c r="T322" s="103"/>
      <c r="U322" s="103"/>
      <c r="V322" s="103"/>
      <c r="W322" s="103"/>
      <c r="X322" s="103"/>
      <c r="Y322" s="103"/>
      <c r="Z322" s="103"/>
      <c r="AA322" s="103"/>
    </row>
    <row r="323" spans="1:27" ht="15.6" x14ac:dyDescent="0.3">
      <c r="A323" s="103"/>
      <c r="B323" s="104"/>
      <c r="C323" s="103"/>
      <c r="D323" s="103"/>
      <c r="E323" s="103"/>
      <c r="F323" s="103"/>
      <c r="G323" s="103"/>
      <c r="H323" s="103"/>
      <c r="I323" s="103"/>
      <c r="J323" s="103"/>
      <c r="K323" s="103"/>
      <c r="L323" s="103"/>
      <c r="M323" s="103"/>
      <c r="N323" s="103"/>
      <c r="O323" s="103"/>
      <c r="P323" s="103"/>
      <c r="Q323" s="103"/>
      <c r="R323" s="103"/>
      <c r="S323" s="103"/>
      <c r="T323" s="103"/>
      <c r="U323" s="103"/>
      <c r="V323" s="103"/>
      <c r="W323" s="103"/>
      <c r="X323" s="103"/>
      <c r="Y323" s="103"/>
      <c r="Z323" s="103"/>
      <c r="AA323" s="103"/>
    </row>
    <row r="324" spans="1:27" ht="15.6" x14ac:dyDescent="0.3">
      <c r="A324" s="103"/>
      <c r="B324" s="104"/>
      <c r="C324" s="103"/>
      <c r="D324" s="103"/>
      <c r="E324" s="103"/>
      <c r="F324" s="103"/>
      <c r="G324" s="103"/>
      <c r="H324" s="103"/>
      <c r="I324" s="103"/>
      <c r="J324" s="103"/>
      <c r="K324" s="103"/>
      <c r="L324" s="103"/>
      <c r="M324" s="103"/>
      <c r="N324" s="103"/>
      <c r="O324" s="103"/>
      <c r="P324" s="103"/>
      <c r="Q324" s="103"/>
      <c r="R324" s="103"/>
      <c r="S324" s="103"/>
      <c r="T324" s="103"/>
      <c r="U324" s="103"/>
      <c r="V324" s="103"/>
      <c r="W324" s="103"/>
      <c r="X324" s="103"/>
      <c r="Y324" s="103"/>
      <c r="Z324" s="103"/>
      <c r="AA324" s="103"/>
    </row>
    <row r="325" spans="1:27" ht="15.6" x14ac:dyDescent="0.3">
      <c r="A325" s="103"/>
      <c r="B325" s="104"/>
      <c r="C325" s="103"/>
      <c r="D325" s="103"/>
      <c r="E325" s="103"/>
      <c r="F325" s="103"/>
      <c r="G325" s="103"/>
      <c r="H325" s="103"/>
      <c r="I325" s="103"/>
      <c r="J325" s="103"/>
      <c r="K325" s="103"/>
      <c r="L325" s="103"/>
      <c r="M325" s="103"/>
      <c r="N325" s="103"/>
      <c r="O325" s="103"/>
      <c r="P325" s="103"/>
      <c r="Q325" s="103"/>
      <c r="R325" s="103"/>
      <c r="S325" s="103"/>
      <c r="T325" s="103"/>
      <c r="U325" s="103"/>
      <c r="V325" s="103"/>
      <c r="W325" s="103"/>
      <c r="X325" s="103"/>
      <c r="Y325" s="103"/>
      <c r="Z325" s="103"/>
      <c r="AA325" s="103"/>
    </row>
    <row r="326" spans="1:27" ht="15.6" x14ac:dyDescent="0.3">
      <c r="A326" s="103"/>
      <c r="B326" s="104"/>
      <c r="C326" s="103"/>
      <c r="D326" s="103"/>
      <c r="E326" s="103"/>
      <c r="F326" s="103"/>
      <c r="G326" s="103"/>
      <c r="H326" s="103"/>
      <c r="I326" s="103"/>
      <c r="J326" s="103"/>
      <c r="K326" s="103"/>
      <c r="L326" s="103"/>
      <c r="M326" s="103"/>
      <c r="N326" s="103"/>
      <c r="O326" s="103"/>
      <c r="P326" s="103"/>
      <c r="Q326" s="103"/>
      <c r="R326" s="103"/>
      <c r="S326" s="103"/>
      <c r="T326" s="103"/>
      <c r="U326" s="103"/>
      <c r="V326" s="103"/>
      <c r="W326" s="103"/>
      <c r="X326" s="103"/>
      <c r="Y326" s="103"/>
      <c r="Z326" s="103"/>
      <c r="AA326" s="103"/>
    </row>
    <row r="327" spans="1:27" ht="15.6" x14ac:dyDescent="0.3">
      <c r="A327" s="103"/>
      <c r="B327" s="104"/>
      <c r="C327" s="103"/>
      <c r="D327" s="103"/>
      <c r="E327" s="103"/>
      <c r="F327" s="103"/>
      <c r="G327" s="103"/>
      <c r="H327" s="103"/>
      <c r="I327" s="103"/>
      <c r="J327" s="103"/>
      <c r="K327" s="103"/>
      <c r="L327" s="103"/>
      <c r="M327" s="103"/>
      <c r="N327" s="103"/>
      <c r="O327" s="103"/>
      <c r="P327" s="103"/>
      <c r="Q327" s="103"/>
      <c r="R327" s="103"/>
      <c r="S327" s="103"/>
      <c r="T327" s="103"/>
      <c r="U327" s="103"/>
      <c r="V327" s="103"/>
      <c r="W327" s="103"/>
      <c r="X327" s="103"/>
      <c r="Y327" s="103"/>
      <c r="Z327" s="103"/>
      <c r="AA327" s="103"/>
    </row>
    <row r="328" spans="1:27" ht="15.6" x14ac:dyDescent="0.3">
      <c r="A328" s="103"/>
      <c r="B328" s="104"/>
      <c r="C328" s="103"/>
      <c r="D328" s="103"/>
      <c r="E328" s="103"/>
      <c r="F328" s="103"/>
      <c r="G328" s="103"/>
      <c r="H328" s="103"/>
      <c r="I328" s="103"/>
      <c r="J328" s="103"/>
      <c r="K328" s="103"/>
      <c r="L328" s="103"/>
      <c r="M328" s="103"/>
      <c r="N328" s="103"/>
      <c r="O328" s="103"/>
      <c r="P328" s="103"/>
      <c r="Q328" s="103"/>
      <c r="R328" s="103"/>
      <c r="S328" s="103"/>
      <c r="T328" s="103"/>
      <c r="U328" s="103"/>
      <c r="V328" s="103"/>
      <c r="W328" s="103"/>
      <c r="X328" s="103"/>
      <c r="Y328" s="103"/>
      <c r="Z328" s="103"/>
      <c r="AA328" s="103"/>
    </row>
    <row r="329" spans="1:27" ht="15.6" x14ac:dyDescent="0.3">
      <c r="A329" s="103"/>
      <c r="B329" s="104"/>
      <c r="C329" s="103"/>
      <c r="D329" s="103"/>
      <c r="E329" s="103"/>
      <c r="F329" s="103"/>
      <c r="G329" s="103"/>
      <c r="H329" s="103"/>
      <c r="I329" s="103"/>
      <c r="J329" s="103"/>
      <c r="K329" s="103"/>
      <c r="L329" s="103"/>
      <c r="M329" s="103"/>
      <c r="N329" s="103"/>
      <c r="O329" s="103"/>
      <c r="P329" s="103"/>
      <c r="Q329" s="103"/>
      <c r="R329" s="103"/>
      <c r="S329" s="103"/>
      <c r="T329" s="103"/>
      <c r="U329" s="103"/>
      <c r="V329" s="103"/>
      <c r="W329" s="103"/>
      <c r="X329" s="103"/>
      <c r="Y329" s="103"/>
      <c r="Z329" s="103"/>
      <c r="AA329" s="103"/>
    </row>
    <row r="330" spans="1:27" ht="15.6" x14ac:dyDescent="0.3">
      <c r="A330" s="103"/>
      <c r="B330" s="104"/>
      <c r="C330" s="103"/>
      <c r="D330" s="103"/>
      <c r="E330" s="103"/>
      <c r="F330" s="103"/>
      <c r="G330" s="103"/>
      <c r="H330" s="103"/>
      <c r="I330" s="103"/>
      <c r="J330" s="103"/>
      <c r="K330" s="103"/>
      <c r="L330" s="103"/>
      <c r="M330" s="103"/>
      <c r="N330" s="103"/>
      <c r="O330" s="103"/>
      <c r="P330" s="103"/>
      <c r="Q330" s="103"/>
      <c r="R330" s="103"/>
      <c r="S330" s="103"/>
      <c r="T330" s="103"/>
      <c r="U330" s="103"/>
      <c r="V330" s="103"/>
      <c r="W330" s="103"/>
      <c r="X330" s="103"/>
      <c r="Y330" s="103"/>
      <c r="Z330" s="103"/>
      <c r="AA330" s="103"/>
    </row>
    <row r="331" spans="1:27" ht="15.6" x14ac:dyDescent="0.3">
      <c r="A331" s="103"/>
      <c r="B331" s="104"/>
      <c r="C331" s="103"/>
      <c r="D331" s="103"/>
      <c r="E331" s="103"/>
      <c r="F331" s="103"/>
      <c r="G331" s="103"/>
      <c r="H331" s="103"/>
      <c r="I331" s="103"/>
      <c r="J331" s="103"/>
      <c r="K331" s="103"/>
      <c r="L331" s="103"/>
      <c r="M331" s="103"/>
      <c r="N331" s="103"/>
      <c r="O331" s="103"/>
      <c r="P331" s="103"/>
      <c r="Q331" s="103"/>
      <c r="R331" s="103"/>
      <c r="S331" s="103"/>
      <c r="T331" s="103"/>
      <c r="U331" s="103"/>
      <c r="V331" s="103"/>
      <c r="W331" s="103"/>
      <c r="X331" s="103"/>
      <c r="Y331" s="103"/>
      <c r="Z331" s="103"/>
      <c r="AA331" s="103"/>
    </row>
    <row r="332" spans="1:27" ht="15.6" x14ac:dyDescent="0.3">
      <c r="A332" s="103"/>
      <c r="B332" s="104"/>
      <c r="C332" s="103"/>
      <c r="D332" s="103"/>
      <c r="E332" s="103"/>
      <c r="F332" s="103"/>
      <c r="G332" s="103"/>
      <c r="H332" s="103"/>
      <c r="I332" s="103"/>
      <c r="J332" s="103"/>
      <c r="K332" s="103"/>
      <c r="L332" s="103"/>
      <c r="M332" s="103"/>
      <c r="N332" s="103"/>
      <c r="O332" s="103"/>
      <c r="P332" s="103"/>
      <c r="Q332" s="103"/>
      <c r="R332" s="103"/>
      <c r="S332" s="103"/>
      <c r="T332" s="103"/>
      <c r="U332" s="103"/>
      <c r="V332" s="103"/>
      <c r="W332" s="103"/>
      <c r="X332" s="103"/>
      <c r="Y332" s="103"/>
      <c r="Z332" s="103"/>
      <c r="AA332" s="103"/>
    </row>
    <row r="333" spans="1:27" ht="15.6" x14ac:dyDescent="0.3">
      <c r="A333" s="103"/>
      <c r="B333" s="104"/>
      <c r="C333" s="103"/>
      <c r="D333" s="103"/>
      <c r="E333" s="103"/>
      <c r="F333" s="103"/>
      <c r="G333" s="103"/>
      <c r="H333" s="103"/>
      <c r="I333" s="103"/>
      <c r="J333" s="103"/>
      <c r="K333" s="103"/>
      <c r="L333" s="103"/>
      <c r="M333" s="103"/>
      <c r="N333" s="103"/>
      <c r="O333" s="103"/>
      <c r="P333" s="103"/>
      <c r="Q333" s="103"/>
      <c r="R333" s="103"/>
      <c r="S333" s="103"/>
      <c r="T333" s="103"/>
      <c r="U333" s="103"/>
      <c r="V333" s="103"/>
      <c r="W333" s="103"/>
      <c r="X333" s="103"/>
      <c r="Y333" s="103"/>
      <c r="Z333" s="103"/>
      <c r="AA333" s="103"/>
    </row>
    <row r="334" spans="1:27" ht="15.6" x14ac:dyDescent="0.3">
      <c r="A334" s="103"/>
      <c r="B334" s="104"/>
      <c r="C334" s="103"/>
      <c r="D334" s="103"/>
      <c r="E334" s="103"/>
      <c r="F334" s="103"/>
      <c r="G334" s="103"/>
      <c r="H334" s="103"/>
      <c r="I334" s="103"/>
      <c r="J334" s="103"/>
      <c r="K334" s="103"/>
      <c r="L334" s="103"/>
      <c r="M334" s="103"/>
      <c r="N334" s="103"/>
      <c r="O334" s="103"/>
      <c r="P334" s="103"/>
      <c r="Q334" s="103"/>
      <c r="R334" s="103"/>
      <c r="S334" s="103"/>
      <c r="T334" s="103"/>
      <c r="U334" s="103"/>
      <c r="V334" s="103"/>
      <c r="W334" s="103"/>
      <c r="X334" s="103"/>
      <c r="Y334" s="103"/>
      <c r="Z334" s="103"/>
      <c r="AA334" s="103"/>
    </row>
    <row r="335" spans="1:27" ht="15.6" x14ac:dyDescent="0.3">
      <c r="A335" s="103"/>
      <c r="B335" s="104"/>
      <c r="C335" s="103"/>
      <c r="D335" s="103"/>
      <c r="E335" s="103"/>
      <c r="F335" s="103"/>
      <c r="G335" s="103"/>
      <c r="H335" s="103"/>
      <c r="I335" s="103"/>
      <c r="J335" s="103"/>
      <c r="K335" s="103"/>
      <c r="L335" s="103"/>
      <c r="M335" s="103"/>
      <c r="N335" s="103"/>
      <c r="O335" s="103"/>
      <c r="P335" s="103"/>
      <c r="Q335" s="103"/>
      <c r="R335" s="103"/>
      <c r="S335" s="103"/>
      <c r="T335" s="103"/>
      <c r="U335" s="103"/>
      <c r="V335" s="103"/>
      <c r="W335" s="103"/>
      <c r="X335" s="103"/>
      <c r="Y335" s="103"/>
      <c r="Z335" s="103"/>
      <c r="AA335" s="103"/>
    </row>
    <row r="336" spans="1:27" ht="15.6" x14ac:dyDescent="0.3">
      <c r="A336" s="103"/>
      <c r="B336" s="104"/>
      <c r="C336" s="103"/>
      <c r="D336" s="103"/>
      <c r="E336" s="103"/>
      <c r="F336" s="103"/>
      <c r="G336" s="103"/>
      <c r="H336" s="103"/>
      <c r="I336" s="103"/>
      <c r="J336" s="103"/>
      <c r="K336" s="103"/>
      <c r="L336" s="103"/>
      <c r="M336" s="103"/>
      <c r="N336" s="103"/>
      <c r="O336" s="103"/>
      <c r="P336" s="103"/>
      <c r="Q336" s="103"/>
      <c r="R336" s="103"/>
      <c r="S336" s="103"/>
      <c r="T336" s="103"/>
      <c r="U336" s="103"/>
      <c r="V336" s="103"/>
      <c r="W336" s="103"/>
      <c r="X336" s="103"/>
      <c r="Y336" s="103"/>
      <c r="Z336" s="103"/>
      <c r="AA336" s="103"/>
    </row>
    <row r="337" spans="1:27" ht="15.6" x14ac:dyDescent="0.3">
      <c r="A337" s="103"/>
      <c r="B337" s="104"/>
      <c r="C337" s="103"/>
      <c r="D337" s="103"/>
      <c r="E337" s="103"/>
      <c r="F337" s="103"/>
      <c r="G337" s="103"/>
      <c r="H337" s="103"/>
      <c r="I337" s="103"/>
      <c r="J337" s="103"/>
      <c r="K337" s="103"/>
      <c r="L337" s="103"/>
      <c r="M337" s="103"/>
      <c r="N337" s="103"/>
      <c r="O337" s="103"/>
      <c r="P337" s="103"/>
      <c r="Q337" s="103"/>
      <c r="R337" s="103"/>
      <c r="S337" s="103"/>
      <c r="T337" s="103"/>
      <c r="U337" s="103"/>
      <c r="V337" s="103"/>
      <c r="W337" s="103"/>
      <c r="X337" s="103"/>
      <c r="Y337" s="103"/>
      <c r="Z337" s="103"/>
      <c r="AA337" s="103"/>
    </row>
    <row r="338" spans="1:27" ht="15.6" x14ac:dyDescent="0.3">
      <c r="A338" s="103"/>
      <c r="B338" s="104"/>
      <c r="C338" s="103"/>
      <c r="D338" s="103"/>
      <c r="E338" s="103"/>
      <c r="F338" s="103"/>
      <c r="G338" s="103"/>
      <c r="H338" s="103"/>
      <c r="I338" s="103"/>
      <c r="J338" s="103"/>
      <c r="K338" s="103"/>
      <c r="L338" s="103"/>
      <c r="M338" s="103"/>
      <c r="N338" s="103"/>
      <c r="O338" s="103"/>
      <c r="P338" s="103"/>
      <c r="Q338" s="103"/>
      <c r="R338" s="103"/>
      <c r="S338" s="103"/>
      <c r="T338" s="103"/>
      <c r="U338" s="103"/>
      <c r="V338" s="103"/>
      <c r="W338" s="103"/>
      <c r="X338" s="103"/>
      <c r="Y338" s="103"/>
      <c r="Z338" s="103"/>
      <c r="AA338" s="103"/>
    </row>
    <row r="339" spans="1:27" ht="15.6" x14ac:dyDescent="0.3">
      <c r="A339" s="103"/>
      <c r="B339" s="104"/>
      <c r="C339" s="103"/>
      <c r="D339" s="103"/>
      <c r="E339" s="103"/>
      <c r="F339" s="103"/>
      <c r="G339" s="103"/>
      <c r="H339" s="103"/>
      <c r="I339" s="103"/>
      <c r="J339" s="103"/>
      <c r="K339" s="103"/>
      <c r="L339" s="103"/>
      <c r="M339" s="103"/>
      <c r="N339" s="103"/>
      <c r="O339" s="103"/>
      <c r="P339" s="103"/>
      <c r="Q339" s="103"/>
      <c r="R339" s="103"/>
      <c r="S339" s="103"/>
      <c r="T339" s="103"/>
      <c r="U339" s="103"/>
      <c r="V339" s="103"/>
      <c r="W339" s="103"/>
      <c r="X339" s="103"/>
      <c r="Y339" s="103"/>
      <c r="Z339" s="103"/>
      <c r="AA339" s="103"/>
    </row>
    <row r="340" spans="1:27" ht="15.6" x14ac:dyDescent="0.3">
      <c r="A340" s="103"/>
      <c r="B340" s="104"/>
      <c r="C340" s="103"/>
      <c r="D340" s="103"/>
      <c r="E340" s="103"/>
      <c r="F340" s="103"/>
      <c r="G340" s="103"/>
      <c r="H340" s="103"/>
      <c r="I340" s="103"/>
      <c r="J340" s="103"/>
      <c r="K340" s="103"/>
      <c r="L340" s="103"/>
      <c r="M340" s="103"/>
      <c r="N340" s="103"/>
      <c r="O340" s="103"/>
      <c r="P340" s="103"/>
      <c r="Q340" s="103"/>
      <c r="R340" s="103"/>
      <c r="S340" s="103"/>
      <c r="T340" s="103"/>
      <c r="U340" s="103"/>
      <c r="V340" s="103"/>
      <c r="W340" s="103"/>
      <c r="X340" s="103"/>
      <c r="Y340" s="103"/>
      <c r="Z340" s="103"/>
      <c r="AA340" s="103"/>
    </row>
    <row r="341" spans="1:27" ht="15.6" x14ac:dyDescent="0.3">
      <c r="A341" s="103"/>
      <c r="B341" s="104"/>
      <c r="C341" s="103"/>
      <c r="D341" s="103"/>
      <c r="E341" s="103"/>
      <c r="F341" s="103"/>
      <c r="G341" s="103"/>
      <c r="H341" s="103"/>
      <c r="I341" s="103"/>
      <c r="J341" s="103"/>
      <c r="K341" s="103"/>
      <c r="L341" s="103"/>
      <c r="M341" s="103"/>
      <c r="N341" s="103"/>
      <c r="O341" s="103"/>
      <c r="P341" s="103"/>
      <c r="Q341" s="103"/>
      <c r="R341" s="103"/>
      <c r="S341" s="103"/>
      <c r="T341" s="103"/>
      <c r="U341" s="103"/>
      <c r="V341" s="103"/>
      <c r="W341" s="103"/>
      <c r="X341" s="103"/>
      <c r="Y341" s="103"/>
      <c r="Z341" s="103"/>
      <c r="AA341" s="103"/>
    </row>
    <row r="342" spans="1:27" ht="15.6" x14ac:dyDescent="0.3">
      <c r="A342" s="103"/>
      <c r="B342" s="104"/>
      <c r="C342" s="103"/>
      <c r="D342" s="103"/>
      <c r="E342" s="103"/>
      <c r="F342" s="103"/>
      <c r="G342" s="103"/>
      <c r="H342" s="103"/>
      <c r="I342" s="103"/>
      <c r="J342" s="103"/>
      <c r="K342" s="103"/>
      <c r="L342" s="103"/>
      <c r="M342" s="103"/>
      <c r="N342" s="103"/>
      <c r="O342" s="103"/>
      <c r="P342" s="103"/>
      <c r="Q342" s="103"/>
      <c r="R342" s="103"/>
      <c r="S342" s="103"/>
      <c r="T342" s="103"/>
      <c r="U342" s="103"/>
      <c r="V342" s="103"/>
      <c r="W342" s="103"/>
      <c r="X342" s="103"/>
      <c r="Y342" s="103"/>
      <c r="Z342" s="103"/>
      <c r="AA342" s="103"/>
    </row>
    <row r="343" spans="1:27" ht="15.6" x14ac:dyDescent="0.3">
      <c r="A343" s="103"/>
      <c r="B343" s="104"/>
      <c r="C343" s="103"/>
      <c r="D343" s="103"/>
      <c r="E343" s="103"/>
      <c r="F343" s="103"/>
      <c r="G343" s="103"/>
      <c r="H343" s="103"/>
      <c r="I343" s="103"/>
      <c r="J343" s="103"/>
      <c r="K343" s="103"/>
      <c r="L343" s="103"/>
      <c r="M343" s="103"/>
      <c r="N343" s="103"/>
      <c r="O343" s="103"/>
      <c r="P343" s="103"/>
      <c r="Q343" s="103"/>
      <c r="R343" s="103"/>
      <c r="S343" s="103"/>
      <c r="T343" s="103"/>
      <c r="U343" s="103"/>
      <c r="V343" s="103"/>
      <c r="W343" s="103"/>
      <c r="X343" s="103"/>
      <c r="Y343" s="103"/>
      <c r="Z343" s="103"/>
      <c r="AA343" s="103"/>
    </row>
    <row r="344" spans="1:27" ht="15.6" x14ac:dyDescent="0.3">
      <c r="A344" s="103"/>
      <c r="B344" s="104"/>
      <c r="C344" s="103"/>
      <c r="D344" s="103"/>
      <c r="E344" s="103"/>
      <c r="F344" s="103"/>
      <c r="G344" s="103"/>
      <c r="H344" s="103"/>
      <c r="I344" s="103"/>
      <c r="J344" s="103"/>
      <c r="K344" s="103"/>
      <c r="L344" s="103"/>
      <c r="M344" s="103"/>
      <c r="N344" s="103"/>
      <c r="O344" s="103"/>
      <c r="P344" s="103"/>
      <c r="Q344" s="103"/>
      <c r="R344" s="103"/>
      <c r="S344" s="103"/>
      <c r="T344" s="103"/>
      <c r="U344" s="103"/>
      <c r="V344" s="103"/>
      <c r="W344" s="103"/>
      <c r="X344" s="103"/>
      <c r="Y344" s="103"/>
      <c r="Z344" s="103"/>
      <c r="AA344" s="103"/>
    </row>
    <row r="345" spans="1:27" ht="15.6" x14ac:dyDescent="0.3">
      <c r="A345" s="103"/>
      <c r="B345" s="104"/>
      <c r="C345" s="103"/>
      <c r="D345" s="103"/>
      <c r="E345" s="103"/>
      <c r="F345" s="103"/>
      <c r="G345" s="103"/>
      <c r="H345" s="103"/>
      <c r="I345" s="103"/>
      <c r="J345" s="103"/>
      <c r="K345" s="103"/>
      <c r="L345" s="103"/>
      <c r="M345" s="103"/>
      <c r="N345" s="103"/>
      <c r="O345" s="103"/>
      <c r="P345" s="103"/>
      <c r="Q345" s="103"/>
      <c r="R345" s="103"/>
      <c r="S345" s="103"/>
      <c r="T345" s="103"/>
      <c r="U345" s="103"/>
      <c r="V345" s="103"/>
      <c r="W345" s="103"/>
      <c r="X345" s="103"/>
      <c r="Y345" s="103"/>
      <c r="Z345" s="103"/>
      <c r="AA345" s="103"/>
    </row>
    <row r="346" spans="1:27" ht="15.6" x14ac:dyDescent="0.3">
      <c r="A346" s="103"/>
      <c r="B346" s="104"/>
      <c r="C346" s="103"/>
      <c r="D346" s="103"/>
      <c r="E346" s="103"/>
      <c r="F346" s="103"/>
      <c r="G346" s="103"/>
      <c r="H346" s="103"/>
      <c r="I346" s="103"/>
      <c r="J346" s="103"/>
      <c r="K346" s="103"/>
      <c r="L346" s="103"/>
      <c r="M346" s="103"/>
      <c r="N346" s="103"/>
      <c r="O346" s="103"/>
      <c r="P346" s="103"/>
      <c r="Q346" s="103"/>
      <c r="R346" s="103"/>
      <c r="S346" s="103"/>
      <c r="T346" s="103"/>
      <c r="U346" s="103"/>
      <c r="V346" s="103"/>
      <c r="W346" s="103"/>
      <c r="X346" s="103"/>
      <c r="Y346" s="103"/>
      <c r="Z346" s="103"/>
      <c r="AA346" s="103"/>
    </row>
    <row r="347" spans="1:27" ht="15.6" x14ac:dyDescent="0.3">
      <c r="A347" s="103"/>
      <c r="B347" s="104"/>
      <c r="C347" s="103"/>
      <c r="D347" s="103"/>
      <c r="E347" s="103"/>
      <c r="F347" s="103"/>
      <c r="G347" s="103"/>
      <c r="H347" s="103"/>
      <c r="I347" s="103"/>
      <c r="J347" s="103"/>
      <c r="K347" s="103"/>
      <c r="L347" s="103"/>
      <c r="M347" s="103"/>
      <c r="N347" s="103"/>
      <c r="O347" s="103"/>
      <c r="P347" s="103"/>
      <c r="Q347" s="103"/>
      <c r="R347" s="103"/>
      <c r="S347" s="103"/>
      <c r="T347" s="103"/>
      <c r="U347" s="103"/>
      <c r="V347" s="103"/>
      <c r="W347" s="103"/>
      <c r="X347" s="103"/>
      <c r="Y347" s="103"/>
      <c r="Z347" s="103"/>
      <c r="AA347" s="103"/>
    </row>
    <row r="348" spans="1:27" ht="15.6" x14ac:dyDescent="0.3">
      <c r="A348" s="103"/>
      <c r="B348" s="104"/>
      <c r="C348" s="103"/>
      <c r="D348" s="103"/>
      <c r="E348" s="103"/>
      <c r="F348" s="103"/>
      <c r="G348" s="103"/>
      <c r="H348" s="103"/>
      <c r="I348" s="103"/>
      <c r="J348" s="103"/>
      <c r="K348" s="103"/>
      <c r="L348" s="103"/>
      <c r="M348" s="103"/>
      <c r="N348" s="103"/>
      <c r="O348" s="103"/>
      <c r="P348" s="103"/>
      <c r="Q348" s="103"/>
      <c r="R348" s="103"/>
      <c r="S348" s="103"/>
      <c r="T348" s="103"/>
      <c r="U348" s="103"/>
      <c r="V348" s="103"/>
      <c r="W348" s="103"/>
      <c r="X348" s="103"/>
      <c r="Y348" s="103"/>
      <c r="Z348" s="103"/>
      <c r="AA348" s="103"/>
    </row>
    <row r="349" spans="1:27" ht="15.6" x14ac:dyDescent="0.3">
      <c r="A349" s="103"/>
      <c r="B349" s="104"/>
      <c r="C349" s="103"/>
      <c r="D349" s="103"/>
      <c r="E349" s="103"/>
      <c r="F349" s="103"/>
      <c r="G349" s="103"/>
      <c r="H349" s="103"/>
      <c r="I349" s="103"/>
      <c r="J349" s="103"/>
      <c r="K349" s="103"/>
      <c r="L349" s="103"/>
      <c r="M349" s="103"/>
      <c r="N349" s="103"/>
      <c r="O349" s="103"/>
      <c r="P349" s="103"/>
      <c r="Q349" s="103"/>
      <c r="R349" s="103"/>
      <c r="S349" s="103"/>
      <c r="T349" s="103"/>
      <c r="U349" s="103"/>
      <c r="V349" s="103"/>
      <c r="W349" s="103"/>
      <c r="X349" s="103"/>
      <c r="Y349" s="103"/>
      <c r="Z349" s="103"/>
      <c r="AA349" s="103"/>
    </row>
    <row r="350" spans="1:27" ht="15.6" x14ac:dyDescent="0.3">
      <c r="A350" s="103"/>
      <c r="B350" s="104"/>
      <c r="C350" s="103"/>
      <c r="D350" s="103"/>
      <c r="E350" s="103"/>
      <c r="F350" s="103"/>
      <c r="G350" s="103"/>
      <c r="H350" s="103"/>
      <c r="I350" s="103"/>
      <c r="J350" s="103"/>
      <c r="K350" s="103"/>
      <c r="L350" s="103"/>
      <c r="M350" s="103"/>
      <c r="N350" s="103"/>
      <c r="O350" s="103"/>
      <c r="P350" s="103"/>
      <c r="Q350" s="103"/>
      <c r="R350" s="103"/>
      <c r="S350" s="103"/>
      <c r="T350" s="103"/>
      <c r="U350" s="103"/>
      <c r="V350" s="103"/>
      <c r="W350" s="103"/>
      <c r="X350" s="103"/>
      <c r="Y350" s="103"/>
      <c r="Z350" s="103"/>
      <c r="AA350" s="103"/>
    </row>
    <row r="351" spans="1:27" ht="15.6" x14ac:dyDescent="0.3">
      <c r="A351" s="103"/>
      <c r="B351" s="104"/>
      <c r="C351" s="103"/>
      <c r="D351" s="103"/>
      <c r="E351" s="103"/>
      <c r="F351" s="103"/>
      <c r="G351" s="103"/>
      <c r="H351" s="103"/>
      <c r="I351" s="103"/>
      <c r="J351" s="103"/>
      <c r="K351" s="103"/>
      <c r="L351" s="103"/>
      <c r="M351" s="103"/>
      <c r="N351" s="103"/>
      <c r="O351" s="103"/>
      <c r="P351" s="103"/>
      <c r="Q351" s="103"/>
      <c r="R351" s="103"/>
      <c r="S351" s="103"/>
      <c r="T351" s="103"/>
      <c r="U351" s="103"/>
      <c r="V351" s="103"/>
      <c r="W351" s="103"/>
      <c r="X351" s="103"/>
      <c r="Y351" s="103"/>
      <c r="Z351" s="103"/>
      <c r="AA351" s="103"/>
    </row>
    <row r="352" spans="1:27" ht="15.6" x14ac:dyDescent="0.3">
      <c r="A352" s="103"/>
      <c r="B352" s="104"/>
      <c r="C352" s="103"/>
      <c r="D352" s="103"/>
      <c r="E352" s="103"/>
      <c r="F352" s="103"/>
      <c r="G352" s="103"/>
      <c r="H352" s="103"/>
      <c r="I352" s="103"/>
      <c r="J352" s="103"/>
      <c r="K352" s="103"/>
      <c r="L352" s="103"/>
      <c r="M352" s="103"/>
      <c r="N352" s="103"/>
      <c r="O352" s="103"/>
      <c r="P352" s="103"/>
      <c r="Q352" s="103"/>
      <c r="R352" s="103"/>
      <c r="S352" s="103"/>
      <c r="T352" s="103"/>
      <c r="U352" s="103"/>
      <c r="V352" s="103"/>
      <c r="W352" s="103"/>
      <c r="X352" s="103"/>
      <c r="Y352" s="103"/>
      <c r="Z352" s="103"/>
      <c r="AA352" s="103"/>
    </row>
    <row r="353" spans="1:27" ht="15.6" x14ac:dyDescent="0.3">
      <c r="A353" s="103"/>
      <c r="B353" s="104"/>
      <c r="C353" s="103"/>
      <c r="D353" s="103"/>
      <c r="E353" s="103"/>
      <c r="F353" s="103"/>
      <c r="G353" s="103"/>
      <c r="H353" s="103"/>
      <c r="I353" s="103"/>
      <c r="J353" s="103"/>
      <c r="K353" s="103"/>
      <c r="L353" s="103"/>
      <c r="M353" s="103"/>
      <c r="N353" s="103"/>
      <c r="O353" s="103"/>
      <c r="P353" s="103"/>
      <c r="Q353" s="103"/>
      <c r="R353" s="103"/>
      <c r="S353" s="103"/>
      <c r="T353" s="103"/>
      <c r="U353" s="103"/>
      <c r="V353" s="103"/>
      <c r="W353" s="103"/>
      <c r="X353" s="103"/>
      <c r="Y353" s="103"/>
      <c r="Z353" s="103"/>
      <c r="AA353" s="103"/>
    </row>
    <row r="354" spans="1:27" ht="15.6" x14ac:dyDescent="0.3">
      <c r="A354" s="103"/>
      <c r="B354" s="104"/>
      <c r="C354" s="103"/>
      <c r="D354" s="103"/>
      <c r="E354" s="103"/>
      <c r="F354" s="103"/>
      <c r="G354" s="103"/>
      <c r="H354" s="103"/>
      <c r="I354" s="103"/>
      <c r="J354" s="103"/>
      <c r="K354" s="103"/>
      <c r="L354" s="103"/>
      <c r="M354" s="103"/>
      <c r="N354" s="103"/>
      <c r="O354" s="103"/>
      <c r="P354" s="103"/>
      <c r="Q354" s="103"/>
      <c r="R354" s="103"/>
      <c r="S354" s="103"/>
      <c r="T354" s="103"/>
      <c r="U354" s="103"/>
      <c r="V354" s="103"/>
      <c r="W354" s="103"/>
      <c r="X354" s="103"/>
      <c r="Y354" s="103"/>
      <c r="Z354" s="103"/>
      <c r="AA354" s="103"/>
    </row>
    <row r="355" spans="1:27" ht="15.6" x14ac:dyDescent="0.3">
      <c r="A355" s="103"/>
      <c r="B355" s="104"/>
      <c r="C355" s="103"/>
      <c r="D355" s="103"/>
      <c r="E355" s="103"/>
      <c r="F355" s="103"/>
      <c r="G355" s="103"/>
      <c r="H355" s="103"/>
      <c r="I355" s="103"/>
      <c r="J355" s="103"/>
      <c r="K355" s="103"/>
      <c r="L355" s="103"/>
      <c r="M355" s="103"/>
      <c r="N355" s="103"/>
      <c r="O355" s="103"/>
      <c r="P355" s="103"/>
      <c r="Q355" s="103"/>
      <c r="R355" s="103"/>
      <c r="S355" s="103"/>
      <c r="T355" s="103"/>
      <c r="U355" s="103"/>
      <c r="V355" s="103"/>
      <c r="W355" s="103"/>
      <c r="X355" s="103"/>
      <c r="Y355" s="103"/>
      <c r="Z355" s="103"/>
      <c r="AA355" s="103"/>
    </row>
    <row r="356" spans="1:27" ht="15.6" x14ac:dyDescent="0.3">
      <c r="A356" s="103"/>
      <c r="B356" s="104"/>
      <c r="C356" s="103"/>
      <c r="D356" s="103"/>
      <c r="E356" s="103"/>
      <c r="F356" s="103"/>
      <c r="G356" s="103"/>
      <c r="H356" s="103"/>
      <c r="I356" s="103"/>
      <c r="J356" s="103"/>
      <c r="K356" s="103"/>
      <c r="L356" s="103"/>
      <c r="M356" s="103"/>
      <c r="N356" s="103"/>
      <c r="O356" s="103"/>
      <c r="P356" s="103"/>
      <c r="Q356" s="103"/>
      <c r="R356" s="103"/>
      <c r="S356" s="103"/>
      <c r="T356" s="103"/>
      <c r="U356" s="103"/>
      <c r="V356" s="103"/>
      <c r="W356" s="103"/>
      <c r="X356" s="103"/>
      <c r="Y356" s="103"/>
      <c r="Z356" s="103"/>
      <c r="AA356" s="103"/>
    </row>
    <row r="357" spans="1:27" ht="15.6" x14ac:dyDescent="0.3">
      <c r="A357" s="103"/>
      <c r="B357" s="104"/>
      <c r="C357" s="103"/>
      <c r="D357" s="103"/>
      <c r="E357" s="103"/>
      <c r="F357" s="103"/>
      <c r="G357" s="103"/>
      <c r="H357" s="103"/>
      <c r="I357" s="103"/>
      <c r="J357" s="103"/>
      <c r="K357" s="103"/>
      <c r="L357" s="103"/>
      <c r="M357" s="103"/>
      <c r="N357" s="103"/>
      <c r="O357" s="103"/>
      <c r="P357" s="103"/>
      <c r="Q357" s="103"/>
      <c r="R357" s="103"/>
      <c r="S357" s="103"/>
      <c r="T357" s="103"/>
      <c r="U357" s="103"/>
      <c r="V357" s="103"/>
      <c r="W357" s="103"/>
      <c r="X357" s="103"/>
      <c r="Y357" s="103"/>
      <c r="Z357" s="103"/>
      <c r="AA357" s="103"/>
    </row>
    <row r="358" spans="1:27" ht="15.6" x14ac:dyDescent="0.3">
      <c r="A358" s="103"/>
      <c r="B358" s="104"/>
      <c r="C358" s="103"/>
      <c r="D358" s="103"/>
      <c r="E358" s="103"/>
      <c r="F358" s="103"/>
      <c r="G358" s="103"/>
      <c r="H358" s="103"/>
      <c r="I358" s="103"/>
      <c r="J358" s="103"/>
      <c r="K358" s="103"/>
      <c r="L358" s="103"/>
      <c r="M358" s="103"/>
      <c r="N358" s="103"/>
      <c r="O358" s="103"/>
      <c r="P358" s="103"/>
      <c r="Q358" s="103"/>
      <c r="R358" s="103"/>
      <c r="S358" s="103"/>
      <c r="T358" s="103"/>
      <c r="U358" s="103"/>
      <c r="V358" s="103"/>
      <c r="W358" s="103"/>
      <c r="X358" s="103"/>
      <c r="Y358" s="103"/>
      <c r="Z358" s="103"/>
      <c r="AA358" s="103"/>
    </row>
    <row r="359" spans="1:27" ht="15.6" x14ac:dyDescent="0.3">
      <c r="A359" s="103"/>
      <c r="B359" s="104"/>
      <c r="C359" s="103"/>
      <c r="D359" s="103"/>
      <c r="E359" s="103"/>
      <c r="F359" s="103"/>
      <c r="G359" s="103"/>
      <c r="H359" s="103"/>
      <c r="I359" s="103"/>
      <c r="J359" s="103"/>
      <c r="K359" s="103"/>
      <c r="L359" s="103"/>
      <c r="M359" s="103"/>
      <c r="N359" s="103"/>
      <c r="O359" s="103"/>
      <c r="P359" s="103"/>
      <c r="Q359" s="103"/>
      <c r="R359" s="103"/>
      <c r="S359" s="103"/>
      <c r="T359" s="103"/>
      <c r="U359" s="103"/>
      <c r="V359" s="103"/>
      <c r="W359" s="103"/>
      <c r="X359" s="103"/>
      <c r="Y359" s="103"/>
      <c r="Z359" s="103"/>
      <c r="AA359" s="103"/>
    </row>
    <row r="360" spans="1:27" ht="15.6" x14ac:dyDescent="0.3">
      <c r="A360" s="103"/>
      <c r="B360" s="104"/>
      <c r="C360" s="103"/>
      <c r="D360" s="103"/>
      <c r="E360" s="103"/>
      <c r="F360" s="103"/>
      <c r="G360" s="103"/>
      <c r="H360" s="103"/>
      <c r="I360" s="103"/>
      <c r="J360" s="103"/>
      <c r="K360" s="103"/>
      <c r="L360" s="103"/>
      <c r="M360" s="103"/>
      <c r="N360" s="103"/>
      <c r="O360" s="103"/>
      <c r="P360" s="103"/>
      <c r="Q360" s="103"/>
      <c r="R360" s="103"/>
      <c r="S360" s="103"/>
      <c r="T360" s="103"/>
      <c r="U360" s="103"/>
      <c r="V360" s="103"/>
      <c r="W360" s="103"/>
      <c r="X360" s="103"/>
      <c r="Y360" s="103"/>
      <c r="Z360" s="103"/>
      <c r="AA360" s="103"/>
    </row>
    <row r="361" spans="1:27" ht="15.6" x14ac:dyDescent="0.3">
      <c r="A361" s="103"/>
      <c r="B361" s="104"/>
      <c r="C361" s="103"/>
      <c r="D361" s="103"/>
      <c r="E361" s="103"/>
      <c r="F361" s="103"/>
      <c r="G361" s="103"/>
      <c r="H361" s="103"/>
      <c r="I361" s="103"/>
      <c r="J361" s="103"/>
      <c r="K361" s="103"/>
      <c r="L361" s="103"/>
      <c r="M361" s="103"/>
      <c r="N361" s="103"/>
      <c r="O361" s="103"/>
      <c r="P361" s="103"/>
      <c r="Q361" s="103"/>
      <c r="R361" s="103"/>
      <c r="S361" s="103"/>
      <c r="T361" s="103"/>
      <c r="U361" s="103"/>
      <c r="V361" s="103"/>
      <c r="W361" s="103"/>
      <c r="X361" s="103"/>
      <c r="Y361" s="103"/>
      <c r="Z361" s="103"/>
      <c r="AA361" s="103"/>
    </row>
    <row r="362" spans="1:27" ht="15.6" x14ac:dyDescent="0.3">
      <c r="A362" s="103"/>
      <c r="B362" s="104"/>
      <c r="C362" s="103"/>
      <c r="D362" s="103"/>
      <c r="E362" s="103"/>
      <c r="F362" s="103"/>
      <c r="G362" s="103"/>
      <c r="H362" s="103"/>
      <c r="I362" s="103"/>
      <c r="J362" s="103"/>
      <c r="K362" s="103"/>
      <c r="L362" s="103"/>
      <c r="M362" s="103"/>
      <c r="N362" s="103"/>
      <c r="O362" s="103"/>
      <c r="P362" s="103"/>
      <c r="Q362" s="103"/>
      <c r="R362" s="103"/>
      <c r="S362" s="103"/>
      <c r="T362" s="103"/>
      <c r="U362" s="103"/>
      <c r="V362" s="103"/>
      <c r="W362" s="103"/>
      <c r="X362" s="103"/>
      <c r="Y362" s="103"/>
      <c r="Z362" s="103"/>
      <c r="AA362" s="103"/>
    </row>
    <row r="363" spans="1:27" ht="15.6" x14ac:dyDescent="0.3">
      <c r="A363" s="103"/>
      <c r="B363" s="104"/>
      <c r="C363" s="103"/>
      <c r="D363" s="103"/>
      <c r="E363" s="103"/>
      <c r="F363" s="103"/>
      <c r="G363" s="103"/>
      <c r="H363" s="103"/>
      <c r="I363" s="103"/>
      <c r="J363" s="103"/>
      <c r="K363" s="103"/>
      <c r="L363" s="103"/>
      <c r="M363" s="103"/>
      <c r="N363" s="103"/>
      <c r="O363" s="103"/>
      <c r="P363" s="103"/>
      <c r="Q363" s="103"/>
      <c r="R363" s="103"/>
      <c r="S363" s="103"/>
      <c r="T363" s="103"/>
      <c r="U363" s="103"/>
      <c r="V363" s="103"/>
      <c r="W363" s="103"/>
      <c r="X363" s="103"/>
      <c r="Y363" s="103"/>
      <c r="Z363" s="103"/>
      <c r="AA363" s="103"/>
    </row>
    <row r="364" spans="1:27" ht="15.6" x14ac:dyDescent="0.3">
      <c r="A364" s="103"/>
      <c r="B364" s="104"/>
      <c r="C364" s="103"/>
      <c r="D364" s="103"/>
      <c r="E364" s="103"/>
      <c r="F364" s="103"/>
      <c r="G364" s="103"/>
      <c r="H364" s="103"/>
      <c r="I364" s="103"/>
      <c r="J364" s="103"/>
      <c r="K364" s="103"/>
      <c r="L364" s="103"/>
      <c r="M364" s="103"/>
      <c r="N364" s="103"/>
      <c r="O364" s="103"/>
      <c r="P364" s="103"/>
      <c r="Q364" s="103"/>
      <c r="R364" s="103"/>
      <c r="S364" s="103"/>
      <c r="T364" s="103"/>
      <c r="U364" s="103"/>
      <c r="V364" s="103"/>
      <c r="W364" s="103"/>
      <c r="X364" s="103"/>
      <c r="Y364" s="103"/>
      <c r="Z364" s="103"/>
      <c r="AA364" s="103"/>
    </row>
    <row r="365" spans="1:27" ht="15.6" x14ac:dyDescent="0.3">
      <c r="A365" s="103"/>
      <c r="B365" s="104"/>
      <c r="C365" s="103"/>
      <c r="D365" s="103"/>
      <c r="E365" s="103"/>
      <c r="F365" s="103"/>
      <c r="G365" s="103"/>
      <c r="H365" s="103"/>
      <c r="I365" s="103"/>
      <c r="J365" s="103"/>
      <c r="K365" s="103"/>
      <c r="L365" s="103"/>
      <c r="M365" s="103"/>
      <c r="N365" s="103"/>
      <c r="O365" s="103"/>
      <c r="P365" s="103"/>
      <c r="Q365" s="103"/>
      <c r="R365" s="103"/>
      <c r="S365" s="103"/>
      <c r="T365" s="103"/>
      <c r="U365" s="103"/>
      <c r="V365" s="103"/>
      <c r="W365" s="103"/>
      <c r="X365" s="103"/>
      <c r="Y365" s="103"/>
      <c r="Z365" s="103"/>
      <c r="AA365" s="103"/>
    </row>
    <row r="366" spans="1:27" ht="15.6" x14ac:dyDescent="0.3">
      <c r="A366" s="103"/>
      <c r="B366" s="104"/>
      <c r="C366" s="103"/>
      <c r="D366" s="103"/>
      <c r="E366" s="103"/>
      <c r="F366" s="103"/>
      <c r="G366" s="103"/>
      <c r="H366" s="103"/>
      <c r="I366" s="103"/>
      <c r="J366" s="103"/>
      <c r="K366" s="103"/>
      <c r="L366" s="103"/>
      <c r="M366" s="103"/>
      <c r="N366" s="103"/>
      <c r="O366" s="103"/>
      <c r="P366" s="103"/>
      <c r="Q366" s="103"/>
      <c r="R366" s="103"/>
      <c r="S366" s="103"/>
      <c r="T366" s="103"/>
      <c r="U366" s="103"/>
      <c r="V366" s="103"/>
      <c r="W366" s="103"/>
      <c r="X366" s="103"/>
      <c r="Y366" s="103"/>
      <c r="Z366" s="103"/>
      <c r="AA366" s="103"/>
    </row>
    <row r="367" spans="1:27" ht="15.6" x14ac:dyDescent="0.3">
      <c r="A367" s="103"/>
      <c r="B367" s="104"/>
      <c r="C367" s="103"/>
      <c r="D367" s="103"/>
      <c r="E367" s="103"/>
      <c r="F367" s="103"/>
      <c r="G367" s="103"/>
      <c r="H367" s="103"/>
      <c r="I367" s="103"/>
      <c r="J367" s="103"/>
      <c r="K367" s="103"/>
      <c r="L367" s="103"/>
      <c r="M367" s="103"/>
      <c r="N367" s="103"/>
      <c r="O367" s="103"/>
      <c r="P367" s="103"/>
      <c r="Q367" s="103"/>
      <c r="R367" s="103"/>
      <c r="S367" s="103"/>
      <c r="T367" s="103"/>
      <c r="U367" s="103"/>
      <c r="V367" s="103"/>
      <c r="W367" s="103"/>
      <c r="X367" s="103"/>
      <c r="Y367" s="103"/>
      <c r="Z367" s="103"/>
      <c r="AA367" s="103"/>
    </row>
    <row r="368" spans="1:27" ht="15.6" x14ac:dyDescent="0.3">
      <c r="A368" s="103"/>
      <c r="B368" s="104"/>
      <c r="C368" s="103"/>
      <c r="D368" s="103"/>
      <c r="E368" s="103"/>
      <c r="F368" s="103"/>
      <c r="G368" s="103"/>
      <c r="H368" s="103"/>
      <c r="I368" s="103"/>
      <c r="J368" s="103"/>
      <c r="K368" s="103"/>
      <c r="L368" s="103"/>
      <c r="M368" s="103"/>
      <c r="N368" s="103"/>
      <c r="O368" s="103"/>
      <c r="P368" s="103"/>
      <c r="Q368" s="103"/>
      <c r="R368" s="103"/>
      <c r="S368" s="103"/>
      <c r="T368" s="103"/>
      <c r="U368" s="103"/>
      <c r="V368" s="103"/>
      <c r="W368" s="103"/>
      <c r="X368" s="103"/>
      <c r="Y368" s="103"/>
      <c r="Z368" s="103"/>
      <c r="AA368" s="103"/>
    </row>
    <row r="369" spans="1:27" ht="15.6" x14ac:dyDescent="0.3">
      <c r="A369" s="103"/>
      <c r="B369" s="104"/>
      <c r="C369" s="103"/>
      <c r="D369" s="103"/>
      <c r="E369" s="103"/>
      <c r="F369" s="103"/>
      <c r="G369" s="103"/>
      <c r="H369" s="103"/>
      <c r="I369" s="103"/>
      <c r="J369" s="103"/>
      <c r="K369" s="103"/>
      <c r="L369" s="103"/>
      <c r="M369" s="103"/>
      <c r="N369" s="103"/>
      <c r="O369" s="103"/>
      <c r="P369" s="103"/>
      <c r="Q369" s="103"/>
      <c r="R369" s="103"/>
      <c r="S369" s="103"/>
      <c r="T369" s="103"/>
      <c r="U369" s="103"/>
      <c r="V369" s="103"/>
      <c r="W369" s="103"/>
      <c r="X369" s="103"/>
      <c r="Y369" s="103"/>
      <c r="Z369" s="103"/>
      <c r="AA369" s="103"/>
    </row>
    <row r="370" spans="1:27" ht="15.6" x14ac:dyDescent="0.3">
      <c r="A370" s="103"/>
      <c r="B370" s="104"/>
      <c r="C370" s="103"/>
      <c r="D370" s="103"/>
      <c r="E370" s="103"/>
      <c r="F370" s="103"/>
      <c r="G370" s="103"/>
      <c r="H370" s="103"/>
      <c r="I370" s="103"/>
      <c r="J370" s="103"/>
      <c r="K370" s="103"/>
      <c r="L370" s="103"/>
      <c r="M370" s="103"/>
      <c r="N370" s="103"/>
      <c r="O370" s="103"/>
      <c r="P370" s="103"/>
      <c r="Q370" s="103"/>
      <c r="R370" s="103"/>
      <c r="S370" s="103"/>
      <c r="T370" s="103"/>
      <c r="U370" s="103"/>
      <c r="V370" s="103"/>
      <c r="W370" s="103"/>
      <c r="X370" s="103"/>
      <c r="Y370" s="103"/>
      <c r="Z370" s="103"/>
      <c r="AA370" s="103"/>
    </row>
    <row r="371" spans="1:27" ht="15.6" x14ac:dyDescent="0.3">
      <c r="A371" s="103"/>
      <c r="B371" s="104"/>
      <c r="C371" s="103"/>
      <c r="D371" s="103"/>
      <c r="E371" s="103"/>
      <c r="F371" s="103"/>
      <c r="G371" s="103"/>
      <c r="H371" s="103"/>
      <c r="I371" s="103"/>
      <c r="J371" s="103"/>
      <c r="K371" s="103"/>
      <c r="L371" s="103"/>
      <c r="M371" s="103"/>
      <c r="N371" s="103"/>
      <c r="O371" s="103"/>
      <c r="P371" s="103"/>
      <c r="Q371" s="103"/>
      <c r="R371" s="103"/>
      <c r="S371" s="103"/>
      <c r="T371" s="103"/>
      <c r="U371" s="103"/>
      <c r="V371" s="103"/>
      <c r="W371" s="103"/>
      <c r="X371" s="103"/>
      <c r="Y371" s="103"/>
      <c r="Z371" s="103"/>
      <c r="AA371" s="103"/>
    </row>
    <row r="372" spans="1:27" ht="15.6" x14ac:dyDescent="0.3">
      <c r="A372" s="103"/>
      <c r="B372" s="104"/>
      <c r="C372" s="103"/>
      <c r="D372" s="103"/>
      <c r="E372" s="103"/>
      <c r="F372" s="103"/>
      <c r="G372" s="103"/>
      <c r="H372" s="103"/>
      <c r="I372" s="103"/>
      <c r="J372" s="103"/>
      <c r="K372" s="103"/>
      <c r="L372" s="103"/>
      <c r="M372" s="103"/>
      <c r="N372" s="103"/>
      <c r="O372" s="103"/>
      <c r="P372" s="103"/>
      <c r="Q372" s="103"/>
      <c r="R372" s="103"/>
      <c r="S372" s="103"/>
      <c r="T372" s="103"/>
      <c r="U372" s="103"/>
      <c r="V372" s="103"/>
      <c r="W372" s="103"/>
      <c r="X372" s="103"/>
      <c r="Y372" s="103"/>
      <c r="Z372" s="103"/>
      <c r="AA372" s="103"/>
    </row>
    <row r="373" spans="1:27" ht="15.6" x14ac:dyDescent="0.3">
      <c r="A373" s="103"/>
      <c r="B373" s="104"/>
      <c r="C373" s="103"/>
      <c r="D373" s="103"/>
      <c r="E373" s="103"/>
      <c r="F373" s="103"/>
      <c r="G373" s="103"/>
      <c r="H373" s="103"/>
      <c r="I373" s="103"/>
      <c r="J373" s="103"/>
      <c r="K373" s="103"/>
      <c r="L373" s="103"/>
      <c r="M373" s="103"/>
      <c r="N373" s="103"/>
      <c r="O373" s="103"/>
      <c r="P373" s="103"/>
      <c r="Q373" s="103"/>
      <c r="R373" s="103"/>
      <c r="S373" s="103"/>
      <c r="T373" s="103"/>
      <c r="U373" s="103"/>
      <c r="V373" s="103"/>
      <c r="W373" s="103"/>
      <c r="X373" s="103"/>
      <c r="Y373" s="103"/>
      <c r="Z373" s="103"/>
      <c r="AA373" s="103"/>
    </row>
    <row r="374" spans="1:27" ht="15.6" x14ac:dyDescent="0.3">
      <c r="A374" s="103"/>
      <c r="B374" s="104"/>
      <c r="C374" s="103"/>
      <c r="D374" s="103"/>
      <c r="E374" s="103"/>
      <c r="F374" s="103"/>
      <c r="G374" s="103"/>
      <c r="H374" s="103"/>
      <c r="I374" s="103"/>
      <c r="J374" s="103"/>
      <c r="K374" s="103"/>
      <c r="L374" s="103"/>
      <c r="M374" s="103"/>
      <c r="N374" s="103"/>
      <c r="O374" s="103"/>
      <c r="P374" s="103"/>
      <c r="Q374" s="103"/>
      <c r="R374" s="103"/>
      <c r="S374" s="103"/>
      <c r="T374" s="103"/>
      <c r="U374" s="103"/>
      <c r="V374" s="103"/>
      <c r="W374" s="103"/>
      <c r="X374" s="103"/>
      <c r="Y374" s="103"/>
      <c r="Z374" s="103"/>
      <c r="AA374" s="103"/>
    </row>
    <row r="375" spans="1:27" ht="15.6" x14ac:dyDescent="0.3">
      <c r="A375" s="103"/>
      <c r="B375" s="104"/>
      <c r="C375" s="103"/>
      <c r="D375" s="103"/>
      <c r="E375" s="103"/>
      <c r="F375" s="103"/>
      <c r="G375" s="103"/>
      <c r="H375" s="103"/>
      <c r="I375" s="103"/>
      <c r="J375" s="103"/>
      <c r="K375" s="103"/>
      <c r="L375" s="103"/>
      <c r="M375" s="103"/>
      <c r="N375" s="103"/>
      <c r="O375" s="103"/>
      <c r="P375" s="103"/>
      <c r="Q375" s="103"/>
      <c r="R375" s="103"/>
      <c r="S375" s="103"/>
      <c r="T375" s="103"/>
      <c r="U375" s="103"/>
      <c r="V375" s="103"/>
      <c r="W375" s="103"/>
      <c r="X375" s="103"/>
      <c r="Y375" s="103"/>
      <c r="Z375" s="103"/>
      <c r="AA375" s="103"/>
    </row>
    <row r="376" spans="1:27" ht="15.6" x14ac:dyDescent="0.3">
      <c r="A376" s="103"/>
      <c r="B376" s="104"/>
      <c r="C376" s="103"/>
      <c r="D376" s="103"/>
      <c r="E376" s="103"/>
      <c r="F376" s="103"/>
      <c r="G376" s="103"/>
      <c r="H376" s="103"/>
      <c r="I376" s="103"/>
      <c r="J376" s="103"/>
      <c r="K376" s="103"/>
      <c r="L376" s="103"/>
      <c r="M376" s="103"/>
      <c r="N376" s="103"/>
      <c r="O376" s="103"/>
      <c r="P376" s="103"/>
      <c r="Q376" s="103"/>
      <c r="R376" s="103"/>
      <c r="S376" s="103"/>
      <c r="T376" s="103"/>
      <c r="U376" s="103"/>
      <c r="V376" s="103"/>
      <c r="W376" s="103"/>
      <c r="X376" s="103"/>
      <c r="Y376" s="103"/>
      <c r="Z376" s="103"/>
      <c r="AA376" s="103"/>
    </row>
    <row r="377" spans="1:27" ht="15.6" x14ac:dyDescent="0.3">
      <c r="A377" s="103"/>
      <c r="B377" s="104"/>
      <c r="C377" s="103"/>
      <c r="D377" s="103"/>
      <c r="E377" s="103"/>
      <c r="F377" s="103"/>
      <c r="G377" s="103"/>
      <c r="H377" s="103"/>
      <c r="I377" s="103"/>
      <c r="J377" s="103"/>
      <c r="K377" s="103"/>
      <c r="L377" s="103"/>
      <c r="M377" s="103"/>
      <c r="N377" s="103"/>
      <c r="O377" s="103"/>
      <c r="P377" s="103"/>
      <c r="Q377" s="103"/>
      <c r="R377" s="103"/>
      <c r="S377" s="103"/>
      <c r="T377" s="103"/>
      <c r="U377" s="103"/>
      <c r="V377" s="103"/>
      <c r="W377" s="103"/>
      <c r="X377" s="103"/>
      <c r="Y377" s="103"/>
      <c r="Z377" s="103"/>
      <c r="AA377" s="103"/>
    </row>
    <row r="378" spans="1:27" ht="15.6" x14ac:dyDescent="0.3">
      <c r="A378" s="103"/>
      <c r="B378" s="104"/>
      <c r="C378" s="103"/>
      <c r="D378" s="103"/>
      <c r="E378" s="103"/>
      <c r="F378" s="103"/>
      <c r="G378" s="103"/>
      <c r="H378" s="103"/>
      <c r="I378" s="103"/>
      <c r="J378" s="103"/>
      <c r="K378" s="103"/>
      <c r="L378" s="103"/>
      <c r="M378" s="103"/>
      <c r="N378" s="103"/>
      <c r="O378" s="103"/>
      <c r="P378" s="103"/>
      <c r="Q378" s="103"/>
      <c r="R378" s="103"/>
      <c r="S378" s="103"/>
      <c r="T378" s="103"/>
      <c r="U378" s="103"/>
      <c r="V378" s="103"/>
      <c r="W378" s="103"/>
      <c r="X378" s="103"/>
      <c r="Y378" s="103"/>
      <c r="Z378" s="103"/>
      <c r="AA378" s="103"/>
    </row>
    <row r="379" spans="1:27" ht="15.6" x14ac:dyDescent="0.3">
      <c r="A379" s="103"/>
      <c r="B379" s="104"/>
      <c r="C379" s="103"/>
      <c r="D379" s="103"/>
      <c r="E379" s="103"/>
      <c r="F379" s="103"/>
      <c r="G379" s="103"/>
      <c r="H379" s="103"/>
      <c r="I379" s="103"/>
      <c r="J379" s="103"/>
      <c r="K379" s="103"/>
      <c r="L379" s="103"/>
      <c r="M379" s="103"/>
      <c r="N379" s="103"/>
      <c r="O379" s="103"/>
      <c r="P379" s="103"/>
      <c r="Q379" s="103"/>
      <c r="R379" s="103"/>
      <c r="S379" s="103"/>
      <c r="T379" s="103"/>
      <c r="U379" s="103"/>
      <c r="V379" s="103"/>
      <c r="W379" s="103"/>
      <c r="X379" s="103"/>
      <c r="Y379" s="103"/>
      <c r="Z379" s="103"/>
      <c r="AA379" s="103"/>
    </row>
    <row r="380" spans="1:27" ht="15.6" x14ac:dyDescent="0.3">
      <c r="A380" s="103"/>
      <c r="B380" s="104"/>
      <c r="C380" s="103"/>
      <c r="D380" s="103"/>
      <c r="E380" s="103"/>
      <c r="F380" s="103"/>
      <c r="G380" s="103"/>
      <c r="H380" s="103"/>
      <c r="I380" s="103"/>
      <c r="J380" s="103"/>
      <c r="K380" s="103"/>
      <c r="L380" s="103"/>
      <c r="M380" s="103"/>
      <c r="N380" s="103"/>
      <c r="O380" s="103"/>
      <c r="P380" s="103"/>
      <c r="Q380" s="103"/>
      <c r="R380" s="103"/>
      <c r="S380" s="103"/>
      <c r="T380" s="103"/>
      <c r="U380" s="103"/>
      <c r="V380" s="103"/>
      <c r="W380" s="103"/>
      <c r="X380" s="103"/>
      <c r="Y380" s="103"/>
      <c r="Z380" s="103"/>
      <c r="AA380" s="103"/>
    </row>
    <row r="381" spans="1:27" ht="15.6" x14ac:dyDescent="0.3">
      <c r="A381" s="103"/>
      <c r="B381" s="104"/>
      <c r="C381" s="103"/>
      <c r="D381" s="103"/>
      <c r="E381" s="103"/>
      <c r="F381" s="103"/>
      <c r="G381" s="103"/>
      <c r="H381" s="103"/>
      <c r="I381" s="103"/>
      <c r="J381" s="103"/>
      <c r="K381" s="103"/>
      <c r="L381" s="103"/>
      <c r="M381" s="103"/>
      <c r="N381" s="103"/>
      <c r="O381" s="103"/>
      <c r="P381" s="103"/>
      <c r="Q381" s="103"/>
      <c r="R381" s="103"/>
      <c r="S381" s="103"/>
      <c r="T381" s="103"/>
      <c r="U381" s="103"/>
      <c r="V381" s="103"/>
      <c r="W381" s="103"/>
      <c r="X381" s="103"/>
      <c r="Y381" s="103"/>
      <c r="Z381" s="103"/>
      <c r="AA381" s="103"/>
    </row>
    <row r="382" spans="1:27" ht="15.6" x14ac:dyDescent="0.3">
      <c r="A382" s="103"/>
      <c r="B382" s="104"/>
      <c r="C382" s="103"/>
      <c r="D382" s="103"/>
      <c r="E382" s="103"/>
      <c r="F382" s="103"/>
      <c r="G382" s="103"/>
      <c r="H382" s="103"/>
      <c r="I382" s="103"/>
      <c r="J382" s="103"/>
      <c r="K382" s="103"/>
      <c r="L382" s="103"/>
      <c r="M382" s="103"/>
      <c r="N382" s="103"/>
      <c r="O382" s="103"/>
      <c r="P382" s="103"/>
      <c r="Q382" s="103"/>
      <c r="R382" s="103"/>
      <c r="S382" s="103"/>
      <c r="T382" s="103"/>
      <c r="U382" s="103"/>
      <c r="V382" s="103"/>
      <c r="W382" s="103"/>
      <c r="X382" s="103"/>
      <c r="Y382" s="103"/>
      <c r="Z382" s="103"/>
      <c r="AA382" s="103"/>
    </row>
    <row r="383" spans="1:27" ht="15.6" x14ac:dyDescent="0.3">
      <c r="A383" s="103"/>
      <c r="B383" s="104"/>
      <c r="C383" s="103"/>
      <c r="D383" s="103"/>
      <c r="E383" s="103"/>
      <c r="F383" s="103"/>
      <c r="G383" s="103"/>
      <c r="H383" s="103"/>
      <c r="I383" s="103"/>
      <c r="J383" s="103"/>
      <c r="K383" s="103"/>
      <c r="L383" s="103"/>
      <c r="M383" s="103"/>
      <c r="N383" s="103"/>
      <c r="O383" s="103"/>
      <c r="P383" s="103"/>
      <c r="Q383" s="103"/>
      <c r="R383" s="103"/>
      <c r="S383" s="103"/>
      <c r="T383" s="103"/>
      <c r="U383" s="103"/>
      <c r="V383" s="103"/>
      <c r="W383" s="103"/>
      <c r="X383" s="103"/>
      <c r="Y383" s="103"/>
      <c r="Z383" s="103"/>
      <c r="AA383" s="103"/>
    </row>
    <row r="384" spans="1:27" ht="15.6" x14ac:dyDescent="0.3">
      <c r="A384" s="103"/>
      <c r="B384" s="104"/>
      <c r="C384" s="103"/>
      <c r="D384" s="103"/>
      <c r="E384" s="103"/>
      <c r="F384" s="103"/>
      <c r="G384" s="103"/>
      <c r="H384" s="103"/>
      <c r="I384" s="103"/>
      <c r="J384" s="103"/>
      <c r="K384" s="103"/>
      <c r="L384" s="103"/>
      <c r="M384" s="103"/>
      <c r="N384" s="103"/>
      <c r="O384" s="103"/>
      <c r="P384" s="103"/>
      <c r="Q384" s="103"/>
      <c r="R384" s="103"/>
      <c r="S384" s="103"/>
      <c r="T384" s="103"/>
      <c r="U384" s="103"/>
      <c r="V384" s="103"/>
      <c r="W384" s="103"/>
      <c r="X384" s="103"/>
      <c r="Y384" s="103"/>
      <c r="Z384" s="103"/>
      <c r="AA384" s="103"/>
    </row>
    <row r="385" spans="1:27" ht="15.6" x14ac:dyDescent="0.3">
      <c r="A385" s="103"/>
      <c r="B385" s="104"/>
      <c r="C385" s="103"/>
      <c r="D385" s="103"/>
      <c r="E385" s="103"/>
      <c r="F385" s="103"/>
      <c r="G385" s="103"/>
      <c r="H385" s="103"/>
      <c r="I385" s="103"/>
      <c r="J385" s="103"/>
      <c r="K385" s="103"/>
      <c r="L385" s="103"/>
      <c r="M385" s="103"/>
      <c r="N385" s="103"/>
      <c r="O385" s="103"/>
      <c r="P385" s="103"/>
      <c r="Q385" s="103"/>
      <c r="R385" s="103"/>
      <c r="S385" s="103"/>
      <c r="T385" s="103"/>
      <c r="U385" s="103"/>
      <c r="V385" s="103"/>
      <c r="W385" s="103"/>
      <c r="X385" s="103"/>
      <c r="Y385" s="103"/>
      <c r="Z385" s="103"/>
      <c r="AA385" s="103"/>
    </row>
    <row r="386" spans="1:27" ht="15.6" x14ac:dyDescent="0.3">
      <c r="A386" s="103"/>
      <c r="B386" s="104"/>
      <c r="C386" s="103"/>
      <c r="D386" s="103"/>
      <c r="E386" s="103"/>
      <c r="F386" s="103"/>
      <c r="G386" s="103"/>
      <c r="H386" s="103"/>
      <c r="I386" s="103"/>
      <c r="J386" s="103"/>
      <c r="K386" s="103"/>
      <c r="L386" s="103"/>
      <c r="M386" s="103"/>
      <c r="N386" s="103"/>
      <c r="O386" s="103"/>
      <c r="P386" s="103"/>
      <c r="Q386" s="103"/>
      <c r="R386" s="103"/>
      <c r="S386" s="103"/>
      <c r="T386" s="103"/>
      <c r="U386" s="103"/>
      <c r="V386" s="103"/>
      <c r="W386" s="103"/>
      <c r="X386" s="103"/>
      <c r="Y386" s="103"/>
      <c r="Z386" s="103"/>
      <c r="AA386" s="103"/>
    </row>
    <row r="387" spans="1:27" ht="15.6" x14ac:dyDescent="0.3">
      <c r="A387" s="103"/>
      <c r="B387" s="104"/>
      <c r="C387" s="103"/>
      <c r="D387" s="103"/>
      <c r="E387" s="103"/>
      <c r="F387" s="103"/>
      <c r="G387" s="103"/>
      <c r="H387" s="103"/>
      <c r="I387" s="103"/>
      <c r="J387" s="103"/>
      <c r="K387" s="103"/>
      <c r="L387" s="103"/>
      <c r="M387" s="103"/>
      <c r="N387" s="103"/>
      <c r="O387" s="103"/>
      <c r="P387" s="103"/>
      <c r="Q387" s="103"/>
      <c r="R387" s="103"/>
      <c r="S387" s="103"/>
      <c r="T387" s="103"/>
      <c r="U387" s="103"/>
      <c r="V387" s="103"/>
      <c r="W387" s="103"/>
      <c r="X387" s="103"/>
      <c r="Y387" s="103"/>
      <c r="Z387" s="103"/>
      <c r="AA387" s="103"/>
    </row>
    <row r="388" spans="1:27" ht="15.6" x14ac:dyDescent="0.3">
      <c r="A388" s="103"/>
      <c r="B388" s="104"/>
      <c r="C388" s="103"/>
      <c r="D388" s="103"/>
      <c r="E388" s="103"/>
      <c r="F388" s="103"/>
      <c r="G388" s="103"/>
      <c r="H388" s="103"/>
      <c r="I388" s="103"/>
      <c r="J388" s="103"/>
      <c r="K388" s="103"/>
      <c r="L388" s="103"/>
      <c r="M388" s="103"/>
      <c r="N388" s="103"/>
      <c r="O388" s="103"/>
      <c r="P388" s="103"/>
      <c r="Q388" s="103"/>
      <c r="R388" s="103"/>
      <c r="S388" s="103"/>
      <c r="T388" s="103"/>
      <c r="U388" s="103"/>
      <c r="V388" s="103"/>
      <c r="W388" s="103"/>
      <c r="X388" s="103"/>
      <c r="Y388" s="103"/>
      <c r="Z388" s="103"/>
      <c r="AA388" s="103"/>
    </row>
    <row r="389" spans="1:27" ht="15.6" x14ac:dyDescent="0.3">
      <c r="A389" s="103"/>
      <c r="B389" s="104"/>
      <c r="C389" s="103"/>
      <c r="D389" s="103"/>
      <c r="E389" s="103"/>
      <c r="F389" s="103"/>
      <c r="G389" s="103"/>
      <c r="H389" s="103"/>
      <c r="I389" s="103"/>
      <c r="J389" s="103"/>
      <c r="K389" s="103"/>
      <c r="L389" s="103"/>
      <c r="M389" s="103"/>
      <c r="N389" s="103"/>
      <c r="O389" s="103"/>
      <c r="P389" s="103"/>
      <c r="Q389" s="103"/>
      <c r="R389" s="103"/>
      <c r="S389" s="103"/>
      <c r="T389" s="103"/>
      <c r="U389" s="103"/>
      <c r="V389" s="103"/>
      <c r="W389" s="103"/>
      <c r="X389" s="103"/>
      <c r="Y389" s="103"/>
      <c r="Z389" s="103"/>
      <c r="AA389" s="103"/>
    </row>
    <row r="390" spans="1:27" ht="15.6" x14ac:dyDescent="0.3">
      <c r="A390" s="103"/>
      <c r="B390" s="104"/>
      <c r="C390" s="103"/>
      <c r="D390" s="103"/>
      <c r="E390" s="103"/>
      <c r="F390" s="103"/>
      <c r="G390" s="103"/>
      <c r="H390" s="103"/>
      <c r="I390" s="103"/>
      <c r="J390" s="103"/>
      <c r="K390" s="103"/>
      <c r="L390" s="103"/>
      <c r="M390" s="103"/>
      <c r="N390" s="103"/>
      <c r="O390" s="103"/>
      <c r="P390" s="103"/>
      <c r="Q390" s="103"/>
      <c r="R390" s="103"/>
      <c r="S390" s="103"/>
      <c r="T390" s="103"/>
      <c r="U390" s="103"/>
      <c r="V390" s="103"/>
      <c r="W390" s="103"/>
      <c r="X390" s="103"/>
      <c r="Y390" s="103"/>
      <c r="Z390" s="103"/>
      <c r="AA390" s="103"/>
    </row>
    <row r="391" spans="1:27" ht="15.6" x14ac:dyDescent="0.3">
      <c r="A391" s="103"/>
      <c r="B391" s="104"/>
      <c r="C391" s="103"/>
      <c r="D391" s="103"/>
      <c r="E391" s="103"/>
      <c r="F391" s="103"/>
      <c r="G391" s="103"/>
      <c r="H391" s="103"/>
      <c r="I391" s="103"/>
      <c r="J391" s="103"/>
      <c r="K391" s="103"/>
      <c r="L391" s="103"/>
      <c r="M391" s="103"/>
      <c r="N391" s="103"/>
      <c r="O391" s="103"/>
      <c r="P391" s="103"/>
      <c r="Q391" s="103"/>
      <c r="R391" s="103"/>
      <c r="S391" s="103"/>
      <c r="T391" s="103"/>
      <c r="U391" s="103"/>
      <c r="V391" s="103"/>
      <c r="W391" s="103"/>
      <c r="X391" s="103"/>
      <c r="Y391" s="103"/>
      <c r="Z391" s="103"/>
      <c r="AA391" s="103"/>
    </row>
    <row r="392" spans="1:27" ht="15.6" x14ac:dyDescent="0.3">
      <c r="A392" s="103"/>
      <c r="B392" s="104"/>
      <c r="C392" s="103"/>
      <c r="D392" s="103"/>
      <c r="E392" s="103"/>
      <c r="F392" s="103"/>
      <c r="G392" s="103"/>
      <c r="H392" s="103"/>
      <c r="I392" s="103"/>
      <c r="J392" s="103"/>
      <c r="K392" s="103"/>
      <c r="L392" s="103"/>
      <c r="M392" s="103"/>
      <c r="N392" s="103"/>
      <c r="O392" s="103"/>
      <c r="P392" s="103"/>
      <c r="Q392" s="103"/>
      <c r="R392" s="103"/>
      <c r="S392" s="103"/>
      <c r="T392" s="103"/>
      <c r="U392" s="103"/>
      <c r="V392" s="103"/>
      <c r="W392" s="103"/>
      <c r="X392" s="103"/>
      <c r="Y392" s="103"/>
      <c r="Z392" s="103"/>
      <c r="AA392" s="103"/>
    </row>
    <row r="393" spans="1:27" ht="15.6" x14ac:dyDescent="0.3">
      <c r="A393" s="103"/>
      <c r="B393" s="104"/>
      <c r="C393" s="103"/>
      <c r="D393" s="103"/>
      <c r="E393" s="103"/>
      <c r="F393" s="103"/>
      <c r="G393" s="103"/>
      <c r="H393" s="103"/>
      <c r="I393" s="103"/>
      <c r="J393" s="103"/>
      <c r="K393" s="103"/>
      <c r="L393" s="103"/>
      <c r="M393" s="103"/>
      <c r="N393" s="103"/>
      <c r="O393" s="103"/>
      <c r="P393" s="103"/>
      <c r="Q393" s="103"/>
      <c r="R393" s="103"/>
      <c r="S393" s="103"/>
      <c r="T393" s="103"/>
      <c r="U393" s="103"/>
      <c r="V393" s="103"/>
      <c r="W393" s="103"/>
      <c r="X393" s="103"/>
      <c r="Y393" s="103"/>
      <c r="Z393" s="103"/>
      <c r="AA393" s="103"/>
    </row>
    <row r="394" spans="1:27" ht="15.6" x14ac:dyDescent="0.3">
      <c r="A394" s="103"/>
      <c r="B394" s="104"/>
      <c r="C394" s="103"/>
      <c r="D394" s="103"/>
      <c r="E394" s="103"/>
      <c r="F394" s="103"/>
      <c r="G394" s="103"/>
      <c r="H394" s="103"/>
      <c r="I394" s="103"/>
      <c r="J394" s="103"/>
      <c r="K394" s="103"/>
      <c r="L394" s="103"/>
      <c r="M394" s="103"/>
      <c r="N394" s="103"/>
      <c r="O394" s="103"/>
      <c r="P394" s="103"/>
      <c r="Q394" s="103"/>
      <c r="R394" s="103"/>
      <c r="S394" s="103"/>
      <c r="T394" s="103"/>
      <c r="U394" s="103"/>
      <c r="V394" s="103"/>
      <c r="W394" s="103"/>
      <c r="X394" s="103"/>
      <c r="Y394" s="103"/>
      <c r="Z394" s="103"/>
      <c r="AA394" s="103"/>
    </row>
    <row r="395" spans="1:27" ht="15.6" x14ac:dyDescent="0.3">
      <c r="A395" s="103"/>
      <c r="B395" s="104"/>
      <c r="C395" s="103"/>
      <c r="D395" s="103"/>
      <c r="E395" s="103"/>
      <c r="F395" s="103"/>
      <c r="G395" s="103"/>
      <c r="H395" s="103"/>
      <c r="I395" s="103"/>
      <c r="J395" s="103"/>
      <c r="K395" s="103"/>
      <c r="L395" s="103"/>
      <c r="M395" s="103"/>
      <c r="N395" s="103"/>
      <c r="O395" s="103"/>
      <c r="P395" s="103"/>
      <c r="Q395" s="103"/>
      <c r="R395" s="103"/>
      <c r="S395" s="103"/>
      <c r="T395" s="103"/>
      <c r="U395" s="103"/>
      <c r="V395" s="103"/>
      <c r="W395" s="103"/>
      <c r="X395" s="103"/>
      <c r="Y395" s="103"/>
      <c r="Z395" s="103"/>
      <c r="AA395" s="103"/>
    </row>
    <row r="396" spans="1:27" ht="15.6" x14ac:dyDescent="0.3">
      <c r="A396" s="103"/>
      <c r="B396" s="104"/>
      <c r="C396" s="103"/>
      <c r="D396" s="103"/>
      <c r="E396" s="103"/>
      <c r="F396" s="103"/>
      <c r="G396" s="103"/>
      <c r="H396" s="103"/>
      <c r="I396" s="103"/>
      <c r="J396" s="103"/>
      <c r="K396" s="103"/>
      <c r="L396" s="103"/>
      <c r="M396" s="103"/>
      <c r="N396" s="103"/>
      <c r="O396" s="103"/>
      <c r="P396" s="103"/>
      <c r="Q396" s="103"/>
      <c r="R396" s="103"/>
      <c r="S396" s="103"/>
      <c r="T396" s="103"/>
      <c r="U396" s="103"/>
      <c r="V396" s="103"/>
      <c r="W396" s="103"/>
      <c r="X396" s="103"/>
      <c r="Y396" s="103"/>
      <c r="Z396" s="103"/>
      <c r="AA396" s="103"/>
    </row>
    <row r="397" spans="1:27" ht="15.6" x14ac:dyDescent="0.3">
      <c r="A397" s="103"/>
      <c r="B397" s="104"/>
      <c r="C397" s="103"/>
      <c r="D397" s="103"/>
      <c r="E397" s="103"/>
      <c r="F397" s="103"/>
      <c r="G397" s="103"/>
      <c r="H397" s="103"/>
      <c r="I397" s="103"/>
      <c r="J397" s="103"/>
      <c r="K397" s="103"/>
      <c r="L397" s="103"/>
      <c r="M397" s="103"/>
      <c r="N397" s="103"/>
      <c r="O397" s="103"/>
      <c r="P397" s="103"/>
      <c r="Q397" s="103"/>
      <c r="R397" s="103"/>
      <c r="S397" s="103"/>
      <c r="T397" s="103"/>
      <c r="U397" s="103"/>
      <c r="V397" s="103"/>
      <c r="W397" s="103"/>
      <c r="X397" s="103"/>
      <c r="Y397" s="103"/>
      <c r="Z397" s="103"/>
      <c r="AA397" s="103"/>
    </row>
    <row r="398" spans="1:27" ht="15.6" x14ac:dyDescent="0.3">
      <c r="A398" s="103"/>
      <c r="B398" s="104"/>
      <c r="C398" s="103"/>
      <c r="D398" s="103"/>
      <c r="E398" s="103"/>
      <c r="F398" s="103"/>
      <c r="G398" s="103"/>
      <c r="H398" s="103"/>
      <c r="I398" s="103"/>
      <c r="J398" s="103"/>
      <c r="K398" s="103"/>
      <c r="L398" s="103"/>
      <c r="M398" s="103"/>
      <c r="N398" s="103"/>
      <c r="O398" s="103"/>
      <c r="P398" s="103"/>
      <c r="Q398" s="103"/>
      <c r="R398" s="103"/>
      <c r="S398" s="103"/>
      <c r="T398" s="103"/>
      <c r="U398" s="103"/>
      <c r="V398" s="103"/>
      <c r="W398" s="103"/>
      <c r="X398" s="103"/>
      <c r="Y398" s="103"/>
      <c r="Z398" s="103"/>
      <c r="AA398" s="103"/>
    </row>
    <row r="399" spans="1:27" ht="15.6" x14ac:dyDescent="0.3">
      <c r="A399" s="103"/>
      <c r="B399" s="104"/>
      <c r="C399" s="103"/>
      <c r="D399" s="103"/>
      <c r="E399" s="103"/>
      <c r="F399" s="103"/>
      <c r="G399" s="103"/>
      <c r="H399" s="103"/>
      <c r="I399" s="103"/>
      <c r="J399" s="103"/>
      <c r="K399" s="103"/>
      <c r="L399" s="103"/>
      <c r="M399" s="103"/>
      <c r="N399" s="103"/>
      <c r="O399" s="103"/>
      <c r="P399" s="103"/>
      <c r="Q399" s="103"/>
      <c r="R399" s="103"/>
      <c r="S399" s="103"/>
      <c r="T399" s="103"/>
      <c r="U399" s="103"/>
      <c r="V399" s="103"/>
      <c r="W399" s="103"/>
      <c r="X399" s="103"/>
      <c r="Y399" s="103"/>
      <c r="Z399" s="103"/>
      <c r="AA399" s="103"/>
    </row>
    <row r="400" spans="1:27" ht="15.6" x14ac:dyDescent="0.3">
      <c r="A400" s="103"/>
      <c r="B400" s="104"/>
      <c r="C400" s="103"/>
      <c r="D400" s="103"/>
      <c r="E400" s="103"/>
      <c r="F400" s="103"/>
      <c r="G400" s="103"/>
      <c r="H400" s="103"/>
      <c r="I400" s="103"/>
      <c r="J400" s="103"/>
      <c r="K400" s="103"/>
      <c r="L400" s="103"/>
      <c r="M400" s="103"/>
      <c r="N400" s="103"/>
      <c r="O400" s="103"/>
      <c r="P400" s="103"/>
      <c r="Q400" s="103"/>
      <c r="R400" s="103"/>
      <c r="S400" s="103"/>
      <c r="T400" s="103"/>
      <c r="U400" s="103"/>
      <c r="V400" s="103"/>
      <c r="W400" s="103"/>
      <c r="X400" s="103"/>
      <c r="Y400" s="103"/>
      <c r="Z400" s="103"/>
      <c r="AA400" s="103"/>
    </row>
    <row r="401" spans="1:27" ht="15.6" x14ac:dyDescent="0.3">
      <c r="A401" s="103"/>
      <c r="B401" s="104"/>
      <c r="C401" s="103"/>
      <c r="D401" s="103"/>
      <c r="E401" s="103"/>
      <c r="F401" s="103"/>
      <c r="G401" s="103"/>
      <c r="H401" s="103"/>
      <c r="I401" s="103"/>
      <c r="J401" s="103"/>
      <c r="K401" s="103"/>
      <c r="L401" s="103"/>
      <c r="M401" s="103"/>
      <c r="N401" s="103"/>
      <c r="O401" s="103"/>
      <c r="P401" s="103"/>
      <c r="Q401" s="103"/>
      <c r="R401" s="103"/>
      <c r="S401" s="103"/>
      <c r="T401" s="103"/>
      <c r="U401" s="103"/>
      <c r="V401" s="103"/>
      <c r="W401" s="103"/>
      <c r="X401" s="103"/>
      <c r="Y401" s="103"/>
      <c r="Z401" s="103"/>
      <c r="AA401" s="103"/>
    </row>
    <row r="402" spans="1:27" ht="15.6" x14ac:dyDescent="0.3">
      <c r="A402" s="103"/>
      <c r="B402" s="104"/>
      <c r="C402" s="103"/>
      <c r="D402" s="103"/>
      <c r="E402" s="103"/>
      <c r="F402" s="103"/>
      <c r="G402" s="103"/>
      <c r="H402" s="103"/>
      <c r="I402" s="103"/>
      <c r="J402" s="103"/>
      <c r="K402" s="103"/>
      <c r="L402" s="103"/>
      <c r="M402" s="103"/>
      <c r="N402" s="103"/>
      <c r="O402" s="103"/>
      <c r="P402" s="103"/>
      <c r="Q402" s="103"/>
      <c r="R402" s="103"/>
      <c r="S402" s="103"/>
      <c r="T402" s="103"/>
      <c r="U402" s="103"/>
      <c r="V402" s="103"/>
      <c r="W402" s="103"/>
      <c r="X402" s="103"/>
      <c r="Y402" s="103"/>
      <c r="Z402" s="103"/>
      <c r="AA402" s="103"/>
    </row>
    <row r="403" spans="1:27" ht="15.6" x14ac:dyDescent="0.3">
      <c r="A403" s="103"/>
      <c r="B403" s="104"/>
      <c r="C403" s="103"/>
      <c r="D403" s="103"/>
      <c r="E403" s="103"/>
      <c r="F403" s="103"/>
      <c r="G403" s="103"/>
      <c r="H403" s="103"/>
      <c r="I403" s="103"/>
      <c r="J403" s="103"/>
      <c r="K403" s="103"/>
      <c r="L403" s="103"/>
      <c r="M403" s="103"/>
      <c r="N403" s="103"/>
      <c r="O403" s="103"/>
      <c r="P403" s="103"/>
      <c r="Q403" s="103"/>
      <c r="R403" s="103"/>
      <c r="S403" s="103"/>
      <c r="T403" s="103"/>
      <c r="U403" s="103"/>
      <c r="V403" s="103"/>
      <c r="W403" s="103"/>
      <c r="X403" s="103"/>
      <c r="Y403" s="103"/>
      <c r="Z403" s="103"/>
      <c r="AA403" s="103"/>
    </row>
    <row r="404" spans="1:27" ht="15.6" x14ac:dyDescent="0.3">
      <c r="A404" s="103"/>
      <c r="B404" s="104"/>
      <c r="C404" s="103"/>
      <c r="D404" s="103"/>
      <c r="E404" s="103"/>
      <c r="F404" s="103"/>
      <c r="G404" s="103"/>
      <c r="H404" s="103"/>
      <c r="I404" s="103"/>
      <c r="J404" s="103"/>
      <c r="K404" s="103"/>
      <c r="L404" s="103"/>
      <c r="M404" s="103"/>
      <c r="N404" s="103"/>
      <c r="O404" s="103"/>
      <c r="P404" s="103"/>
      <c r="Q404" s="103"/>
      <c r="R404" s="103"/>
      <c r="S404" s="103"/>
      <c r="T404" s="103"/>
      <c r="U404" s="103"/>
      <c r="V404" s="103"/>
      <c r="W404" s="103"/>
      <c r="X404" s="103"/>
      <c r="Y404" s="103"/>
      <c r="Z404" s="103"/>
      <c r="AA404" s="103"/>
    </row>
    <row r="405" spans="1:27" ht="15.6" x14ac:dyDescent="0.3">
      <c r="A405" s="103"/>
      <c r="B405" s="104"/>
      <c r="C405" s="103"/>
      <c r="D405" s="103"/>
      <c r="E405" s="103"/>
      <c r="F405" s="103"/>
      <c r="G405" s="103"/>
      <c r="H405" s="103"/>
      <c r="I405" s="103"/>
      <c r="J405" s="103"/>
      <c r="K405" s="103"/>
      <c r="L405" s="103"/>
      <c r="M405" s="103"/>
      <c r="N405" s="103"/>
      <c r="O405" s="103"/>
      <c r="P405" s="103"/>
      <c r="Q405" s="103"/>
      <c r="R405" s="103"/>
      <c r="S405" s="103"/>
      <c r="T405" s="103"/>
      <c r="U405" s="103"/>
      <c r="V405" s="103"/>
      <c r="W405" s="103"/>
      <c r="X405" s="103"/>
      <c r="Y405" s="103"/>
      <c r="Z405" s="103"/>
      <c r="AA405" s="103"/>
    </row>
    <row r="406" spans="1:27" ht="15.6" x14ac:dyDescent="0.3">
      <c r="A406" s="103"/>
      <c r="B406" s="104"/>
      <c r="C406" s="103"/>
      <c r="D406" s="103"/>
      <c r="E406" s="103"/>
      <c r="F406" s="103"/>
      <c r="G406" s="103"/>
      <c r="H406" s="103"/>
      <c r="I406" s="103"/>
      <c r="J406" s="103"/>
      <c r="K406" s="103"/>
      <c r="L406" s="103"/>
      <c r="M406" s="103"/>
      <c r="N406" s="103"/>
      <c r="O406" s="103"/>
      <c r="P406" s="103"/>
      <c r="Q406" s="103"/>
      <c r="R406" s="103"/>
      <c r="S406" s="103"/>
      <c r="T406" s="103"/>
      <c r="U406" s="103"/>
      <c r="V406" s="103"/>
      <c r="W406" s="103"/>
      <c r="X406" s="103"/>
      <c r="Y406" s="103"/>
      <c r="Z406" s="103"/>
      <c r="AA406" s="103"/>
    </row>
    <row r="407" spans="1:27" ht="15.6" x14ac:dyDescent="0.3">
      <c r="A407" s="103"/>
      <c r="B407" s="104"/>
      <c r="C407" s="103"/>
      <c r="D407" s="103"/>
      <c r="E407" s="103"/>
      <c r="F407" s="103"/>
      <c r="G407" s="103"/>
      <c r="H407" s="103"/>
      <c r="I407" s="103"/>
      <c r="J407" s="103"/>
      <c r="K407" s="103"/>
      <c r="L407" s="103"/>
      <c r="M407" s="103"/>
      <c r="N407" s="103"/>
      <c r="O407" s="103"/>
      <c r="P407" s="103"/>
      <c r="Q407" s="103"/>
      <c r="R407" s="103"/>
      <c r="S407" s="103"/>
      <c r="T407" s="103"/>
      <c r="U407" s="103"/>
      <c r="V407" s="103"/>
      <c r="W407" s="103"/>
      <c r="X407" s="103"/>
      <c r="Y407" s="103"/>
      <c r="Z407" s="103"/>
      <c r="AA407" s="103"/>
    </row>
    <row r="408" spans="1:27" ht="15.6" x14ac:dyDescent="0.3">
      <c r="A408" s="103"/>
      <c r="B408" s="104"/>
      <c r="C408" s="103"/>
      <c r="D408" s="103"/>
      <c r="E408" s="103"/>
      <c r="F408" s="103"/>
      <c r="G408" s="103"/>
      <c r="H408" s="103"/>
      <c r="I408" s="103"/>
      <c r="J408" s="103"/>
      <c r="K408" s="103"/>
      <c r="L408" s="103"/>
      <c r="M408" s="103"/>
      <c r="N408" s="103"/>
      <c r="O408" s="103"/>
      <c r="P408" s="103"/>
      <c r="Q408" s="103"/>
      <c r="R408" s="103"/>
      <c r="S408" s="103"/>
      <c r="T408" s="103"/>
      <c r="U408" s="103"/>
      <c r="V408" s="103"/>
      <c r="W408" s="103"/>
      <c r="X408" s="103"/>
      <c r="Y408" s="103"/>
      <c r="Z408" s="103"/>
      <c r="AA408" s="103"/>
    </row>
    <row r="409" spans="1:27" ht="15.6" x14ac:dyDescent="0.3">
      <c r="A409" s="103"/>
      <c r="B409" s="104"/>
      <c r="C409" s="103"/>
      <c r="D409" s="103"/>
      <c r="E409" s="103"/>
      <c r="F409" s="103"/>
      <c r="G409" s="103"/>
      <c r="H409" s="103"/>
      <c r="I409" s="103"/>
      <c r="J409" s="103"/>
      <c r="K409" s="103"/>
      <c r="L409" s="103"/>
      <c r="M409" s="103"/>
      <c r="N409" s="103"/>
      <c r="O409" s="103"/>
      <c r="P409" s="103"/>
      <c r="Q409" s="103"/>
      <c r="R409" s="103"/>
      <c r="S409" s="103"/>
      <c r="T409" s="103"/>
      <c r="U409" s="103"/>
      <c r="V409" s="103"/>
      <c r="W409" s="103"/>
      <c r="X409" s="103"/>
      <c r="Y409" s="103"/>
      <c r="Z409" s="103"/>
      <c r="AA409" s="103"/>
    </row>
    <row r="410" spans="1:27" ht="15.6" x14ac:dyDescent="0.3">
      <c r="A410" s="103"/>
      <c r="B410" s="104"/>
      <c r="C410" s="103"/>
      <c r="D410" s="103"/>
      <c r="E410" s="103"/>
      <c r="F410" s="103"/>
      <c r="G410" s="103"/>
      <c r="H410" s="103"/>
      <c r="I410" s="103"/>
      <c r="J410" s="103"/>
      <c r="K410" s="103"/>
      <c r="L410" s="103"/>
      <c r="M410" s="103"/>
      <c r="N410" s="103"/>
      <c r="O410" s="103"/>
      <c r="P410" s="103"/>
      <c r="Q410" s="103"/>
      <c r="R410" s="103"/>
      <c r="S410" s="103"/>
      <c r="T410" s="103"/>
      <c r="U410" s="103"/>
      <c r="V410" s="103"/>
      <c r="W410" s="103"/>
      <c r="X410" s="103"/>
      <c r="Y410" s="103"/>
      <c r="Z410" s="103"/>
      <c r="AA410" s="103"/>
    </row>
    <row r="411" spans="1:27" ht="15.6" x14ac:dyDescent="0.3">
      <c r="A411" s="103"/>
      <c r="B411" s="104"/>
      <c r="C411" s="103"/>
      <c r="D411" s="103"/>
      <c r="E411" s="103"/>
      <c r="F411" s="103"/>
      <c r="G411" s="103"/>
      <c r="H411" s="103"/>
      <c r="I411" s="103"/>
      <c r="J411" s="103"/>
      <c r="K411" s="103"/>
      <c r="L411" s="103"/>
      <c r="M411" s="103"/>
      <c r="N411" s="103"/>
      <c r="O411" s="103"/>
      <c r="P411" s="103"/>
      <c r="Q411" s="103"/>
      <c r="R411" s="103"/>
      <c r="S411" s="103"/>
      <c r="T411" s="103"/>
      <c r="U411" s="103"/>
      <c r="V411" s="103"/>
      <c r="W411" s="103"/>
      <c r="X411" s="103"/>
      <c r="Y411" s="103"/>
      <c r="Z411" s="103"/>
      <c r="AA411" s="103"/>
    </row>
    <row r="412" spans="1:27" ht="15.6" x14ac:dyDescent="0.3">
      <c r="A412" s="103"/>
      <c r="B412" s="104"/>
      <c r="C412" s="103"/>
      <c r="D412" s="103"/>
      <c r="E412" s="103"/>
      <c r="F412" s="103"/>
      <c r="G412" s="103"/>
      <c r="H412" s="103"/>
      <c r="I412" s="103"/>
      <c r="J412" s="103"/>
      <c r="K412" s="103"/>
      <c r="L412" s="103"/>
      <c r="M412" s="103"/>
      <c r="N412" s="103"/>
      <c r="O412" s="103"/>
      <c r="P412" s="103"/>
      <c r="Q412" s="103"/>
      <c r="R412" s="103"/>
      <c r="S412" s="103"/>
      <c r="T412" s="103"/>
      <c r="U412" s="103"/>
      <c r="V412" s="103"/>
      <c r="W412" s="103"/>
      <c r="X412" s="103"/>
      <c r="Y412" s="103"/>
      <c r="Z412" s="103"/>
      <c r="AA412" s="103"/>
    </row>
    <row r="413" spans="1:27" ht="15.6" x14ac:dyDescent="0.3">
      <c r="A413" s="103"/>
      <c r="B413" s="104"/>
      <c r="C413" s="103"/>
      <c r="D413" s="103"/>
      <c r="E413" s="103"/>
      <c r="F413" s="103"/>
      <c r="G413" s="103"/>
      <c r="H413" s="103"/>
      <c r="I413" s="103"/>
      <c r="J413" s="103"/>
      <c r="K413" s="103"/>
      <c r="L413" s="103"/>
      <c r="M413" s="103"/>
      <c r="N413" s="103"/>
      <c r="O413" s="103"/>
      <c r="P413" s="103"/>
      <c r="Q413" s="103"/>
      <c r="R413" s="103"/>
      <c r="S413" s="103"/>
      <c r="T413" s="103"/>
      <c r="U413" s="103"/>
      <c r="V413" s="103"/>
      <c r="W413" s="103"/>
      <c r="X413" s="103"/>
      <c r="Y413" s="103"/>
      <c r="Z413" s="103"/>
      <c r="AA413" s="103"/>
    </row>
    <row r="414" spans="1:27" ht="15.6" x14ac:dyDescent="0.3">
      <c r="A414" s="103"/>
      <c r="B414" s="104"/>
      <c r="C414" s="103"/>
      <c r="D414" s="103"/>
      <c r="E414" s="103"/>
      <c r="F414" s="103"/>
      <c r="G414" s="103"/>
      <c r="H414" s="103"/>
      <c r="I414" s="103"/>
      <c r="J414" s="103"/>
      <c r="K414" s="103"/>
      <c r="L414" s="103"/>
      <c r="M414" s="103"/>
      <c r="N414" s="103"/>
      <c r="O414" s="103"/>
      <c r="P414" s="103"/>
      <c r="Q414" s="103"/>
      <c r="R414" s="103"/>
      <c r="S414" s="103"/>
      <c r="T414" s="103"/>
      <c r="U414" s="103"/>
      <c r="V414" s="103"/>
      <c r="W414" s="103"/>
      <c r="X414" s="103"/>
      <c r="Y414" s="103"/>
      <c r="Z414" s="103"/>
      <c r="AA414" s="103"/>
    </row>
    <row r="415" spans="1:27" ht="15.6" x14ac:dyDescent="0.3">
      <c r="A415" s="103"/>
      <c r="B415" s="104"/>
      <c r="C415" s="103"/>
      <c r="D415" s="103"/>
      <c r="E415" s="103"/>
      <c r="F415" s="103"/>
      <c r="G415" s="103"/>
      <c r="H415" s="103"/>
      <c r="I415" s="103"/>
      <c r="J415" s="103"/>
      <c r="K415" s="103"/>
      <c r="L415" s="103"/>
      <c r="M415" s="103"/>
      <c r="N415" s="103"/>
      <c r="O415" s="103"/>
      <c r="P415" s="103"/>
      <c r="Q415" s="103"/>
      <c r="R415" s="103"/>
      <c r="S415" s="103"/>
      <c r="T415" s="103"/>
      <c r="U415" s="103"/>
      <c r="V415" s="103"/>
      <c r="W415" s="103"/>
      <c r="X415" s="103"/>
      <c r="Y415" s="103"/>
      <c r="Z415" s="103"/>
      <c r="AA415" s="103"/>
    </row>
    <row r="416" spans="1:27" ht="15.6" x14ac:dyDescent="0.3">
      <c r="A416" s="103"/>
      <c r="B416" s="104"/>
      <c r="C416" s="103"/>
      <c r="D416" s="103"/>
      <c r="E416" s="103"/>
      <c r="F416" s="103"/>
      <c r="G416" s="103"/>
      <c r="H416" s="103"/>
      <c r="I416" s="103"/>
      <c r="J416" s="103"/>
      <c r="K416" s="103"/>
      <c r="L416" s="103"/>
      <c r="M416" s="103"/>
      <c r="N416" s="103"/>
      <c r="O416" s="103"/>
      <c r="P416" s="103"/>
      <c r="Q416" s="103"/>
      <c r="R416" s="103"/>
      <c r="S416" s="103"/>
      <c r="T416" s="103"/>
      <c r="U416" s="103"/>
      <c r="V416" s="103"/>
      <c r="W416" s="103"/>
      <c r="X416" s="103"/>
      <c r="Y416" s="103"/>
      <c r="Z416" s="103"/>
      <c r="AA416" s="103"/>
    </row>
    <row r="417" spans="1:27" ht="15.6" x14ac:dyDescent="0.3">
      <c r="A417" s="103"/>
      <c r="B417" s="104"/>
      <c r="C417" s="103"/>
      <c r="D417" s="103"/>
      <c r="E417" s="103"/>
      <c r="F417" s="103"/>
      <c r="G417" s="103"/>
      <c r="H417" s="103"/>
      <c r="I417" s="103"/>
      <c r="J417" s="103"/>
      <c r="K417" s="103"/>
      <c r="L417" s="103"/>
      <c r="M417" s="103"/>
      <c r="N417" s="103"/>
      <c r="O417" s="103"/>
      <c r="P417" s="103"/>
      <c r="Q417" s="103"/>
      <c r="R417" s="103"/>
      <c r="S417" s="103"/>
      <c r="T417" s="103"/>
      <c r="U417" s="103"/>
      <c r="V417" s="103"/>
      <c r="W417" s="103"/>
      <c r="X417" s="103"/>
      <c r="Y417" s="103"/>
      <c r="Z417" s="103"/>
      <c r="AA417" s="103"/>
    </row>
    <row r="418" spans="1:27" ht="15.6" x14ac:dyDescent="0.3">
      <c r="A418" s="103"/>
      <c r="B418" s="104"/>
      <c r="C418" s="103"/>
      <c r="D418" s="103"/>
      <c r="E418" s="103"/>
      <c r="F418" s="103"/>
      <c r="G418" s="103"/>
      <c r="H418" s="103"/>
      <c r="I418" s="103"/>
      <c r="J418" s="103"/>
      <c r="K418" s="103"/>
      <c r="L418" s="103"/>
      <c r="M418" s="103"/>
      <c r="N418" s="103"/>
      <c r="O418" s="103"/>
      <c r="P418" s="103"/>
      <c r="Q418" s="103"/>
      <c r="R418" s="103"/>
      <c r="S418" s="103"/>
      <c r="T418" s="103"/>
      <c r="U418" s="103"/>
      <c r="V418" s="103"/>
      <c r="W418" s="103"/>
      <c r="X418" s="103"/>
      <c r="Y418" s="103"/>
      <c r="Z418" s="103"/>
      <c r="AA418" s="103"/>
    </row>
    <row r="419" spans="1:27" ht="15.6" x14ac:dyDescent="0.3">
      <c r="A419" s="103"/>
      <c r="B419" s="104"/>
      <c r="C419" s="103"/>
      <c r="D419" s="103"/>
      <c r="E419" s="103"/>
      <c r="F419" s="103"/>
      <c r="G419" s="103"/>
      <c r="H419" s="103"/>
      <c r="I419" s="103"/>
      <c r="J419" s="103"/>
      <c r="K419" s="103"/>
      <c r="L419" s="103"/>
      <c r="M419" s="103"/>
      <c r="N419" s="103"/>
      <c r="O419" s="103"/>
      <c r="P419" s="103"/>
      <c r="Q419" s="103"/>
      <c r="R419" s="103"/>
      <c r="S419" s="103"/>
      <c r="T419" s="103"/>
      <c r="U419" s="103"/>
      <c r="V419" s="103"/>
      <c r="W419" s="103"/>
      <c r="X419" s="103"/>
      <c r="Y419" s="103"/>
      <c r="Z419" s="103"/>
      <c r="AA419" s="103"/>
    </row>
    <row r="420" spans="1:27" ht="15.6" x14ac:dyDescent="0.3">
      <c r="A420" s="103"/>
      <c r="B420" s="104"/>
      <c r="C420" s="103"/>
      <c r="D420" s="103"/>
      <c r="E420" s="103"/>
      <c r="F420" s="103"/>
      <c r="G420" s="103"/>
      <c r="H420" s="103"/>
      <c r="I420" s="103"/>
      <c r="J420" s="103"/>
      <c r="K420" s="103"/>
      <c r="L420" s="103"/>
      <c r="M420" s="103"/>
      <c r="N420" s="103"/>
      <c r="O420" s="103"/>
      <c r="P420" s="103"/>
      <c r="Q420" s="103"/>
      <c r="R420" s="103"/>
      <c r="S420" s="103"/>
      <c r="T420" s="103"/>
      <c r="U420" s="103"/>
      <c r="V420" s="103"/>
      <c r="W420" s="103"/>
      <c r="X420" s="103"/>
      <c r="Y420" s="103"/>
      <c r="Z420" s="103"/>
      <c r="AA420" s="103"/>
    </row>
    <row r="421" spans="1:27" ht="15.6" x14ac:dyDescent="0.3">
      <c r="A421" s="103"/>
      <c r="B421" s="104"/>
      <c r="C421" s="103"/>
      <c r="D421" s="103"/>
      <c r="E421" s="103"/>
      <c r="F421" s="103"/>
      <c r="G421" s="103"/>
      <c r="H421" s="103"/>
      <c r="I421" s="103"/>
      <c r="J421" s="103"/>
      <c r="K421" s="103"/>
      <c r="L421" s="103"/>
      <c r="M421" s="103"/>
      <c r="N421" s="103"/>
      <c r="O421" s="103"/>
      <c r="P421" s="103"/>
      <c r="Q421" s="103"/>
      <c r="R421" s="103"/>
      <c r="S421" s="103"/>
      <c r="T421" s="103"/>
      <c r="U421" s="103"/>
      <c r="V421" s="103"/>
      <c r="W421" s="103"/>
      <c r="X421" s="103"/>
      <c r="Y421" s="103"/>
      <c r="Z421" s="103"/>
      <c r="AA421" s="103"/>
    </row>
    <row r="422" spans="1:27" ht="15.6" x14ac:dyDescent="0.3">
      <c r="A422" s="103"/>
      <c r="B422" s="104"/>
      <c r="C422" s="103"/>
      <c r="D422" s="103"/>
      <c r="E422" s="103"/>
      <c r="F422" s="103"/>
      <c r="G422" s="103"/>
      <c r="H422" s="103"/>
      <c r="I422" s="103"/>
      <c r="J422" s="103"/>
      <c r="K422" s="103"/>
      <c r="L422" s="103"/>
      <c r="M422" s="103"/>
      <c r="N422" s="103"/>
      <c r="O422" s="103"/>
      <c r="P422" s="103"/>
      <c r="Q422" s="103"/>
      <c r="R422" s="103"/>
      <c r="S422" s="103"/>
      <c r="T422" s="103"/>
      <c r="U422" s="103"/>
      <c r="V422" s="103"/>
      <c r="W422" s="103"/>
      <c r="X422" s="103"/>
      <c r="Y422" s="103"/>
      <c r="Z422" s="103"/>
      <c r="AA422" s="103"/>
    </row>
    <row r="423" spans="1:27" ht="15.6" x14ac:dyDescent="0.3">
      <c r="A423" s="103"/>
      <c r="B423" s="104"/>
      <c r="C423" s="103"/>
      <c r="D423" s="103"/>
      <c r="E423" s="103"/>
      <c r="F423" s="103"/>
      <c r="G423" s="103"/>
      <c r="H423" s="103"/>
      <c r="I423" s="103"/>
      <c r="J423" s="103"/>
      <c r="K423" s="103"/>
      <c r="L423" s="103"/>
      <c r="M423" s="103"/>
      <c r="N423" s="103"/>
      <c r="O423" s="103"/>
      <c r="P423" s="103"/>
      <c r="Q423" s="103"/>
      <c r="R423" s="103"/>
      <c r="S423" s="103"/>
      <c r="T423" s="103"/>
      <c r="U423" s="103"/>
      <c r="V423" s="103"/>
      <c r="W423" s="103"/>
      <c r="X423" s="103"/>
      <c r="Y423" s="103"/>
      <c r="Z423" s="103"/>
      <c r="AA423" s="103"/>
    </row>
    <row r="424" spans="1:27" ht="15.6" x14ac:dyDescent="0.3">
      <c r="A424" s="103"/>
      <c r="B424" s="104"/>
      <c r="C424" s="103"/>
      <c r="D424" s="103"/>
      <c r="E424" s="103"/>
      <c r="F424" s="103"/>
      <c r="G424" s="103"/>
      <c r="H424" s="103"/>
      <c r="I424" s="103"/>
      <c r="J424" s="103"/>
      <c r="K424" s="103"/>
      <c r="L424" s="103"/>
      <c r="M424" s="103"/>
      <c r="N424" s="103"/>
      <c r="O424" s="103"/>
      <c r="P424" s="103"/>
      <c r="Q424" s="103"/>
      <c r="R424" s="103"/>
      <c r="S424" s="103"/>
      <c r="T424" s="103"/>
      <c r="U424" s="103"/>
      <c r="V424" s="103"/>
      <c r="W424" s="103"/>
      <c r="X424" s="103"/>
      <c r="Y424" s="103"/>
      <c r="Z424" s="103"/>
      <c r="AA424" s="103"/>
    </row>
    <row r="425" spans="1:27" ht="15.6" x14ac:dyDescent="0.3">
      <c r="A425" s="103"/>
      <c r="B425" s="104"/>
      <c r="C425" s="103"/>
      <c r="D425" s="103"/>
      <c r="E425" s="103"/>
      <c r="F425" s="103"/>
      <c r="G425" s="103"/>
      <c r="H425" s="103"/>
      <c r="I425" s="103"/>
      <c r="J425" s="103"/>
      <c r="K425" s="103"/>
      <c r="L425" s="103"/>
      <c r="M425" s="103"/>
      <c r="N425" s="103"/>
      <c r="O425" s="103"/>
      <c r="P425" s="103"/>
      <c r="Q425" s="103"/>
      <c r="R425" s="103"/>
      <c r="S425" s="103"/>
      <c r="T425" s="103"/>
      <c r="U425" s="103"/>
      <c r="V425" s="103"/>
      <c r="W425" s="103"/>
      <c r="X425" s="103"/>
      <c r="Y425" s="103"/>
      <c r="Z425" s="103"/>
      <c r="AA425" s="103"/>
    </row>
    <row r="426" spans="1:27" ht="15.6" x14ac:dyDescent="0.3">
      <c r="A426" s="103"/>
      <c r="B426" s="104"/>
      <c r="C426" s="103"/>
      <c r="D426" s="103"/>
      <c r="E426" s="103"/>
      <c r="F426" s="103"/>
      <c r="G426" s="103"/>
      <c r="H426" s="103"/>
      <c r="I426" s="103"/>
      <c r="J426" s="103"/>
      <c r="K426" s="103"/>
      <c r="L426" s="103"/>
      <c r="M426" s="103"/>
      <c r="N426" s="103"/>
      <c r="O426" s="103"/>
      <c r="P426" s="103"/>
      <c r="Q426" s="103"/>
      <c r="R426" s="103"/>
      <c r="S426" s="103"/>
      <c r="T426" s="103"/>
      <c r="U426" s="103"/>
      <c r="V426" s="103"/>
      <c r="W426" s="103"/>
      <c r="X426" s="103"/>
      <c r="Y426" s="103"/>
      <c r="Z426" s="103"/>
      <c r="AA426" s="103"/>
    </row>
    <row r="427" spans="1:27" ht="15.6" x14ac:dyDescent="0.3">
      <c r="A427" s="103"/>
      <c r="B427" s="104"/>
      <c r="C427" s="103"/>
      <c r="D427" s="103"/>
      <c r="E427" s="103"/>
      <c r="F427" s="103"/>
      <c r="G427" s="103"/>
      <c r="H427" s="103"/>
      <c r="I427" s="103"/>
      <c r="J427" s="103"/>
      <c r="K427" s="103"/>
      <c r="L427" s="103"/>
      <c r="M427" s="103"/>
      <c r="N427" s="103"/>
      <c r="O427" s="103"/>
      <c r="P427" s="103"/>
      <c r="Q427" s="103"/>
      <c r="R427" s="103"/>
      <c r="S427" s="103"/>
      <c r="T427" s="103"/>
      <c r="U427" s="103"/>
      <c r="V427" s="103"/>
      <c r="W427" s="103"/>
      <c r="X427" s="103"/>
      <c r="Y427" s="103"/>
      <c r="Z427" s="103"/>
      <c r="AA427" s="103"/>
    </row>
    <row r="428" spans="1:27" ht="15.6" x14ac:dyDescent="0.3">
      <c r="A428" s="103"/>
      <c r="B428" s="104"/>
      <c r="C428" s="103"/>
      <c r="D428" s="103"/>
      <c r="E428" s="103"/>
      <c r="F428" s="103"/>
      <c r="G428" s="103"/>
      <c r="H428" s="103"/>
      <c r="I428" s="103"/>
      <c r="J428" s="103"/>
      <c r="K428" s="103"/>
      <c r="L428" s="103"/>
      <c r="M428" s="103"/>
      <c r="N428" s="103"/>
      <c r="O428" s="103"/>
      <c r="P428" s="103"/>
      <c r="Q428" s="103"/>
      <c r="R428" s="103"/>
      <c r="S428" s="103"/>
      <c r="T428" s="103"/>
      <c r="U428" s="103"/>
      <c r="V428" s="103"/>
      <c r="W428" s="103"/>
      <c r="X428" s="103"/>
      <c r="Y428" s="103"/>
      <c r="Z428" s="103"/>
      <c r="AA428" s="103"/>
    </row>
    <row r="429" spans="1:27" ht="15.6" x14ac:dyDescent="0.3">
      <c r="A429" s="103"/>
      <c r="B429" s="104"/>
      <c r="C429" s="103"/>
      <c r="D429" s="103"/>
      <c r="E429" s="103"/>
      <c r="F429" s="103"/>
      <c r="G429" s="103"/>
      <c r="H429" s="103"/>
      <c r="I429" s="103"/>
      <c r="J429" s="103"/>
      <c r="K429" s="103"/>
      <c r="L429" s="103"/>
      <c r="M429" s="103"/>
      <c r="N429" s="103"/>
      <c r="O429" s="103"/>
      <c r="P429" s="103"/>
      <c r="Q429" s="103"/>
      <c r="R429" s="103"/>
      <c r="S429" s="103"/>
      <c r="T429" s="103"/>
      <c r="U429" s="103"/>
      <c r="V429" s="103"/>
      <c r="W429" s="103"/>
      <c r="X429" s="103"/>
      <c r="Y429" s="103"/>
      <c r="Z429" s="103"/>
      <c r="AA429" s="103"/>
    </row>
    <row r="430" spans="1:27" ht="15.6" x14ac:dyDescent="0.3">
      <c r="A430" s="103"/>
      <c r="B430" s="104"/>
      <c r="C430" s="103"/>
      <c r="D430" s="103"/>
      <c r="E430" s="103"/>
      <c r="F430" s="103"/>
      <c r="G430" s="103"/>
      <c r="H430" s="103"/>
      <c r="I430" s="103"/>
      <c r="J430" s="103"/>
      <c r="K430" s="103"/>
      <c r="L430" s="103"/>
      <c r="M430" s="103"/>
      <c r="N430" s="103"/>
      <c r="O430" s="103"/>
      <c r="P430" s="103"/>
      <c r="Q430" s="103"/>
      <c r="R430" s="103"/>
      <c r="S430" s="103"/>
      <c r="T430" s="103"/>
      <c r="U430" s="103"/>
      <c r="V430" s="103"/>
      <c r="W430" s="103"/>
      <c r="X430" s="103"/>
      <c r="Y430" s="103"/>
      <c r="Z430" s="103"/>
      <c r="AA430" s="103"/>
    </row>
    <row r="431" spans="1:27" ht="15.6" x14ac:dyDescent="0.3">
      <c r="A431" s="103"/>
      <c r="B431" s="104"/>
      <c r="C431" s="103"/>
      <c r="D431" s="103"/>
      <c r="E431" s="103"/>
      <c r="F431" s="103"/>
      <c r="G431" s="103"/>
      <c r="H431" s="103"/>
      <c r="I431" s="103"/>
      <c r="J431" s="103"/>
      <c r="K431" s="103"/>
      <c r="L431" s="103"/>
      <c r="M431" s="103"/>
      <c r="N431" s="103"/>
      <c r="O431" s="103"/>
      <c r="P431" s="103"/>
      <c r="Q431" s="103"/>
      <c r="R431" s="103"/>
      <c r="S431" s="103"/>
      <c r="T431" s="103"/>
      <c r="U431" s="103"/>
      <c r="V431" s="103"/>
      <c r="W431" s="103"/>
      <c r="X431" s="103"/>
      <c r="Y431" s="103"/>
      <c r="Z431" s="103"/>
      <c r="AA431" s="103"/>
    </row>
    <row r="432" spans="1:27" ht="15.6" x14ac:dyDescent="0.3">
      <c r="A432" s="103"/>
      <c r="B432" s="104"/>
      <c r="C432" s="103"/>
      <c r="D432" s="103"/>
      <c r="E432" s="103"/>
      <c r="F432" s="103"/>
      <c r="G432" s="103"/>
      <c r="H432" s="103"/>
      <c r="I432" s="103"/>
      <c r="J432" s="103"/>
      <c r="K432" s="103"/>
      <c r="L432" s="103"/>
      <c r="M432" s="103"/>
      <c r="N432" s="103"/>
      <c r="O432" s="103"/>
      <c r="P432" s="103"/>
      <c r="Q432" s="103"/>
      <c r="R432" s="103"/>
      <c r="S432" s="103"/>
      <c r="T432" s="103"/>
      <c r="U432" s="103"/>
      <c r="V432" s="103"/>
      <c r="W432" s="103"/>
      <c r="X432" s="103"/>
      <c r="Y432" s="103"/>
      <c r="Z432" s="103"/>
      <c r="AA432" s="103"/>
    </row>
    <row r="433" spans="1:27" ht="15.6" x14ac:dyDescent="0.3">
      <c r="A433" s="103"/>
      <c r="B433" s="104"/>
      <c r="C433" s="103"/>
      <c r="D433" s="103"/>
      <c r="E433" s="103"/>
      <c r="F433" s="103"/>
      <c r="G433" s="103"/>
      <c r="H433" s="103"/>
      <c r="I433" s="103"/>
      <c r="J433" s="103"/>
      <c r="K433" s="103"/>
      <c r="L433" s="103"/>
      <c r="M433" s="103"/>
      <c r="N433" s="103"/>
      <c r="O433" s="103"/>
      <c r="P433" s="103"/>
      <c r="Q433" s="103"/>
      <c r="R433" s="103"/>
      <c r="S433" s="103"/>
      <c r="T433" s="103"/>
      <c r="U433" s="103"/>
      <c r="V433" s="103"/>
      <c r="W433" s="103"/>
      <c r="X433" s="103"/>
      <c r="Y433" s="103"/>
      <c r="Z433" s="103"/>
      <c r="AA433" s="103"/>
    </row>
    <row r="434" spans="1:27" ht="15.6" x14ac:dyDescent="0.3">
      <c r="A434" s="103"/>
      <c r="B434" s="104"/>
      <c r="C434" s="103"/>
      <c r="D434" s="103"/>
      <c r="E434" s="103"/>
      <c r="F434" s="103"/>
      <c r="G434" s="103"/>
      <c r="H434" s="103"/>
      <c r="I434" s="103"/>
      <c r="J434" s="103"/>
      <c r="K434" s="103"/>
      <c r="L434" s="103"/>
      <c r="M434" s="103"/>
      <c r="N434" s="103"/>
      <c r="O434" s="103"/>
      <c r="P434" s="103"/>
      <c r="Q434" s="103"/>
      <c r="R434" s="103"/>
      <c r="S434" s="103"/>
      <c r="T434" s="103"/>
      <c r="U434" s="103"/>
      <c r="V434" s="103"/>
      <c r="W434" s="103"/>
      <c r="X434" s="103"/>
      <c r="Y434" s="103"/>
      <c r="Z434" s="103"/>
      <c r="AA434" s="103"/>
    </row>
    <row r="435" spans="1:27" ht="15.6" x14ac:dyDescent="0.3">
      <c r="A435" s="103"/>
      <c r="B435" s="104"/>
      <c r="C435" s="103"/>
      <c r="D435" s="103"/>
      <c r="E435" s="103"/>
      <c r="F435" s="103"/>
      <c r="G435" s="103"/>
      <c r="H435" s="103"/>
      <c r="I435" s="103"/>
      <c r="J435" s="103"/>
      <c r="K435" s="103"/>
      <c r="L435" s="103"/>
      <c r="M435" s="103"/>
      <c r="N435" s="103"/>
      <c r="O435" s="103"/>
      <c r="P435" s="103"/>
      <c r="Q435" s="103"/>
      <c r="R435" s="103"/>
      <c r="S435" s="103"/>
      <c r="T435" s="103"/>
      <c r="U435" s="103"/>
      <c r="V435" s="103"/>
      <c r="W435" s="103"/>
      <c r="X435" s="103"/>
      <c r="Y435" s="103"/>
      <c r="Z435" s="103"/>
      <c r="AA435" s="103"/>
    </row>
    <row r="436" spans="1:27" ht="15.6" x14ac:dyDescent="0.3">
      <c r="A436" s="103"/>
      <c r="B436" s="104"/>
      <c r="C436" s="103"/>
      <c r="D436" s="103"/>
      <c r="E436" s="103"/>
      <c r="F436" s="103"/>
      <c r="G436" s="103"/>
      <c r="H436" s="103"/>
      <c r="I436" s="103"/>
      <c r="J436" s="103"/>
      <c r="K436" s="103"/>
      <c r="L436" s="103"/>
      <c r="M436" s="103"/>
      <c r="N436" s="103"/>
      <c r="O436" s="103"/>
      <c r="P436" s="103"/>
      <c r="Q436" s="103"/>
      <c r="R436" s="103"/>
      <c r="S436" s="103"/>
      <c r="T436" s="103"/>
      <c r="U436" s="103"/>
      <c r="V436" s="103"/>
      <c r="W436" s="103"/>
      <c r="X436" s="103"/>
      <c r="Y436" s="103"/>
      <c r="Z436" s="103"/>
      <c r="AA436" s="103"/>
    </row>
    <row r="437" spans="1:27" ht="15.6" x14ac:dyDescent="0.3">
      <c r="A437" s="103"/>
      <c r="B437" s="104"/>
      <c r="C437" s="103"/>
      <c r="D437" s="103"/>
      <c r="E437" s="103"/>
      <c r="F437" s="103"/>
      <c r="G437" s="103"/>
      <c r="H437" s="103"/>
      <c r="I437" s="103"/>
      <c r="J437" s="103"/>
      <c r="K437" s="103"/>
      <c r="L437" s="103"/>
      <c r="M437" s="103"/>
      <c r="N437" s="103"/>
      <c r="O437" s="103"/>
      <c r="P437" s="103"/>
      <c r="Q437" s="103"/>
      <c r="R437" s="103"/>
      <c r="S437" s="103"/>
      <c r="T437" s="103"/>
      <c r="U437" s="103"/>
      <c r="V437" s="103"/>
      <c r="W437" s="103"/>
      <c r="X437" s="103"/>
      <c r="Y437" s="103"/>
      <c r="Z437" s="103"/>
      <c r="AA437" s="103"/>
    </row>
    <row r="438" spans="1:27" ht="15.6" x14ac:dyDescent="0.3">
      <c r="A438" s="103"/>
      <c r="B438" s="104"/>
      <c r="C438" s="103"/>
      <c r="D438" s="103"/>
      <c r="E438" s="103"/>
      <c r="F438" s="103"/>
      <c r="G438" s="103"/>
      <c r="H438" s="103"/>
      <c r="I438" s="103"/>
      <c r="J438" s="103"/>
      <c r="K438" s="103"/>
      <c r="L438" s="103"/>
      <c r="M438" s="103"/>
      <c r="N438" s="103"/>
      <c r="O438" s="103"/>
      <c r="P438" s="103"/>
      <c r="Q438" s="103"/>
      <c r="R438" s="103"/>
      <c r="S438" s="103"/>
      <c r="T438" s="103"/>
      <c r="U438" s="103"/>
      <c r="V438" s="103"/>
      <c r="W438" s="103"/>
      <c r="X438" s="103"/>
      <c r="Y438" s="103"/>
      <c r="Z438" s="103"/>
      <c r="AA438" s="103"/>
    </row>
    <row r="439" spans="1:27" ht="15.6" x14ac:dyDescent="0.3">
      <c r="A439" s="103"/>
      <c r="B439" s="104"/>
      <c r="C439" s="103"/>
      <c r="D439" s="103"/>
      <c r="E439" s="103"/>
      <c r="F439" s="103"/>
      <c r="G439" s="103"/>
      <c r="H439" s="103"/>
      <c r="I439" s="103"/>
      <c r="J439" s="103"/>
      <c r="K439" s="103"/>
      <c r="L439" s="103"/>
      <c r="M439" s="103"/>
      <c r="N439" s="103"/>
      <c r="O439" s="103"/>
      <c r="P439" s="103"/>
      <c r="Q439" s="103"/>
      <c r="R439" s="103"/>
      <c r="S439" s="103"/>
      <c r="T439" s="103"/>
      <c r="U439" s="103"/>
      <c r="V439" s="103"/>
      <c r="W439" s="103"/>
      <c r="X439" s="103"/>
      <c r="Y439" s="103"/>
      <c r="Z439" s="103"/>
      <c r="AA439" s="103"/>
    </row>
    <row r="440" spans="1:27" ht="15.6" x14ac:dyDescent="0.3">
      <c r="A440" s="103"/>
      <c r="B440" s="104"/>
      <c r="C440" s="103"/>
      <c r="D440" s="103"/>
      <c r="E440" s="103"/>
      <c r="F440" s="103"/>
      <c r="G440" s="103"/>
      <c r="H440" s="103"/>
      <c r="I440" s="103"/>
      <c r="J440" s="103"/>
      <c r="K440" s="103"/>
      <c r="L440" s="103"/>
      <c r="M440" s="103"/>
      <c r="N440" s="103"/>
      <c r="O440" s="103"/>
      <c r="P440" s="103"/>
      <c r="Q440" s="103"/>
      <c r="R440" s="103"/>
      <c r="S440" s="103"/>
      <c r="T440" s="103"/>
      <c r="U440" s="103"/>
      <c r="V440" s="103"/>
      <c r="W440" s="103"/>
      <c r="X440" s="103"/>
      <c r="Y440" s="103"/>
      <c r="Z440" s="103"/>
      <c r="AA440" s="103"/>
    </row>
    <row r="441" spans="1:27" ht="15.6" x14ac:dyDescent="0.3">
      <c r="A441" s="103"/>
      <c r="B441" s="104"/>
      <c r="C441" s="103"/>
      <c r="D441" s="103"/>
      <c r="E441" s="103"/>
      <c r="F441" s="103"/>
      <c r="G441" s="103"/>
      <c r="H441" s="103"/>
      <c r="I441" s="103"/>
      <c r="J441" s="103"/>
      <c r="K441" s="103"/>
      <c r="L441" s="103"/>
      <c r="M441" s="103"/>
      <c r="N441" s="103"/>
      <c r="O441" s="103"/>
      <c r="P441" s="103"/>
      <c r="Q441" s="103"/>
      <c r="R441" s="103"/>
      <c r="S441" s="103"/>
      <c r="T441" s="103"/>
      <c r="U441" s="103"/>
      <c r="V441" s="103"/>
      <c r="W441" s="103"/>
      <c r="X441" s="103"/>
      <c r="Y441" s="103"/>
      <c r="Z441" s="103"/>
      <c r="AA441" s="103"/>
    </row>
    <row r="442" spans="1:27" ht="15.6" x14ac:dyDescent="0.3">
      <c r="A442" s="103"/>
      <c r="B442" s="104"/>
      <c r="C442" s="103"/>
      <c r="D442" s="103"/>
      <c r="E442" s="103"/>
      <c r="F442" s="103"/>
      <c r="G442" s="103"/>
      <c r="H442" s="103"/>
      <c r="I442" s="103"/>
      <c r="J442" s="103"/>
      <c r="K442" s="103"/>
      <c r="L442" s="103"/>
      <c r="M442" s="103"/>
      <c r="N442" s="103"/>
      <c r="O442" s="103"/>
      <c r="P442" s="103"/>
      <c r="Q442" s="103"/>
      <c r="R442" s="103"/>
      <c r="S442" s="103"/>
      <c r="T442" s="103"/>
      <c r="U442" s="103"/>
      <c r="V442" s="103"/>
      <c r="W442" s="103"/>
      <c r="X442" s="103"/>
      <c r="Y442" s="103"/>
      <c r="Z442" s="103"/>
      <c r="AA442" s="103"/>
    </row>
    <row r="443" spans="1:27" ht="15.6" x14ac:dyDescent="0.3">
      <c r="A443" s="103"/>
      <c r="B443" s="104"/>
      <c r="C443" s="103"/>
      <c r="D443" s="103"/>
      <c r="E443" s="103"/>
      <c r="F443" s="103"/>
      <c r="G443" s="103"/>
      <c r="H443" s="103"/>
      <c r="I443" s="103"/>
      <c r="J443" s="103"/>
      <c r="K443" s="103"/>
      <c r="L443" s="103"/>
      <c r="M443" s="103"/>
      <c r="N443" s="103"/>
      <c r="O443" s="103"/>
      <c r="P443" s="103"/>
      <c r="Q443" s="103"/>
      <c r="R443" s="103"/>
      <c r="S443" s="103"/>
      <c r="T443" s="103"/>
      <c r="U443" s="103"/>
      <c r="V443" s="103"/>
      <c r="W443" s="103"/>
      <c r="X443" s="103"/>
      <c r="Y443" s="103"/>
      <c r="Z443" s="103"/>
      <c r="AA443" s="103"/>
    </row>
    <row r="444" spans="1:27" ht="15.6" x14ac:dyDescent="0.3">
      <c r="A444" s="103"/>
      <c r="B444" s="104"/>
      <c r="C444" s="103"/>
      <c r="D444" s="103"/>
      <c r="E444" s="103"/>
      <c r="F444" s="103"/>
      <c r="G444" s="103"/>
      <c r="H444" s="103"/>
      <c r="I444" s="103"/>
      <c r="J444" s="103"/>
      <c r="K444" s="103"/>
      <c r="L444" s="103"/>
      <c r="M444" s="103"/>
      <c r="N444" s="103"/>
      <c r="O444" s="103"/>
      <c r="P444" s="103"/>
      <c r="Q444" s="103"/>
      <c r="R444" s="103"/>
      <c r="S444" s="103"/>
      <c r="T444" s="103"/>
      <c r="U444" s="103"/>
      <c r="V444" s="103"/>
      <c r="W444" s="103"/>
      <c r="X444" s="103"/>
      <c r="Y444" s="103"/>
      <c r="Z444" s="103"/>
      <c r="AA444" s="103"/>
    </row>
    <row r="445" spans="1:27" ht="15.6" x14ac:dyDescent="0.3">
      <c r="A445" s="103"/>
      <c r="B445" s="104"/>
      <c r="C445" s="103"/>
      <c r="D445" s="103"/>
      <c r="E445" s="103"/>
      <c r="F445" s="103"/>
      <c r="G445" s="103"/>
      <c r="H445" s="103"/>
      <c r="I445" s="103"/>
      <c r="J445" s="103"/>
      <c r="K445" s="103"/>
      <c r="L445" s="103"/>
      <c r="M445" s="103"/>
      <c r="N445" s="103"/>
      <c r="O445" s="103"/>
      <c r="P445" s="103"/>
      <c r="Q445" s="103"/>
      <c r="R445" s="103"/>
      <c r="S445" s="103"/>
      <c r="T445" s="103"/>
      <c r="U445" s="103"/>
      <c r="V445" s="103"/>
      <c r="W445" s="103"/>
      <c r="X445" s="103"/>
      <c r="Y445" s="103"/>
      <c r="Z445" s="103"/>
      <c r="AA445" s="103"/>
    </row>
    <row r="446" spans="1:27" ht="15.6" x14ac:dyDescent="0.3">
      <c r="A446" s="103"/>
      <c r="B446" s="104"/>
      <c r="C446" s="103"/>
      <c r="D446" s="103"/>
      <c r="E446" s="103"/>
      <c r="F446" s="103"/>
      <c r="G446" s="103"/>
      <c r="H446" s="103"/>
      <c r="I446" s="103"/>
      <c r="J446" s="103"/>
      <c r="K446" s="103"/>
      <c r="L446" s="103"/>
      <c r="M446" s="103"/>
      <c r="N446" s="103"/>
      <c r="O446" s="103"/>
      <c r="P446" s="103"/>
      <c r="Q446" s="103"/>
      <c r="R446" s="103"/>
      <c r="S446" s="103"/>
      <c r="T446" s="103"/>
      <c r="U446" s="103"/>
      <c r="V446" s="103"/>
      <c r="W446" s="103"/>
      <c r="X446" s="103"/>
      <c r="Y446" s="103"/>
      <c r="Z446" s="103"/>
      <c r="AA446" s="103"/>
    </row>
    <row r="447" spans="1:27" ht="15.6" x14ac:dyDescent="0.3">
      <c r="A447" s="103"/>
      <c r="B447" s="104"/>
      <c r="C447" s="103"/>
      <c r="D447" s="103"/>
      <c r="E447" s="103"/>
      <c r="F447" s="103"/>
      <c r="G447" s="103"/>
      <c r="H447" s="103"/>
      <c r="I447" s="103"/>
      <c r="J447" s="103"/>
      <c r="K447" s="103"/>
      <c r="L447" s="103"/>
      <c r="M447" s="103"/>
      <c r="N447" s="103"/>
      <c r="O447" s="103"/>
      <c r="P447" s="103"/>
      <c r="Q447" s="103"/>
      <c r="R447" s="103"/>
      <c r="S447" s="103"/>
      <c r="T447" s="103"/>
      <c r="U447" s="103"/>
      <c r="V447" s="103"/>
      <c r="W447" s="103"/>
      <c r="X447" s="103"/>
      <c r="Y447" s="103"/>
      <c r="Z447" s="103"/>
      <c r="AA447" s="103"/>
    </row>
    <row r="448" spans="1:27" ht="15.6" x14ac:dyDescent="0.3">
      <c r="A448" s="103"/>
      <c r="B448" s="104"/>
      <c r="C448" s="103"/>
      <c r="D448" s="103"/>
      <c r="E448" s="103"/>
      <c r="F448" s="103"/>
      <c r="G448" s="103"/>
      <c r="H448" s="103"/>
      <c r="I448" s="103"/>
      <c r="J448" s="103"/>
      <c r="K448" s="103"/>
      <c r="L448" s="103"/>
      <c r="M448" s="103"/>
      <c r="N448" s="103"/>
      <c r="O448" s="103"/>
      <c r="P448" s="103"/>
      <c r="Q448" s="103"/>
      <c r="R448" s="103"/>
      <c r="S448" s="103"/>
      <c r="T448" s="103"/>
      <c r="U448" s="103"/>
      <c r="V448" s="103"/>
      <c r="W448" s="103"/>
      <c r="X448" s="103"/>
      <c r="Y448" s="103"/>
      <c r="Z448" s="103"/>
      <c r="AA448" s="103"/>
    </row>
    <row r="449" spans="1:27" ht="15.6" x14ac:dyDescent="0.3">
      <c r="A449" s="103"/>
      <c r="B449" s="104"/>
      <c r="C449" s="103"/>
      <c r="D449" s="103"/>
      <c r="E449" s="103"/>
      <c r="F449" s="103"/>
      <c r="G449" s="103"/>
      <c r="H449" s="103"/>
      <c r="I449" s="103"/>
      <c r="J449" s="103"/>
      <c r="K449" s="103"/>
      <c r="L449" s="103"/>
      <c r="M449" s="103"/>
      <c r="N449" s="103"/>
      <c r="O449" s="103"/>
      <c r="P449" s="103"/>
      <c r="Q449" s="103"/>
      <c r="R449" s="103"/>
      <c r="S449" s="103"/>
      <c r="T449" s="103"/>
      <c r="U449" s="103"/>
      <c r="V449" s="103"/>
      <c r="W449" s="103"/>
      <c r="X449" s="103"/>
      <c r="Y449" s="103"/>
      <c r="Z449" s="103"/>
      <c r="AA449" s="103"/>
    </row>
    <row r="450" spans="1:27" ht="15.6" x14ac:dyDescent="0.3">
      <c r="A450" s="103"/>
      <c r="B450" s="104"/>
      <c r="C450" s="103"/>
      <c r="D450" s="103"/>
      <c r="E450" s="103"/>
      <c r="F450" s="103"/>
      <c r="G450" s="103"/>
      <c r="H450" s="103"/>
      <c r="I450" s="103"/>
      <c r="J450" s="103"/>
      <c r="K450" s="103"/>
      <c r="L450" s="103"/>
      <c r="M450" s="103"/>
      <c r="N450" s="103"/>
      <c r="O450" s="103"/>
      <c r="P450" s="103"/>
      <c r="Q450" s="103"/>
      <c r="R450" s="103"/>
      <c r="S450" s="103"/>
      <c r="T450" s="103"/>
      <c r="U450" s="103"/>
      <c r="V450" s="103"/>
      <c r="W450" s="103"/>
      <c r="X450" s="103"/>
      <c r="Y450" s="103"/>
      <c r="Z450" s="103"/>
      <c r="AA450" s="103"/>
    </row>
    <row r="451" spans="1:27" ht="15.6" x14ac:dyDescent="0.3">
      <c r="A451" s="103"/>
      <c r="B451" s="104"/>
      <c r="C451" s="103"/>
      <c r="D451" s="103"/>
      <c r="E451" s="103"/>
      <c r="F451" s="103"/>
      <c r="G451" s="103"/>
      <c r="H451" s="103"/>
      <c r="I451" s="103"/>
      <c r="J451" s="103"/>
      <c r="K451" s="103"/>
      <c r="L451" s="103"/>
      <c r="M451" s="103"/>
      <c r="N451" s="103"/>
      <c r="O451" s="103"/>
      <c r="P451" s="103"/>
      <c r="Q451" s="103"/>
      <c r="R451" s="103"/>
      <c r="S451" s="103"/>
      <c r="T451" s="103"/>
      <c r="U451" s="103"/>
      <c r="V451" s="103"/>
      <c r="W451" s="103"/>
      <c r="X451" s="103"/>
      <c r="Y451" s="103"/>
      <c r="Z451" s="103"/>
      <c r="AA451" s="103"/>
    </row>
    <row r="452" spans="1:27" ht="15.6" x14ac:dyDescent="0.3">
      <c r="A452" s="103"/>
      <c r="B452" s="104"/>
      <c r="C452" s="103"/>
      <c r="D452" s="103"/>
      <c r="E452" s="103"/>
      <c r="F452" s="103"/>
      <c r="G452" s="103"/>
      <c r="H452" s="103"/>
      <c r="I452" s="103"/>
      <c r="J452" s="103"/>
      <c r="K452" s="103"/>
      <c r="L452" s="103"/>
      <c r="M452" s="103"/>
      <c r="N452" s="103"/>
      <c r="O452" s="103"/>
      <c r="P452" s="103"/>
      <c r="Q452" s="103"/>
      <c r="R452" s="103"/>
      <c r="S452" s="103"/>
      <c r="T452" s="103"/>
      <c r="U452" s="103"/>
      <c r="V452" s="103"/>
      <c r="W452" s="103"/>
      <c r="X452" s="103"/>
      <c r="Y452" s="103"/>
      <c r="Z452" s="103"/>
      <c r="AA452" s="103"/>
    </row>
    <row r="453" spans="1:27" ht="15.6" x14ac:dyDescent="0.3">
      <c r="A453" s="103"/>
      <c r="B453" s="104"/>
      <c r="C453" s="103"/>
      <c r="D453" s="103"/>
      <c r="E453" s="103"/>
      <c r="F453" s="103"/>
      <c r="G453" s="103"/>
      <c r="H453" s="103"/>
      <c r="I453" s="103"/>
      <c r="J453" s="103"/>
      <c r="K453" s="103"/>
      <c r="L453" s="103"/>
      <c r="M453" s="103"/>
      <c r="N453" s="103"/>
      <c r="O453" s="103"/>
      <c r="P453" s="103"/>
      <c r="Q453" s="103"/>
      <c r="R453" s="103"/>
      <c r="S453" s="103"/>
      <c r="T453" s="103"/>
      <c r="U453" s="103"/>
      <c r="V453" s="103"/>
      <c r="W453" s="103"/>
      <c r="X453" s="103"/>
      <c r="Y453" s="103"/>
      <c r="Z453" s="103"/>
      <c r="AA453" s="103"/>
    </row>
    <row r="454" spans="1:27" ht="15.6" x14ac:dyDescent="0.3">
      <c r="A454" s="103"/>
      <c r="B454" s="104"/>
      <c r="C454" s="103"/>
      <c r="D454" s="103"/>
      <c r="E454" s="103"/>
      <c r="F454" s="103"/>
      <c r="G454" s="103"/>
      <c r="H454" s="103"/>
      <c r="I454" s="103"/>
      <c r="J454" s="103"/>
      <c r="K454" s="103"/>
      <c r="L454" s="103"/>
      <c r="M454" s="103"/>
      <c r="N454" s="103"/>
      <c r="O454" s="103"/>
      <c r="P454" s="103"/>
      <c r="Q454" s="103"/>
      <c r="R454" s="103"/>
      <c r="S454" s="103"/>
      <c r="T454" s="103"/>
      <c r="U454" s="103"/>
      <c r="V454" s="103"/>
      <c r="W454" s="103"/>
      <c r="X454" s="103"/>
      <c r="Y454" s="103"/>
      <c r="Z454" s="103"/>
      <c r="AA454" s="103"/>
    </row>
    <row r="455" spans="1:27" ht="15.6" x14ac:dyDescent="0.3">
      <c r="A455" s="103"/>
      <c r="B455" s="104"/>
      <c r="C455" s="103"/>
      <c r="D455" s="103"/>
      <c r="E455" s="103"/>
      <c r="F455" s="103"/>
      <c r="G455" s="103"/>
      <c r="H455" s="103"/>
      <c r="I455" s="103"/>
      <c r="J455" s="103"/>
      <c r="K455" s="103"/>
      <c r="L455" s="103"/>
      <c r="M455" s="103"/>
      <c r="N455" s="103"/>
      <c r="O455" s="103"/>
      <c r="P455" s="103"/>
      <c r="Q455" s="103"/>
      <c r="R455" s="103"/>
      <c r="S455" s="103"/>
      <c r="T455" s="103"/>
      <c r="U455" s="103"/>
      <c r="V455" s="103"/>
      <c r="W455" s="103"/>
      <c r="X455" s="103"/>
      <c r="Y455" s="103"/>
      <c r="Z455" s="103"/>
      <c r="AA455" s="103"/>
    </row>
    <row r="456" spans="1:27" ht="15.6" x14ac:dyDescent="0.3">
      <c r="A456" s="103"/>
      <c r="B456" s="104"/>
      <c r="C456" s="103"/>
      <c r="D456" s="103"/>
      <c r="E456" s="103"/>
      <c r="F456" s="103"/>
      <c r="G456" s="103"/>
      <c r="H456" s="103"/>
      <c r="I456" s="103"/>
      <c r="J456" s="103"/>
      <c r="K456" s="103"/>
      <c r="L456" s="103"/>
      <c r="M456" s="103"/>
      <c r="N456" s="103"/>
      <c r="O456" s="103"/>
      <c r="P456" s="103"/>
      <c r="Q456" s="103"/>
      <c r="R456" s="103"/>
      <c r="S456" s="103"/>
      <c r="T456" s="103"/>
      <c r="U456" s="103"/>
      <c r="V456" s="103"/>
      <c r="W456" s="103"/>
      <c r="X456" s="103"/>
      <c r="Y456" s="103"/>
      <c r="Z456" s="103"/>
      <c r="AA456" s="103"/>
    </row>
    <row r="457" spans="1:27" ht="15.6" x14ac:dyDescent="0.3">
      <c r="A457" s="103"/>
      <c r="B457" s="104"/>
      <c r="C457" s="103"/>
      <c r="D457" s="103"/>
      <c r="E457" s="103"/>
      <c r="F457" s="103"/>
      <c r="G457" s="103"/>
      <c r="H457" s="103"/>
      <c r="I457" s="103"/>
      <c r="J457" s="103"/>
      <c r="K457" s="103"/>
      <c r="L457" s="103"/>
      <c r="M457" s="103"/>
      <c r="N457" s="103"/>
      <c r="O457" s="103"/>
      <c r="P457" s="103"/>
      <c r="Q457" s="103"/>
      <c r="R457" s="103"/>
      <c r="S457" s="103"/>
      <c r="T457" s="103"/>
      <c r="U457" s="103"/>
      <c r="V457" s="103"/>
      <c r="W457" s="103"/>
      <c r="X457" s="103"/>
      <c r="Y457" s="103"/>
      <c r="Z457" s="103"/>
      <c r="AA457" s="103"/>
    </row>
    <row r="458" spans="1:27" ht="15.6" x14ac:dyDescent="0.3">
      <c r="A458" s="103"/>
      <c r="B458" s="104"/>
      <c r="C458" s="103"/>
      <c r="D458" s="103"/>
      <c r="E458" s="103"/>
      <c r="F458" s="103"/>
      <c r="G458" s="103"/>
      <c r="H458" s="103"/>
      <c r="I458" s="103"/>
      <c r="J458" s="103"/>
      <c r="K458" s="103"/>
      <c r="L458" s="103"/>
      <c r="M458" s="103"/>
      <c r="N458" s="103"/>
      <c r="O458" s="103"/>
      <c r="P458" s="103"/>
      <c r="Q458" s="103"/>
      <c r="R458" s="103"/>
      <c r="S458" s="103"/>
      <c r="T458" s="103"/>
      <c r="U458" s="103"/>
      <c r="V458" s="103"/>
      <c r="W458" s="103"/>
      <c r="X458" s="103"/>
      <c r="Y458" s="103"/>
      <c r="Z458" s="103"/>
      <c r="AA458" s="103"/>
    </row>
    <row r="459" spans="1:27" ht="15.6" x14ac:dyDescent="0.3">
      <c r="A459" s="103"/>
      <c r="B459" s="104"/>
      <c r="C459" s="103"/>
      <c r="D459" s="103"/>
      <c r="E459" s="103"/>
      <c r="F459" s="103"/>
      <c r="G459" s="103"/>
      <c r="H459" s="103"/>
      <c r="I459" s="103"/>
      <c r="J459" s="103"/>
      <c r="K459" s="103"/>
      <c r="L459" s="103"/>
      <c r="M459" s="103"/>
      <c r="N459" s="103"/>
      <c r="O459" s="103"/>
      <c r="P459" s="103"/>
      <c r="Q459" s="103"/>
      <c r="R459" s="103"/>
      <c r="S459" s="103"/>
      <c r="T459" s="103"/>
      <c r="U459" s="103"/>
      <c r="V459" s="103"/>
      <c r="W459" s="103"/>
      <c r="X459" s="103"/>
      <c r="Y459" s="103"/>
      <c r="Z459" s="103"/>
      <c r="AA459" s="103"/>
    </row>
    <row r="460" spans="1:27" ht="15.6" x14ac:dyDescent="0.3">
      <c r="A460" s="103"/>
      <c r="B460" s="104"/>
      <c r="C460" s="103"/>
      <c r="D460" s="103"/>
      <c r="E460" s="103"/>
      <c r="F460" s="103"/>
      <c r="G460" s="103"/>
      <c r="H460" s="103"/>
      <c r="I460" s="103"/>
      <c r="J460" s="103"/>
      <c r="K460" s="103"/>
      <c r="L460" s="103"/>
      <c r="M460" s="103"/>
      <c r="N460" s="103"/>
      <c r="O460" s="103"/>
      <c r="P460" s="103"/>
      <c r="Q460" s="103"/>
      <c r="R460" s="103"/>
      <c r="S460" s="103"/>
      <c r="T460" s="103"/>
      <c r="U460" s="103"/>
      <c r="V460" s="103"/>
      <c r="W460" s="103"/>
      <c r="X460" s="103"/>
      <c r="Y460" s="103"/>
      <c r="Z460" s="103"/>
      <c r="AA460" s="103"/>
    </row>
    <row r="461" spans="1:27" ht="15.6" x14ac:dyDescent="0.3">
      <c r="A461" s="103"/>
      <c r="B461" s="104"/>
      <c r="C461" s="103"/>
      <c r="D461" s="103"/>
      <c r="E461" s="103"/>
      <c r="F461" s="103"/>
      <c r="G461" s="103"/>
      <c r="H461" s="103"/>
      <c r="I461" s="103"/>
      <c r="J461" s="103"/>
      <c r="K461" s="103"/>
      <c r="L461" s="103"/>
      <c r="M461" s="103"/>
      <c r="N461" s="103"/>
      <c r="O461" s="103"/>
      <c r="P461" s="103"/>
      <c r="Q461" s="103"/>
      <c r="R461" s="103"/>
      <c r="S461" s="103"/>
      <c r="T461" s="103"/>
      <c r="U461" s="103"/>
      <c r="V461" s="103"/>
      <c r="W461" s="103"/>
      <c r="X461" s="103"/>
      <c r="Y461" s="103"/>
      <c r="Z461" s="103"/>
      <c r="AA461" s="103"/>
    </row>
    <row r="462" spans="1:27" ht="15.6" x14ac:dyDescent="0.3">
      <c r="A462" s="103"/>
      <c r="B462" s="104"/>
      <c r="C462" s="103"/>
      <c r="D462" s="103"/>
      <c r="E462" s="103"/>
      <c r="F462" s="103"/>
      <c r="G462" s="103"/>
      <c r="H462" s="103"/>
      <c r="I462" s="103"/>
      <c r="J462" s="103"/>
      <c r="K462" s="103"/>
      <c r="L462" s="103"/>
      <c r="M462" s="103"/>
      <c r="N462" s="103"/>
      <c r="O462" s="103"/>
      <c r="P462" s="103"/>
      <c r="Q462" s="103"/>
      <c r="R462" s="103"/>
      <c r="S462" s="103"/>
      <c r="T462" s="103"/>
      <c r="U462" s="103"/>
      <c r="V462" s="103"/>
      <c r="W462" s="103"/>
      <c r="X462" s="103"/>
      <c r="Y462" s="103"/>
      <c r="Z462" s="103"/>
      <c r="AA462" s="103"/>
    </row>
    <row r="463" spans="1:27" ht="15.6" x14ac:dyDescent="0.3">
      <c r="A463" s="103"/>
      <c r="B463" s="104"/>
      <c r="C463" s="103"/>
      <c r="D463" s="103"/>
      <c r="E463" s="103"/>
      <c r="F463" s="103"/>
      <c r="G463" s="103"/>
      <c r="H463" s="103"/>
      <c r="I463" s="103"/>
      <c r="J463" s="103"/>
      <c r="K463" s="103"/>
      <c r="L463" s="103"/>
      <c r="M463" s="103"/>
      <c r="N463" s="103"/>
      <c r="O463" s="103"/>
      <c r="P463" s="103"/>
      <c r="Q463" s="103"/>
      <c r="R463" s="103"/>
      <c r="S463" s="103"/>
      <c r="T463" s="103"/>
      <c r="U463" s="103"/>
      <c r="V463" s="103"/>
      <c r="W463" s="103"/>
      <c r="X463" s="103"/>
      <c r="Y463" s="103"/>
      <c r="Z463" s="103"/>
      <c r="AA463" s="103"/>
    </row>
    <row r="464" spans="1:27" ht="15.6" x14ac:dyDescent="0.3">
      <c r="A464" s="103"/>
      <c r="B464" s="104"/>
      <c r="C464" s="103"/>
      <c r="D464" s="103"/>
      <c r="E464" s="103"/>
      <c r="F464" s="103"/>
      <c r="G464" s="103"/>
      <c r="H464" s="103"/>
      <c r="I464" s="103"/>
      <c r="J464" s="103"/>
      <c r="K464" s="103"/>
      <c r="L464" s="103"/>
      <c r="M464" s="103"/>
      <c r="N464" s="103"/>
      <c r="O464" s="103"/>
      <c r="P464" s="103"/>
      <c r="Q464" s="103"/>
      <c r="R464" s="103"/>
      <c r="S464" s="103"/>
      <c r="T464" s="103"/>
      <c r="U464" s="103"/>
      <c r="V464" s="103"/>
      <c r="W464" s="103"/>
      <c r="X464" s="103"/>
      <c r="Y464" s="103"/>
      <c r="Z464" s="103"/>
      <c r="AA464" s="103"/>
    </row>
    <row r="465" spans="1:27" ht="15.6" x14ac:dyDescent="0.3">
      <c r="A465" s="103"/>
      <c r="B465" s="104"/>
      <c r="C465" s="103"/>
      <c r="D465" s="103"/>
      <c r="E465" s="103"/>
      <c r="F465" s="103"/>
      <c r="G465" s="103"/>
      <c r="H465" s="103"/>
      <c r="I465" s="103"/>
      <c r="J465" s="103"/>
      <c r="K465" s="103"/>
      <c r="L465" s="103"/>
      <c r="M465" s="103"/>
      <c r="N465" s="103"/>
      <c r="O465" s="103"/>
      <c r="P465" s="103"/>
      <c r="Q465" s="103"/>
      <c r="R465" s="103"/>
      <c r="S465" s="103"/>
      <c r="T465" s="103"/>
      <c r="U465" s="103"/>
      <c r="V465" s="103"/>
      <c r="W465" s="103"/>
      <c r="X465" s="103"/>
      <c r="Y465" s="103"/>
      <c r="Z465" s="103"/>
      <c r="AA465" s="103"/>
    </row>
    <row r="466" spans="1:27" ht="15.6" x14ac:dyDescent="0.3">
      <c r="A466" s="103"/>
      <c r="B466" s="104"/>
      <c r="C466" s="103"/>
      <c r="D466" s="103"/>
      <c r="E466" s="103"/>
      <c r="F466" s="103"/>
      <c r="G466" s="103"/>
      <c r="H466" s="103"/>
      <c r="I466" s="103"/>
      <c r="J466" s="103"/>
      <c r="K466" s="103"/>
      <c r="L466" s="103"/>
      <c r="M466" s="103"/>
      <c r="N466" s="103"/>
      <c r="O466" s="103"/>
      <c r="P466" s="103"/>
      <c r="Q466" s="103"/>
      <c r="R466" s="103"/>
      <c r="S466" s="103"/>
      <c r="T466" s="103"/>
      <c r="U466" s="103"/>
      <c r="V466" s="103"/>
      <c r="W466" s="103"/>
      <c r="X466" s="103"/>
      <c r="Y466" s="103"/>
      <c r="Z466" s="103"/>
      <c r="AA466" s="103"/>
    </row>
    <row r="467" spans="1:27" ht="15.6" x14ac:dyDescent="0.3">
      <c r="A467" s="103"/>
      <c r="B467" s="104"/>
      <c r="C467" s="103"/>
      <c r="D467" s="103"/>
      <c r="E467" s="103"/>
      <c r="F467" s="103"/>
      <c r="G467" s="103"/>
      <c r="H467" s="103"/>
      <c r="I467" s="103"/>
      <c r="J467" s="103"/>
      <c r="K467" s="103"/>
      <c r="L467" s="103"/>
      <c r="M467" s="103"/>
      <c r="N467" s="103"/>
      <c r="O467" s="103"/>
      <c r="P467" s="103"/>
      <c r="Q467" s="103"/>
      <c r="R467" s="103"/>
      <c r="S467" s="103"/>
      <c r="T467" s="103"/>
      <c r="U467" s="103"/>
      <c r="V467" s="103"/>
      <c r="W467" s="103"/>
      <c r="X467" s="103"/>
      <c r="Y467" s="103"/>
      <c r="Z467" s="103"/>
      <c r="AA467" s="103"/>
    </row>
    <row r="468" spans="1:27" ht="15.6" x14ac:dyDescent="0.3">
      <c r="A468" s="103"/>
      <c r="B468" s="104"/>
      <c r="C468" s="103"/>
      <c r="D468" s="103"/>
      <c r="E468" s="103"/>
      <c r="F468" s="103"/>
      <c r="G468" s="103"/>
      <c r="H468" s="103"/>
      <c r="I468" s="103"/>
      <c r="J468" s="103"/>
      <c r="K468" s="103"/>
      <c r="L468" s="103"/>
      <c r="M468" s="103"/>
      <c r="N468" s="103"/>
      <c r="O468" s="103"/>
      <c r="P468" s="103"/>
      <c r="Q468" s="103"/>
      <c r="R468" s="103"/>
      <c r="S468" s="103"/>
      <c r="T468" s="103"/>
      <c r="U468" s="103"/>
      <c r="V468" s="103"/>
      <c r="W468" s="103"/>
      <c r="X468" s="103"/>
      <c r="Y468" s="103"/>
      <c r="Z468" s="103"/>
      <c r="AA468" s="103"/>
    </row>
    <row r="469" spans="1:27" ht="15.6" x14ac:dyDescent="0.3">
      <c r="A469" s="103"/>
      <c r="B469" s="104"/>
      <c r="C469" s="103"/>
      <c r="D469" s="103"/>
      <c r="E469" s="103"/>
      <c r="F469" s="103"/>
      <c r="G469" s="103"/>
      <c r="H469" s="103"/>
      <c r="I469" s="103"/>
      <c r="J469" s="103"/>
      <c r="K469" s="103"/>
      <c r="L469" s="103"/>
      <c r="M469" s="103"/>
      <c r="N469" s="103"/>
      <c r="O469" s="103"/>
      <c r="P469" s="103"/>
      <c r="Q469" s="103"/>
      <c r="R469" s="103"/>
      <c r="S469" s="103"/>
      <c r="T469" s="103"/>
      <c r="U469" s="103"/>
      <c r="V469" s="103"/>
      <c r="W469" s="103"/>
      <c r="X469" s="103"/>
      <c r="Y469" s="103"/>
      <c r="Z469" s="103"/>
      <c r="AA469" s="103"/>
    </row>
    <row r="470" spans="1:27" ht="15.6" x14ac:dyDescent="0.3">
      <c r="A470" s="103"/>
      <c r="B470" s="104"/>
      <c r="C470" s="103"/>
      <c r="D470" s="103"/>
      <c r="E470" s="103"/>
      <c r="F470" s="103"/>
      <c r="G470" s="103"/>
      <c r="H470" s="103"/>
      <c r="I470" s="103"/>
      <c r="J470" s="103"/>
      <c r="K470" s="103"/>
      <c r="L470" s="103"/>
      <c r="M470" s="103"/>
      <c r="N470" s="103"/>
      <c r="O470" s="103"/>
      <c r="P470" s="103"/>
      <c r="Q470" s="103"/>
      <c r="R470" s="103"/>
      <c r="S470" s="103"/>
      <c r="T470" s="103"/>
      <c r="U470" s="103"/>
      <c r="V470" s="103"/>
      <c r="W470" s="103"/>
      <c r="X470" s="103"/>
      <c r="Y470" s="103"/>
      <c r="Z470" s="103"/>
      <c r="AA470" s="103"/>
    </row>
    <row r="471" spans="1:27" ht="15.6" x14ac:dyDescent="0.3">
      <c r="A471" s="103"/>
      <c r="B471" s="104"/>
      <c r="C471" s="103"/>
      <c r="D471" s="103"/>
      <c r="E471" s="103"/>
      <c r="F471" s="103"/>
      <c r="G471" s="103"/>
      <c r="H471" s="103"/>
      <c r="I471" s="103"/>
      <c r="J471" s="103"/>
      <c r="K471" s="103"/>
      <c r="L471" s="103"/>
      <c r="M471" s="103"/>
      <c r="N471" s="103"/>
      <c r="O471" s="103"/>
      <c r="P471" s="103"/>
      <c r="Q471" s="103"/>
      <c r="R471" s="103"/>
      <c r="S471" s="103"/>
      <c r="T471" s="103"/>
      <c r="U471" s="103"/>
      <c r="V471" s="103"/>
      <c r="W471" s="103"/>
      <c r="X471" s="103"/>
      <c r="Y471" s="103"/>
      <c r="Z471" s="103"/>
      <c r="AA471" s="103"/>
    </row>
    <row r="472" spans="1:27" ht="15.6" x14ac:dyDescent="0.3">
      <c r="A472" s="103"/>
      <c r="B472" s="104"/>
      <c r="C472" s="103"/>
      <c r="D472" s="103"/>
      <c r="E472" s="103"/>
      <c r="F472" s="103"/>
      <c r="G472" s="103"/>
      <c r="H472" s="103"/>
      <c r="I472" s="103"/>
      <c r="J472" s="103"/>
      <c r="K472" s="103"/>
      <c r="L472" s="103"/>
      <c r="M472" s="103"/>
      <c r="N472" s="103"/>
      <c r="O472" s="103"/>
      <c r="P472" s="103"/>
      <c r="Q472" s="103"/>
      <c r="R472" s="103"/>
      <c r="S472" s="103"/>
      <c r="T472" s="103"/>
      <c r="U472" s="103"/>
      <c r="V472" s="103"/>
      <c r="W472" s="103"/>
      <c r="X472" s="103"/>
      <c r="Y472" s="103"/>
      <c r="Z472" s="103"/>
      <c r="AA472" s="103"/>
    </row>
    <row r="473" spans="1:27" ht="15.6" x14ac:dyDescent="0.3">
      <c r="A473" s="103"/>
      <c r="B473" s="104"/>
      <c r="C473" s="103"/>
      <c r="D473" s="103"/>
      <c r="E473" s="103"/>
      <c r="F473" s="103"/>
      <c r="G473" s="103"/>
      <c r="H473" s="103"/>
      <c r="I473" s="103"/>
      <c r="J473" s="103"/>
      <c r="K473" s="103"/>
      <c r="L473" s="103"/>
      <c r="M473" s="103"/>
      <c r="N473" s="103"/>
      <c r="O473" s="103"/>
      <c r="P473" s="103"/>
      <c r="Q473" s="103"/>
      <c r="R473" s="103"/>
      <c r="S473" s="103"/>
      <c r="T473" s="103"/>
      <c r="U473" s="103"/>
      <c r="V473" s="103"/>
      <c r="W473" s="103"/>
      <c r="X473" s="103"/>
      <c r="Y473" s="103"/>
      <c r="Z473" s="103"/>
      <c r="AA473" s="103"/>
    </row>
    <row r="474" spans="1:27" ht="15.6" x14ac:dyDescent="0.3">
      <c r="A474" s="103"/>
      <c r="B474" s="104"/>
      <c r="C474" s="103"/>
      <c r="D474" s="103"/>
      <c r="E474" s="103"/>
      <c r="F474" s="103"/>
      <c r="G474" s="103"/>
      <c r="H474" s="103"/>
      <c r="I474" s="103"/>
      <c r="J474" s="103"/>
      <c r="K474" s="103"/>
      <c r="L474" s="103"/>
      <c r="M474" s="103"/>
      <c r="N474" s="103"/>
      <c r="O474" s="103"/>
      <c r="P474" s="103"/>
      <c r="Q474" s="103"/>
      <c r="R474" s="103"/>
      <c r="S474" s="103"/>
      <c r="T474" s="103"/>
      <c r="U474" s="103"/>
      <c r="V474" s="103"/>
      <c r="W474" s="103"/>
      <c r="X474" s="103"/>
      <c r="Y474" s="103"/>
      <c r="Z474" s="103"/>
      <c r="AA474" s="103"/>
    </row>
    <row r="475" spans="1:27" ht="15.6" x14ac:dyDescent="0.3">
      <c r="A475" s="103"/>
      <c r="B475" s="104"/>
      <c r="C475" s="103"/>
      <c r="D475" s="103"/>
      <c r="E475" s="103"/>
      <c r="F475" s="103"/>
      <c r="G475" s="103"/>
      <c r="H475" s="103"/>
      <c r="I475" s="103"/>
      <c r="J475" s="103"/>
      <c r="K475" s="103"/>
      <c r="L475" s="103"/>
      <c r="M475" s="103"/>
      <c r="N475" s="103"/>
      <c r="O475" s="103"/>
      <c r="P475" s="103"/>
      <c r="Q475" s="103"/>
      <c r="R475" s="103"/>
      <c r="S475" s="103"/>
      <c r="T475" s="103"/>
      <c r="U475" s="103"/>
      <c r="V475" s="103"/>
      <c r="W475" s="103"/>
      <c r="X475" s="103"/>
      <c r="Y475" s="103"/>
      <c r="Z475" s="103"/>
      <c r="AA475" s="103"/>
    </row>
    <row r="476" spans="1:27" ht="15.6" x14ac:dyDescent="0.3">
      <c r="A476" s="103"/>
      <c r="B476" s="104"/>
      <c r="C476" s="103"/>
      <c r="D476" s="103"/>
      <c r="E476" s="103"/>
      <c r="F476" s="103"/>
      <c r="G476" s="103"/>
      <c r="H476" s="103"/>
      <c r="I476" s="103"/>
      <c r="J476" s="103"/>
      <c r="K476" s="103"/>
      <c r="L476" s="103"/>
      <c r="M476" s="103"/>
      <c r="N476" s="103"/>
      <c r="O476" s="103"/>
      <c r="P476" s="103"/>
      <c r="Q476" s="103"/>
      <c r="R476" s="103"/>
      <c r="S476" s="103"/>
      <c r="T476" s="103"/>
      <c r="U476" s="103"/>
      <c r="V476" s="103"/>
      <c r="W476" s="103"/>
      <c r="X476" s="103"/>
      <c r="Y476" s="103"/>
      <c r="Z476" s="103"/>
      <c r="AA476" s="103"/>
    </row>
    <row r="477" spans="1:27" ht="15.6" x14ac:dyDescent="0.3">
      <c r="A477" s="103"/>
      <c r="B477" s="104"/>
      <c r="C477" s="103"/>
      <c r="D477" s="103"/>
      <c r="E477" s="103"/>
      <c r="F477" s="103"/>
      <c r="G477" s="103"/>
      <c r="H477" s="103"/>
      <c r="I477" s="103"/>
      <c r="J477" s="103"/>
      <c r="K477" s="103"/>
      <c r="L477" s="103"/>
      <c r="M477" s="103"/>
      <c r="N477" s="103"/>
      <c r="O477" s="103"/>
      <c r="P477" s="103"/>
      <c r="Q477" s="103"/>
      <c r="R477" s="103"/>
      <c r="S477" s="103"/>
      <c r="T477" s="103"/>
      <c r="U477" s="103"/>
      <c r="V477" s="103"/>
      <c r="W477" s="103"/>
      <c r="X477" s="103"/>
      <c r="Y477" s="103"/>
      <c r="Z477" s="103"/>
      <c r="AA477" s="103"/>
    </row>
    <row r="478" spans="1:27" ht="15.6" x14ac:dyDescent="0.3">
      <c r="A478" s="103"/>
      <c r="B478" s="104"/>
      <c r="C478" s="103"/>
      <c r="D478" s="103"/>
      <c r="E478" s="103"/>
      <c r="F478" s="103"/>
      <c r="G478" s="103"/>
      <c r="H478" s="103"/>
      <c r="I478" s="103"/>
      <c r="J478" s="103"/>
      <c r="K478" s="103"/>
      <c r="L478" s="103"/>
      <c r="M478" s="103"/>
      <c r="N478" s="103"/>
      <c r="O478" s="103"/>
      <c r="P478" s="103"/>
      <c r="Q478" s="103"/>
      <c r="R478" s="103"/>
      <c r="S478" s="103"/>
      <c r="T478" s="103"/>
      <c r="U478" s="103"/>
      <c r="V478" s="103"/>
      <c r="W478" s="103"/>
      <c r="X478" s="103"/>
      <c r="Y478" s="103"/>
      <c r="Z478" s="103"/>
      <c r="AA478" s="103"/>
    </row>
    <row r="479" spans="1:27" ht="15.6" x14ac:dyDescent="0.3">
      <c r="A479" s="103"/>
      <c r="B479" s="104"/>
      <c r="C479" s="103"/>
      <c r="D479" s="103"/>
      <c r="E479" s="103"/>
      <c r="F479" s="103"/>
      <c r="G479" s="103"/>
      <c r="H479" s="103"/>
      <c r="I479" s="103"/>
      <c r="J479" s="103"/>
      <c r="K479" s="103"/>
      <c r="L479" s="103"/>
      <c r="M479" s="103"/>
      <c r="N479" s="103"/>
      <c r="O479" s="103"/>
      <c r="P479" s="103"/>
      <c r="Q479" s="103"/>
      <c r="R479" s="103"/>
      <c r="S479" s="103"/>
      <c r="T479" s="103"/>
      <c r="U479" s="103"/>
      <c r="V479" s="103"/>
      <c r="W479" s="103"/>
      <c r="X479" s="103"/>
      <c r="Y479" s="103"/>
      <c r="Z479" s="103"/>
      <c r="AA479" s="103"/>
    </row>
    <row r="480" spans="1:27" ht="15.6" x14ac:dyDescent="0.3">
      <c r="A480" s="103"/>
      <c r="B480" s="104"/>
      <c r="C480" s="103"/>
      <c r="D480" s="103"/>
      <c r="E480" s="103"/>
      <c r="F480" s="103"/>
      <c r="G480" s="103"/>
      <c r="H480" s="103"/>
      <c r="I480" s="103"/>
      <c r="J480" s="103"/>
      <c r="K480" s="103"/>
      <c r="L480" s="103"/>
      <c r="M480" s="103"/>
      <c r="N480" s="103"/>
      <c r="O480" s="103"/>
      <c r="P480" s="103"/>
      <c r="Q480" s="103"/>
      <c r="R480" s="103"/>
      <c r="S480" s="103"/>
      <c r="T480" s="103"/>
      <c r="U480" s="103"/>
      <c r="V480" s="103"/>
      <c r="W480" s="103"/>
      <c r="X480" s="103"/>
      <c r="Y480" s="103"/>
      <c r="Z480" s="103"/>
      <c r="AA480" s="103"/>
    </row>
    <row r="481" spans="1:27" ht="15.6" x14ac:dyDescent="0.3">
      <c r="A481" s="103"/>
      <c r="B481" s="104"/>
      <c r="C481" s="103"/>
      <c r="D481" s="103"/>
      <c r="E481" s="103"/>
      <c r="F481" s="103"/>
      <c r="G481" s="103"/>
      <c r="H481" s="103"/>
      <c r="I481" s="103"/>
      <c r="J481" s="103"/>
      <c r="K481" s="103"/>
      <c r="L481" s="103"/>
      <c r="M481" s="103"/>
      <c r="N481" s="103"/>
      <c r="O481" s="103"/>
      <c r="P481" s="103"/>
      <c r="Q481" s="103"/>
      <c r="R481" s="103"/>
      <c r="S481" s="103"/>
      <c r="T481" s="103"/>
      <c r="U481" s="103"/>
      <c r="V481" s="103"/>
      <c r="W481" s="103"/>
      <c r="X481" s="103"/>
      <c r="Y481" s="103"/>
      <c r="Z481" s="103"/>
      <c r="AA481" s="103"/>
    </row>
    <row r="482" spans="1:27" ht="15.6" x14ac:dyDescent="0.3">
      <c r="A482" s="103"/>
      <c r="B482" s="104"/>
      <c r="C482" s="103"/>
      <c r="D482" s="103"/>
      <c r="E482" s="103"/>
      <c r="F482" s="103"/>
      <c r="G482" s="103"/>
      <c r="H482" s="103"/>
      <c r="I482" s="103"/>
      <c r="J482" s="103"/>
      <c r="K482" s="103"/>
      <c r="L482" s="103"/>
      <c r="M482" s="103"/>
      <c r="N482" s="103"/>
      <c r="O482" s="103"/>
      <c r="P482" s="103"/>
      <c r="Q482" s="103"/>
      <c r="R482" s="103"/>
      <c r="S482" s="103"/>
      <c r="T482" s="103"/>
      <c r="U482" s="103"/>
      <c r="V482" s="103"/>
      <c r="W482" s="103"/>
      <c r="X482" s="103"/>
      <c r="Y482" s="103"/>
      <c r="Z482" s="103"/>
      <c r="AA482" s="103"/>
    </row>
    <row r="483" spans="1:27" ht="15.6" x14ac:dyDescent="0.3">
      <c r="A483" s="103"/>
      <c r="B483" s="104"/>
      <c r="C483" s="103"/>
      <c r="D483" s="103"/>
      <c r="E483" s="103"/>
      <c r="F483" s="103"/>
      <c r="G483" s="103"/>
      <c r="H483" s="103"/>
      <c r="I483" s="103"/>
      <c r="J483" s="103"/>
      <c r="K483" s="103"/>
      <c r="L483" s="103"/>
      <c r="M483" s="103"/>
      <c r="N483" s="103"/>
      <c r="O483" s="103"/>
      <c r="P483" s="103"/>
      <c r="Q483" s="103"/>
      <c r="R483" s="103"/>
      <c r="S483" s="103"/>
      <c r="T483" s="103"/>
      <c r="U483" s="103"/>
      <c r="V483" s="103"/>
      <c r="W483" s="103"/>
      <c r="X483" s="103"/>
      <c r="Y483" s="103"/>
      <c r="Z483" s="103"/>
      <c r="AA483" s="103"/>
    </row>
    <row r="484" spans="1:27" ht="15.6" x14ac:dyDescent="0.3">
      <c r="A484" s="103"/>
      <c r="B484" s="104"/>
      <c r="C484" s="103"/>
      <c r="D484" s="103"/>
      <c r="E484" s="103"/>
      <c r="F484" s="103"/>
      <c r="G484" s="103"/>
      <c r="H484" s="103"/>
      <c r="I484" s="103"/>
      <c r="J484" s="103"/>
      <c r="K484" s="103"/>
      <c r="L484" s="103"/>
      <c r="M484" s="103"/>
      <c r="N484" s="103"/>
      <c r="O484" s="103"/>
      <c r="P484" s="103"/>
      <c r="Q484" s="103"/>
      <c r="R484" s="103"/>
      <c r="S484" s="103"/>
      <c r="T484" s="103"/>
      <c r="U484" s="103"/>
      <c r="V484" s="103"/>
      <c r="W484" s="103"/>
      <c r="X484" s="103"/>
      <c r="Y484" s="103"/>
      <c r="Z484" s="103"/>
      <c r="AA484" s="103"/>
    </row>
    <row r="485" spans="1:27" ht="15.6" x14ac:dyDescent="0.3">
      <c r="A485" s="103"/>
      <c r="B485" s="104"/>
      <c r="C485" s="103"/>
      <c r="D485" s="103"/>
      <c r="E485" s="103"/>
      <c r="F485" s="103"/>
      <c r="G485" s="103"/>
      <c r="H485" s="103"/>
      <c r="I485" s="103"/>
      <c r="J485" s="103"/>
      <c r="K485" s="103"/>
      <c r="L485" s="103"/>
      <c r="M485" s="103"/>
      <c r="N485" s="103"/>
      <c r="O485" s="103"/>
      <c r="P485" s="103"/>
      <c r="Q485" s="103"/>
      <c r="R485" s="103"/>
      <c r="S485" s="103"/>
      <c r="T485" s="103"/>
      <c r="U485" s="103"/>
      <c r="V485" s="103"/>
      <c r="W485" s="103"/>
      <c r="X485" s="103"/>
      <c r="Y485" s="103"/>
      <c r="Z485" s="103"/>
      <c r="AA485" s="103"/>
    </row>
    <row r="486" spans="1:27" ht="15.6" x14ac:dyDescent="0.3">
      <c r="A486" s="103"/>
      <c r="B486" s="104"/>
      <c r="C486" s="103"/>
      <c r="D486" s="103"/>
      <c r="E486" s="103"/>
      <c r="F486" s="103"/>
      <c r="G486" s="103"/>
      <c r="H486" s="103"/>
      <c r="I486" s="103"/>
      <c r="J486" s="103"/>
      <c r="K486" s="103"/>
      <c r="L486" s="103"/>
      <c r="M486" s="103"/>
      <c r="N486" s="103"/>
      <c r="O486" s="103"/>
      <c r="P486" s="103"/>
      <c r="Q486" s="103"/>
      <c r="R486" s="103"/>
      <c r="S486" s="103"/>
      <c r="T486" s="103"/>
      <c r="U486" s="103"/>
      <c r="V486" s="103"/>
      <c r="W486" s="103"/>
      <c r="X486" s="103"/>
      <c r="Y486" s="103"/>
      <c r="Z486" s="103"/>
      <c r="AA486" s="103"/>
    </row>
    <row r="487" spans="1:27" ht="15.6" x14ac:dyDescent="0.3">
      <c r="A487" s="103"/>
      <c r="B487" s="104"/>
      <c r="C487" s="103"/>
      <c r="D487" s="103"/>
      <c r="E487" s="103"/>
      <c r="F487" s="103"/>
      <c r="G487" s="103"/>
      <c r="H487" s="103"/>
      <c r="I487" s="103"/>
      <c r="J487" s="103"/>
      <c r="K487" s="103"/>
      <c r="L487" s="103"/>
      <c r="M487" s="103"/>
      <c r="N487" s="103"/>
      <c r="O487" s="103"/>
      <c r="P487" s="103"/>
      <c r="Q487" s="103"/>
      <c r="R487" s="103"/>
      <c r="S487" s="103"/>
      <c r="T487" s="103"/>
      <c r="U487" s="103"/>
      <c r="V487" s="103"/>
      <c r="W487" s="103"/>
      <c r="X487" s="103"/>
      <c r="Y487" s="103"/>
      <c r="Z487" s="103"/>
      <c r="AA487" s="103"/>
    </row>
    <row r="488" spans="1:27" ht="15.6" x14ac:dyDescent="0.3">
      <c r="A488" s="103"/>
      <c r="B488" s="104"/>
      <c r="C488" s="103"/>
      <c r="D488" s="103"/>
      <c r="E488" s="103"/>
      <c r="F488" s="103"/>
      <c r="G488" s="103"/>
      <c r="H488" s="103"/>
      <c r="I488" s="103"/>
      <c r="J488" s="103"/>
      <c r="K488" s="103"/>
      <c r="L488" s="103"/>
      <c r="M488" s="103"/>
      <c r="N488" s="103"/>
      <c r="O488" s="103"/>
      <c r="P488" s="103"/>
      <c r="Q488" s="103"/>
      <c r="R488" s="103"/>
      <c r="S488" s="103"/>
      <c r="T488" s="103"/>
      <c r="U488" s="103"/>
      <c r="V488" s="103"/>
      <c r="W488" s="103"/>
      <c r="X488" s="103"/>
      <c r="Y488" s="103"/>
      <c r="Z488" s="103"/>
      <c r="AA488" s="103"/>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3E86F-89C4-4ED0-BD81-63F64E8FAA8C}">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1" customWidth="1"/>
    <col min="2" max="2" width="12.3984375" style="411" customWidth="1"/>
    <col min="3" max="8" width="9" style="411" customWidth="1"/>
    <col min="9" max="9" width="12.3984375" style="411" customWidth="1"/>
    <col min="10" max="15" width="9" style="411" customWidth="1"/>
    <col min="16" max="16" width="12.3984375" style="411" customWidth="1"/>
    <col min="17" max="22" width="9" style="411" customWidth="1"/>
    <col min="23" max="38" width="9" style="411"/>
    <col min="39" max="16384" width="9" style="419"/>
  </cols>
  <sheetData>
    <row r="1" spans="1:22" s="411" customFormat="1" x14ac:dyDescent="0.25">
      <c r="A1" s="410" t="str">
        <f>HLOOKUP(Introduction!$G$4,nametranslations,20,FALSE)</f>
        <v>Water, sanitation and hygiene ladders for schools</v>
      </c>
      <c r="B1" s="410" t="str">
        <f ca="1">HLOOKUP([1]Introduction!$G$4,nametranslations,5,FALSE)</f>
        <v>South Sudan</v>
      </c>
      <c r="C1" s="410" t="str">
        <f ca="1">HLOOKUP([1]Introduction!$G$4,nametranslations,5,FALSE)</f>
        <v>South Sudan</v>
      </c>
      <c r="D1" s="410" t="str">
        <f ca="1">HLOOKUP([1]Introduction!$G$4,nametranslations,5,FALSE)</f>
        <v>South Sudan</v>
      </c>
      <c r="E1" s="410" t="str">
        <f ca="1">HLOOKUP([1]Introduction!$G$4,nametranslations,5,FALSE)</f>
        <v>South Sudan</v>
      </c>
      <c r="F1" s="410" t="str">
        <f ca="1">HLOOKUP([1]Introduction!$G$4,nametranslations,5,FALSE)</f>
        <v>South Sudan</v>
      </c>
      <c r="G1" s="410" t="str">
        <f ca="1">HLOOKUP([1]Introduction!$G$4,nametranslations,5,FALSE)</f>
        <v>South Sudan</v>
      </c>
      <c r="H1" s="410" t="str">
        <f ca="1">HLOOKUP([1]Introduction!$G$4,nametranslations,5,FALSE)</f>
        <v>South Sudan</v>
      </c>
      <c r="I1" s="410" t="str">
        <f ca="1">HLOOKUP([1]Introduction!$G$4,nametranslations,5,FALSE)</f>
        <v>South Sudan</v>
      </c>
      <c r="J1" s="410" t="str">
        <f ca="1">HLOOKUP([1]Introduction!$G$4,nametranslations,5,FALSE)</f>
        <v>South Sudan</v>
      </c>
      <c r="K1" s="410" t="str">
        <f ca="1">HLOOKUP([1]Introduction!$G$4,nametranslations,5,FALSE)</f>
        <v>South Sudan</v>
      </c>
      <c r="L1" s="410" t="str">
        <f ca="1">HLOOKUP([1]Introduction!$G$4,nametranslations,5,FALSE)</f>
        <v>South Sudan</v>
      </c>
      <c r="M1" s="410" t="str">
        <f ca="1">HLOOKUP([1]Introduction!$G$4,nametranslations,5,FALSE)</f>
        <v>South Sudan</v>
      </c>
      <c r="N1" s="410" t="str">
        <f ca="1">HLOOKUP([1]Introduction!$G$4,nametranslations,5,FALSE)</f>
        <v>South Sudan</v>
      </c>
      <c r="O1" s="410" t="str">
        <f ca="1">HLOOKUP([1]Introduction!$G$4,nametranslations,5,FALSE)</f>
        <v>South Sudan</v>
      </c>
      <c r="P1" s="410" t="str">
        <f ca="1">HLOOKUP([1]Introduction!$G$4,nametranslations,5,FALSE)</f>
        <v>South Sudan</v>
      </c>
      <c r="Q1" s="410" t="str">
        <f ca="1">HLOOKUP([1]Introduction!$G$4,nametranslations,5,FALSE)</f>
        <v>South Sudan</v>
      </c>
      <c r="R1" s="410" t="str">
        <f ca="1">HLOOKUP([1]Introduction!$G$4,nametranslations,5,FALSE)</f>
        <v>South Sudan</v>
      </c>
      <c r="S1" s="410" t="str">
        <f ca="1">HLOOKUP([1]Introduction!$G$4,nametranslations,5,FALSE)</f>
        <v>South Sudan</v>
      </c>
      <c r="T1" s="410" t="str">
        <f ca="1">HLOOKUP([1]Introduction!$G$4,nametranslations,5,FALSE)</f>
        <v>South Sudan</v>
      </c>
      <c r="U1" s="410" t="str">
        <f ca="1">HLOOKUP([1]Introduction!$G$4,nametranslations,5,FALSE)</f>
        <v>South Sudan</v>
      </c>
      <c r="V1" s="410" t="str">
        <f ca="1">HLOOKUP([1]Introduction!$G$4,nametranslations,5,FALSE)</f>
        <v>South Sudan</v>
      </c>
    </row>
    <row r="2" spans="1:22" s="411" customFormat="1" x14ac:dyDescent="0.25">
      <c r="A2" s="410" t="str">
        <f ca="1">HLOOKUP([1]Introduction!$G$4,nametranslations,5,FALSE)</f>
        <v>South Sudan</v>
      </c>
      <c r="B2" s="410" t="str">
        <f ca="1">HLOOKUP([1]Introduction!$G$4,nametranslations,5,FALSE)</f>
        <v>South Sudan</v>
      </c>
      <c r="C2" s="410" t="str">
        <f ca="1">HLOOKUP([1]Introduction!$G$4,nametranslations,5,FALSE)</f>
        <v>South Sudan</v>
      </c>
      <c r="D2" s="410" t="str">
        <f ca="1">HLOOKUP([1]Introduction!$G$4,nametranslations,5,FALSE)</f>
        <v>South Sudan</v>
      </c>
      <c r="E2" s="410" t="str">
        <f ca="1">HLOOKUP([1]Introduction!$G$4,nametranslations,5,FALSE)</f>
        <v>South Sudan</v>
      </c>
      <c r="F2" s="410" t="str">
        <f ca="1">HLOOKUP([1]Introduction!$G$4,nametranslations,5,FALSE)</f>
        <v>South Sudan</v>
      </c>
      <c r="G2" s="410" t="str">
        <f ca="1">HLOOKUP([1]Introduction!$G$4,nametranslations,5,FALSE)</f>
        <v>South Sudan</v>
      </c>
      <c r="H2" s="410" t="str">
        <f ca="1">HLOOKUP([1]Introduction!$G$4,nametranslations,5,FALSE)</f>
        <v>South Sudan</v>
      </c>
      <c r="I2" s="410" t="str">
        <f ca="1">HLOOKUP([1]Introduction!$G$4,nametranslations,5,FALSE)</f>
        <v>South Sudan</v>
      </c>
      <c r="J2" s="410" t="str">
        <f ca="1">HLOOKUP([1]Introduction!$G$4,nametranslations,5,FALSE)</f>
        <v>South Sudan</v>
      </c>
      <c r="K2" s="410" t="str">
        <f ca="1">HLOOKUP([1]Introduction!$G$4,nametranslations,5,FALSE)</f>
        <v>South Sudan</v>
      </c>
      <c r="L2" s="410" t="str">
        <f ca="1">HLOOKUP([1]Introduction!$G$4,nametranslations,5,FALSE)</f>
        <v>South Sudan</v>
      </c>
      <c r="M2" s="410" t="str">
        <f ca="1">HLOOKUP([1]Introduction!$G$4,nametranslations,5,FALSE)</f>
        <v>South Sudan</v>
      </c>
      <c r="N2" s="410" t="str">
        <f ca="1">HLOOKUP([1]Introduction!$G$4,nametranslations,5,FALSE)</f>
        <v>South Sudan</v>
      </c>
      <c r="O2" s="410" t="str">
        <f ca="1">HLOOKUP([1]Introduction!$G$4,nametranslations,5,FALSE)</f>
        <v>South Sudan</v>
      </c>
      <c r="P2" s="410" t="str">
        <f ca="1">HLOOKUP([1]Introduction!$G$4,nametranslations,5,FALSE)</f>
        <v>South Sudan</v>
      </c>
      <c r="Q2" s="410" t="str">
        <f ca="1">HLOOKUP([1]Introduction!$G$4,nametranslations,5,FALSE)</f>
        <v>South Sudan</v>
      </c>
      <c r="R2" s="410" t="str">
        <f ca="1">HLOOKUP([1]Introduction!$G$4,nametranslations,5,FALSE)</f>
        <v>South Sudan</v>
      </c>
      <c r="S2" s="410" t="str">
        <f ca="1">HLOOKUP([1]Introduction!$G$4,nametranslations,5,FALSE)</f>
        <v>South Sudan</v>
      </c>
      <c r="T2" s="410" t="str">
        <f ca="1">HLOOKUP([1]Introduction!$G$4,nametranslations,5,FALSE)</f>
        <v>South Sudan</v>
      </c>
      <c r="U2" s="410" t="str">
        <f ca="1">HLOOKUP([1]Introduction!$G$4,nametranslations,5,FALSE)</f>
        <v>South Sudan</v>
      </c>
      <c r="V2" s="410" t="str">
        <f ca="1">HLOOKUP([1]Introduction!$G$4,nametranslations,5,FALSE)</f>
        <v>South Sudan</v>
      </c>
    </row>
    <row r="3" spans="1:22" s="411" customFormat="1" ht="17.399999999999999" x14ac:dyDescent="0.25">
      <c r="A3" s="412"/>
      <c r="B3" s="412"/>
      <c r="C3" s="412"/>
      <c r="D3" s="412"/>
      <c r="E3" s="412"/>
      <c r="F3" s="412"/>
      <c r="G3" s="412"/>
      <c r="H3" s="412"/>
      <c r="I3" s="412"/>
      <c r="J3" s="412"/>
      <c r="K3" s="412"/>
      <c r="L3" s="412"/>
      <c r="M3" s="412"/>
      <c r="N3" s="412"/>
      <c r="O3" s="412"/>
      <c r="P3" s="412"/>
      <c r="Q3" s="412"/>
      <c r="R3" s="412"/>
      <c r="S3" s="412"/>
      <c r="T3" s="412"/>
      <c r="U3" s="412"/>
      <c r="V3" s="412"/>
    </row>
    <row r="4" spans="1:22" ht="15.6" x14ac:dyDescent="0.3">
      <c r="B4" s="413" t="str">
        <f>HLOOKUP(Introduction!$G$4,nametranslations,85,FALSE)</f>
        <v>Drinking Water</v>
      </c>
      <c r="E4" s="414"/>
      <c r="I4" s="415" t="str">
        <f>HLOOKUP(Introduction!$G$4,nametranslations,22,FALSE)</f>
        <v>Sanitation</v>
      </c>
      <c r="P4" s="416" t="str">
        <f>HLOOKUP(Introduction!$G$4,nametranslations,23,FALSE)</f>
        <v>Hygiene</v>
      </c>
    </row>
    <row r="6" spans="1:22" x14ac:dyDescent="0.25">
      <c r="G6" s="417"/>
      <c r="H6" s="417"/>
      <c r="I6" s="417"/>
      <c r="K6" s="417"/>
      <c r="L6" s="417"/>
    </row>
    <row r="7" spans="1:22" ht="15.6" x14ac:dyDescent="0.25">
      <c r="G7" s="417"/>
      <c r="H7" s="417"/>
      <c r="I7" s="417"/>
      <c r="K7" s="418"/>
      <c r="L7" s="417"/>
    </row>
    <row r="8" spans="1:22" x14ac:dyDescent="0.25">
      <c r="G8" s="417"/>
      <c r="H8" s="417"/>
      <c r="I8" s="417"/>
      <c r="K8" s="417"/>
      <c r="L8" s="417"/>
    </row>
    <row r="9" spans="1:22" x14ac:dyDescent="0.25">
      <c r="G9" s="417"/>
      <c r="H9" s="417"/>
      <c r="I9" s="417"/>
      <c r="K9" s="417"/>
      <c r="L9" s="417"/>
    </row>
    <row r="10" spans="1:22" x14ac:dyDescent="0.25">
      <c r="G10" s="417"/>
      <c r="H10" s="417"/>
      <c r="I10" s="417"/>
      <c r="K10" s="417"/>
      <c r="L10" s="417"/>
    </row>
    <row r="11" spans="1:22" x14ac:dyDescent="0.25">
      <c r="G11" s="417"/>
      <c r="H11" s="417"/>
      <c r="I11" s="417"/>
      <c r="K11" s="417"/>
      <c r="L11" s="417"/>
    </row>
    <row r="12" spans="1:22" x14ac:dyDescent="0.25">
      <c r="G12" s="417"/>
      <c r="H12" s="417"/>
      <c r="I12" s="417"/>
      <c r="K12" s="417"/>
      <c r="L12" s="417"/>
    </row>
    <row r="13" spans="1:22" x14ac:dyDescent="0.25">
      <c r="G13" s="417"/>
      <c r="H13" s="417"/>
      <c r="I13" s="417"/>
      <c r="K13" s="417"/>
      <c r="L13" s="417"/>
    </row>
    <row r="14" spans="1:22" x14ac:dyDescent="0.25">
      <c r="G14" s="417"/>
      <c r="H14" s="417"/>
      <c r="I14" s="417"/>
      <c r="K14" s="417"/>
      <c r="L14" s="417"/>
    </row>
    <row r="15" spans="1:22" x14ac:dyDescent="0.25">
      <c r="G15" s="417"/>
      <c r="H15" s="417"/>
      <c r="I15" s="417"/>
      <c r="K15" s="417"/>
      <c r="L15" s="417"/>
    </row>
    <row r="16" spans="1:22" x14ac:dyDescent="0.25">
      <c r="G16" s="417"/>
      <c r="H16" s="417"/>
      <c r="I16" s="417"/>
      <c r="K16" s="417"/>
      <c r="L16" s="417"/>
    </row>
    <row r="17" spans="1:47" x14ac:dyDescent="0.25">
      <c r="G17" s="417"/>
      <c r="H17" s="417"/>
      <c r="I17" s="417"/>
      <c r="K17" s="417"/>
      <c r="L17" s="417"/>
    </row>
    <row r="18" spans="1:47" x14ac:dyDescent="0.25">
      <c r="G18" s="417"/>
      <c r="H18" s="417"/>
      <c r="I18" s="417"/>
      <c r="K18" s="417"/>
      <c r="L18" s="417"/>
    </row>
    <row r="19" spans="1:47" x14ac:dyDescent="0.25">
      <c r="G19" s="417"/>
      <c r="H19" s="417"/>
      <c r="I19" s="417"/>
      <c r="K19" s="417"/>
      <c r="L19" s="417"/>
    </row>
    <row r="20" spans="1:47" x14ac:dyDescent="0.25">
      <c r="G20" s="417"/>
      <c r="H20" s="417"/>
      <c r="I20" s="417"/>
      <c r="K20" s="417"/>
      <c r="L20" s="417"/>
    </row>
    <row r="21" spans="1:47" x14ac:dyDescent="0.25">
      <c r="G21" s="417"/>
      <c r="H21" s="417"/>
      <c r="I21" s="417"/>
      <c r="K21" s="417"/>
      <c r="L21" s="417"/>
    </row>
    <row r="23" spans="1:47" x14ac:dyDescent="0.25">
      <c r="B23" s="420"/>
    </row>
    <row r="25" spans="1:47" x14ac:dyDescent="0.25">
      <c r="B25" s="421"/>
      <c r="C25" s="421" t="str">
        <f>+IF(OR((C28=Key!$I$26&amp;"*"),(D28=Key!$I$28&amp;"*"),(E28=Key!$I$27&amp;"*"),(F28=Key!$I$29&amp;"*"),(G28=Key!$I$30&amp;"*"),(H28=Key!$I$31&amp;"*"),(C28=Key!$I$26&amp;"*^"),(D28=Key!$I$28&amp;"*^"),(E28=Key!$I$27&amp;"*^"),(F28="*^"),(G28=Key!$I$30&amp;"*^"),(H28=Key!$I$31&amp;"*^")),"*"&amp;HLOOKUP(Introduction!$G$4,nametranslations,35,FALSE),"")</f>
        <v>*No basic service estimate available</v>
      </c>
      <c r="J25" s="421" t="str">
        <f>+IF(OR((J28=Key!$I$26&amp;"*"),(K28=Key!$I$28&amp;"*"),(L28=Key!$I$27&amp;"*"),(M28=Key!$I$29&amp;"*"),(N28=Key!$I$30&amp;"*"),(O28=Key!$I$31&amp;"*"),(J28=Key!$I$26&amp;"*^"),(K28=Key!$I$28&amp;"*^"),(L28=Key!$I$27&amp;"*^"),(M28="*^"),(N28=Key!$I$30&amp;"*^"),(O28=Key!$I$31&amp;"*^")),"*"&amp;HLOOKUP(Introduction!$G$4,nametranslations,35,FALSE),"")</f>
        <v>*No basic service estimate available</v>
      </c>
      <c r="Q25" s="421"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20"/>
      <c r="C26" s="421" t="str">
        <f>+IF(OR((C28=Key!$I$26&amp;"*^"),(D28=Key!$I$28&amp;"*^"),(E28=Key!$I$27&amp;"*^"),(F28=Key!$I$29&amp;"*^"),(G28=Key!$I$30&amp;"*^"),(H28=Key!$I$31&amp;"^")),HLOOKUP(Introduction!$G$4,nametranslations,155,FALSE),"")</f>
        <v/>
      </c>
      <c r="J26" s="421" t="str">
        <f>+IF(OR((J28=Key!$I$26&amp;"*^"),(K28=Key!$I$28&amp;"*^"),(L28=Key!$I$27&amp;"*^"),(M28=Key!$I$29&amp;"*^"),(N28=Key!$I$30&amp;"*^"),(O28=Key!$I$31&amp;"^")),HLOOKUP(Introduction!$G$4,nametranslations,155,FALSE),"")</f>
        <v/>
      </c>
      <c r="Q26" s="421" t="str">
        <f>+IF(OR((Q28=Key!$I$26&amp;"*^"),(R28=Key!$I$28&amp;"*^"),(S28=Key!$I$27&amp;"*^"),(T28=Key!$I$29&amp;"*^"),(U28=Key!$I$30&amp;"*^"),(V28=Key!$I$31&amp;"^")),HLOOKUP(Introduction!$G$4,nametranslations,156,FALSE),"")</f>
        <v/>
      </c>
    </row>
    <row r="27" spans="1:47" x14ac:dyDescent="0.25">
      <c r="B27" s="422" t="str">
        <f>+Introduction!C7</f>
        <v>South Sudan</v>
      </c>
      <c r="C27" s="423" t="str">
        <f>HLOOKUP(Introduction!$G$4,nametranslations,21,FALSE)</f>
        <v>Water</v>
      </c>
      <c r="D27" s="423" t="str">
        <f ca="1">HLOOKUP([1]Introduction!$G$4,nametranslations,21,FALSE)</f>
        <v>Water</v>
      </c>
      <c r="E27" s="423" t="str">
        <f ca="1">HLOOKUP([1]Introduction!$G$4,nametranslations,21,FALSE)</f>
        <v>Water</v>
      </c>
      <c r="F27" s="423" t="str">
        <f ca="1">HLOOKUP([1]Introduction!$G$4,nametranslations,21,FALSE)</f>
        <v>Water</v>
      </c>
      <c r="G27" s="423" t="str">
        <f ca="1">HLOOKUP([1]Introduction!$G$4,nametranslations,21,FALSE)</f>
        <v>Water</v>
      </c>
      <c r="H27" s="423" t="str">
        <f ca="1">HLOOKUP([1]Introduction!$G$4,nametranslations,21,FALSE)</f>
        <v>Water</v>
      </c>
      <c r="I27" s="424" t="str">
        <f>+B27</f>
        <v>South Sudan</v>
      </c>
      <c r="J27" s="425" t="str">
        <f>HLOOKUP(Introduction!$G$4,nametranslations,22,FALSE)</f>
        <v>Sanitation</v>
      </c>
      <c r="K27" s="426" t="str">
        <f ca="1">HLOOKUP([1]Introduction!$G$4,nametranslations,21,FALSE)</f>
        <v>Water</v>
      </c>
      <c r="L27" s="426" t="str">
        <f ca="1">HLOOKUP([1]Introduction!$G$4,nametranslations,21,FALSE)</f>
        <v>Water</v>
      </c>
      <c r="M27" s="426" t="str">
        <f ca="1">HLOOKUP([1]Introduction!$G$4,nametranslations,21,FALSE)</f>
        <v>Water</v>
      </c>
      <c r="N27" s="426" t="str">
        <f ca="1">HLOOKUP([1]Introduction!$G$4,nametranslations,21,FALSE)</f>
        <v>Water</v>
      </c>
      <c r="O27" s="426" t="str">
        <f ca="1">HLOOKUP([1]Introduction!$G$4,nametranslations,21,FALSE)</f>
        <v>Water</v>
      </c>
      <c r="P27" s="427" t="str">
        <f>+B27</f>
        <v>South Sudan</v>
      </c>
      <c r="Q27" s="428" t="str">
        <f>HLOOKUP(Introduction!$G$4,nametranslations,23,FALSE)</f>
        <v>Hygiene</v>
      </c>
      <c r="R27" s="428" t="str">
        <f ca="1">HLOOKUP([1]Introduction!$G$4,nametranslations,21,FALSE)</f>
        <v>Water</v>
      </c>
      <c r="S27" s="428" t="str">
        <f ca="1">HLOOKUP([1]Introduction!$G$4,nametranslations,21,FALSE)</f>
        <v>Water</v>
      </c>
      <c r="T27" s="428" t="str">
        <f ca="1">HLOOKUP([1]Introduction!$G$4,nametranslations,21,FALSE)</f>
        <v>Water</v>
      </c>
      <c r="U27" s="428" t="str">
        <f ca="1">HLOOKUP([1]Introduction!$G$4,nametranslations,21,FALSE)</f>
        <v>Water</v>
      </c>
      <c r="V27" s="429" t="str">
        <f ca="1">HLOOKUP([1]Introduction!$G$4,nametranslations,21,FALSE)</f>
        <v>Water</v>
      </c>
      <c r="AM27" s="411"/>
      <c r="AN27" s="411"/>
      <c r="AO27" s="411"/>
      <c r="AP27" s="411"/>
      <c r="AQ27" s="411"/>
      <c r="AR27" s="411"/>
      <c r="AS27" s="411"/>
      <c r="AT27" s="411"/>
      <c r="AU27" s="411"/>
    </row>
    <row r="28" spans="1:47" x14ac:dyDescent="0.25">
      <c r="B28" s="430"/>
      <c r="C28" s="431" t="str">
        <f>IF(AND(C30=0.0000000001,C31=0.0000000001,C32=0.0000000001), Key!$I$26&amp;"*",IF(AND(C30=0.0000000001,ISNUMBER(C32)),Key!I26&amp;"*", Key!$I$26))</f>
        <v>Total</v>
      </c>
      <c r="D28" s="432" t="str">
        <f>IF(AND(D30=0.0000000001,D31=0.0000000001,D32=0.0000000001), Key!$I$28&amp;"*",IF(AND(D30=0.0000000001,ISNUMBER(D32)),Key!$I$28&amp;"*", Key!$I$28))</f>
        <v>Urban</v>
      </c>
      <c r="E28" s="432" t="str">
        <f>IF(AND(E30=0.0000000001,E31=0.0000000001,E32=0.0000000001), Key!$I$27&amp;"*",IF(AND(E30=0.0000000001,ISNUMBER(E32)),Key!$I$27&amp;"*", Key!$I$27))</f>
        <v>Rural</v>
      </c>
      <c r="F28" s="432" t="str">
        <f>IF(AND(F30=0.0000000001,F31=0.0000000001,F32=0.0000000001), Key!$I$29&amp;"*",IF(AND(F30=0.0000000001,ISNUMBER(F32)),Key!$I$29&amp;"*", Key!$I$29))</f>
        <v>Pre-primary*</v>
      </c>
      <c r="G28" s="432" t="str">
        <f>IF(AND(G30=0.0000000001,G31=0.0000000001,G32=0.0000000001), Key!$I$30&amp;"*",IF(AND(G30=0.0000000001,ISNUMBER(G32)),Key!$I$30&amp;"*", Key!$I$30))</f>
        <v>Primary</v>
      </c>
      <c r="H28" s="432" t="str">
        <f>IF(AND(H30=0.0000000001,H31=0.0000000001,H32=0.0000000001), Key!$I$31&amp;"*",IF(AND(H30=0.0000000001,ISNUMBER(H32)),Key!$I$31&amp;"*", Key!$I$31))</f>
        <v>Secondary*</v>
      </c>
      <c r="I28" s="430"/>
      <c r="J28" s="433" t="str">
        <f>IF(AND(J30=0.0000000001,J31=0.0000000001,J32=0.0000000001), Key!$I$26&amp;"*",IF(AND(J30=0.0000000001,ISNUMBER(J32)),Key!I26&amp;"*", Key!$I$26))</f>
        <v>Total</v>
      </c>
      <c r="K28" s="432" t="str">
        <f>IF(AND(K30=0.0000000001,K31=0.0000000001,K32=0.0000000001), Key!$I$28&amp;"*",IF(AND(K30=0.0000000001,ISNUMBER(K32)),Key!$I$28&amp;"*", Key!$I$28))</f>
        <v>Urban*</v>
      </c>
      <c r="L28" s="432" t="str">
        <f>IF(AND(L30=0.0000000001,L31=0.0000000001,L32=0.0000000001), Key!$I$27&amp;"*",IF(AND(L30=0.0000000001,ISNUMBER(L32)),Key!$I$27&amp;"*", Key!$I$27))</f>
        <v>Rural*</v>
      </c>
      <c r="M28" s="432" t="str">
        <f>IF(AND(M30=0.0000000001,M31=0.0000000001,M32=0.0000000001), Key!$I$29&amp;"*",IF(AND(M30=0.0000000001,ISNUMBER(M32)),Key!$I$29&amp;"*", Key!$I$29))</f>
        <v>Pre-primary*</v>
      </c>
      <c r="N28" s="432" t="str">
        <f>IF(AND(N30=0.0000000001,N31=0.0000000001,N32=0.0000000001), Key!$I$30&amp;"*",IF(AND(N30=0.0000000001,ISNUMBER(N32)),Key!$I$30&amp;"*", Key!$I$30))</f>
        <v>Primary</v>
      </c>
      <c r="O28" s="432" t="str">
        <f>IF(AND(O30=0.0000000001,O31=0.0000000001,O32=0.0000000001), Key!$I$31&amp;"*",IF(AND(O30=0.0000000001,ISNUMBER(O32)),Key!$I$31&amp;"*", Key!$I$31))</f>
        <v>Secondary*</v>
      </c>
      <c r="P28" s="434"/>
      <c r="Q28" s="435" t="str">
        <f>IF(AND(Q30=0.0000000001,Q31=0.0000000001,Q32=0.0000000001), Key!$I$26&amp;"*",IF(AND(Q30=0.0000000001,ISNUMBER(Q32)),Key!I26&amp;"*", Key!$I$26))</f>
        <v>Total</v>
      </c>
      <c r="R28" s="432" t="str">
        <f>IF(AND(R30=0.0000000001,R31=0.0000000001,R32=0.0000000001), Key!$I$28&amp;"*",IF(AND(R30=0.0000000001,ISNUMBER(R32)),Key!$I$28&amp;"*", Key!$I$28))</f>
        <v>Urban*</v>
      </c>
      <c r="S28" s="432" t="str">
        <f>IF(AND(S30=0.0000000001,S31=0.0000000001,S32=0.0000000001), Key!$I$27&amp;"*",IF(AND(S30=0.0000000001,ISNUMBER(S32)),Key!$I$27&amp;"*", Key!$I$27))</f>
        <v>Rural*</v>
      </c>
      <c r="T28" s="432" t="str">
        <f>IF(AND(T30=0.0000000001,T31=0.0000000001,T32=0.0000000001), Key!$I$29&amp;"*",IF(AND(T30=0.0000000001,ISNUMBER(T32)),Key!$I$29&amp;"*", Key!$I$29))</f>
        <v>Pre-primary*</v>
      </c>
      <c r="U28" s="432" t="str">
        <f>IF(AND(U30=0.0000000001,U31=0.0000000001,U32=0.0000000001), Key!$I$30&amp;"*",IF(AND(U30=0.0000000001,ISNUMBER(U32)),Key!$I$30&amp;"*", Key!$I$30))</f>
        <v>Primary</v>
      </c>
      <c r="V28" s="436" t="str">
        <f>IF(AND(V30=0.0000000001,V31=0.0000000001,V32=0.0000000001), Key!$I$31&amp;"*",IF(AND(V30=0.0000000001,ISNUMBER(V32)),Key!$I$31&amp;"*", Key!$I$31))</f>
        <v>Secondary*</v>
      </c>
      <c r="AM28" s="411"/>
      <c r="AN28" s="411"/>
      <c r="AO28" s="411"/>
      <c r="AP28" s="411"/>
      <c r="AQ28" s="411"/>
      <c r="AR28" s="411"/>
      <c r="AS28" s="411"/>
      <c r="AT28" s="411"/>
      <c r="AU28" s="411"/>
    </row>
    <row r="29" spans="1:47" ht="15.6" thickBot="1" x14ac:dyDescent="0.3">
      <c r="B29" s="430"/>
      <c r="C29" s="437">
        <f>IF(ISNUMBER(Regressions!B4), Regressions!B4, "-")</f>
        <v>2021</v>
      </c>
      <c r="D29" s="438">
        <f>C29</f>
        <v>2021</v>
      </c>
      <c r="E29" s="438">
        <f>D29</f>
        <v>2021</v>
      </c>
      <c r="F29" s="438">
        <f>E29</f>
        <v>2021</v>
      </c>
      <c r="G29" s="438">
        <f>F29</f>
        <v>2021</v>
      </c>
      <c r="H29" s="438">
        <f>F29</f>
        <v>2021</v>
      </c>
      <c r="I29" s="430"/>
      <c r="J29" s="439">
        <f>IF(ISNUMBER(Regressions!K4), Regressions!K4, "-")</f>
        <v>2024</v>
      </c>
      <c r="K29" s="440">
        <f>J29</f>
        <v>2024</v>
      </c>
      <c r="L29" s="440">
        <f>K29</f>
        <v>2024</v>
      </c>
      <c r="M29" s="440">
        <f>L29</f>
        <v>2024</v>
      </c>
      <c r="N29" s="440">
        <f>M29</f>
        <v>2024</v>
      </c>
      <c r="O29" s="440">
        <f>M29</f>
        <v>2024</v>
      </c>
      <c r="P29" s="434"/>
      <c r="Q29" s="441">
        <f>IF(ISNUMBER(Regressions!T4), Regressions!T4, "-")</f>
        <v>2024</v>
      </c>
      <c r="R29" s="442">
        <f>Q29</f>
        <v>2024</v>
      </c>
      <c r="S29" s="442">
        <f>R29</f>
        <v>2024</v>
      </c>
      <c r="T29" s="442">
        <f>S29</f>
        <v>2024</v>
      </c>
      <c r="U29" s="442">
        <f>T29</f>
        <v>2024</v>
      </c>
      <c r="V29" s="443">
        <f>T29</f>
        <v>2024</v>
      </c>
      <c r="AM29" s="411"/>
      <c r="AN29" s="411"/>
      <c r="AO29" s="411"/>
      <c r="AP29" s="411"/>
      <c r="AQ29" s="411"/>
      <c r="AR29" s="411"/>
      <c r="AS29" s="411"/>
      <c r="AT29" s="411"/>
      <c r="AU29" s="411"/>
    </row>
    <row r="30" spans="1:47" x14ac:dyDescent="0.25">
      <c r="A30" s="444" t="str">
        <f>+Key!I46</f>
        <v>Basic service</v>
      </c>
      <c r="B30" s="445" t="s">
        <v>139</v>
      </c>
      <c r="C30" s="446">
        <f>IF(ISNUMBER(Regressions!C4), Regressions!C4, 0.0000000001)</f>
        <v>50.757579999999997</v>
      </c>
      <c r="D30" s="446">
        <f>IF(ISNUMBER(Regressions!D4), Regressions!D4, 0.0000000001)</f>
        <v>60.606059999999999</v>
      </c>
      <c r="E30" s="446">
        <f>IF(ISNUMBER(Regressions!E4), Regressions!E4, 0.0000000001)</f>
        <v>47.872340000000001</v>
      </c>
      <c r="F30" s="446">
        <f>IF(ISNUMBER(Regressions!F4), Regressions!F4, 0.0000000001)</f>
        <v>1E-10</v>
      </c>
      <c r="G30" s="446">
        <f>IF(ISNUMBER(Regressions!G4), Regressions!G4, 0.0000000001)</f>
        <v>50.757579999999997</v>
      </c>
      <c r="H30" s="446">
        <f>IF(ISNUMBER(Regressions!H4), Regressions!H4, 0.0000000001)</f>
        <v>1E-10</v>
      </c>
      <c r="I30" s="447" t="s">
        <v>139</v>
      </c>
      <c r="J30" s="446">
        <f>IF(ISNUMBER(Regressions!L4), Regressions!L4,0.0000000001)</f>
        <v>36.65325</v>
      </c>
      <c r="K30" s="446">
        <f>IF(ISNUMBER(Regressions!M4), Regressions!M4,0.0000000001)</f>
        <v>1E-10</v>
      </c>
      <c r="L30" s="446">
        <f>IF(ISNUMBER(Regressions!N4), Regressions!N4,0.0000000001)</f>
        <v>1E-10</v>
      </c>
      <c r="M30" s="446">
        <f>IF(ISNUMBER(Regressions!O4), Regressions!O4,0.0000000001)</f>
        <v>1E-10</v>
      </c>
      <c r="N30" s="446">
        <f>IF(ISNUMBER(Regressions!P4), Regressions!P4,0.0000000001)</f>
        <v>36.65325</v>
      </c>
      <c r="O30" s="446">
        <f>IF(ISNUMBER(Regressions!Q4), Regressions!Q4,0.0000000001)</f>
        <v>1E-10</v>
      </c>
      <c r="P30" s="448" t="s">
        <v>139</v>
      </c>
      <c r="Q30" s="446">
        <f>IF(ISNUMBER(Regressions!U4), Regressions!U4,0.0000000001)</f>
        <v>18.108585000000001</v>
      </c>
      <c r="R30" s="446">
        <f>IF(ISNUMBER(Regressions!V4), Regressions!V4,0.0000000001)</f>
        <v>1E-10</v>
      </c>
      <c r="S30" s="446">
        <f>IF(ISNUMBER(Regressions!W4), Regressions!W4,0.0000000001)</f>
        <v>1E-10</v>
      </c>
      <c r="T30" s="446">
        <f>IF(ISNUMBER(Regressions!X4), Regressions!X4,0.0000000001)</f>
        <v>1E-10</v>
      </c>
      <c r="U30" s="446">
        <f>IF(ISNUMBER(Regressions!Y4), Regressions!Y4,0.0000000001)</f>
        <v>18.108585000000001</v>
      </c>
      <c r="V30" s="449">
        <f>IF(ISNUMBER(Regressions!Z4), Regressions!Z4,0.0000000001)</f>
        <v>1E-10</v>
      </c>
      <c r="AM30" s="411"/>
      <c r="AN30" s="411"/>
      <c r="AO30" s="411"/>
      <c r="AP30" s="411"/>
      <c r="AQ30" s="411"/>
      <c r="AR30" s="411"/>
      <c r="AS30" s="411"/>
      <c r="AT30" s="411"/>
      <c r="AU30" s="411"/>
    </row>
    <row r="31" spans="1:47" x14ac:dyDescent="0.25">
      <c r="A31" s="444" t="str">
        <f>+Key!I47</f>
        <v>Limited service</v>
      </c>
      <c r="B31" s="450" t="s">
        <v>140</v>
      </c>
      <c r="C31" s="446">
        <f>IF(ISNUMBER(Regressions!C5), Regressions!C5, 0.0000000001)</f>
        <v>16.317596049999999</v>
      </c>
      <c r="D31" s="446">
        <f>IF(ISNUMBER(Regressions!D5), Regressions!D5, 0.0000000001)</f>
        <v>4.0404</v>
      </c>
      <c r="E31" s="446">
        <f>IF(ISNUMBER(Regressions!E5), Regressions!E5, 0.0000000001)</f>
        <v>10.99291</v>
      </c>
      <c r="F31" s="446">
        <f>IF(ISNUMBER(Regressions!F5), Regressions!F5, 0.0000000001)</f>
        <v>1E-10</v>
      </c>
      <c r="G31" s="446">
        <f>IF(ISNUMBER(Regressions!G5), Regressions!G5, 0.0000000001)</f>
        <v>11.31674976</v>
      </c>
      <c r="H31" s="446">
        <f>IF(ISNUMBER(Regressions!H5), Regressions!H5, 0.0000000001)</f>
        <v>1E-10</v>
      </c>
      <c r="I31" s="451" t="s">
        <v>140</v>
      </c>
      <c r="J31" s="446">
        <f>IF(ISNUMBER(Regressions!L5), Regressions!L5,0.0000000001)</f>
        <v>33.547097860000001</v>
      </c>
      <c r="K31" s="446">
        <f>IF(ISNUMBER(Regressions!M5), Regressions!M5,0.0000000001)</f>
        <v>1E-10</v>
      </c>
      <c r="L31" s="446">
        <f>IF(ISNUMBER(Regressions!N5), Regressions!N5,0.0000000001)</f>
        <v>1E-10</v>
      </c>
      <c r="M31" s="446">
        <f>IF(ISNUMBER(Regressions!O5), Regressions!O5,0.0000000001)</f>
        <v>1E-10</v>
      </c>
      <c r="N31" s="446">
        <f>IF(ISNUMBER(Regressions!P5), Regressions!P5,0.0000000001)</f>
        <v>28.409078919999999</v>
      </c>
      <c r="O31" s="446">
        <f>IF(ISNUMBER(Regressions!Q5), Regressions!Q5,0.0000000001)</f>
        <v>1E-10</v>
      </c>
      <c r="P31" s="452" t="s">
        <v>140</v>
      </c>
      <c r="Q31" s="446">
        <f>IF(ISNUMBER(Regressions!U5), Regressions!U5,0.0000000001)</f>
        <v>1E-10</v>
      </c>
      <c r="R31" s="446">
        <f>IF(ISNUMBER(Regressions!V5), Regressions!V5,0.0000000001)</f>
        <v>1E-10</v>
      </c>
      <c r="S31" s="446">
        <f>IF(ISNUMBER(Regressions!W5), Regressions!W5,0.0000000001)</f>
        <v>1E-10</v>
      </c>
      <c r="T31" s="446">
        <f>IF(ISNUMBER(Regressions!X5), Regressions!X5,0.0000000001)</f>
        <v>1E-10</v>
      </c>
      <c r="U31" s="446">
        <f>IF(ISNUMBER(Regressions!Y5), Regressions!Y5,0.0000000001)</f>
        <v>1E-10</v>
      </c>
      <c r="V31" s="449">
        <f>IF(ISNUMBER(Regressions!Z5), Regressions!Z5,0.0000000001)</f>
        <v>1E-10</v>
      </c>
      <c r="AM31" s="411"/>
      <c r="AN31" s="411"/>
      <c r="AO31" s="411"/>
      <c r="AP31" s="411"/>
      <c r="AQ31" s="411"/>
      <c r="AR31" s="411"/>
      <c r="AS31" s="411"/>
      <c r="AT31" s="411"/>
      <c r="AU31" s="411"/>
    </row>
    <row r="32" spans="1:47" x14ac:dyDescent="0.25">
      <c r="A32" s="444" t="str">
        <f>+Key!I48</f>
        <v>No service</v>
      </c>
      <c r="B32" s="450" t="s">
        <v>138</v>
      </c>
      <c r="C32" s="446">
        <f>IF(ISNUMBER(Regressions!C6), Regressions!C6, 0.0000000001)</f>
        <v>32.924823949999997</v>
      </c>
      <c r="D32" s="446">
        <f>IF(ISNUMBER(Regressions!D6), Regressions!D6, 0.0000000001)</f>
        <v>35.353540000000002</v>
      </c>
      <c r="E32" s="446">
        <f>IF(ISNUMBER(Regressions!E6), Regressions!E6, 0.0000000001)</f>
        <v>41.134749999999997</v>
      </c>
      <c r="F32" s="446">
        <f>IF(ISNUMBER(Regressions!F6), Regressions!F6, 0.0000000001)</f>
        <v>26.184738960000001</v>
      </c>
      <c r="G32" s="446">
        <f>IF(ISNUMBER(Regressions!G6), Regressions!G6, 0.0000000001)</f>
        <v>37.925670240000002</v>
      </c>
      <c r="H32" s="446">
        <f>IF(ISNUMBER(Regressions!H6), Regressions!H6, 0.0000000001)</f>
        <v>23.45864662</v>
      </c>
      <c r="I32" s="453" t="s">
        <v>138</v>
      </c>
      <c r="J32" s="446">
        <f>IF(ISNUMBER(Regressions!L6), Regressions!L6,0.0000000001)</f>
        <v>29.799652139999999</v>
      </c>
      <c r="K32" s="446">
        <f>IF(ISNUMBER(Regressions!M6), Regressions!M6,0.0000000001)</f>
        <v>1E-10</v>
      </c>
      <c r="L32" s="446">
        <f>IF(ISNUMBER(Regressions!N6), Regressions!N6,0.0000000001)</f>
        <v>1E-10</v>
      </c>
      <c r="M32" s="446">
        <f>IF(ISNUMBER(Regressions!O6), Regressions!O6,0.0000000001)</f>
        <v>22.026724099999999</v>
      </c>
      <c r="N32" s="446">
        <f>IF(ISNUMBER(Regressions!P6), Regressions!P6,0.0000000001)</f>
        <v>34.937671080000001</v>
      </c>
      <c r="O32" s="446">
        <f>IF(ISNUMBER(Regressions!Q6), Regressions!Q6,0.0000000001)</f>
        <v>3.8097234100000001</v>
      </c>
      <c r="P32" s="454" t="s">
        <v>138</v>
      </c>
      <c r="Q32" s="446">
        <f>IF(ISNUMBER(Regressions!U6), Regressions!U6,0.0000000001)</f>
        <v>1E-10</v>
      </c>
      <c r="R32" s="446">
        <f>IF(ISNUMBER(Regressions!V6), Regressions!V6,0.0000000001)</f>
        <v>1E-10</v>
      </c>
      <c r="S32" s="446">
        <f>IF(ISNUMBER(Regressions!W6), Regressions!W6,0.0000000001)</f>
        <v>1E-10</v>
      </c>
      <c r="T32" s="446">
        <f>IF(ISNUMBER(Regressions!X6), Regressions!X6,0.0000000001)</f>
        <v>1E-10</v>
      </c>
      <c r="U32" s="446">
        <f>IF(ISNUMBER(Regressions!Y6), Regressions!Y6,0.0000000001)</f>
        <v>1E-10</v>
      </c>
      <c r="V32" s="449">
        <f>IF(ISNUMBER(Regressions!Z6), Regressions!Z6,0.0000000001)</f>
        <v>1E-10</v>
      </c>
      <c r="AM32" s="411"/>
      <c r="AN32" s="411"/>
      <c r="AO32" s="411"/>
      <c r="AP32" s="411"/>
      <c r="AQ32" s="411"/>
      <c r="AR32" s="411"/>
      <c r="AS32" s="411"/>
      <c r="AT32" s="411"/>
      <c r="AU32" s="411"/>
    </row>
    <row r="33" spans="1:22" ht="15.6" thickBot="1" x14ac:dyDescent="0.3">
      <c r="A33" s="444" t="str">
        <f>+Key!I49</f>
        <v>Insufficient data</v>
      </c>
      <c r="B33" s="455" t="s">
        <v>178</v>
      </c>
      <c r="C33" s="456">
        <f>IF(ISNUMBER(Regressions!C7), Regressions!C7, 0.0000000001)</f>
        <v>0</v>
      </c>
      <c r="D33" s="456">
        <f>IF(ISNUMBER(Regressions!D7), Regressions!D7, 0.0000000001)</f>
        <v>0</v>
      </c>
      <c r="E33" s="456">
        <f>IF(ISNUMBER(Regressions!E7), Regressions!E7, 0.0000000001)</f>
        <v>0</v>
      </c>
      <c r="F33" s="456">
        <f>IF(ISNUMBER(Regressions!F7), Regressions!F7, 0.0000000001)</f>
        <v>73.815261039999996</v>
      </c>
      <c r="G33" s="456">
        <f>IF(ISNUMBER(Regressions!G7), Regressions!G7, 0.0000000001)</f>
        <v>0</v>
      </c>
      <c r="H33" s="456">
        <f>IF(ISNUMBER(Regressions!H7), Regressions!H7, 0.0000000001)</f>
        <v>76.541353380000004</v>
      </c>
      <c r="I33" s="457" t="s">
        <v>178</v>
      </c>
      <c r="J33" s="458">
        <f>IF(ISNUMBER(Regressions!L7), Regressions!L7,0.0000000001)</f>
        <v>0</v>
      </c>
      <c r="K33" s="456">
        <f>IF(ISNUMBER(Regressions!M7), Regressions!M7,0.0000000001)</f>
        <v>100</v>
      </c>
      <c r="L33" s="456">
        <f>IF(ISNUMBER(Regressions!N7), Regressions!N7,0.0000000001)</f>
        <v>100</v>
      </c>
      <c r="M33" s="456">
        <f>IF(ISNUMBER(Regressions!O7), Regressions!O7,0.0000000001)</f>
        <v>77.973275900000004</v>
      </c>
      <c r="N33" s="456">
        <f>IF(ISNUMBER(Regressions!P7), Regressions!P7,0.0000000001)</f>
        <v>0</v>
      </c>
      <c r="O33" s="456">
        <f>IF(ISNUMBER(Regressions!Q7), Regressions!Q7,0.0000000001)</f>
        <v>96.190276589999996</v>
      </c>
      <c r="P33" s="459" t="s">
        <v>178</v>
      </c>
      <c r="Q33" s="458">
        <f>IF(ISNUMBER(Regressions!U7), Regressions!U7,0.0000000001)</f>
        <v>81.891414999999995</v>
      </c>
      <c r="R33" s="458">
        <f>IF(ISNUMBER(Regressions!V7), Regressions!V7,0.0000000001)</f>
        <v>100</v>
      </c>
      <c r="S33" s="456">
        <f>IF(ISNUMBER(Regressions!W7), Regressions!W7,0.0000000001)</f>
        <v>100</v>
      </c>
      <c r="T33" s="456">
        <f>IF(ISNUMBER(Regressions!X7), Regressions!X7,0.0000000001)</f>
        <v>100</v>
      </c>
      <c r="U33" s="456">
        <f>IF(ISNUMBER(Regressions!Y7), Regressions!Y7,0.0000000001)</f>
        <v>81.891414999999995</v>
      </c>
      <c r="V33" s="460">
        <f>IF(ISNUMBER(Regressions!Z7), Regressions!Z7,0.0000000001)</f>
        <v>100</v>
      </c>
    </row>
    <row r="34" spans="1:22" x14ac:dyDescent="0.25">
      <c r="B34" s="461" t="str">
        <f>HLOOKUP(Introduction!$G$4,nametranslations,34,FALSE)</f>
        <v>Source: WHO/UNICEF JMP (2026)</v>
      </c>
    </row>
    <row r="35" spans="1:22" ht="5.25" customHeight="1" x14ac:dyDescent="0.25"/>
    <row r="36" spans="1:22" s="411" customFormat="1" ht="49.5" customHeight="1" x14ac:dyDescent="0.25">
      <c r="B36" s="462" t="str">
        <f>+Key!I46</f>
        <v>Basic service</v>
      </c>
      <c r="C36" s="463" t="str">
        <f>+HLOOKUP(Introduction!$G$4,Key!A:G,158,FALSE)</f>
        <v>Drinking water from an improved source and water is available at the school at the time of the survey</v>
      </c>
      <c r="D36" s="463"/>
      <c r="E36" s="463"/>
      <c r="F36" s="463"/>
      <c r="G36" s="463"/>
      <c r="H36" s="463"/>
      <c r="I36" s="462" t="str">
        <f>+Key!I46</f>
        <v>Basic service</v>
      </c>
      <c r="J36" s="464" t="str">
        <f>+HLOOKUP(Introduction!$G$4,Key!A:G,162,FALSE)</f>
        <v>Improved sanitation facilities at the school that are single-sex and usable (available, functional and private) at the time of the survey</v>
      </c>
      <c r="K36" s="465"/>
      <c r="L36" s="465"/>
      <c r="M36" s="465"/>
      <c r="N36" s="465"/>
      <c r="O36" s="465"/>
      <c r="P36" s="462" t="str">
        <f>+Key!I46</f>
        <v>Basic service</v>
      </c>
      <c r="Q36" s="466" t="str">
        <f>+HLOOKUP(Introduction!$G$4,Key!A:G,165,FALSE)</f>
        <v xml:space="preserve">Handwashing facilities with water and soap available at the school at the time of the survey </v>
      </c>
      <c r="R36" s="466"/>
      <c r="S36" s="466"/>
      <c r="T36" s="466"/>
      <c r="U36" s="466"/>
      <c r="V36" s="466"/>
    </row>
    <row r="37" spans="1:22" ht="49.5" customHeight="1" x14ac:dyDescent="0.25">
      <c r="B37" s="462" t="str">
        <f>+Key!I47</f>
        <v>Limited service</v>
      </c>
      <c r="C37" s="467" t="str">
        <f>+HLOOKUP(Introduction!$G$4,Key!A:G,159,FALSE)</f>
        <v>Drinking water from an improved source but water is unavailable at the school at the time of the survey</v>
      </c>
      <c r="D37" s="467"/>
      <c r="E37" s="467"/>
      <c r="F37" s="467"/>
      <c r="G37" s="467"/>
      <c r="H37" s="467"/>
      <c r="I37" s="462" t="str">
        <f>+Key!I47</f>
        <v>Limited service</v>
      </c>
      <c r="J37" s="467" t="str">
        <f>+HLOOKUP(Introduction!$G$4,Key!A:G,163,FALSE)</f>
        <v>Improved sanitation facilities at the school that are either not single-sex or not usable at the time of the survey</v>
      </c>
      <c r="K37" s="467"/>
      <c r="L37" s="467"/>
      <c r="M37" s="467"/>
      <c r="N37" s="467"/>
      <c r="O37" s="467"/>
      <c r="P37" s="462" t="str">
        <f>+Key!I47</f>
        <v>Limited service</v>
      </c>
      <c r="Q37" s="467" t="str">
        <f>+HLOOKUP(Introduction!$G$4,Key!A:G,166,FALSE)</f>
        <v>Handwashing facilities with water but no soap available at the school at the time of the survey</v>
      </c>
      <c r="R37" s="467"/>
      <c r="S37" s="467"/>
      <c r="T37" s="467"/>
      <c r="U37" s="467"/>
      <c r="V37" s="467"/>
    </row>
    <row r="38" spans="1:22" ht="49.5" customHeight="1" x14ac:dyDescent="0.25">
      <c r="B38" s="462" t="str">
        <f>+Key!I48</f>
        <v>No service</v>
      </c>
      <c r="C38" s="468" t="str">
        <f>+HLOOKUP(Introduction!$G$4,Key!A:G,160,FALSE)</f>
        <v>Drinking water from an unimproved source or no water source at the school</v>
      </c>
      <c r="D38" s="468"/>
      <c r="E38" s="468"/>
      <c r="F38" s="468"/>
      <c r="G38" s="468"/>
      <c r="H38" s="468"/>
      <c r="I38" s="462" t="str">
        <f>+Key!I48</f>
        <v>No service</v>
      </c>
      <c r="J38" s="468" t="str">
        <f>+HLOOKUP(Introduction!$G$4,Key!A:G,164,FALSE)</f>
        <v>Unimproved sanitation facilities or no sanitation facilities at the school</v>
      </c>
      <c r="K38" s="468"/>
      <c r="L38" s="468"/>
      <c r="M38" s="468"/>
      <c r="N38" s="468"/>
      <c r="O38" s="468"/>
      <c r="P38" s="462" t="str">
        <f>+Key!I48</f>
        <v>No service</v>
      </c>
      <c r="Q38" s="468" t="str">
        <f>+HLOOKUP(Introduction!$G$4,Key!A:G,167,FALSE)</f>
        <v>No handwashing facilities or no water available at the school</v>
      </c>
      <c r="R38" s="468"/>
      <c r="S38" s="468"/>
      <c r="T38" s="468"/>
      <c r="U38" s="468"/>
      <c r="V38" s="468"/>
    </row>
    <row r="39" spans="1:22" ht="49.5" customHeight="1" x14ac:dyDescent="0.25">
      <c r="B39" s="462" t="str">
        <f>+Key!I49</f>
        <v>Insufficient data</v>
      </c>
      <c r="C39" s="469" t="str">
        <f>+HLOOKUP(Introduction!$G$4,Key!A:G,161,FALSE)</f>
        <v>Insufficient data available to generate estimates for a given reference year</v>
      </c>
      <c r="D39" s="469"/>
      <c r="E39" s="469"/>
      <c r="F39" s="469"/>
      <c r="G39" s="469"/>
      <c r="H39" s="469"/>
      <c r="I39" s="462" t="str">
        <f>+Key!I49</f>
        <v>Insufficient data</v>
      </c>
      <c r="J39" s="469" t="str">
        <f>+HLOOKUP(Introduction!$G$4,Key!A:G,161,FALSE)</f>
        <v>Insufficient data available to generate estimates for a given reference year</v>
      </c>
      <c r="K39" s="469"/>
      <c r="L39" s="469"/>
      <c r="M39" s="469"/>
      <c r="N39" s="469"/>
      <c r="O39" s="469"/>
      <c r="P39" s="462" t="str">
        <f>+Key!I49</f>
        <v>Insufficient data</v>
      </c>
      <c r="Q39" s="469" t="str">
        <f>+HLOOKUP(Introduction!$G$4,Key!A:G,161,FALSE)</f>
        <v>Insufficient data available to generate estimates for a given reference year</v>
      </c>
      <c r="R39" s="469"/>
      <c r="S39" s="469"/>
      <c r="T39" s="469"/>
      <c r="U39" s="469"/>
      <c r="V39" s="469"/>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8BA91-CE06-409E-914E-434A61D9B732}">
  <sheetPr codeName="Sheet3">
    <tabColor rgb="FFEAEAEA"/>
  </sheetPr>
  <dimension ref="A1:AF65"/>
  <sheetViews>
    <sheetView showGridLines="0" zoomScale="80" zoomScaleNormal="80" workbookViewId="0"/>
  </sheetViews>
  <sheetFormatPr defaultColWidth="9" defaultRowHeight="13.2" x14ac:dyDescent="0.25"/>
  <cols>
    <col min="1" max="31" width="9" style="367"/>
    <col min="32" max="32" width="5.09765625" style="367" customWidth="1"/>
    <col min="33" max="16384" width="9" style="367"/>
  </cols>
  <sheetData>
    <row r="1" spans="1:32" s="366" customFormat="1" x14ac:dyDescent="0.25"/>
    <row r="2" spans="1:32" s="366" customFormat="1" ht="15.6" x14ac:dyDescent="0.3">
      <c r="A2" s="470" t="str">
        <f>HLOOKUP(Introduction!$G$4,nametranslations,38,FALSE)</f>
        <v>Water, sanitation and hygiene services in schools</v>
      </c>
    </row>
    <row r="3" spans="1:32" s="366" customFormat="1" ht="15.6" x14ac:dyDescent="0.3">
      <c r="A3" s="470"/>
    </row>
    <row r="4" spans="1:32" s="366" customFormat="1" x14ac:dyDescent="0.25">
      <c r="A4" s="471"/>
      <c r="B4" s="471"/>
      <c r="C4" s="471"/>
      <c r="D4" s="471"/>
      <c r="E4" s="471"/>
      <c r="F4" s="471"/>
      <c r="G4" s="471"/>
      <c r="H4" s="471"/>
      <c r="I4" s="471"/>
      <c r="J4" s="471"/>
      <c r="K4" s="471"/>
      <c r="L4" s="471"/>
      <c r="M4" s="471"/>
      <c r="N4" s="471"/>
      <c r="O4" s="471"/>
      <c r="P4" s="471"/>
      <c r="Q4" s="471"/>
      <c r="R4" s="471"/>
      <c r="S4" s="471"/>
      <c r="T4" s="471"/>
      <c r="U4" s="471"/>
      <c r="V4" s="471"/>
      <c r="W4" s="471"/>
      <c r="X4" s="471"/>
      <c r="Y4" s="471"/>
      <c r="Z4" s="471"/>
      <c r="AA4" s="471"/>
      <c r="AB4" s="471"/>
      <c r="AC4" s="471"/>
      <c r="AD4" s="471"/>
      <c r="AE4" s="471"/>
      <c r="AF4" s="471"/>
    </row>
    <row r="5" spans="1:32" s="366" customFormat="1" x14ac:dyDescent="0.25">
      <c r="A5" s="471"/>
      <c r="B5" s="471"/>
      <c r="C5" s="471"/>
      <c r="D5" s="471"/>
      <c r="E5" s="471"/>
      <c r="F5" s="471"/>
      <c r="G5" s="471"/>
      <c r="H5" s="471"/>
      <c r="I5" s="471"/>
      <c r="J5" s="471"/>
      <c r="K5" s="471"/>
      <c r="L5" s="471"/>
      <c r="M5" s="471"/>
      <c r="N5" s="471"/>
      <c r="O5" s="471"/>
      <c r="P5" s="471"/>
      <c r="Q5" s="471"/>
      <c r="R5" s="471"/>
      <c r="S5" s="471"/>
      <c r="T5" s="471"/>
      <c r="U5" s="471"/>
      <c r="V5" s="471"/>
      <c r="W5" s="471"/>
      <c r="X5" s="471"/>
      <c r="Y5" s="471"/>
      <c r="Z5" s="471"/>
      <c r="AA5" s="471"/>
      <c r="AB5" s="471"/>
      <c r="AC5" s="471"/>
      <c r="AD5" s="471"/>
      <c r="AE5" s="471"/>
      <c r="AF5" s="471"/>
    </row>
    <row r="6" spans="1:32" s="366" customFormat="1" x14ac:dyDescent="0.25">
      <c r="A6" s="471"/>
      <c r="B6" s="471"/>
      <c r="C6" s="471"/>
      <c r="D6" s="471"/>
      <c r="E6" s="471"/>
      <c r="F6" s="471"/>
      <c r="G6" s="471"/>
      <c r="H6" s="471"/>
      <c r="I6" s="471"/>
      <c r="J6" s="471"/>
      <c r="K6" s="471"/>
      <c r="L6" s="471"/>
      <c r="M6" s="471"/>
      <c r="N6" s="471"/>
      <c r="O6" s="471"/>
      <c r="P6" s="471"/>
      <c r="Q6" s="471"/>
      <c r="R6" s="471"/>
      <c r="S6" s="471"/>
      <c r="T6" s="471"/>
      <c r="U6" s="471"/>
      <c r="V6" s="471"/>
      <c r="W6" s="471"/>
      <c r="X6" s="471"/>
      <c r="Y6" s="471"/>
      <c r="Z6" s="471"/>
      <c r="AA6" s="471"/>
      <c r="AB6" s="471"/>
      <c r="AC6" s="471"/>
      <c r="AD6" s="471"/>
      <c r="AE6" s="471"/>
      <c r="AF6" s="471"/>
    </row>
    <row r="7" spans="1:32" s="366" customFormat="1" x14ac:dyDescent="0.25">
      <c r="A7" s="471"/>
      <c r="B7" s="471"/>
      <c r="C7" s="471"/>
      <c r="D7" s="471"/>
      <c r="E7" s="471"/>
      <c r="F7" s="471"/>
      <c r="G7" s="471"/>
      <c r="H7" s="471"/>
      <c r="I7" s="471"/>
      <c r="J7" s="471"/>
      <c r="K7" s="471"/>
      <c r="L7" s="471"/>
      <c r="M7" s="471"/>
      <c r="N7" s="471"/>
      <c r="O7" s="471"/>
      <c r="P7" s="471"/>
      <c r="Q7" s="471"/>
      <c r="R7" s="471"/>
      <c r="S7" s="471"/>
      <c r="T7" s="471"/>
      <c r="U7" s="471"/>
      <c r="V7" s="471"/>
      <c r="W7" s="471"/>
      <c r="X7" s="471"/>
      <c r="Y7" s="471"/>
      <c r="Z7" s="471"/>
      <c r="AA7" s="471"/>
      <c r="AB7" s="471"/>
      <c r="AC7" s="471"/>
      <c r="AD7" s="471"/>
      <c r="AE7" s="471"/>
      <c r="AF7" s="471"/>
    </row>
    <row r="8" spans="1:32" s="366" customFormat="1" x14ac:dyDescent="0.25">
      <c r="A8" s="471"/>
      <c r="B8" s="471"/>
      <c r="C8" s="471"/>
      <c r="D8" s="471"/>
      <c r="E8" s="471"/>
      <c r="F8" s="471"/>
      <c r="G8" s="471"/>
      <c r="H8" s="471"/>
      <c r="I8" s="471"/>
      <c r="J8" s="471"/>
      <c r="K8" s="471"/>
      <c r="L8" s="471"/>
      <c r="M8" s="471"/>
      <c r="N8" s="471"/>
      <c r="O8" s="471"/>
      <c r="P8" s="471"/>
      <c r="Q8" s="471"/>
      <c r="R8" s="471"/>
      <c r="S8" s="471"/>
      <c r="T8" s="471"/>
      <c r="U8" s="471"/>
      <c r="V8" s="471"/>
      <c r="W8" s="471"/>
      <c r="X8" s="471"/>
      <c r="Y8" s="471"/>
      <c r="Z8" s="471"/>
      <c r="AA8" s="471"/>
      <c r="AB8" s="471"/>
      <c r="AC8" s="471"/>
      <c r="AD8" s="471"/>
      <c r="AE8" s="471"/>
      <c r="AF8" s="471"/>
    </row>
    <row r="9" spans="1:32" s="366" customFormat="1" x14ac:dyDescent="0.25">
      <c r="A9" s="471"/>
      <c r="B9" s="471"/>
      <c r="C9" s="471"/>
      <c r="D9" s="471"/>
      <c r="E9" s="471"/>
      <c r="F9" s="471"/>
      <c r="G9" s="471"/>
      <c r="H9" s="471"/>
      <c r="I9" s="471"/>
      <c r="J9" s="471"/>
      <c r="K9" s="471"/>
      <c r="L9" s="471"/>
      <c r="M9" s="471"/>
      <c r="N9" s="471"/>
      <c r="O9" s="471"/>
      <c r="P9" s="471"/>
      <c r="Q9" s="471"/>
      <c r="R9" s="471"/>
      <c r="S9" s="471"/>
      <c r="T9" s="471"/>
      <c r="U9" s="471"/>
      <c r="V9" s="471"/>
      <c r="W9" s="471"/>
      <c r="X9" s="471"/>
      <c r="Y9" s="471"/>
      <c r="Z9" s="471"/>
      <c r="AA9" s="471"/>
      <c r="AB9" s="471"/>
      <c r="AC9" s="471"/>
      <c r="AD9" s="471"/>
      <c r="AE9" s="471"/>
      <c r="AF9" s="471"/>
    </row>
    <row r="10" spans="1:32" s="366" customFormat="1" x14ac:dyDescent="0.25">
      <c r="A10" s="471"/>
      <c r="B10" s="471"/>
      <c r="C10" s="471"/>
      <c r="D10" s="471"/>
      <c r="E10" s="471"/>
      <c r="F10" s="471"/>
      <c r="G10" s="471"/>
      <c r="H10" s="471"/>
      <c r="I10" s="471"/>
      <c r="J10" s="471"/>
      <c r="K10" s="471"/>
      <c r="L10" s="471"/>
      <c r="M10" s="471"/>
      <c r="N10" s="471"/>
      <c r="O10" s="471"/>
      <c r="P10" s="471"/>
      <c r="Q10" s="471"/>
      <c r="R10" s="471"/>
      <c r="S10" s="471"/>
      <c r="T10" s="471"/>
      <c r="U10" s="471"/>
      <c r="V10" s="471"/>
      <c r="W10" s="471"/>
      <c r="X10" s="471"/>
      <c r="Y10" s="471"/>
      <c r="Z10" s="471"/>
      <c r="AA10" s="471"/>
      <c r="AB10" s="471"/>
      <c r="AC10" s="471"/>
      <c r="AD10" s="471"/>
      <c r="AE10" s="471"/>
      <c r="AF10" s="471"/>
    </row>
    <row r="11" spans="1:32" s="366" customFormat="1" x14ac:dyDescent="0.25">
      <c r="A11" s="471"/>
      <c r="B11" s="471"/>
      <c r="C11" s="471"/>
      <c r="D11" s="471"/>
      <c r="E11" s="471"/>
      <c r="F11" s="471"/>
      <c r="G11" s="471"/>
      <c r="H11" s="471"/>
      <c r="I11" s="471"/>
      <c r="J11" s="471"/>
      <c r="K11" s="471"/>
      <c r="L11" s="471"/>
      <c r="M11" s="471"/>
      <c r="N11" s="471"/>
      <c r="O11" s="471"/>
      <c r="P11" s="471"/>
      <c r="Q11" s="471"/>
      <c r="R11" s="471"/>
      <c r="S11" s="471"/>
      <c r="T11" s="471"/>
      <c r="U11" s="471"/>
      <c r="V11" s="471"/>
      <c r="W11" s="471"/>
      <c r="X11" s="471"/>
      <c r="Y11" s="471"/>
      <c r="Z11" s="471"/>
      <c r="AA11" s="471"/>
      <c r="AB11" s="471"/>
      <c r="AC11" s="471"/>
      <c r="AD11" s="471"/>
      <c r="AE11" s="471"/>
      <c r="AF11" s="471"/>
    </row>
    <row r="12" spans="1:32" s="366" customFormat="1" x14ac:dyDescent="0.25">
      <c r="A12" s="471"/>
      <c r="B12" s="471"/>
      <c r="C12" s="471"/>
      <c r="D12" s="471"/>
      <c r="E12" s="471"/>
      <c r="F12" s="471"/>
      <c r="G12" s="471"/>
      <c r="H12" s="471"/>
      <c r="I12" s="471"/>
      <c r="J12" s="471"/>
      <c r="K12" s="471"/>
      <c r="L12" s="471"/>
      <c r="M12" s="471"/>
      <c r="N12" s="471"/>
      <c r="O12" s="471"/>
      <c r="P12" s="471"/>
      <c r="Q12" s="471"/>
      <c r="R12" s="471"/>
      <c r="S12" s="471"/>
      <c r="T12" s="471"/>
      <c r="U12" s="471"/>
      <c r="V12" s="471"/>
      <c r="W12" s="471"/>
      <c r="X12" s="471"/>
      <c r="Y12" s="471"/>
      <c r="Z12" s="471"/>
      <c r="AA12" s="471"/>
      <c r="AB12" s="471"/>
      <c r="AC12" s="471"/>
      <c r="AD12" s="471"/>
      <c r="AE12" s="471"/>
      <c r="AF12" s="471"/>
    </row>
    <row r="13" spans="1:32" s="366" customFormat="1" x14ac:dyDescent="0.25">
      <c r="A13" s="471"/>
      <c r="B13" s="471"/>
      <c r="C13" s="471"/>
      <c r="D13" s="471"/>
      <c r="E13" s="471"/>
      <c r="F13" s="471"/>
      <c r="G13" s="471"/>
      <c r="H13" s="471"/>
      <c r="I13" s="471"/>
      <c r="J13" s="471"/>
      <c r="K13" s="471"/>
      <c r="L13" s="471"/>
      <c r="M13" s="471"/>
      <c r="N13" s="471"/>
      <c r="O13" s="471"/>
      <c r="P13" s="471"/>
      <c r="Q13" s="471"/>
      <c r="R13" s="471"/>
      <c r="S13" s="471"/>
      <c r="T13" s="471"/>
      <c r="U13" s="471"/>
      <c r="V13" s="471"/>
      <c r="W13" s="471"/>
      <c r="X13" s="471"/>
      <c r="Y13" s="471"/>
      <c r="Z13" s="471"/>
      <c r="AA13" s="471"/>
      <c r="AB13" s="471"/>
      <c r="AC13" s="471"/>
      <c r="AD13" s="471"/>
      <c r="AE13" s="471"/>
      <c r="AF13" s="471"/>
    </row>
    <row r="14" spans="1:32" s="366" customFormat="1" x14ac:dyDescent="0.25">
      <c r="A14" s="471"/>
      <c r="B14" s="471"/>
      <c r="C14" s="471"/>
      <c r="D14" s="471"/>
      <c r="E14" s="471"/>
      <c r="F14" s="471"/>
      <c r="G14" s="471"/>
      <c r="H14" s="471"/>
      <c r="I14" s="471"/>
      <c r="J14" s="471"/>
      <c r="K14" s="471"/>
      <c r="L14" s="471"/>
      <c r="M14" s="471"/>
      <c r="N14" s="471"/>
      <c r="O14" s="471"/>
      <c r="P14" s="471"/>
      <c r="Q14" s="471"/>
      <c r="R14" s="471"/>
      <c r="S14" s="471"/>
      <c r="T14" s="471"/>
      <c r="U14" s="471"/>
      <c r="V14" s="471"/>
      <c r="W14" s="471"/>
      <c r="X14" s="471"/>
      <c r="Y14" s="471"/>
      <c r="Z14" s="471"/>
      <c r="AA14" s="471"/>
      <c r="AB14" s="471"/>
      <c r="AC14" s="471"/>
      <c r="AD14" s="471"/>
      <c r="AE14" s="471"/>
      <c r="AF14" s="471"/>
    </row>
    <row r="15" spans="1:32" s="366" customFormat="1" x14ac:dyDescent="0.25">
      <c r="A15" s="471"/>
      <c r="B15" s="471"/>
      <c r="C15" s="471"/>
      <c r="D15" s="471"/>
      <c r="E15" s="471"/>
      <c r="F15" s="471"/>
      <c r="G15" s="471"/>
      <c r="H15" s="471"/>
      <c r="I15" s="471"/>
      <c r="J15" s="471"/>
      <c r="K15" s="471"/>
      <c r="L15" s="471"/>
      <c r="M15" s="471"/>
      <c r="N15" s="471"/>
      <c r="O15" s="471"/>
      <c r="P15" s="471"/>
      <c r="Q15" s="471"/>
      <c r="R15" s="471"/>
      <c r="S15" s="471"/>
      <c r="T15" s="471"/>
      <c r="U15" s="471"/>
      <c r="V15" s="471"/>
      <c r="W15" s="471"/>
      <c r="X15" s="471"/>
      <c r="Y15" s="471"/>
      <c r="Z15" s="471"/>
      <c r="AA15" s="471"/>
      <c r="AB15" s="471"/>
      <c r="AC15" s="471"/>
      <c r="AD15" s="471"/>
      <c r="AE15" s="471"/>
      <c r="AF15" s="471"/>
    </row>
    <row r="16" spans="1:32" s="366" customFormat="1" x14ac:dyDescent="0.25">
      <c r="A16" s="471"/>
      <c r="B16" s="471"/>
      <c r="C16" s="471"/>
      <c r="D16" s="471"/>
      <c r="E16" s="471"/>
      <c r="F16" s="471"/>
      <c r="G16" s="471"/>
      <c r="H16" s="471"/>
      <c r="I16" s="471"/>
      <c r="J16" s="471"/>
      <c r="K16" s="471"/>
      <c r="L16" s="471"/>
      <c r="M16" s="471"/>
      <c r="N16" s="471"/>
      <c r="O16" s="471"/>
      <c r="P16" s="471"/>
      <c r="Q16" s="471"/>
      <c r="R16" s="471"/>
      <c r="S16" s="471"/>
      <c r="T16" s="471"/>
      <c r="U16" s="471"/>
      <c r="V16" s="471"/>
      <c r="W16" s="471"/>
      <c r="X16" s="471"/>
      <c r="Y16" s="471"/>
      <c r="Z16" s="471"/>
      <c r="AA16" s="471"/>
      <c r="AB16" s="471"/>
      <c r="AC16" s="471"/>
      <c r="AD16" s="471"/>
      <c r="AE16" s="471"/>
      <c r="AF16" s="471"/>
    </row>
    <row r="17" spans="1:32" s="366" customFormat="1" x14ac:dyDescent="0.25">
      <c r="A17" s="471"/>
      <c r="B17" s="471"/>
      <c r="C17" s="471"/>
      <c r="D17" s="471"/>
      <c r="E17" s="471"/>
      <c r="F17" s="471"/>
      <c r="G17" s="471"/>
      <c r="H17" s="471"/>
      <c r="I17" s="471"/>
      <c r="J17" s="471"/>
      <c r="K17" s="471"/>
      <c r="L17" s="471"/>
      <c r="M17" s="471"/>
      <c r="N17" s="471"/>
      <c r="O17" s="471"/>
      <c r="P17" s="471"/>
      <c r="Q17" s="471"/>
      <c r="R17" s="471"/>
      <c r="S17" s="471"/>
      <c r="T17" s="471"/>
      <c r="U17" s="471"/>
      <c r="V17" s="471"/>
      <c r="W17" s="471"/>
      <c r="X17" s="471"/>
      <c r="Y17" s="471"/>
      <c r="Z17" s="471"/>
      <c r="AA17" s="471"/>
      <c r="AB17" s="471"/>
      <c r="AC17" s="471"/>
      <c r="AD17" s="471"/>
      <c r="AE17" s="471"/>
      <c r="AF17" s="471"/>
    </row>
    <row r="18" spans="1:32" s="366" customFormat="1" x14ac:dyDescent="0.25">
      <c r="A18" s="471"/>
      <c r="B18" s="471"/>
      <c r="C18" s="471"/>
      <c r="D18" s="471"/>
      <c r="E18" s="471"/>
      <c r="F18" s="471"/>
      <c r="G18" s="471"/>
      <c r="H18" s="471"/>
      <c r="I18" s="471"/>
      <c r="J18" s="471"/>
      <c r="K18" s="471"/>
      <c r="L18" s="471"/>
      <c r="M18" s="471"/>
      <c r="N18" s="471"/>
      <c r="O18" s="471"/>
      <c r="P18" s="471"/>
      <c r="Q18" s="471"/>
      <c r="R18" s="471"/>
      <c r="S18" s="471"/>
      <c r="T18" s="471"/>
      <c r="U18" s="471"/>
      <c r="V18" s="471"/>
      <c r="W18" s="471"/>
      <c r="X18" s="471"/>
      <c r="Y18" s="471"/>
      <c r="Z18" s="471"/>
      <c r="AA18" s="471"/>
      <c r="AB18" s="471"/>
      <c r="AC18" s="471"/>
      <c r="AD18" s="471"/>
      <c r="AE18" s="471"/>
      <c r="AF18" s="471"/>
    </row>
    <row r="19" spans="1:32" s="366" customFormat="1" x14ac:dyDescent="0.25">
      <c r="A19" s="471"/>
      <c r="B19" s="471"/>
      <c r="C19" s="471"/>
      <c r="D19" s="471"/>
      <c r="E19" s="471"/>
      <c r="F19" s="471"/>
      <c r="G19" s="471"/>
      <c r="H19" s="471"/>
      <c r="I19" s="471"/>
      <c r="J19" s="471"/>
      <c r="K19" s="471"/>
      <c r="L19" s="471"/>
      <c r="M19" s="471"/>
      <c r="N19" s="471"/>
      <c r="O19" s="471"/>
      <c r="P19" s="471"/>
      <c r="Q19" s="471"/>
      <c r="R19" s="471"/>
      <c r="S19" s="471"/>
      <c r="T19" s="471"/>
      <c r="U19" s="471"/>
      <c r="V19" s="471"/>
      <c r="W19" s="471"/>
      <c r="X19" s="471"/>
      <c r="Y19" s="471"/>
      <c r="Z19" s="471"/>
      <c r="AA19" s="471"/>
      <c r="AB19" s="471"/>
      <c r="AC19" s="471"/>
      <c r="AD19" s="471"/>
      <c r="AE19" s="471"/>
      <c r="AF19" s="471"/>
    </row>
    <row r="20" spans="1:32" s="366" customFormat="1" x14ac:dyDescent="0.25">
      <c r="A20" s="471"/>
      <c r="B20" s="471"/>
      <c r="C20" s="471"/>
      <c r="D20" s="471"/>
      <c r="E20" s="471"/>
      <c r="F20" s="471"/>
      <c r="G20" s="471"/>
      <c r="H20" s="471"/>
      <c r="I20" s="471"/>
      <c r="J20" s="471"/>
      <c r="K20" s="471"/>
      <c r="L20" s="471"/>
      <c r="M20" s="471"/>
      <c r="N20" s="471"/>
      <c r="O20" s="471"/>
      <c r="P20" s="471"/>
      <c r="Q20" s="471"/>
      <c r="R20" s="471"/>
      <c r="S20" s="471"/>
      <c r="T20" s="471"/>
      <c r="U20" s="471"/>
      <c r="V20" s="471"/>
      <c r="W20" s="471"/>
      <c r="X20" s="471"/>
      <c r="Y20" s="471"/>
      <c r="Z20" s="471"/>
      <c r="AA20" s="471"/>
      <c r="AB20" s="471"/>
      <c r="AC20" s="471"/>
      <c r="AD20" s="471"/>
      <c r="AE20" s="471"/>
      <c r="AF20" s="471"/>
    </row>
    <row r="21" spans="1:32" s="366" customFormat="1" x14ac:dyDescent="0.25">
      <c r="A21" s="471"/>
      <c r="B21" s="471"/>
      <c r="C21" s="471"/>
      <c r="D21" s="471"/>
      <c r="E21" s="471"/>
      <c r="F21" s="471"/>
      <c r="G21" s="471"/>
      <c r="H21" s="471"/>
      <c r="I21" s="471"/>
      <c r="J21" s="471"/>
      <c r="K21" s="471"/>
      <c r="L21" s="471"/>
      <c r="M21" s="471"/>
      <c r="N21" s="471"/>
      <c r="O21" s="471"/>
      <c r="P21" s="471"/>
      <c r="Q21" s="471"/>
      <c r="R21" s="471"/>
      <c r="S21" s="471"/>
      <c r="T21" s="471"/>
      <c r="U21" s="471"/>
      <c r="V21" s="471"/>
      <c r="W21" s="471"/>
      <c r="X21" s="471"/>
      <c r="Y21" s="471"/>
      <c r="Z21" s="471"/>
      <c r="AA21" s="471"/>
      <c r="AB21" s="471"/>
      <c r="AC21" s="471"/>
      <c r="AD21" s="471"/>
      <c r="AE21" s="471"/>
      <c r="AF21" s="471"/>
    </row>
    <row r="22" spans="1:32" s="366" customFormat="1" x14ac:dyDescent="0.25">
      <c r="A22" s="471"/>
      <c r="B22" s="471"/>
      <c r="C22" s="471"/>
      <c r="D22" s="471"/>
      <c r="E22" s="471"/>
      <c r="F22" s="471"/>
      <c r="G22" s="471"/>
      <c r="H22" s="471"/>
      <c r="I22" s="471"/>
      <c r="J22" s="471"/>
      <c r="K22" s="471"/>
      <c r="L22" s="471"/>
      <c r="M22" s="471"/>
      <c r="N22" s="471"/>
      <c r="O22" s="471"/>
      <c r="P22" s="471"/>
      <c r="Q22" s="471"/>
      <c r="R22" s="471"/>
      <c r="S22" s="471"/>
      <c r="T22" s="471"/>
      <c r="U22" s="471"/>
      <c r="V22" s="471"/>
      <c r="W22" s="471"/>
      <c r="X22" s="471"/>
      <c r="Y22" s="471"/>
      <c r="Z22" s="471"/>
      <c r="AA22" s="471"/>
      <c r="AB22" s="471"/>
      <c r="AC22" s="471"/>
      <c r="AD22" s="471"/>
      <c r="AE22" s="471"/>
      <c r="AF22" s="471"/>
    </row>
    <row r="23" spans="1:32" s="366" customFormat="1" x14ac:dyDescent="0.25">
      <c r="A23" s="461" t="str">
        <f>+HLOOKUP(Introduction!$G$4,nametranslations,34,FALSE)</f>
        <v>Source: WHO/UNICEF JMP (2026)</v>
      </c>
    </row>
    <row r="24" spans="1:32" s="366" customFormat="1" x14ac:dyDescent="0.25">
      <c r="A24" s="472"/>
    </row>
    <row r="25" spans="1:32" s="366" customFormat="1" x14ac:dyDescent="0.25">
      <c r="A25" s="473"/>
      <c r="B25" s="473"/>
      <c r="C25" s="473"/>
      <c r="D25" s="473"/>
      <c r="E25" s="473"/>
      <c r="F25" s="473"/>
      <c r="G25" s="473"/>
      <c r="H25" s="473"/>
      <c r="I25" s="473"/>
      <c r="J25" s="473"/>
      <c r="K25" s="473"/>
      <c r="L25" s="473"/>
      <c r="M25" s="473"/>
      <c r="N25" s="473"/>
      <c r="O25" s="473"/>
      <c r="P25" s="473"/>
      <c r="Q25" s="473"/>
      <c r="R25" s="473"/>
      <c r="S25" s="473"/>
      <c r="T25" s="473"/>
      <c r="U25" s="473"/>
      <c r="V25" s="473"/>
      <c r="W25" s="473"/>
      <c r="X25" s="473"/>
      <c r="Y25" s="473"/>
      <c r="Z25" s="473"/>
      <c r="AA25" s="473"/>
      <c r="AB25" s="473"/>
      <c r="AC25" s="473"/>
      <c r="AD25" s="473"/>
      <c r="AE25" s="473"/>
      <c r="AF25" s="473"/>
    </row>
    <row r="26" spans="1:32" s="366" customFormat="1" x14ac:dyDescent="0.25">
      <c r="A26" s="473"/>
      <c r="B26" s="473"/>
      <c r="C26" s="473"/>
      <c r="D26" s="473"/>
      <c r="E26" s="473"/>
      <c r="F26" s="473"/>
      <c r="G26" s="473"/>
      <c r="H26" s="473"/>
      <c r="I26" s="473"/>
      <c r="J26" s="473"/>
      <c r="K26" s="473"/>
      <c r="L26" s="473"/>
      <c r="M26" s="473"/>
      <c r="N26" s="473"/>
      <c r="O26" s="473"/>
      <c r="P26" s="473"/>
      <c r="Q26" s="473"/>
      <c r="R26" s="473"/>
      <c r="S26" s="473"/>
      <c r="T26" s="473"/>
      <c r="U26" s="473"/>
      <c r="V26" s="473"/>
      <c r="W26" s="473"/>
      <c r="X26" s="473"/>
      <c r="Y26" s="473"/>
      <c r="Z26" s="473"/>
      <c r="AA26" s="473"/>
      <c r="AB26" s="473"/>
      <c r="AC26" s="473"/>
      <c r="AD26" s="473"/>
      <c r="AE26" s="473"/>
      <c r="AF26" s="473"/>
    </row>
    <row r="27" spans="1:32" s="366" customFormat="1" x14ac:dyDescent="0.25">
      <c r="A27" s="473"/>
      <c r="B27" s="473"/>
      <c r="C27" s="473"/>
      <c r="D27" s="473"/>
      <c r="E27" s="473"/>
      <c r="F27" s="473"/>
      <c r="G27" s="473"/>
      <c r="H27" s="473"/>
      <c r="I27" s="473"/>
      <c r="J27" s="473"/>
      <c r="K27" s="473"/>
      <c r="L27" s="473"/>
      <c r="M27" s="473"/>
      <c r="N27" s="473"/>
      <c r="O27" s="473"/>
      <c r="P27" s="473"/>
      <c r="Q27" s="473"/>
      <c r="R27" s="473"/>
      <c r="S27" s="473"/>
      <c r="T27" s="473"/>
      <c r="U27" s="473"/>
      <c r="V27" s="473"/>
      <c r="W27" s="473"/>
      <c r="X27" s="473"/>
      <c r="Y27" s="473"/>
      <c r="Z27" s="473"/>
      <c r="AA27" s="473"/>
      <c r="AB27" s="473"/>
      <c r="AC27" s="473"/>
      <c r="AD27" s="473"/>
      <c r="AE27" s="473"/>
      <c r="AF27" s="473"/>
    </row>
    <row r="28" spans="1:32" s="366" customFormat="1" x14ac:dyDescent="0.25">
      <c r="A28" s="473"/>
      <c r="B28" s="473"/>
      <c r="C28" s="473"/>
      <c r="D28" s="473"/>
      <c r="E28" s="473"/>
      <c r="F28" s="473"/>
      <c r="G28" s="473"/>
      <c r="H28" s="473"/>
      <c r="I28" s="473"/>
      <c r="J28" s="473"/>
      <c r="K28" s="473"/>
      <c r="L28" s="473"/>
      <c r="M28" s="473"/>
      <c r="N28" s="473"/>
      <c r="O28" s="473"/>
      <c r="P28" s="473"/>
      <c r="Q28" s="473"/>
      <c r="R28" s="473"/>
      <c r="S28" s="473"/>
      <c r="T28" s="473"/>
      <c r="U28" s="473"/>
      <c r="V28" s="473"/>
      <c r="W28" s="473"/>
      <c r="X28" s="473"/>
      <c r="Y28" s="473"/>
      <c r="Z28" s="473"/>
      <c r="AA28" s="473"/>
      <c r="AB28" s="473"/>
      <c r="AC28" s="473"/>
      <c r="AD28" s="473"/>
      <c r="AE28" s="473"/>
      <c r="AF28" s="473"/>
    </row>
    <row r="29" spans="1:32" s="366" customFormat="1" x14ac:dyDescent="0.25">
      <c r="A29" s="473"/>
      <c r="B29" s="473"/>
      <c r="C29" s="473"/>
      <c r="D29" s="473"/>
      <c r="E29" s="473"/>
      <c r="F29" s="473"/>
      <c r="G29" s="473"/>
      <c r="H29" s="473"/>
      <c r="I29" s="473"/>
      <c r="J29" s="473"/>
      <c r="K29" s="473"/>
      <c r="L29" s="473"/>
      <c r="M29" s="473"/>
      <c r="N29" s="473"/>
      <c r="O29" s="473"/>
      <c r="P29" s="473"/>
      <c r="Q29" s="473"/>
      <c r="R29" s="473"/>
      <c r="S29" s="473"/>
      <c r="T29" s="473"/>
      <c r="U29" s="473"/>
      <c r="V29" s="473"/>
      <c r="W29" s="473"/>
      <c r="X29" s="473"/>
      <c r="Y29" s="473"/>
      <c r="Z29" s="473"/>
      <c r="AA29" s="473"/>
      <c r="AB29" s="473"/>
      <c r="AC29" s="473"/>
      <c r="AD29" s="473"/>
      <c r="AE29" s="473"/>
      <c r="AF29" s="473"/>
    </row>
    <row r="30" spans="1:32" s="366" customFormat="1" x14ac:dyDescent="0.25">
      <c r="A30" s="473"/>
      <c r="B30" s="473"/>
      <c r="C30" s="473"/>
      <c r="D30" s="473"/>
      <c r="E30" s="473"/>
      <c r="F30" s="473"/>
      <c r="G30" s="473"/>
      <c r="H30" s="473"/>
      <c r="I30" s="473"/>
      <c r="J30" s="473"/>
      <c r="K30" s="473"/>
      <c r="L30" s="473"/>
      <c r="M30" s="473"/>
      <c r="N30" s="473"/>
      <c r="O30" s="473"/>
      <c r="P30" s="473"/>
      <c r="Q30" s="473"/>
      <c r="R30" s="473"/>
      <c r="S30" s="473"/>
      <c r="T30" s="473"/>
      <c r="U30" s="473"/>
      <c r="V30" s="473"/>
      <c r="W30" s="473"/>
      <c r="X30" s="473"/>
      <c r="Y30" s="473"/>
      <c r="Z30" s="473"/>
      <c r="AA30" s="473"/>
      <c r="AB30" s="473"/>
      <c r="AC30" s="473"/>
      <c r="AD30" s="473"/>
      <c r="AE30" s="473"/>
      <c r="AF30" s="473"/>
    </row>
    <row r="31" spans="1:32" s="366" customFormat="1" x14ac:dyDescent="0.25">
      <c r="A31" s="473"/>
      <c r="B31" s="473"/>
      <c r="C31" s="473"/>
      <c r="D31" s="473"/>
      <c r="E31" s="473"/>
      <c r="F31" s="473"/>
      <c r="G31" s="473"/>
      <c r="H31" s="473"/>
      <c r="I31" s="473"/>
      <c r="J31" s="473"/>
      <c r="K31" s="473"/>
      <c r="L31" s="473"/>
      <c r="M31" s="473"/>
      <c r="N31" s="473"/>
      <c r="O31" s="473"/>
      <c r="P31" s="473"/>
      <c r="Q31" s="473"/>
      <c r="R31" s="473"/>
      <c r="S31" s="473"/>
      <c r="T31" s="473"/>
      <c r="U31" s="473"/>
      <c r="V31" s="473"/>
      <c r="W31" s="473"/>
      <c r="X31" s="473"/>
      <c r="Y31" s="473"/>
      <c r="Z31" s="473"/>
      <c r="AA31" s="473"/>
      <c r="AB31" s="473"/>
      <c r="AC31" s="473"/>
      <c r="AD31" s="473"/>
      <c r="AE31" s="473"/>
      <c r="AF31" s="473"/>
    </row>
    <row r="32" spans="1:32" s="366" customFormat="1" x14ac:dyDescent="0.25">
      <c r="A32" s="473"/>
      <c r="B32" s="473"/>
      <c r="C32" s="473"/>
      <c r="D32" s="473"/>
      <c r="E32" s="473"/>
      <c r="F32" s="473"/>
      <c r="G32" s="473"/>
      <c r="H32" s="473"/>
      <c r="I32" s="473"/>
      <c r="J32" s="473"/>
      <c r="K32" s="473"/>
      <c r="L32" s="473"/>
      <c r="M32" s="473"/>
      <c r="N32" s="473"/>
      <c r="O32" s="473"/>
      <c r="P32" s="473"/>
      <c r="Q32" s="473"/>
      <c r="R32" s="473"/>
      <c r="S32" s="473"/>
      <c r="T32" s="473"/>
      <c r="U32" s="473"/>
      <c r="V32" s="473"/>
      <c r="W32" s="473"/>
      <c r="X32" s="473"/>
      <c r="Y32" s="473"/>
      <c r="Z32" s="473"/>
      <c r="AA32" s="473"/>
      <c r="AB32" s="473"/>
      <c r="AC32" s="473"/>
      <c r="AD32" s="473"/>
      <c r="AE32" s="473"/>
      <c r="AF32" s="473"/>
    </row>
    <row r="33" spans="1:32" s="366" customFormat="1" x14ac:dyDescent="0.25">
      <c r="A33" s="473"/>
      <c r="B33" s="473"/>
      <c r="C33" s="473"/>
      <c r="D33" s="473"/>
      <c r="E33" s="473"/>
      <c r="F33" s="473"/>
      <c r="G33" s="473"/>
      <c r="H33" s="473"/>
      <c r="I33" s="473"/>
      <c r="J33" s="473"/>
      <c r="K33" s="473"/>
      <c r="L33" s="473"/>
      <c r="M33" s="473"/>
      <c r="N33" s="473"/>
      <c r="O33" s="473"/>
      <c r="P33" s="473"/>
      <c r="Q33" s="473"/>
      <c r="R33" s="473"/>
      <c r="S33" s="473"/>
      <c r="T33" s="473"/>
      <c r="U33" s="473"/>
      <c r="V33" s="473"/>
      <c r="W33" s="473"/>
      <c r="X33" s="473"/>
      <c r="Y33" s="473"/>
      <c r="Z33" s="473"/>
      <c r="AA33" s="473"/>
      <c r="AB33" s="473"/>
      <c r="AC33" s="473"/>
      <c r="AD33" s="473"/>
      <c r="AE33" s="473"/>
      <c r="AF33" s="473"/>
    </row>
    <row r="34" spans="1:32" s="366" customFormat="1" x14ac:dyDescent="0.25">
      <c r="A34" s="473"/>
      <c r="B34" s="473"/>
      <c r="C34" s="473"/>
      <c r="D34" s="473"/>
      <c r="E34" s="473"/>
      <c r="F34" s="473"/>
      <c r="G34" s="473"/>
      <c r="H34" s="473"/>
      <c r="I34" s="473"/>
      <c r="J34" s="473"/>
      <c r="K34" s="473"/>
      <c r="L34" s="473"/>
      <c r="M34" s="473"/>
      <c r="N34" s="473"/>
      <c r="O34" s="473"/>
      <c r="P34" s="473"/>
      <c r="Q34" s="473"/>
      <c r="R34" s="473"/>
      <c r="S34" s="473"/>
      <c r="T34" s="473"/>
      <c r="U34" s="473"/>
      <c r="V34" s="473"/>
      <c r="W34" s="473"/>
      <c r="X34" s="473"/>
      <c r="Y34" s="473"/>
      <c r="Z34" s="473"/>
      <c r="AA34" s="473"/>
      <c r="AB34" s="473"/>
      <c r="AC34" s="473"/>
      <c r="AD34" s="473"/>
      <c r="AE34" s="473"/>
      <c r="AF34" s="473"/>
    </row>
    <row r="35" spans="1:32" s="366" customFormat="1" x14ac:dyDescent="0.25">
      <c r="A35" s="473"/>
      <c r="B35" s="473"/>
      <c r="C35" s="473"/>
      <c r="D35" s="473"/>
      <c r="E35" s="473"/>
      <c r="F35" s="473"/>
      <c r="G35" s="473"/>
      <c r="H35" s="473"/>
      <c r="I35" s="473"/>
      <c r="J35" s="473"/>
      <c r="K35" s="473"/>
      <c r="L35" s="473"/>
      <c r="M35" s="473"/>
      <c r="N35" s="473"/>
      <c r="O35" s="473"/>
      <c r="P35" s="473"/>
      <c r="Q35" s="473"/>
      <c r="R35" s="473"/>
      <c r="S35" s="473"/>
      <c r="T35" s="473"/>
      <c r="U35" s="473"/>
      <c r="V35" s="473"/>
      <c r="W35" s="473"/>
      <c r="X35" s="473"/>
      <c r="Y35" s="473"/>
      <c r="Z35" s="473"/>
      <c r="AA35" s="473"/>
      <c r="AB35" s="473"/>
      <c r="AC35" s="473"/>
      <c r="AD35" s="473"/>
      <c r="AE35" s="473"/>
      <c r="AF35" s="473"/>
    </row>
    <row r="36" spans="1:32" s="366" customFormat="1" x14ac:dyDescent="0.25">
      <c r="A36" s="473"/>
      <c r="B36" s="473"/>
      <c r="C36" s="473"/>
      <c r="D36" s="473"/>
      <c r="E36" s="473"/>
      <c r="F36" s="473"/>
      <c r="G36" s="473"/>
      <c r="H36" s="473"/>
      <c r="I36" s="473"/>
      <c r="J36" s="473"/>
      <c r="K36" s="473"/>
      <c r="L36" s="473"/>
      <c r="M36" s="473"/>
      <c r="N36" s="473"/>
      <c r="O36" s="473"/>
      <c r="P36" s="473"/>
      <c r="Q36" s="473"/>
      <c r="R36" s="473"/>
      <c r="S36" s="473"/>
      <c r="T36" s="473"/>
      <c r="U36" s="473"/>
      <c r="V36" s="473"/>
      <c r="W36" s="473"/>
      <c r="X36" s="473"/>
      <c r="Y36" s="473"/>
      <c r="Z36" s="473"/>
      <c r="AA36" s="473"/>
      <c r="AB36" s="473"/>
      <c r="AC36" s="473"/>
      <c r="AD36" s="473"/>
      <c r="AE36" s="473"/>
      <c r="AF36" s="473"/>
    </row>
    <row r="37" spans="1:32" s="366" customFormat="1" x14ac:dyDescent="0.25">
      <c r="A37" s="473"/>
      <c r="B37" s="473"/>
      <c r="C37" s="473"/>
      <c r="D37" s="473"/>
      <c r="E37" s="473"/>
      <c r="F37" s="473"/>
      <c r="G37" s="473"/>
      <c r="H37" s="473"/>
      <c r="I37" s="473"/>
      <c r="J37" s="473"/>
      <c r="K37" s="473"/>
      <c r="L37" s="473"/>
      <c r="M37" s="473"/>
      <c r="N37" s="473"/>
      <c r="O37" s="473"/>
      <c r="P37" s="473"/>
      <c r="Q37" s="473"/>
      <c r="R37" s="473"/>
      <c r="S37" s="473"/>
      <c r="T37" s="473"/>
      <c r="U37" s="473"/>
      <c r="V37" s="473"/>
      <c r="W37" s="473"/>
      <c r="X37" s="473"/>
      <c r="Y37" s="473"/>
      <c r="Z37" s="473"/>
      <c r="AA37" s="473"/>
      <c r="AB37" s="473"/>
      <c r="AC37" s="473"/>
      <c r="AD37" s="473"/>
      <c r="AE37" s="473"/>
      <c r="AF37" s="473"/>
    </row>
    <row r="38" spans="1:32" s="366" customFormat="1" x14ac:dyDescent="0.25">
      <c r="A38" s="473"/>
      <c r="B38" s="473"/>
      <c r="C38" s="473"/>
      <c r="D38" s="473"/>
      <c r="E38" s="473"/>
      <c r="F38" s="473"/>
      <c r="G38" s="473"/>
      <c r="H38" s="473"/>
      <c r="I38" s="473"/>
      <c r="J38" s="473"/>
      <c r="K38" s="473"/>
      <c r="L38" s="473"/>
      <c r="M38" s="473"/>
      <c r="N38" s="473"/>
      <c r="O38" s="473"/>
      <c r="P38" s="473"/>
      <c r="Q38" s="473"/>
      <c r="R38" s="473"/>
      <c r="S38" s="473"/>
      <c r="T38" s="473"/>
      <c r="U38" s="473"/>
      <c r="V38" s="473"/>
      <c r="W38" s="473"/>
      <c r="X38" s="473"/>
      <c r="Y38" s="473"/>
      <c r="Z38" s="473"/>
      <c r="AA38" s="473"/>
      <c r="AB38" s="473"/>
      <c r="AC38" s="473"/>
      <c r="AD38" s="473"/>
      <c r="AE38" s="473"/>
      <c r="AF38" s="473"/>
    </row>
    <row r="39" spans="1:32" s="366" customFormat="1" x14ac:dyDescent="0.25">
      <c r="A39" s="473"/>
      <c r="B39" s="473"/>
      <c r="C39" s="473"/>
      <c r="D39" s="473"/>
      <c r="E39" s="473"/>
      <c r="F39" s="473"/>
      <c r="G39" s="473"/>
      <c r="H39" s="473"/>
      <c r="I39" s="473"/>
      <c r="J39" s="473"/>
      <c r="K39" s="473"/>
      <c r="L39" s="473"/>
      <c r="M39" s="473"/>
      <c r="N39" s="473"/>
      <c r="O39" s="473"/>
      <c r="P39" s="473"/>
      <c r="Q39" s="473"/>
      <c r="R39" s="473"/>
      <c r="S39" s="473"/>
      <c r="T39" s="473"/>
      <c r="U39" s="473"/>
      <c r="V39" s="473"/>
      <c r="W39" s="473"/>
      <c r="X39" s="473"/>
      <c r="Y39" s="473"/>
      <c r="Z39" s="473"/>
      <c r="AA39" s="473"/>
      <c r="AB39" s="473"/>
      <c r="AC39" s="473"/>
      <c r="AD39" s="473"/>
      <c r="AE39" s="473"/>
      <c r="AF39" s="473"/>
    </row>
    <row r="40" spans="1:32" s="366" customFormat="1" x14ac:dyDescent="0.25">
      <c r="A40" s="473"/>
      <c r="B40" s="473"/>
      <c r="C40" s="473"/>
      <c r="D40" s="473"/>
      <c r="E40" s="473"/>
      <c r="F40" s="473"/>
      <c r="G40" s="473"/>
      <c r="H40" s="473"/>
      <c r="I40" s="473"/>
      <c r="J40" s="473"/>
      <c r="K40" s="473"/>
      <c r="L40" s="473"/>
      <c r="M40" s="473"/>
      <c r="N40" s="473"/>
      <c r="O40" s="473"/>
      <c r="P40" s="473"/>
      <c r="Q40" s="473"/>
      <c r="R40" s="473"/>
      <c r="S40" s="473"/>
      <c r="T40" s="473"/>
      <c r="U40" s="473"/>
      <c r="V40" s="473"/>
      <c r="W40" s="473"/>
      <c r="X40" s="473"/>
      <c r="Y40" s="473"/>
      <c r="Z40" s="473"/>
      <c r="AA40" s="473"/>
      <c r="AB40" s="473"/>
      <c r="AC40" s="473"/>
      <c r="AD40" s="473"/>
      <c r="AE40" s="473"/>
      <c r="AF40" s="473"/>
    </row>
    <row r="41" spans="1:32" s="366" customFormat="1" x14ac:dyDescent="0.25">
      <c r="A41" s="473"/>
      <c r="B41" s="473"/>
      <c r="C41" s="473"/>
      <c r="D41" s="473"/>
      <c r="E41" s="473"/>
      <c r="F41" s="473"/>
      <c r="G41" s="473"/>
      <c r="H41" s="473"/>
      <c r="I41" s="473"/>
      <c r="J41" s="473"/>
      <c r="K41" s="473"/>
      <c r="L41" s="473"/>
      <c r="M41" s="473"/>
      <c r="N41" s="473"/>
      <c r="O41" s="473"/>
      <c r="P41" s="473"/>
      <c r="Q41" s="473"/>
      <c r="R41" s="473"/>
      <c r="S41" s="473"/>
      <c r="T41" s="473"/>
      <c r="U41" s="473"/>
      <c r="V41" s="473"/>
      <c r="W41" s="473"/>
      <c r="X41" s="473"/>
      <c r="Y41" s="473"/>
      <c r="Z41" s="473"/>
      <c r="AA41" s="473"/>
      <c r="AB41" s="473"/>
      <c r="AC41" s="473"/>
      <c r="AD41" s="473"/>
      <c r="AE41" s="473"/>
      <c r="AF41" s="473"/>
    </row>
    <row r="42" spans="1:32" s="366" customFormat="1" x14ac:dyDescent="0.25">
      <c r="A42" s="473"/>
      <c r="B42" s="473"/>
      <c r="C42" s="473"/>
      <c r="D42" s="473"/>
      <c r="E42" s="473"/>
      <c r="F42" s="473"/>
      <c r="G42" s="473"/>
      <c r="H42" s="473"/>
      <c r="I42" s="473"/>
      <c r="J42" s="473"/>
      <c r="K42" s="473"/>
      <c r="L42" s="473"/>
      <c r="M42" s="473"/>
      <c r="N42" s="473"/>
      <c r="O42" s="473"/>
      <c r="P42" s="473"/>
      <c r="Q42" s="473"/>
      <c r="R42" s="473"/>
      <c r="S42" s="473"/>
      <c r="T42" s="473"/>
      <c r="U42" s="473"/>
      <c r="V42" s="473"/>
      <c r="W42" s="473"/>
      <c r="X42" s="473"/>
      <c r="Y42" s="473"/>
      <c r="Z42" s="473"/>
      <c r="AA42" s="473"/>
      <c r="AB42" s="473"/>
      <c r="AC42" s="473"/>
      <c r="AD42" s="473"/>
      <c r="AE42" s="473"/>
      <c r="AF42" s="473"/>
    </row>
    <row r="43" spans="1:32" s="366" customFormat="1" x14ac:dyDescent="0.25">
      <c r="A43" s="473"/>
      <c r="B43" s="473"/>
      <c r="C43" s="473"/>
      <c r="D43" s="473"/>
      <c r="E43" s="473"/>
      <c r="F43" s="473"/>
      <c r="G43" s="473"/>
      <c r="H43" s="473"/>
      <c r="I43" s="473"/>
      <c r="J43" s="473"/>
      <c r="K43" s="473"/>
      <c r="L43" s="473"/>
      <c r="M43" s="473"/>
      <c r="N43" s="473"/>
      <c r="O43" s="473"/>
      <c r="P43" s="473"/>
      <c r="Q43" s="473"/>
      <c r="R43" s="473"/>
      <c r="S43" s="473"/>
      <c r="T43" s="473"/>
      <c r="U43" s="473"/>
      <c r="V43" s="473"/>
      <c r="W43" s="473"/>
      <c r="X43" s="473"/>
      <c r="Y43" s="473"/>
      <c r="Z43" s="473"/>
      <c r="AA43" s="473"/>
      <c r="AB43" s="473"/>
      <c r="AC43" s="473"/>
      <c r="AD43" s="473"/>
      <c r="AE43" s="473"/>
      <c r="AF43" s="473"/>
    </row>
    <row r="44" spans="1:32" s="366" customFormat="1" x14ac:dyDescent="0.25">
      <c r="A44" s="461" t="str">
        <f>+HLOOKUP(Introduction!$G$4,nametranslations,34,FALSE)</f>
        <v>Source: WHO/UNICEF JMP (2026)</v>
      </c>
      <c r="B44" s="472"/>
    </row>
    <row r="45" spans="1:32" s="366" customFormat="1" x14ac:dyDescent="0.25"/>
    <row r="46" spans="1:32" s="366" customFormat="1" x14ac:dyDescent="0.25">
      <c r="A46" s="474"/>
      <c r="B46" s="474"/>
      <c r="C46" s="474"/>
      <c r="D46" s="474"/>
      <c r="E46" s="474"/>
      <c r="F46" s="474"/>
      <c r="G46" s="474"/>
      <c r="H46" s="474"/>
      <c r="I46" s="474"/>
      <c r="J46" s="474"/>
      <c r="K46" s="474"/>
      <c r="L46" s="474"/>
      <c r="M46" s="474"/>
      <c r="N46" s="474"/>
      <c r="O46" s="474"/>
      <c r="P46" s="474"/>
      <c r="Q46" s="474"/>
      <c r="R46" s="474"/>
      <c r="S46" s="474"/>
      <c r="T46" s="474"/>
      <c r="U46" s="474"/>
      <c r="V46" s="474"/>
      <c r="W46" s="474"/>
      <c r="X46" s="474"/>
      <c r="Y46" s="474"/>
      <c r="Z46" s="474"/>
      <c r="AA46" s="474"/>
      <c r="AB46" s="474"/>
      <c r="AC46" s="474"/>
      <c r="AD46" s="474"/>
      <c r="AE46" s="474"/>
      <c r="AF46" s="474"/>
    </row>
    <row r="47" spans="1:32" s="366" customFormat="1" x14ac:dyDescent="0.25">
      <c r="A47" s="474"/>
      <c r="B47" s="474"/>
      <c r="C47" s="474"/>
      <c r="D47" s="474"/>
      <c r="E47" s="474"/>
      <c r="F47" s="474"/>
      <c r="G47" s="474"/>
      <c r="H47" s="474"/>
      <c r="I47" s="474"/>
      <c r="J47" s="474"/>
      <c r="K47" s="474"/>
      <c r="L47" s="474"/>
      <c r="M47" s="474"/>
      <c r="N47" s="474"/>
      <c r="O47" s="474"/>
      <c r="P47" s="474"/>
      <c r="Q47" s="474"/>
      <c r="R47" s="474"/>
      <c r="S47" s="474"/>
      <c r="T47" s="474"/>
      <c r="U47" s="474"/>
      <c r="V47" s="474"/>
      <c r="W47" s="474"/>
      <c r="X47" s="474"/>
      <c r="Y47" s="474"/>
      <c r="Z47" s="474"/>
      <c r="AA47" s="474"/>
      <c r="AB47" s="474"/>
      <c r="AC47" s="474"/>
      <c r="AD47" s="474"/>
      <c r="AE47" s="474"/>
      <c r="AF47" s="474"/>
    </row>
    <row r="48" spans="1:32" s="366" customFormat="1" x14ac:dyDescent="0.25">
      <c r="A48" s="474"/>
      <c r="B48" s="474"/>
      <c r="C48" s="474"/>
      <c r="D48" s="474"/>
      <c r="E48" s="474"/>
      <c r="F48" s="474"/>
      <c r="G48" s="474"/>
      <c r="H48" s="474"/>
      <c r="I48" s="474"/>
      <c r="J48" s="474"/>
      <c r="K48" s="474"/>
      <c r="L48" s="474"/>
      <c r="M48" s="474"/>
      <c r="N48" s="474"/>
      <c r="O48" s="474"/>
      <c r="P48" s="474"/>
      <c r="Q48" s="474"/>
      <c r="R48" s="474"/>
      <c r="S48" s="474"/>
      <c r="T48" s="474"/>
      <c r="U48" s="474"/>
      <c r="V48" s="474"/>
      <c r="W48" s="474"/>
      <c r="X48" s="474"/>
      <c r="Y48" s="474"/>
      <c r="Z48" s="474"/>
      <c r="AA48" s="474"/>
      <c r="AB48" s="474"/>
      <c r="AC48" s="474"/>
      <c r="AD48" s="474"/>
      <c r="AE48" s="474"/>
      <c r="AF48" s="474"/>
    </row>
    <row r="49" spans="1:32" s="366" customFormat="1" x14ac:dyDescent="0.25">
      <c r="A49" s="474"/>
      <c r="B49" s="474"/>
      <c r="C49" s="474"/>
      <c r="D49" s="474"/>
      <c r="E49" s="474"/>
      <c r="F49" s="474"/>
      <c r="G49" s="474"/>
      <c r="H49" s="474"/>
      <c r="I49" s="474"/>
      <c r="J49" s="474"/>
      <c r="K49" s="474"/>
      <c r="L49" s="474"/>
      <c r="M49" s="474"/>
      <c r="N49" s="474"/>
      <c r="O49" s="474"/>
      <c r="P49" s="474"/>
      <c r="Q49" s="474"/>
      <c r="R49" s="474"/>
      <c r="S49" s="474"/>
      <c r="T49" s="474"/>
      <c r="U49" s="474"/>
      <c r="V49" s="474"/>
      <c r="W49" s="474"/>
      <c r="X49" s="474"/>
      <c r="Y49" s="474"/>
      <c r="Z49" s="474"/>
      <c r="AA49" s="474"/>
      <c r="AB49" s="474"/>
      <c r="AC49" s="474"/>
      <c r="AD49" s="474"/>
      <c r="AE49" s="474"/>
      <c r="AF49" s="474"/>
    </row>
    <row r="50" spans="1:32" s="366" customFormat="1" x14ac:dyDescent="0.25">
      <c r="A50" s="474"/>
      <c r="B50" s="474"/>
      <c r="C50" s="474"/>
      <c r="D50" s="474"/>
      <c r="E50" s="474"/>
      <c r="F50" s="474"/>
      <c r="G50" s="474"/>
      <c r="H50" s="474"/>
      <c r="I50" s="474"/>
      <c r="J50" s="474"/>
      <c r="K50" s="474"/>
      <c r="L50" s="474"/>
      <c r="M50" s="474"/>
      <c r="N50" s="474"/>
      <c r="O50" s="474"/>
      <c r="P50" s="474"/>
      <c r="Q50" s="474"/>
      <c r="R50" s="474"/>
      <c r="S50" s="474"/>
      <c r="T50" s="474"/>
      <c r="U50" s="474"/>
      <c r="V50" s="474"/>
      <c r="W50" s="474"/>
      <c r="X50" s="474"/>
      <c r="Y50" s="474"/>
      <c r="Z50" s="474"/>
      <c r="AA50" s="474"/>
      <c r="AB50" s="474"/>
      <c r="AC50" s="474"/>
      <c r="AD50" s="474"/>
      <c r="AE50" s="474"/>
      <c r="AF50" s="474"/>
    </row>
    <row r="51" spans="1:32" s="366" customFormat="1" x14ac:dyDescent="0.25">
      <c r="A51" s="474"/>
      <c r="B51" s="474"/>
      <c r="C51" s="474"/>
      <c r="D51" s="474"/>
      <c r="E51" s="474"/>
      <c r="F51" s="474"/>
      <c r="G51" s="474"/>
      <c r="H51" s="474"/>
      <c r="I51" s="474"/>
      <c r="J51" s="474"/>
      <c r="K51" s="474"/>
      <c r="L51" s="474"/>
      <c r="M51" s="474"/>
      <c r="N51" s="474"/>
      <c r="O51" s="474"/>
      <c r="P51" s="474"/>
      <c r="Q51" s="474"/>
      <c r="R51" s="474"/>
      <c r="S51" s="474"/>
      <c r="T51" s="474"/>
      <c r="U51" s="474"/>
      <c r="V51" s="474"/>
      <c r="W51" s="474"/>
      <c r="X51" s="474"/>
      <c r="Y51" s="474"/>
      <c r="Z51" s="474"/>
      <c r="AA51" s="474"/>
      <c r="AB51" s="474"/>
      <c r="AC51" s="474"/>
      <c r="AD51" s="474"/>
      <c r="AE51" s="474"/>
      <c r="AF51" s="474"/>
    </row>
    <row r="52" spans="1:32" s="366" customFormat="1" x14ac:dyDescent="0.25">
      <c r="A52" s="474"/>
      <c r="B52" s="474"/>
      <c r="C52" s="474"/>
      <c r="D52" s="474"/>
      <c r="E52" s="474"/>
      <c r="F52" s="474"/>
      <c r="G52" s="474"/>
      <c r="H52" s="474"/>
      <c r="I52" s="474"/>
      <c r="J52" s="474"/>
      <c r="K52" s="474"/>
      <c r="L52" s="474"/>
      <c r="M52" s="474"/>
      <c r="N52" s="474"/>
      <c r="O52" s="474"/>
      <c r="P52" s="474"/>
      <c r="Q52" s="474"/>
      <c r="R52" s="474"/>
      <c r="S52" s="474"/>
      <c r="T52" s="474"/>
      <c r="U52" s="474"/>
      <c r="V52" s="474"/>
      <c r="W52" s="474"/>
      <c r="X52" s="474"/>
      <c r="Y52" s="474"/>
      <c r="Z52" s="474"/>
      <c r="AA52" s="474"/>
      <c r="AB52" s="474"/>
      <c r="AC52" s="474"/>
      <c r="AD52" s="474"/>
      <c r="AE52" s="474"/>
      <c r="AF52" s="474"/>
    </row>
    <row r="53" spans="1:32" s="366" customFormat="1" x14ac:dyDescent="0.25">
      <c r="A53" s="474"/>
      <c r="B53" s="474"/>
      <c r="C53" s="474"/>
      <c r="D53" s="474"/>
      <c r="E53" s="474"/>
      <c r="F53" s="474"/>
      <c r="G53" s="474"/>
      <c r="H53" s="474"/>
      <c r="I53" s="474"/>
      <c r="J53" s="474"/>
      <c r="K53" s="474"/>
      <c r="L53" s="474"/>
      <c r="M53" s="474"/>
      <c r="N53" s="474"/>
      <c r="O53" s="474"/>
      <c r="P53" s="474"/>
      <c r="Q53" s="474"/>
      <c r="R53" s="474"/>
      <c r="S53" s="474"/>
      <c r="T53" s="474"/>
      <c r="U53" s="474"/>
      <c r="V53" s="474"/>
      <c r="W53" s="474"/>
      <c r="X53" s="474"/>
      <c r="Y53" s="474"/>
      <c r="Z53" s="474"/>
      <c r="AA53" s="474"/>
      <c r="AB53" s="474"/>
      <c r="AC53" s="474"/>
      <c r="AD53" s="474"/>
      <c r="AE53" s="474"/>
      <c r="AF53" s="474"/>
    </row>
    <row r="54" spans="1:32" s="366" customFormat="1" x14ac:dyDescent="0.25">
      <c r="A54" s="474"/>
      <c r="B54" s="474"/>
      <c r="C54" s="474"/>
      <c r="D54" s="474"/>
      <c r="E54" s="474"/>
      <c r="F54" s="474"/>
      <c r="G54" s="474"/>
      <c r="H54" s="474"/>
      <c r="I54" s="474"/>
      <c r="J54" s="474"/>
      <c r="K54" s="474"/>
      <c r="L54" s="474"/>
      <c r="M54" s="474"/>
      <c r="N54" s="474"/>
      <c r="O54" s="474"/>
      <c r="P54" s="474"/>
      <c r="Q54" s="474"/>
      <c r="R54" s="474"/>
      <c r="S54" s="474"/>
      <c r="T54" s="474"/>
      <c r="U54" s="474"/>
      <c r="V54" s="474"/>
      <c r="W54" s="474"/>
      <c r="X54" s="474"/>
      <c r="Y54" s="474"/>
      <c r="Z54" s="474"/>
      <c r="AA54" s="474"/>
      <c r="AB54" s="474"/>
      <c r="AC54" s="474"/>
      <c r="AD54" s="474"/>
      <c r="AE54" s="474"/>
      <c r="AF54" s="474"/>
    </row>
    <row r="55" spans="1:32" s="366" customFormat="1" x14ac:dyDescent="0.25">
      <c r="A55" s="474"/>
      <c r="B55" s="474"/>
      <c r="C55" s="474"/>
      <c r="D55" s="474"/>
      <c r="E55" s="474"/>
      <c r="F55" s="474"/>
      <c r="G55" s="474"/>
      <c r="H55" s="474"/>
      <c r="I55" s="474"/>
      <c r="J55" s="474"/>
      <c r="K55" s="474"/>
      <c r="L55" s="474"/>
      <c r="M55" s="474"/>
      <c r="N55" s="474"/>
      <c r="O55" s="474"/>
      <c r="P55" s="474"/>
      <c r="Q55" s="474"/>
      <c r="R55" s="474"/>
      <c r="S55" s="474"/>
      <c r="T55" s="474"/>
      <c r="U55" s="474"/>
      <c r="V55" s="474"/>
      <c r="W55" s="474"/>
      <c r="X55" s="474"/>
      <c r="Y55" s="474"/>
      <c r="Z55" s="474"/>
      <c r="AA55" s="474"/>
      <c r="AB55" s="474"/>
      <c r="AC55" s="474"/>
      <c r="AD55" s="474"/>
      <c r="AE55" s="474"/>
      <c r="AF55" s="474"/>
    </row>
    <row r="56" spans="1:32" s="366" customFormat="1" x14ac:dyDescent="0.25">
      <c r="A56" s="474"/>
      <c r="B56" s="474"/>
      <c r="C56" s="474"/>
      <c r="D56" s="474"/>
      <c r="E56" s="474"/>
      <c r="F56" s="474"/>
      <c r="G56" s="474"/>
      <c r="H56" s="474"/>
      <c r="I56" s="474"/>
      <c r="J56" s="474"/>
      <c r="K56" s="474"/>
      <c r="L56" s="474"/>
      <c r="M56" s="474"/>
      <c r="N56" s="474"/>
      <c r="O56" s="474"/>
      <c r="P56" s="474"/>
      <c r="Q56" s="474"/>
      <c r="R56" s="474"/>
      <c r="S56" s="474"/>
      <c r="T56" s="474"/>
      <c r="U56" s="474"/>
      <c r="V56" s="474"/>
      <c r="W56" s="474"/>
      <c r="X56" s="474"/>
      <c r="Y56" s="474"/>
      <c r="Z56" s="474"/>
      <c r="AA56" s="474"/>
      <c r="AB56" s="474"/>
      <c r="AC56" s="474"/>
      <c r="AD56" s="474"/>
      <c r="AE56" s="474"/>
      <c r="AF56" s="474"/>
    </row>
    <row r="57" spans="1:32" s="366" customFormat="1" x14ac:dyDescent="0.25">
      <c r="A57" s="474"/>
      <c r="B57" s="474"/>
      <c r="C57" s="474"/>
      <c r="D57" s="474"/>
      <c r="E57" s="474"/>
      <c r="F57" s="474"/>
      <c r="G57" s="474"/>
      <c r="H57" s="474"/>
      <c r="I57" s="474"/>
      <c r="J57" s="474"/>
      <c r="K57" s="474"/>
      <c r="L57" s="474"/>
      <c r="M57" s="474"/>
      <c r="N57" s="474"/>
      <c r="O57" s="474"/>
      <c r="P57" s="474"/>
      <c r="Q57" s="474"/>
      <c r="R57" s="474"/>
      <c r="S57" s="474"/>
      <c r="T57" s="474"/>
      <c r="U57" s="474"/>
      <c r="V57" s="474"/>
      <c r="W57" s="474"/>
      <c r="X57" s="474"/>
      <c r="Y57" s="474"/>
      <c r="Z57" s="474"/>
      <c r="AA57" s="474"/>
      <c r="AB57" s="474"/>
      <c r="AC57" s="474"/>
      <c r="AD57" s="474"/>
      <c r="AE57" s="474"/>
      <c r="AF57" s="474"/>
    </row>
    <row r="58" spans="1:32" s="366" customFormat="1" x14ac:dyDescent="0.25">
      <c r="A58" s="474"/>
      <c r="B58" s="474"/>
      <c r="C58" s="474"/>
      <c r="D58" s="474"/>
      <c r="E58" s="474"/>
      <c r="F58" s="474"/>
      <c r="G58" s="474"/>
      <c r="H58" s="474"/>
      <c r="I58" s="474"/>
      <c r="J58" s="474"/>
      <c r="K58" s="474"/>
      <c r="L58" s="474"/>
      <c r="M58" s="474"/>
      <c r="N58" s="474"/>
      <c r="O58" s="474"/>
      <c r="P58" s="474"/>
      <c r="Q58" s="474"/>
      <c r="R58" s="474"/>
      <c r="S58" s="474"/>
      <c r="T58" s="474"/>
      <c r="U58" s="474"/>
      <c r="V58" s="474"/>
      <c r="W58" s="474"/>
      <c r="X58" s="474"/>
      <c r="Y58" s="474"/>
      <c r="Z58" s="474"/>
      <c r="AA58" s="474"/>
      <c r="AB58" s="474"/>
      <c r="AC58" s="474"/>
      <c r="AD58" s="474"/>
      <c r="AE58" s="474"/>
      <c r="AF58" s="474"/>
    </row>
    <row r="59" spans="1:32" s="366" customFormat="1" x14ac:dyDescent="0.25">
      <c r="A59" s="474"/>
      <c r="B59" s="474"/>
      <c r="C59" s="474"/>
      <c r="D59" s="474"/>
      <c r="E59" s="474"/>
      <c r="F59" s="474"/>
      <c r="G59" s="474"/>
      <c r="H59" s="474"/>
      <c r="I59" s="474"/>
      <c r="J59" s="474"/>
      <c r="K59" s="474"/>
      <c r="L59" s="474"/>
      <c r="M59" s="474"/>
      <c r="N59" s="474"/>
      <c r="O59" s="474"/>
      <c r="P59" s="474"/>
      <c r="Q59" s="474"/>
      <c r="R59" s="474"/>
      <c r="S59" s="474"/>
      <c r="T59" s="474"/>
      <c r="U59" s="474"/>
      <c r="V59" s="474"/>
      <c r="W59" s="474"/>
      <c r="X59" s="474"/>
      <c r="Y59" s="474"/>
      <c r="Z59" s="474"/>
      <c r="AA59" s="474"/>
      <c r="AB59" s="474"/>
      <c r="AC59" s="474"/>
      <c r="AD59" s="474"/>
      <c r="AE59" s="474"/>
      <c r="AF59" s="474"/>
    </row>
    <row r="60" spans="1:32" s="366" customFormat="1" x14ac:dyDescent="0.25">
      <c r="A60" s="474"/>
      <c r="B60" s="474"/>
      <c r="C60" s="474"/>
      <c r="D60" s="474"/>
      <c r="E60" s="474"/>
      <c r="F60" s="474"/>
      <c r="G60" s="474"/>
      <c r="H60" s="474"/>
      <c r="I60" s="474"/>
      <c r="J60" s="474"/>
      <c r="K60" s="474"/>
      <c r="L60" s="474"/>
      <c r="M60" s="474"/>
      <c r="N60" s="474"/>
      <c r="O60" s="474"/>
      <c r="P60" s="474"/>
      <c r="Q60" s="474"/>
      <c r="R60" s="474"/>
      <c r="S60" s="474"/>
      <c r="T60" s="474"/>
      <c r="U60" s="474"/>
      <c r="V60" s="474"/>
      <c r="W60" s="474"/>
      <c r="X60" s="474"/>
      <c r="Y60" s="474"/>
      <c r="Z60" s="474"/>
      <c r="AA60" s="474"/>
      <c r="AB60" s="474"/>
      <c r="AC60" s="474"/>
      <c r="AD60" s="474"/>
      <c r="AE60" s="474"/>
      <c r="AF60" s="474"/>
    </row>
    <row r="61" spans="1:32" s="366" customFormat="1" x14ac:dyDescent="0.25">
      <c r="A61" s="474"/>
      <c r="B61" s="474"/>
      <c r="C61" s="474"/>
      <c r="D61" s="474"/>
      <c r="E61" s="474"/>
      <c r="F61" s="474"/>
      <c r="G61" s="474"/>
      <c r="H61" s="474"/>
      <c r="I61" s="474"/>
      <c r="J61" s="474"/>
      <c r="K61" s="474"/>
      <c r="L61" s="474"/>
      <c r="M61" s="474"/>
      <c r="N61" s="474"/>
      <c r="O61" s="474"/>
      <c r="P61" s="474"/>
      <c r="Q61" s="474"/>
      <c r="R61" s="474"/>
      <c r="S61" s="474"/>
      <c r="T61" s="474"/>
      <c r="U61" s="474"/>
      <c r="V61" s="474"/>
      <c r="W61" s="474"/>
      <c r="X61" s="474"/>
      <c r="Y61" s="474"/>
      <c r="Z61" s="474"/>
      <c r="AA61" s="474"/>
      <c r="AB61" s="474"/>
      <c r="AC61" s="474"/>
      <c r="AD61" s="474"/>
      <c r="AE61" s="474"/>
      <c r="AF61" s="474"/>
    </row>
    <row r="62" spans="1:32" s="366" customFormat="1" x14ac:dyDescent="0.25">
      <c r="A62" s="474"/>
      <c r="B62" s="474"/>
      <c r="C62" s="474"/>
      <c r="D62" s="474"/>
      <c r="E62" s="474"/>
      <c r="F62" s="474"/>
      <c r="G62" s="474"/>
      <c r="H62" s="474"/>
      <c r="I62" s="474"/>
      <c r="J62" s="474"/>
      <c r="K62" s="474"/>
      <c r="L62" s="474"/>
      <c r="M62" s="474"/>
      <c r="N62" s="474"/>
      <c r="O62" s="474"/>
      <c r="P62" s="474"/>
      <c r="Q62" s="474"/>
      <c r="R62" s="474"/>
      <c r="S62" s="474"/>
      <c r="T62" s="474"/>
      <c r="U62" s="474"/>
      <c r="V62" s="474"/>
      <c r="W62" s="474"/>
      <c r="X62" s="474"/>
      <c r="Y62" s="474"/>
      <c r="Z62" s="474"/>
      <c r="AA62" s="474"/>
      <c r="AB62" s="474"/>
      <c r="AC62" s="474"/>
      <c r="AD62" s="474"/>
      <c r="AE62" s="474"/>
      <c r="AF62" s="474"/>
    </row>
    <row r="63" spans="1:32" s="366" customFormat="1" x14ac:dyDescent="0.25">
      <c r="A63" s="474"/>
      <c r="B63" s="474"/>
      <c r="C63" s="474"/>
      <c r="D63" s="474"/>
      <c r="E63" s="474"/>
      <c r="F63" s="474"/>
      <c r="G63" s="474"/>
      <c r="H63" s="474"/>
      <c r="I63" s="474"/>
      <c r="J63" s="474"/>
      <c r="K63" s="474"/>
      <c r="L63" s="474"/>
      <c r="M63" s="474"/>
      <c r="N63" s="474"/>
      <c r="O63" s="474"/>
      <c r="P63" s="474"/>
      <c r="Q63" s="474"/>
      <c r="R63" s="474"/>
      <c r="S63" s="474"/>
      <c r="T63" s="474"/>
      <c r="U63" s="474"/>
      <c r="V63" s="474"/>
      <c r="W63" s="474"/>
      <c r="X63" s="474"/>
      <c r="Y63" s="474"/>
      <c r="Z63" s="474"/>
      <c r="AA63" s="474"/>
      <c r="AB63" s="474"/>
      <c r="AC63" s="474"/>
      <c r="AD63" s="474"/>
      <c r="AE63" s="474"/>
      <c r="AF63" s="474"/>
    </row>
    <row r="64" spans="1:32" s="366" customFormat="1" x14ac:dyDescent="0.25">
      <c r="A64" s="474"/>
      <c r="B64" s="474"/>
      <c r="C64" s="474"/>
      <c r="D64" s="474"/>
      <c r="E64" s="474"/>
      <c r="F64" s="474"/>
      <c r="G64" s="474"/>
      <c r="H64" s="474"/>
      <c r="I64" s="474"/>
      <c r="J64" s="474"/>
      <c r="K64" s="474"/>
      <c r="L64" s="474"/>
      <c r="M64" s="474"/>
      <c r="N64" s="474"/>
      <c r="O64" s="474"/>
      <c r="P64" s="474"/>
      <c r="Q64" s="474"/>
      <c r="R64" s="474"/>
      <c r="S64" s="474"/>
      <c r="T64" s="474"/>
      <c r="U64" s="474"/>
      <c r="V64" s="474"/>
      <c r="W64" s="474"/>
      <c r="X64" s="474"/>
      <c r="Y64" s="474"/>
      <c r="Z64" s="474"/>
      <c r="AA64" s="474"/>
      <c r="AB64" s="474"/>
      <c r="AC64" s="474"/>
      <c r="AD64" s="474"/>
      <c r="AE64" s="474"/>
      <c r="AF64" s="474"/>
    </row>
    <row r="65" spans="1:2" s="366" customFormat="1" x14ac:dyDescent="0.25">
      <c r="A65" s="461" t="str">
        <f>+HLOOKUP(Introduction!$G$4,nametranslations,34,FALSE)</f>
        <v>Source: WHO/UNICEF JMP (2026)</v>
      </c>
      <c r="B65" s="472"/>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6582C-E65C-4B97-B8FE-7C8E645810FB}">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7" customWidth="1"/>
    <col min="2" max="2" width="9" style="367"/>
    <col min="3" max="3" width="5.8984375" style="367" customWidth="1"/>
    <col min="4" max="5" width="4.09765625" style="367" customWidth="1"/>
    <col min="6" max="6" width="3.8984375" style="367" customWidth="1"/>
    <col min="7" max="7" width="4.09765625" style="367" customWidth="1"/>
    <col min="8" max="9" width="3.8984375" style="367" customWidth="1"/>
    <col min="10" max="10" width="4.09765625" style="367" customWidth="1"/>
    <col min="11" max="12" width="3.8984375" style="367" customWidth="1"/>
    <col min="13" max="13" width="4.09765625" style="367" customWidth="1"/>
    <col min="14" max="15" width="3.8984375" style="367" customWidth="1"/>
    <col min="16" max="16" width="4.09765625" style="367" customWidth="1"/>
    <col min="17" max="18" width="3.8984375" style="367" customWidth="1"/>
    <col min="19" max="19" width="4.09765625" style="367" customWidth="1"/>
    <col min="20" max="21" width="3.8984375" style="367" customWidth="1"/>
    <col min="22" max="51" width="3.8984375" style="473" customWidth="1"/>
    <col min="52" max="69" width="3.8984375" style="474" customWidth="1"/>
    <col min="70" max="16384" width="9" style="367"/>
  </cols>
  <sheetData>
    <row r="1" spans="1:69" ht="17.399999999999999" x14ac:dyDescent="0.3">
      <c r="A1" s="475" t="str">
        <f>HLOOKUP(Introduction!$G$4,nametranslations,83,FALSE)</f>
        <v>Summary of data from national surveys and censuses</v>
      </c>
      <c r="B1" s="476"/>
      <c r="C1" s="476"/>
      <c r="D1" s="476"/>
      <c r="E1" s="476"/>
      <c r="F1" s="476"/>
      <c r="G1" s="476"/>
      <c r="H1" s="476"/>
      <c r="I1" s="476"/>
      <c r="J1" s="476"/>
      <c r="K1" s="476"/>
      <c r="L1" s="476"/>
      <c r="M1" s="476"/>
      <c r="N1" s="476"/>
      <c r="O1" s="476"/>
      <c r="P1" s="476"/>
      <c r="Q1" s="476"/>
      <c r="R1" s="476"/>
      <c r="S1" s="476"/>
      <c r="T1" s="476"/>
      <c r="U1" s="476"/>
      <c r="V1" s="476"/>
      <c r="W1" s="476"/>
      <c r="X1" s="476"/>
      <c r="Y1" s="476"/>
      <c r="Z1" s="476"/>
      <c r="AA1" s="476"/>
      <c r="AB1" s="476"/>
      <c r="AC1" s="476"/>
      <c r="AD1" s="476"/>
      <c r="AE1" s="476"/>
      <c r="AF1" s="476"/>
      <c r="AG1" s="476"/>
      <c r="AH1" s="476"/>
      <c r="AI1" s="476"/>
      <c r="AJ1" s="476"/>
      <c r="AK1" s="476"/>
      <c r="AL1" s="476"/>
      <c r="AM1" s="476"/>
      <c r="AN1" s="476"/>
      <c r="AO1" s="476"/>
      <c r="AP1" s="476"/>
      <c r="AQ1" s="476"/>
      <c r="AR1" s="476"/>
      <c r="AS1" s="476"/>
      <c r="AT1" s="476"/>
      <c r="AU1" s="476"/>
      <c r="AV1" s="476"/>
      <c r="AW1" s="476"/>
      <c r="AX1" s="476"/>
      <c r="AY1" s="476"/>
      <c r="AZ1" s="476"/>
      <c r="BA1" s="476"/>
      <c r="BB1" s="476"/>
      <c r="BC1" s="476"/>
      <c r="BD1" s="476"/>
      <c r="BE1" s="476"/>
      <c r="BF1" s="476"/>
      <c r="BG1" s="476"/>
      <c r="BH1" s="476"/>
      <c r="BI1" s="476"/>
      <c r="BJ1" s="476"/>
      <c r="BK1" s="476"/>
      <c r="BL1" s="476"/>
      <c r="BM1" s="476"/>
      <c r="BN1" s="476"/>
      <c r="BO1" s="476"/>
      <c r="BP1" s="476"/>
      <c r="BQ1" s="476"/>
    </row>
    <row r="2" spans="1:69" ht="15.6" x14ac:dyDescent="0.3">
      <c r="A2" s="477"/>
      <c r="B2" s="477"/>
      <c r="C2" s="477"/>
      <c r="D2" s="478" t="str">
        <f>HLOOKUP(Introduction!$G$4,nametranslations,85,FALSE)</f>
        <v>Drinking Water</v>
      </c>
      <c r="E2" s="476"/>
      <c r="F2" s="476"/>
      <c r="G2" s="479"/>
      <c r="H2" s="476"/>
      <c r="I2" s="476"/>
      <c r="J2" s="479"/>
      <c r="K2" s="480"/>
      <c r="L2" s="480"/>
      <c r="M2" s="479"/>
      <c r="N2" s="480"/>
      <c r="O2" s="480"/>
      <c r="P2" s="479"/>
      <c r="Q2" s="480"/>
      <c r="R2" s="480"/>
      <c r="S2" s="479"/>
      <c r="T2" s="480"/>
      <c r="U2" s="480"/>
      <c r="V2" s="481" t="str">
        <f>HLOOKUP(Introduction!$G$4,nametranslations,86,FALSE)</f>
        <v>Sanitation</v>
      </c>
      <c r="W2" s="366"/>
      <c r="X2" s="480"/>
      <c r="Y2" s="480"/>
      <c r="Z2" s="480"/>
      <c r="AA2" s="482"/>
      <c r="AB2" s="480"/>
      <c r="AC2" s="480"/>
      <c r="AD2" s="480"/>
      <c r="AE2" s="480"/>
      <c r="AF2" s="482"/>
      <c r="AG2" s="480"/>
      <c r="AH2" s="480"/>
      <c r="AI2" s="480"/>
      <c r="AJ2" s="480"/>
      <c r="AK2" s="482"/>
      <c r="AL2" s="480"/>
      <c r="AM2" s="480"/>
      <c r="AN2" s="480"/>
      <c r="AO2" s="480"/>
      <c r="AP2" s="482"/>
      <c r="AQ2" s="480"/>
      <c r="AR2" s="480"/>
      <c r="AS2" s="480"/>
      <c r="AT2" s="480"/>
      <c r="AU2" s="482"/>
      <c r="AV2" s="480"/>
      <c r="AW2" s="480"/>
      <c r="AX2" s="480"/>
      <c r="AY2" s="480"/>
      <c r="AZ2" s="483" t="str">
        <f>HLOOKUP(Introduction!$G$4,nametranslations,87,FALSE)</f>
        <v>Hygiene</v>
      </c>
      <c r="BA2" s="484"/>
      <c r="BB2" s="485"/>
      <c r="BC2" s="485"/>
      <c r="BD2" s="486"/>
      <c r="BE2" s="486"/>
      <c r="BF2" s="486"/>
      <c r="BG2" s="486"/>
      <c r="BH2" s="486"/>
      <c r="BI2" s="486"/>
      <c r="BJ2" s="486"/>
      <c r="BK2" s="486"/>
      <c r="BL2" s="486"/>
      <c r="BM2" s="486"/>
      <c r="BN2" s="486"/>
      <c r="BO2" s="486"/>
      <c r="BP2" s="486"/>
      <c r="BQ2" s="486"/>
    </row>
    <row r="3" spans="1:69" ht="13.8" x14ac:dyDescent="0.25">
      <c r="A3" s="487"/>
      <c r="B3" s="476"/>
      <c r="C3" s="476"/>
      <c r="D3" s="476" t="str">
        <f>+Key!$A$24</f>
        <v>Total</v>
      </c>
      <c r="E3" s="476"/>
      <c r="F3" s="476"/>
      <c r="G3" s="476" t="str">
        <f>+Key!$A$26</f>
        <v>Urban</v>
      </c>
      <c r="I3" s="476"/>
      <c r="J3" s="476" t="str">
        <f>+Key!$A$25</f>
        <v>Rural</v>
      </c>
      <c r="L3" s="476"/>
      <c r="M3" s="476" t="str">
        <f>+Key!$A$27</f>
        <v>Pre-primary</v>
      </c>
      <c r="O3" s="476"/>
      <c r="P3" s="476" t="str">
        <f>+Key!$A$28</f>
        <v>Primary</v>
      </c>
      <c r="Q3" s="476"/>
      <c r="R3" s="476"/>
      <c r="S3" s="476" t="str">
        <f>+Key!$A$29</f>
        <v>Secondary</v>
      </c>
      <c r="U3" s="476"/>
      <c r="V3" s="476" t="str">
        <f>+Key!$A$24</f>
        <v>Total</v>
      </c>
      <c r="W3" s="476"/>
      <c r="X3" s="476"/>
      <c r="Y3" s="476" t="str">
        <f>+Key!$A$26</f>
        <v>Urban</v>
      </c>
      <c r="Z3" s="367"/>
      <c r="AA3" s="476"/>
      <c r="AB3" s="476" t="str">
        <f>+Key!$A$25</f>
        <v>Rural</v>
      </c>
      <c r="AC3" s="367"/>
      <c r="AD3" s="476"/>
      <c r="AE3" s="476" t="str">
        <f>+Key!$A$27</f>
        <v>Pre-primary</v>
      </c>
      <c r="AF3" s="367"/>
      <c r="AG3" s="476"/>
      <c r="AH3" s="476" t="str">
        <f>+Key!$A$28</f>
        <v>Primary</v>
      </c>
      <c r="AI3" s="476"/>
      <c r="AJ3" s="476"/>
      <c r="AK3" s="476" t="str">
        <f>+Key!$A$29</f>
        <v>Secondary</v>
      </c>
      <c r="AL3" s="476"/>
      <c r="AM3" s="476"/>
      <c r="AN3" s="476"/>
      <c r="AO3" s="476"/>
      <c r="AP3" s="476" t="s">
        <v>17</v>
      </c>
      <c r="AQ3" s="476"/>
      <c r="AR3" s="476"/>
      <c r="AS3" s="476"/>
      <c r="AT3" s="476"/>
      <c r="AU3" s="476" t="s">
        <v>18</v>
      </c>
      <c r="AV3" s="476"/>
      <c r="AW3" s="476"/>
      <c r="AX3" s="476"/>
      <c r="AY3" s="476"/>
      <c r="AZ3" s="476" t="str">
        <f>+Key!$A$24</f>
        <v>Total</v>
      </c>
      <c r="BA3" s="488"/>
      <c r="BB3" s="476"/>
      <c r="BC3" s="476" t="str">
        <f>+Key!$A$26</f>
        <v>Urban</v>
      </c>
      <c r="BD3" s="367"/>
      <c r="BE3" s="476"/>
      <c r="BF3" s="476" t="str">
        <f>+Key!$A$25</f>
        <v>Rural</v>
      </c>
      <c r="BG3" s="367"/>
      <c r="BH3" s="476"/>
      <c r="BI3" s="476" t="str">
        <f>+Key!$A$27</f>
        <v>Pre-primary</v>
      </c>
      <c r="BJ3" s="367"/>
      <c r="BK3" s="476"/>
      <c r="BL3" s="476" t="str">
        <f>+Key!$A$28</f>
        <v>Primary</v>
      </c>
      <c r="BM3" s="476"/>
      <c r="BN3" s="476"/>
      <c r="BO3" s="476" t="str">
        <f>+Key!$A$29</f>
        <v>Secondary</v>
      </c>
      <c r="BP3" s="366"/>
      <c r="BQ3" s="476"/>
    </row>
    <row r="4" spans="1:69" ht="148.80000000000001" x14ac:dyDescent="0.25">
      <c r="A4" s="489" t="s">
        <v>5</v>
      </c>
      <c r="B4" s="489" t="str">
        <f>HLOOKUP(Introduction!$G$4,nametranslations,88,FALSE)</f>
        <v>Type</v>
      </c>
      <c r="C4" s="489" t="s">
        <v>4</v>
      </c>
      <c r="D4" s="490" t="s">
        <v>25</v>
      </c>
      <c r="E4" s="491" t="s">
        <v>19</v>
      </c>
      <c r="F4" s="492" t="s">
        <v>107</v>
      </c>
      <c r="G4" s="490" t="s">
        <v>25</v>
      </c>
      <c r="H4" s="491" t="s">
        <v>19</v>
      </c>
      <c r="I4" s="492" t="s">
        <v>107</v>
      </c>
      <c r="J4" s="490" t="s">
        <v>25</v>
      </c>
      <c r="K4" s="491" t="s">
        <v>19</v>
      </c>
      <c r="L4" s="492" t="s">
        <v>107</v>
      </c>
      <c r="M4" s="490" t="s">
        <v>25</v>
      </c>
      <c r="N4" s="491" t="s">
        <v>19</v>
      </c>
      <c r="O4" s="492" t="s">
        <v>107</v>
      </c>
      <c r="P4" s="490" t="s">
        <v>25</v>
      </c>
      <c r="Q4" s="491" t="s">
        <v>19</v>
      </c>
      <c r="R4" s="492" t="s">
        <v>107</v>
      </c>
      <c r="S4" s="490" t="s">
        <v>25</v>
      </c>
      <c r="T4" s="491" t="s">
        <v>19</v>
      </c>
      <c r="U4" s="493" t="s">
        <v>107</v>
      </c>
      <c r="V4" s="494" t="s">
        <v>25</v>
      </c>
      <c r="W4" s="495" t="s">
        <v>19</v>
      </c>
      <c r="X4" s="495" t="s">
        <v>21</v>
      </c>
      <c r="Y4" s="495" t="s">
        <v>28</v>
      </c>
      <c r="Z4" s="496" t="s">
        <v>108</v>
      </c>
      <c r="AA4" s="494" t="s">
        <v>25</v>
      </c>
      <c r="AB4" s="495" t="s">
        <v>19</v>
      </c>
      <c r="AC4" s="495" t="s">
        <v>21</v>
      </c>
      <c r="AD4" s="495" t="s">
        <v>28</v>
      </c>
      <c r="AE4" s="496" t="s">
        <v>108</v>
      </c>
      <c r="AF4" s="494" t="s">
        <v>25</v>
      </c>
      <c r="AG4" s="495" t="s">
        <v>19</v>
      </c>
      <c r="AH4" s="495" t="s">
        <v>21</v>
      </c>
      <c r="AI4" s="495" t="s">
        <v>28</v>
      </c>
      <c r="AJ4" s="496" t="s">
        <v>108</v>
      </c>
      <c r="AK4" s="494" t="s">
        <v>25</v>
      </c>
      <c r="AL4" s="495" t="s">
        <v>19</v>
      </c>
      <c r="AM4" s="495" t="s">
        <v>21</v>
      </c>
      <c r="AN4" s="495" t="s">
        <v>28</v>
      </c>
      <c r="AO4" s="496" t="s">
        <v>108</v>
      </c>
      <c r="AP4" s="494" t="s">
        <v>25</v>
      </c>
      <c r="AQ4" s="495" t="s">
        <v>19</v>
      </c>
      <c r="AR4" s="495" t="s">
        <v>21</v>
      </c>
      <c r="AS4" s="495" t="s">
        <v>28</v>
      </c>
      <c r="AT4" s="496" t="s">
        <v>108</v>
      </c>
      <c r="AU4" s="494" t="s">
        <v>25</v>
      </c>
      <c r="AV4" s="495" t="s">
        <v>19</v>
      </c>
      <c r="AW4" s="495" t="s">
        <v>21</v>
      </c>
      <c r="AX4" s="495" t="s">
        <v>28</v>
      </c>
      <c r="AY4" s="497" t="s">
        <v>108</v>
      </c>
      <c r="AZ4" s="498" t="s">
        <v>25</v>
      </c>
      <c r="BA4" s="499" t="s">
        <v>127</v>
      </c>
      <c r="BB4" s="500" t="s">
        <v>129</v>
      </c>
      <c r="BC4" s="498" t="s">
        <v>25</v>
      </c>
      <c r="BD4" s="499" t="s">
        <v>127</v>
      </c>
      <c r="BE4" s="500" t="s">
        <v>129</v>
      </c>
      <c r="BF4" s="498" t="s">
        <v>25</v>
      </c>
      <c r="BG4" s="499" t="s">
        <v>127</v>
      </c>
      <c r="BH4" s="500" t="s">
        <v>129</v>
      </c>
      <c r="BI4" s="498" t="s">
        <v>25</v>
      </c>
      <c r="BJ4" s="499" t="s">
        <v>127</v>
      </c>
      <c r="BK4" s="500" t="s">
        <v>129</v>
      </c>
      <c r="BL4" s="498" t="s">
        <v>25</v>
      </c>
      <c r="BM4" s="499" t="s">
        <v>127</v>
      </c>
      <c r="BN4" s="500" t="s">
        <v>129</v>
      </c>
      <c r="BO4" s="498" t="s">
        <v>25</v>
      </c>
      <c r="BP4" s="499" t="s">
        <v>127</v>
      </c>
      <c r="BQ4" s="500" t="s">
        <v>129</v>
      </c>
    </row>
    <row r="5" spans="1:69" ht="43.2" hidden="1" x14ac:dyDescent="0.25">
      <c r="A5" s="489" t="s">
        <v>38</v>
      </c>
      <c r="B5" s="489" t="s">
        <v>39</v>
      </c>
      <c r="C5" s="489" t="s">
        <v>40</v>
      </c>
      <c r="D5" s="490" t="s">
        <v>121</v>
      </c>
      <c r="E5" s="491" t="s">
        <v>41</v>
      </c>
      <c r="F5" s="492" t="s">
        <v>159</v>
      </c>
      <c r="G5" s="490" t="s">
        <v>122</v>
      </c>
      <c r="H5" s="491" t="s">
        <v>42</v>
      </c>
      <c r="I5" s="492" t="s">
        <v>160</v>
      </c>
      <c r="J5" s="490" t="s">
        <v>123</v>
      </c>
      <c r="K5" s="491" t="s">
        <v>43</v>
      </c>
      <c r="L5" s="492" t="s">
        <v>161</v>
      </c>
      <c r="M5" s="490" t="s">
        <v>124</v>
      </c>
      <c r="N5" s="491" t="s">
        <v>79</v>
      </c>
      <c r="O5" s="492" t="s">
        <v>162</v>
      </c>
      <c r="P5" s="490" t="s">
        <v>125</v>
      </c>
      <c r="Q5" s="491" t="s">
        <v>80</v>
      </c>
      <c r="R5" s="492" t="s">
        <v>163</v>
      </c>
      <c r="S5" s="490" t="s">
        <v>126</v>
      </c>
      <c r="T5" s="491" t="s">
        <v>81</v>
      </c>
      <c r="U5" s="493" t="s">
        <v>164</v>
      </c>
      <c r="V5" s="494" t="s">
        <v>115</v>
      </c>
      <c r="W5" s="495" t="s">
        <v>44</v>
      </c>
      <c r="X5" s="501" t="s">
        <v>58</v>
      </c>
      <c r="Y5" s="501" t="s">
        <v>59</v>
      </c>
      <c r="Z5" s="496" t="s">
        <v>165</v>
      </c>
      <c r="AA5" s="494" t="s">
        <v>116</v>
      </c>
      <c r="AB5" s="495" t="s">
        <v>45</v>
      </c>
      <c r="AC5" s="501" t="s">
        <v>60</v>
      </c>
      <c r="AD5" s="501" t="s">
        <v>61</v>
      </c>
      <c r="AE5" s="496" t="s">
        <v>166</v>
      </c>
      <c r="AF5" s="494" t="s">
        <v>117</v>
      </c>
      <c r="AG5" s="495" t="s">
        <v>46</v>
      </c>
      <c r="AH5" s="501" t="s">
        <v>62</v>
      </c>
      <c r="AI5" s="501" t="s">
        <v>63</v>
      </c>
      <c r="AJ5" s="496" t="s">
        <v>167</v>
      </c>
      <c r="AK5" s="494" t="s">
        <v>118</v>
      </c>
      <c r="AL5" s="495" t="s">
        <v>64</v>
      </c>
      <c r="AM5" s="501" t="s">
        <v>65</v>
      </c>
      <c r="AN5" s="501" t="s">
        <v>66</v>
      </c>
      <c r="AO5" s="496" t="s">
        <v>168</v>
      </c>
      <c r="AP5" s="494" t="s">
        <v>119</v>
      </c>
      <c r="AQ5" s="495" t="s">
        <v>67</v>
      </c>
      <c r="AR5" s="501" t="s">
        <v>68</v>
      </c>
      <c r="AS5" s="501" t="s">
        <v>69</v>
      </c>
      <c r="AT5" s="496" t="s">
        <v>169</v>
      </c>
      <c r="AU5" s="494" t="s">
        <v>120</v>
      </c>
      <c r="AV5" s="495" t="s">
        <v>70</v>
      </c>
      <c r="AW5" s="501" t="s">
        <v>71</v>
      </c>
      <c r="AX5" s="501" t="s">
        <v>72</v>
      </c>
      <c r="AY5" s="497" t="s">
        <v>170</v>
      </c>
      <c r="AZ5" s="498" t="s">
        <v>73</v>
      </c>
      <c r="BA5" s="499" t="s">
        <v>100</v>
      </c>
      <c r="BB5" s="500" t="s">
        <v>171</v>
      </c>
      <c r="BC5" s="498" t="s">
        <v>78</v>
      </c>
      <c r="BD5" s="499" t="s">
        <v>101</v>
      </c>
      <c r="BE5" s="500" t="s">
        <v>172</v>
      </c>
      <c r="BF5" s="498" t="s">
        <v>77</v>
      </c>
      <c r="BG5" s="499" t="s">
        <v>102</v>
      </c>
      <c r="BH5" s="500" t="s">
        <v>173</v>
      </c>
      <c r="BI5" s="498" t="s">
        <v>76</v>
      </c>
      <c r="BJ5" s="499" t="s">
        <v>103</v>
      </c>
      <c r="BK5" s="500" t="s">
        <v>174</v>
      </c>
      <c r="BL5" s="498" t="s">
        <v>75</v>
      </c>
      <c r="BM5" s="499" t="s">
        <v>104</v>
      </c>
      <c r="BN5" s="500" t="s">
        <v>175</v>
      </c>
      <c r="BO5" s="498" t="s">
        <v>74</v>
      </c>
      <c r="BP5" s="499" t="s">
        <v>105</v>
      </c>
      <c r="BQ5" s="500" t="s">
        <v>176</v>
      </c>
    </row>
    <row r="6" spans="1:69" x14ac:dyDescent="0.25">
      <c r="A6" s="502" t="str">
        <f>+RIGHT('Data Summary'!A6,LEN('Data Summary'!A6)-9)</f>
        <v>EMIS</v>
      </c>
      <c r="B6" s="476" t="str">
        <f>+IF(ISTEXT('Data Summary'!B6),'Data Summary'!B6,"")</f>
        <v>EMIS</v>
      </c>
      <c r="C6" s="503">
        <f>+VALUE('Data Summary'!C6)</f>
        <v>2011</v>
      </c>
      <c r="D6" s="504">
        <f>+IF(AND(ISNUMBER('Water Data'!D4),'Data Summary'!BS6="Yes"),100-'Water Data'!D4,NA())</f>
        <v>41.007775061124697</v>
      </c>
      <c r="E6" s="504" t="e">
        <f>+IF(AND(ISNUMBER('Water Data'!D6),'Data Summary'!BT6="Yes"),'Water Data'!D6,NA())</f>
        <v>#N/A</v>
      </c>
      <c r="F6" s="504" t="e">
        <f>+IF(AND(ISNUMBER('Water Data'!D9),'Data Summary'!BU6="Yes"),'Water Data'!D9,NA())</f>
        <v>#N/A</v>
      </c>
      <c r="G6" s="504" t="e">
        <f>+IF(AND(ISNUMBER('Water Data'!E4),'Data Summary'!BV6="Yes"),100-'Water Data'!E4,NA())</f>
        <v>#N/A</v>
      </c>
      <c r="H6" s="504" t="e">
        <f>+IF(AND(ISNUMBER('Water Data'!E6),'Data Summary'!BW6="Yes"),'Water Data'!E6,NA())</f>
        <v>#N/A</v>
      </c>
      <c r="I6" s="504" t="e">
        <f>+IF(AND(ISNUMBER('Water Data'!E9),'Data Summary'!BX6="Yes"),'Water Data'!E9,NA())</f>
        <v>#N/A</v>
      </c>
      <c r="J6" s="504" t="e">
        <f>+IF(AND(ISNUMBER('Water Data'!F4),'Data Summary'!BY6="Yes"),100-'Water Data'!F4,NA())</f>
        <v>#N/A</v>
      </c>
      <c r="K6" s="504" t="e">
        <f>+IF(AND(ISNUMBER('Water Data'!F6),'Data Summary'!BZ6="Yes"),'Water Data'!F6,NA())</f>
        <v>#N/A</v>
      </c>
      <c r="L6" s="504" t="e">
        <f>+IF(AND(ISNUMBER('Water Data'!F9),'Data Summary'!CA6="Yes"),'Water Data'!F9,NA())</f>
        <v>#N/A</v>
      </c>
      <c r="M6" s="504">
        <f>+IF(AND(ISNUMBER('Water Data'!G4),'Data Summary'!CB6="Yes"),100-'Water Data'!G4,NA())</f>
        <v>55.9</v>
      </c>
      <c r="N6" s="504" t="e">
        <f>+IF(AND(ISNUMBER('Water Data'!G6),'Data Summary'!CC6="Yes"),'Water Data'!G6,NA())</f>
        <v>#N/A</v>
      </c>
      <c r="O6" s="504" t="e">
        <f>+IF(AND(ISNUMBER('Water Data'!G9),'Data Summary'!CD6="Yes"),'Water Data'!G9,NA())</f>
        <v>#N/A</v>
      </c>
      <c r="P6" s="504">
        <f>+IF(AND(ISNUMBER('Water Data'!H4),'Data Summary'!CE6="Yes"),100-'Water Data'!H4,NA())</f>
        <v>37.9</v>
      </c>
      <c r="Q6" s="504" t="e">
        <f>+IF(AND(ISNUMBER('Water Data'!H6),'Data Summary'!CF6="Yes"),'Water Data'!H6,NA())</f>
        <v>#N/A</v>
      </c>
      <c r="R6" s="504" t="e">
        <f>+IF(AND(ISNUMBER('Water Data'!H9),'Data Summary'!CG6="Yes"),'Water Data'!H9,NA())</f>
        <v>#N/A</v>
      </c>
      <c r="S6" s="504">
        <f>+IF(AND(ISNUMBER('Water Data'!I4),'Data Summary'!CH6="Yes"),100-'Water Data'!I4,NA())</f>
        <v>61.7</v>
      </c>
      <c r="T6" s="504" t="e">
        <f>+IF(AND(ISNUMBER('Water Data'!I6),'Data Summary'!CI6="Yes"),'Water Data'!I6,NA())</f>
        <v>#N/A</v>
      </c>
      <c r="U6" s="504" t="e">
        <f>+IF(AND(ISNUMBER('Water Data'!I9),'Data Summary'!CJ6="Yes"),'Water Data'!I9,NA())</f>
        <v>#N/A</v>
      </c>
      <c r="V6" s="505">
        <f>+IF(AND(ISNUMBER('Sanitation Data'!D4),'Data Summary'!CK6="Yes"),100-'Sanitation Data'!D4,NA())</f>
        <v>43.553911980440098</v>
      </c>
      <c r="W6" s="505" t="e">
        <f>+IF(AND(ISNUMBER('Sanitation Data'!D6),'Data Summary'!CL6="Yes"),'Sanitation Data'!D6,NA())</f>
        <v>#N/A</v>
      </c>
      <c r="X6" s="505" t="e">
        <f>+IF(AND(ISNUMBER('Sanitation Data'!D10),'Data Summary'!CM6="Yes"),'Sanitation Data'!D10,NA())</f>
        <v>#N/A</v>
      </c>
      <c r="Y6" s="505" t="e">
        <f>+IF(AND(ISNUMBER('Sanitation Data'!D11),'Data Summary'!CN6="Yes"),'Sanitation Data'!D11,NA())</f>
        <v>#N/A</v>
      </c>
      <c r="Z6" s="505" t="e">
        <f>+IF(AND(ISNUMBER('Sanitation Data'!D12),'Data Summary'!CO6="Yes"),'Sanitation Data'!D12,NA())</f>
        <v>#N/A</v>
      </c>
      <c r="AA6" s="505" t="e">
        <f>+IF(AND(ISNUMBER('Sanitation Data'!E4),'Data Summary'!CP6="Yes"),100-'Sanitation Data'!E4,NA())</f>
        <v>#N/A</v>
      </c>
      <c r="AB6" s="505" t="e">
        <f>+IF(AND(ISNUMBER('Sanitation Data'!E6),'Data Summary'!CQ6="Yes"),'Sanitation Data'!E6,NA())</f>
        <v>#N/A</v>
      </c>
      <c r="AC6" s="505" t="e">
        <f>+IF(AND(ISNUMBER('Sanitation Data'!E10),'Data Summary'!CR6="Yes"),'Sanitation Data'!E10,NA())</f>
        <v>#N/A</v>
      </c>
      <c r="AD6" s="505" t="e">
        <f>+IF(AND(ISNUMBER('Sanitation Data'!E11),'Data Summary'!CS6="Yes"),'Sanitation Data'!E11,NA())</f>
        <v>#N/A</v>
      </c>
      <c r="AE6" s="505" t="e">
        <f>+IF(AND(ISNUMBER('Sanitation Data'!E12),'Data Summary'!CT6="Yes"),'Sanitation Data'!E12,NA())</f>
        <v>#N/A</v>
      </c>
      <c r="AF6" s="505" t="e">
        <f>+IF(AND(ISNUMBER('Sanitation Data'!F4),'Data Summary'!CU6="Yes"),100-'Sanitation Data'!F4,NA())</f>
        <v>#N/A</v>
      </c>
      <c r="AG6" s="505" t="e">
        <f>+IF(AND(ISNUMBER('Sanitation Data'!F6),'Data Summary'!CV6="Yes"),'Sanitation Data'!F6,NA())</f>
        <v>#N/A</v>
      </c>
      <c r="AH6" s="505" t="e">
        <f>+IF(AND(ISNUMBER('Sanitation Data'!F10),'Data Summary'!CW6="Yes"),'Sanitation Data'!F10,NA())</f>
        <v>#N/A</v>
      </c>
      <c r="AI6" s="505" t="e">
        <f>+IF(AND(ISNUMBER('Sanitation Data'!F11),'Data Summary'!CX6="Yes"),'Sanitation Data'!F11,NA())</f>
        <v>#N/A</v>
      </c>
      <c r="AJ6" s="505" t="e">
        <f>+IF(AND(ISNUMBER('Sanitation Data'!F12),'Data Summary'!CY6="Yes"),'Sanitation Data'!F12,NA())</f>
        <v>#N/A</v>
      </c>
      <c r="AK6" s="505">
        <f>+IF(AND(ISNUMBER('Sanitation Data'!G4),'Data Summary'!CZ6="Yes"),100-'Sanitation Data'!G4,NA())</f>
        <v>58.6</v>
      </c>
      <c r="AL6" s="505" t="e">
        <f>+IF(AND(ISNUMBER('Sanitation Data'!G6),'Data Summary'!DA6="Yes"),'Sanitation Data'!G6,NA())</f>
        <v>#N/A</v>
      </c>
      <c r="AM6" s="505" t="e">
        <f>+IF(AND(ISNUMBER('Sanitation Data'!G10),'Data Summary'!DB6="Yes"),'Sanitation Data'!G10,NA())</f>
        <v>#N/A</v>
      </c>
      <c r="AN6" s="505" t="e">
        <f>+IF(AND(ISNUMBER('Sanitation Data'!G11),'Data Summary'!DC6="Yes"),'Sanitation Data'!G11,NA())</f>
        <v>#N/A</v>
      </c>
      <c r="AO6" s="505" t="e">
        <f>+IF(AND(ISNUMBER('Sanitation Data'!G12),'Data Summary'!DD6="Yes"),'Sanitation Data'!G12,NA())</f>
        <v>#N/A</v>
      </c>
      <c r="AP6" s="505">
        <f>+IF(AND(ISNUMBER('Sanitation Data'!H4),'Data Summary'!DE6="Yes"),100-'Sanitation Data'!H4,NA())</f>
        <v>39.9</v>
      </c>
      <c r="AQ6" s="505" t="e">
        <f>+IF(AND(ISNUMBER('Sanitation Data'!H6),'Data Summary'!DF6="Yes"),'Sanitation Data'!H6,NA())</f>
        <v>#N/A</v>
      </c>
      <c r="AR6" s="505" t="e">
        <f>+IF(AND(ISNUMBER('Sanitation Data'!H10),'Data Summary'!DG6="Yes"),'Sanitation Data'!H10,NA())</f>
        <v>#N/A</v>
      </c>
      <c r="AS6" s="505" t="e">
        <f>+IF(AND(ISNUMBER('Sanitation Data'!H11),'Data Summary'!DH6="Yes"),'Sanitation Data'!H11,NA())</f>
        <v>#N/A</v>
      </c>
      <c r="AT6" s="505" t="e">
        <f>+IF(AND(ISNUMBER('Sanitation Data'!H12),'Data Summary'!DI6="Yes"),'Sanitation Data'!H12,NA())</f>
        <v>#N/A</v>
      </c>
      <c r="AU6" s="505">
        <f>+IF(AND(ISNUMBER('Sanitation Data'!I4),'Data Summary'!DJ6="Yes"),100-'Sanitation Data'!I4,NA())</f>
        <v>73.5</v>
      </c>
      <c r="AV6" s="505" t="e">
        <f>+IF(AND(ISNUMBER('Sanitation Data'!I6),'Data Summary'!DK6="Yes"),'Sanitation Data'!I6,NA())</f>
        <v>#N/A</v>
      </c>
      <c r="AW6" s="505" t="e">
        <f>+IF(AND(ISNUMBER('Sanitation Data'!I10),'Data Summary'!DL6="Yes"),'Sanitation Data'!I10,NA())</f>
        <v>#N/A</v>
      </c>
      <c r="AX6" s="505" t="e">
        <f>+IF(AND(ISNUMBER('Sanitation Data'!I11),'Data Summary'!DM6="Yes"),'Sanitation Data'!I11,NA())</f>
        <v>#N/A</v>
      </c>
      <c r="AY6" s="505" t="e">
        <f>+IF(AND(ISNUMBER('Sanitation Data'!I12),'Data Summary'!DN6="Yes"),'Sanitation Data'!I12,NA())</f>
        <v>#N/A</v>
      </c>
      <c r="AZ6" s="506" t="e">
        <f>+IF(AND(ISNUMBER('Hygiene Data'!D5),'Data Summary'!DO6="Yes"),'Hygiene Data'!D5,NA())</f>
        <v>#N/A</v>
      </c>
      <c r="BA6" s="506" t="e">
        <f>+IF(AND(ISNUMBER('Hygiene Data'!D7),'Data Summary'!DP6="Yes"),'Hygiene Data'!D7,NA())</f>
        <v>#N/A</v>
      </c>
      <c r="BB6" s="506" t="e">
        <f>+IF(AND(ISNUMBER('Hygiene Data'!D9),'Data Summary'!DQ6="Yes"),'Hygiene Data'!D9,NA())</f>
        <v>#N/A</v>
      </c>
      <c r="BC6" s="506" t="e">
        <f>+IF(AND(ISNUMBER('Hygiene Data'!E5),'Data Summary'!DR6="Yes"),'Hygiene Data'!E5,NA())</f>
        <v>#N/A</v>
      </c>
      <c r="BD6" s="506" t="e">
        <f>+IF(AND(ISNUMBER('Hygiene Data'!E7),'Data Summary'!DS6="Yes"),'Hygiene Data'!E7,NA())</f>
        <v>#N/A</v>
      </c>
      <c r="BE6" s="506" t="e">
        <f>+IF(AND(ISNUMBER('Hygiene Data'!E9),'Data Summary'!DT6="Yes"),'Hygiene Data'!E9,NA())</f>
        <v>#N/A</v>
      </c>
      <c r="BF6" s="506" t="e">
        <f>+IF(AND(ISNUMBER('Hygiene Data'!F5),'Data Summary'!DU6="Yes"),'Hygiene Data'!F5,NA())</f>
        <v>#N/A</v>
      </c>
      <c r="BG6" s="506" t="e">
        <f>+IF(AND(ISNUMBER('Hygiene Data'!F7),'Data Summary'!DV6="Yes"),'Hygiene Data'!F7,NA())</f>
        <v>#N/A</v>
      </c>
      <c r="BH6" s="506" t="e">
        <f>+IF(AND(ISNUMBER('Hygiene Data'!F9),'Data Summary'!DW6="Yes"),'Hygiene Data'!F9,NA())</f>
        <v>#N/A</v>
      </c>
      <c r="BI6" s="506" t="e">
        <f>+IF(AND(ISNUMBER('Hygiene Data'!G5),'Data Summary'!DX6="Yes"),'Hygiene Data'!G5,NA())</f>
        <v>#N/A</v>
      </c>
      <c r="BJ6" s="506" t="e">
        <f>+IF(AND(ISNUMBER('Hygiene Data'!G7),'Data Summary'!DY6="Yes"),'Hygiene Data'!G7,NA())</f>
        <v>#N/A</v>
      </c>
      <c r="BK6" s="506" t="e">
        <f>+IF(AND(ISNUMBER('Hygiene Data'!G9),'Data Summary'!DZ6="Yes"),'Hygiene Data'!G9,NA())</f>
        <v>#N/A</v>
      </c>
      <c r="BL6" s="506" t="e">
        <f>+IF(AND(ISNUMBER('Hygiene Data'!H5),'Data Summary'!EA6="Yes"),'Hygiene Data'!H5,NA())</f>
        <v>#N/A</v>
      </c>
      <c r="BM6" s="506" t="e">
        <f>+IF(AND(ISNUMBER('Hygiene Data'!H7),'Data Summary'!EB6="Yes"),'Hygiene Data'!H7,NA())</f>
        <v>#N/A</v>
      </c>
      <c r="BN6" s="506" t="e">
        <f>+IF(AND(ISNUMBER('Hygiene Data'!H9),'Data Summary'!EC6="Yes"),'Hygiene Data'!H9,NA())</f>
        <v>#N/A</v>
      </c>
      <c r="BO6" s="506" t="e">
        <f>+IF(AND(ISNUMBER('Hygiene Data'!I5),'Data Summary'!ED6="Yes"),'Hygiene Data'!I5,NA())</f>
        <v>#N/A</v>
      </c>
      <c r="BP6" s="506" t="e">
        <f>+IF(AND(ISNUMBER('Hygiene Data'!I7),'Data Summary'!EE6="Yes"),'Hygiene Data'!I7,NA())</f>
        <v>#N/A</v>
      </c>
      <c r="BQ6" s="506" t="e">
        <f>+IF(AND(ISNUMBER('Hygiene Data'!I9),'Data Summary'!EF6="Yes"),'Hygiene Data'!I9,NA())</f>
        <v>#N/A</v>
      </c>
    </row>
    <row r="7" spans="1:69" x14ac:dyDescent="0.25">
      <c r="A7" s="502" t="str">
        <f ca="1">+RIGHT('Data Summary'!A7,LEN('Data Summary'!A7)-9)</f>
        <v>EMIS</v>
      </c>
      <c r="B7" s="476" t="str">
        <f ca="1">+IF(ISTEXT('Data Summary'!B7),'Data Summary'!B7,"")</f>
        <v>EMIS</v>
      </c>
      <c r="C7" s="503">
        <f ca="1">+VALUE('Data Summary'!C7)</f>
        <v>2015</v>
      </c>
      <c r="D7" s="504">
        <f ca="1">+IF(AND(ISNUMBER(OFFSET('Water Data'!$D$4,0,10*ROW('Water Data'!D1))),'Data Summary'!BS7="Yes"),100-OFFSET('Water Data'!$D$4,0,10*ROW('Water Data'!D1)),NA())</f>
        <v>38.113110539845756</v>
      </c>
      <c r="E7" s="504" t="e">
        <f ca="1">+IF(AND(ISNUMBER(OFFSET('Water Data'!$D$6,0,10*ROW('Water Data'!D1))),'Data Summary'!BT7="Yes"),OFFSET('Water Data'!$D$6,0,10*ROW('Water Data'!D1)),NA())</f>
        <v>#N/A</v>
      </c>
      <c r="F7" s="504" t="e">
        <f ca="1">+IF(AND(ISNUMBER(OFFSET('Water Data'!$D$9,0,10*ROW('Water Data'!D1))),'Data Summary'!BU7="Yes"),OFFSET('Water Data'!$D$9,0,10*ROW('Water Data'!D1)),NA())</f>
        <v>#N/A</v>
      </c>
      <c r="G7" s="504" t="e">
        <f ca="1">+IF(AND(ISNUMBER(OFFSET('Water Data'!$E$4,0,10*ROW('Water Data'!E1))),'Data Summary'!BV7="Yes"),100-OFFSET('Water Data'!$E$4,0,10*ROW('Water Data'!E1)),NA())</f>
        <v>#N/A</v>
      </c>
      <c r="H7" s="504" t="e">
        <f ca="1">+IF(AND(ISNUMBER(OFFSET('Water Data'!$E$6,0,10*ROW('Water Data'!E1))),'Data Summary'!BW7="Yes"),OFFSET('Water Data'!$E$6,0,10*ROW('Water Data'!E1)),NA())</f>
        <v>#N/A</v>
      </c>
      <c r="I7" s="504" t="e">
        <f ca="1">+IF(AND(ISNUMBER(OFFSET('Water Data'!$E$9,0,10*ROW('Water Data'!E1))),'Data Summary'!BX7="Yes"),OFFSET('Water Data'!$E$9,0,10*ROW('Water Data'!E1)),NA())</f>
        <v>#N/A</v>
      </c>
      <c r="J7" s="504" t="e">
        <f ca="1">+IF(AND(ISNUMBER(OFFSET('Water Data'!$F$4,0,10*ROW('Water Data'!F1))),'Data Summary'!BY7="Yes"),100-OFFSET('Water Data'!$F$4,0,10*ROW('Water Data'!F1)),NA())</f>
        <v>#N/A</v>
      </c>
      <c r="K7" s="504" t="e">
        <f ca="1">+IF(AND(ISNUMBER(OFFSET('Water Data'!$F$6,0,10*ROW('Water Data'!F1))),'Data Summary'!BZ7="Yes"),OFFSET('Water Data'!$F$6,0,10*ROW('Water Data'!F1)),NA())</f>
        <v>#N/A</v>
      </c>
      <c r="L7" s="504" t="e">
        <f ca="1">+IF(AND(ISNUMBER(OFFSET('Water Data'!$F$9,0,10*ROW('Water Data'!F1))),'Data Summary'!CA7="Yes"),OFFSET('Water Data'!$F$9,0,10*ROW('Water Data'!F1)),NA())</f>
        <v>#N/A</v>
      </c>
      <c r="M7" s="504">
        <f ca="1">+IF(AND(ISNUMBER(OFFSET('Water Data'!$G$4,0,10*ROW('Water Data'!G1))),'Data Summary'!CB7="Yes"),100-OFFSET('Water Data'!$G$4,0,10*ROW('Water Data'!G1)),NA())</f>
        <v>39.200000000000003</v>
      </c>
      <c r="N7" s="504" t="e">
        <f ca="1">+IF(AND(ISNUMBER(OFFSET('Water Data'!$G$6,0,10*ROW('Water Data'!G1))),'Data Summary'!CC7="Yes"),OFFSET('Water Data'!$G$6,0,10*ROW('Water Data'!G1)),NA())</f>
        <v>#N/A</v>
      </c>
      <c r="O7" s="504" t="e">
        <f ca="1">+IF(AND(ISNUMBER(OFFSET('Water Data'!$G$9,0,10*ROW('Water Data'!G1))),'Data Summary'!CD7="Yes"),OFFSET('Water Data'!$G$9,0,10*ROW('Water Data'!G1)),NA())</f>
        <v>#N/A</v>
      </c>
      <c r="P7" s="504">
        <f ca="1">+IF(AND(ISNUMBER(OFFSET('Water Data'!$H$4,0,10*ROW('Water Data'!H1))),'Data Summary'!CE7="Yes"),100-OFFSET('Water Data'!$H$4,0,10*ROW('Water Data'!H1)),NA())</f>
        <v>36.200000000000003</v>
      </c>
      <c r="Q7" s="504" t="e">
        <f ca="1">+IF(AND(ISNUMBER(OFFSET('Water Data'!$H$6,0,10*ROW('Water Data'!H1))),'Data Summary'!CF7="Yes"),OFFSET('Water Data'!$H$6,0,10*ROW('Water Data'!H1)),NA())</f>
        <v>#N/A</v>
      </c>
      <c r="R7" s="504" t="e">
        <f ca="1">+IF(AND(ISNUMBER(OFFSET('Water Data'!$H$9,0,10*ROW('Water Data'!H1))),'Data Summary'!CG7="Yes"),OFFSET('Water Data'!$H$9,0,10*ROW('Water Data'!H1)),NA())</f>
        <v>#N/A</v>
      </c>
      <c r="S7" s="504">
        <f ca="1">+IF(AND(ISNUMBER(OFFSET('Water Data'!$I$4,0,10*ROW('Water Data'!I1))),'Data Summary'!CH7="Yes"),100-OFFSET('Water Data'!$I$4,0,10*ROW('Water Data'!I1)),NA())</f>
        <v>57.6</v>
      </c>
      <c r="T7" s="504" t="e">
        <f ca="1">+IF(AND(ISNUMBER(OFFSET('Water Data'!$I$6,0,10*ROW('Water Data'!I1))),'Data Summary'!CI7="Yes"),OFFSET('Water Data'!$I$6,0,10*ROW('Water Data'!I1)),NA())</f>
        <v>#N/A</v>
      </c>
      <c r="U7" s="504" t="e">
        <f ca="1">+IF(AND(ISNUMBER(OFFSET('Water Data'!$I$9,0,10*ROW('Water Data'!I1))),'Data Summary'!CJ7="Yes"),OFFSET('Water Data'!$I$9,0,10*ROW('Water Data'!I1)),NA())</f>
        <v>#N/A</v>
      </c>
      <c r="V7" s="505">
        <f ca="1">+IF(AND(ISNUMBER(OFFSET('Sanitation Data'!$D$4,0,10*ROW('Sanitation Data'!D1))),'Data Summary'!CK7="Yes"),100-OFFSET('Sanitation Data'!$D$4,0,10*ROW('Sanitation Data'!D1)),NA())</f>
        <v>52.988534704370181</v>
      </c>
      <c r="W7" s="505" t="e">
        <f ca="1">+IF(AND(ISNUMBER(OFFSET('Sanitation Data'!$D$6,0,10*ROW('Sanitation Data'!D1))),'Data Summary'!CL7="Yes"),OFFSET('Sanitation Data'!$D$6,0,10*ROW('Sanitation Data'!D1)),NA())</f>
        <v>#N/A</v>
      </c>
      <c r="X7" s="505" t="e">
        <f ca="1">+IF(AND(ISNUMBER(OFFSET('Sanitation Data'!$D$10,0,10*ROW('Sanitation Data'!D1))),'Data Summary'!CM7="Yes"),OFFSET('Sanitation Data'!$D$10,0,10*ROW('Sanitation Data'!D1)),NA())</f>
        <v>#N/A</v>
      </c>
      <c r="Y7" s="505" t="e">
        <f ca="1">+IF(AND(ISNUMBER(OFFSET('Sanitation Data'!$D$11,0,10*ROW('Sanitation Data'!D1))),'Data Summary'!CN7="Yes"),OFFSET('Sanitation Data'!$D$11,0,10*ROW('Sanitation Data'!D1)),NA())</f>
        <v>#N/A</v>
      </c>
      <c r="Z7" s="505" t="e">
        <f ca="1">+IF(AND(ISNUMBER(OFFSET('Sanitation Data'!$D$12,0,10*ROW('Sanitation Data'!D1))),'Data Summary'!CO7="Yes"),OFFSET('Sanitation Data'!$D$12,0,10*ROW('Sanitation Data'!D1)),NA())</f>
        <v>#N/A</v>
      </c>
      <c r="AA7" s="505" t="e">
        <f ca="1">+IF(AND(ISNUMBER(OFFSET('Sanitation Data'!$E$4,0,10*ROW('Sanitation Data'!E1))),'Data Summary'!CP7="Yes"),100-OFFSET('Sanitation Data'!$E$4,0,10*ROW('Sanitation Data'!E1)),NA())</f>
        <v>#N/A</v>
      </c>
      <c r="AB7" s="505" t="e">
        <f ca="1">+IF(AND(ISNUMBER(OFFSET('Sanitation Data'!$E$6,0,10*ROW('Sanitation Data'!E1))),'Data Summary'!CQ7="Yes"),OFFSET('Sanitation Data'!$E$6,0,10*ROW('Sanitation Data'!E1)),NA())</f>
        <v>#N/A</v>
      </c>
      <c r="AC7" s="505" t="e">
        <f ca="1">+IF(AND(ISNUMBER(OFFSET('Sanitation Data'!$E$10,0,10*ROW('Sanitation Data'!E1))),'Data Summary'!CR7="Yes"),OFFSET('Sanitation Data'!$E$10,0,10*ROW('Sanitation Data'!E1)),NA())</f>
        <v>#N/A</v>
      </c>
      <c r="AD7" s="505" t="e">
        <f ca="1">+IF(AND(ISNUMBER(OFFSET('Sanitation Data'!$E$11,0,10*ROW('Sanitation Data'!E1))),'Data Summary'!CS7="Yes"),OFFSET('Sanitation Data'!$E$11,0,10*ROW('Sanitation Data'!E1)),NA())</f>
        <v>#N/A</v>
      </c>
      <c r="AE7" s="505" t="e">
        <f ca="1">+IF(AND(ISNUMBER(OFFSET('Sanitation Data'!$E$12,0,10*ROW('Sanitation Data'!E1))),'Data Summary'!CT7="Yes"),OFFSET('Sanitation Data'!$E$12,0,10*ROW('Sanitation Data'!E1)),NA())</f>
        <v>#N/A</v>
      </c>
      <c r="AF7" s="505" t="e">
        <f ca="1">+IF(AND(ISNUMBER(OFFSET('Sanitation Data'!$F$4,0,10*ROW('Sanitation Data'!F1))),'Data Summary'!CU7="Yes"),100-OFFSET('Sanitation Data'!$F$4,0,10*ROW('Sanitation Data'!F1)),NA())</f>
        <v>#N/A</v>
      </c>
      <c r="AG7" s="505" t="e">
        <f ca="1">+IF(AND(ISNUMBER(OFFSET('Sanitation Data'!$F$6,0,10*ROW('Sanitation Data'!F1))),'Data Summary'!CV7="Yes"),OFFSET('Sanitation Data'!$F$6,0,10*ROW('Sanitation Data'!F1)),NA())</f>
        <v>#N/A</v>
      </c>
      <c r="AH7" s="505" t="e">
        <f ca="1">+IF(AND(ISNUMBER(OFFSET('Sanitation Data'!$F$10,0,10*ROW('Sanitation Data'!F1))),'Data Summary'!CW7="Yes"),OFFSET('Sanitation Data'!$F$10,0,10*ROW('Sanitation Data'!F1)),NA())</f>
        <v>#N/A</v>
      </c>
      <c r="AI7" s="505" t="e">
        <f ca="1">+IF(AND(ISNUMBER(OFFSET('Sanitation Data'!$F$11,0,10*ROW('Sanitation Data'!F1))),'Data Summary'!CX7="Yes"),OFFSET('Sanitation Data'!$F$11,0,10*ROW('Sanitation Data'!F1)),NA())</f>
        <v>#N/A</v>
      </c>
      <c r="AJ7" s="505" t="e">
        <f ca="1">+IF(AND(ISNUMBER(OFFSET('Sanitation Data'!$F$12,0,10*ROW('Sanitation Data'!F1))),'Data Summary'!CY7="Yes"),OFFSET('Sanitation Data'!$F$12,0,10*ROW('Sanitation Data'!F1)),NA())</f>
        <v>#N/A</v>
      </c>
      <c r="AK7" s="505">
        <f ca="1">+IF(AND(ISNUMBER(OFFSET('Sanitation Data'!$G$4,0,10*ROW('Sanitation Data'!G1))),'Data Summary'!CZ7="Yes"),100-OFFSET('Sanitation Data'!$G$4,0,10*ROW('Sanitation Data'!G1)),NA())</f>
        <v>64.8</v>
      </c>
      <c r="AL7" s="505" t="e">
        <f ca="1">+IF(AND(ISNUMBER(OFFSET('Sanitation Data'!$G$6,0,10*ROW('Sanitation Data'!G1))),'Data Summary'!DA7="Yes"),OFFSET('Sanitation Data'!$G$6,0,10*ROW('Sanitation Data'!G1)),NA())</f>
        <v>#N/A</v>
      </c>
      <c r="AM7" s="505" t="e">
        <f ca="1">+IF(AND(ISNUMBER(OFFSET('Sanitation Data'!$G$10,0,10*ROW('Sanitation Data'!G1))),'Data Summary'!DB7="Yes"),OFFSET('Sanitation Data'!$G$10,0,10*ROW('Sanitation Data'!G1)),NA())</f>
        <v>#N/A</v>
      </c>
      <c r="AN7" s="505" t="e">
        <f ca="1">+IF(AND(ISNUMBER(OFFSET('Sanitation Data'!$G$11,0,10*ROW('Sanitation Data'!G1))),'Data Summary'!DC7="Yes"),OFFSET('Sanitation Data'!$G$11,0,10*ROW('Sanitation Data'!G1)),NA())</f>
        <v>#N/A</v>
      </c>
      <c r="AO7" s="505" t="e">
        <f ca="1">+IF(AND(ISNUMBER(OFFSET('Sanitation Data'!$G$12,0,10*ROW('Sanitation Data'!G1))),'Data Summary'!DD7="Yes"),OFFSET('Sanitation Data'!$G$12,0,10*ROW('Sanitation Data'!G1)),NA())</f>
        <v>#N/A</v>
      </c>
      <c r="AP7" s="505">
        <f ca="1">+IF(AND(ISNUMBER(OFFSET('Sanitation Data'!$H$4,0,10*ROW('Sanitation Data'!H1))),'Data Summary'!DE7="Yes"),100-OFFSET('Sanitation Data'!$H$4,0,10*ROW('Sanitation Data'!H1)),NA())</f>
        <v>48.5</v>
      </c>
      <c r="AQ7" s="505" t="e">
        <f ca="1">+IF(AND(ISNUMBER(OFFSET('Sanitation Data'!$H$6,0,10*ROW('Sanitation Data'!H1))),'Data Summary'!DF7="Yes"),OFFSET('Sanitation Data'!$H$6,0,10*ROW('Sanitation Data'!H1)),NA())</f>
        <v>#N/A</v>
      </c>
      <c r="AR7" s="505" t="e">
        <f ca="1">+IF(AND(ISNUMBER(OFFSET('Sanitation Data'!$H$10,0,10*ROW('Sanitation Data'!H1))),'Data Summary'!DG7="Yes"),OFFSET('Sanitation Data'!$H$10,0,10*ROW('Sanitation Data'!H1)),NA())</f>
        <v>#N/A</v>
      </c>
      <c r="AS7" s="505" t="e">
        <f ca="1">+IF(AND(ISNUMBER(OFFSET('Sanitation Data'!$H$11,0,10*ROW('Sanitation Data'!H1))),'Data Summary'!DH7="Yes"),OFFSET('Sanitation Data'!$H$11,0,10*ROW('Sanitation Data'!H1)),NA())</f>
        <v>#N/A</v>
      </c>
      <c r="AT7" s="505" t="e">
        <f ca="1">+IF(AND(ISNUMBER(OFFSET('Sanitation Data'!$H$12,0,10*ROW('Sanitation Data'!H1))),'Data Summary'!DI7="Yes"),OFFSET('Sanitation Data'!$H$12,0,10*ROW('Sanitation Data'!H1)),NA())</f>
        <v>#N/A</v>
      </c>
      <c r="AU7" s="505">
        <f ca="1">+IF(AND(ISNUMBER(OFFSET('Sanitation Data'!$I$4,0,10*ROW('Sanitation Data'!I1))),'Data Summary'!DJ7="Yes"),100-OFFSET('Sanitation Data'!$I$4,0,10*ROW('Sanitation Data'!I1)),NA())</f>
        <v>71</v>
      </c>
      <c r="AV7" s="505" t="e">
        <f ca="1">+IF(AND(ISNUMBER(OFFSET('Sanitation Data'!$I$6,0,10*ROW('Sanitation Data'!I1))),'Data Summary'!DK7="Yes"),OFFSET('Sanitation Data'!$I$6,0,10*ROW('Sanitation Data'!I1)),NA())</f>
        <v>#N/A</v>
      </c>
      <c r="AW7" s="505" t="e">
        <f ca="1">+IF(AND(ISNUMBER(OFFSET('Sanitation Data'!$I$10,0,10*ROW('Sanitation Data'!I1))),'Data Summary'!DL7="Yes"),OFFSET('Sanitation Data'!$I$10,0,10*ROW('Sanitation Data'!I1)),NA())</f>
        <v>#N/A</v>
      </c>
      <c r="AX7" s="505" t="e">
        <f ca="1">+IF(AND(ISNUMBER(OFFSET('Sanitation Data'!$I$11,0,10*ROW('Sanitation Data'!I1))),'Data Summary'!DM7="Yes"),OFFSET('Sanitation Data'!$I$11,0,10*ROW('Sanitation Data'!I1)),NA())</f>
        <v>#N/A</v>
      </c>
      <c r="AY7" s="505" t="e">
        <f ca="1">+IF(AND(ISNUMBER(OFFSET('Sanitation Data'!$I$12,0,10*ROW('Sanitation Data'!I1))),'Data Summary'!DN7="Yes"),OFFSET('Sanitation Data'!$I$12,0,10*ROW('Sanitation Data'!I1)),NA())</f>
        <v>#N/A</v>
      </c>
      <c r="AZ7" s="506" t="e">
        <f ca="1">+IF(AND(ISNUMBER(OFFSET('Hygiene Data'!$D$5,0,10*ROW('Hygiene Data'!D1))),'Data Summary'!DO7="Yes"),OFFSET('Hygiene Data'!$D$5,0,10*ROW('Hygiene Data'!D1)),NA())</f>
        <v>#N/A</v>
      </c>
      <c r="BA7" s="506" t="e">
        <f ca="1">+IF(AND(ISNUMBER(OFFSET('Hygiene Data'!$D$7,0,10*ROW('Hygiene Data'!D1))),'Data Summary'!DP7="Yes"),OFFSET('Hygiene Data'!$D$7,0,10*ROW('Hygiene Data'!D1)),NA())</f>
        <v>#N/A</v>
      </c>
      <c r="BB7" s="506" t="e">
        <f ca="1">+IF(AND(ISNUMBER(OFFSET('Hygiene Data'!$D$9,0,10*ROW('Hygiene Data'!D1))),'Data Summary'!DQ7="Yes"),OFFSET('Hygiene Data'!$D$9,0,10*ROW('Hygiene Data'!D1)),NA())</f>
        <v>#N/A</v>
      </c>
      <c r="BC7" s="506" t="e">
        <f ca="1">+IF(AND(ISNUMBER(OFFSET('Hygiene Data'!$E$5,0,10*ROW('Hygiene Data'!E1))),'Data Summary'!DR7="Yes"),OFFSET('Hygiene Data'!$E$5,0,10*ROW('Hygiene Data'!E1)),NA())</f>
        <v>#N/A</v>
      </c>
      <c r="BD7" s="506" t="e">
        <f ca="1">+IF(AND(ISNUMBER(OFFSET('Hygiene Data'!$E$7,0,10*ROW('Hygiene Data'!E1))),'Data Summary'!DS7="Yes"),OFFSET('Hygiene Data'!$E$7,0,10*ROW('Hygiene Data'!E1)),NA())</f>
        <v>#N/A</v>
      </c>
      <c r="BE7" s="506" t="e">
        <f ca="1">+IF(AND(ISNUMBER(OFFSET('Hygiene Data'!$E$9,0,10*ROW('Hygiene Data'!E1))),'Data Summary'!DT7="Yes"),OFFSET('Hygiene Data'!$E$9,0,10*ROW('Hygiene Data'!E1)),NA())</f>
        <v>#N/A</v>
      </c>
      <c r="BF7" s="506" t="e">
        <f ca="1">+IF(AND(ISNUMBER(OFFSET('Hygiene Data'!$F$5,0,10*ROW('Hygiene Data'!F1))),'Data Summary'!DU7="Yes"),OFFSET('Hygiene Data'!$F$5,0,10*ROW('Hygiene Data'!F1)),NA())</f>
        <v>#N/A</v>
      </c>
      <c r="BG7" s="506" t="e">
        <f ca="1">+IF(AND(ISNUMBER(OFFSET('Hygiene Data'!$F$7,0,10*ROW('Hygiene Data'!F1))),'Data Summary'!DV7="Yes"),OFFSET('Hygiene Data'!$F$7,0,10*ROW('Hygiene Data'!F1)),NA())</f>
        <v>#N/A</v>
      </c>
      <c r="BH7" s="506" t="e">
        <f ca="1">+IF(AND(ISNUMBER(OFFSET('Hygiene Data'!$F$9,0,10*ROW('Hygiene Data'!F1))),'Data Summary'!DW7="Yes"),OFFSET('Hygiene Data'!$F$9,0,10*ROW('Hygiene Data'!F1)),NA())</f>
        <v>#N/A</v>
      </c>
      <c r="BI7" s="506" t="e">
        <f ca="1">+IF(AND(ISNUMBER(OFFSET('Hygiene Data'!$G$5,0,10*ROW('Hygiene Data'!G1))),'Data Summary'!DX7="Yes"),OFFSET('Hygiene Data'!$G$5,0,10*ROW('Hygiene Data'!G1)),NA())</f>
        <v>#N/A</v>
      </c>
      <c r="BJ7" s="506" t="e">
        <f ca="1">+IF(AND(ISNUMBER(OFFSET('Hygiene Data'!$G$7,0,10*ROW('Hygiene Data'!G1))),'Data Summary'!DY7="Yes"),OFFSET('Hygiene Data'!$G$7,0,10*ROW('Hygiene Data'!G1)),NA())</f>
        <v>#N/A</v>
      </c>
      <c r="BK7" s="506" t="e">
        <f ca="1">+IF(AND(ISNUMBER(OFFSET('Hygiene Data'!$G$9,0,10*ROW('Hygiene Data'!G1))),'Data Summary'!DZ7="Yes"),OFFSET('Hygiene Data'!$G$9,0,10*ROW('Hygiene Data'!G1)),NA())</f>
        <v>#N/A</v>
      </c>
      <c r="BL7" s="506" t="e">
        <f ca="1">+IF(AND(ISNUMBER(OFFSET('Hygiene Data'!$H$5,0,10*ROW('Hygiene Data'!H1))),'Data Summary'!EA7="Yes"),OFFSET('Hygiene Data'!$H$5,0,10*ROW('Hygiene Data'!H1)),NA())</f>
        <v>#N/A</v>
      </c>
      <c r="BM7" s="506" t="e">
        <f ca="1">+IF(AND(ISNUMBER(OFFSET('Hygiene Data'!$H$7,0,10*ROW('Hygiene Data'!H1))),'Data Summary'!EB7="Yes"),OFFSET('Hygiene Data'!$H$7,0,10*ROW('Hygiene Data'!H1)),NA())</f>
        <v>#N/A</v>
      </c>
      <c r="BN7" s="506" t="e">
        <f ca="1">+IF(AND(ISNUMBER(OFFSET('Hygiene Data'!$H$9,0,10*ROW('Hygiene Data'!H1))),'Data Summary'!EC7="Yes"),OFFSET('Hygiene Data'!$H$9,0,10*ROW('Hygiene Data'!H1)),NA())</f>
        <v>#N/A</v>
      </c>
      <c r="BO7" s="506" t="e">
        <f ca="1">+IF(AND(ISNUMBER(OFFSET('Hygiene Data'!$I$5,0,10*ROW('Hygiene Data'!I1))),'Data Summary'!ED7="Yes"),OFFSET('Hygiene Data'!$I$5,0,10*ROW('Hygiene Data'!I1)),NA())</f>
        <v>#N/A</v>
      </c>
      <c r="BP7" s="506" t="e">
        <f ca="1">+IF(AND(ISNUMBER(OFFSET('Hygiene Data'!$I$7,0,10*ROW('Hygiene Data'!I1))),'Data Summary'!EE7="Yes"),OFFSET('Hygiene Data'!$I$7,0,10*ROW('Hygiene Data'!I1)),NA())</f>
        <v>#N/A</v>
      </c>
      <c r="BQ7" s="506" t="e">
        <f ca="1">+IF(AND(ISNUMBER(OFFSET('Hygiene Data'!$I$9,0,10*ROW('Hygiene Data'!I1))),'Data Summary'!EF7="Yes"),OFFSET('Hygiene Data'!$I$9,0,10*ROW('Hygiene Data'!I1)),NA())</f>
        <v>#N/A</v>
      </c>
    </row>
    <row r="8" spans="1:69" x14ac:dyDescent="0.25">
      <c r="A8" s="502" t="str">
        <f ca="1">+RIGHT('Data Summary'!A8,LEN('Data Summary'!A8)-9)</f>
        <v>EMIS</v>
      </c>
      <c r="B8" s="476" t="str">
        <f ca="1">+IF(ISTEXT('Data Summary'!B8),'Data Summary'!B8,"")</f>
        <v>EMIS</v>
      </c>
      <c r="C8" s="503">
        <f ca="1">+VALUE('Data Summary'!C8)</f>
        <v>2016</v>
      </c>
      <c r="D8" s="504">
        <f ca="1">+IF(AND(ISNUMBER(OFFSET('Water Data'!$D$4,0,10*ROW('Water Data'!D2))),'Data Summary'!BS8="Yes"),100-OFFSET('Water Data'!$D$4,0,10*ROW('Water Data'!D2)),NA())</f>
        <v>92</v>
      </c>
      <c r="E8" s="504" t="e">
        <f ca="1">+IF(AND(ISNUMBER(OFFSET('Water Data'!$D$6,0,10*ROW('Water Data'!D2))),'Data Summary'!BT8="Yes"),OFFSET('Water Data'!$D$6,0,10*ROW('Water Data'!D2)),NA())</f>
        <v>#N/A</v>
      </c>
      <c r="F8" s="504" t="e">
        <f ca="1">+IF(AND(ISNUMBER(OFFSET('Water Data'!$D$9,0,10*ROW('Water Data'!D2))),'Data Summary'!BU8="Yes"),OFFSET('Water Data'!$D$9,0,10*ROW('Water Data'!D2)),NA())</f>
        <v>#N/A</v>
      </c>
      <c r="G8" s="504" t="e">
        <f ca="1">+IF(AND(ISNUMBER(OFFSET('Water Data'!$E$4,0,10*ROW('Water Data'!E2))),'Data Summary'!BV8="Yes"),100-OFFSET('Water Data'!$E$4,0,10*ROW('Water Data'!E2)),NA())</f>
        <v>#N/A</v>
      </c>
      <c r="H8" s="504" t="e">
        <f ca="1">+IF(AND(ISNUMBER(OFFSET('Water Data'!$E$6,0,10*ROW('Water Data'!E2))),'Data Summary'!BW8="Yes"),OFFSET('Water Data'!$E$6,0,10*ROW('Water Data'!E2)),NA())</f>
        <v>#N/A</v>
      </c>
      <c r="I8" s="504" t="e">
        <f ca="1">+IF(AND(ISNUMBER(OFFSET('Water Data'!$E$9,0,10*ROW('Water Data'!E2))),'Data Summary'!BX8="Yes"),OFFSET('Water Data'!$E$9,0,10*ROW('Water Data'!E2)),NA())</f>
        <v>#N/A</v>
      </c>
      <c r="J8" s="504" t="e">
        <f ca="1">+IF(AND(ISNUMBER(OFFSET('Water Data'!$F$4,0,10*ROW('Water Data'!F2))),'Data Summary'!BY8="Yes"),100-OFFSET('Water Data'!$F$4,0,10*ROW('Water Data'!F2)),NA())</f>
        <v>#N/A</v>
      </c>
      <c r="K8" s="504" t="e">
        <f ca="1">+IF(AND(ISNUMBER(OFFSET('Water Data'!$F$6,0,10*ROW('Water Data'!F2))),'Data Summary'!BZ8="Yes"),OFFSET('Water Data'!$F$6,0,10*ROW('Water Data'!F2)),NA())</f>
        <v>#N/A</v>
      </c>
      <c r="L8" s="504" t="e">
        <f ca="1">+IF(AND(ISNUMBER(OFFSET('Water Data'!$F$9,0,10*ROW('Water Data'!F2))),'Data Summary'!CA8="Yes"),OFFSET('Water Data'!$F$9,0,10*ROW('Water Data'!F2)),NA())</f>
        <v>#N/A</v>
      </c>
      <c r="M8" s="504" t="e">
        <f ca="1">+IF(AND(ISNUMBER(OFFSET('Water Data'!$G$4,0,10*ROW('Water Data'!G2))),'Data Summary'!CB8="Yes"),100-OFFSET('Water Data'!$G$4,0,10*ROW('Water Data'!G2)),NA())</f>
        <v>#N/A</v>
      </c>
      <c r="N8" s="504" t="e">
        <f ca="1">+IF(AND(ISNUMBER(OFFSET('Water Data'!$G$6,0,10*ROW('Water Data'!G2))),'Data Summary'!CC8="Yes"),OFFSET('Water Data'!$G$6,0,10*ROW('Water Data'!G2)),NA())</f>
        <v>#N/A</v>
      </c>
      <c r="O8" s="504" t="e">
        <f ca="1">+IF(AND(ISNUMBER(OFFSET('Water Data'!$G$9,0,10*ROW('Water Data'!G2))),'Data Summary'!CD8="Yes"),OFFSET('Water Data'!$G$9,0,10*ROW('Water Data'!G2)),NA())</f>
        <v>#N/A</v>
      </c>
      <c r="P8" s="504">
        <f ca="1">+IF(AND(ISNUMBER(OFFSET('Water Data'!$H$4,0,10*ROW('Water Data'!H2))),'Data Summary'!CE8="Yes"),100-OFFSET('Water Data'!$H$4,0,10*ROW('Water Data'!H2)),NA())</f>
        <v>92</v>
      </c>
      <c r="Q8" s="504" t="e">
        <f ca="1">+IF(AND(ISNUMBER(OFFSET('Water Data'!$H$6,0,10*ROW('Water Data'!H2))),'Data Summary'!CF8="Yes"),OFFSET('Water Data'!$H$6,0,10*ROW('Water Data'!H2)),NA())</f>
        <v>#N/A</v>
      </c>
      <c r="R8" s="504" t="e">
        <f ca="1">+IF(AND(ISNUMBER(OFFSET('Water Data'!$H$9,0,10*ROW('Water Data'!H2))),'Data Summary'!CG8="Yes"),OFFSET('Water Data'!$H$9,0,10*ROW('Water Data'!H2)),NA())</f>
        <v>#N/A</v>
      </c>
      <c r="S8" s="504">
        <f ca="1">+IF(AND(ISNUMBER(OFFSET('Water Data'!$I$4,0,10*ROW('Water Data'!I2))),'Data Summary'!CH8="Yes"),100-OFFSET('Water Data'!$I$4,0,10*ROW('Water Data'!I2)),NA())</f>
        <v>92</v>
      </c>
      <c r="T8" s="504" t="e">
        <f ca="1">+IF(AND(ISNUMBER(OFFSET('Water Data'!$I$6,0,10*ROW('Water Data'!I2))),'Data Summary'!CI8="Yes"),OFFSET('Water Data'!$I$6,0,10*ROW('Water Data'!I2)),NA())</f>
        <v>#N/A</v>
      </c>
      <c r="U8" s="504" t="e">
        <f ca="1">+IF(AND(ISNUMBER(OFFSET('Water Data'!$I$9,0,10*ROW('Water Data'!I2))),'Data Summary'!CJ8="Yes"),OFFSET('Water Data'!$I$9,0,10*ROW('Water Data'!I2)),NA())</f>
        <v>#N/A</v>
      </c>
      <c r="V8" s="505">
        <f ca="1">+IF(AND(ISNUMBER(OFFSET('Sanitation Data'!$D$4,0,10*ROW('Sanitation Data'!D2))),'Data Summary'!CK8="Yes"),100-OFFSET('Sanitation Data'!$D$4,0,10*ROW('Sanitation Data'!D2)),NA())</f>
        <v>65.916452442159382</v>
      </c>
      <c r="W8" s="505" t="e">
        <f ca="1">+IF(AND(ISNUMBER(OFFSET('Sanitation Data'!$D$6,0,10*ROW('Sanitation Data'!D2))),'Data Summary'!CL8="Yes"),OFFSET('Sanitation Data'!$D$6,0,10*ROW('Sanitation Data'!D2)),NA())</f>
        <v>#N/A</v>
      </c>
      <c r="X8" s="505" t="e">
        <f ca="1">+IF(AND(ISNUMBER(OFFSET('Sanitation Data'!$D$10,0,10*ROW('Sanitation Data'!D2))),'Data Summary'!CM8="Yes"),OFFSET('Sanitation Data'!$D$10,0,10*ROW('Sanitation Data'!D2)),NA())</f>
        <v>#N/A</v>
      </c>
      <c r="Y8" s="505" t="e">
        <f ca="1">+IF(AND(ISNUMBER(OFFSET('Sanitation Data'!$D$11,0,10*ROW('Sanitation Data'!D2))),'Data Summary'!CN8="Yes"),OFFSET('Sanitation Data'!$D$11,0,10*ROW('Sanitation Data'!D2)),NA())</f>
        <v>#N/A</v>
      </c>
      <c r="Z8" s="505" t="e">
        <f ca="1">+IF(AND(ISNUMBER(OFFSET('Sanitation Data'!$D$12,0,10*ROW('Sanitation Data'!D2))),'Data Summary'!CO8="Yes"),OFFSET('Sanitation Data'!$D$12,0,10*ROW('Sanitation Data'!D2)),NA())</f>
        <v>#N/A</v>
      </c>
      <c r="AA8" s="505" t="e">
        <f ca="1">+IF(AND(ISNUMBER(OFFSET('Sanitation Data'!$E$4,0,10*ROW('Sanitation Data'!E2))),'Data Summary'!CP8="Yes"),100-OFFSET('Sanitation Data'!$E$4,0,10*ROW('Sanitation Data'!E2)),NA())</f>
        <v>#N/A</v>
      </c>
      <c r="AB8" s="505" t="e">
        <f ca="1">+IF(AND(ISNUMBER(OFFSET('Sanitation Data'!$E$6,0,10*ROW('Sanitation Data'!E2))),'Data Summary'!CQ8="Yes"),OFFSET('Sanitation Data'!$E$6,0,10*ROW('Sanitation Data'!E2)),NA())</f>
        <v>#N/A</v>
      </c>
      <c r="AC8" s="505" t="e">
        <f ca="1">+IF(AND(ISNUMBER(OFFSET('Sanitation Data'!$E$10,0,10*ROW('Sanitation Data'!E2))),'Data Summary'!CR8="Yes"),OFFSET('Sanitation Data'!$E$10,0,10*ROW('Sanitation Data'!E2)),NA())</f>
        <v>#N/A</v>
      </c>
      <c r="AD8" s="505" t="e">
        <f ca="1">+IF(AND(ISNUMBER(OFFSET('Sanitation Data'!$E$11,0,10*ROW('Sanitation Data'!E2))),'Data Summary'!CS8="Yes"),OFFSET('Sanitation Data'!$E$11,0,10*ROW('Sanitation Data'!E2)),NA())</f>
        <v>#N/A</v>
      </c>
      <c r="AE8" s="505" t="e">
        <f ca="1">+IF(AND(ISNUMBER(OFFSET('Sanitation Data'!$E$12,0,10*ROW('Sanitation Data'!E2))),'Data Summary'!CT8="Yes"),OFFSET('Sanitation Data'!$E$12,0,10*ROW('Sanitation Data'!E2)),NA())</f>
        <v>#N/A</v>
      </c>
      <c r="AF8" s="505" t="e">
        <f ca="1">+IF(AND(ISNUMBER(OFFSET('Sanitation Data'!$F$4,0,10*ROW('Sanitation Data'!F2))),'Data Summary'!CU8="Yes"),100-OFFSET('Sanitation Data'!$F$4,0,10*ROW('Sanitation Data'!F2)),NA())</f>
        <v>#N/A</v>
      </c>
      <c r="AG8" s="505" t="e">
        <f ca="1">+IF(AND(ISNUMBER(OFFSET('Sanitation Data'!$F$6,0,10*ROW('Sanitation Data'!F2))),'Data Summary'!CV8="Yes"),OFFSET('Sanitation Data'!$F$6,0,10*ROW('Sanitation Data'!F2)),NA())</f>
        <v>#N/A</v>
      </c>
      <c r="AH8" s="505" t="e">
        <f ca="1">+IF(AND(ISNUMBER(OFFSET('Sanitation Data'!$F$10,0,10*ROW('Sanitation Data'!F2))),'Data Summary'!CW8="Yes"),OFFSET('Sanitation Data'!$F$10,0,10*ROW('Sanitation Data'!F2)),NA())</f>
        <v>#N/A</v>
      </c>
      <c r="AI8" s="505" t="e">
        <f ca="1">+IF(AND(ISNUMBER(OFFSET('Sanitation Data'!$F$11,0,10*ROW('Sanitation Data'!F2))),'Data Summary'!CX8="Yes"),OFFSET('Sanitation Data'!$F$11,0,10*ROW('Sanitation Data'!F2)),NA())</f>
        <v>#N/A</v>
      </c>
      <c r="AJ8" s="505" t="e">
        <f ca="1">+IF(AND(ISNUMBER(OFFSET('Sanitation Data'!$F$12,0,10*ROW('Sanitation Data'!F2))),'Data Summary'!CY8="Yes"),OFFSET('Sanitation Data'!$F$12,0,10*ROW('Sanitation Data'!F2)),NA())</f>
        <v>#N/A</v>
      </c>
      <c r="AK8" s="505" t="e">
        <f ca="1">+IF(AND(ISNUMBER(OFFSET('Sanitation Data'!$G$4,0,10*ROW('Sanitation Data'!G2))),'Data Summary'!CZ8="Yes"),100-OFFSET('Sanitation Data'!$G$4,0,10*ROW('Sanitation Data'!G2)),NA())</f>
        <v>#N/A</v>
      </c>
      <c r="AL8" s="505" t="e">
        <f ca="1">+IF(AND(ISNUMBER(OFFSET('Sanitation Data'!$G$6,0,10*ROW('Sanitation Data'!G2))),'Data Summary'!DA8="Yes"),OFFSET('Sanitation Data'!$G$6,0,10*ROW('Sanitation Data'!G2)),NA())</f>
        <v>#N/A</v>
      </c>
      <c r="AM8" s="505" t="e">
        <f ca="1">+IF(AND(ISNUMBER(OFFSET('Sanitation Data'!$G$10,0,10*ROW('Sanitation Data'!G2))),'Data Summary'!DB8="Yes"),OFFSET('Sanitation Data'!$G$10,0,10*ROW('Sanitation Data'!G2)),NA())</f>
        <v>#N/A</v>
      </c>
      <c r="AN8" s="505" t="e">
        <f ca="1">+IF(AND(ISNUMBER(OFFSET('Sanitation Data'!$G$11,0,10*ROW('Sanitation Data'!G2))),'Data Summary'!DC8="Yes"),OFFSET('Sanitation Data'!$G$11,0,10*ROW('Sanitation Data'!G2)),NA())</f>
        <v>#N/A</v>
      </c>
      <c r="AO8" s="505" t="e">
        <f ca="1">+IF(AND(ISNUMBER(OFFSET('Sanitation Data'!$G$12,0,10*ROW('Sanitation Data'!G2))),'Data Summary'!DD8="Yes"),OFFSET('Sanitation Data'!$G$12,0,10*ROW('Sanitation Data'!G2)),NA())</f>
        <v>#N/A</v>
      </c>
      <c r="AP8" s="505">
        <f ca="1">+IF(AND(ISNUMBER(OFFSET('Sanitation Data'!$H$4,0,10*ROW('Sanitation Data'!H2))),'Data Summary'!DE8="Yes"),100-OFFSET('Sanitation Data'!$H$4,0,10*ROW('Sanitation Data'!H2)),NA())</f>
        <v>64</v>
      </c>
      <c r="AQ8" s="505" t="e">
        <f ca="1">+IF(AND(ISNUMBER(OFFSET('Sanitation Data'!$H$6,0,10*ROW('Sanitation Data'!H2))),'Data Summary'!DF8="Yes"),OFFSET('Sanitation Data'!$H$6,0,10*ROW('Sanitation Data'!H2)),NA())</f>
        <v>#N/A</v>
      </c>
      <c r="AR8" s="505" t="e">
        <f ca="1">+IF(AND(ISNUMBER(OFFSET('Sanitation Data'!$H$10,0,10*ROW('Sanitation Data'!H2))),'Data Summary'!DG8="Yes"),OFFSET('Sanitation Data'!$H$10,0,10*ROW('Sanitation Data'!H2)),NA())</f>
        <v>#N/A</v>
      </c>
      <c r="AS8" s="505" t="e">
        <f ca="1">+IF(AND(ISNUMBER(OFFSET('Sanitation Data'!$H$11,0,10*ROW('Sanitation Data'!H2))),'Data Summary'!DH8="Yes"),OFFSET('Sanitation Data'!$H$11,0,10*ROW('Sanitation Data'!H2)),NA())</f>
        <v>#N/A</v>
      </c>
      <c r="AT8" s="505" t="e">
        <f ca="1">+IF(AND(ISNUMBER(OFFSET('Sanitation Data'!$H$12,0,10*ROW('Sanitation Data'!H2))),'Data Summary'!DI8="Yes"),OFFSET('Sanitation Data'!$H$12,0,10*ROW('Sanitation Data'!H2)),NA())</f>
        <v>#N/A</v>
      </c>
      <c r="AU8" s="505">
        <f ca="1">+IF(AND(ISNUMBER(OFFSET('Sanitation Data'!$I$4,0,10*ROW('Sanitation Data'!I2))),'Data Summary'!DJ8="Yes"),100-OFFSET('Sanitation Data'!$I$4,0,10*ROW('Sanitation Data'!I2)),NA())</f>
        <v>92</v>
      </c>
      <c r="AV8" s="505" t="e">
        <f ca="1">+IF(AND(ISNUMBER(OFFSET('Sanitation Data'!$I$6,0,10*ROW('Sanitation Data'!I2))),'Data Summary'!DK8="Yes"),OFFSET('Sanitation Data'!$I$6,0,10*ROW('Sanitation Data'!I2)),NA())</f>
        <v>#N/A</v>
      </c>
      <c r="AW8" s="505" t="e">
        <f ca="1">+IF(AND(ISNUMBER(OFFSET('Sanitation Data'!$I$10,0,10*ROW('Sanitation Data'!I2))),'Data Summary'!DL8="Yes"),OFFSET('Sanitation Data'!$I$10,0,10*ROW('Sanitation Data'!I2)),NA())</f>
        <v>#N/A</v>
      </c>
      <c r="AX8" s="505" t="e">
        <f ca="1">+IF(AND(ISNUMBER(OFFSET('Sanitation Data'!$I$11,0,10*ROW('Sanitation Data'!I2))),'Data Summary'!DM8="Yes"),OFFSET('Sanitation Data'!$I$11,0,10*ROW('Sanitation Data'!I2)),NA())</f>
        <v>#N/A</v>
      </c>
      <c r="AY8" s="505" t="e">
        <f ca="1">+IF(AND(ISNUMBER(OFFSET('Sanitation Data'!$I$12,0,10*ROW('Sanitation Data'!I2))),'Data Summary'!DN8="Yes"),OFFSET('Sanitation Data'!$I$12,0,10*ROW('Sanitation Data'!I2)),NA())</f>
        <v>#N/A</v>
      </c>
      <c r="AZ8" s="506" t="e">
        <f ca="1">+IF(AND(ISNUMBER(OFFSET('Hygiene Data'!$D$5,0,10*ROW('Hygiene Data'!D2))),'Data Summary'!DO8="Yes"),OFFSET('Hygiene Data'!$D$5,0,10*ROW('Hygiene Data'!D2)),NA())</f>
        <v>#N/A</v>
      </c>
      <c r="BA8" s="506" t="e">
        <f ca="1">+IF(AND(ISNUMBER(OFFSET('Hygiene Data'!$D$7,0,10*ROW('Hygiene Data'!D2))),'Data Summary'!DP8="Yes"),OFFSET('Hygiene Data'!$D$7,0,10*ROW('Hygiene Data'!D2)),NA())</f>
        <v>#N/A</v>
      </c>
      <c r="BB8" s="506" t="e">
        <f ca="1">+IF(AND(ISNUMBER(OFFSET('Hygiene Data'!$D$9,0,10*ROW('Hygiene Data'!D2))),'Data Summary'!DQ8="Yes"),OFFSET('Hygiene Data'!$D$9,0,10*ROW('Hygiene Data'!D2)),NA())</f>
        <v>#N/A</v>
      </c>
      <c r="BC8" s="506" t="e">
        <f ca="1">+IF(AND(ISNUMBER(OFFSET('Hygiene Data'!$E$5,0,10*ROW('Hygiene Data'!E2))),'Data Summary'!DR8="Yes"),OFFSET('Hygiene Data'!$E$5,0,10*ROW('Hygiene Data'!E2)),NA())</f>
        <v>#N/A</v>
      </c>
      <c r="BD8" s="506" t="e">
        <f ca="1">+IF(AND(ISNUMBER(OFFSET('Hygiene Data'!$E$7,0,10*ROW('Hygiene Data'!E2))),'Data Summary'!DS8="Yes"),OFFSET('Hygiene Data'!$E$7,0,10*ROW('Hygiene Data'!E2)),NA())</f>
        <v>#N/A</v>
      </c>
      <c r="BE8" s="506" t="e">
        <f ca="1">+IF(AND(ISNUMBER(OFFSET('Hygiene Data'!$E$9,0,10*ROW('Hygiene Data'!E2))),'Data Summary'!DT8="Yes"),OFFSET('Hygiene Data'!$E$9,0,10*ROW('Hygiene Data'!E2)),NA())</f>
        <v>#N/A</v>
      </c>
      <c r="BF8" s="506" t="e">
        <f ca="1">+IF(AND(ISNUMBER(OFFSET('Hygiene Data'!$F$5,0,10*ROW('Hygiene Data'!F2))),'Data Summary'!DU8="Yes"),OFFSET('Hygiene Data'!$F$5,0,10*ROW('Hygiene Data'!F2)),NA())</f>
        <v>#N/A</v>
      </c>
      <c r="BG8" s="506" t="e">
        <f ca="1">+IF(AND(ISNUMBER(OFFSET('Hygiene Data'!$F$7,0,10*ROW('Hygiene Data'!F2))),'Data Summary'!DV8="Yes"),OFFSET('Hygiene Data'!$F$7,0,10*ROW('Hygiene Data'!F2)),NA())</f>
        <v>#N/A</v>
      </c>
      <c r="BH8" s="506" t="e">
        <f ca="1">+IF(AND(ISNUMBER(OFFSET('Hygiene Data'!$F$9,0,10*ROW('Hygiene Data'!F2))),'Data Summary'!DW8="Yes"),OFFSET('Hygiene Data'!$F$9,0,10*ROW('Hygiene Data'!F2)),NA())</f>
        <v>#N/A</v>
      </c>
      <c r="BI8" s="506" t="e">
        <f ca="1">+IF(AND(ISNUMBER(OFFSET('Hygiene Data'!$G$5,0,10*ROW('Hygiene Data'!G2))),'Data Summary'!DX8="Yes"),OFFSET('Hygiene Data'!$G$5,0,10*ROW('Hygiene Data'!G2)),NA())</f>
        <v>#N/A</v>
      </c>
      <c r="BJ8" s="506" t="e">
        <f ca="1">+IF(AND(ISNUMBER(OFFSET('Hygiene Data'!$G$7,0,10*ROW('Hygiene Data'!G2))),'Data Summary'!DY8="Yes"),OFFSET('Hygiene Data'!$G$7,0,10*ROW('Hygiene Data'!G2)),NA())</f>
        <v>#N/A</v>
      </c>
      <c r="BK8" s="506" t="e">
        <f ca="1">+IF(AND(ISNUMBER(OFFSET('Hygiene Data'!$G$9,0,10*ROW('Hygiene Data'!G2))),'Data Summary'!DZ8="Yes"),OFFSET('Hygiene Data'!$G$9,0,10*ROW('Hygiene Data'!G2)),NA())</f>
        <v>#N/A</v>
      </c>
      <c r="BL8" s="506" t="e">
        <f ca="1">+IF(AND(ISNUMBER(OFFSET('Hygiene Data'!$H$5,0,10*ROW('Hygiene Data'!H2))),'Data Summary'!EA8="Yes"),OFFSET('Hygiene Data'!$H$5,0,10*ROW('Hygiene Data'!H2)),NA())</f>
        <v>#N/A</v>
      </c>
      <c r="BM8" s="506" t="e">
        <f ca="1">+IF(AND(ISNUMBER(OFFSET('Hygiene Data'!$H$7,0,10*ROW('Hygiene Data'!H2))),'Data Summary'!EB8="Yes"),OFFSET('Hygiene Data'!$H$7,0,10*ROW('Hygiene Data'!H2)),NA())</f>
        <v>#N/A</v>
      </c>
      <c r="BN8" s="506" t="e">
        <f ca="1">+IF(AND(ISNUMBER(OFFSET('Hygiene Data'!$H$9,0,10*ROW('Hygiene Data'!H2))),'Data Summary'!EC8="Yes"),OFFSET('Hygiene Data'!$H$9,0,10*ROW('Hygiene Data'!H2)),NA())</f>
        <v>#N/A</v>
      </c>
      <c r="BO8" s="506" t="e">
        <f ca="1">+IF(AND(ISNUMBER(OFFSET('Hygiene Data'!$I$5,0,10*ROW('Hygiene Data'!I2))),'Data Summary'!ED8="Yes"),OFFSET('Hygiene Data'!$I$5,0,10*ROW('Hygiene Data'!I2)),NA())</f>
        <v>#N/A</v>
      </c>
      <c r="BP8" s="506" t="e">
        <f ca="1">+IF(AND(ISNUMBER(OFFSET('Hygiene Data'!$I$7,0,10*ROW('Hygiene Data'!I2))),'Data Summary'!EE8="Yes"),OFFSET('Hygiene Data'!$I$7,0,10*ROW('Hygiene Data'!I2)),NA())</f>
        <v>#N/A</v>
      </c>
      <c r="BQ8" s="506" t="e">
        <f ca="1">+IF(AND(ISNUMBER(OFFSET('Hygiene Data'!$I$9,0,10*ROW('Hygiene Data'!I2))),'Data Summary'!EF8="Yes"),OFFSET('Hygiene Data'!$I$9,0,10*ROW('Hygiene Data'!I2)),NA())</f>
        <v>#N/A</v>
      </c>
    </row>
    <row r="9" spans="1:69" x14ac:dyDescent="0.25">
      <c r="A9" s="502" t="str">
        <f ca="1">+RIGHT('Data Summary'!A9,LEN('Data Summary'!A9)-9)</f>
        <v>SUR</v>
      </c>
      <c r="B9" s="476" t="str">
        <f ca="1">+IF(ISTEXT('Data Summary'!B9),'Data Summary'!B9,"")</f>
        <v>Survey</v>
      </c>
      <c r="C9" s="503">
        <f ca="1">+VALUE('Data Summary'!C9)</f>
        <v>2017</v>
      </c>
      <c r="D9" s="504" t="e">
        <f ca="1">+IF(AND(ISNUMBER(OFFSET('Water Data'!$D$4,0,10*ROW('Water Data'!D3))),'Data Summary'!BS9="Yes"),100-OFFSET('Water Data'!$D$4,0,10*ROW('Water Data'!D3)),NA())</f>
        <v>#N/A</v>
      </c>
      <c r="E9" s="504">
        <f ca="1">+IF(AND(ISNUMBER(OFFSET('Water Data'!$D$6,0,10*ROW('Water Data'!D3))),'Data Summary'!BT9="Yes"),OFFSET('Water Data'!$D$6,0,10*ROW('Water Data'!D3)),NA())</f>
        <v>60.101009999999995</v>
      </c>
      <c r="F9" s="504">
        <f ca="1">+IF(AND(ISNUMBER(OFFSET('Water Data'!$D$9,0,10*ROW('Water Data'!D3))),'Data Summary'!BU9="Yes"),OFFSET('Water Data'!$D$9,0,10*ROW('Water Data'!D3)),NA())</f>
        <v>50.757579999999997</v>
      </c>
      <c r="G9" s="504" t="e">
        <f ca="1">+IF(AND(ISNUMBER(OFFSET('Water Data'!$E$4,0,10*ROW('Water Data'!E3))),'Data Summary'!BV9="Yes"),100-OFFSET('Water Data'!$E$4,0,10*ROW('Water Data'!E3)),NA())</f>
        <v>#N/A</v>
      </c>
      <c r="H9" s="504">
        <f ca="1">+IF(AND(ISNUMBER(OFFSET('Water Data'!$E$6,0,10*ROW('Water Data'!E3))),'Data Summary'!BW9="Yes"),OFFSET('Water Data'!$E$6,0,10*ROW('Water Data'!E3)),NA())</f>
        <v>64.646460000000005</v>
      </c>
      <c r="I9" s="504">
        <f ca="1">+IF(AND(ISNUMBER(OFFSET('Water Data'!$E$9,0,10*ROW('Water Data'!E3))),'Data Summary'!BX9="Yes"),OFFSET('Water Data'!$E$9,0,10*ROW('Water Data'!E3)),NA())</f>
        <v>60.606059999999999</v>
      </c>
      <c r="J9" s="504" t="e">
        <f ca="1">+IF(AND(ISNUMBER(OFFSET('Water Data'!$F$4,0,10*ROW('Water Data'!F3))),'Data Summary'!BY9="Yes"),100-OFFSET('Water Data'!$F$4,0,10*ROW('Water Data'!F3)),NA())</f>
        <v>#N/A</v>
      </c>
      <c r="K9" s="504">
        <f ca="1">+IF(AND(ISNUMBER(OFFSET('Water Data'!$F$6,0,10*ROW('Water Data'!F3))),'Data Summary'!BZ9="Yes"),OFFSET('Water Data'!$F$6,0,10*ROW('Water Data'!F3)),NA())</f>
        <v>58.865250000000003</v>
      </c>
      <c r="L9" s="504">
        <f ca="1">+IF(AND(ISNUMBER(OFFSET('Water Data'!$F$9,0,10*ROW('Water Data'!F3))),'Data Summary'!CA9="Yes"),OFFSET('Water Data'!$F$9,0,10*ROW('Water Data'!F3)),NA())</f>
        <v>47.872340000000001</v>
      </c>
      <c r="M9" s="504" t="e">
        <f ca="1">+IF(AND(ISNUMBER(OFFSET('Water Data'!$G$4,0,10*ROW('Water Data'!G3))),'Data Summary'!CB9="Yes"),100-OFFSET('Water Data'!$G$4,0,10*ROW('Water Data'!G3)),NA())</f>
        <v>#N/A</v>
      </c>
      <c r="N9" s="504" t="e">
        <f ca="1">+IF(AND(ISNUMBER(OFFSET('Water Data'!$G$6,0,10*ROW('Water Data'!G3))),'Data Summary'!CC9="Yes"),OFFSET('Water Data'!$G$6,0,10*ROW('Water Data'!G3)),NA())</f>
        <v>#N/A</v>
      </c>
      <c r="O9" s="504" t="e">
        <f ca="1">+IF(AND(ISNUMBER(OFFSET('Water Data'!$G$9,0,10*ROW('Water Data'!G3))),'Data Summary'!CD9="Yes"),OFFSET('Water Data'!$G$9,0,10*ROW('Water Data'!G3)),NA())</f>
        <v>#N/A</v>
      </c>
      <c r="P9" s="504" t="e">
        <f ca="1">+IF(AND(ISNUMBER(OFFSET('Water Data'!$H$4,0,10*ROW('Water Data'!H3))),'Data Summary'!CE9="Yes"),100-OFFSET('Water Data'!$H$4,0,10*ROW('Water Data'!H3)),NA())</f>
        <v>#N/A</v>
      </c>
      <c r="Q9" s="504">
        <f ca="1">+IF(AND(ISNUMBER(OFFSET('Water Data'!$H$6,0,10*ROW('Water Data'!H3))),'Data Summary'!CF9="Yes"),OFFSET('Water Data'!$H$6,0,10*ROW('Water Data'!H3)),NA())</f>
        <v>60.101009999999995</v>
      </c>
      <c r="R9" s="504">
        <f ca="1">+IF(AND(ISNUMBER(OFFSET('Water Data'!$H$9,0,10*ROW('Water Data'!H3))),'Data Summary'!CG9="Yes"),OFFSET('Water Data'!$H$9,0,10*ROW('Water Data'!H3)),NA())</f>
        <v>50.757579999999997</v>
      </c>
      <c r="S9" s="504" t="e">
        <f ca="1">+IF(AND(ISNUMBER(OFFSET('Water Data'!$I$4,0,10*ROW('Water Data'!I3))),'Data Summary'!CH9="Yes"),100-OFFSET('Water Data'!$I$4,0,10*ROW('Water Data'!I3)),NA())</f>
        <v>#N/A</v>
      </c>
      <c r="T9" s="504" t="e">
        <f ca="1">+IF(AND(ISNUMBER(OFFSET('Water Data'!$I$6,0,10*ROW('Water Data'!I3))),'Data Summary'!CI9="Yes"),OFFSET('Water Data'!$I$6,0,10*ROW('Water Data'!I3)),NA())</f>
        <v>#N/A</v>
      </c>
      <c r="U9" s="504" t="e">
        <f ca="1">+IF(AND(ISNUMBER(OFFSET('Water Data'!$I$9,0,10*ROW('Water Data'!I3))),'Data Summary'!CJ9="Yes"),OFFSET('Water Data'!$I$9,0,10*ROW('Water Data'!I3)),NA())</f>
        <v>#N/A</v>
      </c>
      <c r="V9" s="505">
        <f ca="1">+IF(AND(ISNUMBER(OFFSET('Sanitation Data'!$D$4,0,10*ROW('Sanitation Data'!D3))),'Data Summary'!CK9="Yes"),100-OFFSET('Sanitation Data'!$D$4,0,10*ROW('Sanitation Data'!D3)),NA())</f>
        <v>70.202020000000005</v>
      </c>
      <c r="W9" s="505" t="e">
        <f ca="1">+IF(AND(ISNUMBER(OFFSET('Sanitation Data'!$D$6,0,10*ROW('Sanitation Data'!D3))),'Data Summary'!CL9="Yes"),OFFSET('Sanitation Data'!$D$6,0,10*ROW('Sanitation Data'!D3)),NA())</f>
        <v>#N/A</v>
      </c>
      <c r="X9" s="505" t="e">
        <f ca="1">+IF(AND(ISNUMBER(OFFSET('Sanitation Data'!$D$10,0,10*ROW('Sanitation Data'!D3))),'Data Summary'!CM9="Yes"),OFFSET('Sanitation Data'!$D$10,0,10*ROW('Sanitation Data'!D3)),NA())</f>
        <v>#N/A</v>
      </c>
      <c r="Y9" s="505" t="e">
        <f ca="1">+IF(AND(ISNUMBER(OFFSET('Sanitation Data'!$D$11,0,10*ROW('Sanitation Data'!D3))),'Data Summary'!CN9="Yes"),OFFSET('Sanitation Data'!$D$11,0,10*ROW('Sanitation Data'!D3)),NA())</f>
        <v>#N/A</v>
      </c>
      <c r="Z9" s="505">
        <f ca="1">+IF(AND(ISNUMBER(OFFSET('Sanitation Data'!$D$12,0,10*ROW('Sanitation Data'!D3))),'Data Summary'!CO9="Yes"),OFFSET('Sanitation Data'!$D$12,0,10*ROW('Sanitation Data'!D3)),NA())</f>
        <v>47.979799999999997</v>
      </c>
      <c r="AA9" s="505">
        <f ca="1">+IF(AND(ISNUMBER(OFFSET('Sanitation Data'!$E$4,0,10*ROW('Sanitation Data'!E3))),'Data Summary'!CP9="Yes"),100-OFFSET('Sanitation Data'!$E$4,0,10*ROW('Sanitation Data'!E3)),NA())</f>
        <v>88.888890000000004</v>
      </c>
      <c r="AB9" s="505" t="e">
        <f ca="1">+IF(AND(ISNUMBER(OFFSET('Sanitation Data'!$E$6,0,10*ROW('Sanitation Data'!E3))),'Data Summary'!CQ9="Yes"),OFFSET('Sanitation Data'!$E$6,0,10*ROW('Sanitation Data'!E3)),NA())</f>
        <v>#N/A</v>
      </c>
      <c r="AC9" s="505" t="e">
        <f ca="1">+IF(AND(ISNUMBER(OFFSET('Sanitation Data'!$E$10,0,10*ROW('Sanitation Data'!E3))),'Data Summary'!CR9="Yes"),OFFSET('Sanitation Data'!$E$10,0,10*ROW('Sanitation Data'!E3)),NA())</f>
        <v>#N/A</v>
      </c>
      <c r="AD9" s="505" t="e">
        <f ca="1">+IF(AND(ISNUMBER(OFFSET('Sanitation Data'!$E$11,0,10*ROW('Sanitation Data'!E3))),'Data Summary'!CS9="Yes"),OFFSET('Sanitation Data'!$E$11,0,10*ROW('Sanitation Data'!E3)),NA())</f>
        <v>#N/A</v>
      </c>
      <c r="AE9" s="505">
        <f ca="1">+IF(AND(ISNUMBER(OFFSET('Sanitation Data'!$E$12,0,10*ROW('Sanitation Data'!E3))),'Data Summary'!CT9="Yes"),OFFSET('Sanitation Data'!$E$12,0,10*ROW('Sanitation Data'!E3)),NA())</f>
        <v>66.666669999999996</v>
      </c>
      <c r="AF9" s="505">
        <f ca="1">+IF(AND(ISNUMBER(OFFSET('Sanitation Data'!$F$4,0,10*ROW('Sanitation Data'!F3))),'Data Summary'!CU9="Yes"),100-OFFSET('Sanitation Data'!$F$4,0,10*ROW('Sanitation Data'!F3)),NA())</f>
        <v>62.76596</v>
      </c>
      <c r="AG9" s="505" t="e">
        <f ca="1">+IF(AND(ISNUMBER(OFFSET('Sanitation Data'!$F$6,0,10*ROW('Sanitation Data'!F3))),'Data Summary'!CV9="Yes"),OFFSET('Sanitation Data'!$F$6,0,10*ROW('Sanitation Data'!F3)),NA())</f>
        <v>#N/A</v>
      </c>
      <c r="AH9" s="505" t="e">
        <f ca="1">+IF(AND(ISNUMBER(OFFSET('Sanitation Data'!$F$10,0,10*ROW('Sanitation Data'!F3))),'Data Summary'!CW9="Yes"),OFFSET('Sanitation Data'!$F$10,0,10*ROW('Sanitation Data'!F3)),NA())</f>
        <v>#N/A</v>
      </c>
      <c r="AI9" s="505" t="e">
        <f ca="1">+IF(AND(ISNUMBER(OFFSET('Sanitation Data'!$F$11,0,10*ROW('Sanitation Data'!F3))),'Data Summary'!CX9="Yes"),OFFSET('Sanitation Data'!$F$11,0,10*ROW('Sanitation Data'!F3)),NA())</f>
        <v>#N/A</v>
      </c>
      <c r="AJ9" s="505">
        <f ca="1">+IF(AND(ISNUMBER(OFFSET('Sanitation Data'!$F$12,0,10*ROW('Sanitation Data'!F3))),'Data Summary'!CY9="Yes"),OFFSET('Sanitation Data'!$F$12,0,10*ROW('Sanitation Data'!F3)),NA())</f>
        <v>39.71631</v>
      </c>
      <c r="AK9" s="505" t="e">
        <f ca="1">+IF(AND(ISNUMBER(OFFSET('Sanitation Data'!$G$4,0,10*ROW('Sanitation Data'!G3))),'Data Summary'!CZ9="Yes"),100-OFFSET('Sanitation Data'!$G$4,0,10*ROW('Sanitation Data'!G3)),NA())</f>
        <v>#N/A</v>
      </c>
      <c r="AL9" s="505" t="e">
        <f ca="1">+IF(AND(ISNUMBER(OFFSET('Sanitation Data'!$G$6,0,10*ROW('Sanitation Data'!G3))),'Data Summary'!DA9="Yes"),OFFSET('Sanitation Data'!$G$6,0,10*ROW('Sanitation Data'!G3)),NA())</f>
        <v>#N/A</v>
      </c>
      <c r="AM9" s="505" t="e">
        <f ca="1">+IF(AND(ISNUMBER(OFFSET('Sanitation Data'!$G$10,0,10*ROW('Sanitation Data'!G3))),'Data Summary'!DB9="Yes"),OFFSET('Sanitation Data'!$G$10,0,10*ROW('Sanitation Data'!G3)),NA())</f>
        <v>#N/A</v>
      </c>
      <c r="AN9" s="505" t="e">
        <f ca="1">+IF(AND(ISNUMBER(OFFSET('Sanitation Data'!$G$11,0,10*ROW('Sanitation Data'!G3))),'Data Summary'!DC9="Yes"),OFFSET('Sanitation Data'!$G$11,0,10*ROW('Sanitation Data'!G3)),NA())</f>
        <v>#N/A</v>
      </c>
      <c r="AO9" s="505" t="e">
        <f ca="1">+IF(AND(ISNUMBER(OFFSET('Sanitation Data'!$G$12,0,10*ROW('Sanitation Data'!G3))),'Data Summary'!DD9="Yes"),OFFSET('Sanitation Data'!$G$12,0,10*ROW('Sanitation Data'!G3)),NA())</f>
        <v>#N/A</v>
      </c>
      <c r="AP9" s="505">
        <f ca="1">+IF(AND(ISNUMBER(OFFSET('Sanitation Data'!$H$4,0,10*ROW('Sanitation Data'!H3))),'Data Summary'!DE9="Yes"),100-OFFSET('Sanitation Data'!$H$4,0,10*ROW('Sanitation Data'!H3)),NA())</f>
        <v>70.202020000000005</v>
      </c>
      <c r="AQ9" s="505" t="e">
        <f ca="1">+IF(AND(ISNUMBER(OFFSET('Sanitation Data'!$H$6,0,10*ROW('Sanitation Data'!H3))),'Data Summary'!DF9="Yes"),OFFSET('Sanitation Data'!$H$6,0,10*ROW('Sanitation Data'!H3)),NA())</f>
        <v>#N/A</v>
      </c>
      <c r="AR9" s="505" t="e">
        <f ca="1">+IF(AND(ISNUMBER(OFFSET('Sanitation Data'!$H$10,0,10*ROW('Sanitation Data'!H3))),'Data Summary'!DG9="Yes"),OFFSET('Sanitation Data'!$H$10,0,10*ROW('Sanitation Data'!H3)),NA())</f>
        <v>#N/A</v>
      </c>
      <c r="AS9" s="505" t="e">
        <f ca="1">+IF(AND(ISNUMBER(OFFSET('Sanitation Data'!$H$11,0,10*ROW('Sanitation Data'!H3))),'Data Summary'!DH9="Yes"),OFFSET('Sanitation Data'!$H$11,0,10*ROW('Sanitation Data'!H3)),NA())</f>
        <v>#N/A</v>
      </c>
      <c r="AT9" s="505">
        <f ca="1">+IF(AND(ISNUMBER(OFFSET('Sanitation Data'!$H$12,0,10*ROW('Sanitation Data'!H3))),'Data Summary'!DI9="Yes"),OFFSET('Sanitation Data'!$H$12,0,10*ROW('Sanitation Data'!H3)),NA())</f>
        <v>47.979799999999997</v>
      </c>
      <c r="AU9" s="505" t="e">
        <f ca="1">+IF(AND(ISNUMBER(OFFSET('Sanitation Data'!$I$4,0,10*ROW('Sanitation Data'!I3))),'Data Summary'!DJ9="Yes"),100-OFFSET('Sanitation Data'!$I$4,0,10*ROW('Sanitation Data'!I3)),NA())</f>
        <v>#N/A</v>
      </c>
      <c r="AV9" s="505" t="e">
        <f ca="1">+IF(AND(ISNUMBER(OFFSET('Sanitation Data'!$I$6,0,10*ROW('Sanitation Data'!I3))),'Data Summary'!DK9="Yes"),OFFSET('Sanitation Data'!$I$6,0,10*ROW('Sanitation Data'!I3)),NA())</f>
        <v>#N/A</v>
      </c>
      <c r="AW9" s="505" t="e">
        <f ca="1">+IF(AND(ISNUMBER(OFFSET('Sanitation Data'!$I$10,0,10*ROW('Sanitation Data'!I3))),'Data Summary'!DL9="Yes"),OFFSET('Sanitation Data'!$I$10,0,10*ROW('Sanitation Data'!I3)),NA())</f>
        <v>#N/A</v>
      </c>
      <c r="AX9" s="505" t="e">
        <f ca="1">+IF(AND(ISNUMBER(OFFSET('Sanitation Data'!$I$11,0,10*ROW('Sanitation Data'!I3))),'Data Summary'!DM9="Yes"),OFFSET('Sanitation Data'!$I$11,0,10*ROW('Sanitation Data'!I3)),NA())</f>
        <v>#N/A</v>
      </c>
      <c r="AY9" s="505" t="e">
        <f ca="1">+IF(AND(ISNUMBER(OFFSET('Sanitation Data'!$I$12,0,10*ROW('Sanitation Data'!I3))),'Data Summary'!DN9="Yes"),OFFSET('Sanitation Data'!$I$12,0,10*ROW('Sanitation Data'!I3)),NA())</f>
        <v>#N/A</v>
      </c>
      <c r="AZ9" s="506" t="e">
        <f ca="1">+IF(AND(ISNUMBER(OFFSET('Hygiene Data'!$D$5,0,10*ROW('Hygiene Data'!D3))),'Data Summary'!DO9="Yes"),OFFSET('Hygiene Data'!$D$5,0,10*ROW('Hygiene Data'!D3)),NA())</f>
        <v>#N/A</v>
      </c>
      <c r="BA9" s="506" t="e">
        <f ca="1">+IF(AND(ISNUMBER(OFFSET('Hygiene Data'!$D$7,0,10*ROW('Hygiene Data'!D3))),'Data Summary'!DP9="Yes"),OFFSET('Hygiene Data'!$D$7,0,10*ROW('Hygiene Data'!D3)),NA())</f>
        <v>#N/A</v>
      </c>
      <c r="BB9" s="506">
        <f ca="1">+IF(AND(ISNUMBER(OFFSET('Hygiene Data'!$D$9,0,10*ROW('Hygiene Data'!D3))),'Data Summary'!DQ9="Yes"),OFFSET('Hygiene Data'!$D$9,0,10*ROW('Hygiene Data'!D3)),NA())</f>
        <v>21.717169999999999</v>
      </c>
      <c r="BC9" s="506" t="e">
        <f ca="1">+IF(AND(ISNUMBER(OFFSET('Hygiene Data'!$E$5,0,10*ROW('Hygiene Data'!E3))),'Data Summary'!DR9="Yes"),OFFSET('Hygiene Data'!$E$5,0,10*ROW('Hygiene Data'!E3)),NA())</f>
        <v>#N/A</v>
      </c>
      <c r="BD9" s="506" t="e">
        <f ca="1">+IF(AND(ISNUMBER(OFFSET('Hygiene Data'!$E$7,0,10*ROW('Hygiene Data'!E3))),'Data Summary'!DS9="Yes"),OFFSET('Hygiene Data'!$E$7,0,10*ROW('Hygiene Data'!E3)),NA())</f>
        <v>#N/A</v>
      </c>
      <c r="BE9" s="506">
        <f ca="1">+IF(AND(ISNUMBER(OFFSET('Hygiene Data'!$E$9,0,10*ROW('Hygiene Data'!E3))),'Data Summary'!DT9="Yes"),OFFSET('Hygiene Data'!$E$9,0,10*ROW('Hygiene Data'!E3)),NA())</f>
        <v>45.454549999999998</v>
      </c>
      <c r="BF9" s="506" t="e">
        <f ca="1">+IF(AND(ISNUMBER(OFFSET('Hygiene Data'!$F$5,0,10*ROW('Hygiene Data'!F3))),'Data Summary'!DU9="Yes"),OFFSET('Hygiene Data'!$F$5,0,10*ROW('Hygiene Data'!F3)),NA())</f>
        <v>#N/A</v>
      </c>
      <c r="BG9" s="506" t="e">
        <f ca="1">+IF(AND(ISNUMBER(OFFSET('Hygiene Data'!$F$7,0,10*ROW('Hygiene Data'!F3))),'Data Summary'!DV9="Yes"),OFFSET('Hygiene Data'!$F$7,0,10*ROW('Hygiene Data'!F3)),NA())</f>
        <v>#N/A</v>
      </c>
      <c r="BH9" s="506">
        <f ca="1">+IF(AND(ISNUMBER(OFFSET('Hygiene Data'!$F$9,0,10*ROW('Hygiene Data'!F3))),'Data Summary'!DW9="Yes"),OFFSET('Hygiene Data'!$F$9,0,10*ROW('Hygiene Data'!F3)),NA())</f>
        <v>13.120570000000001</v>
      </c>
      <c r="BI9" s="506" t="e">
        <f ca="1">+IF(AND(ISNUMBER(OFFSET('Hygiene Data'!$G$5,0,10*ROW('Hygiene Data'!G3))),'Data Summary'!DX9="Yes"),OFFSET('Hygiene Data'!$G$5,0,10*ROW('Hygiene Data'!G3)),NA())</f>
        <v>#N/A</v>
      </c>
      <c r="BJ9" s="506" t="e">
        <f ca="1">+IF(AND(ISNUMBER(OFFSET('Hygiene Data'!$G$7,0,10*ROW('Hygiene Data'!G3))),'Data Summary'!DY9="Yes"),OFFSET('Hygiene Data'!$G$7,0,10*ROW('Hygiene Data'!G3)),NA())</f>
        <v>#N/A</v>
      </c>
      <c r="BK9" s="506" t="e">
        <f ca="1">+IF(AND(ISNUMBER(OFFSET('Hygiene Data'!$G$9,0,10*ROW('Hygiene Data'!G3))),'Data Summary'!DZ9="Yes"),OFFSET('Hygiene Data'!$G$9,0,10*ROW('Hygiene Data'!G3)),NA())</f>
        <v>#N/A</v>
      </c>
      <c r="BL9" s="506" t="e">
        <f ca="1">+IF(AND(ISNUMBER(OFFSET('Hygiene Data'!$H$5,0,10*ROW('Hygiene Data'!H3))),'Data Summary'!EA9="Yes"),OFFSET('Hygiene Data'!$H$5,0,10*ROW('Hygiene Data'!H3)),NA())</f>
        <v>#N/A</v>
      </c>
      <c r="BM9" s="506" t="e">
        <f ca="1">+IF(AND(ISNUMBER(OFFSET('Hygiene Data'!$H$7,0,10*ROW('Hygiene Data'!H3))),'Data Summary'!EB9="Yes"),OFFSET('Hygiene Data'!$H$7,0,10*ROW('Hygiene Data'!H3)),NA())</f>
        <v>#N/A</v>
      </c>
      <c r="BN9" s="506">
        <f ca="1">+IF(AND(ISNUMBER(OFFSET('Hygiene Data'!$H$9,0,10*ROW('Hygiene Data'!H3))),'Data Summary'!EC9="Yes"),OFFSET('Hygiene Data'!$H$9,0,10*ROW('Hygiene Data'!H3)),NA())</f>
        <v>21.717169999999999</v>
      </c>
      <c r="BO9" s="506" t="e">
        <f ca="1">+IF(AND(ISNUMBER(OFFSET('Hygiene Data'!$I$5,0,10*ROW('Hygiene Data'!I3))),'Data Summary'!ED9="Yes"),OFFSET('Hygiene Data'!$I$5,0,10*ROW('Hygiene Data'!I3)),NA())</f>
        <v>#N/A</v>
      </c>
      <c r="BP9" s="506" t="e">
        <f ca="1">+IF(AND(ISNUMBER(OFFSET('Hygiene Data'!$I$7,0,10*ROW('Hygiene Data'!I3))),'Data Summary'!EE9="Yes"),OFFSET('Hygiene Data'!$I$7,0,10*ROW('Hygiene Data'!I3)),NA())</f>
        <v>#N/A</v>
      </c>
      <c r="BQ9" s="506" t="e">
        <f ca="1">+IF(AND(ISNUMBER(OFFSET('Hygiene Data'!$I$9,0,10*ROW('Hygiene Data'!I3))),'Data Summary'!EF9="Yes"),OFFSET('Hygiene Data'!$I$9,0,10*ROW('Hygiene Data'!I3)),NA())</f>
        <v>#N/A</v>
      </c>
    </row>
    <row r="10" spans="1:69" x14ac:dyDescent="0.25">
      <c r="A10" s="502" t="str">
        <f ca="1">+RIGHT('Data Summary'!A10,LEN('Data Summary'!A10)-9)</f>
        <v>SUR</v>
      </c>
      <c r="B10" s="476" t="str">
        <f ca="1">+IF(ISTEXT('Data Summary'!B10),'Data Summary'!B10,"")</f>
        <v>Survey</v>
      </c>
      <c r="C10" s="503">
        <f ca="1">+VALUE('Data Summary'!C10)</f>
        <v>2018</v>
      </c>
      <c r="D10" s="504" t="e">
        <f ca="1">+IF(AND(ISNUMBER(OFFSET('Water Data'!$D$4,0,10*ROW('Water Data'!D4))),'Data Summary'!BS10="Yes"),100-OFFSET('Water Data'!$D$4,0,10*ROW('Water Data'!D4)),NA())</f>
        <v>#N/A</v>
      </c>
      <c r="E10" s="504" t="e">
        <f ca="1">+IF(AND(ISNUMBER(OFFSET('Water Data'!$D$6,0,10*ROW('Water Data'!D4))),'Data Summary'!BT10="Yes"),OFFSET('Water Data'!$D$6,0,10*ROW('Water Data'!D4)),NA())</f>
        <v>#N/A</v>
      </c>
      <c r="F10" s="504" t="e">
        <f ca="1">+IF(AND(ISNUMBER(OFFSET('Water Data'!$D$9,0,10*ROW('Water Data'!D4))),'Data Summary'!BU10="Yes"),OFFSET('Water Data'!$D$9,0,10*ROW('Water Data'!D4)),NA())</f>
        <v>#N/A</v>
      </c>
      <c r="G10" s="504" t="e">
        <f ca="1">+IF(AND(ISNUMBER(OFFSET('Water Data'!$E$4,0,10*ROW('Water Data'!E4))),'Data Summary'!BV10="Yes"),100-OFFSET('Water Data'!$E$4,0,10*ROW('Water Data'!E4)),NA())</f>
        <v>#N/A</v>
      </c>
      <c r="H10" s="504" t="e">
        <f ca="1">+IF(AND(ISNUMBER(OFFSET('Water Data'!$E$6,0,10*ROW('Water Data'!E4))),'Data Summary'!BW10="Yes"),OFFSET('Water Data'!$E$6,0,10*ROW('Water Data'!E4)),NA())</f>
        <v>#N/A</v>
      </c>
      <c r="I10" s="504" t="e">
        <f ca="1">+IF(AND(ISNUMBER(OFFSET('Water Data'!$E$9,0,10*ROW('Water Data'!E4))),'Data Summary'!BX10="Yes"),OFFSET('Water Data'!$E$9,0,10*ROW('Water Data'!E4)),NA())</f>
        <v>#N/A</v>
      </c>
      <c r="J10" s="504" t="e">
        <f ca="1">+IF(AND(ISNUMBER(OFFSET('Water Data'!$F$4,0,10*ROW('Water Data'!F4))),'Data Summary'!BY10="Yes"),100-OFFSET('Water Data'!$F$4,0,10*ROW('Water Data'!F4)),NA())</f>
        <v>#N/A</v>
      </c>
      <c r="K10" s="504" t="e">
        <f ca="1">+IF(AND(ISNUMBER(OFFSET('Water Data'!$F$6,0,10*ROW('Water Data'!F4))),'Data Summary'!BZ10="Yes"),OFFSET('Water Data'!$F$6,0,10*ROW('Water Data'!F4)),NA())</f>
        <v>#N/A</v>
      </c>
      <c r="L10" s="504" t="e">
        <f ca="1">+IF(AND(ISNUMBER(OFFSET('Water Data'!$F$9,0,10*ROW('Water Data'!F4))),'Data Summary'!CA10="Yes"),OFFSET('Water Data'!$F$9,0,10*ROW('Water Data'!F4)),NA())</f>
        <v>#N/A</v>
      </c>
      <c r="M10" s="504" t="e">
        <f ca="1">+IF(AND(ISNUMBER(OFFSET('Water Data'!$G$4,0,10*ROW('Water Data'!G4))),'Data Summary'!CB10="Yes"),100-OFFSET('Water Data'!$G$4,0,10*ROW('Water Data'!G4)),NA())</f>
        <v>#N/A</v>
      </c>
      <c r="N10" s="504" t="e">
        <f ca="1">+IF(AND(ISNUMBER(OFFSET('Water Data'!$G$6,0,10*ROW('Water Data'!G4))),'Data Summary'!CC10="Yes"),OFFSET('Water Data'!$G$6,0,10*ROW('Water Data'!G4)),NA())</f>
        <v>#N/A</v>
      </c>
      <c r="O10" s="504" t="e">
        <f ca="1">+IF(AND(ISNUMBER(OFFSET('Water Data'!$G$9,0,10*ROW('Water Data'!G4))),'Data Summary'!CD10="Yes"),OFFSET('Water Data'!$G$9,0,10*ROW('Water Data'!G4)),NA())</f>
        <v>#N/A</v>
      </c>
      <c r="P10" s="504" t="e">
        <f ca="1">+IF(AND(ISNUMBER(OFFSET('Water Data'!$H$4,0,10*ROW('Water Data'!H4))),'Data Summary'!CE10="Yes"),100-OFFSET('Water Data'!$H$4,0,10*ROW('Water Data'!H4)),NA())</f>
        <v>#N/A</v>
      </c>
      <c r="Q10" s="504" t="e">
        <f ca="1">+IF(AND(ISNUMBER(OFFSET('Water Data'!$H$6,0,10*ROW('Water Data'!H4))),'Data Summary'!CF10="Yes"),OFFSET('Water Data'!$H$6,0,10*ROW('Water Data'!H4)),NA())</f>
        <v>#N/A</v>
      </c>
      <c r="R10" s="504" t="e">
        <f ca="1">+IF(AND(ISNUMBER(OFFSET('Water Data'!$H$9,0,10*ROW('Water Data'!H4))),'Data Summary'!CG10="Yes"),OFFSET('Water Data'!$H$9,0,10*ROW('Water Data'!H4)),NA())</f>
        <v>#N/A</v>
      </c>
      <c r="S10" s="504" t="e">
        <f ca="1">+IF(AND(ISNUMBER(OFFSET('Water Data'!$I$4,0,10*ROW('Water Data'!I4))),'Data Summary'!CH10="Yes"),100-OFFSET('Water Data'!$I$4,0,10*ROW('Water Data'!I4)),NA())</f>
        <v>#N/A</v>
      </c>
      <c r="T10" s="504" t="e">
        <f ca="1">+IF(AND(ISNUMBER(OFFSET('Water Data'!$I$6,0,10*ROW('Water Data'!I4))),'Data Summary'!CI10="Yes"),OFFSET('Water Data'!$I$6,0,10*ROW('Water Data'!I4)),NA())</f>
        <v>#N/A</v>
      </c>
      <c r="U10" s="504" t="e">
        <f ca="1">+IF(AND(ISNUMBER(OFFSET('Water Data'!$I$9,0,10*ROW('Water Data'!I4))),'Data Summary'!CJ10="Yes"),OFFSET('Water Data'!$I$9,0,10*ROW('Water Data'!I4)),NA())</f>
        <v>#N/A</v>
      </c>
      <c r="V10" s="505">
        <f ca="1">+IF(AND(ISNUMBER(OFFSET('Sanitation Data'!$D$4,0,10*ROW('Sanitation Data'!D4))),'Data Summary'!CK10="Yes"),100-OFFSET('Sanitation Data'!$D$4,0,10*ROW('Sanitation Data'!D4)),NA())</f>
        <v>67.900000000000006</v>
      </c>
      <c r="W10" s="505" t="e">
        <f ca="1">+IF(AND(ISNUMBER(OFFSET('Sanitation Data'!$D$6,0,10*ROW('Sanitation Data'!D4))),'Data Summary'!CL10="Yes"),OFFSET('Sanitation Data'!$D$6,0,10*ROW('Sanitation Data'!D4)),NA())</f>
        <v>#N/A</v>
      </c>
      <c r="X10" s="505" t="e">
        <f ca="1">+IF(AND(ISNUMBER(OFFSET('Sanitation Data'!$D$10,0,10*ROW('Sanitation Data'!D4))),'Data Summary'!CM10="Yes"),OFFSET('Sanitation Data'!$D$10,0,10*ROW('Sanitation Data'!D4)),NA())</f>
        <v>#N/A</v>
      </c>
      <c r="Y10" s="505" t="e">
        <f ca="1">+IF(AND(ISNUMBER(OFFSET('Sanitation Data'!$D$11,0,10*ROW('Sanitation Data'!D4))),'Data Summary'!CN10="Yes"),OFFSET('Sanitation Data'!$D$11,0,10*ROW('Sanitation Data'!D4)),NA())</f>
        <v>#N/A</v>
      </c>
      <c r="Z10" s="505">
        <f ca="1">+IF(AND(ISNUMBER(OFFSET('Sanitation Data'!$D$12,0,10*ROW('Sanitation Data'!D4))),'Data Summary'!CO10="Yes"),OFFSET('Sanitation Data'!$D$12,0,10*ROW('Sanitation Data'!D4)),NA())</f>
        <v>25.326700000000002</v>
      </c>
      <c r="AA10" s="505" t="e">
        <f ca="1">+IF(AND(ISNUMBER(OFFSET('Sanitation Data'!$E$4,0,10*ROW('Sanitation Data'!E4))),'Data Summary'!CP10="Yes"),100-OFFSET('Sanitation Data'!$E$4,0,10*ROW('Sanitation Data'!E4)),NA())</f>
        <v>#N/A</v>
      </c>
      <c r="AB10" s="505" t="e">
        <f ca="1">+IF(AND(ISNUMBER(OFFSET('Sanitation Data'!$E$6,0,10*ROW('Sanitation Data'!E4))),'Data Summary'!CQ10="Yes"),OFFSET('Sanitation Data'!$E$6,0,10*ROW('Sanitation Data'!E4)),NA())</f>
        <v>#N/A</v>
      </c>
      <c r="AC10" s="505" t="e">
        <f ca="1">+IF(AND(ISNUMBER(OFFSET('Sanitation Data'!$E$10,0,10*ROW('Sanitation Data'!E4))),'Data Summary'!CR10="Yes"),OFFSET('Sanitation Data'!$E$10,0,10*ROW('Sanitation Data'!E4)),NA())</f>
        <v>#N/A</v>
      </c>
      <c r="AD10" s="505" t="e">
        <f ca="1">+IF(AND(ISNUMBER(OFFSET('Sanitation Data'!$E$11,0,10*ROW('Sanitation Data'!E4))),'Data Summary'!CS10="Yes"),OFFSET('Sanitation Data'!$E$11,0,10*ROW('Sanitation Data'!E4)),NA())</f>
        <v>#N/A</v>
      </c>
      <c r="AE10" s="505" t="e">
        <f ca="1">+IF(AND(ISNUMBER(OFFSET('Sanitation Data'!$E$12,0,10*ROW('Sanitation Data'!E4))),'Data Summary'!CT10="Yes"),OFFSET('Sanitation Data'!$E$12,0,10*ROW('Sanitation Data'!E4)),NA())</f>
        <v>#N/A</v>
      </c>
      <c r="AF10" s="505" t="e">
        <f ca="1">+IF(AND(ISNUMBER(OFFSET('Sanitation Data'!$F$4,0,10*ROW('Sanitation Data'!F4))),'Data Summary'!CU10="Yes"),100-OFFSET('Sanitation Data'!$F$4,0,10*ROW('Sanitation Data'!F4)),NA())</f>
        <v>#N/A</v>
      </c>
      <c r="AG10" s="505" t="e">
        <f ca="1">+IF(AND(ISNUMBER(OFFSET('Sanitation Data'!$F$6,0,10*ROW('Sanitation Data'!F4))),'Data Summary'!CV10="Yes"),OFFSET('Sanitation Data'!$F$6,0,10*ROW('Sanitation Data'!F4)),NA())</f>
        <v>#N/A</v>
      </c>
      <c r="AH10" s="505" t="e">
        <f ca="1">+IF(AND(ISNUMBER(OFFSET('Sanitation Data'!$F$10,0,10*ROW('Sanitation Data'!F4))),'Data Summary'!CW10="Yes"),OFFSET('Sanitation Data'!$F$10,0,10*ROW('Sanitation Data'!F4)),NA())</f>
        <v>#N/A</v>
      </c>
      <c r="AI10" s="505" t="e">
        <f ca="1">+IF(AND(ISNUMBER(OFFSET('Sanitation Data'!$F$11,0,10*ROW('Sanitation Data'!F4))),'Data Summary'!CX10="Yes"),OFFSET('Sanitation Data'!$F$11,0,10*ROW('Sanitation Data'!F4)),NA())</f>
        <v>#N/A</v>
      </c>
      <c r="AJ10" s="505" t="e">
        <f ca="1">+IF(AND(ISNUMBER(OFFSET('Sanitation Data'!$F$12,0,10*ROW('Sanitation Data'!F4))),'Data Summary'!CY10="Yes"),OFFSET('Sanitation Data'!$F$12,0,10*ROW('Sanitation Data'!F4)),NA())</f>
        <v>#N/A</v>
      </c>
      <c r="AK10" s="505" t="e">
        <f ca="1">+IF(AND(ISNUMBER(OFFSET('Sanitation Data'!$G$4,0,10*ROW('Sanitation Data'!G4))),'Data Summary'!CZ10="Yes"),100-OFFSET('Sanitation Data'!$G$4,0,10*ROW('Sanitation Data'!G4)),NA())</f>
        <v>#N/A</v>
      </c>
      <c r="AL10" s="505" t="e">
        <f ca="1">+IF(AND(ISNUMBER(OFFSET('Sanitation Data'!$G$6,0,10*ROW('Sanitation Data'!G4))),'Data Summary'!DA10="Yes"),OFFSET('Sanitation Data'!$G$6,0,10*ROW('Sanitation Data'!G4)),NA())</f>
        <v>#N/A</v>
      </c>
      <c r="AM10" s="505" t="e">
        <f ca="1">+IF(AND(ISNUMBER(OFFSET('Sanitation Data'!$G$10,0,10*ROW('Sanitation Data'!G4))),'Data Summary'!DB10="Yes"),OFFSET('Sanitation Data'!$G$10,0,10*ROW('Sanitation Data'!G4)),NA())</f>
        <v>#N/A</v>
      </c>
      <c r="AN10" s="505" t="e">
        <f ca="1">+IF(AND(ISNUMBER(OFFSET('Sanitation Data'!$G$11,0,10*ROW('Sanitation Data'!G4))),'Data Summary'!DC10="Yes"),OFFSET('Sanitation Data'!$G$11,0,10*ROW('Sanitation Data'!G4)),NA())</f>
        <v>#N/A</v>
      </c>
      <c r="AO10" s="505" t="e">
        <f ca="1">+IF(AND(ISNUMBER(OFFSET('Sanitation Data'!$G$12,0,10*ROW('Sanitation Data'!G4))),'Data Summary'!DD10="Yes"),OFFSET('Sanitation Data'!$G$12,0,10*ROW('Sanitation Data'!G4)),NA())</f>
        <v>#N/A</v>
      </c>
      <c r="AP10" s="505">
        <f ca="1">+IF(AND(ISNUMBER(OFFSET('Sanitation Data'!$H$4,0,10*ROW('Sanitation Data'!H4))),'Data Summary'!DE10="Yes"),100-OFFSET('Sanitation Data'!$H$4,0,10*ROW('Sanitation Data'!H4)),NA())</f>
        <v>67.900000000000006</v>
      </c>
      <c r="AQ10" s="505" t="e">
        <f ca="1">+IF(AND(ISNUMBER(OFFSET('Sanitation Data'!$H$6,0,10*ROW('Sanitation Data'!H4))),'Data Summary'!DF10="Yes"),OFFSET('Sanitation Data'!$H$6,0,10*ROW('Sanitation Data'!H4)),NA())</f>
        <v>#N/A</v>
      </c>
      <c r="AR10" s="505" t="e">
        <f ca="1">+IF(AND(ISNUMBER(OFFSET('Sanitation Data'!$H$10,0,10*ROW('Sanitation Data'!H4))),'Data Summary'!DG10="Yes"),OFFSET('Sanitation Data'!$H$10,0,10*ROW('Sanitation Data'!H4)),NA())</f>
        <v>#N/A</v>
      </c>
      <c r="AS10" s="505" t="e">
        <f ca="1">+IF(AND(ISNUMBER(OFFSET('Sanitation Data'!$H$11,0,10*ROW('Sanitation Data'!H4))),'Data Summary'!DH10="Yes"),OFFSET('Sanitation Data'!$H$11,0,10*ROW('Sanitation Data'!H4)),NA())</f>
        <v>#N/A</v>
      </c>
      <c r="AT10" s="505">
        <f ca="1">+IF(AND(ISNUMBER(OFFSET('Sanitation Data'!$H$12,0,10*ROW('Sanitation Data'!H4))),'Data Summary'!DI10="Yes"),OFFSET('Sanitation Data'!$H$12,0,10*ROW('Sanitation Data'!H4)),NA())</f>
        <v>25.326700000000002</v>
      </c>
      <c r="AU10" s="505" t="e">
        <f ca="1">+IF(AND(ISNUMBER(OFFSET('Sanitation Data'!$I$4,0,10*ROW('Sanitation Data'!I4))),'Data Summary'!DJ10="Yes"),100-OFFSET('Sanitation Data'!$I$4,0,10*ROW('Sanitation Data'!I4)),NA())</f>
        <v>#N/A</v>
      </c>
      <c r="AV10" s="505" t="e">
        <f ca="1">+IF(AND(ISNUMBER(OFFSET('Sanitation Data'!$I$6,0,10*ROW('Sanitation Data'!I4))),'Data Summary'!DK10="Yes"),OFFSET('Sanitation Data'!$I$6,0,10*ROW('Sanitation Data'!I4)),NA())</f>
        <v>#N/A</v>
      </c>
      <c r="AW10" s="505" t="e">
        <f ca="1">+IF(AND(ISNUMBER(OFFSET('Sanitation Data'!$I$10,0,10*ROW('Sanitation Data'!I4))),'Data Summary'!DL10="Yes"),OFFSET('Sanitation Data'!$I$10,0,10*ROW('Sanitation Data'!I4)),NA())</f>
        <v>#N/A</v>
      </c>
      <c r="AX10" s="505" t="e">
        <f ca="1">+IF(AND(ISNUMBER(OFFSET('Sanitation Data'!$I$11,0,10*ROW('Sanitation Data'!I4))),'Data Summary'!DM10="Yes"),OFFSET('Sanitation Data'!$I$11,0,10*ROW('Sanitation Data'!I4)),NA())</f>
        <v>#N/A</v>
      </c>
      <c r="AY10" s="505" t="e">
        <f ca="1">+IF(AND(ISNUMBER(OFFSET('Sanitation Data'!$I$12,0,10*ROW('Sanitation Data'!I4))),'Data Summary'!DN10="Yes"),OFFSET('Sanitation Data'!$I$12,0,10*ROW('Sanitation Data'!I4)),NA())</f>
        <v>#N/A</v>
      </c>
      <c r="AZ10" s="506">
        <f ca="1">+IF(AND(ISNUMBER(OFFSET('Hygiene Data'!$D$5,0,10*ROW('Hygiene Data'!D4))),'Data Summary'!DO10="Yes"),OFFSET('Hygiene Data'!$D$5,0,10*ROW('Hygiene Data'!D4)),NA())</f>
        <v>19.600000000000001</v>
      </c>
      <c r="BA10" s="506" t="e">
        <f ca="1">+IF(AND(ISNUMBER(OFFSET('Hygiene Data'!$D$7,0,10*ROW('Hygiene Data'!D4))),'Data Summary'!DP10="Yes"),OFFSET('Hygiene Data'!$D$7,0,10*ROW('Hygiene Data'!D4)),NA())</f>
        <v>#N/A</v>
      </c>
      <c r="BB10" s="506">
        <f ca="1">+IF(AND(ISNUMBER(OFFSET('Hygiene Data'!$D$9,0,10*ROW('Hygiene Data'!D4))),'Data Summary'!DQ10="Yes"),OFFSET('Hygiene Data'!$D$9,0,10*ROW('Hygiene Data'!D4)),NA())</f>
        <v>14.5</v>
      </c>
      <c r="BC10" s="506" t="e">
        <f ca="1">+IF(AND(ISNUMBER(OFFSET('Hygiene Data'!$E$5,0,10*ROW('Hygiene Data'!E4))),'Data Summary'!DR10="Yes"),OFFSET('Hygiene Data'!$E$5,0,10*ROW('Hygiene Data'!E4)),NA())</f>
        <v>#N/A</v>
      </c>
      <c r="BD10" s="506" t="e">
        <f ca="1">+IF(AND(ISNUMBER(OFFSET('Hygiene Data'!$E$7,0,10*ROW('Hygiene Data'!E4))),'Data Summary'!DS10="Yes"),OFFSET('Hygiene Data'!$E$7,0,10*ROW('Hygiene Data'!E4)),NA())</f>
        <v>#N/A</v>
      </c>
      <c r="BE10" s="506" t="e">
        <f ca="1">+IF(AND(ISNUMBER(OFFSET('Hygiene Data'!$E$9,0,10*ROW('Hygiene Data'!E4))),'Data Summary'!DT10="Yes"),OFFSET('Hygiene Data'!$E$9,0,10*ROW('Hygiene Data'!E4)),NA())</f>
        <v>#N/A</v>
      </c>
      <c r="BF10" s="506" t="e">
        <f ca="1">+IF(AND(ISNUMBER(OFFSET('Hygiene Data'!$F$5,0,10*ROW('Hygiene Data'!F4))),'Data Summary'!DU10="Yes"),OFFSET('Hygiene Data'!$F$5,0,10*ROW('Hygiene Data'!F4)),NA())</f>
        <v>#N/A</v>
      </c>
      <c r="BG10" s="506" t="e">
        <f ca="1">+IF(AND(ISNUMBER(OFFSET('Hygiene Data'!$F$7,0,10*ROW('Hygiene Data'!F4))),'Data Summary'!DV10="Yes"),OFFSET('Hygiene Data'!$F$7,0,10*ROW('Hygiene Data'!F4)),NA())</f>
        <v>#N/A</v>
      </c>
      <c r="BH10" s="506" t="e">
        <f ca="1">+IF(AND(ISNUMBER(OFFSET('Hygiene Data'!$F$9,0,10*ROW('Hygiene Data'!F4))),'Data Summary'!DW10="Yes"),OFFSET('Hygiene Data'!$F$9,0,10*ROW('Hygiene Data'!F4)),NA())</f>
        <v>#N/A</v>
      </c>
      <c r="BI10" s="506" t="e">
        <f ca="1">+IF(AND(ISNUMBER(OFFSET('Hygiene Data'!$G$5,0,10*ROW('Hygiene Data'!G4))),'Data Summary'!DX10="Yes"),OFFSET('Hygiene Data'!$G$5,0,10*ROW('Hygiene Data'!G4)),NA())</f>
        <v>#N/A</v>
      </c>
      <c r="BJ10" s="506" t="e">
        <f ca="1">+IF(AND(ISNUMBER(OFFSET('Hygiene Data'!$G$7,0,10*ROW('Hygiene Data'!G4))),'Data Summary'!DY10="Yes"),OFFSET('Hygiene Data'!$G$7,0,10*ROW('Hygiene Data'!G4)),NA())</f>
        <v>#N/A</v>
      </c>
      <c r="BK10" s="506" t="e">
        <f ca="1">+IF(AND(ISNUMBER(OFFSET('Hygiene Data'!$G$9,0,10*ROW('Hygiene Data'!G4))),'Data Summary'!DZ10="Yes"),OFFSET('Hygiene Data'!$G$9,0,10*ROW('Hygiene Data'!G4)),NA())</f>
        <v>#N/A</v>
      </c>
      <c r="BL10" s="506">
        <f ca="1">+IF(AND(ISNUMBER(OFFSET('Hygiene Data'!$H$5,0,10*ROW('Hygiene Data'!H4))),'Data Summary'!EA10="Yes"),OFFSET('Hygiene Data'!$H$5,0,10*ROW('Hygiene Data'!H4)),NA())</f>
        <v>19.600000000000001</v>
      </c>
      <c r="BM10" s="506" t="e">
        <f ca="1">+IF(AND(ISNUMBER(OFFSET('Hygiene Data'!$H$7,0,10*ROW('Hygiene Data'!H4))),'Data Summary'!EB10="Yes"),OFFSET('Hygiene Data'!$H$7,0,10*ROW('Hygiene Data'!H4)),NA())</f>
        <v>#N/A</v>
      </c>
      <c r="BN10" s="506">
        <f ca="1">+IF(AND(ISNUMBER(OFFSET('Hygiene Data'!$H$9,0,10*ROW('Hygiene Data'!H4))),'Data Summary'!EC10="Yes"),OFFSET('Hygiene Data'!$H$9,0,10*ROW('Hygiene Data'!H4)),NA())</f>
        <v>14.5</v>
      </c>
      <c r="BO10" s="506" t="e">
        <f ca="1">+IF(AND(ISNUMBER(OFFSET('Hygiene Data'!$I$5,0,10*ROW('Hygiene Data'!I4))),'Data Summary'!ED10="Yes"),OFFSET('Hygiene Data'!$I$5,0,10*ROW('Hygiene Data'!I4)),NA())</f>
        <v>#N/A</v>
      </c>
      <c r="BP10" s="506" t="e">
        <f ca="1">+IF(AND(ISNUMBER(OFFSET('Hygiene Data'!$I$7,0,10*ROW('Hygiene Data'!I4))),'Data Summary'!EE10="Yes"),OFFSET('Hygiene Data'!$I$7,0,10*ROW('Hygiene Data'!I4)),NA())</f>
        <v>#N/A</v>
      </c>
      <c r="BQ10" s="506" t="e">
        <f ca="1">+IF(AND(ISNUMBER(OFFSET('Hygiene Data'!$I$9,0,10*ROW('Hygiene Data'!I4))),'Data Summary'!EF10="Yes"),OFFSET('Hygiene Data'!$I$9,0,10*ROW('Hygiene Data'!I4)),NA())</f>
        <v>#N/A</v>
      </c>
    </row>
    <row r="11" spans="1:69" x14ac:dyDescent="0.25">
      <c r="A11" s="502" t="str">
        <f ca="1">+RIGHT('Data Summary'!A11,LEN('Data Summary'!A11)-9)</f>
        <v>EMIS</v>
      </c>
      <c r="B11" s="476" t="str">
        <f ca="1">+IF(ISTEXT('Data Summary'!B11),'Data Summary'!B11,"")</f>
        <v>EMIS</v>
      </c>
      <c r="C11" s="503">
        <f ca="1">+VALUE('Data Summary'!C11)</f>
        <v>2018</v>
      </c>
      <c r="D11" s="504">
        <f ca="1">+IF(AND(ISNUMBER(OFFSET('Water Data'!$D$4,0,10*ROW('Water Data'!D5))),'Data Summary'!BS11="Yes"),100-OFFSET('Water Data'!$D$4,0,10*ROW('Water Data'!D5)),NA())</f>
        <v>84.378345110553909</v>
      </c>
      <c r="E11" s="504">
        <f ca="1">+IF(AND(ISNUMBER(OFFSET('Water Data'!$D$6,0,10*ROW('Water Data'!D5))),'Data Summary'!BT11="Yes"),OFFSET('Water Data'!$D$6,0,10*ROW('Water Data'!D5)),NA())</f>
        <v>74</v>
      </c>
      <c r="F11" s="504" t="e">
        <f ca="1">+IF(AND(ISNUMBER(OFFSET('Water Data'!$D$9,0,10*ROW('Water Data'!D5))),'Data Summary'!BU11="Yes"),OFFSET('Water Data'!$D$9,0,10*ROW('Water Data'!D5)),NA())</f>
        <v>#N/A</v>
      </c>
      <c r="G11" s="504" t="e">
        <f ca="1">+IF(AND(ISNUMBER(OFFSET('Water Data'!$E$4,0,10*ROW('Water Data'!E5))),'Data Summary'!BV11="Yes"),100-OFFSET('Water Data'!$E$4,0,10*ROW('Water Data'!E5)),NA())</f>
        <v>#N/A</v>
      </c>
      <c r="H11" s="504" t="e">
        <f ca="1">+IF(AND(ISNUMBER(OFFSET('Water Data'!$E$6,0,10*ROW('Water Data'!E5))),'Data Summary'!BW11="Yes"),OFFSET('Water Data'!$E$6,0,10*ROW('Water Data'!E5)),NA())</f>
        <v>#N/A</v>
      </c>
      <c r="I11" s="504" t="e">
        <f ca="1">+IF(AND(ISNUMBER(OFFSET('Water Data'!$E$9,0,10*ROW('Water Data'!E5))),'Data Summary'!BX11="Yes"),OFFSET('Water Data'!$E$9,0,10*ROW('Water Data'!E5)),NA())</f>
        <v>#N/A</v>
      </c>
      <c r="J11" s="504" t="e">
        <f ca="1">+IF(AND(ISNUMBER(OFFSET('Water Data'!$F$4,0,10*ROW('Water Data'!F5))),'Data Summary'!BY11="Yes"),100-OFFSET('Water Data'!$F$4,0,10*ROW('Water Data'!F5)),NA())</f>
        <v>#N/A</v>
      </c>
      <c r="K11" s="504" t="e">
        <f ca="1">+IF(AND(ISNUMBER(OFFSET('Water Data'!$F$6,0,10*ROW('Water Data'!F5))),'Data Summary'!BZ11="Yes"),OFFSET('Water Data'!$F$6,0,10*ROW('Water Data'!F5)),NA())</f>
        <v>#N/A</v>
      </c>
      <c r="L11" s="504" t="e">
        <f ca="1">+IF(AND(ISNUMBER(OFFSET('Water Data'!$F$9,0,10*ROW('Water Data'!F5))),'Data Summary'!CA11="Yes"),OFFSET('Water Data'!$F$9,0,10*ROW('Water Data'!F5)),NA())</f>
        <v>#N/A</v>
      </c>
      <c r="M11" s="504">
        <f ca="1">+IF(AND(ISNUMBER(OFFSET('Water Data'!$G$4,0,10*ROW('Water Data'!G5))),'Data Summary'!CB11="Yes"),100-OFFSET('Water Data'!$G$4,0,10*ROW('Water Data'!G5)),NA())</f>
        <v>89.2</v>
      </c>
      <c r="N11" s="504" t="e">
        <f ca="1">+IF(AND(ISNUMBER(OFFSET('Water Data'!$G$6,0,10*ROW('Water Data'!G5))),'Data Summary'!CC11="Yes"),OFFSET('Water Data'!$G$6,0,10*ROW('Water Data'!G5)),NA())</f>
        <v>#N/A</v>
      </c>
      <c r="O11" s="504" t="e">
        <f ca="1">+IF(AND(ISNUMBER(OFFSET('Water Data'!$G$9,0,10*ROW('Water Data'!G5))),'Data Summary'!CD11="Yes"),OFFSET('Water Data'!$G$9,0,10*ROW('Water Data'!G5)),NA())</f>
        <v>#N/A</v>
      </c>
      <c r="P11" s="504">
        <f ca="1">+IF(AND(ISNUMBER(OFFSET('Water Data'!$H$4,0,10*ROW('Water Data'!H5))),'Data Summary'!CE11="Yes"),100-OFFSET('Water Data'!$H$4,0,10*ROW('Water Data'!H5)),NA())</f>
        <v>83.9</v>
      </c>
      <c r="Q11" s="504" t="e">
        <f ca="1">+IF(AND(ISNUMBER(OFFSET('Water Data'!$H$6,0,10*ROW('Water Data'!H5))),'Data Summary'!CF11="Yes"),OFFSET('Water Data'!$H$6,0,10*ROW('Water Data'!H5)),NA())</f>
        <v>#N/A</v>
      </c>
      <c r="R11" s="504" t="e">
        <f ca="1">+IF(AND(ISNUMBER(OFFSET('Water Data'!$H$9,0,10*ROW('Water Data'!H5))),'Data Summary'!CG11="Yes"),OFFSET('Water Data'!$H$9,0,10*ROW('Water Data'!H5)),NA())</f>
        <v>#N/A</v>
      </c>
      <c r="S11" s="504">
        <f ca="1">+IF(AND(ISNUMBER(OFFSET('Water Data'!$I$4,0,10*ROW('Water Data'!I5))),'Data Summary'!CH11="Yes"),100-OFFSET('Water Data'!$I$4,0,10*ROW('Water Data'!I5)),NA())</f>
        <v>82.2</v>
      </c>
      <c r="T11" s="504" t="e">
        <f ca="1">+IF(AND(ISNUMBER(OFFSET('Water Data'!$I$6,0,10*ROW('Water Data'!I5))),'Data Summary'!CI11="Yes"),OFFSET('Water Data'!$I$6,0,10*ROW('Water Data'!I5)),NA())</f>
        <v>#N/A</v>
      </c>
      <c r="U11" s="504" t="e">
        <f ca="1">+IF(AND(ISNUMBER(OFFSET('Water Data'!$I$9,0,10*ROW('Water Data'!I5))),'Data Summary'!CJ11="Yes"),OFFSET('Water Data'!$I$9,0,10*ROW('Water Data'!I5)),NA())</f>
        <v>#N/A</v>
      </c>
      <c r="V11" s="505">
        <f ca="1">+IF(AND(ISNUMBER(OFFSET('Sanitation Data'!$D$4,0,10*ROW('Sanitation Data'!D5))),'Data Summary'!CK11="Yes"),100-OFFSET('Sanitation Data'!$D$4,0,10*ROW('Sanitation Data'!D5)),NA())</f>
        <v>72.14611351720994</v>
      </c>
      <c r="W11" s="505" t="e">
        <f ca="1">+IF(AND(ISNUMBER(OFFSET('Sanitation Data'!$D$6,0,10*ROW('Sanitation Data'!D5))),'Data Summary'!CL11="Yes"),OFFSET('Sanitation Data'!$D$6,0,10*ROW('Sanitation Data'!D5)),NA())</f>
        <v>#N/A</v>
      </c>
      <c r="X11" s="505" t="e">
        <f ca="1">+IF(AND(ISNUMBER(OFFSET('Sanitation Data'!$D$10,0,10*ROW('Sanitation Data'!D5))),'Data Summary'!CM11="Yes"),OFFSET('Sanitation Data'!$D$10,0,10*ROW('Sanitation Data'!D5)),NA())</f>
        <v>#N/A</v>
      </c>
      <c r="Y11" s="505" t="e">
        <f ca="1">+IF(AND(ISNUMBER(OFFSET('Sanitation Data'!$D$11,0,10*ROW('Sanitation Data'!D5))),'Data Summary'!CN11="Yes"),OFFSET('Sanitation Data'!$D$11,0,10*ROW('Sanitation Data'!D5)),NA())</f>
        <v>#N/A</v>
      </c>
      <c r="Z11" s="505" t="e">
        <f ca="1">+IF(AND(ISNUMBER(OFFSET('Sanitation Data'!$D$12,0,10*ROW('Sanitation Data'!D5))),'Data Summary'!CO11="Yes"),OFFSET('Sanitation Data'!$D$12,0,10*ROW('Sanitation Data'!D5)),NA())</f>
        <v>#N/A</v>
      </c>
      <c r="AA11" s="505" t="e">
        <f ca="1">+IF(AND(ISNUMBER(OFFSET('Sanitation Data'!$E$4,0,10*ROW('Sanitation Data'!E5))),'Data Summary'!CP11="Yes"),100-OFFSET('Sanitation Data'!$E$4,0,10*ROW('Sanitation Data'!E5)),NA())</f>
        <v>#N/A</v>
      </c>
      <c r="AB11" s="505" t="e">
        <f ca="1">+IF(AND(ISNUMBER(OFFSET('Sanitation Data'!$E$6,0,10*ROW('Sanitation Data'!E5))),'Data Summary'!CQ11="Yes"),OFFSET('Sanitation Data'!$E$6,0,10*ROW('Sanitation Data'!E5)),NA())</f>
        <v>#N/A</v>
      </c>
      <c r="AC11" s="505" t="e">
        <f ca="1">+IF(AND(ISNUMBER(OFFSET('Sanitation Data'!$E$10,0,10*ROW('Sanitation Data'!E5))),'Data Summary'!CR11="Yes"),OFFSET('Sanitation Data'!$E$10,0,10*ROW('Sanitation Data'!E5)),NA())</f>
        <v>#N/A</v>
      </c>
      <c r="AD11" s="505" t="e">
        <f ca="1">+IF(AND(ISNUMBER(OFFSET('Sanitation Data'!$E$11,0,10*ROW('Sanitation Data'!E5))),'Data Summary'!CS11="Yes"),OFFSET('Sanitation Data'!$E$11,0,10*ROW('Sanitation Data'!E5)),NA())</f>
        <v>#N/A</v>
      </c>
      <c r="AE11" s="505" t="e">
        <f ca="1">+IF(AND(ISNUMBER(OFFSET('Sanitation Data'!$E$12,0,10*ROW('Sanitation Data'!E5))),'Data Summary'!CT11="Yes"),OFFSET('Sanitation Data'!$E$12,0,10*ROW('Sanitation Data'!E5)),NA())</f>
        <v>#N/A</v>
      </c>
      <c r="AF11" s="505" t="e">
        <f ca="1">+IF(AND(ISNUMBER(OFFSET('Sanitation Data'!$F$4,0,10*ROW('Sanitation Data'!F5))),'Data Summary'!CU11="Yes"),100-OFFSET('Sanitation Data'!$F$4,0,10*ROW('Sanitation Data'!F5)),NA())</f>
        <v>#N/A</v>
      </c>
      <c r="AG11" s="505" t="e">
        <f ca="1">+IF(AND(ISNUMBER(OFFSET('Sanitation Data'!$F$6,0,10*ROW('Sanitation Data'!F5))),'Data Summary'!CV11="Yes"),OFFSET('Sanitation Data'!$F$6,0,10*ROW('Sanitation Data'!F5)),NA())</f>
        <v>#N/A</v>
      </c>
      <c r="AH11" s="505" t="e">
        <f ca="1">+IF(AND(ISNUMBER(OFFSET('Sanitation Data'!$F$10,0,10*ROW('Sanitation Data'!F5))),'Data Summary'!CW11="Yes"),OFFSET('Sanitation Data'!$F$10,0,10*ROW('Sanitation Data'!F5)),NA())</f>
        <v>#N/A</v>
      </c>
      <c r="AI11" s="505" t="e">
        <f ca="1">+IF(AND(ISNUMBER(OFFSET('Sanitation Data'!$F$11,0,10*ROW('Sanitation Data'!F5))),'Data Summary'!CX11="Yes"),OFFSET('Sanitation Data'!$F$11,0,10*ROW('Sanitation Data'!F5)),NA())</f>
        <v>#N/A</v>
      </c>
      <c r="AJ11" s="505" t="e">
        <f ca="1">+IF(AND(ISNUMBER(OFFSET('Sanitation Data'!$F$12,0,10*ROW('Sanitation Data'!F5))),'Data Summary'!CY11="Yes"),OFFSET('Sanitation Data'!$F$12,0,10*ROW('Sanitation Data'!F5)),NA())</f>
        <v>#N/A</v>
      </c>
      <c r="AK11" s="505">
        <f ca="1">+IF(AND(ISNUMBER(OFFSET('Sanitation Data'!$G$4,0,10*ROW('Sanitation Data'!G5))),'Data Summary'!CZ11="Yes"),100-OFFSET('Sanitation Data'!$G$4,0,10*ROW('Sanitation Data'!G5)),NA())</f>
        <v>86.8</v>
      </c>
      <c r="AL11" s="505" t="e">
        <f ca="1">+IF(AND(ISNUMBER(OFFSET('Sanitation Data'!$G$6,0,10*ROW('Sanitation Data'!G5))),'Data Summary'!DA11="Yes"),OFFSET('Sanitation Data'!$G$6,0,10*ROW('Sanitation Data'!G5)),NA())</f>
        <v>#N/A</v>
      </c>
      <c r="AM11" s="505" t="e">
        <f ca="1">+IF(AND(ISNUMBER(OFFSET('Sanitation Data'!$G$10,0,10*ROW('Sanitation Data'!G5))),'Data Summary'!DB11="Yes"),OFFSET('Sanitation Data'!$G$10,0,10*ROW('Sanitation Data'!G5)),NA())</f>
        <v>#N/A</v>
      </c>
      <c r="AN11" s="505" t="e">
        <f ca="1">+IF(AND(ISNUMBER(OFFSET('Sanitation Data'!$G$11,0,10*ROW('Sanitation Data'!G5))),'Data Summary'!DC11="Yes"),OFFSET('Sanitation Data'!$G$11,0,10*ROW('Sanitation Data'!G5)),NA())</f>
        <v>#N/A</v>
      </c>
      <c r="AO11" s="505" t="e">
        <f ca="1">+IF(AND(ISNUMBER(OFFSET('Sanitation Data'!$G$12,0,10*ROW('Sanitation Data'!G5))),'Data Summary'!DD11="Yes"),OFFSET('Sanitation Data'!$G$12,0,10*ROW('Sanitation Data'!G5)),NA())</f>
        <v>#N/A</v>
      </c>
      <c r="AP11" s="505">
        <f ca="1">+IF(AND(ISNUMBER(OFFSET('Sanitation Data'!$H$4,0,10*ROW('Sanitation Data'!H5))),'Data Summary'!DE11="Yes"),100-OFFSET('Sanitation Data'!$H$4,0,10*ROW('Sanitation Data'!H5)),NA())</f>
        <v>68.7</v>
      </c>
      <c r="AQ11" s="505" t="e">
        <f ca="1">+IF(AND(ISNUMBER(OFFSET('Sanitation Data'!$H$6,0,10*ROW('Sanitation Data'!H5))),'Data Summary'!DF11="Yes"),OFFSET('Sanitation Data'!$H$6,0,10*ROW('Sanitation Data'!H5)),NA())</f>
        <v>#N/A</v>
      </c>
      <c r="AR11" s="505" t="e">
        <f ca="1">+IF(AND(ISNUMBER(OFFSET('Sanitation Data'!$H$10,0,10*ROW('Sanitation Data'!H5))),'Data Summary'!DG11="Yes"),OFFSET('Sanitation Data'!$H$10,0,10*ROW('Sanitation Data'!H5)),NA())</f>
        <v>#N/A</v>
      </c>
      <c r="AS11" s="505" t="e">
        <f ca="1">+IF(AND(ISNUMBER(OFFSET('Sanitation Data'!$H$11,0,10*ROW('Sanitation Data'!H5))),'Data Summary'!DH11="Yes"),OFFSET('Sanitation Data'!$H$11,0,10*ROW('Sanitation Data'!H5)),NA())</f>
        <v>#N/A</v>
      </c>
      <c r="AT11" s="505" t="e">
        <f ca="1">+IF(AND(ISNUMBER(OFFSET('Sanitation Data'!$H$12,0,10*ROW('Sanitation Data'!H5))),'Data Summary'!DI11="Yes"),OFFSET('Sanitation Data'!$H$12,0,10*ROW('Sanitation Data'!H5)),NA())</f>
        <v>#N/A</v>
      </c>
      <c r="AU11" s="505">
        <f ca="1">+IF(AND(ISNUMBER(OFFSET('Sanitation Data'!$I$4,0,10*ROW('Sanitation Data'!I5))),'Data Summary'!DJ11="Yes"),100-OFFSET('Sanitation Data'!$I$4,0,10*ROW('Sanitation Data'!I5)),NA())</f>
        <v>90.6</v>
      </c>
      <c r="AV11" s="505" t="e">
        <f ca="1">+IF(AND(ISNUMBER(OFFSET('Sanitation Data'!$I$6,0,10*ROW('Sanitation Data'!I5))),'Data Summary'!DK11="Yes"),OFFSET('Sanitation Data'!$I$6,0,10*ROW('Sanitation Data'!I5)),NA())</f>
        <v>#N/A</v>
      </c>
      <c r="AW11" s="505" t="e">
        <f ca="1">+IF(AND(ISNUMBER(OFFSET('Sanitation Data'!$I$10,0,10*ROW('Sanitation Data'!I5))),'Data Summary'!DL11="Yes"),OFFSET('Sanitation Data'!$I$10,0,10*ROW('Sanitation Data'!I5)),NA())</f>
        <v>#N/A</v>
      </c>
      <c r="AX11" s="505" t="e">
        <f ca="1">+IF(AND(ISNUMBER(OFFSET('Sanitation Data'!$I$11,0,10*ROW('Sanitation Data'!I5))),'Data Summary'!DM11="Yes"),OFFSET('Sanitation Data'!$I$11,0,10*ROW('Sanitation Data'!I5)),NA())</f>
        <v>#N/A</v>
      </c>
      <c r="AY11" s="505" t="e">
        <f ca="1">+IF(AND(ISNUMBER(OFFSET('Sanitation Data'!$I$12,0,10*ROW('Sanitation Data'!I5))),'Data Summary'!DN11="Yes"),OFFSET('Sanitation Data'!$I$12,0,10*ROW('Sanitation Data'!I5)),NA())</f>
        <v>#N/A</v>
      </c>
      <c r="AZ11" s="506" t="e">
        <f ca="1">+IF(AND(ISNUMBER(OFFSET('Hygiene Data'!$D$5,0,10*ROW('Hygiene Data'!D5))),'Data Summary'!DO11="Yes"),OFFSET('Hygiene Data'!$D$5,0,10*ROW('Hygiene Data'!D5)),NA())</f>
        <v>#N/A</v>
      </c>
      <c r="BA11" s="506" t="e">
        <f ca="1">+IF(AND(ISNUMBER(OFFSET('Hygiene Data'!$D$7,0,10*ROW('Hygiene Data'!D5))),'Data Summary'!DP11="Yes"),OFFSET('Hygiene Data'!$D$7,0,10*ROW('Hygiene Data'!D5)),NA())</f>
        <v>#N/A</v>
      </c>
      <c r="BB11" s="506" t="e">
        <f ca="1">+IF(AND(ISNUMBER(OFFSET('Hygiene Data'!$D$9,0,10*ROW('Hygiene Data'!D5))),'Data Summary'!DQ11="Yes"),OFFSET('Hygiene Data'!$D$9,0,10*ROW('Hygiene Data'!D5)),NA())</f>
        <v>#N/A</v>
      </c>
      <c r="BC11" s="506" t="e">
        <f ca="1">+IF(AND(ISNUMBER(OFFSET('Hygiene Data'!$E$5,0,10*ROW('Hygiene Data'!E5))),'Data Summary'!DR11="Yes"),OFFSET('Hygiene Data'!$E$5,0,10*ROW('Hygiene Data'!E5)),NA())</f>
        <v>#N/A</v>
      </c>
      <c r="BD11" s="506" t="e">
        <f ca="1">+IF(AND(ISNUMBER(OFFSET('Hygiene Data'!$E$7,0,10*ROW('Hygiene Data'!E5))),'Data Summary'!DS11="Yes"),OFFSET('Hygiene Data'!$E$7,0,10*ROW('Hygiene Data'!E5)),NA())</f>
        <v>#N/A</v>
      </c>
      <c r="BE11" s="506" t="e">
        <f ca="1">+IF(AND(ISNUMBER(OFFSET('Hygiene Data'!$E$9,0,10*ROW('Hygiene Data'!E5))),'Data Summary'!DT11="Yes"),OFFSET('Hygiene Data'!$E$9,0,10*ROW('Hygiene Data'!E5)),NA())</f>
        <v>#N/A</v>
      </c>
      <c r="BF11" s="506" t="e">
        <f ca="1">+IF(AND(ISNUMBER(OFFSET('Hygiene Data'!$F$5,0,10*ROW('Hygiene Data'!F5))),'Data Summary'!DU11="Yes"),OFFSET('Hygiene Data'!$F$5,0,10*ROW('Hygiene Data'!F5)),NA())</f>
        <v>#N/A</v>
      </c>
      <c r="BG11" s="506" t="e">
        <f ca="1">+IF(AND(ISNUMBER(OFFSET('Hygiene Data'!$F$7,0,10*ROW('Hygiene Data'!F5))),'Data Summary'!DV11="Yes"),OFFSET('Hygiene Data'!$F$7,0,10*ROW('Hygiene Data'!F5)),NA())</f>
        <v>#N/A</v>
      </c>
      <c r="BH11" s="506" t="e">
        <f ca="1">+IF(AND(ISNUMBER(OFFSET('Hygiene Data'!$F$9,0,10*ROW('Hygiene Data'!F5))),'Data Summary'!DW11="Yes"),OFFSET('Hygiene Data'!$F$9,0,10*ROW('Hygiene Data'!F5)),NA())</f>
        <v>#N/A</v>
      </c>
      <c r="BI11" s="506" t="e">
        <f ca="1">+IF(AND(ISNUMBER(OFFSET('Hygiene Data'!$G$5,0,10*ROW('Hygiene Data'!G5))),'Data Summary'!DX11="Yes"),OFFSET('Hygiene Data'!$G$5,0,10*ROW('Hygiene Data'!G5)),NA())</f>
        <v>#N/A</v>
      </c>
      <c r="BJ11" s="506" t="e">
        <f ca="1">+IF(AND(ISNUMBER(OFFSET('Hygiene Data'!$G$7,0,10*ROW('Hygiene Data'!G5))),'Data Summary'!DY11="Yes"),OFFSET('Hygiene Data'!$G$7,0,10*ROW('Hygiene Data'!G5)),NA())</f>
        <v>#N/A</v>
      </c>
      <c r="BK11" s="506" t="e">
        <f ca="1">+IF(AND(ISNUMBER(OFFSET('Hygiene Data'!$G$9,0,10*ROW('Hygiene Data'!G5))),'Data Summary'!DZ11="Yes"),OFFSET('Hygiene Data'!$G$9,0,10*ROW('Hygiene Data'!G5)),NA())</f>
        <v>#N/A</v>
      </c>
      <c r="BL11" s="506" t="e">
        <f ca="1">+IF(AND(ISNUMBER(OFFSET('Hygiene Data'!$H$5,0,10*ROW('Hygiene Data'!H5))),'Data Summary'!EA11="Yes"),OFFSET('Hygiene Data'!$H$5,0,10*ROW('Hygiene Data'!H5)),NA())</f>
        <v>#N/A</v>
      </c>
      <c r="BM11" s="506" t="e">
        <f ca="1">+IF(AND(ISNUMBER(OFFSET('Hygiene Data'!$H$7,0,10*ROW('Hygiene Data'!H5))),'Data Summary'!EB11="Yes"),OFFSET('Hygiene Data'!$H$7,0,10*ROW('Hygiene Data'!H5)),NA())</f>
        <v>#N/A</v>
      </c>
      <c r="BN11" s="506" t="e">
        <f ca="1">+IF(AND(ISNUMBER(OFFSET('Hygiene Data'!$H$9,0,10*ROW('Hygiene Data'!H5))),'Data Summary'!EC11="Yes"),OFFSET('Hygiene Data'!$H$9,0,10*ROW('Hygiene Data'!H5)),NA())</f>
        <v>#N/A</v>
      </c>
      <c r="BO11" s="506" t="e">
        <f ca="1">+IF(AND(ISNUMBER(OFFSET('Hygiene Data'!$I$5,0,10*ROW('Hygiene Data'!I5))),'Data Summary'!ED11="Yes"),OFFSET('Hygiene Data'!$I$5,0,10*ROW('Hygiene Data'!I5)),NA())</f>
        <v>#N/A</v>
      </c>
      <c r="BP11" s="506" t="e">
        <f ca="1">+IF(AND(ISNUMBER(OFFSET('Hygiene Data'!$I$7,0,10*ROW('Hygiene Data'!I5))),'Data Summary'!EE11="Yes"),OFFSET('Hygiene Data'!$I$7,0,10*ROW('Hygiene Data'!I5)),NA())</f>
        <v>#N/A</v>
      </c>
      <c r="BQ11" s="506" t="e">
        <f ca="1">+IF(AND(ISNUMBER(OFFSET('Hygiene Data'!$I$9,0,10*ROW('Hygiene Data'!I5))),'Data Summary'!EF11="Yes"),OFFSET('Hygiene Data'!$I$9,0,10*ROW('Hygiene Data'!I5)),NA())</f>
        <v>#N/A</v>
      </c>
    </row>
    <row r="12" spans="1:69" x14ac:dyDescent="0.25">
      <c r="A12" s="502" t="str">
        <f ca="1">+RIGHT('Data Summary'!A12,LEN('Data Summary'!A12)-9)</f>
        <v>EMIS</v>
      </c>
      <c r="B12" s="476" t="str">
        <f ca="1">+IF(ISTEXT('Data Summary'!B12),'Data Summary'!B12,"")</f>
        <v>EMIS</v>
      </c>
      <c r="C12" s="503">
        <f ca="1">+VALUE('Data Summary'!C12)</f>
        <v>2021</v>
      </c>
      <c r="D12" s="504">
        <f ca="1">+IF(AND(ISNUMBER(OFFSET('Water Data'!$D$4,0,10*ROW('Water Data'!D6))),'Data Summary'!BS12="Yes"),100-OFFSET('Water Data'!$D$4,0,10*ROW('Water Data'!D6)),NA())</f>
        <v>60.65006915629322</v>
      </c>
      <c r="E12" s="504" t="e">
        <f ca="1">+IF(AND(ISNUMBER(OFFSET('Water Data'!$D$6,0,10*ROW('Water Data'!D6))),'Data Summary'!BT12="Yes"),OFFSET('Water Data'!$D$6,0,10*ROW('Water Data'!D6)),NA())</f>
        <v>#N/A</v>
      </c>
      <c r="F12" s="504" t="e">
        <f ca="1">+IF(AND(ISNUMBER(OFFSET('Water Data'!$D$9,0,10*ROW('Water Data'!D6))),'Data Summary'!BU12="Yes"),OFFSET('Water Data'!$D$9,0,10*ROW('Water Data'!D6)),NA())</f>
        <v>#N/A</v>
      </c>
      <c r="G12" s="504" t="e">
        <f ca="1">+IF(AND(ISNUMBER(OFFSET('Water Data'!$E$4,0,10*ROW('Water Data'!E6))),'Data Summary'!BV12="Yes"),100-OFFSET('Water Data'!$E$4,0,10*ROW('Water Data'!E6)),NA())</f>
        <v>#N/A</v>
      </c>
      <c r="H12" s="504" t="e">
        <f ca="1">+IF(AND(ISNUMBER(OFFSET('Water Data'!$E$6,0,10*ROW('Water Data'!E6))),'Data Summary'!BW12="Yes"),OFFSET('Water Data'!$E$6,0,10*ROW('Water Data'!E6)),NA())</f>
        <v>#N/A</v>
      </c>
      <c r="I12" s="504" t="e">
        <f ca="1">+IF(AND(ISNUMBER(OFFSET('Water Data'!$E$9,0,10*ROW('Water Data'!E6))),'Data Summary'!BX12="Yes"),OFFSET('Water Data'!$E$9,0,10*ROW('Water Data'!E6)),NA())</f>
        <v>#N/A</v>
      </c>
      <c r="J12" s="504" t="e">
        <f ca="1">+IF(AND(ISNUMBER(OFFSET('Water Data'!$F$4,0,10*ROW('Water Data'!F6))),'Data Summary'!BY12="Yes"),100-OFFSET('Water Data'!$F$4,0,10*ROW('Water Data'!F6)),NA())</f>
        <v>#N/A</v>
      </c>
      <c r="K12" s="504" t="e">
        <f ca="1">+IF(AND(ISNUMBER(OFFSET('Water Data'!$F$6,0,10*ROW('Water Data'!F6))),'Data Summary'!BZ12="Yes"),OFFSET('Water Data'!$F$6,0,10*ROW('Water Data'!F6)),NA())</f>
        <v>#N/A</v>
      </c>
      <c r="L12" s="504" t="e">
        <f ca="1">+IF(AND(ISNUMBER(OFFSET('Water Data'!$F$9,0,10*ROW('Water Data'!F6))),'Data Summary'!CA12="Yes"),OFFSET('Water Data'!$F$9,0,10*ROW('Water Data'!F6)),NA())</f>
        <v>#N/A</v>
      </c>
      <c r="M12" s="504">
        <f ca="1">+IF(AND(ISNUMBER(OFFSET('Water Data'!$G$4,0,10*ROW('Water Data'!G6))),'Data Summary'!CB12="Yes"),100-OFFSET('Water Data'!$G$4,0,10*ROW('Water Data'!G6)),NA())</f>
        <v>77.388836329233683</v>
      </c>
      <c r="N12" s="504" t="e">
        <f ca="1">+IF(AND(ISNUMBER(OFFSET('Water Data'!$G$6,0,10*ROW('Water Data'!G6))),'Data Summary'!CC12="Yes"),OFFSET('Water Data'!$G$6,0,10*ROW('Water Data'!G6)),NA())</f>
        <v>#N/A</v>
      </c>
      <c r="O12" s="504" t="e">
        <f ca="1">+IF(AND(ISNUMBER(OFFSET('Water Data'!$G$9,0,10*ROW('Water Data'!G6))),'Data Summary'!CD12="Yes"),OFFSET('Water Data'!$G$9,0,10*ROW('Water Data'!G6)),NA())</f>
        <v>#N/A</v>
      </c>
      <c r="P12" s="504">
        <f ca="1">+IF(AND(ISNUMBER(OFFSET('Water Data'!$H$4,0,10*ROW('Water Data'!H6))),'Data Summary'!CE12="Yes"),100-OFFSET('Water Data'!$H$4,0,10*ROW('Water Data'!H6)),NA())</f>
        <v>53.762423095125413</v>
      </c>
      <c r="Q12" s="504" t="e">
        <f ca="1">+IF(AND(ISNUMBER(OFFSET('Water Data'!$H$6,0,10*ROW('Water Data'!H6))),'Data Summary'!CF12="Yes"),OFFSET('Water Data'!$H$6,0,10*ROW('Water Data'!H6)),NA())</f>
        <v>#N/A</v>
      </c>
      <c r="R12" s="504" t="e">
        <f ca="1">+IF(AND(ISNUMBER(OFFSET('Water Data'!$H$9,0,10*ROW('Water Data'!H6))),'Data Summary'!CG12="Yes"),OFFSET('Water Data'!$H$9,0,10*ROW('Water Data'!H6)),NA())</f>
        <v>#N/A</v>
      </c>
      <c r="S12" s="504">
        <f ca="1">+IF(AND(ISNUMBER(OFFSET('Water Data'!$I$4,0,10*ROW('Water Data'!I6))),'Data Summary'!CH12="Yes"),100-OFFSET('Water Data'!$I$4,0,10*ROW('Water Data'!I6)),NA())</f>
        <v>83.433133732534927</v>
      </c>
      <c r="T12" s="504" t="e">
        <f ca="1">+IF(AND(ISNUMBER(OFFSET('Water Data'!$I$6,0,10*ROW('Water Data'!I6))),'Data Summary'!CI12="Yes"),OFFSET('Water Data'!$I$6,0,10*ROW('Water Data'!I6)),NA())</f>
        <v>#N/A</v>
      </c>
      <c r="U12" s="504" t="e">
        <f ca="1">+IF(AND(ISNUMBER(OFFSET('Water Data'!$I$9,0,10*ROW('Water Data'!I6))),'Data Summary'!CJ12="Yes"),OFFSET('Water Data'!$I$9,0,10*ROW('Water Data'!I6)),NA())</f>
        <v>#N/A</v>
      </c>
      <c r="V12" s="505">
        <f ca="1">+IF(AND(ISNUMBER(OFFSET('Sanitation Data'!$D$4,0,10*ROW('Sanitation Data'!D6))),'Data Summary'!CK12="Yes"),100-OFFSET('Sanitation Data'!$D$4,0,10*ROW('Sanitation Data'!D6)),NA())</f>
        <v>57.491303596127246</v>
      </c>
      <c r="W12" s="505" t="e">
        <f ca="1">+IF(AND(ISNUMBER(OFFSET('Sanitation Data'!$D$6,0,10*ROW('Sanitation Data'!D6))),'Data Summary'!CL12="Yes"),OFFSET('Sanitation Data'!$D$6,0,10*ROW('Sanitation Data'!D6)),NA())</f>
        <v>#N/A</v>
      </c>
      <c r="X12" s="505" t="e">
        <f ca="1">+IF(AND(ISNUMBER(OFFSET('Sanitation Data'!$D$10,0,10*ROW('Sanitation Data'!D6))),'Data Summary'!CM12="Yes"),OFFSET('Sanitation Data'!$D$10,0,10*ROW('Sanitation Data'!D6)),NA())</f>
        <v>#N/A</v>
      </c>
      <c r="Y12" s="505" t="e">
        <f ca="1">+IF(AND(ISNUMBER(OFFSET('Sanitation Data'!$D$11,0,10*ROW('Sanitation Data'!D6))),'Data Summary'!CN12="Yes"),OFFSET('Sanitation Data'!$D$11,0,10*ROW('Sanitation Data'!D6)),NA())</f>
        <v>#N/A</v>
      </c>
      <c r="Z12" s="505" t="e">
        <f ca="1">+IF(AND(ISNUMBER(OFFSET('Sanitation Data'!$D$12,0,10*ROW('Sanitation Data'!D6))),'Data Summary'!CO12="Yes"),OFFSET('Sanitation Data'!$D$12,0,10*ROW('Sanitation Data'!D6)),NA())</f>
        <v>#N/A</v>
      </c>
      <c r="AA12" s="505" t="e">
        <f ca="1">+IF(AND(ISNUMBER(OFFSET('Sanitation Data'!$E$4,0,10*ROW('Sanitation Data'!E6))),'Data Summary'!CP12="Yes"),100-OFFSET('Sanitation Data'!$E$4,0,10*ROW('Sanitation Data'!E6)),NA())</f>
        <v>#N/A</v>
      </c>
      <c r="AB12" s="505" t="e">
        <f ca="1">+IF(AND(ISNUMBER(OFFSET('Sanitation Data'!$E$6,0,10*ROW('Sanitation Data'!E6))),'Data Summary'!CQ12="Yes"),OFFSET('Sanitation Data'!$E$6,0,10*ROW('Sanitation Data'!E6)),NA())</f>
        <v>#N/A</v>
      </c>
      <c r="AC12" s="505" t="e">
        <f ca="1">+IF(AND(ISNUMBER(OFFSET('Sanitation Data'!$E$10,0,10*ROW('Sanitation Data'!E6))),'Data Summary'!CR12="Yes"),OFFSET('Sanitation Data'!$E$10,0,10*ROW('Sanitation Data'!E6)),NA())</f>
        <v>#N/A</v>
      </c>
      <c r="AD12" s="505" t="e">
        <f ca="1">+IF(AND(ISNUMBER(OFFSET('Sanitation Data'!$E$11,0,10*ROW('Sanitation Data'!E6))),'Data Summary'!CS12="Yes"),OFFSET('Sanitation Data'!$E$11,0,10*ROW('Sanitation Data'!E6)),NA())</f>
        <v>#N/A</v>
      </c>
      <c r="AE12" s="505" t="e">
        <f ca="1">+IF(AND(ISNUMBER(OFFSET('Sanitation Data'!$E$12,0,10*ROW('Sanitation Data'!E6))),'Data Summary'!CT12="Yes"),OFFSET('Sanitation Data'!$E$12,0,10*ROW('Sanitation Data'!E6)),NA())</f>
        <v>#N/A</v>
      </c>
      <c r="AF12" s="505" t="e">
        <f ca="1">+IF(AND(ISNUMBER(OFFSET('Sanitation Data'!$F$4,0,10*ROW('Sanitation Data'!F6))),'Data Summary'!CU12="Yes"),100-OFFSET('Sanitation Data'!$F$4,0,10*ROW('Sanitation Data'!F6)),NA())</f>
        <v>#N/A</v>
      </c>
      <c r="AG12" s="505" t="e">
        <f ca="1">+IF(AND(ISNUMBER(OFFSET('Sanitation Data'!$F$6,0,10*ROW('Sanitation Data'!F6))),'Data Summary'!CV12="Yes"),OFFSET('Sanitation Data'!$F$6,0,10*ROW('Sanitation Data'!F6)),NA())</f>
        <v>#N/A</v>
      </c>
      <c r="AH12" s="505" t="e">
        <f ca="1">+IF(AND(ISNUMBER(OFFSET('Sanitation Data'!$F$10,0,10*ROW('Sanitation Data'!F6))),'Data Summary'!CW12="Yes"),OFFSET('Sanitation Data'!$F$10,0,10*ROW('Sanitation Data'!F6)),NA())</f>
        <v>#N/A</v>
      </c>
      <c r="AI12" s="505" t="e">
        <f ca="1">+IF(AND(ISNUMBER(OFFSET('Sanitation Data'!$F$11,0,10*ROW('Sanitation Data'!F6))),'Data Summary'!CX12="Yes"),OFFSET('Sanitation Data'!$F$11,0,10*ROW('Sanitation Data'!F6)),NA())</f>
        <v>#N/A</v>
      </c>
      <c r="AJ12" s="505" t="e">
        <f ca="1">+IF(AND(ISNUMBER(OFFSET('Sanitation Data'!$F$12,0,10*ROW('Sanitation Data'!F6))),'Data Summary'!CY12="Yes"),OFFSET('Sanitation Data'!$F$12,0,10*ROW('Sanitation Data'!F6)),NA())</f>
        <v>#N/A</v>
      </c>
      <c r="AK12" s="505">
        <f ca="1">+IF(AND(ISNUMBER(OFFSET('Sanitation Data'!$G$4,0,10*ROW('Sanitation Data'!G6))),'Data Summary'!CZ12="Yes"),100-OFFSET('Sanitation Data'!$G$4,0,10*ROW('Sanitation Data'!G6)),NA())</f>
        <v>71.3</v>
      </c>
      <c r="AL12" s="505" t="e">
        <f ca="1">+IF(AND(ISNUMBER(OFFSET('Sanitation Data'!$G$6,0,10*ROW('Sanitation Data'!G6))),'Data Summary'!DA12="Yes"),OFFSET('Sanitation Data'!$G$6,0,10*ROW('Sanitation Data'!G6)),NA())</f>
        <v>#N/A</v>
      </c>
      <c r="AM12" s="505" t="e">
        <f ca="1">+IF(AND(ISNUMBER(OFFSET('Sanitation Data'!$G$10,0,10*ROW('Sanitation Data'!G6))),'Data Summary'!DB12="Yes"),OFFSET('Sanitation Data'!$G$10,0,10*ROW('Sanitation Data'!G6)),NA())</f>
        <v>#N/A</v>
      </c>
      <c r="AN12" s="505" t="e">
        <f ca="1">+IF(AND(ISNUMBER(OFFSET('Sanitation Data'!$G$11,0,10*ROW('Sanitation Data'!G6))),'Data Summary'!DC12="Yes"),OFFSET('Sanitation Data'!$G$11,0,10*ROW('Sanitation Data'!G6)),NA())</f>
        <v>#N/A</v>
      </c>
      <c r="AO12" s="505" t="e">
        <f ca="1">+IF(AND(ISNUMBER(OFFSET('Sanitation Data'!$G$12,0,10*ROW('Sanitation Data'!G6))),'Data Summary'!DD12="Yes"),OFFSET('Sanitation Data'!$G$12,0,10*ROW('Sanitation Data'!G6)),NA())</f>
        <v>#N/A</v>
      </c>
      <c r="AP12" s="505">
        <f ca="1">+IF(AND(ISNUMBER(OFFSET('Sanitation Data'!$H$4,0,10*ROW('Sanitation Data'!H6))),'Data Summary'!DE12="Yes"),100-OFFSET('Sanitation Data'!$H$4,0,10*ROW('Sanitation Data'!H6)),NA())</f>
        <v>50.8</v>
      </c>
      <c r="AQ12" s="505" t="e">
        <f ca="1">+IF(AND(ISNUMBER(OFFSET('Sanitation Data'!$H$6,0,10*ROW('Sanitation Data'!H6))),'Data Summary'!DF12="Yes"),OFFSET('Sanitation Data'!$H$6,0,10*ROW('Sanitation Data'!H6)),NA())</f>
        <v>#N/A</v>
      </c>
      <c r="AR12" s="505" t="e">
        <f ca="1">+IF(AND(ISNUMBER(OFFSET('Sanitation Data'!$H$10,0,10*ROW('Sanitation Data'!H6))),'Data Summary'!DG12="Yes"),OFFSET('Sanitation Data'!$H$10,0,10*ROW('Sanitation Data'!H6)),NA())</f>
        <v>#N/A</v>
      </c>
      <c r="AS12" s="505" t="e">
        <f ca="1">+IF(AND(ISNUMBER(OFFSET('Sanitation Data'!$H$11,0,10*ROW('Sanitation Data'!H6))),'Data Summary'!DH12="Yes"),OFFSET('Sanitation Data'!$H$11,0,10*ROW('Sanitation Data'!H6)),NA())</f>
        <v>#N/A</v>
      </c>
      <c r="AT12" s="505" t="e">
        <f ca="1">+IF(AND(ISNUMBER(OFFSET('Sanitation Data'!$H$12,0,10*ROW('Sanitation Data'!H6))),'Data Summary'!DI12="Yes"),OFFSET('Sanitation Data'!$H$12,0,10*ROW('Sanitation Data'!H6)),NA())</f>
        <v>#N/A</v>
      </c>
      <c r="AU12" s="505">
        <f ca="1">+IF(AND(ISNUMBER(OFFSET('Sanitation Data'!$I$4,0,10*ROW('Sanitation Data'!I6))),'Data Summary'!DJ12="Yes"),100-OFFSET('Sanitation Data'!$I$4,0,10*ROW('Sanitation Data'!I6)),NA())</f>
        <v>84.8</v>
      </c>
      <c r="AV12" s="505" t="e">
        <f ca="1">+IF(AND(ISNUMBER(OFFSET('Sanitation Data'!$I$6,0,10*ROW('Sanitation Data'!I6))),'Data Summary'!DK12="Yes"),OFFSET('Sanitation Data'!$I$6,0,10*ROW('Sanitation Data'!I6)),NA())</f>
        <v>#N/A</v>
      </c>
      <c r="AW12" s="505" t="e">
        <f ca="1">+IF(AND(ISNUMBER(OFFSET('Sanitation Data'!$I$10,0,10*ROW('Sanitation Data'!I6))),'Data Summary'!DL12="Yes"),OFFSET('Sanitation Data'!$I$10,0,10*ROW('Sanitation Data'!I6)),NA())</f>
        <v>#N/A</v>
      </c>
      <c r="AX12" s="505" t="e">
        <f ca="1">+IF(AND(ISNUMBER(OFFSET('Sanitation Data'!$I$11,0,10*ROW('Sanitation Data'!I6))),'Data Summary'!DM12="Yes"),OFFSET('Sanitation Data'!$I$11,0,10*ROW('Sanitation Data'!I6)),NA())</f>
        <v>#N/A</v>
      </c>
      <c r="AY12" s="505" t="e">
        <f ca="1">+IF(AND(ISNUMBER(OFFSET('Sanitation Data'!$I$12,0,10*ROW('Sanitation Data'!I6))),'Data Summary'!DN12="Yes"),OFFSET('Sanitation Data'!$I$12,0,10*ROW('Sanitation Data'!I6)),NA())</f>
        <v>#N/A</v>
      </c>
      <c r="AZ12" s="506" t="e">
        <f ca="1">+IF(AND(ISNUMBER(OFFSET('Hygiene Data'!$D$5,0,10*ROW('Hygiene Data'!D6))),'Data Summary'!DO12="Yes"),OFFSET('Hygiene Data'!$D$5,0,10*ROW('Hygiene Data'!D6)),NA())</f>
        <v>#N/A</v>
      </c>
      <c r="BA12" s="506" t="e">
        <f ca="1">+IF(AND(ISNUMBER(OFFSET('Hygiene Data'!$D$7,0,10*ROW('Hygiene Data'!D6))),'Data Summary'!DP12="Yes"),OFFSET('Hygiene Data'!$D$7,0,10*ROW('Hygiene Data'!D6)),NA())</f>
        <v>#N/A</v>
      </c>
      <c r="BB12" s="506" t="e">
        <f ca="1">+IF(AND(ISNUMBER(OFFSET('Hygiene Data'!$D$9,0,10*ROW('Hygiene Data'!D6))),'Data Summary'!DQ12="Yes"),OFFSET('Hygiene Data'!$D$9,0,10*ROW('Hygiene Data'!D6)),NA())</f>
        <v>#N/A</v>
      </c>
      <c r="BC12" s="506" t="e">
        <f ca="1">+IF(AND(ISNUMBER(OFFSET('Hygiene Data'!$E$5,0,10*ROW('Hygiene Data'!E6))),'Data Summary'!DR12="Yes"),OFFSET('Hygiene Data'!$E$5,0,10*ROW('Hygiene Data'!E6)),NA())</f>
        <v>#N/A</v>
      </c>
      <c r="BD12" s="506" t="e">
        <f ca="1">+IF(AND(ISNUMBER(OFFSET('Hygiene Data'!$E$7,0,10*ROW('Hygiene Data'!E6))),'Data Summary'!DS12="Yes"),OFFSET('Hygiene Data'!$E$7,0,10*ROW('Hygiene Data'!E6)),NA())</f>
        <v>#N/A</v>
      </c>
      <c r="BE12" s="506" t="e">
        <f ca="1">+IF(AND(ISNUMBER(OFFSET('Hygiene Data'!$E$9,0,10*ROW('Hygiene Data'!E6))),'Data Summary'!DT12="Yes"),OFFSET('Hygiene Data'!$E$9,0,10*ROW('Hygiene Data'!E6)),NA())</f>
        <v>#N/A</v>
      </c>
      <c r="BF12" s="506" t="e">
        <f ca="1">+IF(AND(ISNUMBER(OFFSET('Hygiene Data'!$F$5,0,10*ROW('Hygiene Data'!F6))),'Data Summary'!DU12="Yes"),OFFSET('Hygiene Data'!$F$5,0,10*ROW('Hygiene Data'!F6)),NA())</f>
        <v>#N/A</v>
      </c>
      <c r="BG12" s="506" t="e">
        <f ca="1">+IF(AND(ISNUMBER(OFFSET('Hygiene Data'!$F$7,0,10*ROW('Hygiene Data'!F6))),'Data Summary'!DV12="Yes"),OFFSET('Hygiene Data'!$F$7,0,10*ROW('Hygiene Data'!F6)),NA())</f>
        <v>#N/A</v>
      </c>
      <c r="BH12" s="506" t="e">
        <f ca="1">+IF(AND(ISNUMBER(OFFSET('Hygiene Data'!$F$9,0,10*ROW('Hygiene Data'!F6))),'Data Summary'!DW12="Yes"),OFFSET('Hygiene Data'!$F$9,0,10*ROW('Hygiene Data'!F6)),NA())</f>
        <v>#N/A</v>
      </c>
      <c r="BI12" s="506" t="e">
        <f ca="1">+IF(AND(ISNUMBER(OFFSET('Hygiene Data'!$G$5,0,10*ROW('Hygiene Data'!G6))),'Data Summary'!DX12="Yes"),OFFSET('Hygiene Data'!$G$5,0,10*ROW('Hygiene Data'!G6)),NA())</f>
        <v>#N/A</v>
      </c>
      <c r="BJ12" s="506" t="e">
        <f ca="1">+IF(AND(ISNUMBER(OFFSET('Hygiene Data'!$G$7,0,10*ROW('Hygiene Data'!G6))),'Data Summary'!DY12="Yes"),OFFSET('Hygiene Data'!$G$7,0,10*ROW('Hygiene Data'!G6)),NA())</f>
        <v>#N/A</v>
      </c>
      <c r="BK12" s="506" t="e">
        <f ca="1">+IF(AND(ISNUMBER(OFFSET('Hygiene Data'!$G$9,0,10*ROW('Hygiene Data'!G6))),'Data Summary'!DZ12="Yes"),OFFSET('Hygiene Data'!$G$9,0,10*ROW('Hygiene Data'!G6)),NA())</f>
        <v>#N/A</v>
      </c>
      <c r="BL12" s="506" t="e">
        <f ca="1">+IF(AND(ISNUMBER(OFFSET('Hygiene Data'!$H$5,0,10*ROW('Hygiene Data'!H6))),'Data Summary'!EA12="Yes"),OFFSET('Hygiene Data'!$H$5,0,10*ROW('Hygiene Data'!H6)),NA())</f>
        <v>#N/A</v>
      </c>
      <c r="BM12" s="506" t="e">
        <f ca="1">+IF(AND(ISNUMBER(OFFSET('Hygiene Data'!$H$7,0,10*ROW('Hygiene Data'!H6))),'Data Summary'!EB12="Yes"),OFFSET('Hygiene Data'!$H$7,0,10*ROW('Hygiene Data'!H6)),NA())</f>
        <v>#N/A</v>
      </c>
      <c r="BN12" s="506" t="e">
        <f ca="1">+IF(AND(ISNUMBER(OFFSET('Hygiene Data'!$H$9,0,10*ROW('Hygiene Data'!H6))),'Data Summary'!EC12="Yes"),OFFSET('Hygiene Data'!$H$9,0,10*ROW('Hygiene Data'!H6)),NA())</f>
        <v>#N/A</v>
      </c>
      <c r="BO12" s="506" t="e">
        <f ca="1">+IF(AND(ISNUMBER(OFFSET('Hygiene Data'!$I$5,0,10*ROW('Hygiene Data'!I6))),'Data Summary'!ED12="Yes"),OFFSET('Hygiene Data'!$I$5,0,10*ROW('Hygiene Data'!I6)),NA())</f>
        <v>#N/A</v>
      </c>
      <c r="BP12" s="506" t="e">
        <f ca="1">+IF(AND(ISNUMBER(OFFSET('Hygiene Data'!$I$7,0,10*ROW('Hygiene Data'!I6))),'Data Summary'!EE12="Yes"),OFFSET('Hygiene Data'!$I$7,0,10*ROW('Hygiene Data'!I6)),NA())</f>
        <v>#N/A</v>
      </c>
      <c r="BQ12" s="506" t="e">
        <f ca="1">+IF(AND(ISNUMBER(OFFSET('Hygiene Data'!$I$9,0,10*ROW('Hygiene Data'!I6))),'Data Summary'!EF12="Yes"),OFFSET('Hygiene Data'!$I$9,0,10*ROW('Hygiene Data'!I6)),NA())</f>
        <v>#N/A</v>
      </c>
    </row>
    <row r="13" spans="1:69" x14ac:dyDescent="0.25">
      <c r="A13" s="502" t="str">
        <f ca="1">+RIGHT('Data Summary'!A13,LEN('Data Summary'!A13)-9)</f>
        <v>EMIS</v>
      </c>
      <c r="B13" s="476" t="str">
        <f ca="1">+IF(ISTEXT('Data Summary'!B13),'Data Summary'!B13,"")</f>
        <v>EMIS</v>
      </c>
      <c r="C13" s="503">
        <f ca="1">+VALUE('Data Summary'!C13)</f>
        <v>2023</v>
      </c>
      <c r="D13" s="504">
        <f ca="1">+IF(AND(ISNUMBER(OFFSET('Water Data'!$D$4,0,10*ROW('Water Data'!D7))),'Data Summary'!BS13="Yes"),100-OFFSET('Water Data'!$D$4,0,10*ROW('Water Data'!D7)),NA())</f>
        <v>84.348680516563732</v>
      </c>
      <c r="E13" s="504">
        <f ca="1">+IF(AND(ISNUMBER(OFFSET('Water Data'!$D$6,0,10*ROW('Water Data'!D7))),'Data Summary'!BT13="Yes"),OFFSET('Water Data'!$D$6,0,10*ROW('Water Data'!D7)),NA())</f>
        <v>66.198764738910725</v>
      </c>
      <c r="F13" s="504" t="e">
        <f ca="1">+IF(AND(ISNUMBER(OFFSET('Water Data'!$D$9,0,10*ROW('Water Data'!D7))),'Data Summary'!BU13="Yes"),OFFSET('Water Data'!$D$9,0,10*ROW('Water Data'!D7)),NA())</f>
        <v>#N/A</v>
      </c>
      <c r="G13" s="504" t="e">
        <f ca="1">+IF(AND(ISNUMBER(OFFSET('Water Data'!$E$4,0,10*ROW('Water Data'!E7))),'Data Summary'!BV13="Yes"),100-OFFSET('Water Data'!$E$4,0,10*ROW('Water Data'!E7)),NA())</f>
        <v>#N/A</v>
      </c>
      <c r="H13" s="504" t="e">
        <f ca="1">+IF(AND(ISNUMBER(OFFSET('Water Data'!$E$6,0,10*ROW('Water Data'!E7))),'Data Summary'!BW13="Yes"),OFFSET('Water Data'!$E$6,0,10*ROW('Water Data'!E7)),NA())</f>
        <v>#N/A</v>
      </c>
      <c r="I13" s="504" t="e">
        <f ca="1">+IF(AND(ISNUMBER(OFFSET('Water Data'!$E$9,0,10*ROW('Water Data'!E7))),'Data Summary'!BX13="Yes"),OFFSET('Water Data'!$E$9,0,10*ROW('Water Data'!E7)),NA())</f>
        <v>#N/A</v>
      </c>
      <c r="J13" s="504" t="e">
        <f ca="1">+IF(AND(ISNUMBER(OFFSET('Water Data'!$F$4,0,10*ROW('Water Data'!F7))),'Data Summary'!BY13="Yes"),100-OFFSET('Water Data'!$F$4,0,10*ROW('Water Data'!F7)),NA())</f>
        <v>#N/A</v>
      </c>
      <c r="K13" s="504" t="e">
        <f ca="1">+IF(AND(ISNUMBER(OFFSET('Water Data'!$F$6,0,10*ROW('Water Data'!F7))),'Data Summary'!BZ13="Yes"),OFFSET('Water Data'!$F$6,0,10*ROW('Water Data'!F7)),NA())</f>
        <v>#N/A</v>
      </c>
      <c r="L13" s="504" t="e">
        <f ca="1">+IF(AND(ISNUMBER(OFFSET('Water Data'!$F$9,0,10*ROW('Water Data'!F7))),'Data Summary'!CA13="Yes"),OFFSET('Water Data'!$F$9,0,10*ROW('Water Data'!F7)),NA())</f>
        <v>#N/A</v>
      </c>
      <c r="M13" s="504">
        <f ca="1">+IF(AND(ISNUMBER(OFFSET('Water Data'!$G$4,0,10*ROW('Water Data'!G7))),'Data Summary'!CB13="Yes"),100-OFFSET('Water Data'!$G$4,0,10*ROW('Water Data'!G7)),NA())</f>
        <v>86.586345381526101</v>
      </c>
      <c r="N13" s="504">
        <f ca="1">+IF(AND(ISNUMBER(OFFSET('Water Data'!$G$6,0,10*ROW('Water Data'!G7))),'Data Summary'!CC13="Yes"),OFFSET('Water Data'!$G$6,0,10*ROW('Water Data'!G7)),NA())</f>
        <v>73.815261044176708</v>
      </c>
      <c r="O13" s="504" t="e">
        <f ca="1">+IF(AND(ISNUMBER(OFFSET('Water Data'!$G$9,0,10*ROW('Water Data'!G7))),'Data Summary'!CD13="Yes"),OFFSET('Water Data'!$G$9,0,10*ROW('Water Data'!G7)),NA())</f>
        <v>#N/A</v>
      </c>
      <c r="P13" s="504">
        <f ca="1">+IF(AND(ISNUMBER(OFFSET('Water Data'!$H$4,0,10*ROW('Water Data'!H7))),'Data Summary'!CE13="Yes"),100-OFFSET('Water Data'!$H$4,0,10*ROW('Water Data'!H7)),NA())</f>
        <v>84.10049865746069</v>
      </c>
      <c r="Q13" s="504">
        <f ca="1">+IF(AND(ISNUMBER(OFFSET('Water Data'!$H$6,0,10*ROW('Water Data'!H7))),'Data Summary'!CF13="Yes"),OFFSET('Water Data'!$H$6,0,10*ROW('Water Data'!H7)),NA())</f>
        <v>63.06098964326813</v>
      </c>
      <c r="R13" s="504" t="e">
        <f ca="1">+IF(AND(ISNUMBER(OFFSET('Water Data'!$H$9,0,10*ROW('Water Data'!H7))),'Data Summary'!CG13="Yes"),OFFSET('Water Data'!$H$9,0,10*ROW('Water Data'!H7)),NA())</f>
        <v>#N/A</v>
      </c>
      <c r="S13" s="504">
        <f ca="1">+IF(AND(ISNUMBER(OFFSET('Water Data'!$I$4,0,10*ROW('Water Data'!I7))),'Data Summary'!CH13="Yes"),100-OFFSET('Water Data'!$I$4,0,10*ROW('Water Data'!I7)),NA())</f>
        <v>82.10526315789474</v>
      </c>
      <c r="T13" s="504">
        <f ca="1">+IF(AND(ISNUMBER(OFFSET('Water Data'!$I$6,0,10*ROW('Water Data'!I7))),'Data Summary'!CI13="Yes"),OFFSET('Water Data'!$I$6,0,10*ROW('Water Data'!I7)),NA())</f>
        <v>76.541353383458656</v>
      </c>
      <c r="U13" s="504" t="e">
        <f ca="1">+IF(AND(ISNUMBER(OFFSET('Water Data'!$I$9,0,10*ROW('Water Data'!I7))),'Data Summary'!CJ13="Yes"),OFFSET('Water Data'!$I$9,0,10*ROW('Water Data'!I7)),NA())</f>
        <v>#N/A</v>
      </c>
      <c r="V13" s="505">
        <f ca="1">+IF(AND(ISNUMBER(OFFSET('Sanitation Data'!$D$4,0,10*ROW('Sanitation Data'!D7))),'Data Summary'!CK13="Yes"),100-OFFSET('Sanitation Data'!$D$4,0,10*ROW('Sanitation Data'!D7)),NA())</f>
        <v>61.825726141078839</v>
      </c>
      <c r="W13" s="505" t="e">
        <f ca="1">+IF(AND(ISNUMBER(OFFSET('Sanitation Data'!$D$6,0,10*ROW('Sanitation Data'!D7))),'Data Summary'!CL13="Yes"),OFFSET('Sanitation Data'!$D$6,0,10*ROW('Sanitation Data'!D7)),NA())</f>
        <v>#N/A</v>
      </c>
      <c r="X13" s="505" t="e">
        <f ca="1">+IF(AND(ISNUMBER(OFFSET('Sanitation Data'!$D$10,0,10*ROW('Sanitation Data'!D7))),'Data Summary'!CM13="Yes"),OFFSET('Sanitation Data'!$D$10,0,10*ROW('Sanitation Data'!D7)),NA())</f>
        <v>#N/A</v>
      </c>
      <c r="Y13" s="505" t="e">
        <f ca="1">+IF(AND(ISNUMBER(OFFSET('Sanitation Data'!$D$11,0,10*ROW('Sanitation Data'!D7))),'Data Summary'!CN13="Yes"),OFFSET('Sanitation Data'!$D$11,0,10*ROW('Sanitation Data'!D7)),NA())</f>
        <v>#N/A</v>
      </c>
      <c r="Z13" s="505" t="e">
        <f ca="1">+IF(AND(ISNUMBER(OFFSET('Sanitation Data'!$D$12,0,10*ROW('Sanitation Data'!D7))),'Data Summary'!CO13="Yes"),OFFSET('Sanitation Data'!$D$12,0,10*ROW('Sanitation Data'!D7)),NA())</f>
        <v>#N/A</v>
      </c>
      <c r="AA13" s="505" t="e">
        <f ca="1">+IF(AND(ISNUMBER(OFFSET('Sanitation Data'!$E$4,0,10*ROW('Sanitation Data'!E7))),'Data Summary'!CP13="Yes"),100-OFFSET('Sanitation Data'!$E$4,0,10*ROW('Sanitation Data'!E7)),NA())</f>
        <v>#N/A</v>
      </c>
      <c r="AB13" s="505" t="e">
        <f ca="1">+IF(AND(ISNUMBER(OFFSET('Sanitation Data'!$E$6,0,10*ROW('Sanitation Data'!E7))),'Data Summary'!CQ13="Yes"),OFFSET('Sanitation Data'!$E$6,0,10*ROW('Sanitation Data'!E7)),NA())</f>
        <v>#N/A</v>
      </c>
      <c r="AC13" s="505" t="e">
        <f ca="1">+IF(AND(ISNUMBER(OFFSET('Sanitation Data'!$E$10,0,10*ROW('Sanitation Data'!E7))),'Data Summary'!CR13="Yes"),OFFSET('Sanitation Data'!$E$10,0,10*ROW('Sanitation Data'!E7)),NA())</f>
        <v>#N/A</v>
      </c>
      <c r="AD13" s="505" t="e">
        <f ca="1">+IF(AND(ISNUMBER(OFFSET('Sanitation Data'!$E$11,0,10*ROW('Sanitation Data'!E7))),'Data Summary'!CS13="Yes"),OFFSET('Sanitation Data'!$E$11,0,10*ROW('Sanitation Data'!E7)),NA())</f>
        <v>#N/A</v>
      </c>
      <c r="AE13" s="505" t="e">
        <f ca="1">+IF(AND(ISNUMBER(OFFSET('Sanitation Data'!$E$12,0,10*ROW('Sanitation Data'!E7))),'Data Summary'!CT13="Yes"),OFFSET('Sanitation Data'!$E$12,0,10*ROW('Sanitation Data'!E7)),NA())</f>
        <v>#N/A</v>
      </c>
      <c r="AF13" s="505" t="e">
        <f ca="1">+IF(AND(ISNUMBER(OFFSET('Sanitation Data'!$F$4,0,10*ROW('Sanitation Data'!F7))),'Data Summary'!CU13="Yes"),100-OFFSET('Sanitation Data'!$F$4,0,10*ROW('Sanitation Data'!F7)),NA())</f>
        <v>#N/A</v>
      </c>
      <c r="AG13" s="505" t="e">
        <f ca="1">+IF(AND(ISNUMBER(OFFSET('Sanitation Data'!$F$6,0,10*ROW('Sanitation Data'!F7))),'Data Summary'!CV13="Yes"),OFFSET('Sanitation Data'!$F$6,0,10*ROW('Sanitation Data'!F7)),NA())</f>
        <v>#N/A</v>
      </c>
      <c r="AH13" s="505" t="e">
        <f ca="1">+IF(AND(ISNUMBER(OFFSET('Sanitation Data'!$F$10,0,10*ROW('Sanitation Data'!F7))),'Data Summary'!CW13="Yes"),OFFSET('Sanitation Data'!$F$10,0,10*ROW('Sanitation Data'!F7)),NA())</f>
        <v>#N/A</v>
      </c>
      <c r="AI13" s="505" t="e">
        <f ca="1">+IF(AND(ISNUMBER(OFFSET('Sanitation Data'!$F$11,0,10*ROW('Sanitation Data'!F7))),'Data Summary'!CX13="Yes"),OFFSET('Sanitation Data'!$F$11,0,10*ROW('Sanitation Data'!F7)),NA())</f>
        <v>#N/A</v>
      </c>
      <c r="AJ13" s="505" t="e">
        <f ca="1">+IF(AND(ISNUMBER(OFFSET('Sanitation Data'!$F$12,0,10*ROW('Sanitation Data'!F7))),'Data Summary'!CY13="Yes"),OFFSET('Sanitation Data'!$F$12,0,10*ROW('Sanitation Data'!F7)),NA())</f>
        <v>#N/A</v>
      </c>
      <c r="AK13" s="505">
        <f ca="1">+IF(AND(ISNUMBER(OFFSET('Sanitation Data'!$G$4,0,10*ROW('Sanitation Data'!G7))),'Data Summary'!CZ13="Yes"),100-OFFSET('Sanitation Data'!$G$4,0,10*ROW('Sanitation Data'!G7)),NA())</f>
        <v>71.144749290444651</v>
      </c>
      <c r="AL13" s="505" t="e">
        <f ca="1">+IF(AND(ISNUMBER(OFFSET('Sanitation Data'!$G$6,0,10*ROW('Sanitation Data'!G7))),'Data Summary'!DA13="Yes"),OFFSET('Sanitation Data'!$G$6,0,10*ROW('Sanitation Data'!G7)),NA())</f>
        <v>#N/A</v>
      </c>
      <c r="AM13" s="505" t="e">
        <f ca="1">+IF(AND(ISNUMBER(OFFSET('Sanitation Data'!$G$10,0,10*ROW('Sanitation Data'!G7))),'Data Summary'!DB13="Yes"),OFFSET('Sanitation Data'!$G$10,0,10*ROW('Sanitation Data'!G7)),NA())</f>
        <v>#N/A</v>
      </c>
      <c r="AN13" s="505" t="e">
        <f ca="1">+IF(AND(ISNUMBER(OFFSET('Sanitation Data'!$G$11,0,10*ROW('Sanitation Data'!G7))),'Data Summary'!DC13="Yes"),OFFSET('Sanitation Data'!$G$11,0,10*ROW('Sanitation Data'!G7)),NA())</f>
        <v>#N/A</v>
      </c>
      <c r="AO13" s="505" t="e">
        <f ca="1">+IF(AND(ISNUMBER(OFFSET('Sanitation Data'!$G$12,0,10*ROW('Sanitation Data'!G7))),'Data Summary'!DD13="Yes"),OFFSET('Sanitation Data'!$G$12,0,10*ROW('Sanitation Data'!G7)),NA())</f>
        <v>#N/A</v>
      </c>
      <c r="AP13" s="505">
        <f ca="1">+IF(AND(ISNUMBER(OFFSET('Sanitation Data'!$H$4,0,10*ROW('Sanitation Data'!H7))),'Data Summary'!DE13="Yes"),100-OFFSET('Sanitation Data'!$H$4,0,10*ROW('Sanitation Data'!H7)),NA())</f>
        <v>55.442498816848087</v>
      </c>
      <c r="AQ13" s="505" t="e">
        <f ca="1">+IF(AND(ISNUMBER(OFFSET('Sanitation Data'!$H$6,0,10*ROW('Sanitation Data'!H7))),'Data Summary'!DF13="Yes"),OFFSET('Sanitation Data'!$H$6,0,10*ROW('Sanitation Data'!H7)),NA())</f>
        <v>#N/A</v>
      </c>
      <c r="AR13" s="505" t="e">
        <f ca="1">+IF(AND(ISNUMBER(OFFSET('Sanitation Data'!$H$10,0,10*ROW('Sanitation Data'!H7))),'Data Summary'!DG13="Yes"),OFFSET('Sanitation Data'!$H$10,0,10*ROW('Sanitation Data'!H7)),NA())</f>
        <v>#N/A</v>
      </c>
      <c r="AS13" s="505" t="e">
        <f ca="1">+IF(AND(ISNUMBER(OFFSET('Sanitation Data'!$H$11,0,10*ROW('Sanitation Data'!H7))),'Data Summary'!DH13="Yes"),OFFSET('Sanitation Data'!$H$11,0,10*ROW('Sanitation Data'!H7)),NA())</f>
        <v>#N/A</v>
      </c>
      <c r="AT13" s="505" t="e">
        <f ca="1">+IF(AND(ISNUMBER(OFFSET('Sanitation Data'!$H$12,0,10*ROW('Sanitation Data'!H7))),'Data Summary'!DI13="Yes"),OFFSET('Sanitation Data'!$H$12,0,10*ROW('Sanitation Data'!H7)),NA())</f>
        <v>#N/A</v>
      </c>
      <c r="AU13" s="505">
        <f ca="1">+IF(AND(ISNUMBER(OFFSET('Sanitation Data'!$I$4,0,10*ROW('Sanitation Data'!I7))),'Data Summary'!DJ13="Yes"),100-OFFSET('Sanitation Data'!$I$4,0,10*ROW('Sanitation Data'!I7)),NA())</f>
        <v>96.007984031936132</v>
      </c>
      <c r="AV13" s="505" t="e">
        <f ca="1">+IF(AND(ISNUMBER(OFFSET('Sanitation Data'!$I$6,0,10*ROW('Sanitation Data'!I7))),'Data Summary'!DK13="Yes"),OFFSET('Sanitation Data'!$I$6,0,10*ROW('Sanitation Data'!I7)),NA())</f>
        <v>#N/A</v>
      </c>
      <c r="AW13" s="505" t="e">
        <f ca="1">+IF(AND(ISNUMBER(OFFSET('Sanitation Data'!$I$10,0,10*ROW('Sanitation Data'!I7))),'Data Summary'!DL13="Yes"),OFFSET('Sanitation Data'!$I$10,0,10*ROW('Sanitation Data'!I7)),NA())</f>
        <v>#N/A</v>
      </c>
      <c r="AX13" s="505" t="e">
        <f ca="1">+IF(AND(ISNUMBER(OFFSET('Sanitation Data'!$I$11,0,10*ROW('Sanitation Data'!I7))),'Data Summary'!DM13="Yes"),OFFSET('Sanitation Data'!$I$11,0,10*ROW('Sanitation Data'!I7)),NA())</f>
        <v>#N/A</v>
      </c>
      <c r="AY13" s="505" t="e">
        <f ca="1">+IF(AND(ISNUMBER(OFFSET('Sanitation Data'!$I$12,0,10*ROW('Sanitation Data'!I7))),'Data Summary'!DN13="Yes"),OFFSET('Sanitation Data'!$I$12,0,10*ROW('Sanitation Data'!I7)),NA())</f>
        <v>#N/A</v>
      </c>
      <c r="AZ13" s="506" t="e">
        <f ca="1">+IF(AND(ISNUMBER(OFFSET('Hygiene Data'!$D$5,0,10*ROW('Hygiene Data'!D7))),'Data Summary'!DO13="Yes"),OFFSET('Hygiene Data'!$D$5,0,10*ROW('Hygiene Data'!D7)),NA())</f>
        <v>#N/A</v>
      </c>
      <c r="BA13" s="506" t="e">
        <f ca="1">+IF(AND(ISNUMBER(OFFSET('Hygiene Data'!$D$7,0,10*ROW('Hygiene Data'!D7))),'Data Summary'!DP13="Yes"),OFFSET('Hygiene Data'!$D$7,0,10*ROW('Hygiene Data'!D7)),NA())</f>
        <v>#N/A</v>
      </c>
      <c r="BB13" s="506" t="e">
        <f ca="1">+IF(AND(ISNUMBER(OFFSET('Hygiene Data'!$D$9,0,10*ROW('Hygiene Data'!D7))),'Data Summary'!DQ13="Yes"),OFFSET('Hygiene Data'!$D$9,0,10*ROW('Hygiene Data'!D7)),NA())</f>
        <v>#N/A</v>
      </c>
      <c r="BC13" s="506" t="e">
        <f ca="1">+IF(AND(ISNUMBER(OFFSET('Hygiene Data'!$E$5,0,10*ROW('Hygiene Data'!E7))),'Data Summary'!DR13="Yes"),OFFSET('Hygiene Data'!$E$5,0,10*ROW('Hygiene Data'!E7)),NA())</f>
        <v>#N/A</v>
      </c>
      <c r="BD13" s="506" t="e">
        <f ca="1">+IF(AND(ISNUMBER(OFFSET('Hygiene Data'!$E$7,0,10*ROW('Hygiene Data'!E7))),'Data Summary'!DS13="Yes"),OFFSET('Hygiene Data'!$E$7,0,10*ROW('Hygiene Data'!E7)),NA())</f>
        <v>#N/A</v>
      </c>
      <c r="BE13" s="506" t="e">
        <f ca="1">+IF(AND(ISNUMBER(OFFSET('Hygiene Data'!$E$9,0,10*ROW('Hygiene Data'!E7))),'Data Summary'!DT13="Yes"),OFFSET('Hygiene Data'!$E$9,0,10*ROW('Hygiene Data'!E7)),NA())</f>
        <v>#N/A</v>
      </c>
      <c r="BF13" s="506" t="e">
        <f ca="1">+IF(AND(ISNUMBER(OFFSET('Hygiene Data'!$F$5,0,10*ROW('Hygiene Data'!F7))),'Data Summary'!DU13="Yes"),OFFSET('Hygiene Data'!$F$5,0,10*ROW('Hygiene Data'!F7)),NA())</f>
        <v>#N/A</v>
      </c>
      <c r="BG13" s="506" t="e">
        <f ca="1">+IF(AND(ISNUMBER(OFFSET('Hygiene Data'!$F$7,0,10*ROW('Hygiene Data'!F7))),'Data Summary'!DV13="Yes"),OFFSET('Hygiene Data'!$F$7,0,10*ROW('Hygiene Data'!F7)),NA())</f>
        <v>#N/A</v>
      </c>
      <c r="BH13" s="506" t="e">
        <f ca="1">+IF(AND(ISNUMBER(OFFSET('Hygiene Data'!$F$9,0,10*ROW('Hygiene Data'!F7))),'Data Summary'!DW13="Yes"),OFFSET('Hygiene Data'!$F$9,0,10*ROW('Hygiene Data'!F7)),NA())</f>
        <v>#N/A</v>
      </c>
      <c r="BI13" s="506" t="e">
        <f ca="1">+IF(AND(ISNUMBER(OFFSET('Hygiene Data'!$G$5,0,10*ROW('Hygiene Data'!G7))),'Data Summary'!DX13="Yes"),OFFSET('Hygiene Data'!$G$5,0,10*ROW('Hygiene Data'!G7)),NA())</f>
        <v>#N/A</v>
      </c>
      <c r="BJ13" s="506" t="e">
        <f ca="1">+IF(AND(ISNUMBER(OFFSET('Hygiene Data'!$G$7,0,10*ROW('Hygiene Data'!G7))),'Data Summary'!DY13="Yes"),OFFSET('Hygiene Data'!$G$7,0,10*ROW('Hygiene Data'!G7)),NA())</f>
        <v>#N/A</v>
      </c>
      <c r="BK13" s="506" t="e">
        <f ca="1">+IF(AND(ISNUMBER(OFFSET('Hygiene Data'!$G$9,0,10*ROW('Hygiene Data'!G7))),'Data Summary'!DZ13="Yes"),OFFSET('Hygiene Data'!$G$9,0,10*ROW('Hygiene Data'!G7)),NA())</f>
        <v>#N/A</v>
      </c>
      <c r="BL13" s="506" t="e">
        <f ca="1">+IF(AND(ISNUMBER(OFFSET('Hygiene Data'!$H$5,0,10*ROW('Hygiene Data'!H7))),'Data Summary'!EA13="Yes"),OFFSET('Hygiene Data'!$H$5,0,10*ROW('Hygiene Data'!H7)),NA())</f>
        <v>#N/A</v>
      </c>
      <c r="BM13" s="506" t="e">
        <f ca="1">+IF(AND(ISNUMBER(OFFSET('Hygiene Data'!$H$7,0,10*ROW('Hygiene Data'!H7))),'Data Summary'!EB13="Yes"),OFFSET('Hygiene Data'!$H$7,0,10*ROW('Hygiene Data'!H7)),NA())</f>
        <v>#N/A</v>
      </c>
      <c r="BN13" s="506" t="e">
        <f ca="1">+IF(AND(ISNUMBER(OFFSET('Hygiene Data'!$H$9,0,10*ROW('Hygiene Data'!H7))),'Data Summary'!EC13="Yes"),OFFSET('Hygiene Data'!$H$9,0,10*ROW('Hygiene Data'!H7)),NA())</f>
        <v>#N/A</v>
      </c>
      <c r="BO13" s="506" t="e">
        <f ca="1">+IF(AND(ISNUMBER(OFFSET('Hygiene Data'!$I$5,0,10*ROW('Hygiene Data'!I7))),'Data Summary'!ED13="Yes"),OFFSET('Hygiene Data'!$I$5,0,10*ROW('Hygiene Data'!I7)),NA())</f>
        <v>#N/A</v>
      </c>
      <c r="BP13" s="506" t="e">
        <f ca="1">+IF(AND(ISNUMBER(OFFSET('Hygiene Data'!$I$7,0,10*ROW('Hygiene Data'!I7))),'Data Summary'!EE13="Yes"),OFFSET('Hygiene Data'!$I$7,0,10*ROW('Hygiene Data'!I7)),NA())</f>
        <v>#N/A</v>
      </c>
      <c r="BQ13" s="506" t="e">
        <f ca="1">+IF(AND(ISNUMBER(OFFSET('Hygiene Data'!$I$9,0,10*ROW('Hygiene Data'!I7))),'Data Summary'!EF13="Yes"),OFFSET('Hygiene Data'!$I$9,0,10*ROW('Hygiene Data'!I7)),NA())</f>
        <v>#N/A</v>
      </c>
    </row>
    <row r="14" spans="1:69" x14ac:dyDescent="0.25">
      <c r="A14" s="502" t="e">
        <f ca="1">+RIGHT('Data Summary'!A14,LEN('Data Summary'!A14)-9)</f>
        <v>#VALUE!</v>
      </c>
      <c r="B14" s="476" t="str">
        <f ca="1">+IF(ISTEXT('Data Summary'!B14),'Data Summary'!B14,"")</f>
        <v/>
      </c>
      <c r="C14" s="503" t="e">
        <f ca="1">+VALUE('Data Summary'!C14)</f>
        <v>#VALUE!</v>
      </c>
      <c r="D14" s="504" t="e">
        <f ca="1">+IF(AND(ISNUMBER(OFFSET('Water Data'!$D$4,0,10*ROW('Water Data'!D8))),'Data Summary'!BS14="Yes"),100-OFFSET('Water Data'!$D$4,0,10*ROW('Water Data'!D8)),NA())</f>
        <v>#N/A</v>
      </c>
      <c r="E14" s="504" t="e">
        <f ca="1">+IF(AND(ISNUMBER(OFFSET('Water Data'!$D$6,0,10*ROW('Water Data'!D8))),'Data Summary'!BT14="Yes"),OFFSET('Water Data'!$D$6,0,10*ROW('Water Data'!D8)),NA())</f>
        <v>#N/A</v>
      </c>
      <c r="F14" s="504" t="e">
        <f ca="1">+IF(AND(ISNUMBER(OFFSET('Water Data'!$D$9,0,10*ROW('Water Data'!D8))),'Data Summary'!BU14="Yes"),OFFSET('Water Data'!$D$9,0,10*ROW('Water Data'!D8)),NA())</f>
        <v>#N/A</v>
      </c>
      <c r="G14" s="504" t="e">
        <f ca="1">+IF(AND(ISNUMBER(OFFSET('Water Data'!$E$4,0,10*ROW('Water Data'!E8))),'Data Summary'!BV14="Yes"),100-OFFSET('Water Data'!$E$4,0,10*ROW('Water Data'!E8)),NA())</f>
        <v>#N/A</v>
      </c>
      <c r="H14" s="504" t="e">
        <f ca="1">+IF(AND(ISNUMBER(OFFSET('Water Data'!$E$6,0,10*ROW('Water Data'!E8))),'Data Summary'!BW14="Yes"),OFFSET('Water Data'!$E$6,0,10*ROW('Water Data'!E8)),NA())</f>
        <v>#N/A</v>
      </c>
      <c r="I14" s="504" t="e">
        <f ca="1">+IF(AND(ISNUMBER(OFFSET('Water Data'!$E$9,0,10*ROW('Water Data'!E8))),'Data Summary'!BX14="Yes"),OFFSET('Water Data'!$E$9,0,10*ROW('Water Data'!E8)),NA())</f>
        <v>#N/A</v>
      </c>
      <c r="J14" s="504" t="e">
        <f ca="1">+IF(AND(ISNUMBER(OFFSET('Water Data'!$F$4,0,10*ROW('Water Data'!F8))),'Data Summary'!BY14="Yes"),100-OFFSET('Water Data'!$F$4,0,10*ROW('Water Data'!F8)),NA())</f>
        <v>#N/A</v>
      </c>
      <c r="K14" s="504" t="e">
        <f ca="1">+IF(AND(ISNUMBER(OFFSET('Water Data'!$F$6,0,10*ROW('Water Data'!F8))),'Data Summary'!BZ14="Yes"),OFFSET('Water Data'!$F$6,0,10*ROW('Water Data'!F8)),NA())</f>
        <v>#N/A</v>
      </c>
      <c r="L14" s="504" t="e">
        <f ca="1">+IF(AND(ISNUMBER(OFFSET('Water Data'!$F$9,0,10*ROW('Water Data'!F8))),'Data Summary'!CA14="Yes"),OFFSET('Water Data'!$F$9,0,10*ROW('Water Data'!F8)),NA())</f>
        <v>#N/A</v>
      </c>
      <c r="M14" s="504" t="e">
        <f ca="1">+IF(AND(ISNUMBER(OFFSET('Water Data'!$G$4,0,10*ROW('Water Data'!G8))),'Data Summary'!CB14="Yes"),100-OFFSET('Water Data'!$G$4,0,10*ROW('Water Data'!G8)),NA())</f>
        <v>#N/A</v>
      </c>
      <c r="N14" s="504" t="e">
        <f ca="1">+IF(AND(ISNUMBER(OFFSET('Water Data'!$G$6,0,10*ROW('Water Data'!G8))),'Data Summary'!CC14="Yes"),OFFSET('Water Data'!$G$6,0,10*ROW('Water Data'!G8)),NA())</f>
        <v>#N/A</v>
      </c>
      <c r="O14" s="504" t="e">
        <f ca="1">+IF(AND(ISNUMBER(OFFSET('Water Data'!$G$9,0,10*ROW('Water Data'!G8))),'Data Summary'!CD14="Yes"),OFFSET('Water Data'!$G$9,0,10*ROW('Water Data'!G8)),NA())</f>
        <v>#N/A</v>
      </c>
      <c r="P14" s="504" t="e">
        <f ca="1">+IF(AND(ISNUMBER(OFFSET('Water Data'!$H$4,0,10*ROW('Water Data'!H8))),'Data Summary'!CE14="Yes"),100-OFFSET('Water Data'!$H$4,0,10*ROW('Water Data'!H8)),NA())</f>
        <v>#N/A</v>
      </c>
      <c r="Q14" s="504" t="e">
        <f ca="1">+IF(AND(ISNUMBER(OFFSET('Water Data'!$H$6,0,10*ROW('Water Data'!H8))),'Data Summary'!CF14="Yes"),OFFSET('Water Data'!$H$6,0,10*ROW('Water Data'!H8)),NA())</f>
        <v>#N/A</v>
      </c>
      <c r="R14" s="504" t="e">
        <f ca="1">+IF(AND(ISNUMBER(OFFSET('Water Data'!$H$9,0,10*ROW('Water Data'!H8))),'Data Summary'!CG14="Yes"),OFFSET('Water Data'!$H$9,0,10*ROW('Water Data'!H8)),NA())</f>
        <v>#N/A</v>
      </c>
      <c r="S14" s="504" t="e">
        <f ca="1">+IF(AND(ISNUMBER(OFFSET('Water Data'!$I$4,0,10*ROW('Water Data'!I8))),'Data Summary'!CH14="Yes"),100-OFFSET('Water Data'!$I$4,0,10*ROW('Water Data'!I8)),NA())</f>
        <v>#N/A</v>
      </c>
      <c r="T14" s="504" t="e">
        <f ca="1">+IF(AND(ISNUMBER(OFFSET('Water Data'!$I$6,0,10*ROW('Water Data'!I8))),'Data Summary'!CI14="Yes"),OFFSET('Water Data'!$I$6,0,10*ROW('Water Data'!I8)),NA())</f>
        <v>#N/A</v>
      </c>
      <c r="U14" s="504" t="e">
        <f ca="1">+IF(AND(ISNUMBER(OFFSET('Water Data'!$I$9,0,10*ROW('Water Data'!I8))),'Data Summary'!CJ14="Yes"),OFFSET('Water Data'!$I$9,0,10*ROW('Water Data'!I8)),NA())</f>
        <v>#N/A</v>
      </c>
      <c r="V14" s="505" t="e">
        <f ca="1">+IF(AND(ISNUMBER(OFFSET('Sanitation Data'!$D$4,0,10*ROW('Sanitation Data'!D8))),'Data Summary'!CK14="Yes"),100-OFFSET('Sanitation Data'!$D$4,0,10*ROW('Sanitation Data'!D8)),NA())</f>
        <v>#N/A</v>
      </c>
      <c r="W14" s="505" t="e">
        <f ca="1">+IF(AND(ISNUMBER(OFFSET('Sanitation Data'!$D$6,0,10*ROW('Sanitation Data'!D8))),'Data Summary'!CL14="Yes"),OFFSET('Sanitation Data'!$D$6,0,10*ROW('Sanitation Data'!D8)),NA())</f>
        <v>#N/A</v>
      </c>
      <c r="X14" s="505" t="e">
        <f ca="1">+IF(AND(ISNUMBER(OFFSET('Sanitation Data'!$D$10,0,10*ROW('Sanitation Data'!D8))),'Data Summary'!CM14="Yes"),OFFSET('Sanitation Data'!$D$10,0,10*ROW('Sanitation Data'!D8)),NA())</f>
        <v>#N/A</v>
      </c>
      <c r="Y14" s="505" t="e">
        <f ca="1">+IF(AND(ISNUMBER(OFFSET('Sanitation Data'!$D$11,0,10*ROW('Sanitation Data'!D8))),'Data Summary'!CN14="Yes"),OFFSET('Sanitation Data'!$D$11,0,10*ROW('Sanitation Data'!D8)),NA())</f>
        <v>#N/A</v>
      </c>
      <c r="Z14" s="505" t="e">
        <f ca="1">+IF(AND(ISNUMBER(OFFSET('Sanitation Data'!$D$12,0,10*ROW('Sanitation Data'!D8))),'Data Summary'!CO14="Yes"),OFFSET('Sanitation Data'!$D$12,0,10*ROW('Sanitation Data'!D8)),NA())</f>
        <v>#N/A</v>
      </c>
      <c r="AA14" s="505" t="e">
        <f ca="1">+IF(AND(ISNUMBER(OFFSET('Sanitation Data'!$E$4,0,10*ROW('Sanitation Data'!E8))),'Data Summary'!CP14="Yes"),100-OFFSET('Sanitation Data'!$E$4,0,10*ROW('Sanitation Data'!E8)),NA())</f>
        <v>#N/A</v>
      </c>
      <c r="AB14" s="505" t="e">
        <f ca="1">+IF(AND(ISNUMBER(OFFSET('Sanitation Data'!$E$6,0,10*ROW('Sanitation Data'!E8))),'Data Summary'!CQ14="Yes"),OFFSET('Sanitation Data'!$E$6,0,10*ROW('Sanitation Data'!E8)),NA())</f>
        <v>#N/A</v>
      </c>
      <c r="AC14" s="505" t="e">
        <f ca="1">+IF(AND(ISNUMBER(OFFSET('Sanitation Data'!$E$10,0,10*ROW('Sanitation Data'!E8))),'Data Summary'!CR14="Yes"),OFFSET('Sanitation Data'!$E$10,0,10*ROW('Sanitation Data'!E8)),NA())</f>
        <v>#N/A</v>
      </c>
      <c r="AD14" s="505" t="e">
        <f ca="1">+IF(AND(ISNUMBER(OFFSET('Sanitation Data'!$E$11,0,10*ROW('Sanitation Data'!E8))),'Data Summary'!CS14="Yes"),OFFSET('Sanitation Data'!$E$11,0,10*ROW('Sanitation Data'!E8)),NA())</f>
        <v>#N/A</v>
      </c>
      <c r="AE14" s="505" t="e">
        <f ca="1">+IF(AND(ISNUMBER(OFFSET('Sanitation Data'!$E$12,0,10*ROW('Sanitation Data'!E8))),'Data Summary'!CT14="Yes"),OFFSET('Sanitation Data'!$E$12,0,10*ROW('Sanitation Data'!E8)),NA())</f>
        <v>#N/A</v>
      </c>
      <c r="AF14" s="505" t="e">
        <f ca="1">+IF(AND(ISNUMBER(OFFSET('Sanitation Data'!$F$4,0,10*ROW('Sanitation Data'!F8))),'Data Summary'!CU14="Yes"),100-OFFSET('Sanitation Data'!$F$4,0,10*ROW('Sanitation Data'!F8)),NA())</f>
        <v>#N/A</v>
      </c>
      <c r="AG14" s="505" t="e">
        <f ca="1">+IF(AND(ISNUMBER(OFFSET('Sanitation Data'!$F$6,0,10*ROW('Sanitation Data'!F8))),'Data Summary'!CV14="Yes"),OFFSET('Sanitation Data'!$F$6,0,10*ROW('Sanitation Data'!F8)),NA())</f>
        <v>#N/A</v>
      </c>
      <c r="AH14" s="505" t="e">
        <f ca="1">+IF(AND(ISNUMBER(OFFSET('Sanitation Data'!$F$10,0,10*ROW('Sanitation Data'!F8))),'Data Summary'!CW14="Yes"),OFFSET('Sanitation Data'!$F$10,0,10*ROW('Sanitation Data'!F8)),NA())</f>
        <v>#N/A</v>
      </c>
      <c r="AI14" s="505" t="e">
        <f ca="1">+IF(AND(ISNUMBER(OFFSET('Sanitation Data'!$F$11,0,10*ROW('Sanitation Data'!F8))),'Data Summary'!CX14="Yes"),OFFSET('Sanitation Data'!$F$11,0,10*ROW('Sanitation Data'!F8)),NA())</f>
        <v>#N/A</v>
      </c>
      <c r="AJ14" s="505" t="e">
        <f ca="1">+IF(AND(ISNUMBER(OFFSET('Sanitation Data'!$F$12,0,10*ROW('Sanitation Data'!F8))),'Data Summary'!CY14="Yes"),OFFSET('Sanitation Data'!$F$12,0,10*ROW('Sanitation Data'!F8)),NA())</f>
        <v>#N/A</v>
      </c>
      <c r="AK14" s="505" t="e">
        <f ca="1">+IF(AND(ISNUMBER(OFFSET('Sanitation Data'!$G$4,0,10*ROW('Sanitation Data'!G8))),'Data Summary'!CZ14="Yes"),100-OFFSET('Sanitation Data'!$G$4,0,10*ROW('Sanitation Data'!G8)),NA())</f>
        <v>#N/A</v>
      </c>
      <c r="AL14" s="505" t="e">
        <f ca="1">+IF(AND(ISNUMBER(OFFSET('Sanitation Data'!$G$6,0,10*ROW('Sanitation Data'!G8))),'Data Summary'!DA14="Yes"),OFFSET('Sanitation Data'!$G$6,0,10*ROW('Sanitation Data'!G8)),NA())</f>
        <v>#N/A</v>
      </c>
      <c r="AM14" s="505" t="e">
        <f ca="1">+IF(AND(ISNUMBER(OFFSET('Sanitation Data'!$G$10,0,10*ROW('Sanitation Data'!G8))),'Data Summary'!DB14="Yes"),OFFSET('Sanitation Data'!$G$10,0,10*ROW('Sanitation Data'!G8)),NA())</f>
        <v>#N/A</v>
      </c>
      <c r="AN14" s="505" t="e">
        <f ca="1">+IF(AND(ISNUMBER(OFFSET('Sanitation Data'!$G$11,0,10*ROW('Sanitation Data'!G8))),'Data Summary'!DC14="Yes"),OFFSET('Sanitation Data'!$G$11,0,10*ROW('Sanitation Data'!G8)),NA())</f>
        <v>#N/A</v>
      </c>
      <c r="AO14" s="505" t="e">
        <f ca="1">+IF(AND(ISNUMBER(OFFSET('Sanitation Data'!$G$12,0,10*ROW('Sanitation Data'!G8))),'Data Summary'!DD14="Yes"),OFFSET('Sanitation Data'!$G$12,0,10*ROW('Sanitation Data'!G8)),NA())</f>
        <v>#N/A</v>
      </c>
      <c r="AP14" s="505" t="e">
        <f ca="1">+IF(AND(ISNUMBER(OFFSET('Sanitation Data'!$H$4,0,10*ROW('Sanitation Data'!H8))),'Data Summary'!DE14="Yes"),100-OFFSET('Sanitation Data'!$H$4,0,10*ROW('Sanitation Data'!H8)),NA())</f>
        <v>#N/A</v>
      </c>
      <c r="AQ14" s="505" t="e">
        <f ca="1">+IF(AND(ISNUMBER(OFFSET('Sanitation Data'!$H$6,0,10*ROW('Sanitation Data'!H8))),'Data Summary'!DF14="Yes"),OFFSET('Sanitation Data'!$H$6,0,10*ROW('Sanitation Data'!H8)),NA())</f>
        <v>#N/A</v>
      </c>
      <c r="AR14" s="505" t="e">
        <f ca="1">+IF(AND(ISNUMBER(OFFSET('Sanitation Data'!$H$10,0,10*ROW('Sanitation Data'!H8))),'Data Summary'!DG14="Yes"),OFFSET('Sanitation Data'!$H$10,0,10*ROW('Sanitation Data'!H8)),NA())</f>
        <v>#N/A</v>
      </c>
      <c r="AS14" s="505" t="e">
        <f ca="1">+IF(AND(ISNUMBER(OFFSET('Sanitation Data'!$H$11,0,10*ROW('Sanitation Data'!H8))),'Data Summary'!DH14="Yes"),OFFSET('Sanitation Data'!$H$11,0,10*ROW('Sanitation Data'!H8)),NA())</f>
        <v>#N/A</v>
      </c>
      <c r="AT14" s="505" t="e">
        <f ca="1">+IF(AND(ISNUMBER(OFFSET('Sanitation Data'!$H$12,0,10*ROW('Sanitation Data'!H8))),'Data Summary'!DI14="Yes"),OFFSET('Sanitation Data'!$H$12,0,10*ROW('Sanitation Data'!H8)),NA())</f>
        <v>#N/A</v>
      </c>
      <c r="AU14" s="505" t="e">
        <f ca="1">+IF(AND(ISNUMBER(OFFSET('Sanitation Data'!$I$4,0,10*ROW('Sanitation Data'!I8))),'Data Summary'!DJ14="Yes"),100-OFFSET('Sanitation Data'!$I$4,0,10*ROW('Sanitation Data'!I8)),NA())</f>
        <v>#N/A</v>
      </c>
      <c r="AV14" s="505" t="e">
        <f ca="1">+IF(AND(ISNUMBER(OFFSET('Sanitation Data'!$I$6,0,10*ROW('Sanitation Data'!I8))),'Data Summary'!DK14="Yes"),OFFSET('Sanitation Data'!$I$6,0,10*ROW('Sanitation Data'!I8)),NA())</f>
        <v>#N/A</v>
      </c>
      <c r="AW14" s="505" t="e">
        <f ca="1">+IF(AND(ISNUMBER(OFFSET('Sanitation Data'!$I$10,0,10*ROW('Sanitation Data'!I8))),'Data Summary'!DL14="Yes"),OFFSET('Sanitation Data'!$I$10,0,10*ROW('Sanitation Data'!I8)),NA())</f>
        <v>#N/A</v>
      </c>
      <c r="AX14" s="505" t="e">
        <f ca="1">+IF(AND(ISNUMBER(OFFSET('Sanitation Data'!$I$11,0,10*ROW('Sanitation Data'!I8))),'Data Summary'!DM14="Yes"),OFFSET('Sanitation Data'!$I$11,0,10*ROW('Sanitation Data'!I8)),NA())</f>
        <v>#N/A</v>
      </c>
      <c r="AY14" s="505" t="e">
        <f ca="1">+IF(AND(ISNUMBER(OFFSET('Sanitation Data'!$I$12,0,10*ROW('Sanitation Data'!I8))),'Data Summary'!DN14="Yes"),OFFSET('Sanitation Data'!$I$12,0,10*ROW('Sanitation Data'!I8)),NA())</f>
        <v>#N/A</v>
      </c>
      <c r="AZ14" s="506" t="e">
        <f ca="1">+IF(AND(ISNUMBER(OFFSET('Hygiene Data'!$D$5,0,10*ROW('Hygiene Data'!D8))),'Data Summary'!DO14="Yes"),OFFSET('Hygiene Data'!$D$5,0,10*ROW('Hygiene Data'!D8)),NA())</f>
        <v>#N/A</v>
      </c>
      <c r="BA14" s="506" t="e">
        <f ca="1">+IF(AND(ISNUMBER(OFFSET('Hygiene Data'!$D$7,0,10*ROW('Hygiene Data'!D8))),'Data Summary'!DP14="Yes"),OFFSET('Hygiene Data'!$D$7,0,10*ROW('Hygiene Data'!D8)),NA())</f>
        <v>#N/A</v>
      </c>
      <c r="BB14" s="506" t="e">
        <f ca="1">+IF(AND(ISNUMBER(OFFSET('Hygiene Data'!$D$9,0,10*ROW('Hygiene Data'!D8))),'Data Summary'!DQ14="Yes"),OFFSET('Hygiene Data'!$D$9,0,10*ROW('Hygiene Data'!D8)),NA())</f>
        <v>#N/A</v>
      </c>
      <c r="BC14" s="506" t="e">
        <f ca="1">+IF(AND(ISNUMBER(OFFSET('Hygiene Data'!$E$5,0,10*ROW('Hygiene Data'!E8))),'Data Summary'!DR14="Yes"),OFFSET('Hygiene Data'!$E$5,0,10*ROW('Hygiene Data'!E8)),NA())</f>
        <v>#N/A</v>
      </c>
      <c r="BD14" s="506" t="e">
        <f ca="1">+IF(AND(ISNUMBER(OFFSET('Hygiene Data'!$E$7,0,10*ROW('Hygiene Data'!E8))),'Data Summary'!DS14="Yes"),OFFSET('Hygiene Data'!$E$7,0,10*ROW('Hygiene Data'!E8)),NA())</f>
        <v>#N/A</v>
      </c>
      <c r="BE14" s="506" t="e">
        <f ca="1">+IF(AND(ISNUMBER(OFFSET('Hygiene Data'!$E$9,0,10*ROW('Hygiene Data'!E8))),'Data Summary'!DT14="Yes"),OFFSET('Hygiene Data'!$E$9,0,10*ROW('Hygiene Data'!E8)),NA())</f>
        <v>#N/A</v>
      </c>
      <c r="BF14" s="506" t="e">
        <f ca="1">+IF(AND(ISNUMBER(OFFSET('Hygiene Data'!$F$5,0,10*ROW('Hygiene Data'!F8))),'Data Summary'!DU14="Yes"),OFFSET('Hygiene Data'!$F$5,0,10*ROW('Hygiene Data'!F8)),NA())</f>
        <v>#N/A</v>
      </c>
      <c r="BG14" s="506" t="e">
        <f ca="1">+IF(AND(ISNUMBER(OFFSET('Hygiene Data'!$F$7,0,10*ROW('Hygiene Data'!F8))),'Data Summary'!DV14="Yes"),OFFSET('Hygiene Data'!$F$7,0,10*ROW('Hygiene Data'!F8)),NA())</f>
        <v>#N/A</v>
      </c>
      <c r="BH14" s="506" t="e">
        <f ca="1">+IF(AND(ISNUMBER(OFFSET('Hygiene Data'!$F$9,0,10*ROW('Hygiene Data'!F8))),'Data Summary'!DW14="Yes"),OFFSET('Hygiene Data'!$F$9,0,10*ROW('Hygiene Data'!F8)),NA())</f>
        <v>#N/A</v>
      </c>
      <c r="BI14" s="506" t="e">
        <f ca="1">+IF(AND(ISNUMBER(OFFSET('Hygiene Data'!$G$5,0,10*ROW('Hygiene Data'!G8))),'Data Summary'!DX14="Yes"),OFFSET('Hygiene Data'!$G$5,0,10*ROW('Hygiene Data'!G8)),NA())</f>
        <v>#N/A</v>
      </c>
      <c r="BJ14" s="506" t="e">
        <f ca="1">+IF(AND(ISNUMBER(OFFSET('Hygiene Data'!$G$7,0,10*ROW('Hygiene Data'!G8))),'Data Summary'!DY14="Yes"),OFFSET('Hygiene Data'!$G$7,0,10*ROW('Hygiene Data'!G8)),NA())</f>
        <v>#N/A</v>
      </c>
      <c r="BK14" s="506" t="e">
        <f ca="1">+IF(AND(ISNUMBER(OFFSET('Hygiene Data'!$G$9,0,10*ROW('Hygiene Data'!G8))),'Data Summary'!DZ14="Yes"),OFFSET('Hygiene Data'!$G$9,0,10*ROW('Hygiene Data'!G8)),NA())</f>
        <v>#N/A</v>
      </c>
      <c r="BL14" s="506" t="e">
        <f ca="1">+IF(AND(ISNUMBER(OFFSET('Hygiene Data'!$H$5,0,10*ROW('Hygiene Data'!H8))),'Data Summary'!EA14="Yes"),OFFSET('Hygiene Data'!$H$5,0,10*ROW('Hygiene Data'!H8)),NA())</f>
        <v>#N/A</v>
      </c>
      <c r="BM14" s="506" t="e">
        <f ca="1">+IF(AND(ISNUMBER(OFFSET('Hygiene Data'!$H$7,0,10*ROW('Hygiene Data'!H8))),'Data Summary'!EB14="Yes"),OFFSET('Hygiene Data'!$H$7,0,10*ROW('Hygiene Data'!H8)),NA())</f>
        <v>#N/A</v>
      </c>
      <c r="BN14" s="506" t="e">
        <f ca="1">+IF(AND(ISNUMBER(OFFSET('Hygiene Data'!$H$9,0,10*ROW('Hygiene Data'!H8))),'Data Summary'!EC14="Yes"),OFFSET('Hygiene Data'!$H$9,0,10*ROW('Hygiene Data'!H8)),NA())</f>
        <v>#N/A</v>
      </c>
      <c r="BO14" s="506" t="e">
        <f ca="1">+IF(AND(ISNUMBER(OFFSET('Hygiene Data'!$I$5,0,10*ROW('Hygiene Data'!I8))),'Data Summary'!ED14="Yes"),OFFSET('Hygiene Data'!$I$5,0,10*ROW('Hygiene Data'!I8)),NA())</f>
        <v>#N/A</v>
      </c>
      <c r="BP14" s="506" t="e">
        <f ca="1">+IF(AND(ISNUMBER(OFFSET('Hygiene Data'!$I$7,0,10*ROW('Hygiene Data'!I8))),'Data Summary'!EE14="Yes"),OFFSET('Hygiene Data'!$I$7,0,10*ROW('Hygiene Data'!I8)),NA())</f>
        <v>#N/A</v>
      </c>
      <c r="BQ14" s="506" t="e">
        <f ca="1">+IF(AND(ISNUMBER(OFFSET('Hygiene Data'!$I$9,0,10*ROW('Hygiene Data'!I8))),'Data Summary'!EF14="Yes"),OFFSET('Hygiene Data'!$I$9,0,10*ROW('Hygiene Data'!I8)),NA())</f>
        <v>#N/A</v>
      </c>
    </row>
    <row r="15" spans="1:69" x14ac:dyDescent="0.25">
      <c r="A15" s="502" t="e">
        <f ca="1">+RIGHT('Data Summary'!A15,LEN('Data Summary'!A15)-9)</f>
        <v>#VALUE!</v>
      </c>
      <c r="B15" s="476" t="str">
        <f ca="1">+IF(ISTEXT('Data Summary'!B15),'Data Summary'!B15,"")</f>
        <v/>
      </c>
      <c r="C15" s="503" t="e">
        <f ca="1">+VALUE('Data Summary'!C15)</f>
        <v>#VALUE!</v>
      </c>
      <c r="D15" s="504" t="e">
        <f ca="1">+IF(AND(ISNUMBER(OFFSET('Water Data'!$D$4,0,10*ROW('Water Data'!D9))),'Data Summary'!BS15="Yes"),100-OFFSET('Water Data'!$D$4,0,10*ROW('Water Data'!D9)),NA())</f>
        <v>#N/A</v>
      </c>
      <c r="E15" s="504" t="e">
        <f ca="1">+IF(AND(ISNUMBER(OFFSET('Water Data'!$D$6,0,10*ROW('Water Data'!D9))),'Data Summary'!BT15="Yes"),OFFSET('Water Data'!$D$6,0,10*ROW('Water Data'!D9)),NA())</f>
        <v>#N/A</v>
      </c>
      <c r="F15" s="504" t="e">
        <f ca="1">+IF(AND(ISNUMBER(OFFSET('Water Data'!$D$9,0,10*ROW('Water Data'!D9))),'Data Summary'!BU15="Yes"),OFFSET('Water Data'!$D$9,0,10*ROW('Water Data'!D9)),NA())</f>
        <v>#N/A</v>
      </c>
      <c r="G15" s="504" t="e">
        <f ca="1">+IF(AND(ISNUMBER(OFFSET('Water Data'!$E$4,0,10*ROW('Water Data'!E9))),'Data Summary'!BV15="Yes"),100-OFFSET('Water Data'!$E$4,0,10*ROW('Water Data'!E9)),NA())</f>
        <v>#N/A</v>
      </c>
      <c r="H15" s="504" t="e">
        <f ca="1">+IF(AND(ISNUMBER(OFFSET('Water Data'!$E$6,0,10*ROW('Water Data'!E9))),'Data Summary'!BW15="Yes"),OFFSET('Water Data'!$E$6,0,10*ROW('Water Data'!E9)),NA())</f>
        <v>#N/A</v>
      </c>
      <c r="I15" s="504" t="e">
        <f ca="1">+IF(AND(ISNUMBER(OFFSET('Water Data'!$E$9,0,10*ROW('Water Data'!E9))),'Data Summary'!BX15="Yes"),OFFSET('Water Data'!$E$9,0,10*ROW('Water Data'!E9)),NA())</f>
        <v>#N/A</v>
      </c>
      <c r="J15" s="504" t="e">
        <f ca="1">+IF(AND(ISNUMBER(OFFSET('Water Data'!$F$4,0,10*ROW('Water Data'!F9))),'Data Summary'!BY15="Yes"),100-OFFSET('Water Data'!$F$4,0,10*ROW('Water Data'!F9)),NA())</f>
        <v>#N/A</v>
      </c>
      <c r="K15" s="504" t="e">
        <f ca="1">+IF(AND(ISNUMBER(OFFSET('Water Data'!$F$6,0,10*ROW('Water Data'!F9))),'Data Summary'!BZ15="Yes"),OFFSET('Water Data'!$F$6,0,10*ROW('Water Data'!F9)),NA())</f>
        <v>#N/A</v>
      </c>
      <c r="L15" s="504" t="e">
        <f ca="1">+IF(AND(ISNUMBER(OFFSET('Water Data'!$F$9,0,10*ROW('Water Data'!F9))),'Data Summary'!CA15="Yes"),OFFSET('Water Data'!$F$9,0,10*ROW('Water Data'!F9)),NA())</f>
        <v>#N/A</v>
      </c>
      <c r="M15" s="504" t="e">
        <f ca="1">+IF(AND(ISNUMBER(OFFSET('Water Data'!$G$4,0,10*ROW('Water Data'!G9))),'Data Summary'!CB15="Yes"),100-OFFSET('Water Data'!$G$4,0,10*ROW('Water Data'!G9)),NA())</f>
        <v>#N/A</v>
      </c>
      <c r="N15" s="504" t="e">
        <f ca="1">+IF(AND(ISNUMBER(OFFSET('Water Data'!$G$6,0,10*ROW('Water Data'!G9))),'Data Summary'!CC15="Yes"),OFFSET('Water Data'!$G$6,0,10*ROW('Water Data'!G9)),NA())</f>
        <v>#N/A</v>
      </c>
      <c r="O15" s="504" t="e">
        <f ca="1">+IF(AND(ISNUMBER(OFFSET('Water Data'!$G$9,0,10*ROW('Water Data'!G9))),'Data Summary'!CD15="Yes"),OFFSET('Water Data'!$G$9,0,10*ROW('Water Data'!G9)),NA())</f>
        <v>#N/A</v>
      </c>
      <c r="P15" s="504" t="e">
        <f ca="1">+IF(AND(ISNUMBER(OFFSET('Water Data'!$H$4,0,10*ROW('Water Data'!H9))),'Data Summary'!CE15="Yes"),100-OFFSET('Water Data'!$H$4,0,10*ROW('Water Data'!H9)),NA())</f>
        <v>#N/A</v>
      </c>
      <c r="Q15" s="504" t="e">
        <f ca="1">+IF(AND(ISNUMBER(OFFSET('Water Data'!$H$6,0,10*ROW('Water Data'!H9))),'Data Summary'!CF15="Yes"),OFFSET('Water Data'!$H$6,0,10*ROW('Water Data'!H9)),NA())</f>
        <v>#N/A</v>
      </c>
      <c r="R15" s="504" t="e">
        <f ca="1">+IF(AND(ISNUMBER(OFFSET('Water Data'!$H$9,0,10*ROW('Water Data'!H9))),'Data Summary'!CG15="Yes"),OFFSET('Water Data'!$H$9,0,10*ROW('Water Data'!H9)),NA())</f>
        <v>#N/A</v>
      </c>
      <c r="S15" s="504" t="e">
        <f ca="1">+IF(AND(ISNUMBER(OFFSET('Water Data'!$I$4,0,10*ROW('Water Data'!I9))),'Data Summary'!CH15="Yes"),100-OFFSET('Water Data'!$I$4,0,10*ROW('Water Data'!I9)),NA())</f>
        <v>#N/A</v>
      </c>
      <c r="T15" s="504" t="e">
        <f ca="1">+IF(AND(ISNUMBER(OFFSET('Water Data'!$I$6,0,10*ROW('Water Data'!I9))),'Data Summary'!CI15="Yes"),OFFSET('Water Data'!$I$6,0,10*ROW('Water Data'!I9)),NA())</f>
        <v>#N/A</v>
      </c>
      <c r="U15" s="504" t="e">
        <f ca="1">+IF(AND(ISNUMBER(OFFSET('Water Data'!$I$9,0,10*ROW('Water Data'!I9))),'Data Summary'!CJ15="Yes"),OFFSET('Water Data'!$I$9,0,10*ROW('Water Data'!I9)),NA())</f>
        <v>#N/A</v>
      </c>
      <c r="V15" s="505" t="e">
        <f ca="1">+IF(AND(ISNUMBER(OFFSET('Sanitation Data'!$D$4,0,10*ROW('Sanitation Data'!D9))),'Data Summary'!CK15="Yes"),100-OFFSET('Sanitation Data'!$D$4,0,10*ROW('Sanitation Data'!D9)),NA())</f>
        <v>#N/A</v>
      </c>
      <c r="W15" s="505" t="e">
        <f ca="1">+IF(AND(ISNUMBER(OFFSET('Sanitation Data'!$D$6,0,10*ROW('Sanitation Data'!D9))),'Data Summary'!CL15="Yes"),OFFSET('Sanitation Data'!$D$6,0,10*ROW('Sanitation Data'!D9)),NA())</f>
        <v>#N/A</v>
      </c>
      <c r="X15" s="505" t="e">
        <f ca="1">+IF(AND(ISNUMBER(OFFSET('Sanitation Data'!$D$10,0,10*ROW('Sanitation Data'!D9))),'Data Summary'!CM15="Yes"),OFFSET('Sanitation Data'!$D$10,0,10*ROW('Sanitation Data'!D9)),NA())</f>
        <v>#N/A</v>
      </c>
      <c r="Y15" s="505" t="e">
        <f ca="1">+IF(AND(ISNUMBER(OFFSET('Sanitation Data'!$D$11,0,10*ROW('Sanitation Data'!D9))),'Data Summary'!CN15="Yes"),OFFSET('Sanitation Data'!$D$11,0,10*ROW('Sanitation Data'!D9)),NA())</f>
        <v>#N/A</v>
      </c>
      <c r="Z15" s="505" t="e">
        <f ca="1">+IF(AND(ISNUMBER(OFFSET('Sanitation Data'!$D$12,0,10*ROW('Sanitation Data'!D9))),'Data Summary'!CO15="Yes"),OFFSET('Sanitation Data'!$D$12,0,10*ROW('Sanitation Data'!D9)),NA())</f>
        <v>#N/A</v>
      </c>
      <c r="AA15" s="505" t="e">
        <f ca="1">+IF(AND(ISNUMBER(OFFSET('Sanitation Data'!$E$4,0,10*ROW('Sanitation Data'!E9))),'Data Summary'!CP15="Yes"),100-OFFSET('Sanitation Data'!$E$4,0,10*ROW('Sanitation Data'!E9)),NA())</f>
        <v>#N/A</v>
      </c>
      <c r="AB15" s="505" t="e">
        <f ca="1">+IF(AND(ISNUMBER(OFFSET('Sanitation Data'!$E$6,0,10*ROW('Sanitation Data'!E9))),'Data Summary'!CQ15="Yes"),OFFSET('Sanitation Data'!$E$6,0,10*ROW('Sanitation Data'!E9)),NA())</f>
        <v>#N/A</v>
      </c>
      <c r="AC15" s="505" t="e">
        <f ca="1">+IF(AND(ISNUMBER(OFFSET('Sanitation Data'!$E$10,0,10*ROW('Sanitation Data'!E9))),'Data Summary'!CR15="Yes"),OFFSET('Sanitation Data'!$E$10,0,10*ROW('Sanitation Data'!E9)),NA())</f>
        <v>#N/A</v>
      </c>
      <c r="AD15" s="505" t="e">
        <f ca="1">+IF(AND(ISNUMBER(OFFSET('Sanitation Data'!$E$11,0,10*ROW('Sanitation Data'!E9))),'Data Summary'!CS15="Yes"),OFFSET('Sanitation Data'!$E$11,0,10*ROW('Sanitation Data'!E9)),NA())</f>
        <v>#N/A</v>
      </c>
      <c r="AE15" s="505" t="e">
        <f ca="1">+IF(AND(ISNUMBER(OFFSET('Sanitation Data'!$E$12,0,10*ROW('Sanitation Data'!E9))),'Data Summary'!CT15="Yes"),OFFSET('Sanitation Data'!$E$12,0,10*ROW('Sanitation Data'!E9)),NA())</f>
        <v>#N/A</v>
      </c>
      <c r="AF15" s="505" t="e">
        <f ca="1">+IF(AND(ISNUMBER(OFFSET('Sanitation Data'!$F$4,0,10*ROW('Sanitation Data'!F9))),'Data Summary'!CU15="Yes"),100-OFFSET('Sanitation Data'!$F$4,0,10*ROW('Sanitation Data'!F9)),NA())</f>
        <v>#N/A</v>
      </c>
      <c r="AG15" s="505" t="e">
        <f ca="1">+IF(AND(ISNUMBER(OFFSET('Sanitation Data'!$F$6,0,10*ROW('Sanitation Data'!F9))),'Data Summary'!CV15="Yes"),OFFSET('Sanitation Data'!$F$6,0,10*ROW('Sanitation Data'!F9)),NA())</f>
        <v>#N/A</v>
      </c>
      <c r="AH15" s="505" t="e">
        <f ca="1">+IF(AND(ISNUMBER(OFFSET('Sanitation Data'!$F$10,0,10*ROW('Sanitation Data'!F9))),'Data Summary'!CW15="Yes"),OFFSET('Sanitation Data'!$F$10,0,10*ROW('Sanitation Data'!F9)),NA())</f>
        <v>#N/A</v>
      </c>
      <c r="AI15" s="505" t="e">
        <f ca="1">+IF(AND(ISNUMBER(OFFSET('Sanitation Data'!$F$11,0,10*ROW('Sanitation Data'!F9))),'Data Summary'!CX15="Yes"),OFFSET('Sanitation Data'!$F$11,0,10*ROW('Sanitation Data'!F9)),NA())</f>
        <v>#N/A</v>
      </c>
      <c r="AJ15" s="505" t="e">
        <f ca="1">+IF(AND(ISNUMBER(OFFSET('Sanitation Data'!$F$12,0,10*ROW('Sanitation Data'!F9))),'Data Summary'!CY15="Yes"),OFFSET('Sanitation Data'!$F$12,0,10*ROW('Sanitation Data'!F9)),NA())</f>
        <v>#N/A</v>
      </c>
      <c r="AK15" s="505" t="e">
        <f ca="1">+IF(AND(ISNUMBER(OFFSET('Sanitation Data'!$G$4,0,10*ROW('Sanitation Data'!G9))),'Data Summary'!CZ15="Yes"),100-OFFSET('Sanitation Data'!$G$4,0,10*ROW('Sanitation Data'!G9)),NA())</f>
        <v>#N/A</v>
      </c>
      <c r="AL15" s="505" t="e">
        <f ca="1">+IF(AND(ISNUMBER(OFFSET('Sanitation Data'!$G$6,0,10*ROW('Sanitation Data'!G9))),'Data Summary'!DA15="Yes"),OFFSET('Sanitation Data'!$G$6,0,10*ROW('Sanitation Data'!G9)),NA())</f>
        <v>#N/A</v>
      </c>
      <c r="AM15" s="505" t="e">
        <f ca="1">+IF(AND(ISNUMBER(OFFSET('Sanitation Data'!$G$10,0,10*ROW('Sanitation Data'!G9))),'Data Summary'!DB15="Yes"),OFFSET('Sanitation Data'!$G$10,0,10*ROW('Sanitation Data'!G9)),NA())</f>
        <v>#N/A</v>
      </c>
      <c r="AN15" s="505" t="e">
        <f ca="1">+IF(AND(ISNUMBER(OFFSET('Sanitation Data'!$G$11,0,10*ROW('Sanitation Data'!G9))),'Data Summary'!DC15="Yes"),OFFSET('Sanitation Data'!$G$11,0,10*ROW('Sanitation Data'!G9)),NA())</f>
        <v>#N/A</v>
      </c>
      <c r="AO15" s="505" t="e">
        <f ca="1">+IF(AND(ISNUMBER(OFFSET('Sanitation Data'!$G$12,0,10*ROW('Sanitation Data'!G9))),'Data Summary'!DD15="Yes"),OFFSET('Sanitation Data'!$G$12,0,10*ROW('Sanitation Data'!G9)),NA())</f>
        <v>#N/A</v>
      </c>
      <c r="AP15" s="505" t="e">
        <f ca="1">+IF(AND(ISNUMBER(OFFSET('Sanitation Data'!$H$4,0,10*ROW('Sanitation Data'!H9))),'Data Summary'!DE15="Yes"),100-OFFSET('Sanitation Data'!$H$4,0,10*ROW('Sanitation Data'!H9)),NA())</f>
        <v>#N/A</v>
      </c>
      <c r="AQ15" s="505" t="e">
        <f ca="1">+IF(AND(ISNUMBER(OFFSET('Sanitation Data'!$H$6,0,10*ROW('Sanitation Data'!H9))),'Data Summary'!DF15="Yes"),OFFSET('Sanitation Data'!$H$6,0,10*ROW('Sanitation Data'!H9)),NA())</f>
        <v>#N/A</v>
      </c>
      <c r="AR15" s="505" t="e">
        <f ca="1">+IF(AND(ISNUMBER(OFFSET('Sanitation Data'!$H$10,0,10*ROW('Sanitation Data'!H9))),'Data Summary'!DG15="Yes"),OFFSET('Sanitation Data'!$H$10,0,10*ROW('Sanitation Data'!H9)),NA())</f>
        <v>#N/A</v>
      </c>
      <c r="AS15" s="505" t="e">
        <f ca="1">+IF(AND(ISNUMBER(OFFSET('Sanitation Data'!$H$11,0,10*ROW('Sanitation Data'!H9))),'Data Summary'!DH15="Yes"),OFFSET('Sanitation Data'!$H$11,0,10*ROW('Sanitation Data'!H9)),NA())</f>
        <v>#N/A</v>
      </c>
      <c r="AT15" s="505" t="e">
        <f ca="1">+IF(AND(ISNUMBER(OFFSET('Sanitation Data'!$H$12,0,10*ROW('Sanitation Data'!H9))),'Data Summary'!DI15="Yes"),OFFSET('Sanitation Data'!$H$12,0,10*ROW('Sanitation Data'!H9)),NA())</f>
        <v>#N/A</v>
      </c>
      <c r="AU15" s="505" t="e">
        <f ca="1">+IF(AND(ISNUMBER(OFFSET('Sanitation Data'!$I$4,0,10*ROW('Sanitation Data'!I9))),'Data Summary'!DJ15="Yes"),100-OFFSET('Sanitation Data'!$I$4,0,10*ROW('Sanitation Data'!I9)),NA())</f>
        <v>#N/A</v>
      </c>
      <c r="AV15" s="505" t="e">
        <f ca="1">+IF(AND(ISNUMBER(OFFSET('Sanitation Data'!$I$6,0,10*ROW('Sanitation Data'!I9))),'Data Summary'!DK15="Yes"),OFFSET('Sanitation Data'!$I$6,0,10*ROW('Sanitation Data'!I9)),NA())</f>
        <v>#N/A</v>
      </c>
      <c r="AW15" s="505" t="e">
        <f ca="1">+IF(AND(ISNUMBER(OFFSET('Sanitation Data'!$I$10,0,10*ROW('Sanitation Data'!I9))),'Data Summary'!DL15="Yes"),OFFSET('Sanitation Data'!$I$10,0,10*ROW('Sanitation Data'!I9)),NA())</f>
        <v>#N/A</v>
      </c>
      <c r="AX15" s="505" t="e">
        <f ca="1">+IF(AND(ISNUMBER(OFFSET('Sanitation Data'!$I$11,0,10*ROW('Sanitation Data'!I9))),'Data Summary'!DM15="Yes"),OFFSET('Sanitation Data'!$I$11,0,10*ROW('Sanitation Data'!I9)),NA())</f>
        <v>#N/A</v>
      </c>
      <c r="AY15" s="505" t="e">
        <f ca="1">+IF(AND(ISNUMBER(OFFSET('Sanitation Data'!$I$12,0,10*ROW('Sanitation Data'!I9))),'Data Summary'!DN15="Yes"),OFFSET('Sanitation Data'!$I$12,0,10*ROW('Sanitation Data'!I9)),NA())</f>
        <v>#N/A</v>
      </c>
      <c r="AZ15" s="506" t="e">
        <f ca="1">+IF(AND(ISNUMBER(OFFSET('Hygiene Data'!$D$5,0,10*ROW('Hygiene Data'!D9))),'Data Summary'!DO15="Yes"),OFFSET('Hygiene Data'!$D$5,0,10*ROW('Hygiene Data'!D9)),NA())</f>
        <v>#N/A</v>
      </c>
      <c r="BA15" s="506" t="e">
        <f ca="1">+IF(AND(ISNUMBER(OFFSET('Hygiene Data'!$D$7,0,10*ROW('Hygiene Data'!D9))),'Data Summary'!DP15="Yes"),OFFSET('Hygiene Data'!$D$7,0,10*ROW('Hygiene Data'!D9)),NA())</f>
        <v>#N/A</v>
      </c>
      <c r="BB15" s="506" t="e">
        <f ca="1">+IF(AND(ISNUMBER(OFFSET('Hygiene Data'!$D$9,0,10*ROW('Hygiene Data'!D9))),'Data Summary'!DQ15="Yes"),OFFSET('Hygiene Data'!$D$9,0,10*ROW('Hygiene Data'!D9)),NA())</f>
        <v>#N/A</v>
      </c>
      <c r="BC15" s="506" t="e">
        <f ca="1">+IF(AND(ISNUMBER(OFFSET('Hygiene Data'!$E$5,0,10*ROW('Hygiene Data'!E9))),'Data Summary'!DR15="Yes"),OFFSET('Hygiene Data'!$E$5,0,10*ROW('Hygiene Data'!E9)),NA())</f>
        <v>#N/A</v>
      </c>
      <c r="BD15" s="506" t="e">
        <f ca="1">+IF(AND(ISNUMBER(OFFSET('Hygiene Data'!$E$7,0,10*ROW('Hygiene Data'!E9))),'Data Summary'!DS15="Yes"),OFFSET('Hygiene Data'!$E$7,0,10*ROW('Hygiene Data'!E9)),NA())</f>
        <v>#N/A</v>
      </c>
      <c r="BE15" s="506" t="e">
        <f ca="1">+IF(AND(ISNUMBER(OFFSET('Hygiene Data'!$E$9,0,10*ROW('Hygiene Data'!E9))),'Data Summary'!DT15="Yes"),OFFSET('Hygiene Data'!$E$9,0,10*ROW('Hygiene Data'!E9)),NA())</f>
        <v>#N/A</v>
      </c>
      <c r="BF15" s="506" t="e">
        <f ca="1">+IF(AND(ISNUMBER(OFFSET('Hygiene Data'!$F$5,0,10*ROW('Hygiene Data'!F9))),'Data Summary'!DU15="Yes"),OFFSET('Hygiene Data'!$F$5,0,10*ROW('Hygiene Data'!F9)),NA())</f>
        <v>#N/A</v>
      </c>
      <c r="BG15" s="506" t="e">
        <f ca="1">+IF(AND(ISNUMBER(OFFSET('Hygiene Data'!$F$7,0,10*ROW('Hygiene Data'!F9))),'Data Summary'!DV15="Yes"),OFFSET('Hygiene Data'!$F$7,0,10*ROW('Hygiene Data'!F9)),NA())</f>
        <v>#N/A</v>
      </c>
      <c r="BH15" s="506" t="e">
        <f ca="1">+IF(AND(ISNUMBER(OFFSET('Hygiene Data'!$F$9,0,10*ROW('Hygiene Data'!F9))),'Data Summary'!DW15="Yes"),OFFSET('Hygiene Data'!$F$9,0,10*ROW('Hygiene Data'!F9)),NA())</f>
        <v>#N/A</v>
      </c>
      <c r="BI15" s="506" t="e">
        <f ca="1">+IF(AND(ISNUMBER(OFFSET('Hygiene Data'!$G$5,0,10*ROW('Hygiene Data'!G9))),'Data Summary'!DX15="Yes"),OFFSET('Hygiene Data'!$G$5,0,10*ROW('Hygiene Data'!G9)),NA())</f>
        <v>#N/A</v>
      </c>
      <c r="BJ15" s="506" t="e">
        <f ca="1">+IF(AND(ISNUMBER(OFFSET('Hygiene Data'!$G$7,0,10*ROW('Hygiene Data'!G9))),'Data Summary'!DY15="Yes"),OFFSET('Hygiene Data'!$G$7,0,10*ROW('Hygiene Data'!G9)),NA())</f>
        <v>#N/A</v>
      </c>
      <c r="BK15" s="506" t="e">
        <f ca="1">+IF(AND(ISNUMBER(OFFSET('Hygiene Data'!$G$9,0,10*ROW('Hygiene Data'!G9))),'Data Summary'!DZ15="Yes"),OFFSET('Hygiene Data'!$G$9,0,10*ROW('Hygiene Data'!G9)),NA())</f>
        <v>#N/A</v>
      </c>
      <c r="BL15" s="506" t="e">
        <f ca="1">+IF(AND(ISNUMBER(OFFSET('Hygiene Data'!$H$5,0,10*ROW('Hygiene Data'!H9))),'Data Summary'!EA15="Yes"),OFFSET('Hygiene Data'!$H$5,0,10*ROW('Hygiene Data'!H9)),NA())</f>
        <v>#N/A</v>
      </c>
      <c r="BM15" s="506" t="e">
        <f ca="1">+IF(AND(ISNUMBER(OFFSET('Hygiene Data'!$H$7,0,10*ROW('Hygiene Data'!H9))),'Data Summary'!EB15="Yes"),OFFSET('Hygiene Data'!$H$7,0,10*ROW('Hygiene Data'!H9)),NA())</f>
        <v>#N/A</v>
      </c>
      <c r="BN15" s="506" t="e">
        <f ca="1">+IF(AND(ISNUMBER(OFFSET('Hygiene Data'!$H$9,0,10*ROW('Hygiene Data'!H9))),'Data Summary'!EC15="Yes"),OFFSET('Hygiene Data'!$H$9,0,10*ROW('Hygiene Data'!H9)),NA())</f>
        <v>#N/A</v>
      </c>
      <c r="BO15" s="506" t="e">
        <f ca="1">+IF(AND(ISNUMBER(OFFSET('Hygiene Data'!$I$5,0,10*ROW('Hygiene Data'!I9))),'Data Summary'!ED15="Yes"),OFFSET('Hygiene Data'!$I$5,0,10*ROW('Hygiene Data'!I9)),NA())</f>
        <v>#N/A</v>
      </c>
      <c r="BP15" s="506" t="e">
        <f ca="1">+IF(AND(ISNUMBER(OFFSET('Hygiene Data'!$I$7,0,10*ROW('Hygiene Data'!I9))),'Data Summary'!EE15="Yes"),OFFSET('Hygiene Data'!$I$7,0,10*ROW('Hygiene Data'!I9)),NA())</f>
        <v>#N/A</v>
      </c>
      <c r="BQ15" s="506" t="e">
        <f ca="1">+IF(AND(ISNUMBER(OFFSET('Hygiene Data'!$I$9,0,10*ROW('Hygiene Data'!I9))),'Data Summary'!EF15="Yes"),OFFSET('Hygiene Data'!$I$9,0,10*ROW('Hygiene Data'!I9)),NA())</f>
        <v>#N/A</v>
      </c>
    </row>
    <row r="16" spans="1:69" x14ac:dyDescent="0.25">
      <c r="A16" s="502" t="e">
        <f ca="1">+RIGHT('Data Summary'!A16,LEN('Data Summary'!A16)-9)</f>
        <v>#VALUE!</v>
      </c>
      <c r="B16" s="476" t="str">
        <f ca="1">+IF(ISTEXT('Data Summary'!B16),'Data Summary'!B16,"")</f>
        <v/>
      </c>
      <c r="C16" s="503" t="e">
        <f ca="1">+VALUE('Data Summary'!C16)</f>
        <v>#VALUE!</v>
      </c>
      <c r="D16" s="504" t="e">
        <f ca="1">+IF(AND(ISNUMBER(OFFSET('Water Data'!$D$4,0,10*ROW('Water Data'!D10))),'Data Summary'!BS16="Yes"),100-OFFSET('Water Data'!$D$4,0,10*ROW('Water Data'!D10)),NA())</f>
        <v>#N/A</v>
      </c>
      <c r="E16" s="504" t="e">
        <f ca="1">+IF(AND(ISNUMBER(OFFSET('Water Data'!$D$6,0,10*ROW('Water Data'!D10))),'Data Summary'!BT16="Yes"),OFFSET('Water Data'!$D$6,0,10*ROW('Water Data'!D10)),NA())</f>
        <v>#N/A</v>
      </c>
      <c r="F16" s="504" t="e">
        <f ca="1">+IF(AND(ISNUMBER(OFFSET('Water Data'!$D$9,0,10*ROW('Water Data'!D10))),'Data Summary'!BU16="Yes"),OFFSET('Water Data'!$D$9,0,10*ROW('Water Data'!D10)),NA())</f>
        <v>#N/A</v>
      </c>
      <c r="G16" s="504" t="e">
        <f ca="1">+IF(AND(ISNUMBER(OFFSET('Water Data'!$E$4,0,10*ROW('Water Data'!E10))),'Data Summary'!BV16="Yes"),100-OFFSET('Water Data'!$E$4,0,10*ROW('Water Data'!E10)),NA())</f>
        <v>#N/A</v>
      </c>
      <c r="H16" s="504" t="e">
        <f ca="1">+IF(AND(ISNUMBER(OFFSET('Water Data'!$E$6,0,10*ROW('Water Data'!E10))),'Data Summary'!BW16="Yes"),OFFSET('Water Data'!$E$6,0,10*ROW('Water Data'!E10)),NA())</f>
        <v>#N/A</v>
      </c>
      <c r="I16" s="504" t="e">
        <f ca="1">+IF(AND(ISNUMBER(OFFSET('Water Data'!$E$9,0,10*ROW('Water Data'!E10))),'Data Summary'!BX16="Yes"),OFFSET('Water Data'!$E$9,0,10*ROW('Water Data'!E10)),NA())</f>
        <v>#N/A</v>
      </c>
      <c r="J16" s="504" t="e">
        <f ca="1">+IF(AND(ISNUMBER(OFFSET('Water Data'!$F$4,0,10*ROW('Water Data'!F10))),'Data Summary'!BY16="Yes"),100-OFFSET('Water Data'!$F$4,0,10*ROW('Water Data'!F10)),NA())</f>
        <v>#N/A</v>
      </c>
      <c r="K16" s="504" t="e">
        <f ca="1">+IF(AND(ISNUMBER(OFFSET('Water Data'!$F$6,0,10*ROW('Water Data'!F10))),'Data Summary'!BZ16="Yes"),OFFSET('Water Data'!$F$6,0,10*ROW('Water Data'!F10)),NA())</f>
        <v>#N/A</v>
      </c>
      <c r="L16" s="504" t="e">
        <f ca="1">+IF(AND(ISNUMBER(OFFSET('Water Data'!$F$9,0,10*ROW('Water Data'!F10))),'Data Summary'!CA16="Yes"),OFFSET('Water Data'!$F$9,0,10*ROW('Water Data'!F10)),NA())</f>
        <v>#N/A</v>
      </c>
      <c r="M16" s="504" t="e">
        <f ca="1">+IF(AND(ISNUMBER(OFFSET('Water Data'!$G$4,0,10*ROW('Water Data'!G10))),'Data Summary'!CB16="Yes"),100-OFFSET('Water Data'!$G$4,0,10*ROW('Water Data'!G10)),NA())</f>
        <v>#N/A</v>
      </c>
      <c r="N16" s="504" t="e">
        <f ca="1">+IF(AND(ISNUMBER(OFFSET('Water Data'!$G$6,0,10*ROW('Water Data'!G10))),'Data Summary'!CC16="Yes"),OFFSET('Water Data'!$G$6,0,10*ROW('Water Data'!G10)),NA())</f>
        <v>#N/A</v>
      </c>
      <c r="O16" s="504" t="e">
        <f ca="1">+IF(AND(ISNUMBER(OFFSET('Water Data'!$G$9,0,10*ROW('Water Data'!G10))),'Data Summary'!CD16="Yes"),OFFSET('Water Data'!$G$9,0,10*ROW('Water Data'!G10)),NA())</f>
        <v>#N/A</v>
      </c>
      <c r="P16" s="504" t="e">
        <f ca="1">+IF(AND(ISNUMBER(OFFSET('Water Data'!$H$4,0,10*ROW('Water Data'!H10))),'Data Summary'!CE16="Yes"),100-OFFSET('Water Data'!$H$4,0,10*ROW('Water Data'!H10)),NA())</f>
        <v>#N/A</v>
      </c>
      <c r="Q16" s="504" t="e">
        <f ca="1">+IF(AND(ISNUMBER(OFFSET('Water Data'!$H$6,0,10*ROW('Water Data'!H10))),'Data Summary'!CF16="Yes"),OFFSET('Water Data'!$H$6,0,10*ROW('Water Data'!H10)),NA())</f>
        <v>#N/A</v>
      </c>
      <c r="R16" s="504" t="e">
        <f ca="1">+IF(AND(ISNUMBER(OFFSET('Water Data'!$H$9,0,10*ROW('Water Data'!H10))),'Data Summary'!CG16="Yes"),OFFSET('Water Data'!$H$9,0,10*ROW('Water Data'!H10)),NA())</f>
        <v>#N/A</v>
      </c>
      <c r="S16" s="504" t="e">
        <f ca="1">+IF(AND(ISNUMBER(OFFSET('Water Data'!$I$4,0,10*ROW('Water Data'!I10))),'Data Summary'!CH16="Yes"),100-OFFSET('Water Data'!$I$4,0,10*ROW('Water Data'!I10)),NA())</f>
        <v>#N/A</v>
      </c>
      <c r="T16" s="504" t="e">
        <f ca="1">+IF(AND(ISNUMBER(OFFSET('Water Data'!$I$6,0,10*ROW('Water Data'!I10))),'Data Summary'!CI16="Yes"),OFFSET('Water Data'!$I$6,0,10*ROW('Water Data'!I10)),NA())</f>
        <v>#N/A</v>
      </c>
      <c r="U16" s="504" t="e">
        <f ca="1">+IF(AND(ISNUMBER(OFFSET('Water Data'!$I$9,0,10*ROW('Water Data'!I10))),'Data Summary'!CJ16="Yes"),OFFSET('Water Data'!$I$9,0,10*ROW('Water Data'!I10)),NA())</f>
        <v>#N/A</v>
      </c>
      <c r="V16" s="505" t="e">
        <f ca="1">+IF(AND(ISNUMBER(OFFSET('Sanitation Data'!$D$4,0,10*ROW('Sanitation Data'!D10))),'Data Summary'!CK16="Yes"),100-OFFSET('Sanitation Data'!$D$4,0,10*ROW('Sanitation Data'!D10)),NA())</f>
        <v>#N/A</v>
      </c>
      <c r="W16" s="505" t="e">
        <f ca="1">+IF(AND(ISNUMBER(OFFSET('Sanitation Data'!$D$6,0,10*ROW('Sanitation Data'!D10))),'Data Summary'!CL16="Yes"),OFFSET('Sanitation Data'!$D$6,0,10*ROW('Sanitation Data'!D10)),NA())</f>
        <v>#N/A</v>
      </c>
      <c r="X16" s="505" t="e">
        <f ca="1">+IF(AND(ISNUMBER(OFFSET('Sanitation Data'!$D$10,0,10*ROW('Sanitation Data'!D10))),'Data Summary'!CM16="Yes"),OFFSET('Sanitation Data'!$D$10,0,10*ROW('Sanitation Data'!D10)),NA())</f>
        <v>#N/A</v>
      </c>
      <c r="Y16" s="505" t="e">
        <f ca="1">+IF(AND(ISNUMBER(OFFSET('Sanitation Data'!$D$11,0,10*ROW('Sanitation Data'!D10))),'Data Summary'!CN16="Yes"),OFFSET('Sanitation Data'!$D$11,0,10*ROW('Sanitation Data'!D10)),NA())</f>
        <v>#N/A</v>
      </c>
      <c r="Z16" s="505" t="e">
        <f ca="1">+IF(AND(ISNUMBER(OFFSET('Sanitation Data'!$D$12,0,10*ROW('Sanitation Data'!D10))),'Data Summary'!CO16="Yes"),OFFSET('Sanitation Data'!$D$12,0,10*ROW('Sanitation Data'!D10)),NA())</f>
        <v>#N/A</v>
      </c>
      <c r="AA16" s="505" t="e">
        <f ca="1">+IF(AND(ISNUMBER(OFFSET('Sanitation Data'!$E$4,0,10*ROW('Sanitation Data'!E10))),'Data Summary'!CP16="Yes"),100-OFFSET('Sanitation Data'!$E$4,0,10*ROW('Sanitation Data'!E10)),NA())</f>
        <v>#N/A</v>
      </c>
      <c r="AB16" s="505" t="e">
        <f ca="1">+IF(AND(ISNUMBER(OFFSET('Sanitation Data'!$E$6,0,10*ROW('Sanitation Data'!E10))),'Data Summary'!CQ16="Yes"),OFFSET('Sanitation Data'!$E$6,0,10*ROW('Sanitation Data'!E10)),NA())</f>
        <v>#N/A</v>
      </c>
      <c r="AC16" s="505" t="e">
        <f ca="1">+IF(AND(ISNUMBER(OFFSET('Sanitation Data'!$E$10,0,10*ROW('Sanitation Data'!E10))),'Data Summary'!CR16="Yes"),OFFSET('Sanitation Data'!$E$10,0,10*ROW('Sanitation Data'!E10)),NA())</f>
        <v>#N/A</v>
      </c>
      <c r="AD16" s="505" t="e">
        <f ca="1">+IF(AND(ISNUMBER(OFFSET('Sanitation Data'!$E$11,0,10*ROW('Sanitation Data'!E10))),'Data Summary'!CS16="Yes"),OFFSET('Sanitation Data'!$E$11,0,10*ROW('Sanitation Data'!E10)),NA())</f>
        <v>#N/A</v>
      </c>
      <c r="AE16" s="505" t="e">
        <f ca="1">+IF(AND(ISNUMBER(OFFSET('Sanitation Data'!$E$12,0,10*ROW('Sanitation Data'!E10))),'Data Summary'!CT16="Yes"),OFFSET('Sanitation Data'!$E$12,0,10*ROW('Sanitation Data'!E10)),NA())</f>
        <v>#N/A</v>
      </c>
      <c r="AF16" s="505" t="e">
        <f ca="1">+IF(AND(ISNUMBER(OFFSET('Sanitation Data'!$F$4,0,10*ROW('Sanitation Data'!F10))),'Data Summary'!CU16="Yes"),100-OFFSET('Sanitation Data'!$F$4,0,10*ROW('Sanitation Data'!F10)),NA())</f>
        <v>#N/A</v>
      </c>
      <c r="AG16" s="505" t="e">
        <f ca="1">+IF(AND(ISNUMBER(OFFSET('Sanitation Data'!$F$6,0,10*ROW('Sanitation Data'!F10))),'Data Summary'!CV16="Yes"),OFFSET('Sanitation Data'!$F$6,0,10*ROW('Sanitation Data'!F10)),NA())</f>
        <v>#N/A</v>
      </c>
      <c r="AH16" s="505" t="e">
        <f ca="1">+IF(AND(ISNUMBER(OFFSET('Sanitation Data'!$F$10,0,10*ROW('Sanitation Data'!F10))),'Data Summary'!CW16="Yes"),OFFSET('Sanitation Data'!$F$10,0,10*ROW('Sanitation Data'!F10)),NA())</f>
        <v>#N/A</v>
      </c>
      <c r="AI16" s="505" t="e">
        <f ca="1">+IF(AND(ISNUMBER(OFFSET('Sanitation Data'!$F$11,0,10*ROW('Sanitation Data'!F10))),'Data Summary'!CX16="Yes"),OFFSET('Sanitation Data'!$F$11,0,10*ROW('Sanitation Data'!F10)),NA())</f>
        <v>#N/A</v>
      </c>
      <c r="AJ16" s="505" t="e">
        <f ca="1">+IF(AND(ISNUMBER(OFFSET('Sanitation Data'!$F$12,0,10*ROW('Sanitation Data'!F10))),'Data Summary'!CY16="Yes"),OFFSET('Sanitation Data'!$F$12,0,10*ROW('Sanitation Data'!F10)),NA())</f>
        <v>#N/A</v>
      </c>
      <c r="AK16" s="505" t="e">
        <f ca="1">+IF(AND(ISNUMBER(OFFSET('Sanitation Data'!$G$4,0,10*ROW('Sanitation Data'!G10))),'Data Summary'!CZ16="Yes"),100-OFFSET('Sanitation Data'!$G$4,0,10*ROW('Sanitation Data'!G10)),NA())</f>
        <v>#N/A</v>
      </c>
      <c r="AL16" s="505" t="e">
        <f ca="1">+IF(AND(ISNUMBER(OFFSET('Sanitation Data'!$G$6,0,10*ROW('Sanitation Data'!G10))),'Data Summary'!DA16="Yes"),OFFSET('Sanitation Data'!$G$6,0,10*ROW('Sanitation Data'!G10)),NA())</f>
        <v>#N/A</v>
      </c>
      <c r="AM16" s="505" t="e">
        <f ca="1">+IF(AND(ISNUMBER(OFFSET('Sanitation Data'!$G$10,0,10*ROW('Sanitation Data'!G10))),'Data Summary'!DB16="Yes"),OFFSET('Sanitation Data'!$G$10,0,10*ROW('Sanitation Data'!G10)),NA())</f>
        <v>#N/A</v>
      </c>
      <c r="AN16" s="505" t="e">
        <f ca="1">+IF(AND(ISNUMBER(OFFSET('Sanitation Data'!$G$11,0,10*ROW('Sanitation Data'!G10))),'Data Summary'!DC16="Yes"),OFFSET('Sanitation Data'!$G$11,0,10*ROW('Sanitation Data'!G10)),NA())</f>
        <v>#N/A</v>
      </c>
      <c r="AO16" s="505" t="e">
        <f ca="1">+IF(AND(ISNUMBER(OFFSET('Sanitation Data'!$G$12,0,10*ROW('Sanitation Data'!G10))),'Data Summary'!DD16="Yes"),OFFSET('Sanitation Data'!$G$12,0,10*ROW('Sanitation Data'!G10)),NA())</f>
        <v>#N/A</v>
      </c>
      <c r="AP16" s="505" t="e">
        <f ca="1">+IF(AND(ISNUMBER(OFFSET('Sanitation Data'!$H$4,0,10*ROW('Sanitation Data'!H10))),'Data Summary'!DE16="Yes"),100-OFFSET('Sanitation Data'!$H$4,0,10*ROW('Sanitation Data'!H10)),NA())</f>
        <v>#N/A</v>
      </c>
      <c r="AQ16" s="505" t="e">
        <f ca="1">+IF(AND(ISNUMBER(OFFSET('Sanitation Data'!$H$6,0,10*ROW('Sanitation Data'!H10))),'Data Summary'!DF16="Yes"),OFFSET('Sanitation Data'!$H$6,0,10*ROW('Sanitation Data'!H10)),NA())</f>
        <v>#N/A</v>
      </c>
      <c r="AR16" s="505" t="e">
        <f ca="1">+IF(AND(ISNUMBER(OFFSET('Sanitation Data'!$H$10,0,10*ROW('Sanitation Data'!H10))),'Data Summary'!DG16="Yes"),OFFSET('Sanitation Data'!$H$10,0,10*ROW('Sanitation Data'!H10)),NA())</f>
        <v>#N/A</v>
      </c>
      <c r="AS16" s="505" t="e">
        <f ca="1">+IF(AND(ISNUMBER(OFFSET('Sanitation Data'!$H$11,0,10*ROW('Sanitation Data'!H10))),'Data Summary'!DH16="Yes"),OFFSET('Sanitation Data'!$H$11,0,10*ROW('Sanitation Data'!H10)),NA())</f>
        <v>#N/A</v>
      </c>
      <c r="AT16" s="505" t="e">
        <f ca="1">+IF(AND(ISNUMBER(OFFSET('Sanitation Data'!$H$12,0,10*ROW('Sanitation Data'!H10))),'Data Summary'!DI16="Yes"),OFFSET('Sanitation Data'!$H$12,0,10*ROW('Sanitation Data'!H10)),NA())</f>
        <v>#N/A</v>
      </c>
      <c r="AU16" s="505" t="e">
        <f ca="1">+IF(AND(ISNUMBER(OFFSET('Sanitation Data'!$I$4,0,10*ROW('Sanitation Data'!I10))),'Data Summary'!DJ16="Yes"),100-OFFSET('Sanitation Data'!$I$4,0,10*ROW('Sanitation Data'!I10)),NA())</f>
        <v>#N/A</v>
      </c>
      <c r="AV16" s="505" t="e">
        <f ca="1">+IF(AND(ISNUMBER(OFFSET('Sanitation Data'!$I$6,0,10*ROW('Sanitation Data'!I10))),'Data Summary'!DK16="Yes"),OFFSET('Sanitation Data'!$I$6,0,10*ROW('Sanitation Data'!I10)),NA())</f>
        <v>#N/A</v>
      </c>
      <c r="AW16" s="505" t="e">
        <f ca="1">+IF(AND(ISNUMBER(OFFSET('Sanitation Data'!$I$10,0,10*ROW('Sanitation Data'!I10))),'Data Summary'!DL16="Yes"),OFFSET('Sanitation Data'!$I$10,0,10*ROW('Sanitation Data'!I10)),NA())</f>
        <v>#N/A</v>
      </c>
      <c r="AX16" s="505" t="e">
        <f ca="1">+IF(AND(ISNUMBER(OFFSET('Sanitation Data'!$I$11,0,10*ROW('Sanitation Data'!I10))),'Data Summary'!DM16="Yes"),OFFSET('Sanitation Data'!$I$11,0,10*ROW('Sanitation Data'!I10)),NA())</f>
        <v>#N/A</v>
      </c>
      <c r="AY16" s="505" t="e">
        <f ca="1">+IF(AND(ISNUMBER(OFFSET('Sanitation Data'!$I$12,0,10*ROW('Sanitation Data'!I10))),'Data Summary'!DN16="Yes"),OFFSET('Sanitation Data'!$I$12,0,10*ROW('Sanitation Data'!I10)),NA())</f>
        <v>#N/A</v>
      </c>
      <c r="AZ16" s="506" t="e">
        <f ca="1">+IF(AND(ISNUMBER(OFFSET('Hygiene Data'!$D$5,0,10*ROW('Hygiene Data'!D10))),'Data Summary'!DO16="Yes"),OFFSET('Hygiene Data'!$D$5,0,10*ROW('Hygiene Data'!D10)),NA())</f>
        <v>#N/A</v>
      </c>
      <c r="BA16" s="506" t="e">
        <f ca="1">+IF(AND(ISNUMBER(OFFSET('Hygiene Data'!$D$7,0,10*ROW('Hygiene Data'!D10))),'Data Summary'!DP16="Yes"),OFFSET('Hygiene Data'!$D$7,0,10*ROW('Hygiene Data'!D10)),NA())</f>
        <v>#N/A</v>
      </c>
      <c r="BB16" s="506" t="e">
        <f ca="1">+IF(AND(ISNUMBER(OFFSET('Hygiene Data'!$D$9,0,10*ROW('Hygiene Data'!D10))),'Data Summary'!DQ16="Yes"),OFFSET('Hygiene Data'!$D$9,0,10*ROW('Hygiene Data'!D10)),NA())</f>
        <v>#N/A</v>
      </c>
      <c r="BC16" s="506" t="e">
        <f ca="1">+IF(AND(ISNUMBER(OFFSET('Hygiene Data'!$E$5,0,10*ROW('Hygiene Data'!E10))),'Data Summary'!DR16="Yes"),OFFSET('Hygiene Data'!$E$5,0,10*ROW('Hygiene Data'!E10)),NA())</f>
        <v>#N/A</v>
      </c>
      <c r="BD16" s="506" t="e">
        <f ca="1">+IF(AND(ISNUMBER(OFFSET('Hygiene Data'!$E$7,0,10*ROW('Hygiene Data'!E10))),'Data Summary'!DS16="Yes"),OFFSET('Hygiene Data'!$E$7,0,10*ROW('Hygiene Data'!E10)),NA())</f>
        <v>#N/A</v>
      </c>
      <c r="BE16" s="506" t="e">
        <f ca="1">+IF(AND(ISNUMBER(OFFSET('Hygiene Data'!$E$9,0,10*ROW('Hygiene Data'!E10))),'Data Summary'!DT16="Yes"),OFFSET('Hygiene Data'!$E$9,0,10*ROW('Hygiene Data'!E10)),NA())</f>
        <v>#N/A</v>
      </c>
      <c r="BF16" s="506" t="e">
        <f ca="1">+IF(AND(ISNUMBER(OFFSET('Hygiene Data'!$F$5,0,10*ROW('Hygiene Data'!F10))),'Data Summary'!DU16="Yes"),OFFSET('Hygiene Data'!$F$5,0,10*ROW('Hygiene Data'!F10)),NA())</f>
        <v>#N/A</v>
      </c>
      <c r="BG16" s="506" t="e">
        <f ca="1">+IF(AND(ISNUMBER(OFFSET('Hygiene Data'!$F$7,0,10*ROW('Hygiene Data'!F10))),'Data Summary'!DV16="Yes"),OFFSET('Hygiene Data'!$F$7,0,10*ROW('Hygiene Data'!F10)),NA())</f>
        <v>#N/A</v>
      </c>
      <c r="BH16" s="506" t="e">
        <f ca="1">+IF(AND(ISNUMBER(OFFSET('Hygiene Data'!$F$9,0,10*ROW('Hygiene Data'!F10))),'Data Summary'!DW16="Yes"),OFFSET('Hygiene Data'!$F$9,0,10*ROW('Hygiene Data'!F10)),NA())</f>
        <v>#N/A</v>
      </c>
      <c r="BI16" s="506" t="e">
        <f ca="1">+IF(AND(ISNUMBER(OFFSET('Hygiene Data'!$G$5,0,10*ROW('Hygiene Data'!G10))),'Data Summary'!DX16="Yes"),OFFSET('Hygiene Data'!$G$5,0,10*ROW('Hygiene Data'!G10)),NA())</f>
        <v>#N/A</v>
      </c>
      <c r="BJ16" s="506" t="e">
        <f ca="1">+IF(AND(ISNUMBER(OFFSET('Hygiene Data'!$G$7,0,10*ROW('Hygiene Data'!G10))),'Data Summary'!DY16="Yes"),OFFSET('Hygiene Data'!$G$7,0,10*ROW('Hygiene Data'!G10)),NA())</f>
        <v>#N/A</v>
      </c>
      <c r="BK16" s="506" t="e">
        <f ca="1">+IF(AND(ISNUMBER(OFFSET('Hygiene Data'!$G$9,0,10*ROW('Hygiene Data'!G10))),'Data Summary'!DZ16="Yes"),OFFSET('Hygiene Data'!$G$9,0,10*ROW('Hygiene Data'!G10)),NA())</f>
        <v>#N/A</v>
      </c>
      <c r="BL16" s="506" t="e">
        <f ca="1">+IF(AND(ISNUMBER(OFFSET('Hygiene Data'!$H$5,0,10*ROW('Hygiene Data'!H10))),'Data Summary'!EA16="Yes"),OFFSET('Hygiene Data'!$H$5,0,10*ROW('Hygiene Data'!H10)),NA())</f>
        <v>#N/A</v>
      </c>
      <c r="BM16" s="506" t="e">
        <f ca="1">+IF(AND(ISNUMBER(OFFSET('Hygiene Data'!$H$7,0,10*ROW('Hygiene Data'!H10))),'Data Summary'!EB16="Yes"),OFFSET('Hygiene Data'!$H$7,0,10*ROW('Hygiene Data'!H10)),NA())</f>
        <v>#N/A</v>
      </c>
      <c r="BN16" s="506" t="e">
        <f ca="1">+IF(AND(ISNUMBER(OFFSET('Hygiene Data'!$H$9,0,10*ROW('Hygiene Data'!H10))),'Data Summary'!EC16="Yes"),OFFSET('Hygiene Data'!$H$9,0,10*ROW('Hygiene Data'!H10)),NA())</f>
        <v>#N/A</v>
      </c>
      <c r="BO16" s="506" t="e">
        <f ca="1">+IF(AND(ISNUMBER(OFFSET('Hygiene Data'!$I$5,0,10*ROW('Hygiene Data'!I10))),'Data Summary'!ED16="Yes"),OFFSET('Hygiene Data'!$I$5,0,10*ROW('Hygiene Data'!I10)),NA())</f>
        <v>#N/A</v>
      </c>
      <c r="BP16" s="506" t="e">
        <f ca="1">+IF(AND(ISNUMBER(OFFSET('Hygiene Data'!$I$7,0,10*ROW('Hygiene Data'!I10))),'Data Summary'!EE16="Yes"),OFFSET('Hygiene Data'!$I$7,0,10*ROW('Hygiene Data'!I10)),NA())</f>
        <v>#N/A</v>
      </c>
      <c r="BQ16" s="506" t="e">
        <f ca="1">+IF(AND(ISNUMBER(OFFSET('Hygiene Data'!$I$9,0,10*ROW('Hygiene Data'!I10))),'Data Summary'!EF16="Yes"),OFFSET('Hygiene Data'!$I$9,0,10*ROW('Hygiene Data'!I10)),NA())</f>
        <v>#N/A</v>
      </c>
    </row>
    <row r="17" spans="1:69" x14ac:dyDescent="0.25">
      <c r="A17" s="502" t="e">
        <f ca="1">+RIGHT('Data Summary'!A17,LEN('Data Summary'!A17)-9)</f>
        <v>#VALUE!</v>
      </c>
      <c r="B17" s="476" t="str">
        <f ca="1">+IF(ISTEXT('Data Summary'!B17),'Data Summary'!B17,"")</f>
        <v/>
      </c>
      <c r="C17" s="503" t="e">
        <f ca="1">+VALUE('Data Summary'!C17)</f>
        <v>#VALUE!</v>
      </c>
      <c r="D17" s="504" t="e">
        <f ca="1">+IF(AND(ISNUMBER(OFFSET('Water Data'!$D$4,0,10*ROW('Water Data'!D11))),'Data Summary'!BS17="Yes"),100-OFFSET('Water Data'!$D$4,0,10*ROW('Water Data'!D11)),NA())</f>
        <v>#N/A</v>
      </c>
      <c r="E17" s="504" t="e">
        <f ca="1">+IF(AND(ISNUMBER(OFFSET('Water Data'!$D$6,0,10*ROW('Water Data'!D11))),'Data Summary'!BT17="Yes"),OFFSET('Water Data'!$D$6,0,10*ROW('Water Data'!D11)),NA())</f>
        <v>#N/A</v>
      </c>
      <c r="F17" s="504" t="e">
        <f ca="1">+IF(AND(ISNUMBER(OFFSET('Water Data'!$D$9,0,10*ROW('Water Data'!D11))),'Data Summary'!BU17="Yes"),OFFSET('Water Data'!$D$9,0,10*ROW('Water Data'!D11)),NA())</f>
        <v>#N/A</v>
      </c>
      <c r="G17" s="504" t="e">
        <f ca="1">+IF(AND(ISNUMBER(OFFSET('Water Data'!$E$4,0,10*ROW('Water Data'!E11))),'Data Summary'!BV17="Yes"),100-OFFSET('Water Data'!$E$4,0,10*ROW('Water Data'!E11)),NA())</f>
        <v>#N/A</v>
      </c>
      <c r="H17" s="504" t="e">
        <f ca="1">+IF(AND(ISNUMBER(OFFSET('Water Data'!$E$6,0,10*ROW('Water Data'!E11))),'Data Summary'!BW17="Yes"),OFFSET('Water Data'!$E$6,0,10*ROW('Water Data'!E11)),NA())</f>
        <v>#N/A</v>
      </c>
      <c r="I17" s="504" t="e">
        <f ca="1">+IF(AND(ISNUMBER(OFFSET('Water Data'!$E$9,0,10*ROW('Water Data'!E11))),'Data Summary'!BX17="Yes"),OFFSET('Water Data'!$E$9,0,10*ROW('Water Data'!E11)),NA())</f>
        <v>#N/A</v>
      </c>
      <c r="J17" s="504" t="e">
        <f ca="1">+IF(AND(ISNUMBER(OFFSET('Water Data'!$F$4,0,10*ROW('Water Data'!F11))),'Data Summary'!BY17="Yes"),100-OFFSET('Water Data'!$F$4,0,10*ROW('Water Data'!F11)),NA())</f>
        <v>#N/A</v>
      </c>
      <c r="K17" s="504" t="e">
        <f ca="1">+IF(AND(ISNUMBER(OFFSET('Water Data'!$F$6,0,10*ROW('Water Data'!F11))),'Data Summary'!BZ17="Yes"),OFFSET('Water Data'!$F$6,0,10*ROW('Water Data'!F11)),NA())</f>
        <v>#N/A</v>
      </c>
      <c r="L17" s="504" t="e">
        <f ca="1">+IF(AND(ISNUMBER(OFFSET('Water Data'!$F$9,0,10*ROW('Water Data'!F11))),'Data Summary'!CA17="Yes"),OFFSET('Water Data'!$F$9,0,10*ROW('Water Data'!F11)),NA())</f>
        <v>#N/A</v>
      </c>
      <c r="M17" s="504" t="e">
        <f ca="1">+IF(AND(ISNUMBER(OFFSET('Water Data'!$G$4,0,10*ROW('Water Data'!G11))),'Data Summary'!CB17="Yes"),100-OFFSET('Water Data'!$G$4,0,10*ROW('Water Data'!G11)),NA())</f>
        <v>#N/A</v>
      </c>
      <c r="N17" s="504" t="e">
        <f ca="1">+IF(AND(ISNUMBER(OFFSET('Water Data'!$G$6,0,10*ROW('Water Data'!G11))),'Data Summary'!CC17="Yes"),OFFSET('Water Data'!$G$6,0,10*ROW('Water Data'!G11)),NA())</f>
        <v>#N/A</v>
      </c>
      <c r="O17" s="504" t="e">
        <f ca="1">+IF(AND(ISNUMBER(OFFSET('Water Data'!$G$9,0,10*ROW('Water Data'!G11))),'Data Summary'!CD17="Yes"),OFFSET('Water Data'!$G$9,0,10*ROW('Water Data'!G11)),NA())</f>
        <v>#N/A</v>
      </c>
      <c r="P17" s="504" t="e">
        <f ca="1">+IF(AND(ISNUMBER(OFFSET('Water Data'!$H$4,0,10*ROW('Water Data'!H11))),'Data Summary'!CE17="Yes"),100-OFFSET('Water Data'!$H$4,0,10*ROW('Water Data'!H11)),NA())</f>
        <v>#N/A</v>
      </c>
      <c r="Q17" s="504" t="e">
        <f ca="1">+IF(AND(ISNUMBER(OFFSET('Water Data'!$H$6,0,10*ROW('Water Data'!H11))),'Data Summary'!CF17="Yes"),OFFSET('Water Data'!$H$6,0,10*ROW('Water Data'!H11)),NA())</f>
        <v>#N/A</v>
      </c>
      <c r="R17" s="504" t="e">
        <f ca="1">+IF(AND(ISNUMBER(OFFSET('Water Data'!$H$9,0,10*ROW('Water Data'!H11))),'Data Summary'!CG17="Yes"),OFFSET('Water Data'!$H$9,0,10*ROW('Water Data'!H11)),NA())</f>
        <v>#N/A</v>
      </c>
      <c r="S17" s="504" t="e">
        <f ca="1">+IF(AND(ISNUMBER(OFFSET('Water Data'!$I$4,0,10*ROW('Water Data'!I11))),'Data Summary'!CH17="Yes"),100-OFFSET('Water Data'!$I$4,0,10*ROW('Water Data'!I11)),NA())</f>
        <v>#N/A</v>
      </c>
      <c r="T17" s="504" t="e">
        <f ca="1">+IF(AND(ISNUMBER(OFFSET('Water Data'!$I$6,0,10*ROW('Water Data'!I11))),'Data Summary'!CI17="Yes"),OFFSET('Water Data'!$I$6,0,10*ROW('Water Data'!I11)),NA())</f>
        <v>#N/A</v>
      </c>
      <c r="U17" s="504" t="e">
        <f ca="1">+IF(AND(ISNUMBER(OFFSET('Water Data'!$I$9,0,10*ROW('Water Data'!I11))),'Data Summary'!CJ17="Yes"),OFFSET('Water Data'!$I$9,0,10*ROW('Water Data'!I11)),NA())</f>
        <v>#N/A</v>
      </c>
      <c r="V17" s="505" t="e">
        <f ca="1">+IF(AND(ISNUMBER(OFFSET('Sanitation Data'!$D$4,0,10*ROW('Sanitation Data'!D11))),'Data Summary'!CK17="Yes"),100-OFFSET('Sanitation Data'!$D$4,0,10*ROW('Sanitation Data'!D11)),NA())</f>
        <v>#N/A</v>
      </c>
      <c r="W17" s="505" t="e">
        <f ca="1">+IF(AND(ISNUMBER(OFFSET('Sanitation Data'!$D$6,0,10*ROW('Sanitation Data'!D11))),'Data Summary'!CL17="Yes"),OFFSET('Sanitation Data'!$D$6,0,10*ROW('Sanitation Data'!D11)),NA())</f>
        <v>#N/A</v>
      </c>
      <c r="X17" s="505" t="e">
        <f ca="1">+IF(AND(ISNUMBER(OFFSET('Sanitation Data'!$D$10,0,10*ROW('Sanitation Data'!D11))),'Data Summary'!CM17="Yes"),OFFSET('Sanitation Data'!$D$10,0,10*ROW('Sanitation Data'!D11)),NA())</f>
        <v>#N/A</v>
      </c>
      <c r="Y17" s="505" t="e">
        <f ca="1">+IF(AND(ISNUMBER(OFFSET('Sanitation Data'!$D$11,0,10*ROW('Sanitation Data'!D11))),'Data Summary'!CN17="Yes"),OFFSET('Sanitation Data'!$D$11,0,10*ROW('Sanitation Data'!D11)),NA())</f>
        <v>#N/A</v>
      </c>
      <c r="Z17" s="505" t="e">
        <f ca="1">+IF(AND(ISNUMBER(OFFSET('Sanitation Data'!$D$12,0,10*ROW('Sanitation Data'!D11))),'Data Summary'!CO17="Yes"),OFFSET('Sanitation Data'!$D$12,0,10*ROW('Sanitation Data'!D11)),NA())</f>
        <v>#N/A</v>
      </c>
      <c r="AA17" s="505" t="e">
        <f ca="1">+IF(AND(ISNUMBER(OFFSET('Sanitation Data'!$E$4,0,10*ROW('Sanitation Data'!E11))),'Data Summary'!CP17="Yes"),100-OFFSET('Sanitation Data'!$E$4,0,10*ROW('Sanitation Data'!E11)),NA())</f>
        <v>#N/A</v>
      </c>
      <c r="AB17" s="505" t="e">
        <f ca="1">+IF(AND(ISNUMBER(OFFSET('Sanitation Data'!$E$6,0,10*ROW('Sanitation Data'!E11))),'Data Summary'!CQ17="Yes"),OFFSET('Sanitation Data'!$E$6,0,10*ROW('Sanitation Data'!E11)),NA())</f>
        <v>#N/A</v>
      </c>
      <c r="AC17" s="505" t="e">
        <f ca="1">+IF(AND(ISNUMBER(OFFSET('Sanitation Data'!$E$10,0,10*ROW('Sanitation Data'!E11))),'Data Summary'!CR17="Yes"),OFFSET('Sanitation Data'!$E$10,0,10*ROW('Sanitation Data'!E11)),NA())</f>
        <v>#N/A</v>
      </c>
      <c r="AD17" s="505" t="e">
        <f ca="1">+IF(AND(ISNUMBER(OFFSET('Sanitation Data'!$E$11,0,10*ROW('Sanitation Data'!E11))),'Data Summary'!CS17="Yes"),OFFSET('Sanitation Data'!$E$11,0,10*ROW('Sanitation Data'!E11)),NA())</f>
        <v>#N/A</v>
      </c>
      <c r="AE17" s="505" t="e">
        <f ca="1">+IF(AND(ISNUMBER(OFFSET('Sanitation Data'!$E$12,0,10*ROW('Sanitation Data'!E11))),'Data Summary'!CT17="Yes"),OFFSET('Sanitation Data'!$E$12,0,10*ROW('Sanitation Data'!E11)),NA())</f>
        <v>#N/A</v>
      </c>
      <c r="AF17" s="505" t="e">
        <f ca="1">+IF(AND(ISNUMBER(OFFSET('Sanitation Data'!$F$4,0,10*ROW('Sanitation Data'!F11))),'Data Summary'!CU17="Yes"),100-OFFSET('Sanitation Data'!$F$4,0,10*ROW('Sanitation Data'!F11)),NA())</f>
        <v>#N/A</v>
      </c>
      <c r="AG17" s="505" t="e">
        <f ca="1">+IF(AND(ISNUMBER(OFFSET('Sanitation Data'!$F$6,0,10*ROW('Sanitation Data'!F11))),'Data Summary'!CV17="Yes"),OFFSET('Sanitation Data'!$F$6,0,10*ROW('Sanitation Data'!F11)),NA())</f>
        <v>#N/A</v>
      </c>
      <c r="AH17" s="505" t="e">
        <f ca="1">+IF(AND(ISNUMBER(OFFSET('Sanitation Data'!$F$10,0,10*ROW('Sanitation Data'!F11))),'Data Summary'!CW17="Yes"),OFFSET('Sanitation Data'!$F$10,0,10*ROW('Sanitation Data'!F11)),NA())</f>
        <v>#N/A</v>
      </c>
      <c r="AI17" s="505" t="e">
        <f ca="1">+IF(AND(ISNUMBER(OFFSET('Sanitation Data'!$F$11,0,10*ROW('Sanitation Data'!F11))),'Data Summary'!CX17="Yes"),OFFSET('Sanitation Data'!$F$11,0,10*ROW('Sanitation Data'!F11)),NA())</f>
        <v>#N/A</v>
      </c>
      <c r="AJ17" s="505" t="e">
        <f ca="1">+IF(AND(ISNUMBER(OFFSET('Sanitation Data'!$F$12,0,10*ROW('Sanitation Data'!F11))),'Data Summary'!CY17="Yes"),OFFSET('Sanitation Data'!$F$12,0,10*ROW('Sanitation Data'!F11)),NA())</f>
        <v>#N/A</v>
      </c>
      <c r="AK17" s="505" t="e">
        <f ca="1">+IF(AND(ISNUMBER(OFFSET('Sanitation Data'!$G$4,0,10*ROW('Sanitation Data'!G11))),'Data Summary'!CZ17="Yes"),100-OFFSET('Sanitation Data'!$G$4,0,10*ROW('Sanitation Data'!G11)),NA())</f>
        <v>#N/A</v>
      </c>
      <c r="AL17" s="505" t="e">
        <f ca="1">+IF(AND(ISNUMBER(OFFSET('Sanitation Data'!$G$6,0,10*ROW('Sanitation Data'!G11))),'Data Summary'!DA17="Yes"),OFFSET('Sanitation Data'!$G$6,0,10*ROW('Sanitation Data'!G11)),NA())</f>
        <v>#N/A</v>
      </c>
      <c r="AM17" s="505" t="e">
        <f ca="1">+IF(AND(ISNUMBER(OFFSET('Sanitation Data'!$G$10,0,10*ROW('Sanitation Data'!G11))),'Data Summary'!DB17="Yes"),OFFSET('Sanitation Data'!$G$10,0,10*ROW('Sanitation Data'!G11)),NA())</f>
        <v>#N/A</v>
      </c>
      <c r="AN17" s="505" t="e">
        <f ca="1">+IF(AND(ISNUMBER(OFFSET('Sanitation Data'!$G$11,0,10*ROW('Sanitation Data'!G11))),'Data Summary'!DC17="Yes"),OFFSET('Sanitation Data'!$G$11,0,10*ROW('Sanitation Data'!G11)),NA())</f>
        <v>#N/A</v>
      </c>
      <c r="AO17" s="505" t="e">
        <f ca="1">+IF(AND(ISNUMBER(OFFSET('Sanitation Data'!$G$12,0,10*ROW('Sanitation Data'!G11))),'Data Summary'!DD17="Yes"),OFFSET('Sanitation Data'!$G$12,0,10*ROW('Sanitation Data'!G11)),NA())</f>
        <v>#N/A</v>
      </c>
      <c r="AP17" s="505" t="e">
        <f ca="1">+IF(AND(ISNUMBER(OFFSET('Sanitation Data'!$H$4,0,10*ROW('Sanitation Data'!H11))),'Data Summary'!DE17="Yes"),100-OFFSET('Sanitation Data'!$H$4,0,10*ROW('Sanitation Data'!H11)),NA())</f>
        <v>#N/A</v>
      </c>
      <c r="AQ17" s="505" t="e">
        <f ca="1">+IF(AND(ISNUMBER(OFFSET('Sanitation Data'!$H$6,0,10*ROW('Sanitation Data'!H11))),'Data Summary'!DF17="Yes"),OFFSET('Sanitation Data'!$H$6,0,10*ROW('Sanitation Data'!H11)),NA())</f>
        <v>#N/A</v>
      </c>
      <c r="AR17" s="505" t="e">
        <f ca="1">+IF(AND(ISNUMBER(OFFSET('Sanitation Data'!$H$10,0,10*ROW('Sanitation Data'!H11))),'Data Summary'!DG17="Yes"),OFFSET('Sanitation Data'!$H$10,0,10*ROW('Sanitation Data'!H11)),NA())</f>
        <v>#N/A</v>
      </c>
      <c r="AS17" s="505" t="e">
        <f ca="1">+IF(AND(ISNUMBER(OFFSET('Sanitation Data'!$H$11,0,10*ROW('Sanitation Data'!H11))),'Data Summary'!DH17="Yes"),OFFSET('Sanitation Data'!$H$11,0,10*ROW('Sanitation Data'!H11)),NA())</f>
        <v>#N/A</v>
      </c>
      <c r="AT17" s="505" t="e">
        <f ca="1">+IF(AND(ISNUMBER(OFFSET('Sanitation Data'!$H$12,0,10*ROW('Sanitation Data'!H11))),'Data Summary'!DI17="Yes"),OFFSET('Sanitation Data'!$H$12,0,10*ROW('Sanitation Data'!H11)),NA())</f>
        <v>#N/A</v>
      </c>
      <c r="AU17" s="505" t="e">
        <f ca="1">+IF(AND(ISNUMBER(OFFSET('Sanitation Data'!$I$4,0,10*ROW('Sanitation Data'!I11))),'Data Summary'!DJ17="Yes"),100-OFFSET('Sanitation Data'!$I$4,0,10*ROW('Sanitation Data'!I11)),NA())</f>
        <v>#N/A</v>
      </c>
      <c r="AV17" s="505" t="e">
        <f ca="1">+IF(AND(ISNUMBER(OFFSET('Sanitation Data'!$I$6,0,10*ROW('Sanitation Data'!I11))),'Data Summary'!DK17="Yes"),OFFSET('Sanitation Data'!$I$6,0,10*ROW('Sanitation Data'!I11)),NA())</f>
        <v>#N/A</v>
      </c>
      <c r="AW17" s="505" t="e">
        <f ca="1">+IF(AND(ISNUMBER(OFFSET('Sanitation Data'!$I$10,0,10*ROW('Sanitation Data'!I11))),'Data Summary'!DL17="Yes"),OFFSET('Sanitation Data'!$I$10,0,10*ROW('Sanitation Data'!I11)),NA())</f>
        <v>#N/A</v>
      </c>
      <c r="AX17" s="505" t="e">
        <f ca="1">+IF(AND(ISNUMBER(OFFSET('Sanitation Data'!$I$11,0,10*ROW('Sanitation Data'!I11))),'Data Summary'!DM17="Yes"),OFFSET('Sanitation Data'!$I$11,0,10*ROW('Sanitation Data'!I11)),NA())</f>
        <v>#N/A</v>
      </c>
      <c r="AY17" s="505" t="e">
        <f ca="1">+IF(AND(ISNUMBER(OFFSET('Sanitation Data'!$I$12,0,10*ROW('Sanitation Data'!I11))),'Data Summary'!DN17="Yes"),OFFSET('Sanitation Data'!$I$12,0,10*ROW('Sanitation Data'!I11)),NA())</f>
        <v>#N/A</v>
      </c>
      <c r="AZ17" s="506" t="e">
        <f ca="1">+IF(AND(ISNUMBER(OFFSET('Hygiene Data'!$D$5,0,10*ROW('Hygiene Data'!D11))),'Data Summary'!DO17="Yes"),OFFSET('Hygiene Data'!$D$5,0,10*ROW('Hygiene Data'!D11)),NA())</f>
        <v>#N/A</v>
      </c>
      <c r="BA17" s="506" t="e">
        <f ca="1">+IF(AND(ISNUMBER(OFFSET('Hygiene Data'!$D$7,0,10*ROW('Hygiene Data'!D11))),'Data Summary'!DP17="Yes"),OFFSET('Hygiene Data'!$D$7,0,10*ROW('Hygiene Data'!D11)),NA())</f>
        <v>#N/A</v>
      </c>
      <c r="BB17" s="506" t="e">
        <f ca="1">+IF(AND(ISNUMBER(OFFSET('Hygiene Data'!$D$9,0,10*ROW('Hygiene Data'!D11))),'Data Summary'!DQ17="Yes"),OFFSET('Hygiene Data'!$D$9,0,10*ROW('Hygiene Data'!D11)),NA())</f>
        <v>#N/A</v>
      </c>
      <c r="BC17" s="506" t="e">
        <f ca="1">+IF(AND(ISNUMBER(OFFSET('Hygiene Data'!$E$5,0,10*ROW('Hygiene Data'!E11))),'Data Summary'!DR17="Yes"),OFFSET('Hygiene Data'!$E$5,0,10*ROW('Hygiene Data'!E11)),NA())</f>
        <v>#N/A</v>
      </c>
      <c r="BD17" s="506" t="e">
        <f ca="1">+IF(AND(ISNUMBER(OFFSET('Hygiene Data'!$E$7,0,10*ROW('Hygiene Data'!E11))),'Data Summary'!DS17="Yes"),OFFSET('Hygiene Data'!$E$7,0,10*ROW('Hygiene Data'!E11)),NA())</f>
        <v>#N/A</v>
      </c>
      <c r="BE17" s="506" t="e">
        <f ca="1">+IF(AND(ISNUMBER(OFFSET('Hygiene Data'!$E$9,0,10*ROW('Hygiene Data'!E11))),'Data Summary'!DT17="Yes"),OFFSET('Hygiene Data'!$E$9,0,10*ROW('Hygiene Data'!E11)),NA())</f>
        <v>#N/A</v>
      </c>
      <c r="BF17" s="506" t="e">
        <f ca="1">+IF(AND(ISNUMBER(OFFSET('Hygiene Data'!$F$5,0,10*ROW('Hygiene Data'!F11))),'Data Summary'!DU17="Yes"),OFFSET('Hygiene Data'!$F$5,0,10*ROW('Hygiene Data'!F11)),NA())</f>
        <v>#N/A</v>
      </c>
      <c r="BG17" s="506" t="e">
        <f ca="1">+IF(AND(ISNUMBER(OFFSET('Hygiene Data'!$F$7,0,10*ROW('Hygiene Data'!F11))),'Data Summary'!DV17="Yes"),OFFSET('Hygiene Data'!$F$7,0,10*ROW('Hygiene Data'!F11)),NA())</f>
        <v>#N/A</v>
      </c>
      <c r="BH17" s="506" t="e">
        <f ca="1">+IF(AND(ISNUMBER(OFFSET('Hygiene Data'!$F$9,0,10*ROW('Hygiene Data'!F11))),'Data Summary'!DW17="Yes"),OFFSET('Hygiene Data'!$F$9,0,10*ROW('Hygiene Data'!F11)),NA())</f>
        <v>#N/A</v>
      </c>
      <c r="BI17" s="506" t="e">
        <f ca="1">+IF(AND(ISNUMBER(OFFSET('Hygiene Data'!$G$5,0,10*ROW('Hygiene Data'!G11))),'Data Summary'!DX17="Yes"),OFFSET('Hygiene Data'!$G$5,0,10*ROW('Hygiene Data'!G11)),NA())</f>
        <v>#N/A</v>
      </c>
      <c r="BJ17" s="506" t="e">
        <f ca="1">+IF(AND(ISNUMBER(OFFSET('Hygiene Data'!$G$7,0,10*ROW('Hygiene Data'!G11))),'Data Summary'!DY17="Yes"),OFFSET('Hygiene Data'!$G$7,0,10*ROW('Hygiene Data'!G11)),NA())</f>
        <v>#N/A</v>
      </c>
      <c r="BK17" s="506" t="e">
        <f ca="1">+IF(AND(ISNUMBER(OFFSET('Hygiene Data'!$G$9,0,10*ROW('Hygiene Data'!G11))),'Data Summary'!DZ17="Yes"),OFFSET('Hygiene Data'!$G$9,0,10*ROW('Hygiene Data'!G11)),NA())</f>
        <v>#N/A</v>
      </c>
      <c r="BL17" s="506" t="e">
        <f ca="1">+IF(AND(ISNUMBER(OFFSET('Hygiene Data'!$H$5,0,10*ROW('Hygiene Data'!H11))),'Data Summary'!EA17="Yes"),OFFSET('Hygiene Data'!$H$5,0,10*ROW('Hygiene Data'!H11)),NA())</f>
        <v>#N/A</v>
      </c>
      <c r="BM17" s="506" t="e">
        <f ca="1">+IF(AND(ISNUMBER(OFFSET('Hygiene Data'!$H$7,0,10*ROW('Hygiene Data'!H11))),'Data Summary'!EB17="Yes"),OFFSET('Hygiene Data'!$H$7,0,10*ROW('Hygiene Data'!H11)),NA())</f>
        <v>#N/A</v>
      </c>
      <c r="BN17" s="506" t="e">
        <f ca="1">+IF(AND(ISNUMBER(OFFSET('Hygiene Data'!$H$9,0,10*ROW('Hygiene Data'!H11))),'Data Summary'!EC17="Yes"),OFFSET('Hygiene Data'!$H$9,0,10*ROW('Hygiene Data'!H11)),NA())</f>
        <v>#N/A</v>
      </c>
      <c r="BO17" s="506" t="e">
        <f ca="1">+IF(AND(ISNUMBER(OFFSET('Hygiene Data'!$I$5,0,10*ROW('Hygiene Data'!I11))),'Data Summary'!ED17="Yes"),OFFSET('Hygiene Data'!$I$5,0,10*ROW('Hygiene Data'!I11)),NA())</f>
        <v>#N/A</v>
      </c>
      <c r="BP17" s="506" t="e">
        <f ca="1">+IF(AND(ISNUMBER(OFFSET('Hygiene Data'!$I$7,0,10*ROW('Hygiene Data'!I11))),'Data Summary'!EE17="Yes"),OFFSET('Hygiene Data'!$I$7,0,10*ROW('Hygiene Data'!I11)),NA())</f>
        <v>#N/A</v>
      </c>
      <c r="BQ17" s="506" t="e">
        <f ca="1">+IF(AND(ISNUMBER(OFFSET('Hygiene Data'!$I$9,0,10*ROW('Hygiene Data'!I11))),'Data Summary'!EF17="Yes"),OFFSET('Hygiene Data'!$I$9,0,10*ROW('Hygiene Data'!I11)),NA())</f>
        <v>#N/A</v>
      </c>
    </row>
    <row r="18" spans="1:69" x14ac:dyDescent="0.25">
      <c r="A18" s="502" t="e">
        <f ca="1">+RIGHT('Data Summary'!A18,LEN('Data Summary'!A18)-9)</f>
        <v>#VALUE!</v>
      </c>
      <c r="B18" s="476" t="str">
        <f ca="1">+IF(ISTEXT('Data Summary'!B18),'Data Summary'!B18,"")</f>
        <v/>
      </c>
      <c r="C18" s="503" t="e">
        <f ca="1">+VALUE('Data Summary'!C18)</f>
        <v>#VALUE!</v>
      </c>
      <c r="D18" s="504" t="e">
        <f ca="1">+IF(AND(ISNUMBER(OFFSET('Water Data'!$D$4,0,10*ROW('Water Data'!D12))),'Data Summary'!BS18="Yes"),100-OFFSET('Water Data'!$D$4,0,10*ROW('Water Data'!D12)),NA())</f>
        <v>#N/A</v>
      </c>
      <c r="E18" s="504" t="e">
        <f ca="1">+IF(AND(ISNUMBER(OFFSET('Water Data'!$D$6,0,10*ROW('Water Data'!D12))),'Data Summary'!BT18="Yes"),OFFSET('Water Data'!$D$6,0,10*ROW('Water Data'!D12)),NA())</f>
        <v>#N/A</v>
      </c>
      <c r="F18" s="504" t="e">
        <f ca="1">+IF(AND(ISNUMBER(OFFSET('Water Data'!$D$9,0,10*ROW('Water Data'!D12))),'Data Summary'!BU18="Yes"),OFFSET('Water Data'!$D$9,0,10*ROW('Water Data'!D12)),NA())</f>
        <v>#N/A</v>
      </c>
      <c r="G18" s="504" t="e">
        <f ca="1">+IF(AND(ISNUMBER(OFFSET('Water Data'!$E$4,0,10*ROW('Water Data'!E12))),'Data Summary'!BV18="Yes"),100-OFFSET('Water Data'!$E$4,0,10*ROW('Water Data'!E12)),NA())</f>
        <v>#N/A</v>
      </c>
      <c r="H18" s="504" t="e">
        <f ca="1">+IF(AND(ISNUMBER(OFFSET('Water Data'!$E$6,0,10*ROW('Water Data'!E12))),'Data Summary'!BW18="Yes"),OFFSET('Water Data'!$E$6,0,10*ROW('Water Data'!E12)),NA())</f>
        <v>#N/A</v>
      </c>
      <c r="I18" s="504" t="e">
        <f ca="1">+IF(AND(ISNUMBER(OFFSET('Water Data'!$E$9,0,10*ROW('Water Data'!E12))),'Data Summary'!BX18="Yes"),OFFSET('Water Data'!$E$9,0,10*ROW('Water Data'!E12)),NA())</f>
        <v>#N/A</v>
      </c>
      <c r="J18" s="504" t="e">
        <f ca="1">+IF(AND(ISNUMBER(OFFSET('Water Data'!$F$4,0,10*ROW('Water Data'!F12))),'Data Summary'!BY18="Yes"),100-OFFSET('Water Data'!$F$4,0,10*ROW('Water Data'!F12)),NA())</f>
        <v>#N/A</v>
      </c>
      <c r="K18" s="504" t="e">
        <f ca="1">+IF(AND(ISNUMBER(OFFSET('Water Data'!$F$6,0,10*ROW('Water Data'!F12))),'Data Summary'!BZ18="Yes"),OFFSET('Water Data'!$F$6,0,10*ROW('Water Data'!F12)),NA())</f>
        <v>#N/A</v>
      </c>
      <c r="L18" s="504" t="e">
        <f ca="1">+IF(AND(ISNUMBER(OFFSET('Water Data'!$F$9,0,10*ROW('Water Data'!F12))),'Data Summary'!CA18="Yes"),OFFSET('Water Data'!$F$9,0,10*ROW('Water Data'!F12)),NA())</f>
        <v>#N/A</v>
      </c>
      <c r="M18" s="504" t="e">
        <f ca="1">+IF(AND(ISNUMBER(OFFSET('Water Data'!$G$4,0,10*ROW('Water Data'!G12))),'Data Summary'!CB18="Yes"),100-OFFSET('Water Data'!$G$4,0,10*ROW('Water Data'!G12)),NA())</f>
        <v>#N/A</v>
      </c>
      <c r="N18" s="504" t="e">
        <f ca="1">+IF(AND(ISNUMBER(OFFSET('Water Data'!$G$6,0,10*ROW('Water Data'!G12))),'Data Summary'!CC18="Yes"),OFFSET('Water Data'!$G$6,0,10*ROW('Water Data'!G12)),NA())</f>
        <v>#N/A</v>
      </c>
      <c r="O18" s="504" t="e">
        <f ca="1">+IF(AND(ISNUMBER(OFFSET('Water Data'!$G$9,0,10*ROW('Water Data'!G12))),'Data Summary'!CD18="Yes"),OFFSET('Water Data'!$G$9,0,10*ROW('Water Data'!G12)),NA())</f>
        <v>#N/A</v>
      </c>
      <c r="P18" s="504" t="e">
        <f ca="1">+IF(AND(ISNUMBER(OFFSET('Water Data'!$H$4,0,10*ROW('Water Data'!H12))),'Data Summary'!CE18="Yes"),100-OFFSET('Water Data'!$H$4,0,10*ROW('Water Data'!H12)),NA())</f>
        <v>#N/A</v>
      </c>
      <c r="Q18" s="504" t="e">
        <f ca="1">+IF(AND(ISNUMBER(OFFSET('Water Data'!$H$6,0,10*ROW('Water Data'!H12))),'Data Summary'!CF18="Yes"),OFFSET('Water Data'!$H$6,0,10*ROW('Water Data'!H12)),NA())</f>
        <v>#N/A</v>
      </c>
      <c r="R18" s="504" t="e">
        <f ca="1">+IF(AND(ISNUMBER(OFFSET('Water Data'!$H$9,0,10*ROW('Water Data'!H12))),'Data Summary'!CG18="Yes"),OFFSET('Water Data'!$H$9,0,10*ROW('Water Data'!H12)),NA())</f>
        <v>#N/A</v>
      </c>
      <c r="S18" s="504" t="e">
        <f ca="1">+IF(AND(ISNUMBER(OFFSET('Water Data'!$I$4,0,10*ROW('Water Data'!I12))),'Data Summary'!CH18="Yes"),100-OFFSET('Water Data'!$I$4,0,10*ROW('Water Data'!I12)),NA())</f>
        <v>#N/A</v>
      </c>
      <c r="T18" s="504" t="e">
        <f ca="1">+IF(AND(ISNUMBER(OFFSET('Water Data'!$I$6,0,10*ROW('Water Data'!I12))),'Data Summary'!CI18="Yes"),OFFSET('Water Data'!$I$6,0,10*ROW('Water Data'!I12)),NA())</f>
        <v>#N/A</v>
      </c>
      <c r="U18" s="504" t="e">
        <f ca="1">+IF(AND(ISNUMBER(OFFSET('Water Data'!$I$9,0,10*ROW('Water Data'!I12))),'Data Summary'!CJ18="Yes"),OFFSET('Water Data'!$I$9,0,10*ROW('Water Data'!I12)),NA())</f>
        <v>#N/A</v>
      </c>
      <c r="V18" s="505" t="e">
        <f ca="1">+IF(AND(ISNUMBER(OFFSET('Sanitation Data'!$D$4,0,10*ROW('Sanitation Data'!D12))),'Data Summary'!CK18="Yes"),100-OFFSET('Sanitation Data'!$D$4,0,10*ROW('Sanitation Data'!D12)),NA())</f>
        <v>#N/A</v>
      </c>
      <c r="W18" s="505" t="e">
        <f ca="1">+IF(AND(ISNUMBER(OFFSET('Sanitation Data'!$D$6,0,10*ROW('Sanitation Data'!D12))),'Data Summary'!CL18="Yes"),OFFSET('Sanitation Data'!$D$6,0,10*ROW('Sanitation Data'!D12)),NA())</f>
        <v>#N/A</v>
      </c>
      <c r="X18" s="505" t="e">
        <f ca="1">+IF(AND(ISNUMBER(OFFSET('Sanitation Data'!$D$10,0,10*ROW('Sanitation Data'!D12))),'Data Summary'!CM18="Yes"),OFFSET('Sanitation Data'!$D$10,0,10*ROW('Sanitation Data'!D12)),NA())</f>
        <v>#N/A</v>
      </c>
      <c r="Y18" s="505" t="e">
        <f ca="1">+IF(AND(ISNUMBER(OFFSET('Sanitation Data'!$D$11,0,10*ROW('Sanitation Data'!D12))),'Data Summary'!CN18="Yes"),OFFSET('Sanitation Data'!$D$11,0,10*ROW('Sanitation Data'!D12)),NA())</f>
        <v>#N/A</v>
      </c>
      <c r="Z18" s="505" t="e">
        <f ca="1">+IF(AND(ISNUMBER(OFFSET('Sanitation Data'!$D$12,0,10*ROW('Sanitation Data'!D12))),'Data Summary'!CO18="Yes"),OFFSET('Sanitation Data'!$D$12,0,10*ROW('Sanitation Data'!D12)),NA())</f>
        <v>#N/A</v>
      </c>
      <c r="AA18" s="505" t="e">
        <f ca="1">+IF(AND(ISNUMBER(OFFSET('Sanitation Data'!$E$4,0,10*ROW('Sanitation Data'!E12))),'Data Summary'!CP18="Yes"),100-OFFSET('Sanitation Data'!$E$4,0,10*ROW('Sanitation Data'!E12)),NA())</f>
        <v>#N/A</v>
      </c>
      <c r="AB18" s="505" t="e">
        <f ca="1">+IF(AND(ISNUMBER(OFFSET('Sanitation Data'!$E$6,0,10*ROW('Sanitation Data'!E12))),'Data Summary'!CQ18="Yes"),OFFSET('Sanitation Data'!$E$6,0,10*ROW('Sanitation Data'!E12)),NA())</f>
        <v>#N/A</v>
      </c>
      <c r="AC18" s="505" t="e">
        <f ca="1">+IF(AND(ISNUMBER(OFFSET('Sanitation Data'!$E$10,0,10*ROW('Sanitation Data'!E12))),'Data Summary'!CR18="Yes"),OFFSET('Sanitation Data'!$E$10,0,10*ROW('Sanitation Data'!E12)),NA())</f>
        <v>#N/A</v>
      </c>
      <c r="AD18" s="505" t="e">
        <f ca="1">+IF(AND(ISNUMBER(OFFSET('Sanitation Data'!$E$11,0,10*ROW('Sanitation Data'!E12))),'Data Summary'!CS18="Yes"),OFFSET('Sanitation Data'!$E$11,0,10*ROW('Sanitation Data'!E12)),NA())</f>
        <v>#N/A</v>
      </c>
      <c r="AE18" s="505" t="e">
        <f ca="1">+IF(AND(ISNUMBER(OFFSET('Sanitation Data'!$E$12,0,10*ROW('Sanitation Data'!E12))),'Data Summary'!CT18="Yes"),OFFSET('Sanitation Data'!$E$12,0,10*ROW('Sanitation Data'!E12)),NA())</f>
        <v>#N/A</v>
      </c>
      <c r="AF18" s="505" t="e">
        <f ca="1">+IF(AND(ISNUMBER(OFFSET('Sanitation Data'!$F$4,0,10*ROW('Sanitation Data'!F12))),'Data Summary'!CU18="Yes"),100-OFFSET('Sanitation Data'!$F$4,0,10*ROW('Sanitation Data'!F12)),NA())</f>
        <v>#N/A</v>
      </c>
      <c r="AG18" s="505" t="e">
        <f ca="1">+IF(AND(ISNUMBER(OFFSET('Sanitation Data'!$F$6,0,10*ROW('Sanitation Data'!F12))),'Data Summary'!CV18="Yes"),OFFSET('Sanitation Data'!$F$6,0,10*ROW('Sanitation Data'!F12)),NA())</f>
        <v>#N/A</v>
      </c>
      <c r="AH18" s="505" t="e">
        <f ca="1">+IF(AND(ISNUMBER(OFFSET('Sanitation Data'!$F$10,0,10*ROW('Sanitation Data'!F12))),'Data Summary'!CW18="Yes"),OFFSET('Sanitation Data'!$F$10,0,10*ROW('Sanitation Data'!F12)),NA())</f>
        <v>#N/A</v>
      </c>
      <c r="AI18" s="505" t="e">
        <f ca="1">+IF(AND(ISNUMBER(OFFSET('Sanitation Data'!$F$11,0,10*ROW('Sanitation Data'!F12))),'Data Summary'!CX18="Yes"),OFFSET('Sanitation Data'!$F$11,0,10*ROW('Sanitation Data'!F12)),NA())</f>
        <v>#N/A</v>
      </c>
      <c r="AJ18" s="505" t="e">
        <f ca="1">+IF(AND(ISNUMBER(OFFSET('Sanitation Data'!$F$12,0,10*ROW('Sanitation Data'!F12))),'Data Summary'!CY18="Yes"),OFFSET('Sanitation Data'!$F$12,0,10*ROW('Sanitation Data'!F12)),NA())</f>
        <v>#N/A</v>
      </c>
      <c r="AK18" s="505" t="e">
        <f ca="1">+IF(AND(ISNUMBER(OFFSET('Sanitation Data'!$G$4,0,10*ROW('Sanitation Data'!G12))),'Data Summary'!CZ18="Yes"),100-OFFSET('Sanitation Data'!$G$4,0,10*ROW('Sanitation Data'!G12)),NA())</f>
        <v>#N/A</v>
      </c>
      <c r="AL18" s="505" t="e">
        <f ca="1">+IF(AND(ISNUMBER(OFFSET('Sanitation Data'!$G$6,0,10*ROW('Sanitation Data'!G12))),'Data Summary'!DA18="Yes"),OFFSET('Sanitation Data'!$G$6,0,10*ROW('Sanitation Data'!G12)),NA())</f>
        <v>#N/A</v>
      </c>
      <c r="AM18" s="505" t="e">
        <f ca="1">+IF(AND(ISNUMBER(OFFSET('Sanitation Data'!$G$10,0,10*ROW('Sanitation Data'!G12))),'Data Summary'!DB18="Yes"),OFFSET('Sanitation Data'!$G$10,0,10*ROW('Sanitation Data'!G12)),NA())</f>
        <v>#N/A</v>
      </c>
      <c r="AN18" s="505" t="e">
        <f ca="1">+IF(AND(ISNUMBER(OFFSET('Sanitation Data'!$G$11,0,10*ROW('Sanitation Data'!G12))),'Data Summary'!DC18="Yes"),OFFSET('Sanitation Data'!$G$11,0,10*ROW('Sanitation Data'!G12)),NA())</f>
        <v>#N/A</v>
      </c>
      <c r="AO18" s="505" t="e">
        <f ca="1">+IF(AND(ISNUMBER(OFFSET('Sanitation Data'!$G$12,0,10*ROW('Sanitation Data'!G12))),'Data Summary'!DD18="Yes"),OFFSET('Sanitation Data'!$G$12,0,10*ROW('Sanitation Data'!G12)),NA())</f>
        <v>#N/A</v>
      </c>
      <c r="AP18" s="505" t="e">
        <f ca="1">+IF(AND(ISNUMBER(OFFSET('Sanitation Data'!$H$4,0,10*ROW('Sanitation Data'!H12))),'Data Summary'!DE18="Yes"),100-OFFSET('Sanitation Data'!$H$4,0,10*ROW('Sanitation Data'!H12)),NA())</f>
        <v>#N/A</v>
      </c>
      <c r="AQ18" s="505" t="e">
        <f ca="1">+IF(AND(ISNUMBER(OFFSET('Sanitation Data'!$H$6,0,10*ROW('Sanitation Data'!H12))),'Data Summary'!DF18="Yes"),OFFSET('Sanitation Data'!$H$6,0,10*ROW('Sanitation Data'!H12)),NA())</f>
        <v>#N/A</v>
      </c>
      <c r="AR18" s="505" t="e">
        <f ca="1">+IF(AND(ISNUMBER(OFFSET('Sanitation Data'!$H$10,0,10*ROW('Sanitation Data'!H12))),'Data Summary'!DG18="Yes"),OFFSET('Sanitation Data'!$H$10,0,10*ROW('Sanitation Data'!H12)),NA())</f>
        <v>#N/A</v>
      </c>
      <c r="AS18" s="505" t="e">
        <f ca="1">+IF(AND(ISNUMBER(OFFSET('Sanitation Data'!$H$11,0,10*ROW('Sanitation Data'!H12))),'Data Summary'!DH18="Yes"),OFFSET('Sanitation Data'!$H$11,0,10*ROW('Sanitation Data'!H12)),NA())</f>
        <v>#N/A</v>
      </c>
      <c r="AT18" s="505" t="e">
        <f ca="1">+IF(AND(ISNUMBER(OFFSET('Sanitation Data'!$H$12,0,10*ROW('Sanitation Data'!H12))),'Data Summary'!DI18="Yes"),OFFSET('Sanitation Data'!$H$12,0,10*ROW('Sanitation Data'!H12)),NA())</f>
        <v>#N/A</v>
      </c>
      <c r="AU18" s="505" t="e">
        <f ca="1">+IF(AND(ISNUMBER(OFFSET('Sanitation Data'!$I$4,0,10*ROW('Sanitation Data'!I12))),'Data Summary'!DJ18="Yes"),100-OFFSET('Sanitation Data'!$I$4,0,10*ROW('Sanitation Data'!I12)),NA())</f>
        <v>#N/A</v>
      </c>
      <c r="AV18" s="505" t="e">
        <f ca="1">+IF(AND(ISNUMBER(OFFSET('Sanitation Data'!$I$6,0,10*ROW('Sanitation Data'!I12))),'Data Summary'!DK18="Yes"),OFFSET('Sanitation Data'!$I$6,0,10*ROW('Sanitation Data'!I12)),NA())</f>
        <v>#N/A</v>
      </c>
      <c r="AW18" s="505" t="e">
        <f ca="1">+IF(AND(ISNUMBER(OFFSET('Sanitation Data'!$I$10,0,10*ROW('Sanitation Data'!I12))),'Data Summary'!DL18="Yes"),OFFSET('Sanitation Data'!$I$10,0,10*ROW('Sanitation Data'!I12)),NA())</f>
        <v>#N/A</v>
      </c>
      <c r="AX18" s="505" t="e">
        <f ca="1">+IF(AND(ISNUMBER(OFFSET('Sanitation Data'!$I$11,0,10*ROW('Sanitation Data'!I12))),'Data Summary'!DM18="Yes"),OFFSET('Sanitation Data'!$I$11,0,10*ROW('Sanitation Data'!I12)),NA())</f>
        <v>#N/A</v>
      </c>
      <c r="AY18" s="505" t="e">
        <f ca="1">+IF(AND(ISNUMBER(OFFSET('Sanitation Data'!$I$12,0,10*ROW('Sanitation Data'!I12))),'Data Summary'!DN18="Yes"),OFFSET('Sanitation Data'!$I$12,0,10*ROW('Sanitation Data'!I12)),NA())</f>
        <v>#N/A</v>
      </c>
      <c r="AZ18" s="506" t="e">
        <f ca="1">+IF(AND(ISNUMBER(OFFSET('Hygiene Data'!$D$5,0,10*ROW('Hygiene Data'!D12))),'Data Summary'!DO18="Yes"),OFFSET('Hygiene Data'!$D$5,0,10*ROW('Hygiene Data'!D12)),NA())</f>
        <v>#N/A</v>
      </c>
      <c r="BA18" s="506" t="e">
        <f ca="1">+IF(AND(ISNUMBER(OFFSET('Hygiene Data'!$D$7,0,10*ROW('Hygiene Data'!D12))),'Data Summary'!DP18="Yes"),OFFSET('Hygiene Data'!$D$7,0,10*ROW('Hygiene Data'!D12)),NA())</f>
        <v>#N/A</v>
      </c>
      <c r="BB18" s="506" t="e">
        <f ca="1">+IF(AND(ISNUMBER(OFFSET('Hygiene Data'!$D$9,0,10*ROW('Hygiene Data'!D12))),'Data Summary'!DQ18="Yes"),OFFSET('Hygiene Data'!$D$9,0,10*ROW('Hygiene Data'!D12)),NA())</f>
        <v>#N/A</v>
      </c>
      <c r="BC18" s="506" t="e">
        <f ca="1">+IF(AND(ISNUMBER(OFFSET('Hygiene Data'!$E$5,0,10*ROW('Hygiene Data'!E12))),'Data Summary'!DR18="Yes"),OFFSET('Hygiene Data'!$E$5,0,10*ROW('Hygiene Data'!E12)),NA())</f>
        <v>#N/A</v>
      </c>
      <c r="BD18" s="506" t="e">
        <f ca="1">+IF(AND(ISNUMBER(OFFSET('Hygiene Data'!$E$7,0,10*ROW('Hygiene Data'!E12))),'Data Summary'!DS18="Yes"),OFFSET('Hygiene Data'!$E$7,0,10*ROW('Hygiene Data'!E12)),NA())</f>
        <v>#N/A</v>
      </c>
      <c r="BE18" s="506" t="e">
        <f ca="1">+IF(AND(ISNUMBER(OFFSET('Hygiene Data'!$E$9,0,10*ROW('Hygiene Data'!E12))),'Data Summary'!DT18="Yes"),OFFSET('Hygiene Data'!$E$9,0,10*ROW('Hygiene Data'!E12)),NA())</f>
        <v>#N/A</v>
      </c>
      <c r="BF18" s="506" t="e">
        <f ca="1">+IF(AND(ISNUMBER(OFFSET('Hygiene Data'!$F$5,0,10*ROW('Hygiene Data'!F12))),'Data Summary'!DU18="Yes"),OFFSET('Hygiene Data'!$F$5,0,10*ROW('Hygiene Data'!F12)),NA())</f>
        <v>#N/A</v>
      </c>
      <c r="BG18" s="506" t="e">
        <f ca="1">+IF(AND(ISNUMBER(OFFSET('Hygiene Data'!$F$7,0,10*ROW('Hygiene Data'!F12))),'Data Summary'!DV18="Yes"),OFFSET('Hygiene Data'!$F$7,0,10*ROW('Hygiene Data'!F12)),NA())</f>
        <v>#N/A</v>
      </c>
      <c r="BH18" s="506" t="e">
        <f ca="1">+IF(AND(ISNUMBER(OFFSET('Hygiene Data'!$F$9,0,10*ROW('Hygiene Data'!F12))),'Data Summary'!DW18="Yes"),OFFSET('Hygiene Data'!$F$9,0,10*ROW('Hygiene Data'!F12)),NA())</f>
        <v>#N/A</v>
      </c>
      <c r="BI18" s="506" t="e">
        <f ca="1">+IF(AND(ISNUMBER(OFFSET('Hygiene Data'!$G$5,0,10*ROW('Hygiene Data'!G12))),'Data Summary'!DX18="Yes"),OFFSET('Hygiene Data'!$G$5,0,10*ROW('Hygiene Data'!G12)),NA())</f>
        <v>#N/A</v>
      </c>
      <c r="BJ18" s="506" t="e">
        <f ca="1">+IF(AND(ISNUMBER(OFFSET('Hygiene Data'!$G$7,0,10*ROW('Hygiene Data'!G12))),'Data Summary'!DY18="Yes"),OFFSET('Hygiene Data'!$G$7,0,10*ROW('Hygiene Data'!G12)),NA())</f>
        <v>#N/A</v>
      </c>
      <c r="BK18" s="506" t="e">
        <f ca="1">+IF(AND(ISNUMBER(OFFSET('Hygiene Data'!$G$9,0,10*ROW('Hygiene Data'!G12))),'Data Summary'!DZ18="Yes"),OFFSET('Hygiene Data'!$G$9,0,10*ROW('Hygiene Data'!G12)),NA())</f>
        <v>#N/A</v>
      </c>
      <c r="BL18" s="506" t="e">
        <f ca="1">+IF(AND(ISNUMBER(OFFSET('Hygiene Data'!$H$5,0,10*ROW('Hygiene Data'!H12))),'Data Summary'!EA18="Yes"),OFFSET('Hygiene Data'!$H$5,0,10*ROW('Hygiene Data'!H12)),NA())</f>
        <v>#N/A</v>
      </c>
      <c r="BM18" s="506" t="e">
        <f ca="1">+IF(AND(ISNUMBER(OFFSET('Hygiene Data'!$H$7,0,10*ROW('Hygiene Data'!H12))),'Data Summary'!EB18="Yes"),OFFSET('Hygiene Data'!$H$7,0,10*ROW('Hygiene Data'!H12)),NA())</f>
        <v>#N/A</v>
      </c>
      <c r="BN18" s="506" t="e">
        <f ca="1">+IF(AND(ISNUMBER(OFFSET('Hygiene Data'!$H$9,0,10*ROW('Hygiene Data'!H12))),'Data Summary'!EC18="Yes"),OFFSET('Hygiene Data'!$H$9,0,10*ROW('Hygiene Data'!H12)),NA())</f>
        <v>#N/A</v>
      </c>
      <c r="BO18" s="506" t="e">
        <f ca="1">+IF(AND(ISNUMBER(OFFSET('Hygiene Data'!$I$5,0,10*ROW('Hygiene Data'!I12))),'Data Summary'!ED18="Yes"),OFFSET('Hygiene Data'!$I$5,0,10*ROW('Hygiene Data'!I12)),NA())</f>
        <v>#N/A</v>
      </c>
      <c r="BP18" s="506" t="e">
        <f ca="1">+IF(AND(ISNUMBER(OFFSET('Hygiene Data'!$I$7,0,10*ROW('Hygiene Data'!I12))),'Data Summary'!EE18="Yes"),OFFSET('Hygiene Data'!$I$7,0,10*ROW('Hygiene Data'!I12)),NA())</f>
        <v>#N/A</v>
      </c>
      <c r="BQ18" s="506" t="e">
        <f ca="1">+IF(AND(ISNUMBER(OFFSET('Hygiene Data'!$I$9,0,10*ROW('Hygiene Data'!I12))),'Data Summary'!EF18="Yes"),OFFSET('Hygiene Data'!$I$9,0,10*ROW('Hygiene Data'!I12)),NA())</f>
        <v>#N/A</v>
      </c>
    </row>
    <row r="19" spans="1:69" x14ac:dyDescent="0.25">
      <c r="A19" s="502" t="e">
        <f ca="1">+RIGHT('Data Summary'!A19,LEN('Data Summary'!A19)-9)</f>
        <v>#VALUE!</v>
      </c>
      <c r="B19" s="476" t="str">
        <f ca="1">+IF(ISTEXT('Data Summary'!B19),'Data Summary'!B19,"")</f>
        <v/>
      </c>
      <c r="C19" s="503" t="e">
        <f ca="1">+VALUE('Data Summary'!C19)</f>
        <v>#VALUE!</v>
      </c>
      <c r="D19" s="504" t="e">
        <f ca="1">+IF(AND(ISNUMBER(OFFSET('Water Data'!$D$4,0,10*ROW('Water Data'!D13))),'Data Summary'!BS19="Yes"),100-OFFSET('Water Data'!$D$4,0,10*ROW('Water Data'!D13)),NA())</f>
        <v>#N/A</v>
      </c>
      <c r="E19" s="504" t="e">
        <f ca="1">+IF(AND(ISNUMBER(OFFSET('Water Data'!$D$6,0,10*ROW('Water Data'!D13))),'Data Summary'!BT19="Yes"),OFFSET('Water Data'!$D$6,0,10*ROW('Water Data'!D13)),NA())</f>
        <v>#N/A</v>
      </c>
      <c r="F19" s="504" t="e">
        <f ca="1">+IF(AND(ISNUMBER(OFFSET('Water Data'!$D$9,0,10*ROW('Water Data'!D13))),'Data Summary'!BU19="Yes"),OFFSET('Water Data'!$D$9,0,10*ROW('Water Data'!D13)),NA())</f>
        <v>#N/A</v>
      </c>
      <c r="G19" s="504" t="e">
        <f ca="1">+IF(AND(ISNUMBER(OFFSET('Water Data'!$E$4,0,10*ROW('Water Data'!E13))),'Data Summary'!BV19="Yes"),100-OFFSET('Water Data'!$E$4,0,10*ROW('Water Data'!E13)),NA())</f>
        <v>#N/A</v>
      </c>
      <c r="H19" s="504" t="e">
        <f ca="1">+IF(AND(ISNUMBER(OFFSET('Water Data'!$E$6,0,10*ROW('Water Data'!E13))),'Data Summary'!BW19="Yes"),OFFSET('Water Data'!$E$6,0,10*ROW('Water Data'!E13)),NA())</f>
        <v>#N/A</v>
      </c>
      <c r="I19" s="504" t="e">
        <f ca="1">+IF(AND(ISNUMBER(OFFSET('Water Data'!$E$9,0,10*ROW('Water Data'!E13))),'Data Summary'!BX19="Yes"),OFFSET('Water Data'!$E$9,0,10*ROW('Water Data'!E13)),NA())</f>
        <v>#N/A</v>
      </c>
      <c r="J19" s="504" t="e">
        <f ca="1">+IF(AND(ISNUMBER(OFFSET('Water Data'!$F$4,0,10*ROW('Water Data'!F13))),'Data Summary'!BY19="Yes"),100-OFFSET('Water Data'!$F$4,0,10*ROW('Water Data'!F13)),NA())</f>
        <v>#N/A</v>
      </c>
      <c r="K19" s="504" t="e">
        <f ca="1">+IF(AND(ISNUMBER(OFFSET('Water Data'!$F$6,0,10*ROW('Water Data'!F13))),'Data Summary'!BZ19="Yes"),OFFSET('Water Data'!$F$6,0,10*ROW('Water Data'!F13)),NA())</f>
        <v>#N/A</v>
      </c>
      <c r="L19" s="504" t="e">
        <f ca="1">+IF(AND(ISNUMBER(OFFSET('Water Data'!$F$9,0,10*ROW('Water Data'!F13))),'Data Summary'!CA19="Yes"),OFFSET('Water Data'!$F$9,0,10*ROW('Water Data'!F13)),NA())</f>
        <v>#N/A</v>
      </c>
      <c r="M19" s="504" t="e">
        <f ca="1">+IF(AND(ISNUMBER(OFFSET('Water Data'!$G$4,0,10*ROW('Water Data'!G13))),'Data Summary'!CB19="Yes"),100-OFFSET('Water Data'!$G$4,0,10*ROW('Water Data'!G13)),NA())</f>
        <v>#N/A</v>
      </c>
      <c r="N19" s="504" t="e">
        <f ca="1">+IF(AND(ISNUMBER(OFFSET('Water Data'!$G$6,0,10*ROW('Water Data'!G13))),'Data Summary'!CC19="Yes"),OFFSET('Water Data'!$G$6,0,10*ROW('Water Data'!G13)),NA())</f>
        <v>#N/A</v>
      </c>
      <c r="O19" s="504" t="e">
        <f ca="1">+IF(AND(ISNUMBER(OFFSET('Water Data'!$G$9,0,10*ROW('Water Data'!G13))),'Data Summary'!CD19="Yes"),OFFSET('Water Data'!$G$9,0,10*ROW('Water Data'!G13)),NA())</f>
        <v>#N/A</v>
      </c>
      <c r="P19" s="504" t="e">
        <f ca="1">+IF(AND(ISNUMBER(OFFSET('Water Data'!$H$4,0,10*ROW('Water Data'!H13))),'Data Summary'!CE19="Yes"),100-OFFSET('Water Data'!$H$4,0,10*ROW('Water Data'!H13)),NA())</f>
        <v>#N/A</v>
      </c>
      <c r="Q19" s="504" t="e">
        <f ca="1">+IF(AND(ISNUMBER(OFFSET('Water Data'!$H$6,0,10*ROW('Water Data'!H13))),'Data Summary'!CF19="Yes"),OFFSET('Water Data'!$H$6,0,10*ROW('Water Data'!H13)),NA())</f>
        <v>#N/A</v>
      </c>
      <c r="R19" s="504" t="e">
        <f ca="1">+IF(AND(ISNUMBER(OFFSET('Water Data'!$H$9,0,10*ROW('Water Data'!H13))),'Data Summary'!CG19="Yes"),OFFSET('Water Data'!$H$9,0,10*ROW('Water Data'!H13)),NA())</f>
        <v>#N/A</v>
      </c>
      <c r="S19" s="504" t="e">
        <f ca="1">+IF(AND(ISNUMBER(OFFSET('Water Data'!$I$4,0,10*ROW('Water Data'!I13))),'Data Summary'!CH19="Yes"),100-OFFSET('Water Data'!$I$4,0,10*ROW('Water Data'!I13)),NA())</f>
        <v>#N/A</v>
      </c>
      <c r="T19" s="504" t="e">
        <f ca="1">+IF(AND(ISNUMBER(OFFSET('Water Data'!$I$6,0,10*ROW('Water Data'!I13))),'Data Summary'!CI19="Yes"),OFFSET('Water Data'!$I$6,0,10*ROW('Water Data'!I13)),NA())</f>
        <v>#N/A</v>
      </c>
      <c r="U19" s="504" t="e">
        <f ca="1">+IF(AND(ISNUMBER(OFFSET('Water Data'!$I$9,0,10*ROW('Water Data'!I13))),'Data Summary'!CJ19="Yes"),OFFSET('Water Data'!$I$9,0,10*ROW('Water Data'!I13)),NA())</f>
        <v>#N/A</v>
      </c>
      <c r="V19" s="505" t="e">
        <f ca="1">+IF(AND(ISNUMBER(OFFSET('Sanitation Data'!$D$4,0,10*ROW('Sanitation Data'!D13))),'Data Summary'!CK19="Yes"),100-OFFSET('Sanitation Data'!$D$4,0,10*ROW('Sanitation Data'!D13)),NA())</f>
        <v>#N/A</v>
      </c>
      <c r="W19" s="505" t="e">
        <f ca="1">+IF(AND(ISNUMBER(OFFSET('Sanitation Data'!$D$6,0,10*ROW('Sanitation Data'!D13))),'Data Summary'!CL19="Yes"),OFFSET('Sanitation Data'!$D$6,0,10*ROW('Sanitation Data'!D13)),NA())</f>
        <v>#N/A</v>
      </c>
      <c r="X19" s="505" t="e">
        <f ca="1">+IF(AND(ISNUMBER(OFFSET('Sanitation Data'!$D$10,0,10*ROW('Sanitation Data'!D13))),'Data Summary'!CM19="Yes"),OFFSET('Sanitation Data'!$D$10,0,10*ROW('Sanitation Data'!D13)),NA())</f>
        <v>#N/A</v>
      </c>
      <c r="Y19" s="505" t="e">
        <f ca="1">+IF(AND(ISNUMBER(OFFSET('Sanitation Data'!$D$11,0,10*ROW('Sanitation Data'!D13))),'Data Summary'!CN19="Yes"),OFFSET('Sanitation Data'!$D$11,0,10*ROW('Sanitation Data'!D13)),NA())</f>
        <v>#N/A</v>
      </c>
      <c r="Z19" s="505" t="e">
        <f ca="1">+IF(AND(ISNUMBER(OFFSET('Sanitation Data'!$D$12,0,10*ROW('Sanitation Data'!D13))),'Data Summary'!CO19="Yes"),OFFSET('Sanitation Data'!$D$12,0,10*ROW('Sanitation Data'!D13)),NA())</f>
        <v>#N/A</v>
      </c>
      <c r="AA19" s="505" t="e">
        <f ca="1">+IF(AND(ISNUMBER(OFFSET('Sanitation Data'!$E$4,0,10*ROW('Sanitation Data'!E13))),'Data Summary'!CP19="Yes"),100-OFFSET('Sanitation Data'!$E$4,0,10*ROW('Sanitation Data'!E13)),NA())</f>
        <v>#N/A</v>
      </c>
      <c r="AB19" s="505" t="e">
        <f ca="1">+IF(AND(ISNUMBER(OFFSET('Sanitation Data'!$E$6,0,10*ROW('Sanitation Data'!E13))),'Data Summary'!CQ19="Yes"),OFFSET('Sanitation Data'!$E$6,0,10*ROW('Sanitation Data'!E13)),NA())</f>
        <v>#N/A</v>
      </c>
      <c r="AC19" s="505" t="e">
        <f ca="1">+IF(AND(ISNUMBER(OFFSET('Sanitation Data'!$E$10,0,10*ROW('Sanitation Data'!E13))),'Data Summary'!CR19="Yes"),OFFSET('Sanitation Data'!$E$10,0,10*ROW('Sanitation Data'!E13)),NA())</f>
        <v>#N/A</v>
      </c>
      <c r="AD19" s="505" t="e">
        <f ca="1">+IF(AND(ISNUMBER(OFFSET('Sanitation Data'!$E$11,0,10*ROW('Sanitation Data'!E13))),'Data Summary'!CS19="Yes"),OFFSET('Sanitation Data'!$E$11,0,10*ROW('Sanitation Data'!E13)),NA())</f>
        <v>#N/A</v>
      </c>
      <c r="AE19" s="505" t="e">
        <f ca="1">+IF(AND(ISNUMBER(OFFSET('Sanitation Data'!$E$12,0,10*ROW('Sanitation Data'!E13))),'Data Summary'!CT19="Yes"),OFFSET('Sanitation Data'!$E$12,0,10*ROW('Sanitation Data'!E13)),NA())</f>
        <v>#N/A</v>
      </c>
      <c r="AF19" s="505" t="e">
        <f ca="1">+IF(AND(ISNUMBER(OFFSET('Sanitation Data'!$F$4,0,10*ROW('Sanitation Data'!F13))),'Data Summary'!CU19="Yes"),100-OFFSET('Sanitation Data'!$F$4,0,10*ROW('Sanitation Data'!F13)),NA())</f>
        <v>#N/A</v>
      </c>
      <c r="AG19" s="505" t="e">
        <f ca="1">+IF(AND(ISNUMBER(OFFSET('Sanitation Data'!$F$6,0,10*ROW('Sanitation Data'!F13))),'Data Summary'!CV19="Yes"),OFFSET('Sanitation Data'!$F$6,0,10*ROW('Sanitation Data'!F13)),NA())</f>
        <v>#N/A</v>
      </c>
      <c r="AH19" s="505" t="e">
        <f ca="1">+IF(AND(ISNUMBER(OFFSET('Sanitation Data'!$F$10,0,10*ROW('Sanitation Data'!F13))),'Data Summary'!CW19="Yes"),OFFSET('Sanitation Data'!$F$10,0,10*ROW('Sanitation Data'!F13)),NA())</f>
        <v>#N/A</v>
      </c>
      <c r="AI19" s="505" t="e">
        <f ca="1">+IF(AND(ISNUMBER(OFFSET('Sanitation Data'!$F$11,0,10*ROW('Sanitation Data'!F13))),'Data Summary'!CX19="Yes"),OFFSET('Sanitation Data'!$F$11,0,10*ROW('Sanitation Data'!F13)),NA())</f>
        <v>#N/A</v>
      </c>
      <c r="AJ19" s="505" t="e">
        <f ca="1">+IF(AND(ISNUMBER(OFFSET('Sanitation Data'!$F$12,0,10*ROW('Sanitation Data'!F13))),'Data Summary'!CY19="Yes"),OFFSET('Sanitation Data'!$F$12,0,10*ROW('Sanitation Data'!F13)),NA())</f>
        <v>#N/A</v>
      </c>
      <c r="AK19" s="505" t="e">
        <f ca="1">+IF(AND(ISNUMBER(OFFSET('Sanitation Data'!$G$4,0,10*ROW('Sanitation Data'!G13))),'Data Summary'!CZ19="Yes"),100-OFFSET('Sanitation Data'!$G$4,0,10*ROW('Sanitation Data'!G13)),NA())</f>
        <v>#N/A</v>
      </c>
      <c r="AL19" s="505" t="e">
        <f ca="1">+IF(AND(ISNUMBER(OFFSET('Sanitation Data'!$G$6,0,10*ROW('Sanitation Data'!G13))),'Data Summary'!DA19="Yes"),OFFSET('Sanitation Data'!$G$6,0,10*ROW('Sanitation Data'!G13)),NA())</f>
        <v>#N/A</v>
      </c>
      <c r="AM19" s="505" t="e">
        <f ca="1">+IF(AND(ISNUMBER(OFFSET('Sanitation Data'!$G$10,0,10*ROW('Sanitation Data'!G13))),'Data Summary'!DB19="Yes"),OFFSET('Sanitation Data'!$G$10,0,10*ROW('Sanitation Data'!G13)),NA())</f>
        <v>#N/A</v>
      </c>
      <c r="AN19" s="505" t="e">
        <f ca="1">+IF(AND(ISNUMBER(OFFSET('Sanitation Data'!$G$11,0,10*ROW('Sanitation Data'!G13))),'Data Summary'!DC19="Yes"),OFFSET('Sanitation Data'!$G$11,0,10*ROW('Sanitation Data'!G13)),NA())</f>
        <v>#N/A</v>
      </c>
      <c r="AO19" s="505" t="e">
        <f ca="1">+IF(AND(ISNUMBER(OFFSET('Sanitation Data'!$G$12,0,10*ROW('Sanitation Data'!G13))),'Data Summary'!DD19="Yes"),OFFSET('Sanitation Data'!$G$12,0,10*ROW('Sanitation Data'!G13)),NA())</f>
        <v>#N/A</v>
      </c>
      <c r="AP19" s="505" t="e">
        <f ca="1">+IF(AND(ISNUMBER(OFFSET('Sanitation Data'!$H$4,0,10*ROW('Sanitation Data'!H13))),'Data Summary'!DE19="Yes"),100-OFFSET('Sanitation Data'!$H$4,0,10*ROW('Sanitation Data'!H13)),NA())</f>
        <v>#N/A</v>
      </c>
      <c r="AQ19" s="505" t="e">
        <f ca="1">+IF(AND(ISNUMBER(OFFSET('Sanitation Data'!$H$6,0,10*ROW('Sanitation Data'!H13))),'Data Summary'!DF19="Yes"),OFFSET('Sanitation Data'!$H$6,0,10*ROW('Sanitation Data'!H13)),NA())</f>
        <v>#N/A</v>
      </c>
      <c r="AR19" s="505" t="e">
        <f ca="1">+IF(AND(ISNUMBER(OFFSET('Sanitation Data'!$H$10,0,10*ROW('Sanitation Data'!H13))),'Data Summary'!DG19="Yes"),OFFSET('Sanitation Data'!$H$10,0,10*ROW('Sanitation Data'!H13)),NA())</f>
        <v>#N/A</v>
      </c>
      <c r="AS19" s="505" t="e">
        <f ca="1">+IF(AND(ISNUMBER(OFFSET('Sanitation Data'!$H$11,0,10*ROW('Sanitation Data'!H13))),'Data Summary'!DH19="Yes"),OFFSET('Sanitation Data'!$H$11,0,10*ROW('Sanitation Data'!H13)),NA())</f>
        <v>#N/A</v>
      </c>
      <c r="AT19" s="505" t="e">
        <f ca="1">+IF(AND(ISNUMBER(OFFSET('Sanitation Data'!$H$12,0,10*ROW('Sanitation Data'!H13))),'Data Summary'!DI19="Yes"),OFFSET('Sanitation Data'!$H$12,0,10*ROW('Sanitation Data'!H13)),NA())</f>
        <v>#N/A</v>
      </c>
      <c r="AU19" s="505" t="e">
        <f ca="1">+IF(AND(ISNUMBER(OFFSET('Sanitation Data'!$I$4,0,10*ROW('Sanitation Data'!I13))),'Data Summary'!DJ19="Yes"),100-OFFSET('Sanitation Data'!$I$4,0,10*ROW('Sanitation Data'!I13)),NA())</f>
        <v>#N/A</v>
      </c>
      <c r="AV19" s="505" t="e">
        <f ca="1">+IF(AND(ISNUMBER(OFFSET('Sanitation Data'!$I$6,0,10*ROW('Sanitation Data'!I13))),'Data Summary'!DK19="Yes"),OFFSET('Sanitation Data'!$I$6,0,10*ROW('Sanitation Data'!I13)),NA())</f>
        <v>#N/A</v>
      </c>
      <c r="AW19" s="505" t="e">
        <f ca="1">+IF(AND(ISNUMBER(OFFSET('Sanitation Data'!$I$10,0,10*ROW('Sanitation Data'!I13))),'Data Summary'!DL19="Yes"),OFFSET('Sanitation Data'!$I$10,0,10*ROW('Sanitation Data'!I13)),NA())</f>
        <v>#N/A</v>
      </c>
      <c r="AX19" s="505" t="e">
        <f ca="1">+IF(AND(ISNUMBER(OFFSET('Sanitation Data'!$I$11,0,10*ROW('Sanitation Data'!I13))),'Data Summary'!DM19="Yes"),OFFSET('Sanitation Data'!$I$11,0,10*ROW('Sanitation Data'!I13)),NA())</f>
        <v>#N/A</v>
      </c>
      <c r="AY19" s="505" t="e">
        <f ca="1">+IF(AND(ISNUMBER(OFFSET('Sanitation Data'!$I$12,0,10*ROW('Sanitation Data'!I13))),'Data Summary'!DN19="Yes"),OFFSET('Sanitation Data'!$I$12,0,10*ROW('Sanitation Data'!I13)),NA())</f>
        <v>#N/A</v>
      </c>
      <c r="AZ19" s="506" t="e">
        <f ca="1">+IF(AND(ISNUMBER(OFFSET('Hygiene Data'!$D$5,0,10*ROW('Hygiene Data'!D13))),'Data Summary'!DO19="Yes"),OFFSET('Hygiene Data'!$D$5,0,10*ROW('Hygiene Data'!D13)),NA())</f>
        <v>#N/A</v>
      </c>
      <c r="BA19" s="506" t="e">
        <f ca="1">+IF(AND(ISNUMBER(OFFSET('Hygiene Data'!$D$7,0,10*ROW('Hygiene Data'!D13))),'Data Summary'!DP19="Yes"),OFFSET('Hygiene Data'!$D$7,0,10*ROW('Hygiene Data'!D13)),NA())</f>
        <v>#N/A</v>
      </c>
      <c r="BB19" s="506" t="e">
        <f ca="1">+IF(AND(ISNUMBER(OFFSET('Hygiene Data'!$D$9,0,10*ROW('Hygiene Data'!D13))),'Data Summary'!DQ19="Yes"),OFFSET('Hygiene Data'!$D$9,0,10*ROW('Hygiene Data'!D13)),NA())</f>
        <v>#N/A</v>
      </c>
      <c r="BC19" s="506" t="e">
        <f ca="1">+IF(AND(ISNUMBER(OFFSET('Hygiene Data'!$E$5,0,10*ROW('Hygiene Data'!E13))),'Data Summary'!DR19="Yes"),OFFSET('Hygiene Data'!$E$5,0,10*ROW('Hygiene Data'!E13)),NA())</f>
        <v>#N/A</v>
      </c>
      <c r="BD19" s="506" t="e">
        <f ca="1">+IF(AND(ISNUMBER(OFFSET('Hygiene Data'!$E$7,0,10*ROW('Hygiene Data'!E13))),'Data Summary'!DS19="Yes"),OFFSET('Hygiene Data'!$E$7,0,10*ROW('Hygiene Data'!E13)),NA())</f>
        <v>#N/A</v>
      </c>
      <c r="BE19" s="506" t="e">
        <f ca="1">+IF(AND(ISNUMBER(OFFSET('Hygiene Data'!$E$9,0,10*ROW('Hygiene Data'!E13))),'Data Summary'!DT19="Yes"),OFFSET('Hygiene Data'!$E$9,0,10*ROW('Hygiene Data'!E13)),NA())</f>
        <v>#N/A</v>
      </c>
      <c r="BF19" s="506" t="e">
        <f ca="1">+IF(AND(ISNUMBER(OFFSET('Hygiene Data'!$F$5,0,10*ROW('Hygiene Data'!F13))),'Data Summary'!DU19="Yes"),OFFSET('Hygiene Data'!$F$5,0,10*ROW('Hygiene Data'!F13)),NA())</f>
        <v>#N/A</v>
      </c>
      <c r="BG19" s="506" t="e">
        <f ca="1">+IF(AND(ISNUMBER(OFFSET('Hygiene Data'!$F$7,0,10*ROW('Hygiene Data'!F13))),'Data Summary'!DV19="Yes"),OFFSET('Hygiene Data'!$F$7,0,10*ROW('Hygiene Data'!F13)),NA())</f>
        <v>#N/A</v>
      </c>
      <c r="BH19" s="506" t="e">
        <f ca="1">+IF(AND(ISNUMBER(OFFSET('Hygiene Data'!$F$9,0,10*ROW('Hygiene Data'!F13))),'Data Summary'!DW19="Yes"),OFFSET('Hygiene Data'!$F$9,0,10*ROW('Hygiene Data'!F13)),NA())</f>
        <v>#N/A</v>
      </c>
      <c r="BI19" s="506" t="e">
        <f ca="1">+IF(AND(ISNUMBER(OFFSET('Hygiene Data'!$G$5,0,10*ROW('Hygiene Data'!G13))),'Data Summary'!DX19="Yes"),OFFSET('Hygiene Data'!$G$5,0,10*ROW('Hygiene Data'!G13)),NA())</f>
        <v>#N/A</v>
      </c>
      <c r="BJ19" s="506" t="e">
        <f ca="1">+IF(AND(ISNUMBER(OFFSET('Hygiene Data'!$G$7,0,10*ROW('Hygiene Data'!G13))),'Data Summary'!DY19="Yes"),OFFSET('Hygiene Data'!$G$7,0,10*ROW('Hygiene Data'!G13)),NA())</f>
        <v>#N/A</v>
      </c>
      <c r="BK19" s="506" t="e">
        <f ca="1">+IF(AND(ISNUMBER(OFFSET('Hygiene Data'!$G$9,0,10*ROW('Hygiene Data'!G13))),'Data Summary'!DZ19="Yes"),OFFSET('Hygiene Data'!$G$9,0,10*ROW('Hygiene Data'!G13)),NA())</f>
        <v>#N/A</v>
      </c>
      <c r="BL19" s="506" t="e">
        <f ca="1">+IF(AND(ISNUMBER(OFFSET('Hygiene Data'!$H$5,0,10*ROW('Hygiene Data'!H13))),'Data Summary'!EA19="Yes"),OFFSET('Hygiene Data'!$H$5,0,10*ROW('Hygiene Data'!H13)),NA())</f>
        <v>#N/A</v>
      </c>
      <c r="BM19" s="506" t="e">
        <f ca="1">+IF(AND(ISNUMBER(OFFSET('Hygiene Data'!$H$7,0,10*ROW('Hygiene Data'!H13))),'Data Summary'!EB19="Yes"),OFFSET('Hygiene Data'!$H$7,0,10*ROW('Hygiene Data'!H13)),NA())</f>
        <v>#N/A</v>
      </c>
      <c r="BN19" s="506" t="e">
        <f ca="1">+IF(AND(ISNUMBER(OFFSET('Hygiene Data'!$H$9,0,10*ROW('Hygiene Data'!H13))),'Data Summary'!EC19="Yes"),OFFSET('Hygiene Data'!$H$9,0,10*ROW('Hygiene Data'!H13)),NA())</f>
        <v>#N/A</v>
      </c>
      <c r="BO19" s="506" t="e">
        <f ca="1">+IF(AND(ISNUMBER(OFFSET('Hygiene Data'!$I$5,0,10*ROW('Hygiene Data'!I13))),'Data Summary'!ED19="Yes"),OFFSET('Hygiene Data'!$I$5,0,10*ROW('Hygiene Data'!I13)),NA())</f>
        <v>#N/A</v>
      </c>
      <c r="BP19" s="506" t="e">
        <f ca="1">+IF(AND(ISNUMBER(OFFSET('Hygiene Data'!$I$7,0,10*ROW('Hygiene Data'!I13))),'Data Summary'!EE19="Yes"),OFFSET('Hygiene Data'!$I$7,0,10*ROW('Hygiene Data'!I13)),NA())</f>
        <v>#N/A</v>
      </c>
      <c r="BQ19" s="506" t="e">
        <f ca="1">+IF(AND(ISNUMBER(OFFSET('Hygiene Data'!$I$9,0,10*ROW('Hygiene Data'!I13))),'Data Summary'!EF19="Yes"),OFFSET('Hygiene Data'!$I$9,0,10*ROW('Hygiene Data'!I13)),NA())</f>
        <v>#N/A</v>
      </c>
    </row>
    <row r="20" spans="1:69" x14ac:dyDescent="0.25">
      <c r="A20" s="502" t="e">
        <f ca="1">+RIGHT('Data Summary'!A20,LEN('Data Summary'!A20)-9)</f>
        <v>#VALUE!</v>
      </c>
      <c r="B20" s="476" t="str">
        <f ca="1">+IF(ISTEXT('Data Summary'!B20),'Data Summary'!B20,"")</f>
        <v/>
      </c>
      <c r="C20" s="503" t="e">
        <f ca="1">+VALUE('Data Summary'!C20)</f>
        <v>#VALUE!</v>
      </c>
      <c r="D20" s="504" t="e">
        <f ca="1">+IF(AND(ISNUMBER(OFFSET('Water Data'!$D$4,0,10*ROW('Water Data'!D14))),'Data Summary'!BS20="Yes"),100-OFFSET('Water Data'!$D$4,0,10*ROW('Water Data'!D14)),NA())</f>
        <v>#N/A</v>
      </c>
      <c r="E20" s="504" t="e">
        <f ca="1">+IF(AND(ISNUMBER(OFFSET('Water Data'!$D$6,0,10*ROW('Water Data'!D14))),'Data Summary'!BT20="Yes"),OFFSET('Water Data'!$D$6,0,10*ROW('Water Data'!D14)),NA())</f>
        <v>#N/A</v>
      </c>
      <c r="F20" s="504" t="e">
        <f ca="1">+IF(AND(ISNUMBER(OFFSET('Water Data'!$D$9,0,10*ROW('Water Data'!D14))),'Data Summary'!BU20="Yes"),OFFSET('Water Data'!$D$9,0,10*ROW('Water Data'!D14)),NA())</f>
        <v>#N/A</v>
      </c>
      <c r="G20" s="504" t="e">
        <f ca="1">+IF(AND(ISNUMBER(OFFSET('Water Data'!$E$4,0,10*ROW('Water Data'!E14))),'Data Summary'!BV20="Yes"),100-OFFSET('Water Data'!$E$4,0,10*ROW('Water Data'!E14)),NA())</f>
        <v>#N/A</v>
      </c>
      <c r="H20" s="504" t="e">
        <f ca="1">+IF(AND(ISNUMBER(OFFSET('Water Data'!$E$6,0,10*ROW('Water Data'!E14))),'Data Summary'!BW20="Yes"),OFFSET('Water Data'!$E$6,0,10*ROW('Water Data'!E14)),NA())</f>
        <v>#N/A</v>
      </c>
      <c r="I20" s="504" t="e">
        <f ca="1">+IF(AND(ISNUMBER(OFFSET('Water Data'!$E$9,0,10*ROW('Water Data'!E14))),'Data Summary'!BX20="Yes"),OFFSET('Water Data'!$E$9,0,10*ROW('Water Data'!E14)),NA())</f>
        <v>#N/A</v>
      </c>
      <c r="J20" s="504" t="e">
        <f ca="1">+IF(AND(ISNUMBER(OFFSET('Water Data'!$F$4,0,10*ROW('Water Data'!F14))),'Data Summary'!BY20="Yes"),100-OFFSET('Water Data'!$F$4,0,10*ROW('Water Data'!F14)),NA())</f>
        <v>#N/A</v>
      </c>
      <c r="K20" s="504" t="e">
        <f ca="1">+IF(AND(ISNUMBER(OFFSET('Water Data'!$F$6,0,10*ROW('Water Data'!F14))),'Data Summary'!BZ20="Yes"),OFFSET('Water Data'!$F$6,0,10*ROW('Water Data'!F14)),NA())</f>
        <v>#N/A</v>
      </c>
      <c r="L20" s="504" t="e">
        <f ca="1">+IF(AND(ISNUMBER(OFFSET('Water Data'!$F$9,0,10*ROW('Water Data'!F14))),'Data Summary'!CA20="Yes"),OFFSET('Water Data'!$F$9,0,10*ROW('Water Data'!F14)),NA())</f>
        <v>#N/A</v>
      </c>
      <c r="M20" s="504" t="e">
        <f ca="1">+IF(AND(ISNUMBER(OFFSET('Water Data'!$G$4,0,10*ROW('Water Data'!G14))),'Data Summary'!CB20="Yes"),100-OFFSET('Water Data'!$G$4,0,10*ROW('Water Data'!G14)),NA())</f>
        <v>#N/A</v>
      </c>
      <c r="N20" s="504" t="e">
        <f ca="1">+IF(AND(ISNUMBER(OFFSET('Water Data'!$G$6,0,10*ROW('Water Data'!G14))),'Data Summary'!CC20="Yes"),OFFSET('Water Data'!$G$6,0,10*ROW('Water Data'!G14)),NA())</f>
        <v>#N/A</v>
      </c>
      <c r="O20" s="504" t="e">
        <f ca="1">+IF(AND(ISNUMBER(OFFSET('Water Data'!$G$9,0,10*ROW('Water Data'!G14))),'Data Summary'!CD20="Yes"),OFFSET('Water Data'!$G$9,0,10*ROW('Water Data'!G14)),NA())</f>
        <v>#N/A</v>
      </c>
      <c r="P20" s="504" t="e">
        <f ca="1">+IF(AND(ISNUMBER(OFFSET('Water Data'!$H$4,0,10*ROW('Water Data'!H14))),'Data Summary'!CE20="Yes"),100-OFFSET('Water Data'!$H$4,0,10*ROW('Water Data'!H14)),NA())</f>
        <v>#N/A</v>
      </c>
      <c r="Q20" s="504" t="e">
        <f ca="1">+IF(AND(ISNUMBER(OFFSET('Water Data'!$H$6,0,10*ROW('Water Data'!H14))),'Data Summary'!CF20="Yes"),OFFSET('Water Data'!$H$6,0,10*ROW('Water Data'!H14)),NA())</f>
        <v>#N/A</v>
      </c>
      <c r="R20" s="504" t="e">
        <f ca="1">+IF(AND(ISNUMBER(OFFSET('Water Data'!$H$9,0,10*ROW('Water Data'!H14))),'Data Summary'!CG20="Yes"),OFFSET('Water Data'!$H$9,0,10*ROW('Water Data'!H14)),NA())</f>
        <v>#N/A</v>
      </c>
      <c r="S20" s="504" t="e">
        <f ca="1">+IF(AND(ISNUMBER(OFFSET('Water Data'!$I$4,0,10*ROW('Water Data'!I14))),'Data Summary'!CH20="Yes"),100-OFFSET('Water Data'!$I$4,0,10*ROW('Water Data'!I14)),NA())</f>
        <v>#N/A</v>
      </c>
      <c r="T20" s="504" t="e">
        <f ca="1">+IF(AND(ISNUMBER(OFFSET('Water Data'!$I$6,0,10*ROW('Water Data'!I14))),'Data Summary'!CI20="Yes"),OFFSET('Water Data'!$I$6,0,10*ROW('Water Data'!I14)),NA())</f>
        <v>#N/A</v>
      </c>
      <c r="U20" s="504" t="e">
        <f ca="1">+IF(AND(ISNUMBER(OFFSET('Water Data'!$I$9,0,10*ROW('Water Data'!I14))),'Data Summary'!CJ20="Yes"),OFFSET('Water Data'!$I$9,0,10*ROW('Water Data'!I14)),NA())</f>
        <v>#N/A</v>
      </c>
      <c r="V20" s="505" t="e">
        <f ca="1">+IF(AND(ISNUMBER(OFFSET('Sanitation Data'!$D$4,0,10*ROW('Sanitation Data'!D14))),'Data Summary'!CK20="Yes"),100-OFFSET('Sanitation Data'!$D$4,0,10*ROW('Sanitation Data'!D14)),NA())</f>
        <v>#N/A</v>
      </c>
      <c r="W20" s="505" t="e">
        <f ca="1">+IF(AND(ISNUMBER(OFFSET('Sanitation Data'!$D$6,0,10*ROW('Sanitation Data'!D14))),'Data Summary'!CL20="Yes"),OFFSET('Sanitation Data'!$D$6,0,10*ROW('Sanitation Data'!D14)),NA())</f>
        <v>#N/A</v>
      </c>
      <c r="X20" s="505" t="e">
        <f ca="1">+IF(AND(ISNUMBER(OFFSET('Sanitation Data'!$D$10,0,10*ROW('Sanitation Data'!D14))),'Data Summary'!CM20="Yes"),OFFSET('Sanitation Data'!$D$10,0,10*ROW('Sanitation Data'!D14)),NA())</f>
        <v>#N/A</v>
      </c>
      <c r="Y20" s="505" t="e">
        <f ca="1">+IF(AND(ISNUMBER(OFFSET('Sanitation Data'!$D$11,0,10*ROW('Sanitation Data'!D14))),'Data Summary'!CN20="Yes"),OFFSET('Sanitation Data'!$D$11,0,10*ROW('Sanitation Data'!D14)),NA())</f>
        <v>#N/A</v>
      </c>
      <c r="Z20" s="505" t="e">
        <f ca="1">+IF(AND(ISNUMBER(OFFSET('Sanitation Data'!$D$12,0,10*ROW('Sanitation Data'!D14))),'Data Summary'!CO20="Yes"),OFFSET('Sanitation Data'!$D$12,0,10*ROW('Sanitation Data'!D14)),NA())</f>
        <v>#N/A</v>
      </c>
      <c r="AA20" s="505" t="e">
        <f ca="1">+IF(AND(ISNUMBER(OFFSET('Sanitation Data'!$E$4,0,10*ROW('Sanitation Data'!E14))),'Data Summary'!CP20="Yes"),100-OFFSET('Sanitation Data'!$E$4,0,10*ROW('Sanitation Data'!E14)),NA())</f>
        <v>#N/A</v>
      </c>
      <c r="AB20" s="505" t="e">
        <f ca="1">+IF(AND(ISNUMBER(OFFSET('Sanitation Data'!$E$6,0,10*ROW('Sanitation Data'!E14))),'Data Summary'!CQ20="Yes"),OFFSET('Sanitation Data'!$E$6,0,10*ROW('Sanitation Data'!E14)),NA())</f>
        <v>#N/A</v>
      </c>
      <c r="AC20" s="505" t="e">
        <f ca="1">+IF(AND(ISNUMBER(OFFSET('Sanitation Data'!$E$10,0,10*ROW('Sanitation Data'!E14))),'Data Summary'!CR20="Yes"),OFFSET('Sanitation Data'!$E$10,0,10*ROW('Sanitation Data'!E14)),NA())</f>
        <v>#N/A</v>
      </c>
      <c r="AD20" s="505" t="e">
        <f ca="1">+IF(AND(ISNUMBER(OFFSET('Sanitation Data'!$E$11,0,10*ROW('Sanitation Data'!E14))),'Data Summary'!CS20="Yes"),OFFSET('Sanitation Data'!$E$11,0,10*ROW('Sanitation Data'!E14)),NA())</f>
        <v>#N/A</v>
      </c>
      <c r="AE20" s="505" t="e">
        <f ca="1">+IF(AND(ISNUMBER(OFFSET('Sanitation Data'!$E$12,0,10*ROW('Sanitation Data'!E14))),'Data Summary'!CT20="Yes"),OFFSET('Sanitation Data'!$E$12,0,10*ROW('Sanitation Data'!E14)),NA())</f>
        <v>#N/A</v>
      </c>
      <c r="AF20" s="505" t="e">
        <f ca="1">+IF(AND(ISNUMBER(OFFSET('Sanitation Data'!$F$4,0,10*ROW('Sanitation Data'!F14))),'Data Summary'!CU20="Yes"),100-OFFSET('Sanitation Data'!$F$4,0,10*ROW('Sanitation Data'!F14)),NA())</f>
        <v>#N/A</v>
      </c>
      <c r="AG20" s="505" t="e">
        <f ca="1">+IF(AND(ISNUMBER(OFFSET('Sanitation Data'!$F$6,0,10*ROW('Sanitation Data'!F14))),'Data Summary'!CV20="Yes"),OFFSET('Sanitation Data'!$F$6,0,10*ROW('Sanitation Data'!F14)),NA())</f>
        <v>#N/A</v>
      </c>
      <c r="AH20" s="505" t="e">
        <f ca="1">+IF(AND(ISNUMBER(OFFSET('Sanitation Data'!$F$10,0,10*ROW('Sanitation Data'!F14))),'Data Summary'!CW20="Yes"),OFFSET('Sanitation Data'!$F$10,0,10*ROW('Sanitation Data'!F14)),NA())</f>
        <v>#N/A</v>
      </c>
      <c r="AI20" s="505" t="e">
        <f ca="1">+IF(AND(ISNUMBER(OFFSET('Sanitation Data'!$F$11,0,10*ROW('Sanitation Data'!F14))),'Data Summary'!CX20="Yes"),OFFSET('Sanitation Data'!$F$11,0,10*ROW('Sanitation Data'!F14)),NA())</f>
        <v>#N/A</v>
      </c>
      <c r="AJ20" s="505" t="e">
        <f ca="1">+IF(AND(ISNUMBER(OFFSET('Sanitation Data'!$F$12,0,10*ROW('Sanitation Data'!F14))),'Data Summary'!CY20="Yes"),OFFSET('Sanitation Data'!$F$12,0,10*ROW('Sanitation Data'!F14)),NA())</f>
        <v>#N/A</v>
      </c>
      <c r="AK20" s="505" t="e">
        <f ca="1">+IF(AND(ISNUMBER(OFFSET('Sanitation Data'!$G$4,0,10*ROW('Sanitation Data'!G14))),'Data Summary'!CZ20="Yes"),100-OFFSET('Sanitation Data'!$G$4,0,10*ROW('Sanitation Data'!G14)),NA())</f>
        <v>#N/A</v>
      </c>
      <c r="AL20" s="505" t="e">
        <f ca="1">+IF(AND(ISNUMBER(OFFSET('Sanitation Data'!$G$6,0,10*ROW('Sanitation Data'!G14))),'Data Summary'!DA20="Yes"),OFFSET('Sanitation Data'!$G$6,0,10*ROW('Sanitation Data'!G14)),NA())</f>
        <v>#N/A</v>
      </c>
      <c r="AM20" s="505" t="e">
        <f ca="1">+IF(AND(ISNUMBER(OFFSET('Sanitation Data'!$G$10,0,10*ROW('Sanitation Data'!G14))),'Data Summary'!DB20="Yes"),OFFSET('Sanitation Data'!$G$10,0,10*ROW('Sanitation Data'!G14)),NA())</f>
        <v>#N/A</v>
      </c>
      <c r="AN20" s="505" t="e">
        <f ca="1">+IF(AND(ISNUMBER(OFFSET('Sanitation Data'!$G$11,0,10*ROW('Sanitation Data'!G14))),'Data Summary'!DC20="Yes"),OFFSET('Sanitation Data'!$G$11,0,10*ROW('Sanitation Data'!G14)),NA())</f>
        <v>#N/A</v>
      </c>
      <c r="AO20" s="505" t="e">
        <f ca="1">+IF(AND(ISNUMBER(OFFSET('Sanitation Data'!$G$12,0,10*ROW('Sanitation Data'!G14))),'Data Summary'!DD20="Yes"),OFFSET('Sanitation Data'!$G$12,0,10*ROW('Sanitation Data'!G14)),NA())</f>
        <v>#N/A</v>
      </c>
      <c r="AP20" s="505" t="e">
        <f ca="1">+IF(AND(ISNUMBER(OFFSET('Sanitation Data'!$H$4,0,10*ROW('Sanitation Data'!H14))),'Data Summary'!DE20="Yes"),100-OFFSET('Sanitation Data'!$H$4,0,10*ROW('Sanitation Data'!H14)),NA())</f>
        <v>#N/A</v>
      </c>
      <c r="AQ20" s="505" t="e">
        <f ca="1">+IF(AND(ISNUMBER(OFFSET('Sanitation Data'!$H$6,0,10*ROW('Sanitation Data'!H14))),'Data Summary'!DF20="Yes"),OFFSET('Sanitation Data'!$H$6,0,10*ROW('Sanitation Data'!H14)),NA())</f>
        <v>#N/A</v>
      </c>
      <c r="AR20" s="505" t="e">
        <f ca="1">+IF(AND(ISNUMBER(OFFSET('Sanitation Data'!$H$10,0,10*ROW('Sanitation Data'!H14))),'Data Summary'!DG20="Yes"),OFFSET('Sanitation Data'!$H$10,0,10*ROW('Sanitation Data'!H14)),NA())</f>
        <v>#N/A</v>
      </c>
      <c r="AS20" s="505" t="e">
        <f ca="1">+IF(AND(ISNUMBER(OFFSET('Sanitation Data'!$H$11,0,10*ROW('Sanitation Data'!H14))),'Data Summary'!DH20="Yes"),OFFSET('Sanitation Data'!$H$11,0,10*ROW('Sanitation Data'!H14)),NA())</f>
        <v>#N/A</v>
      </c>
      <c r="AT20" s="505" t="e">
        <f ca="1">+IF(AND(ISNUMBER(OFFSET('Sanitation Data'!$H$12,0,10*ROW('Sanitation Data'!H14))),'Data Summary'!DI20="Yes"),OFFSET('Sanitation Data'!$H$12,0,10*ROW('Sanitation Data'!H14)),NA())</f>
        <v>#N/A</v>
      </c>
      <c r="AU20" s="505" t="e">
        <f ca="1">+IF(AND(ISNUMBER(OFFSET('Sanitation Data'!$I$4,0,10*ROW('Sanitation Data'!I14))),'Data Summary'!DJ20="Yes"),100-OFFSET('Sanitation Data'!$I$4,0,10*ROW('Sanitation Data'!I14)),NA())</f>
        <v>#N/A</v>
      </c>
      <c r="AV20" s="505" t="e">
        <f ca="1">+IF(AND(ISNUMBER(OFFSET('Sanitation Data'!$I$6,0,10*ROW('Sanitation Data'!I14))),'Data Summary'!DK20="Yes"),OFFSET('Sanitation Data'!$I$6,0,10*ROW('Sanitation Data'!I14)),NA())</f>
        <v>#N/A</v>
      </c>
      <c r="AW20" s="505" t="e">
        <f ca="1">+IF(AND(ISNUMBER(OFFSET('Sanitation Data'!$I$10,0,10*ROW('Sanitation Data'!I14))),'Data Summary'!DL20="Yes"),OFFSET('Sanitation Data'!$I$10,0,10*ROW('Sanitation Data'!I14)),NA())</f>
        <v>#N/A</v>
      </c>
      <c r="AX20" s="505" t="e">
        <f ca="1">+IF(AND(ISNUMBER(OFFSET('Sanitation Data'!$I$11,0,10*ROW('Sanitation Data'!I14))),'Data Summary'!DM20="Yes"),OFFSET('Sanitation Data'!$I$11,0,10*ROW('Sanitation Data'!I14)),NA())</f>
        <v>#N/A</v>
      </c>
      <c r="AY20" s="505" t="e">
        <f ca="1">+IF(AND(ISNUMBER(OFFSET('Sanitation Data'!$I$12,0,10*ROW('Sanitation Data'!I14))),'Data Summary'!DN20="Yes"),OFFSET('Sanitation Data'!$I$12,0,10*ROW('Sanitation Data'!I14)),NA())</f>
        <v>#N/A</v>
      </c>
      <c r="AZ20" s="506" t="e">
        <f ca="1">+IF(AND(ISNUMBER(OFFSET('Hygiene Data'!$D$5,0,10*ROW('Hygiene Data'!D14))),'Data Summary'!DO20="Yes"),OFFSET('Hygiene Data'!$D$5,0,10*ROW('Hygiene Data'!D14)),NA())</f>
        <v>#N/A</v>
      </c>
      <c r="BA20" s="506" t="e">
        <f ca="1">+IF(AND(ISNUMBER(OFFSET('Hygiene Data'!$D$7,0,10*ROW('Hygiene Data'!D14))),'Data Summary'!DP20="Yes"),OFFSET('Hygiene Data'!$D$7,0,10*ROW('Hygiene Data'!D14)),NA())</f>
        <v>#N/A</v>
      </c>
      <c r="BB20" s="506" t="e">
        <f ca="1">+IF(AND(ISNUMBER(OFFSET('Hygiene Data'!$D$9,0,10*ROW('Hygiene Data'!D14))),'Data Summary'!DQ20="Yes"),OFFSET('Hygiene Data'!$D$9,0,10*ROW('Hygiene Data'!D14)),NA())</f>
        <v>#N/A</v>
      </c>
      <c r="BC20" s="506" t="e">
        <f ca="1">+IF(AND(ISNUMBER(OFFSET('Hygiene Data'!$E$5,0,10*ROW('Hygiene Data'!E14))),'Data Summary'!DR20="Yes"),OFFSET('Hygiene Data'!$E$5,0,10*ROW('Hygiene Data'!E14)),NA())</f>
        <v>#N/A</v>
      </c>
      <c r="BD20" s="506" t="e">
        <f ca="1">+IF(AND(ISNUMBER(OFFSET('Hygiene Data'!$E$7,0,10*ROW('Hygiene Data'!E14))),'Data Summary'!DS20="Yes"),OFFSET('Hygiene Data'!$E$7,0,10*ROW('Hygiene Data'!E14)),NA())</f>
        <v>#N/A</v>
      </c>
      <c r="BE20" s="506" t="e">
        <f ca="1">+IF(AND(ISNUMBER(OFFSET('Hygiene Data'!$E$9,0,10*ROW('Hygiene Data'!E14))),'Data Summary'!DT20="Yes"),OFFSET('Hygiene Data'!$E$9,0,10*ROW('Hygiene Data'!E14)),NA())</f>
        <v>#N/A</v>
      </c>
      <c r="BF20" s="506" t="e">
        <f ca="1">+IF(AND(ISNUMBER(OFFSET('Hygiene Data'!$F$5,0,10*ROW('Hygiene Data'!F14))),'Data Summary'!DU20="Yes"),OFFSET('Hygiene Data'!$F$5,0,10*ROW('Hygiene Data'!F14)),NA())</f>
        <v>#N/A</v>
      </c>
      <c r="BG20" s="506" t="e">
        <f ca="1">+IF(AND(ISNUMBER(OFFSET('Hygiene Data'!$F$7,0,10*ROW('Hygiene Data'!F14))),'Data Summary'!DV20="Yes"),OFFSET('Hygiene Data'!$F$7,0,10*ROW('Hygiene Data'!F14)),NA())</f>
        <v>#N/A</v>
      </c>
      <c r="BH20" s="506" t="e">
        <f ca="1">+IF(AND(ISNUMBER(OFFSET('Hygiene Data'!$F$9,0,10*ROW('Hygiene Data'!F14))),'Data Summary'!DW20="Yes"),OFFSET('Hygiene Data'!$F$9,0,10*ROW('Hygiene Data'!F14)),NA())</f>
        <v>#N/A</v>
      </c>
      <c r="BI20" s="506" t="e">
        <f ca="1">+IF(AND(ISNUMBER(OFFSET('Hygiene Data'!$G$5,0,10*ROW('Hygiene Data'!G14))),'Data Summary'!DX20="Yes"),OFFSET('Hygiene Data'!$G$5,0,10*ROW('Hygiene Data'!G14)),NA())</f>
        <v>#N/A</v>
      </c>
      <c r="BJ20" s="506" t="e">
        <f ca="1">+IF(AND(ISNUMBER(OFFSET('Hygiene Data'!$G$7,0,10*ROW('Hygiene Data'!G14))),'Data Summary'!DY20="Yes"),OFFSET('Hygiene Data'!$G$7,0,10*ROW('Hygiene Data'!G14)),NA())</f>
        <v>#N/A</v>
      </c>
      <c r="BK20" s="506" t="e">
        <f ca="1">+IF(AND(ISNUMBER(OFFSET('Hygiene Data'!$G$9,0,10*ROW('Hygiene Data'!G14))),'Data Summary'!DZ20="Yes"),OFFSET('Hygiene Data'!$G$9,0,10*ROW('Hygiene Data'!G14)),NA())</f>
        <v>#N/A</v>
      </c>
      <c r="BL20" s="506" t="e">
        <f ca="1">+IF(AND(ISNUMBER(OFFSET('Hygiene Data'!$H$5,0,10*ROW('Hygiene Data'!H14))),'Data Summary'!EA20="Yes"),OFFSET('Hygiene Data'!$H$5,0,10*ROW('Hygiene Data'!H14)),NA())</f>
        <v>#N/A</v>
      </c>
      <c r="BM20" s="506" t="e">
        <f ca="1">+IF(AND(ISNUMBER(OFFSET('Hygiene Data'!$H$7,0,10*ROW('Hygiene Data'!H14))),'Data Summary'!EB20="Yes"),OFFSET('Hygiene Data'!$H$7,0,10*ROW('Hygiene Data'!H14)),NA())</f>
        <v>#N/A</v>
      </c>
      <c r="BN20" s="506" t="e">
        <f ca="1">+IF(AND(ISNUMBER(OFFSET('Hygiene Data'!$H$9,0,10*ROW('Hygiene Data'!H14))),'Data Summary'!EC20="Yes"),OFFSET('Hygiene Data'!$H$9,0,10*ROW('Hygiene Data'!H14)),NA())</f>
        <v>#N/A</v>
      </c>
      <c r="BO20" s="506" t="e">
        <f ca="1">+IF(AND(ISNUMBER(OFFSET('Hygiene Data'!$I$5,0,10*ROW('Hygiene Data'!I14))),'Data Summary'!ED20="Yes"),OFFSET('Hygiene Data'!$I$5,0,10*ROW('Hygiene Data'!I14)),NA())</f>
        <v>#N/A</v>
      </c>
      <c r="BP20" s="506" t="e">
        <f ca="1">+IF(AND(ISNUMBER(OFFSET('Hygiene Data'!$I$7,0,10*ROW('Hygiene Data'!I14))),'Data Summary'!EE20="Yes"),OFFSET('Hygiene Data'!$I$7,0,10*ROW('Hygiene Data'!I14)),NA())</f>
        <v>#N/A</v>
      </c>
      <c r="BQ20" s="506" t="e">
        <f ca="1">+IF(AND(ISNUMBER(OFFSET('Hygiene Data'!$I$9,0,10*ROW('Hygiene Data'!I14))),'Data Summary'!EF20="Yes"),OFFSET('Hygiene Data'!$I$9,0,10*ROW('Hygiene Data'!I14)),NA())</f>
        <v>#N/A</v>
      </c>
    </row>
    <row r="21" spans="1:69" x14ac:dyDescent="0.25">
      <c r="A21" s="502" t="e">
        <f ca="1">+RIGHT('Data Summary'!A21,LEN('Data Summary'!A21)-9)</f>
        <v>#VALUE!</v>
      </c>
      <c r="B21" s="476" t="str">
        <f ca="1">+IF(ISTEXT('Data Summary'!B21),'Data Summary'!B21,"")</f>
        <v/>
      </c>
      <c r="C21" s="503" t="e">
        <f ca="1">+VALUE('Data Summary'!C21)</f>
        <v>#VALUE!</v>
      </c>
      <c r="D21" s="504" t="e">
        <f ca="1">+IF(AND(ISNUMBER(OFFSET('Water Data'!$D$4,0,10*ROW('Water Data'!D15))),'Data Summary'!BS21="Yes"),100-OFFSET('Water Data'!$D$4,0,10*ROW('Water Data'!D15)),NA())</f>
        <v>#N/A</v>
      </c>
      <c r="E21" s="504" t="e">
        <f ca="1">+IF(AND(ISNUMBER(OFFSET('Water Data'!$D$6,0,10*ROW('Water Data'!D15))),'Data Summary'!BT21="Yes"),OFFSET('Water Data'!$D$6,0,10*ROW('Water Data'!D15)),NA())</f>
        <v>#N/A</v>
      </c>
      <c r="F21" s="504" t="e">
        <f ca="1">+IF(AND(ISNUMBER(OFFSET('Water Data'!$D$9,0,10*ROW('Water Data'!D15))),'Data Summary'!BU21="Yes"),OFFSET('Water Data'!$D$9,0,10*ROW('Water Data'!D15)),NA())</f>
        <v>#N/A</v>
      </c>
      <c r="G21" s="504" t="e">
        <f ca="1">+IF(AND(ISNUMBER(OFFSET('Water Data'!$E$4,0,10*ROW('Water Data'!E15))),'Data Summary'!BV21="Yes"),100-OFFSET('Water Data'!$E$4,0,10*ROW('Water Data'!E15)),NA())</f>
        <v>#N/A</v>
      </c>
      <c r="H21" s="504" t="e">
        <f ca="1">+IF(AND(ISNUMBER(OFFSET('Water Data'!$E$6,0,10*ROW('Water Data'!E15))),'Data Summary'!BW21="Yes"),OFFSET('Water Data'!$E$6,0,10*ROW('Water Data'!E15)),NA())</f>
        <v>#N/A</v>
      </c>
      <c r="I21" s="504" t="e">
        <f ca="1">+IF(AND(ISNUMBER(OFFSET('Water Data'!$E$9,0,10*ROW('Water Data'!E15))),'Data Summary'!BX21="Yes"),OFFSET('Water Data'!$E$9,0,10*ROW('Water Data'!E15)),NA())</f>
        <v>#N/A</v>
      </c>
      <c r="J21" s="504" t="e">
        <f ca="1">+IF(AND(ISNUMBER(OFFSET('Water Data'!$F$4,0,10*ROW('Water Data'!F15))),'Data Summary'!BY21="Yes"),100-OFFSET('Water Data'!$F$4,0,10*ROW('Water Data'!F15)),NA())</f>
        <v>#N/A</v>
      </c>
      <c r="K21" s="504" t="e">
        <f ca="1">+IF(AND(ISNUMBER(OFFSET('Water Data'!$F$6,0,10*ROW('Water Data'!F15))),'Data Summary'!BZ21="Yes"),OFFSET('Water Data'!$F$6,0,10*ROW('Water Data'!F15)),NA())</f>
        <v>#N/A</v>
      </c>
      <c r="L21" s="504" t="e">
        <f ca="1">+IF(AND(ISNUMBER(OFFSET('Water Data'!$F$9,0,10*ROW('Water Data'!F15))),'Data Summary'!CA21="Yes"),OFFSET('Water Data'!$F$9,0,10*ROW('Water Data'!F15)),NA())</f>
        <v>#N/A</v>
      </c>
      <c r="M21" s="504" t="e">
        <f ca="1">+IF(AND(ISNUMBER(OFFSET('Water Data'!$G$4,0,10*ROW('Water Data'!G15))),'Data Summary'!CB21="Yes"),100-OFFSET('Water Data'!$G$4,0,10*ROW('Water Data'!G15)),NA())</f>
        <v>#N/A</v>
      </c>
      <c r="N21" s="504" t="e">
        <f ca="1">+IF(AND(ISNUMBER(OFFSET('Water Data'!$G$6,0,10*ROW('Water Data'!G15))),'Data Summary'!CC21="Yes"),OFFSET('Water Data'!$G$6,0,10*ROW('Water Data'!G15)),NA())</f>
        <v>#N/A</v>
      </c>
      <c r="O21" s="504" t="e">
        <f ca="1">+IF(AND(ISNUMBER(OFFSET('Water Data'!$G$9,0,10*ROW('Water Data'!G15))),'Data Summary'!CD21="Yes"),OFFSET('Water Data'!$G$9,0,10*ROW('Water Data'!G15)),NA())</f>
        <v>#N/A</v>
      </c>
      <c r="P21" s="504" t="e">
        <f ca="1">+IF(AND(ISNUMBER(OFFSET('Water Data'!$H$4,0,10*ROW('Water Data'!H15))),'Data Summary'!CE21="Yes"),100-OFFSET('Water Data'!$H$4,0,10*ROW('Water Data'!H15)),NA())</f>
        <v>#N/A</v>
      </c>
      <c r="Q21" s="504" t="e">
        <f ca="1">+IF(AND(ISNUMBER(OFFSET('Water Data'!$H$6,0,10*ROW('Water Data'!H15))),'Data Summary'!CF21="Yes"),OFFSET('Water Data'!$H$6,0,10*ROW('Water Data'!H15)),NA())</f>
        <v>#N/A</v>
      </c>
      <c r="R21" s="504" t="e">
        <f ca="1">+IF(AND(ISNUMBER(OFFSET('Water Data'!$H$9,0,10*ROW('Water Data'!H15))),'Data Summary'!CG21="Yes"),OFFSET('Water Data'!$H$9,0,10*ROW('Water Data'!H15)),NA())</f>
        <v>#N/A</v>
      </c>
      <c r="S21" s="504" t="e">
        <f ca="1">+IF(AND(ISNUMBER(OFFSET('Water Data'!$I$4,0,10*ROW('Water Data'!I15))),'Data Summary'!CH21="Yes"),100-OFFSET('Water Data'!$I$4,0,10*ROW('Water Data'!I15)),NA())</f>
        <v>#N/A</v>
      </c>
      <c r="T21" s="504" t="e">
        <f ca="1">+IF(AND(ISNUMBER(OFFSET('Water Data'!$I$6,0,10*ROW('Water Data'!I15))),'Data Summary'!CI21="Yes"),OFFSET('Water Data'!$I$6,0,10*ROW('Water Data'!I15)),NA())</f>
        <v>#N/A</v>
      </c>
      <c r="U21" s="504" t="e">
        <f ca="1">+IF(AND(ISNUMBER(OFFSET('Water Data'!$I$9,0,10*ROW('Water Data'!I15))),'Data Summary'!CJ21="Yes"),OFFSET('Water Data'!$I$9,0,10*ROW('Water Data'!I15)),NA())</f>
        <v>#N/A</v>
      </c>
      <c r="V21" s="505" t="e">
        <f ca="1">+IF(AND(ISNUMBER(OFFSET('Sanitation Data'!$D$4,0,10*ROW('Sanitation Data'!D15))),'Data Summary'!CK21="Yes"),100-OFFSET('Sanitation Data'!$D$4,0,10*ROW('Sanitation Data'!D15)),NA())</f>
        <v>#N/A</v>
      </c>
      <c r="W21" s="505" t="e">
        <f ca="1">+IF(AND(ISNUMBER(OFFSET('Sanitation Data'!$D$6,0,10*ROW('Sanitation Data'!D15))),'Data Summary'!CL21="Yes"),OFFSET('Sanitation Data'!$D$6,0,10*ROW('Sanitation Data'!D15)),NA())</f>
        <v>#N/A</v>
      </c>
      <c r="X21" s="505" t="e">
        <f ca="1">+IF(AND(ISNUMBER(OFFSET('Sanitation Data'!$D$10,0,10*ROW('Sanitation Data'!D15))),'Data Summary'!CM21="Yes"),OFFSET('Sanitation Data'!$D$10,0,10*ROW('Sanitation Data'!D15)),NA())</f>
        <v>#N/A</v>
      </c>
      <c r="Y21" s="505" t="e">
        <f ca="1">+IF(AND(ISNUMBER(OFFSET('Sanitation Data'!$D$11,0,10*ROW('Sanitation Data'!D15))),'Data Summary'!CN21="Yes"),OFFSET('Sanitation Data'!$D$11,0,10*ROW('Sanitation Data'!D15)),NA())</f>
        <v>#N/A</v>
      </c>
      <c r="Z21" s="505" t="e">
        <f ca="1">+IF(AND(ISNUMBER(OFFSET('Sanitation Data'!$D$12,0,10*ROW('Sanitation Data'!D15))),'Data Summary'!CO21="Yes"),OFFSET('Sanitation Data'!$D$12,0,10*ROW('Sanitation Data'!D15)),NA())</f>
        <v>#N/A</v>
      </c>
      <c r="AA21" s="505" t="e">
        <f ca="1">+IF(AND(ISNUMBER(OFFSET('Sanitation Data'!$E$4,0,10*ROW('Sanitation Data'!E15))),'Data Summary'!CP21="Yes"),100-OFFSET('Sanitation Data'!$E$4,0,10*ROW('Sanitation Data'!E15)),NA())</f>
        <v>#N/A</v>
      </c>
      <c r="AB21" s="505" t="e">
        <f ca="1">+IF(AND(ISNUMBER(OFFSET('Sanitation Data'!$E$6,0,10*ROW('Sanitation Data'!E15))),'Data Summary'!CQ21="Yes"),OFFSET('Sanitation Data'!$E$6,0,10*ROW('Sanitation Data'!E15)),NA())</f>
        <v>#N/A</v>
      </c>
      <c r="AC21" s="505" t="e">
        <f ca="1">+IF(AND(ISNUMBER(OFFSET('Sanitation Data'!$E$10,0,10*ROW('Sanitation Data'!E15))),'Data Summary'!CR21="Yes"),OFFSET('Sanitation Data'!$E$10,0,10*ROW('Sanitation Data'!E15)),NA())</f>
        <v>#N/A</v>
      </c>
      <c r="AD21" s="505" t="e">
        <f ca="1">+IF(AND(ISNUMBER(OFFSET('Sanitation Data'!$E$11,0,10*ROW('Sanitation Data'!E15))),'Data Summary'!CS21="Yes"),OFFSET('Sanitation Data'!$E$11,0,10*ROW('Sanitation Data'!E15)),NA())</f>
        <v>#N/A</v>
      </c>
      <c r="AE21" s="505" t="e">
        <f ca="1">+IF(AND(ISNUMBER(OFFSET('Sanitation Data'!$E$12,0,10*ROW('Sanitation Data'!E15))),'Data Summary'!CT21="Yes"),OFFSET('Sanitation Data'!$E$12,0,10*ROW('Sanitation Data'!E15)),NA())</f>
        <v>#N/A</v>
      </c>
      <c r="AF21" s="505" t="e">
        <f ca="1">+IF(AND(ISNUMBER(OFFSET('Sanitation Data'!$F$4,0,10*ROW('Sanitation Data'!F15))),'Data Summary'!CU21="Yes"),100-OFFSET('Sanitation Data'!$F$4,0,10*ROW('Sanitation Data'!F15)),NA())</f>
        <v>#N/A</v>
      </c>
      <c r="AG21" s="505" t="e">
        <f ca="1">+IF(AND(ISNUMBER(OFFSET('Sanitation Data'!$F$6,0,10*ROW('Sanitation Data'!F15))),'Data Summary'!CV21="Yes"),OFFSET('Sanitation Data'!$F$6,0,10*ROW('Sanitation Data'!F15)),NA())</f>
        <v>#N/A</v>
      </c>
      <c r="AH21" s="505" t="e">
        <f ca="1">+IF(AND(ISNUMBER(OFFSET('Sanitation Data'!$F$10,0,10*ROW('Sanitation Data'!F15))),'Data Summary'!CW21="Yes"),OFFSET('Sanitation Data'!$F$10,0,10*ROW('Sanitation Data'!F15)),NA())</f>
        <v>#N/A</v>
      </c>
      <c r="AI21" s="505" t="e">
        <f ca="1">+IF(AND(ISNUMBER(OFFSET('Sanitation Data'!$F$11,0,10*ROW('Sanitation Data'!F15))),'Data Summary'!CX21="Yes"),OFFSET('Sanitation Data'!$F$11,0,10*ROW('Sanitation Data'!F15)),NA())</f>
        <v>#N/A</v>
      </c>
      <c r="AJ21" s="505" t="e">
        <f ca="1">+IF(AND(ISNUMBER(OFFSET('Sanitation Data'!$F$12,0,10*ROW('Sanitation Data'!F15))),'Data Summary'!CY21="Yes"),OFFSET('Sanitation Data'!$F$12,0,10*ROW('Sanitation Data'!F15)),NA())</f>
        <v>#N/A</v>
      </c>
      <c r="AK21" s="505" t="e">
        <f ca="1">+IF(AND(ISNUMBER(OFFSET('Sanitation Data'!$G$4,0,10*ROW('Sanitation Data'!G15))),'Data Summary'!CZ21="Yes"),100-OFFSET('Sanitation Data'!$G$4,0,10*ROW('Sanitation Data'!G15)),NA())</f>
        <v>#N/A</v>
      </c>
      <c r="AL21" s="505" t="e">
        <f ca="1">+IF(AND(ISNUMBER(OFFSET('Sanitation Data'!$G$6,0,10*ROW('Sanitation Data'!G15))),'Data Summary'!DA21="Yes"),OFFSET('Sanitation Data'!$G$6,0,10*ROW('Sanitation Data'!G15)),NA())</f>
        <v>#N/A</v>
      </c>
      <c r="AM21" s="505" t="e">
        <f ca="1">+IF(AND(ISNUMBER(OFFSET('Sanitation Data'!$G$10,0,10*ROW('Sanitation Data'!G15))),'Data Summary'!DB21="Yes"),OFFSET('Sanitation Data'!$G$10,0,10*ROW('Sanitation Data'!G15)),NA())</f>
        <v>#N/A</v>
      </c>
      <c r="AN21" s="505" t="e">
        <f ca="1">+IF(AND(ISNUMBER(OFFSET('Sanitation Data'!$G$11,0,10*ROW('Sanitation Data'!G15))),'Data Summary'!DC21="Yes"),OFFSET('Sanitation Data'!$G$11,0,10*ROW('Sanitation Data'!G15)),NA())</f>
        <v>#N/A</v>
      </c>
      <c r="AO21" s="505" t="e">
        <f ca="1">+IF(AND(ISNUMBER(OFFSET('Sanitation Data'!$G$12,0,10*ROW('Sanitation Data'!G15))),'Data Summary'!DD21="Yes"),OFFSET('Sanitation Data'!$G$12,0,10*ROW('Sanitation Data'!G15)),NA())</f>
        <v>#N/A</v>
      </c>
      <c r="AP21" s="505" t="e">
        <f ca="1">+IF(AND(ISNUMBER(OFFSET('Sanitation Data'!$H$4,0,10*ROW('Sanitation Data'!H15))),'Data Summary'!DE21="Yes"),100-OFFSET('Sanitation Data'!$H$4,0,10*ROW('Sanitation Data'!H15)),NA())</f>
        <v>#N/A</v>
      </c>
      <c r="AQ21" s="505" t="e">
        <f ca="1">+IF(AND(ISNUMBER(OFFSET('Sanitation Data'!$H$6,0,10*ROW('Sanitation Data'!H15))),'Data Summary'!DF21="Yes"),OFFSET('Sanitation Data'!$H$6,0,10*ROW('Sanitation Data'!H15)),NA())</f>
        <v>#N/A</v>
      </c>
      <c r="AR21" s="505" t="e">
        <f ca="1">+IF(AND(ISNUMBER(OFFSET('Sanitation Data'!$H$10,0,10*ROW('Sanitation Data'!H15))),'Data Summary'!DG21="Yes"),OFFSET('Sanitation Data'!$H$10,0,10*ROW('Sanitation Data'!H15)),NA())</f>
        <v>#N/A</v>
      </c>
      <c r="AS21" s="505" t="e">
        <f ca="1">+IF(AND(ISNUMBER(OFFSET('Sanitation Data'!$H$11,0,10*ROW('Sanitation Data'!H15))),'Data Summary'!DH21="Yes"),OFFSET('Sanitation Data'!$H$11,0,10*ROW('Sanitation Data'!H15)),NA())</f>
        <v>#N/A</v>
      </c>
      <c r="AT21" s="505" t="e">
        <f ca="1">+IF(AND(ISNUMBER(OFFSET('Sanitation Data'!$H$12,0,10*ROW('Sanitation Data'!H15))),'Data Summary'!DI21="Yes"),OFFSET('Sanitation Data'!$H$12,0,10*ROW('Sanitation Data'!H15)),NA())</f>
        <v>#N/A</v>
      </c>
      <c r="AU21" s="505" t="e">
        <f ca="1">+IF(AND(ISNUMBER(OFFSET('Sanitation Data'!$I$4,0,10*ROW('Sanitation Data'!I15))),'Data Summary'!DJ21="Yes"),100-OFFSET('Sanitation Data'!$I$4,0,10*ROW('Sanitation Data'!I15)),NA())</f>
        <v>#N/A</v>
      </c>
      <c r="AV21" s="505" t="e">
        <f ca="1">+IF(AND(ISNUMBER(OFFSET('Sanitation Data'!$I$6,0,10*ROW('Sanitation Data'!I15))),'Data Summary'!DK21="Yes"),OFFSET('Sanitation Data'!$I$6,0,10*ROW('Sanitation Data'!I15)),NA())</f>
        <v>#N/A</v>
      </c>
      <c r="AW21" s="505" t="e">
        <f ca="1">+IF(AND(ISNUMBER(OFFSET('Sanitation Data'!$I$10,0,10*ROW('Sanitation Data'!I15))),'Data Summary'!DL21="Yes"),OFFSET('Sanitation Data'!$I$10,0,10*ROW('Sanitation Data'!I15)),NA())</f>
        <v>#N/A</v>
      </c>
      <c r="AX21" s="505" t="e">
        <f ca="1">+IF(AND(ISNUMBER(OFFSET('Sanitation Data'!$I$11,0,10*ROW('Sanitation Data'!I15))),'Data Summary'!DM21="Yes"),OFFSET('Sanitation Data'!$I$11,0,10*ROW('Sanitation Data'!I15)),NA())</f>
        <v>#N/A</v>
      </c>
      <c r="AY21" s="505" t="e">
        <f ca="1">+IF(AND(ISNUMBER(OFFSET('Sanitation Data'!$I$12,0,10*ROW('Sanitation Data'!I15))),'Data Summary'!DN21="Yes"),OFFSET('Sanitation Data'!$I$12,0,10*ROW('Sanitation Data'!I15)),NA())</f>
        <v>#N/A</v>
      </c>
      <c r="AZ21" s="506" t="e">
        <f ca="1">+IF(AND(ISNUMBER(OFFSET('Hygiene Data'!$D$5,0,10*ROW('Hygiene Data'!D15))),'Data Summary'!DO21="Yes"),OFFSET('Hygiene Data'!$D$5,0,10*ROW('Hygiene Data'!D15)),NA())</f>
        <v>#N/A</v>
      </c>
      <c r="BA21" s="506" t="e">
        <f ca="1">+IF(AND(ISNUMBER(OFFSET('Hygiene Data'!$D$7,0,10*ROW('Hygiene Data'!D15))),'Data Summary'!DP21="Yes"),OFFSET('Hygiene Data'!$D$7,0,10*ROW('Hygiene Data'!D15)),NA())</f>
        <v>#N/A</v>
      </c>
      <c r="BB21" s="506" t="e">
        <f ca="1">+IF(AND(ISNUMBER(OFFSET('Hygiene Data'!$D$9,0,10*ROW('Hygiene Data'!D15))),'Data Summary'!DQ21="Yes"),OFFSET('Hygiene Data'!$D$9,0,10*ROW('Hygiene Data'!D15)),NA())</f>
        <v>#N/A</v>
      </c>
      <c r="BC21" s="506" t="e">
        <f ca="1">+IF(AND(ISNUMBER(OFFSET('Hygiene Data'!$E$5,0,10*ROW('Hygiene Data'!E15))),'Data Summary'!DR21="Yes"),OFFSET('Hygiene Data'!$E$5,0,10*ROW('Hygiene Data'!E15)),NA())</f>
        <v>#N/A</v>
      </c>
      <c r="BD21" s="506" t="e">
        <f ca="1">+IF(AND(ISNUMBER(OFFSET('Hygiene Data'!$E$7,0,10*ROW('Hygiene Data'!E15))),'Data Summary'!DS21="Yes"),OFFSET('Hygiene Data'!$E$7,0,10*ROW('Hygiene Data'!E15)),NA())</f>
        <v>#N/A</v>
      </c>
      <c r="BE21" s="506" t="e">
        <f ca="1">+IF(AND(ISNUMBER(OFFSET('Hygiene Data'!$E$9,0,10*ROW('Hygiene Data'!E15))),'Data Summary'!DT21="Yes"),OFFSET('Hygiene Data'!$E$9,0,10*ROW('Hygiene Data'!E15)),NA())</f>
        <v>#N/A</v>
      </c>
      <c r="BF21" s="506" t="e">
        <f ca="1">+IF(AND(ISNUMBER(OFFSET('Hygiene Data'!$F$5,0,10*ROW('Hygiene Data'!F15))),'Data Summary'!DU21="Yes"),OFFSET('Hygiene Data'!$F$5,0,10*ROW('Hygiene Data'!F15)),NA())</f>
        <v>#N/A</v>
      </c>
      <c r="BG21" s="506" t="e">
        <f ca="1">+IF(AND(ISNUMBER(OFFSET('Hygiene Data'!$F$7,0,10*ROW('Hygiene Data'!F15))),'Data Summary'!DV21="Yes"),OFFSET('Hygiene Data'!$F$7,0,10*ROW('Hygiene Data'!F15)),NA())</f>
        <v>#N/A</v>
      </c>
      <c r="BH21" s="506" t="e">
        <f ca="1">+IF(AND(ISNUMBER(OFFSET('Hygiene Data'!$F$9,0,10*ROW('Hygiene Data'!F15))),'Data Summary'!DW21="Yes"),OFFSET('Hygiene Data'!$F$9,0,10*ROW('Hygiene Data'!F15)),NA())</f>
        <v>#N/A</v>
      </c>
      <c r="BI21" s="506" t="e">
        <f ca="1">+IF(AND(ISNUMBER(OFFSET('Hygiene Data'!$G$5,0,10*ROW('Hygiene Data'!G15))),'Data Summary'!DX21="Yes"),OFFSET('Hygiene Data'!$G$5,0,10*ROW('Hygiene Data'!G15)),NA())</f>
        <v>#N/A</v>
      </c>
      <c r="BJ21" s="506" t="e">
        <f ca="1">+IF(AND(ISNUMBER(OFFSET('Hygiene Data'!$G$7,0,10*ROW('Hygiene Data'!G15))),'Data Summary'!DY21="Yes"),OFFSET('Hygiene Data'!$G$7,0,10*ROW('Hygiene Data'!G15)),NA())</f>
        <v>#N/A</v>
      </c>
      <c r="BK21" s="506" t="e">
        <f ca="1">+IF(AND(ISNUMBER(OFFSET('Hygiene Data'!$G$9,0,10*ROW('Hygiene Data'!G15))),'Data Summary'!DZ21="Yes"),OFFSET('Hygiene Data'!$G$9,0,10*ROW('Hygiene Data'!G15)),NA())</f>
        <v>#N/A</v>
      </c>
      <c r="BL21" s="506" t="e">
        <f ca="1">+IF(AND(ISNUMBER(OFFSET('Hygiene Data'!$H$5,0,10*ROW('Hygiene Data'!H15))),'Data Summary'!EA21="Yes"),OFFSET('Hygiene Data'!$H$5,0,10*ROW('Hygiene Data'!H15)),NA())</f>
        <v>#N/A</v>
      </c>
      <c r="BM21" s="506" t="e">
        <f ca="1">+IF(AND(ISNUMBER(OFFSET('Hygiene Data'!$H$7,0,10*ROW('Hygiene Data'!H15))),'Data Summary'!EB21="Yes"),OFFSET('Hygiene Data'!$H$7,0,10*ROW('Hygiene Data'!H15)),NA())</f>
        <v>#N/A</v>
      </c>
      <c r="BN21" s="506" t="e">
        <f ca="1">+IF(AND(ISNUMBER(OFFSET('Hygiene Data'!$H$9,0,10*ROW('Hygiene Data'!H15))),'Data Summary'!EC21="Yes"),OFFSET('Hygiene Data'!$H$9,0,10*ROW('Hygiene Data'!H15)),NA())</f>
        <v>#N/A</v>
      </c>
      <c r="BO21" s="506" t="e">
        <f ca="1">+IF(AND(ISNUMBER(OFFSET('Hygiene Data'!$I$5,0,10*ROW('Hygiene Data'!I15))),'Data Summary'!ED21="Yes"),OFFSET('Hygiene Data'!$I$5,0,10*ROW('Hygiene Data'!I15)),NA())</f>
        <v>#N/A</v>
      </c>
      <c r="BP21" s="506" t="e">
        <f ca="1">+IF(AND(ISNUMBER(OFFSET('Hygiene Data'!$I$7,0,10*ROW('Hygiene Data'!I15))),'Data Summary'!EE21="Yes"),OFFSET('Hygiene Data'!$I$7,0,10*ROW('Hygiene Data'!I15)),NA())</f>
        <v>#N/A</v>
      </c>
      <c r="BQ21" s="506" t="e">
        <f ca="1">+IF(AND(ISNUMBER(OFFSET('Hygiene Data'!$I$9,0,10*ROW('Hygiene Data'!I15))),'Data Summary'!EF21="Yes"),OFFSET('Hygiene Data'!$I$9,0,10*ROW('Hygiene Data'!I15)),NA())</f>
        <v>#N/A</v>
      </c>
    </row>
    <row r="22" spans="1:69" x14ac:dyDescent="0.25">
      <c r="A22" s="502" t="e">
        <f ca="1">+RIGHT('Data Summary'!A22,LEN('Data Summary'!A22)-9)</f>
        <v>#VALUE!</v>
      </c>
      <c r="B22" s="476" t="str">
        <f ca="1">+IF(ISTEXT('Data Summary'!B22),'Data Summary'!B22,"")</f>
        <v/>
      </c>
      <c r="C22" s="503" t="e">
        <f ca="1">+VALUE('Data Summary'!C22)</f>
        <v>#VALUE!</v>
      </c>
      <c r="D22" s="504" t="e">
        <f ca="1">+IF(AND(ISNUMBER(OFFSET('Water Data'!$D$4,0,10*ROW('Water Data'!D16))),'Data Summary'!BS22="Yes"),100-OFFSET('Water Data'!$D$4,0,10*ROW('Water Data'!D16)),NA())</f>
        <v>#N/A</v>
      </c>
      <c r="E22" s="504" t="e">
        <f ca="1">+IF(AND(ISNUMBER(OFFSET('Water Data'!$D$6,0,10*ROW('Water Data'!D16))),'Data Summary'!BT22="Yes"),OFFSET('Water Data'!$D$6,0,10*ROW('Water Data'!D16)),NA())</f>
        <v>#N/A</v>
      </c>
      <c r="F22" s="504" t="e">
        <f ca="1">+IF(AND(ISNUMBER(OFFSET('Water Data'!$D$9,0,10*ROW('Water Data'!D16))),'Data Summary'!BU22="Yes"),OFFSET('Water Data'!$D$9,0,10*ROW('Water Data'!D16)),NA())</f>
        <v>#N/A</v>
      </c>
      <c r="G22" s="504" t="e">
        <f ca="1">+IF(AND(ISNUMBER(OFFSET('Water Data'!$E$4,0,10*ROW('Water Data'!E16))),'Data Summary'!BV22="Yes"),100-OFFSET('Water Data'!$E$4,0,10*ROW('Water Data'!E16)),NA())</f>
        <v>#N/A</v>
      </c>
      <c r="H22" s="504" t="e">
        <f ca="1">+IF(AND(ISNUMBER(OFFSET('Water Data'!$E$6,0,10*ROW('Water Data'!E16))),'Data Summary'!BW22="Yes"),OFFSET('Water Data'!$E$6,0,10*ROW('Water Data'!E16)),NA())</f>
        <v>#N/A</v>
      </c>
      <c r="I22" s="504" t="e">
        <f ca="1">+IF(AND(ISNUMBER(OFFSET('Water Data'!$E$9,0,10*ROW('Water Data'!E16))),'Data Summary'!BX22="Yes"),OFFSET('Water Data'!$E$9,0,10*ROW('Water Data'!E16)),NA())</f>
        <v>#N/A</v>
      </c>
      <c r="J22" s="504" t="e">
        <f ca="1">+IF(AND(ISNUMBER(OFFSET('Water Data'!$F$4,0,10*ROW('Water Data'!F16))),'Data Summary'!BY22="Yes"),100-OFFSET('Water Data'!$F$4,0,10*ROW('Water Data'!F16)),NA())</f>
        <v>#N/A</v>
      </c>
      <c r="K22" s="504" t="e">
        <f ca="1">+IF(AND(ISNUMBER(OFFSET('Water Data'!$F$6,0,10*ROW('Water Data'!F16))),'Data Summary'!BZ22="Yes"),OFFSET('Water Data'!$F$6,0,10*ROW('Water Data'!F16)),NA())</f>
        <v>#N/A</v>
      </c>
      <c r="L22" s="504" t="e">
        <f ca="1">+IF(AND(ISNUMBER(OFFSET('Water Data'!$F$9,0,10*ROW('Water Data'!F16))),'Data Summary'!CA22="Yes"),OFFSET('Water Data'!$F$9,0,10*ROW('Water Data'!F16)),NA())</f>
        <v>#N/A</v>
      </c>
      <c r="M22" s="504" t="e">
        <f ca="1">+IF(AND(ISNUMBER(OFFSET('Water Data'!$G$4,0,10*ROW('Water Data'!G16))),'Data Summary'!CB22="Yes"),100-OFFSET('Water Data'!$G$4,0,10*ROW('Water Data'!G16)),NA())</f>
        <v>#N/A</v>
      </c>
      <c r="N22" s="504" t="e">
        <f ca="1">+IF(AND(ISNUMBER(OFFSET('Water Data'!$G$6,0,10*ROW('Water Data'!G16))),'Data Summary'!CC22="Yes"),OFFSET('Water Data'!$G$6,0,10*ROW('Water Data'!G16)),NA())</f>
        <v>#N/A</v>
      </c>
      <c r="O22" s="504" t="e">
        <f ca="1">+IF(AND(ISNUMBER(OFFSET('Water Data'!$G$9,0,10*ROW('Water Data'!G16))),'Data Summary'!CD22="Yes"),OFFSET('Water Data'!$G$9,0,10*ROW('Water Data'!G16)),NA())</f>
        <v>#N/A</v>
      </c>
      <c r="P22" s="504" t="e">
        <f ca="1">+IF(AND(ISNUMBER(OFFSET('Water Data'!$H$4,0,10*ROW('Water Data'!H16))),'Data Summary'!CE22="Yes"),100-OFFSET('Water Data'!$H$4,0,10*ROW('Water Data'!H16)),NA())</f>
        <v>#N/A</v>
      </c>
      <c r="Q22" s="504" t="e">
        <f ca="1">+IF(AND(ISNUMBER(OFFSET('Water Data'!$H$6,0,10*ROW('Water Data'!H16))),'Data Summary'!CF22="Yes"),OFFSET('Water Data'!$H$6,0,10*ROW('Water Data'!H16)),NA())</f>
        <v>#N/A</v>
      </c>
      <c r="R22" s="504" t="e">
        <f ca="1">+IF(AND(ISNUMBER(OFFSET('Water Data'!$H$9,0,10*ROW('Water Data'!H16))),'Data Summary'!CG22="Yes"),OFFSET('Water Data'!$H$9,0,10*ROW('Water Data'!H16)),NA())</f>
        <v>#N/A</v>
      </c>
      <c r="S22" s="504" t="e">
        <f ca="1">+IF(AND(ISNUMBER(OFFSET('Water Data'!$I$4,0,10*ROW('Water Data'!I16))),'Data Summary'!CH22="Yes"),100-OFFSET('Water Data'!$I$4,0,10*ROW('Water Data'!I16)),NA())</f>
        <v>#N/A</v>
      </c>
      <c r="T22" s="504" t="e">
        <f ca="1">+IF(AND(ISNUMBER(OFFSET('Water Data'!$I$6,0,10*ROW('Water Data'!I16))),'Data Summary'!CI22="Yes"),OFFSET('Water Data'!$I$6,0,10*ROW('Water Data'!I16)),NA())</f>
        <v>#N/A</v>
      </c>
      <c r="U22" s="504" t="e">
        <f ca="1">+IF(AND(ISNUMBER(OFFSET('Water Data'!$I$9,0,10*ROW('Water Data'!I16))),'Data Summary'!CJ22="Yes"),OFFSET('Water Data'!$I$9,0,10*ROW('Water Data'!I16)),NA())</f>
        <v>#N/A</v>
      </c>
      <c r="V22" s="505" t="e">
        <f ca="1">+IF(AND(ISNUMBER(OFFSET('Sanitation Data'!$D$4,0,10*ROW('Sanitation Data'!D16))),'Data Summary'!CK22="Yes"),100-OFFSET('Sanitation Data'!$D$4,0,10*ROW('Sanitation Data'!D16)),NA())</f>
        <v>#N/A</v>
      </c>
      <c r="W22" s="505" t="e">
        <f ca="1">+IF(AND(ISNUMBER(OFFSET('Sanitation Data'!$D$6,0,10*ROW('Sanitation Data'!D16))),'Data Summary'!CL22="Yes"),OFFSET('Sanitation Data'!$D$6,0,10*ROW('Sanitation Data'!D16)),NA())</f>
        <v>#N/A</v>
      </c>
      <c r="X22" s="505" t="e">
        <f ca="1">+IF(AND(ISNUMBER(OFFSET('Sanitation Data'!$D$10,0,10*ROW('Sanitation Data'!D16))),'Data Summary'!CM22="Yes"),OFFSET('Sanitation Data'!$D$10,0,10*ROW('Sanitation Data'!D16)),NA())</f>
        <v>#N/A</v>
      </c>
      <c r="Y22" s="505" t="e">
        <f ca="1">+IF(AND(ISNUMBER(OFFSET('Sanitation Data'!$D$11,0,10*ROW('Sanitation Data'!D16))),'Data Summary'!CN22="Yes"),OFFSET('Sanitation Data'!$D$11,0,10*ROW('Sanitation Data'!D16)),NA())</f>
        <v>#N/A</v>
      </c>
      <c r="Z22" s="505" t="e">
        <f ca="1">+IF(AND(ISNUMBER(OFFSET('Sanitation Data'!$D$12,0,10*ROW('Sanitation Data'!D16))),'Data Summary'!CO22="Yes"),OFFSET('Sanitation Data'!$D$12,0,10*ROW('Sanitation Data'!D16)),NA())</f>
        <v>#N/A</v>
      </c>
      <c r="AA22" s="505" t="e">
        <f ca="1">+IF(AND(ISNUMBER(OFFSET('Sanitation Data'!$E$4,0,10*ROW('Sanitation Data'!E16))),'Data Summary'!CP22="Yes"),100-OFFSET('Sanitation Data'!$E$4,0,10*ROW('Sanitation Data'!E16)),NA())</f>
        <v>#N/A</v>
      </c>
      <c r="AB22" s="505" t="e">
        <f ca="1">+IF(AND(ISNUMBER(OFFSET('Sanitation Data'!$E$6,0,10*ROW('Sanitation Data'!E16))),'Data Summary'!CQ22="Yes"),OFFSET('Sanitation Data'!$E$6,0,10*ROW('Sanitation Data'!E16)),NA())</f>
        <v>#N/A</v>
      </c>
      <c r="AC22" s="505" t="e">
        <f ca="1">+IF(AND(ISNUMBER(OFFSET('Sanitation Data'!$E$10,0,10*ROW('Sanitation Data'!E16))),'Data Summary'!CR22="Yes"),OFFSET('Sanitation Data'!$E$10,0,10*ROW('Sanitation Data'!E16)),NA())</f>
        <v>#N/A</v>
      </c>
      <c r="AD22" s="505" t="e">
        <f ca="1">+IF(AND(ISNUMBER(OFFSET('Sanitation Data'!$E$11,0,10*ROW('Sanitation Data'!E16))),'Data Summary'!CS22="Yes"),OFFSET('Sanitation Data'!$E$11,0,10*ROW('Sanitation Data'!E16)),NA())</f>
        <v>#N/A</v>
      </c>
      <c r="AE22" s="505" t="e">
        <f ca="1">+IF(AND(ISNUMBER(OFFSET('Sanitation Data'!$E$12,0,10*ROW('Sanitation Data'!E16))),'Data Summary'!CT22="Yes"),OFFSET('Sanitation Data'!$E$12,0,10*ROW('Sanitation Data'!E16)),NA())</f>
        <v>#N/A</v>
      </c>
      <c r="AF22" s="505" t="e">
        <f ca="1">+IF(AND(ISNUMBER(OFFSET('Sanitation Data'!$F$4,0,10*ROW('Sanitation Data'!F16))),'Data Summary'!CU22="Yes"),100-OFFSET('Sanitation Data'!$F$4,0,10*ROW('Sanitation Data'!F16)),NA())</f>
        <v>#N/A</v>
      </c>
      <c r="AG22" s="505" t="e">
        <f ca="1">+IF(AND(ISNUMBER(OFFSET('Sanitation Data'!$F$6,0,10*ROW('Sanitation Data'!F16))),'Data Summary'!CV22="Yes"),OFFSET('Sanitation Data'!$F$6,0,10*ROW('Sanitation Data'!F16)),NA())</f>
        <v>#N/A</v>
      </c>
      <c r="AH22" s="505" t="e">
        <f ca="1">+IF(AND(ISNUMBER(OFFSET('Sanitation Data'!$F$10,0,10*ROW('Sanitation Data'!F16))),'Data Summary'!CW22="Yes"),OFFSET('Sanitation Data'!$F$10,0,10*ROW('Sanitation Data'!F16)),NA())</f>
        <v>#N/A</v>
      </c>
      <c r="AI22" s="505" t="e">
        <f ca="1">+IF(AND(ISNUMBER(OFFSET('Sanitation Data'!$F$11,0,10*ROW('Sanitation Data'!F16))),'Data Summary'!CX22="Yes"),OFFSET('Sanitation Data'!$F$11,0,10*ROW('Sanitation Data'!F16)),NA())</f>
        <v>#N/A</v>
      </c>
      <c r="AJ22" s="505" t="e">
        <f ca="1">+IF(AND(ISNUMBER(OFFSET('Sanitation Data'!$F$12,0,10*ROW('Sanitation Data'!F16))),'Data Summary'!CY22="Yes"),OFFSET('Sanitation Data'!$F$12,0,10*ROW('Sanitation Data'!F16)),NA())</f>
        <v>#N/A</v>
      </c>
      <c r="AK22" s="505" t="e">
        <f ca="1">+IF(AND(ISNUMBER(OFFSET('Sanitation Data'!$G$4,0,10*ROW('Sanitation Data'!G16))),'Data Summary'!CZ22="Yes"),100-OFFSET('Sanitation Data'!$G$4,0,10*ROW('Sanitation Data'!G16)),NA())</f>
        <v>#N/A</v>
      </c>
      <c r="AL22" s="505" t="e">
        <f ca="1">+IF(AND(ISNUMBER(OFFSET('Sanitation Data'!$G$6,0,10*ROW('Sanitation Data'!G16))),'Data Summary'!DA22="Yes"),OFFSET('Sanitation Data'!$G$6,0,10*ROW('Sanitation Data'!G16)),NA())</f>
        <v>#N/A</v>
      </c>
      <c r="AM22" s="505" t="e">
        <f ca="1">+IF(AND(ISNUMBER(OFFSET('Sanitation Data'!$G$10,0,10*ROW('Sanitation Data'!G16))),'Data Summary'!DB22="Yes"),OFFSET('Sanitation Data'!$G$10,0,10*ROW('Sanitation Data'!G16)),NA())</f>
        <v>#N/A</v>
      </c>
      <c r="AN22" s="505" t="e">
        <f ca="1">+IF(AND(ISNUMBER(OFFSET('Sanitation Data'!$G$11,0,10*ROW('Sanitation Data'!G16))),'Data Summary'!DC22="Yes"),OFFSET('Sanitation Data'!$G$11,0,10*ROW('Sanitation Data'!G16)),NA())</f>
        <v>#N/A</v>
      </c>
      <c r="AO22" s="505" t="e">
        <f ca="1">+IF(AND(ISNUMBER(OFFSET('Sanitation Data'!$G$12,0,10*ROW('Sanitation Data'!G16))),'Data Summary'!DD22="Yes"),OFFSET('Sanitation Data'!$G$12,0,10*ROW('Sanitation Data'!G16)),NA())</f>
        <v>#N/A</v>
      </c>
      <c r="AP22" s="505" t="e">
        <f ca="1">+IF(AND(ISNUMBER(OFFSET('Sanitation Data'!$H$4,0,10*ROW('Sanitation Data'!H16))),'Data Summary'!DE22="Yes"),100-OFFSET('Sanitation Data'!$H$4,0,10*ROW('Sanitation Data'!H16)),NA())</f>
        <v>#N/A</v>
      </c>
      <c r="AQ22" s="505" t="e">
        <f ca="1">+IF(AND(ISNUMBER(OFFSET('Sanitation Data'!$H$6,0,10*ROW('Sanitation Data'!H16))),'Data Summary'!DF22="Yes"),OFFSET('Sanitation Data'!$H$6,0,10*ROW('Sanitation Data'!H16)),NA())</f>
        <v>#N/A</v>
      </c>
      <c r="AR22" s="505" t="e">
        <f ca="1">+IF(AND(ISNUMBER(OFFSET('Sanitation Data'!$H$10,0,10*ROW('Sanitation Data'!H16))),'Data Summary'!DG22="Yes"),OFFSET('Sanitation Data'!$H$10,0,10*ROW('Sanitation Data'!H16)),NA())</f>
        <v>#N/A</v>
      </c>
      <c r="AS22" s="505" t="e">
        <f ca="1">+IF(AND(ISNUMBER(OFFSET('Sanitation Data'!$H$11,0,10*ROW('Sanitation Data'!H16))),'Data Summary'!DH22="Yes"),OFFSET('Sanitation Data'!$H$11,0,10*ROW('Sanitation Data'!H16)),NA())</f>
        <v>#N/A</v>
      </c>
      <c r="AT22" s="505" t="e">
        <f ca="1">+IF(AND(ISNUMBER(OFFSET('Sanitation Data'!$H$12,0,10*ROW('Sanitation Data'!H16))),'Data Summary'!DI22="Yes"),OFFSET('Sanitation Data'!$H$12,0,10*ROW('Sanitation Data'!H16)),NA())</f>
        <v>#N/A</v>
      </c>
      <c r="AU22" s="505" t="e">
        <f ca="1">+IF(AND(ISNUMBER(OFFSET('Sanitation Data'!$I$4,0,10*ROW('Sanitation Data'!I16))),'Data Summary'!DJ22="Yes"),100-OFFSET('Sanitation Data'!$I$4,0,10*ROW('Sanitation Data'!I16)),NA())</f>
        <v>#N/A</v>
      </c>
      <c r="AV22" s="505" t="e">
        <f ca="1">+IF(AND(ISNUMBER(OFFSET('Sanitation Data'!$I$6,0,10*ROW('Sanitation Data'!I16))),'Data Summary'!DK22="Yes"),OFFSET('Sanitation Data'!$I$6,0,10*ROW('Sanitation Data'!I16)),NA())</f>
        <v>#N/A</v>
      </c>
      <c r="AW22" s="505" t="e">
        <f ca="1">+IF(AND(ISNUMBER(OFFSET('Sanitation Data'!$I$10,0,10*ROW('Sanitation Data'!I16))),'Data Summary'!DL22="Yes"),OFFSET('Sanitation Data'!$I$10,0,10*ROW('Sanitation Data'!I16)),NA())</f>
        <v>#N/A</v>
      </c>
      <c r="AX22" s="505" t="e">
        <f ca="1">+IF(AND(ISNUMBER(OFFSET('Sanitation Data'!$I$11,0,10*ROW('Sanitation Data'!I16))),'Data Summary'!DM22="Yes"),OFFSET('Sanitation Data'!$I$11,0,10*ROW('Sanitation Data'!I16)),NA())</f>
        <v>#N/A</v>
      </c>
      <c r="AY22" s="505" t="e">
        <f ca="1">+IF(AND(ISNUMBER(OFFSET('Sanitation Data'!$I$12,0,10*ROW('Sanitation Data'!I16))),'Data Summary'!DN22="Yes"),OFFSET('Sanitation Data'!$I$12,0,10*ROW('Sanitation Data'!I16)),NA())</f>
        <v>#N/A</v>
      </c>
      <c r="AZ22" s="506" t="e">
        <f ca="1">+IF(AND(ISNUMBER(OFFSET('Hygiene Data'!$D$5,0,10*ROW('Hygiene Data'!D16))),'Data Summary'!DO22="Yes"),OFFSET('Hygiene Data'!$D$5,0,10*ROW('Hygiene Data'!D16)),NA())</f>
        <v>#N/A</v>
      </c>
      <c r="BA22" s="506" t="e">
        <f ca="1">+IF(AND(ISNUMBER(OFFSET('Hygiene Data'!$D$7,0,10*ROW('Hygiene Data'!D16))),'Data Summary'!DP22="Yes"),OFFSET('Hygiene Data'!$D$7,0,10*ROW('Hygiene Data'!D16)),NA())</f>
        <v>#N/A</v>
      </c>
      <c r="BB22" s="506" t="e">
        <f ca="1">+IF(AND(ISNUMBER(OFFSET('Hygiene Data'!$D$9,0,10*ROW('Hygiene Data'!D16))),'Data Summary'!DQ22="Yes"),OFFSET('Hygiene Data'!$D$9,0,10*ROW('Hygiene Data'!D16)),NA())</f>
        <v>#N/A</v>
      </c>
      <c r="BC22" s="506" t="e">
        <f ca="1">+IF(AND(ISNUMBER(OFFSET('Hygiene Data'!$E$5,0,10*ROW('Hygiene Data'!E16))),'Data Summary'!DR22="Yes"),OFFSET('Hygiene Data'!$E$5,0,10*ROW('Hygiene Data'!E16)),NA())</f>
        <v>#N/A</v>
      </c>
      <c r="BD22" s="506" t="e">
        <f ca="1">+IF(AND(ISNUMBER(OFFSET('Hygiene Data'!$E$7,0,10*ROW('Hygiene Data'!E16))),'Data Summary'!DS22="Yes"),OFFSET('Hygiene Data'!$E$7,0,10*ROW('Hygiene Data'!E16)),NA())</f>
        <v>#N/A</v>
      </c>
      <c r="BE22" s="506" t="e">
        <f ca="1">+IF(AND(ISNUMBER(OFFSET('Hygiene Data'!$E$9,0,10*ROW('Hygiene Data'!E16))),'Data Summary'!DT22="Yes"),OFFSET('Hygiene Data'!$E$9,0,10*ROW('Hygiene Data'!E16)),NA())</f>
        <v>#N/A</v>
      </c>
      <c r="BF22" s="506" t="e">
        <f ca="1">+IF(AND(ISNUMBER(OFFSET('Hygiene Data'!$F$5,0,10*ROW('Hygiene Data'!F16))),'Data Summary'!DU22="Yes"),OFFSET('Hygiene Data'!$F$5,0,10*ROW('Hygiene Data'!F16)),NA())</f>
        <v>#N/A</v>
      </c>
      <c r="BG22" s="506" t="e">
        <f ca="1">+IF(AND(ISNUMBER(OFFSET('Hygiene Data'!$F$7,0,10*ROW('Hygiene Data'!F16))),'Data Summary'!DV22="Yes"),OFFSET('Hygiene Data'!$F$7,0,10*ROW('Hygiene Data'!F16)),NA())</f>
        <v>#N/A</v>
      </c>
      <c r="BH22" s="506" t="e">
        <f ca="1">+IF(AND(ISNUMBER(OFFSET('Hygiene Data'!$F$9,0,10*ROW('Hygiene Data'!F16))),'Data Summary'!DW22="Yes"),OFFSET('Hygiene Data'!$F$9,0,10*ROW('Hygiene Data'!F16)),NA())</f>
        <v>#N/A</v>
      </c>
      <c r="BI22" s="506" t="e">
        <f ca="1">+IF(AND(ISNUMBER(OFFSET('Hygiene Data'!$G$5,0,10*ROW('Hygiene Data'!G16))),'Data Summary'!DX22="Yes"),OFFSET('Hygiene Data'!$G$5,0,10*ROW('Hygiene Data'!G16)),NA())</f>
        <v>#N/A</v>
      </c>
      <c r="BJ22" s="506" t="e">
        <f ca="1">+IF(AND(ISNUMBER(OFFSET('Hygiene Data'!$G$7,0,10*ROW('Hygiene Data'!G16))),'Data Summary'!DY22="Yes"),OFFSET('Hygiene Data'!$G$7,0,10*ROW('Hygiene Data'!G16)),NA())</f>
        <v>#N/A</v>
      </c>
      <c r="BK22" s="506" t="e">
        <f ca="1">+IF(AND(ISNUMBER(OFFSET('Hygiene Data'!$G$9,0,10*ROW('Hygiene Data'!G16))),'Data Summary'!DZ22="Yes"),OFFSET('Hygiene Data'!$G$9,0,10*ROW('Hygiene Data'!G16)),NA())</f>
        <v>#N/A</v>
      </c>
      <c r="BL22" s="506" t="e">
        <f ca="1">+IF(AND(ISNUMBER(OFFSET('Hygiene Data'!$H$5,0,10*ROW('Hygiene Data'!H16))),'Data Summary'!EA22="Yes"),OFFSET('Hygiene Data'!$H$5,0,10*ROW('Hygiene Data'!H16)),NA())</f>
        <v>#N/A</v>
      </c>
      <c r="BM22" s="506" t="e">
        <f ca="1">+IF(AND(ISNUMBER(OFFSET('Hygiene Data'!$H$7,0,10*ROW('Hygiene Data'!H16))),'Data Summary'!EB22="Yes"),OFFSET('Hygiene Data'!$H$7,0,10*ROW('Hygiene Data'!H16)),NA())</f>
        <v>#N/A</v>
      </c>
      <c r="BN22" s="506" t="e">
        <f ca="1">+IF(AND(ISNUMBER(OFFSET('Hygiene Data'!$H$9,0,10*ROW('Hygiene Data'!H16))),'Data Summary'!EC22="Yes"),OFFSET('Hygiene Data'!$H$9,0,10*ROW('Hygiene Data'!H16)),NA())</f>
        <v>#N/A</v>
      </c>
      <c r="BO22" s="506" t="e">
        <f ca="1">+IF(AND(ISNUMBER(OFFSET('Hygiene Data'!$I$5,0,10*ROW('Hygiene Data'!I16))),'Data Summary'!ED22="Yes"),OFFSET('Hygiene Data'!$I$5,0,10*ROW('Hygiene Data'!I16)),NA())</f>
        <v>#N/A</v>
      </c>
      <c r="BP22" s="506" t="e">
        <f ca="1">+IF(AND(ISNUMBER(OFFSET('Hygiene Data'!$I$7,0,10*ROW('Hygiene Data'!I16))),'Data Summary'!EE22="Yes"),OFFSET('Hygiene Data'!$I$7,0,10*ROW('Hygiene Data'!I16)),NA())</f>
        <v>#N/A</v>
      </c>
      <c r="BQ22" s="506" t="e">
        <f ca="1">+IF(AND(ISNUMBER(OFFSET('Hygiene Data'!$I$9,0,10*ROW('Hygiene Data'!I16))),'Data Summary'!EF22="Yes"),OFFSET('Hygiene Data'!$I$9,0,10*ROW('Hygiene Data'!I16)),NA())</f>
        <v>#N/A</v>
      </c>
    </row>
    <row r="23" spans="1:69" x14ac:dyDescent="0.25">
      <c r="A23" s="502" t="e">
        <f ca="1">+RIGHT('Data Summary'!A23,LEN('Data Summary'!A23)-9)</f>
        <v>#VALUE!</v>
      </c>
      <c r="B23" s="476" t="str">
        <f ca="1">+IF(ISTEXT('Data Summary'!B23),'Data Summary'!B23,"")</f>
        <v/>
      </c>
      <c r="C23" s="503" t="e">
        <f ca="1">+VALUE('Data Summary'!C23)</f>
        <v>#VALUE!</v>
      </c>
      <c r="D23" s="504" t="e">
        <f ca="1">+IF(AND(ISNUMBER(OFFSET('Water Data'!$D$4,0,10*ROW('Water Data'!D17))),'Data Summary'!BS23="Yes"),100-OFFSET('Water Data'!$D$4,0,10*ROW('Water Data'!D17)),NA())</f>
        <v>#N/A</v>
      </c>
      <c r="E23" s="504" t="e">
        <f ca="1">+IF(AND(ISNUMBER(OFFSET('Water Data'!$D$6,0,10*ROW('Water Data'!D17))),'Data Summary'!BT23="Yes"),OFFSET('Water Data'!$D$6,0,10*ROW('Water Data'!D17)),NA())</f>
        <v>#N/A</v>
      </c>
      <c r="F23" s="504" t="e">
        <f ca="1">+IF(AND(ISNUMBER(OFFSET('Water Data'!$D$9,0,10*ROW('Water Data'!D17))),'Data Summary'!BU23="Yes"),OFFSET('Water Data'!$D$9,0,10*ROW('Water Data'!D17)),NA())</f>
        <v>#N/A</v>
      </c>
      <c r="G23" s="504" t="e">
        <f ca="1">+IF(AND(ISNUMBER(OFFSET('Water Data'!$E$4,0,10*ROW('Water Data'!E17))),'Data Summary'!BV23="Yes"),100-OFFSET('Water Data'!$E$4,0,10*ROW('Water Data'!E17)),NA())</f>
        <v>#N/A</v>
      </c>
      <c r="H23" s="504" t="e">
        <f ca="1">+IF(AND(ISNUMBER(OFFSET('Water Data'!$E$6,0,10*ROW('Water Data'!E17))),'Data Summary'!BW23="Yes"),OFFSET('Water Data'!$E$6,0,10*ROW('Water Data'!E17)),NA())</f>
        <v>#N/A</v>
      </c>
      <c r="I23" s="504" t="e">
        <f ca="1">+IF(AND(ISNUMBER(OFFSET('Water Data'!$E$9,0,10*ROW('Water Data'!E17))),'Data Summary'!BX23="Yes"),OFFSET('Water Data'!$E$9,0,10*ROW('Water Data'!E17)),NA())</f>
        <v>#N/A</v>
      </c>
      <c r="J23" s="504" t="e">
        <f ca="1">+IF(AND(ISNUMBER(OFFSET('Water Data'!$F$4,0,10*ROW('Water Data'!F17))),'Data Summary'!BY23="Yes"),100-OFFSET('Water Data'!$F$4,0,10*ROW('Water Data'!F17)),NA())</f>
        <v>#N/A</v>
      </c>
      <c r="K23" s="504" t="e">
        <f ca="1">+IF(AND(ISNUMBER(OFFSET('Water Data'!$F$6,0,10*ROW('Water Data'!F17))),'Data Summary'!BZ23="Yes"),OFFSET('Water Data'!$F$6,0,10*ROW('Water Data'!F17)),NA())</f>
        <v>#N/A</v>
      </c>
      <c r="L23" s="504" t="e">
        <f ca="1">+IF(AND(ISNUMBER(OFFSET('Water Data'!$F$9,0,10*ROW('Water Data'!F17))),'Data Summary'!CA23="Yes"),OFFSET('Water Data'!$F$9,0,10*ROW('Water Data'!F17)),NA())</f>
        <v>#N/A</v>
      </c>
      <c r="M23" s="504" t="e">
        <f ca="1">+IF(AND(ISNUMBER(OFFSET('Water Data'!$G$4,0,10*ROW('Water Data'!G17))),'Data Summary'!CB23="Yes"),100-OFFSET('Water Data'!$G$4,0,10*ROW('Water Data'!G17)),NA())</f>
        <v>#N/A</v>
      </c>
      <c r="N23" s="504" t="e">
        <f ca="1">+IF(AND(ISNUMBER(OFFSET('Water Data'!$G$6,0,10*ROW('Water Data'!G17))),'Data Summary'!CC23="Yes"),OFFSET('Water Data'!$G$6,0,10*ROW('Water Data'!G17)),NA())</f>
        <v>#N/A</v>
      </c>
      <c r="O23" s="504" t="e">
        <f ca="1">+IF(AND(ISNUMBER(OFFSET('Water Data'!$G$9,0,10*ROW('Water Data'!G17))),'Data Summary'!CD23="Yes"),OFFSET('Water Data'!$G$9,0,10*ROW('Water Data'!G17)),NA())</f>
        <v>#N/A</v>
      </c>
      <c r="P23" s="504" t="e">
        <f ca="1">+IF(AND(ISNUMBER(OFFSET('Water Data'!$H$4,0,10*ROW('Water Data'!H17))),'Data Summary'!CE23="Yes"),100-OFFSET('Water Data'!$H$4,0,10*ROW('Water Data'!H17)),NA())</f>
        <v>#N/A</v>
      </c>
      <c r="Q23" s="504" t="e">
        <f ca="1">+IF(AND(ISNUMBER(OFFSET('Water Data'!$H$6,0,10*ROW('Water Data'!H17))),'Data Summary'!CF23="Yes"),OFFSET('Water Data'!$H$6,0,10*ROW('Water Data'!H17)),NA())</f>
        <v>#N/A</v>
      </c>
      <c r="R23" s="504" t="e">
        <f ca="1">+IF(AND(ISNUMBER(OFFSET('Water Data'!$H$9,0,10*ROW('Water Data'!H17))),'Data Summary'!CG23="Yes"),OFFSET('Water Data'!$H$9,0,10*ROW('Water Data'!H17)),NA())</f>
        <v>#N/A</v>
      </c>
      <c r="S23" s="504" t="e">
        <f ca="1">+IF(AND(ISNUMBER(OFFSET('Water Data'!$I$4,0,10*ROW('Water Data'!I17))),'Data Summary'!CH23="Yes"),100-OFFSET('Water Data'!$I$4,0,10*ROW('Water Data'!I17)),NA())</f>
        <v>#N/A</v>
      </c>
      <c r="T23" s="504" t="e">
        <f ca="1">+IF(AND(ISNUMBER(OFFSET('Water Data'!$I$6,0,10*ROW('Water Data'!I17))),'Data Summary'!CI23="Yes"),OFFSET('Water Data'!$I$6,0,10*ROW('Water Data'!I17)),NA())</f>
        <v>#N/A</v>
      </c>
      <c r="U23" s="504" t="e">
        <f ca="1">+IF(AND(ISNUMBER(OFFSET('Water Data'!$I$9,0,10*ROW('Water Data'!I17))),'Data Summary'!CJ23="Yes"),OFFSET('Water Data'!$I$9,0,10*ROW('Water Data'!I17)),NA())</f>
        <v>#N/A</v>
      </c>
      <c r="V23" s="505" t="e">
        <f ca="1">+IF(AND(ISNUMBER(OFFSET('Sanitation Data'!$D$4,0,10*ROW('Sanitation Data'!D17))),'Data Summary'!CK23="Yes"),100-OFFSET('Sanitation Data'!$D$4,0,10*ROW('Sanitation Data'!D17)),NA())</f>
        <v>#N/A</v>
      </c>
      <c r="W23" s="505" t="e">
        <f ca="1">+IF(AND(ISNUMBER(OFFSET('Sanitation Data'!$D$6,0,10*ROW('Sanitation Data'!D17))),'Data Summary'!CL23="Yes"),OFFSET('Sanitation Data'!$D$6,0,10*ROW('Sanitation Data'!D17)),NA())</f>
        <v>#N/A</v>
      </c>
      <c r="X23" s="505" t="e">
        <f ca="1">+IF(AND(ISNUMBER(OFFSET('Sanitation Data'!$D$10,0,10*ROW('Sanitation Data'!D17))),'Data Summary'!CM23="Yes"),OFFSET('Sanitation Data'!$D$10,0,10*ROW('Sanitation Data'!D17)),NA())</f>
        <v>#N/A</v>
      </c>
      <c r="Y23" s="505" t="e">
        <f ca="1">+IF(AND(ISNUMBER(OFFSET('Sanitation Data'!$D$11,0,10*ROW('Sanitation Data'!D17))),'Data Summary'!CN23="Yes"),OFFSET('Sanitation Data'!$D$11,0,10*ROW('Sanitation Data'!D17)),NA())</f>
        <v>#N/A</v>
      </c>
      <c r="Z23" s="505" t="e">
        <f ca="1">+IF(AND(ISNUMBER(OFFSET('Sanitation Data'!$D$12,0,10*ROW('Sanitation Data'!D17))),'Data Summary'!CO23="Yes"),OFFSET('Sanitation Data'!$D$12,0,10*ROW('Sanitation Data'!D17)),NA())</f>
        <v>#N/A</v>
      </c>
      <c r="AA23" s="505" t="e">
        <f ca="1">+IF(AND(ISNUMBER(OFFSET('Sanitation Data'!$E$4,0,10*ROW('Sanitation Data'!E17))),'Data Summary'!CP23="Yes"),100-OFFSET('Sanitation Data'!$E$4,0,10*ROW('Sanitation Data'!E17)),NA())</f>
        <v>#N/A</v>
      </c>
      <c r="AB23" s="505" t="e">
        <f ca="1">+IF(AND(ISNUMBER(OFFSET('Sanitation Data'!$E$6,0,10*ROW('Sanitation Data'!E17))),'Data Summary'!CQ23="Yes"),OFFSET('Sanitation Data'!$E$6,0,10*ROW('Sanitation Data'!E17)),NA())</f>
        <v>#N/A</v>
      </c>
      <c r="AC23" s="505" t="e">
        <f ca="1">+IF(AND(ISNUMBER(OFFSET('Sanitation Data'!$E$10,0,10*ROW('Sanitation Data'!E17))),'Data Summary'!CR23="Yes"),OFFSET('Sanitation Data'!$E$10,0,10*ROW('Sanitation Data'!E17)),NA())</f>
        <v>#N/A</v>
      </c>
      <c r="AD23" s="505" t="e">
        <f ca="1">+IF(AND(ISNUMBER(OFFSET('Sanitation Data'!$E$11,0,10*ROW('Sanitation Data'!E17))),'Data Summary'!CS23="Yes"),OFFSET('Sanitation Data'!$E$11,0,10*ROW('Sanitation Data'!E17)),NA())</f>
        <v>#N/A</v>
      </c>
      <c r="AE23" s="505" t="e">
        <f ca="1">+IF(AND(ISNUMBER(OFFSET('Sanitation Data'!$E$12,0,10*ROW('Sanitation Data'!E17))),'Data Summary'!CT23="Yes"),OFFSET('Sanitation Data'!$E$12,0,10*ROW('Sanitation Data'!E17)),NA())</f>
        <v>#N/A</v>
      </c>
      <c r="AF23" s="505" t="e">
        <f ca="1">+IF(AND(ISNUMBER(OFFSET('Sanitation Data'!$F$4,0,10*ROW('Sanitation Data'!F17))),'Data Summary'!CU23="Yes"),100-OFFSET('Sanitation Data'!$F$4,0,10*ROW('Sanitation Data'!F17)),NA())</f>
        <v>#N/A</v>
      </c>
      <c r="AG23" s="505" t="e">
        <f ca="1">+IF(AND(ISNUMBER(OFFSET('Sanitation Data'!$F$6,0,10*ROW('Sanitation Data'!F17))),'Data Summary'!CV23="Yes"),OFFSET('Sanitation Data'!$F$6,0,10*ROW('Sanitation Data'!F17)),NA())</f>
        <v>#N/A</v>
      </c>
      <c r="AH23" s="505" t="e">
        <f ca="1">+IF(AND(ISNUMBER(OFFSET('Sanitation Data'!$F$10,0,10*ROW('Sanitation Data'!F17))),'Data Summary'!CW23="Yes"),OFFSET('Sanitation Data'!$F$10,0,10*ROW('Sanitation Data'!F17)),NA())</f>
        <v>#N/A</v>
      </c>
      <c r="AI23" s="505" t="e">
        <f ca="1">+IF(AND(ISNUMBER(OFFSET('Sanitation Data'!$F$11,0,10*ROW('Sanitation Data'!F17))),'Data Summary'!CX23="Yes"),OFFSET('Sanitation Data'!$F$11,0,10*ROW('Sanitation Data'!F17)),NA())</f>
        <v>#N/A</v>
      </c>
      <c r="AJ23" s="505" t="e">
        <f ca="1">+IF(AND(ISNUMBER(OFFSET('Sanitation Data'!$F$12,0,10*ROW('Sanitation Data'!F17))),'Data Summary'!CY23="Yes"),OFFSET('Sanitation Data'!$F$12,0,10*ROW('Sanitation Data'!F17)),NA())</f>
        <v>#N/A</v>
      </c>
      <c r="AK23" s="505" t="e">
        <f ca="1">+IF(AND(ISNUMBER(OFFSET('Sanitation Data'!$G$4,0,10*ROW('Sanitation Data'!G17))),'Data Summary'!CZ23="Yes"),100-OFFSET('Sanitation Data'!$G$4,0,10*ROW('Sanitation Data'!G17)),NA())</f>
        <v>#N/A</v>
      </c>
      <c r="AL23" s="505" t="e">
        <f ca="1">+IF(AND(ISNUMBER(OFFSET('Sanitation Data'!$G$6,0,10*ROW('Sanitation Data'!G17))),'Data Summary'!DA23="Yes"),OFFSET('Sanitation Data'!$G$6,0,10*ROW('Sanitation Data'!G17)),NA())</f>
        <v>#N/A</v>
      </c>
      <c r="AM23" s="505" t="e">
        <f ca="1">+IF(AND(ISNUMBER(OFFSET('Sanitation Data'!$G$10,0,10*ROW('Sanitation Data'!G17))),'Data Summary'!DB23="Yes"),OFFSET('Sanitation Data'!$G$10,0,10*ROW('Sanitation Data'!G17)),NA())</f>
        <v>#N/A</v>
      </c>
      <c r="AN23" s="505" t="e">
        <f ca="1">+IF(AND(ISNUMBER(OFFSET('Sanitation Data'!$G$11,0,10*ROW('Sanitation Data'!G17))),'Data Summary'!DC23="Yes"),OFFSET('Sanitation Data'!$G$11,0,10*ROW('Sanitation Data'!G17)),NA())</f>
        <v>#N/A</v>
      </c>
      <c r="AO23" s="505" t="e">
        <f ca="1">+IF(AND(ISNUMBER(OFFSET('Sanitation Data'!$G$12,0,10*ROW('Sanitation Data'!G17))),'Data Summary'!DD23="Yes"),OFFSET('Sanitation Data'!$G$12,0,10*ROW('Sanitation Data'!G17)),NA())</f>
        <v>#N/A</v>
      </c>
      <c r="AP23" s="505" t="e">
        <f ca="1">+IF(AND(ISNUMBER(OFFSET('Sanitation Data'!$H$4,0,10*ROW('Sanitation Data'!H17))),'Data Summary'!DE23="Yes"),100-OFFSET('Sanitation Data'!$H$4,0,10*ROW('Sanitation Data'!H17)),NA())</f>
        <v>#N/A</v>
      </c>
      <c r="AQ23" s="505" t="e">
        <f ca="1">+IF(AND(ISNUMBER(OFFSET('Sanitation Data'!$H$6,0,10*ROW('Sanitation Data'!H17))),'Data Summary'!DF23="Yes"),OFFSET('Sanitation Data'!$H$6,0,10*ROW('Sanitation Data'!H17)),NA())</f>
        <v>#N/A</v>
      </c>
      <c r="AR23" s="505" t="e">
        <f ca="1">+IF(AND(ISNUMBER(OFFSET('Sanitation Data'!$H$10,0,10*ROW('Sanitation Data'!H17))),'Data Summary'!DG23="Yes"),OFFSET('Sanitation Data'!$H$10,0,10*ROW('Sanitation Data'!H17)),NA())</f>
        <v>#N/A</v>
      </c>
      <c r="AS23" s="505" t="e">
        <f ca="1">+IF(AND(ISNUMBER(OFFSET('Sanitation Data'!$H$11,0,10*ROW('Sanitation Data'!H17))),'Data Summary'!DH23="Yes"),OFFSET('Sanitation Data'!$H$11,0,10*ROW('Sanitation Data'!H17)),NA())</f>
        <v>#N/A</v>
      </c>
      <c r="AT23" s="505" t="e">
        <f ca="1">+IF(AND(ISNUMBER(OFFSET('Sanitation Data'!$H$12,0,10*ROW('Sanitation Data'!H17))),'Data Summary'!DI23="Yes"),OFFSET('Sanitation Data'!$H$12,0,10*ROW('Sanitation Data'!H17)),NA())</f>
        <v>#N/A</v>
      </c>
      <c r="AU23" s="505" t="e">
        <f ca="1">+IF(AND(ISNUMBER(OFFSET('Sanitation Data'!$I$4,0,10*ROW('Sanitation Data'!I17))),'Data Summary'!DJ23="Yes"),100-OFFSET('Sanitation Data'!$I$4,0,10*ROW('Sanitation Data'!I17)),NA())</f>
        <v>#N/A</v>
      </c>
      <c r="AV23" s="505" t="e">
        <f ca="1">+IF(AND(ISNUMBER(OFFSET('Sanitation Data'!$I$6,0,10*ROW('Sanitation Data'!I17))),'Data Summary'!DK23="Yes"),OFFSET('Sanitation Data'!$I$6,0,10*ROW('Sanitation Data'!I17)),NA())</f>
        <v>#N/A</v>
      </c>
      <c r="AW23" s="505" t="e">
        <f ca="1">+IF(AND(ISNUMBER(OFFSET('Sanitation Data'!$I$10,0,10*ROW('Sanitation Data'!I17))),'Data Summary'!DL23="Yes"),OFFSET('Sanitation Data'!$I$10,0,10*ROW('Sanitation Data'!I17)),NA())</f>
        <v>#N/A</v>
      </c>
      <c r="AX23" s="505" t="e">
        <f ca="1">+IF(AND(ISNUMBER(OFFSET('Sanitation Data'!$I$11,0,10*ROW('Sanitation Data'!I17))),'Data Summary'!DM23="Yes"),OFFSET('Sanitation Data'!$I$11,0,10*ROW('Sanitation Data'!I17)),NA())</f>
        <v>#N/A</v>
      </c>
      <c r="AY23" s="505" t="e">
        <f ca="1">+IF(AND(ISNUMBER(OFFSET('Sanitation Data'!$I$12,0,10*ROW('Sanitation Data'!I17))),'Data Summary'!DN23="Yes"),OFFSET('Sanitation Data'!$I$12,0,10*ROW('Sanitation Data'!I17)),NA())</f>
        <v>#N/A</v>
      </c>
      <c r="AZ23" s="506" t="e">
        <f ca="1">+IF(AND(ISNUMBER(OFFSET('Hygiene Data'!$D$5,0,10*ROW('Hygiene Data'!D17))),'Data Summary'!DO23="Yes"),OFFSET('Hygiene Data'!$D$5,0,10*ROW('Hygiene Data'!D17)),NA())</f>
        <v>#N/A</v>
      </c>
      <c r="BA23" s="506" t="e">
        <f ca="1">+IF(AND(ISNUMBER(OFFSET('Hygiene Data'!$D$7,0,10*ROW('Hygiene Data'!D17))),'Data Summary'!DP23="Yes"),OFFSET('Hygiene Data'!$D$7,0,10*ROW('Hygiene Data'!D17)),NA())</f>
        <v>#N/A</v>
      </c>
      <c r="BB23" s="506" t="e">
        <f ca="1">+IF(AND(ISNUMBER(OFFSET('Hygiene Data'!$D$9,0,10*ROW('Hygiene Data'!D17))),'Data Summary'!DQ23="Yes"),OFFSET('Hygiene Data'!$D$9,0,10*ROW('Hygiene Data'!D17)),NA())</f>
        <v>#N/A</v>
      </c>
      <c r="BC23" s="506" t="e">
        <f ca="1">+IF(AND(ISNUMBER(OFFSET('Hygiene Data'!$E$5,0,10*ROW('Hygiene Data'!E17))),'Data Summary'!DR23="Yes"),OFFSET('Hygiene Data'!$E$5,0,10*ROW('Hygiene Data'!E17)),NA())</f>
        <v>#N/A</v>
      </c>
      <c r="BD23" s="506" t="e">
        <f ca="1">+IF(AND(ISNUMBER(OFFSET('Hygiene Data'!$E$7,0,10*ROW('Hygiene Data'!E17))),'Data Summary'!DS23="Yes"),OFFSET('Hygiene Data'!$E$7,0,10*ROW('Hygiene Data'!E17)),NA())</f>
        <v>#N/A</v>
      </c>
      <c r="BE23" s="506" t="e">
        <f ca="1">+IF(AND(ISNUMBER(OFFSET('Hygiene Data'!$E$9,0,10*ROW('Hygiene Data'!E17))),'Data Summary'!DT23="Yes"),OFFSET('Hygiene Data'!$E$9,0,10*ROW('Hygiene Data'!E17)),NA())</f>
        <v>#N/A</v>
      </c>
      <c r="BF23" s="506" t="e">
        <f ca="1">+IF(AND(ISNUMBER(OFFSET('Hygiene Data'!$F$5,0,10*ROW('Hygiene Data'!F17))),'Data Summary'!DU23="Yes"),OFFSET('Hygiene Data'!$F$5,0,10*ROW('Hygiene Data'!F17)),NA())</f>
        <v>#N/A</v>
      </c>
      <c r="BG23" s="506" t="e">
        <f ca="1">+IF(AND(ISNUMBER(OFFSET('Hygiene Data'!$F$7,0,10*ROW('Hygiene Data'!F17))),'Data Summary'!DV23="Yes"),OFFSET('Hygiene Data'!$F$7,0,10*ROW('Hygiene Data'!F17)),NA())</f>
        <v>#N/A</v>
      </c>
      <c r="BH23" s="506" t="e">
        <f ca="1">+IF(AND(ISNUMBER(OFFSET('Hygiene Data'!$F$9,0,10*ROW('Hygiene Data'!F17))),'Data Summary'!DW23="Yes"),OFFSET('Hygiene Data'!$F$9,0,10*ROW('Hygiene Data'!F17)),NA())</f>
        <v>#N/A</v>
      </c>
      <c r="BI23" s="506" t="e">
        <f ca="1">+IF(AND(ISNUMBER(OFFSET('Hygiene Data'!$G$5,0,10*ROW('Hygiene Data'!G17))),'Data Summary'!DX23="Yes"),OFFSET('Hygiene Data'!$G$5,0,10*ROW('Hygiene Data'!G17)),NA())</f>
        <v>#N/A</v>
      </c>
      <c r="BJ23" s="506" t="e">
        <f ca="1">+IF(AND(ISNUMBER(OFFSET('Hygiene Data'!$G$7,0,10*ROW('Hygiene Data'!G17))),'Data Summary'!DY23="Yes"),OFFSET('Hygiene Data'!$G$7,0,10*ROW('Hygiene Data'!G17)),NA())</f>
        <v>#N/A</v>
      </c>
      <c r="BK23" s="506" t="e">
        <f ca="1">+IF(AND(ISNUMBER(OFFSET('Hygiene Data'!$G$9,0,10*ROW('Hygiene Data'!G17))),'Data Summary'!DZ23="Yes"),OFFSET('Hygiene Data'!$G$9,0,10*ROW('Hygiene Data'!G17)),NA())</f>
        <v>#N/A</v>
      </c>
      <c r="BL23" s="506" t="e">
        <f ca="1">+IF(AND(ISNUMBER(OFFSET('Hygiene Data'!$H$5,0,10*ROW('Hygiene Data'!H17))),'Data Summary'!EA23="Yes"),OFFSET('Hygiene Data'!$H$5,0,10*ROW('Hygiene Data'!H17)),NA())</f>
        <v>#N/A</v>
      </c>
      <c r="BM23" s="506" t="e">
        <f ca="1">+IF(AND(ISNUMBER(OFFSET('Hygiene Data'!$H$7,0,10*ROW('Hygiene Data'!H17))),'Data Summary'!EB23="Yes"),OFFSET('Hygiene Data'!$H$7,0,10*ROW('Hygiene Data'!H17)),NA())</f>
        <v>#N/A</v>
      </c>
      <c r="BN23" s="506" t="e">
        <f ca="1">+IF(AND(ISNUMBER(OFFSET('Hygiene Data'!$H$9,0,10*ROW('Hygiene Data'!H17))),'Data Summary'!EC23="Yes"),OFFSET('Hygiene Data'!$H$9,0,10*ROW('Hygiene Data'!H17)),NA())</f>
        <v>#N/A</v>
      </c>
      <c r="BO23" s="506" t="e">
        <f ca="1">+IF(AND(ISNUMBER(OFFSET('Hygiene Data'!$I$5,0,10*ROW('Hygiene Data'!I17))),'Data Summary'!ED23="Yes"),OFFSET('Hygiene Data'!$I$5,0,10*ROW('Hygiene Data'!I17)),NA())</f>
        <v>#N/A</v>
      </c>
      <c r="BP23" s="506" t="e">
        <f ca="1">+IF(AND(ISNUMBER(OFFSET('Hygiene Data'!$I$7,0,10*ROW('Hygiene Data'!I17))),'Data Summary'!EE23="Yes"),OFFSET('Hygiene Data'!$I$7,0,10*ROW('Hygiene Data'!I17)),NA())</f>
        <v>#N/A</v>
      </c>
      <c r="BQ23" s="506" t="e">
        <f ca="1">+IF(AND(ISNUMBER(OFFSET('Hygiene Data'!$I$9,0,10*ROW('Hygiene Data'!I17))),'Data Summary'!EF23="Yes"),OFFSET('Hygiene Data'!$I$9,0,10*ROW('Hygiene Data'!I17)),NA())</f>
        <v>#N/A</v>
      </c>
    </row>
    <row r="24" spans="1:69" x14ac:dyDescent="0.25">
      <c r="A24" s="502" t="e">
        <f ca="1">+RIGHT('Data Summary'!A24,LEN('Data Summary'!A24)-9)</f>
        <v>#VALUE!</v>
      </c>
      <c r="B24" s="476" t="str">
        <f ca="1">+IF(ISTEXT('Data Summary'!B24),'Data Summary'!B24,"")</f>
        <v/>
      </c>
      <c r="C24" s="503" t="e">
        <f ca="1">+VALUE('Data Summary'!C24)</f>
        <v>#VALUE!</v>
      </c>
      <c r="D24" s="504" t="e">
        <f ca="1">+IF(AND(ISNUMBER(OFFSET('Water Data'!$D$4,0,10*ROW('Water Data'!D18))),'Data Summary'!BS24="Yes"),100-OFFSET('Water Data'!$D$4,0,10*ROW('Water Data'!D18)),NA())</f>
        <v>#N/A</v>
      </c>
      <c r="E24" s="504" t="e">
        <f ca="1">+IF(AND(ISNUMBER(OFFSET('Water Data'!$D$6,0,10*ROW('Water Data'!D18))),'Data Summary'!BT24="Yes"),OFFSET('Water Data'!$D$6,0,10*ROW('Water Data'!D18)),NA())</f>
        <v>#N/A</v>
      </c>
      <c r="F24" s="504" t="e">
        <f ca="1">+IF(AND(ISNUMBER(OFFSET('Water Data'!$D$9,0,10*ROW('Water Data'!D18))),'Data Summary'!BU24="Yes"),OFFSET('Water Data'!$D$9,0,10*ROW('Water Data'!D18)),NA())</f>
        <v>#N/A</v>
      </c>
      <c r="G24" s="504" t="e">
        <f ca="1">+IF(AND(ISNUMBER(OFFSET('Water Data'!$E$4,0,10*ROW('Water Data'!E18))),'Data Summary'!BV24="Yes"),100-OFFSET('Water Data'!$E$4,0,10*ROW('Water Data'!E18)),NA())</f>
        <v>#N/A</v>
      </c>
      <c r="H24" s="504" t="e">
        <f ca="1">+IF(AND(ISNUMBER(OFFSET('Water Data'!$E$6,0,10*ROW('Water Data'!E18))),'Data Summary'!BW24="Yes"),OFFSET('Water Data'!$E$6,0,10*ROW('Water Data'!E18)),NA())</f>
        <v>#N/A</v>
      </c>
      <c r="I24" s="504" t="e">
        <f ca="1">+IF(AND(ISNUMBER(OFFSET('Water Data'!$E$9,0,10*ROW('Water Data'!E18))),'Data Summary'!BX24="Yes"),OFFSET('Water Data'!$E$9,0,10*ROW('Water Data'!E18)),NA())</f>
        <v>#N/A</v>
      </c>
      <c r="J24" s="504" t="e">
        <f ca="1">+IF(AND(ISNUMBER(OFFSET('Water Data'!$F$4,0,10*ROW('Water Data'!F18))),'Data Summary'!BY24="Yes"),100-OFFSET('Water Data'!$F$4,0,10*ROW('Water Data'!F18)),NA())</f>
        <v>#N/A</v>
      </c>
      <c r="K24" s="504" t="e">
        <f ca="1">+IF(AND(ISNUMBER(OFFSET('Water Data'!$F$6,0,10*ROW('Water Data'!F18))),'Data Summary'!BZ24="Yes"),OFFSET('Water Data'!$F$6,0,10*ROW('Water Data'!F18)),NA())</f>
        <v>#N/A</v>
      </c>
      <c r="L24" s="504" t="e">
        <f ca="1">+IF(AND(ISNUMBER(OFFSET('Water Data'!$F$9,0,10*ROW('Water Data'!F18))),'Data Summary'!CA24="Yes"),OFFSET('Water Data'!$F$9,0,10*ROW('Water Data'!F18)),NA())</f>
        <v>#N/A</v>
      </c>
      <c r="M24" s="504" t="e">
        <f ca="1">+IF(AND(ISNUMBER(OFFSET('Water Data'!$G$4,0,10*ROW('Water Data'!G18))),'Data Summary'!CB24="Yes"),100-OFFSET('Water Data'!$G$4,0,10*ROW('Water Data'!G18)),NA())</f>
        <v>#N/A</v>
      </c>
      <c r="N24" s="504" t="e">
        <f ca="1">+IF(AND(ISNUMBER(OFFSET('Water Data'!$G$6,0,10*ROW('Water Data'!G18))),'Data Summary'!CC24="Yes"),OFFSET('Water Data'!$G$6,0,10*ROW('Water Data'!G18)),NA())</f>
        <v>#N/A</v>
      </c>
      <c r="O24" s="504" t="e">
        <f ca="1">+IF(AND(ISNUMBER(OFFSET('Water Data'!$G$9,0,10*ROW('Water Data'!G18))),'Data Summary'!CD24="Yes"),OFFSET('Water Data'!$G$9,0,10*ROW('Water Data'!G18)),NA())</f>
        <v>#N/A</v>
      </c>
      <c r="P24" s="504" t="e">
        <f ca="1">+IF(AND(ISNUMBER(OFFSET('Water Data'!$H$4,0,10*ROW('Water Data'!H18))),'Data Summary'!CE24="Yes"),100-OFFSET('Water Data'!$H$4,0,10*ROW('Water Data'!H18)),NA())</f>
        <v>#N/A</v>
      </c>
      <c r="Q24" s="504" t="e">
        <f ca="1">+IF(AND(ISNUMBER(OFFSET('Water Data'!$H$6,0,10*ROW('Water Data'!H18))),'Data Summary'!CF24="Yes"),OFFSET('Water Data'!$H$6,0,10*ROW('Water Data'!H18)),NA())</f>
        <v>#N/A</v>
      </c>
      <c r="R24" s="504" t="e">
        <f ca="1">+IF(AND(ISNUMBER(OFFSET('Water Data'!$H$9,0,10*ROW('Water Data'!H18))),'Data Summary'!CG24="Yes"),OFFSET('Water Data'!$H$9,0,10*ROW('Water Data'!H18)),NA())</f>
        <v>#N/A</v>
      </c>
      <c r="S24" s="504" t="e">
        <f ca="1">+IF(AND(ISNUMBER(OFFSET('Water Data'!$I$4,0,10*ROW('Water Data'!I18))),'Data Summary'!CH24="Yes"),100-OFFSET('Water Data'!$I$4,0,10*ROW('Water Data'!I18)),NA())</f>
        <v>#N/A</v>
      </c>
      <c r="T24" s="504" t="e">
        <f ca="1">+IF(AND(ISNUMBER(OFFSET('Water Data'!$I$6,0,10*ROW('Water Data'!I18))),'Data Summary'!CI24="Yes"),OFFSET('Water Data'!$I$6,0,10*ROW('Water Data'!I18)),NA())</f>
        <v>#N/A</v>
      </c>
      <c r="U24" s="504" t="e">
        <f ca="1">+IF(AND(ISNUMBER(OFFSET('Water Data'!$I$9,0,10*ROW('Water Data'!I18))),'Data Summary'!CJ24="Yes"),OFFSET('Water Data'!$I$9,0,10*ROW('Water Data'!I18)),NA())</f>
        <v>#N/A</v>
      </c>
      <c r="V24" s="505" t="e">
        <f ca="1">+IF(AND(ISNUMBER(OFFSET('Sanitation Data'!$D$4,0,10*ROW('Sanitation Data'!D18))),'Data Summary'!CK24="Yes"),100-OFFSET('Sanitation Data'!$D$4,0,10*ROW('Sanitation Data'!D18)),NA())</f>
        <v>#N/A</v>
      </c>
      <c r="W24" s="505" t="e">
        <f ca="1">+IF(AND(ISNUMBER(OFFSET('Sanitation Data'!$D$6,0,10*ROW('Sanitation Data'!D18))),'Data Summary'!CL24="Yes"),OFFSET('Sanitation Data'!$D$6,0,10*ROW('Sanitation Data'!D18)),NA())</f>
        <v>#N/A</v>
      </c>
      <c r="X24" s="505" t="e">
        <f ca="1">+IF(AND(ISNUMBER(OFFSET('Sanitation Data'!$D$10,0,10*ROW('Sanitation Data'!D18))),'Data Summary'!CM24="Yes"),OFFSET('Sanitation Data'!$D$10,0,10*ROW('Sanitation Data'!D18)),NA())</f>
        <v>#N/A</v>
      </c>
      <c r="Y24" s="505" t="e">
        <f ca="1">+IF(AND(ISNUMBER(OFFSET('Sanitation Data'!$D$11,0,10*ROW('Sanitation Data'!D18))),'Data Summary'!CN24="Yes"),OFFSET('Sanitation Data'!$D$11,0,10*ROW('Sanitation Data'!D18)),NA())</f>
        <v>#N/A</v>
      </c>
      <c r="Z24" s="505" t="e">
        <f ca="1">+IF(AND(ISNUMBER(OFFSET('Sanitation Data'!$D$12,0,10*ROW('Sanitation Data'!D18))),'Data Summary'!CO24="Yes"),OFFSET('Sanitation Data'!$D$12,0,10*ROW('Sanitation Data'!D18)),NA())</f>
        <v>#N/A</v>
      </c>
      <c r="AA24" s="505" t="e">
        <f ca="1">+IF(AND(ISNUMBER(OFFSET('Sanitation Data'!$E$4,0,10*ROW('Sanitation Data'!E18))),'Data Summary'!CP24="Yes"),100-OFFSET('Sanitation Data'!$E$4,0,10*ROW('Sanitation Data'!E18)),NA())</f>
        <v>#N/A</v>
      </c>
      <c r="AB24" s="505" t="e">
        <f ca="1">+IF(AND(ISNUMBER(OFFSET('Sanitation Data'!$E$6,0,10*ROW('Sanitation Data'!E18))),'Data Summary'!CQ24="Yes"),OFFSET('Sanitation Data'!$E$6,0,10*ROW('Sanitation Data'!E18)),NA())</f>
        <v>#N/A</v>
      </c>
      <c r="AC24" s="505" t="e">
        <f ca="1">+IF(AND(ISNUMBER(OFFSET('Sanitation Data'!$E$10,0,10*ROW('Sanitation Data'!E18))),'Data Summary'!CR24="Yes"),OFFSET('Sanitation Data'!$E$10,0,10*ROW('Sanitation Data'!E18)),NA())</f>
        <v>#N/A</v>
      </c>
      <c r="AD24" s="505" t="e">
        <f ca="1">+IF(AND(ISNUMBER(OFFSET('Sanitation Data'!$E$11,0,10*ROW('Sanitation Data'!E18))),'Data Summary'!CS24="Yes"),OFFSET('Sanitation Data'!$E$11,0,10*ROW('Sanitation Data'!E18)),NA())</f>
        <v>#N/A</v>
      </c>
      <c r="AE24" s="505" t="e">
        <f ca="1">+IF(AND(ISNUMBER(OFFSET('Sanitation Data'!$E$12,0,10*ROW('Sanitation Data'!E18))),'Data Summary'!CT24="Yes"),OFFSET('Sanitation Data'!$E$12,0,10*ROW('Sanitation Data'!E18)),NA())</f>
        <v>#N/A</v>
      </c>
      <c r="AF24" s="505" t="e">
        <f ca="1">+IF(AND(ISNUMBER(OFFSET('Sanitation Data'!$F$4,0,10*ROW('Sanitation Data'!F18))),'Data Summary'!CU24="Yes"),100-OFFSET('Sanitation Data'!$F$4,0,10*ROW('Sanitation Data'!F18)),NA())</f>
        <v>#N/A</v>
      </c>
      <c r="AG24" s="505" t="e">
        <f ca="1">+IF(AND(ISNUMBER(OFFSET('Sanitation Data'!$F$6,0,10*ROW('Sanitation Data'!F18))),'Data Summary'!CV24="Yes"),OFFSET('Sanitation Data'!$F$6,0,10*ROW('Sanitation Data'!F18)),NA())</f>
        <v>#N/A</v>
      </c>
      <c r="AH24" s="505" t="e">
        <f ca="1">+IF(AND(ISNUMBER(OFFSET('Sanitation Data'!$F$10,0,10*ROW('Sanitation Data'!F18))),'Data Summary'!CW24="Yes"),OFFSET('Sanitation Data'!$F$10,0,10*ROW('Sanitation Data'!F18)),NA())</f>
        <v>#N/A</v>
      </c>
      <c r="AI24" s="505" t="e">
        <f ca="1">+IF(AND(ISNUMBER(OFFSET('Sanitation Data'!$F$11,0,10*ROW('Sanitation Data'!F18))),'Data Summary'!CX24="Yes"),OFFSET('Sanitation Data'!$F$11,0,10*ROW('Sanitation Data'!F18)),NA())</f>
        <v>#N/A</v>
      </c>
      <c r="AJ24" s="505" t="e">
        <f ca="1">+IF(AND(ISNUMBER(OFFSET('Sanitation Data'!$F$12,0,10*ROW('Sanitation Data'!F18))),'Data Summary'!CY24="Yes"),OFFSET('Sanitation Data'!$F$12,0,10*ROW('Sanitation Data'!F18)),NA())</f>
        <v>#N/A</v>
      </c>
      <c r="AK24" s="505" t="e">
        <f ca="1">+IF(AND(ISNUMBER(OFFSET('Sanitation Data'!$G$4,0,10*ROW('Sanitation Data'!G18))),'Data Summary'!CZ24="Yes"),100-OFFSET('Sanitation Data'!$G$4,0,10*ROW('Sanitation Data'!G18)),NA())</f>
        <v>#N/A</v>
      </c>
      <c r="AL24" s="505" t="e">
        <f ca="1">+IF(AND(ISNUMBER(OFFSET('Sanitation Data'!$G$6,0,10*ROW('Sanitation Data'!G18))),'Data Summary'!DA24="Yes"),OFFSET('Sanitation Data'!$G$6,0,10*ROW('Sanitation Data'!G18)),NA())</f>
        <v>#N/A</v>
      </c>
      <c r="AM24" s="505" t="e">
        <f ca="1">+IF(AND(ISNUMBER(OFFSET('Sanitation Data'!$G$10,0,10*ROW('Sanitation Data'!G18))),'Data Summary'!DB24="Yes"),OFFSET('Sanitation Data'!$G$10,0,10*ROW('Sanitation Data'!G18)),NA())</f>
        <v>#N/A</v>
      </c>
      <c r="AN24" s="505" t="e">
        <f ca="1">+IF(AND(ISNUMBER(OFFSET('Sanitation Data'!$G$11,0,10*ROW('Sanitation Data'!G18))),'Data Summary'!DC24="Yes"),OFFSET('Sanitation Data'!$G$11,0,10*ROW('Sanitation Data'!G18)),NA())</f>
        <v>#N/A</v>
      </c>
      <c r="AO24" s="505" t="e">
        <f ca="1">+IF(AND(ISNUMBER(OFFSET('Sanitation Data'!$G$12,0,10*ROW('Sanitation Data'!G18))),'Data Summary'!DD24="Yes"),OFFSET('Sanitation Data'!$G$12,0,10*ROW('Sanitation Data'!G18)),NA())</f>
        <v>#N/A</v>
      </c>
      <c r="AP24" s="505" t="e">
        <f ca="1">+IF(AND(ISNUMBER(OFFSET('Sanitation Data'!$H$4,0,10*ROW('Sanitation Data'!H18))),'Data Summary'!DE24="Yes"),100-OFFSET('Sanitation Data'!$H$4,0,10*ROW('Sanitation Data'!H18)),NA())</f>
        <v>#N/A</v>
      </c>
      <c r="AQ24" s="505" t="e">
        <f ca="1">+IF(AND(ISNUMBER(OFFSET('Sanitation Data'!$H$6,0,10*ROW('Sanitation Data'!H18))),'Data Summary'!DF24="Yes"),OFFSET('Sanitation Data'!$H$6,0,10*ROW('Sanitation Data'!H18)),NA())</f>
        <v>#N/A</v>
      </c>
      <c r="AR24" s="505" t="e">
        <f ca="1">+IF(AND(ISNUMBER(OFFSET('Sanitation Data'!$H$10,0,10*ROW('Sanitation Data'!H18))),'Data Summary'!DG24="Yes"),OFFSET('Sanitation Data'!$H$10,0,10*ROW('Sanitation Data'!H18)),NA())</f>
        <v>#N/A</v>
      </c>
      <c r="AS24" s="505" t="e">
        <f ca="1">+IF(AND(ISNUMBER(OFFSET('Sanitation Data'!$H$11,0,10*ROW('Sanitation Data'!H18))),'Data Summary'!DH24="Yes"),OFFSET('Sanitation Data'!$H$11,0,10*ROW('Sanitation Data'!H18)),NA())</f>
        <v>#N/A</v>
      </c>
      <c r="AT24" s="505" t="e">
        <f ca="1">+IF(AND(ISNUMBER(OFFSET('Sanitation Data'!$H$12,0,10*ROW('Sanitation Data'!H18))),'Data Summary'!DI24="Yes"),OFFSET('Sanitation Data'!$H$12,0,10*ROW('Sanitation Data'!H18)),NA())</f>
        <v>#N/A</v>
      </c>
      <c r="AU24" s="505" t="e">
        <f ca="1">+IF(AND(ISNUMBER(OFFSET('Sanitation Data'!$I$4,0,10*ROW('Sanitation Data'!I18))),'Data Summary'!DJ24="Yes"),100-OFFSET('Sanitation Data'!$I$4,0,10*ROW('Sanitation Data'!I18)),NA())</f>
        <v>#N/A</v>
      </c>
      <c r="AV24" s="505" t="e">
        <f ca="1">+IF(AND(ISNUMBER(OFFSET('Sanitation Data'!$I$6,0,10*ROW('Sanitation Data'!I18))),'Data Summary'!DK24="Yes"),OFFSET('Sanitation Data'!$I$6,0,10*ROW('Sanitation Data'!I18)),NA())</f>
        <v>#N/A</v>
      </c>
      <c r="AW24" s="505" t="e">
        <f ca="1">+IF(AND(ISNUMBER(OFFSET('Sanitation Data'!$I$10,0,10*ROW('Sanitation Data'!I18))),'Data Summary'!DL24="Yes"),OFFSET('Sanitation Data'!$I$10,0,10*ROW('Sanitation Data'!I18)),NA())</f>
        <v>#N/A</v>
      </c>
      <c r="AX24" s="505" t="e">
        <f ca="1">+IF(AND(ISNUMBER(OFFSET('Sanitation Data'!$I$11,0,10*ROW('Sanitation Data'!I18))),'Data Summary'!DM24="Yes"),OFFSET('Sanitation Data'!$I$11,0,10*ROW('Sanitation Data'!I18)),NA())</f>
        <v>#N/A</v>
      </c>
      <c r="AY24" s="505" t="e">
        <f ca="1">+IF(AND(ISNUMBER(OFFSET('Sanitation Data'!$I$12,0,10*ROW('Sanitation Data'!I18))),'Data Summary'!DN24="Yes"),OFFSET('Sanitation Data'!$I$12,0,10*ROW('Sanitation Data'!I18)),NA())</f>
        <v>#N/A</v>
      </c>
      <c r="AZ24" s="506" t="e">
        <f ca="1">+IF(AND(ISNUMBER(OFFSET('Hygiene Data'!$D$5,0,10*ROW('Hygiene Data'!D18))),'Data Summary'!DO24="Yes"),OFFSET('Hygiene Data'!$D$5,0,10*ROW('Hygiene Data'!D18)),NA())</f>
        <v>#N/A</v>
      </c>
      <c r="BA24" s="506" t="e">
        <f ca="1">+IF(AND(ISNUMBER(OFFSET('Hygiene Data'!$D$7,0,10*ROW('Hygiene Data'!D18))),'Data Summary'!DP24="Yes"),OFFSET('Hygiene Data'!$D$7,0,10*ROW('Hygiene Data'!D18)),NA())</f>
        <v>#N/A</v>
      </c>
      <c r="BB24" s="506" t="e">
        <f ca="1">+IF(AND(ISNUMBER(OFFSET('Hygiene Data'!$D$9,0,10*ROW('Hygiene Data'!D18))),'Data Summary'!DQ24="Yes"),OFFSET('Hygiene Data'!$D$9,0,10*ROW('Hygiene Data'!D18)),NA())</f>
        <v>#N/A</v>
      </c>
      <c r="BC24" s="506" t="e">
        <f ca="1">+IF(AND(ISNUMBER(OFFSET('Hygiene Data'!$E$5,0,10*ROW('Hygiene Data'!E18))),'Data Summary'!DR24="Yes"),OFFSET('Hygiene Data'!$E$5,0,10*ROW('Hygiene Data'!E18)),NA())</f>
        <v>#N/A</v>
      </c>
      <c r="BD24" s="506" t="e">
        <f ca="1">+IF(AND(ISNUMBER(OFFSET('Hygiene Data'!$E$7,0,10*ROW('Hygiene Data'!E18))),'Data Summary'!DS24="Yes"),OFFSET('Hygiene Data'!$E$7,0,10*ROW('Hygiene Data'!E18)),NA())</f>
        <v>#N/A</v>
      </c>
      <c r="BE24" s="506" t="e">
        <f ca="1">+IF(AND(ISNUMBER(OFFSET('Hygiene Data'!$E$9,0,10*ROW('Hygiene Data'!E18))),'Data Summary'!DT24="Yes"),OFFSET('Hygiene Data'!$E$9,0,10*ROW('Hygiene Data'!E18)),NA())</f>
        <v>#N/A</v>
      </c>
      <c r="BF24" s="506" t="e">
        <f ca="1">+IF(AND(ISNUMBER(OFFSET('Hygiene Data'!$F$5,0,10*ROW('Hygiene Data'!F18))),'Data Summary'!DU24="Yes"),OFFSET('Hygiene Data'!$F$5,0,10*ROW('Hygiene Data'!F18)),NA())</f>
        <v>#N/A</v>
      </c>
      <c r="BG24" s="506" t="e">
        <f ca="1">+IF(AND(ISNUMBER(OFFSET('Hygiene Data'!$F$7,0,10*ROW('Hygiene Data'!F18))),'Data Summary'!DV24="Yes"),OFFSET('Hygiene Data'!$F$7,0,10*ROW('Hygiene Data'!F18)),NA())</f>
        <v>#N/A</v>
      </c>
      <c r="BH24" s="506" t="e">
        <f ca="1">+IF(AND(ISNUMBER(OFFSET('Hygiene Data'!$F$9,0,10*ROW('Hygiene Data'!F18))),'Data Summary'!DW24="Yes"),OFFSET('Hygiene Data'!$F$9,0,10*ROW('Hygiene Data'!F18)),NA())</f>
        <v>#N/A</v>
      </c>
      <c r="BI24" s="506" t="e">
        <f ca="1">+IF(AND(ISNUMBER(OFFSET('Hygiene Data'!$G$5,0,10*ROW('Hygiene Data'!G18))),'Data Summary'!DX24="Yes"),OFFSET('Hygiene Data'!$G$5,0,10*ROW('Hygiene Data'!G18)),NA())</f>
        <v>#N/A</v>
      </c>
      <c r="BJ24" s="506" t="e">
        <f ca="1">+IF(AND(ISNUMBER(OFFSET('Hygiene Data'!$G$7,0,10*ROW('Hygiene Data'!G18))),'Data Summary'!DY24="Yes"),OFFSET('Hygiene Data'!$G$7,0,10*ROW('Hygiene Data'!G18)),NA())</f>
        <v>#N/A</v>
      </c>
      <c r="BK24" s="506" t="e">
        <f ca="1">+IF(AND(ISNUMBER(OFFSET('Hygiene Data'!$G$9,0,10*ROW('Hygiene Data'!G18))),'Data Summary'!DZ24="Yes"),OFFSET('Hygiene Data'!$G$9,0,10*ROW('Hygiene Data'!G18)),NA())</f>
        <v>#N/A</v>
      </c>
      <c r="BL24" s="506" t="e">
        <f ca="1">+IF(AND(ISNUMBER(OFFSET('Hygiene Data'!$H$5,0,10*ROW('Hygiene Data'!H18))),'Data Summary'!EA24="Yes"),OFFSET('Hygiene Data'!$H$5,0,10*ROW('Hygiene Data'!H18)),NA())</f>
        <v>#N/A</v>
      </c>
      <c r="BM24" s="506" t="e">
        <f ca="1">+IF(AND(ISNUMBER(OFFSET('Hygiene Data'!$H$7,0,10*ROW('Hygiene Data'!H18))),'Data Summary'!EB24="Yes"),OFFSET('Hygiene Data'!$H$7,0,10*ROW('Hygiene Data'!H18)),NA())</f>
        <v>#N/A</v>
      </c>
      <c r="BN24" s="506" t="e">
        <f ca="1">+IF(AND(ISNUMBER(OFFSET('Hygiene Data'!$H$9,0,10*ROW('Hygiene Data'!H18))),'Data Summary'!EC24="Yes"),OFFSET('Hygiene Data'!$H$9,0,10*ROW('Hygiene Data'!H18)),NA())</f>
        <v>#N/A</v>
      </c>
      <c r="BO24" s="506" t="e">
        <f ca="1">+IF(AND(ISNUMBER(OFFSET('Hygiene Data'!$I$5,0,10*ROW('Hygiene Data'!I18))),'Data Summary'!ED24="Yes"),OFFSET('Hygiene Data'!$I$5,0,10*ROW('Hygiene Data'!I18)),NA())</f>
        <v>#N/A</v>
      </c>
      <c r="BP24" s="506" t="e">
        <f ca="1">+IF(AND(ISNUMBER(OFFSET('Hygiene Data'!$I$7,0,10*ROW('Hygiene Data'!I18))),'Data Summary'!EE24="Yes"),OFFSET('Hygiene Data'!$I$7,0,10*ROW('Hygiene Data'!I18)),NA())</f>
        <v>#N/A</v>
      </c>
      <c r="BQ24" s="506" t="e">
        <f ca="1">+IF(AND(ISNUMBER(OFFSET('Hygiene Data'!$I$9,0,10*ROW('Hygiene Data'!I18))),'Data Summary'!EF24="Yes"),OFFSET('Hygiene Data'!$I$9,0,10*ROW('Hygiene Data'!I18)),NA())</f>
        <v>#N/A</v>
      </c>
    </row>
    <row r="25" spans="1:69" x14ac:dyDescent="0.25">
      <c r="A25" s="502" t="e">
        <f ca="1">+RIGHT('Data Summary'!A25,LEN('Data Summary'!A25)-9)</f>
        <v>#VALUE!</v>
      </c>
      <c r="B25" s="476" t="str">
        <f ca="1">+IF(ISTEXT('Data Summary'!B25),'Data Summary'!B25,"")</f>
        <v/>
      </c>
      <c r="C25" s="503" t="e">
        <f ca="1">+VALUE('Data Summary'!C25)</f>
        <v>#VALUE!</v>
      </c>
      <c r="D25" s="504" t="e">
        <f ca="1">+IF(AND(ISNUMBER(OFFSET('Water Data'!$D$4,0,10*ROW('Water Data'!D19))),'Data Summary'!BS25="Yes"),100-OFFSET('Water Data'!$D$4,0,10*ROW('Water Data'!D19)),NA())</f>
        <v>#N/A</v>
      </c>
      <c r="E25" s="504" t="e">
        <f ca="1">+IF(AND(ISNUMBER(OFFSET('Water Data'!$D$6,0,10*ROW('Water Data'!D19))),'Data Summary'!BT25="Yes"),OFFSET('Water Data'!$D$6,0,10*ROW('Water Data'!D19)),NA())</f>
        <v>#N/A</v>
      </c>
      <c r="F25" s="504" t="e">
        <f ca="1">+IF(AND(ISNUMBER(OFFSET('Water Data'!$D$9,0,10*ROW('Water Data'!D19))),'Data Summary'!BU25="Yes"),OFFSET('Water Data'!$D$9,0,10*ROW('Water Data'!D19)),NA())</f>
        <v>#N/A</v>
      </c>
      <c r="G25" s="504" t="e">
        <f ca="1">+IF(AND(ISNUMBER(OFFSET('Water Data'!$E$4,0,10*ROW('Water Data'!E19))),'Data Summary'!BV25="Yes"),100-OFFSET('Water Data'!$E$4,0,10*ROW('Water Data'!E19)),NA())</f>
        <v>#N/A</v>
      </c>
      <c r="H25" s="504" t="e">
        <f ca="1">+IF(AND(ISNUMBER(OFFSET('Water Data'!$E$6,0,10*ROW('Water Data'!E19))),'Data Summary'!BW25="Yes"),OFFSET('Water Data'!$E$6,0,10*ROW('Water Data'!E19)),NA())</f>
        <v>#N/A</v>
      </c>
      <c r="I25" s="504" t="e">
        <f ca="1">+IF(AND(ISNUMBER(OFFSET('Water Data'!$E$9,0,10*ROW('Water Data'!E19))),'Data Summary'!BX25="Yes"),OFFSET('Water Data'!$E$9,0,10*ROW('Water Data'!E19)),NA())</f>
        <v>#N/A</v>
      </c>
      <c r="J25" s="504" t="e">
        <f ca="1">+IF(AND(ISNUMBER(OFFSET('Water Data'!$F$4,0,10*ROW('Water Data'!F19))),'Data Summary'!BY25="Yes"),100-OFFSET('Water Data'!$F$4,0,10*ROW('Water Data'!F19)),NA())</f>
        <v>#N/A</v>
      </c>
      <c r="K25" s="504" t="e">
        <f ca="1">+IF(AND(ISNUMBER(OFFSET('Water Data'!$F$6,0,10*ROW('Water Data'!F19))),'Data Summary'!BZ25="Yes"),OFFSET('Water Data'!$F$6,0,10*ROW('Water Data'!F19)),NA())</f>
        <v>#N/A</v>
      </c>
      <c r="L25" s="504" t="e">
        <f ca="1">+IF(AND(ISNUMBER(OFFSET('Water Data'!$F$9,0,10*ROW('Water Data'!F19))),'Data Summary'!CA25="Yes"),OFFSET('Water Data'!$F$9,0,10*ROW('Water Data'!F19)),NA())</f>
        <v>#N/A</v>
      </c>
      <c r="M25" s="504" t="e">
        <f ca="1">+IF(AND(ISNUMBER(OFFSET('Water Data'!$G$4,0,10*ROW('Water Data'!G19))),'Data Summary'!CB25="Yes"),100-OFFSET('Water Data'!$G$4,0,10*ROW('Water Data'!G19)),NA())</f>
        <v>#N/A</v>
      </c>
      <c r="N25" s="504" t="e">
        <f ca="1">+IF(AND(ISNUMBER(OFFSET('Water Data'!$G$6,0,10*ROW('Water Data'!G19))),'Data Summary'!CC25="Yes"),OFFSET('Water Data'!$G$6,0,10*ROW('Water Data'!G19)),NA())</f>
        <v>#N/A</v>
      </c>
      <c r="O25" s="504" t="e">
        <f ca="1">+IF(AND(ISNUMBER(OFFSET('Water Data'!$G$9,0,10*ROW('Water Data'!G19))),'Data Summary'!CD25="Yes"),OFFSET('Water Data'!$G$9,0,10*ROW('Water Data'!G19)),NA())</f>
        <v>#N/A</v>
      </c>
      <c r="P25" s="504" t="e">
        <f ca="1">+IF(AND(ISNUMBER(OFFSET('Water Data'!$H$4,0,10*ROW('Water Data'!H19))),'Data Summary'!CE25="Yes"),100-OFFSET('Water Data'!$H$4,0,10*ROW('Water Data'!H19)),NA())</f>
        <v>#N/A</v>
      </c>
      <c r="Q25" s="504" t="e">
        <f ca="1">+IF(AND(ISNUMBER(OFFSET('Water Data'!$H$6,0,10*ROW('Water Data'!H19))),'Data Summary'!CF25="Yes"),OFFSET('Water Data'!$H$6,0,10*ROW('Water Data'!H19)),NA())</f>
        <v>#N/A</v>
      </c>
      <c r="R25" s="504" t="e">
        <f ca="1">+IF(AND(ISNUMBER(OFFSET('Water Data'!$H$9,0,10*ROW('Water Data'!H19))),'Data Summary'!CG25="Yes"),OFFSET('Water Data'!$H$9,0,10*ROW('Water Data'!H19)),NA())</f>
        <v>#N/A</v>
      </c>
      <c r="S25" s="504" t="e">
        <f ca="1">+IF(AND(ISNUMBER(OFFSET('Water Data'!$I$4,0,10*ROW('Water Data'!I19))),'Data Summary'!CH25="Yes"),100-OFFSET('Water Data'!$I$4,0,10*ROW('Water Data'!I19)),NA())</f>
        <v>#N/A</v>
      </c>
      <c r="T25" s="504" t="e">
        <f ca="1">+IF(AND(ISNUMBER(OFFSET('Water Data'!$I$6,0,10*ROW('Water Data'!I19))),'Data Summary'!CI25="Yes"),OFFSET('Water Data'!$I$6,0,10*ROW('Water Data'!I19)),NA())</f>
        <v>#N/A</v>
      </c>
      <c r="U25" s="504" t="e">
        <f ca="1">+IF(AND(ISNUMBER(OFFSET('Water Data'!$I$9,0,10*ROW('Water Data'!I19))),'Data Summary'!CJ25="Yes"),OFFSET('Water Data'!$I$9,0,10*ROW('Water Data'!I19)),NA())</f>
        <v>#N/A</v>
      </c>
      <c r="V25" s="505" t="e">
        <f ca="1">+IF(AND(ISNUMBER(OFFSET('Sanitation Data'!$D$4,0,10*ROW('Sanitation Data'!D19))),'Data Summary'!CK25="Yes"),100-OFFSET('Sanitation Data'!$D$4,0,10*ROW('Sanitation Data'!D19)),NA())</f>
        <v>#N/A</v>
      </c>
      <c r="W25" s="505" t="e">
        <f ca="1">+IF(AND(ISNUMBER(OFFSET('Sanitation Data'!$D$6,0,10*ROW('Sanitation Data'!D19))),'Data Summary'!CL25="Yes"),OFFSET('Sanitation Data'!$D$6,0,10*ROW('Sanitation Data'!D19)),NA())</f>
        <v>#N/A</v>
      </c>
      <c r="X25" s="505" t="e">
        <f ca="1">+IF(AND(ISNUMBER(OFFSET('Sanitation Data'!$D$10,0,10*ROW('Sanitation Data'!D19))),'Data Summary'!CM25="Yes"),OFFSET('Sanitation Data'!$D$10,0,10*ROW('Sanitation Data'!D19)),NA())</f>
        <v>#N/A</v>
      </c>
      <c r="Y25" s="505" t="e">
        <f ca="1">+IF(AND(ISNUMBER(OFFSET('Sanitation Data'!$D$11,0,10*ROW('Sanitation Data'!D19))),'Data Summary'!CN25="Yes"),OFFSET('Sanitation Data'!$D$11,0,10*ROW('Sanitation Data'!D19)),NA())</f>
        <v>#N/A</v>
      </c>
      <c r="Z25" s="505" t="e">
        <f ca="1">+IF(AND(ISNUMBER(OFFSET('Sanitation Data'!$D$12,0,10*ROW('Sanitation Data'!D19))),'Data Summary'!CO25="Yes"),OFFSET('Sanitation Data'!$D$12,0,10*ROW('Sanitation Data'!D19)),NA())</f>
        <v>#N/A</v>
      </c>
      <c r="AA25" s="505" t="e">
        <f ca="1">+IF(AND(ISNUMBER(OFFSET('Sanitation Data'!$E$4,0,10*ROW('Sanitation Data'!E19))),'Data Summary'!CP25="Yes"),100-OFFSET('Sanitation Data'!$E$4,0,10*ROW('Sanitation Data'!E19)),NA())</f>
        <v>#N/A</v>
      </c>
      <c r="AB25" s="505" t="e">
        <f ca="1">+IF(AND(ISNUMBER(OFFSET('Sanitation Data'!$E$6,0,10*ROW('Sanitation Data'!E19))),'Data Summary'!CQ25="Yes"),OFFSET('Sanitation Data'!$E$6,0,10*ROW('Sanitation Data'!E19)),NA())</f>
        <v>#N/A</v>
      </c>
      <c r="AC25" s="505" t="e">
        <f ca="1">+IF(AND(ISNUMBER(OFFSET('Sanitation Data'!$E$10,0,10*ROW('Sanitation Data'!E19))),'Data Summary'!CR25="Yes"),OFFSET('Sanitation Data'!$E$10,0,10*ROW('Sanitation Data'!E19)),NA())</f>
        <v>#N/A</v>
      </c>
      <c r="AD25" s="505" t="e">
        <f ca="1">+IF(AND(ISNUMBER(OFFSET('Sanitation Data'!$E$11,0,10*ROW('Sanitation Data'!E19))),'Data Summary'!CS25="Yes"),OFFSET('Sanitation Data'!$E$11,0,10*ROW('Sanitation Data'!E19)),NA())</f>
        <v>#N/A</v>
      </c>
      <c r="AE25" s="505" t="e">
        <f ca="1">+IF(AND(ISNUMBER(OFFSET('Sanitation Data'!$E$12,0,10*ROW('Sanitation Data'!E19))),'Data Summary'!CT25="Yes"),OFFSET('Sanitation Data'!$E$12,0,10*ROW('Sanitation Data'!E19)),NA())</f>
        <v>#N/A</v>
      </c>
      <c r="AF25" s="505" t="e">
        <f ca="1">+IF(AND(ISNUMBER(OFFSET('Sanitation Data'!$F$4,0,10*ROW('Sanitation Data'!F19))),'Data Summary'!CU25="Yes"),100-OFFSET('Sanitation Data'!$F$4,0,10*ROW('Sanitation Data'!F19)),NA())</f>
        <v>#N/A</v>
      </c>
      <c r="AG25" s="505" t="e">
        <f ca="1">+IF(AND(ISNUMBER(OFFSET('Sanitation Data'!$F$6,0,10*ROW('Sanitation Data'!F19))),'Data Summary'!CV25="Yes"),OFFSET('Sanitation Data'!$F$6,0,10*ROW('Sanitation Data'!F19)),NA())</f>
        <v>#N/A</v>
      </c>
      <c r="AH25" s="505" t="e">
        <f ca="1">+IF(AND(ISNUMBER(OFFSET('Sanitation Data'!$F$10,0,10*ROW('Sanitation Data'!F19))),'Data Summary'!CW25="Yes"),OFFSET('Sanitation Data'!$F$10,0,10*ROW('Sanitation Data'!F19)),NA())</f>
        <v>#N/A</v>
      </c>
      <c r="AI25" s="505" t="e">
        <f ca="1">+IF(AND(ISNUMBER(OFFSET('Sanitation Data'!$F$11,0,10*ROW('Sanitation Data'!F19))),'Data Summary'!CX25="Yes"),OFFSET('Sanitation Data'!$F$11,0,10*ROW('Sanitation Data'!F19)),NA())</f>
        <v>#N/A</v>
      </c>
      <c r="AJ25" s="505" t="e">
        <f ca="1">+IF(AND(ISNUMBER(OFFSET('Sanitation Data'!$F$12,0,10*ROW('Sanitation Data'!F19))),'Data Summary'!CY25="Yes"),OFFSET('Sanitation Data'!$F$12,0,10*ROW('Sanitation Data'!F19)),NA())</f>
        <v>#N/A</v>
      </c>
      <c r="AK25" s="505" t="e">
        <f ca="1">+IF(AND(ISNUMBER(OFFSET('Sanitation Data'!$G$4,0,10*ROW('Sanitation Data'!G19))),'Data Summary'!CZ25="Yes"),100-OFFSET('Sanitation Data'!$G$4,0,10*ROW('Sanitation Data'!G19)),NA())</f>
        <v>#N/A</v>
      </c>
      <c r="AL25" s="505" t="e">
        <f ca="1">+IF(AND(ISNUMBER(OFFSET('Sanitation Data'!$G$6,0,10*ROW('Sanitation Data'!G19))),'Data Summary'!DA25="Yes"),OFFSET('Sanitation Data'!$G$6,0,10*ROW('Sanitation Data'!G19)),NA())</f>
        <v>#N/A</v>
      </c>
      <c r="AM25" s="505" t="e">
        <f ca="1">+IF(AND(ISNUMBER(OFFSET('Sanitation Data'!$G$10,0,10*ROW('Sanitation Data'!G19))),'Data Summary'!DB25="Yes"),OFFSET('Sanitation Data'!$G$10,0,10*ROW('Sanitation Data'!G19)),NA())</f>
        <v>#N/A</v>
      </c>
      <c r="AN25" s="505" t="e">
        <f ca="1">+IF(AND(ISNUMBER(OFFSET('Sanitation Data'!$G$11,0,10*ROW('Sanitation Data'!G19))),'Data Summary'!DC25="Yes"),OFFSET('Sanitation Data'!$G$11,0,10*ROW('Sanitation Data'!G19)),NA())</f>
        <v>#N/A</v>
      </c>
      <c r="AO25" s="505" t="e">
        <f ca="1">+IF(AND(ISNUMBER(OFFSET('Sanitation Data'!$G$12,0,10*ROW('Sanitation Data'!G19))),'Data Summary'!DD25="Yes"),OFFSET('Sanitation Data'!$G$12,0,10*ROW('Sanitation Data'!G19)),NA())</f>
        <v>#N/A</v>
      </c>
      <c r="AP25" s="505" t="e">
        <f ca="1">+IF(AND(ISNUMBER(OFFSET('Sanitation Data'!$H$4,0,10*ROW('Sanitation Data'!H19))),'Data Summary'!DE25="Yes"),100-OFFSET('Sanitation Data'!$H$4,0,10*ROW('Sanitation Data'!H19)),NA())</f>
        <v>#N/A</v>
      </c>
      <c r="AQ25" s="505" t="e">
        <f ca="1">+IF(AND(ISNUMBER(OFFSET('Sanitation Data'!$H$6,0,10*ROW('Sanitation Data'!H19))),'Data Summary'!DF25="Yes"),OFFSET('Sanitation Data'!$H$6,0,10*ROW('Sanitation Data'!H19)),NA())</f>
        <v>#N/A</v>
      </c>
      <c r="AR25" s="505" t="e">
        <f ca="1">+IF(AND(ISNUMBER(OFFSET('Sanitation Data'!$H$10,0,10*ROW('Sanitation Data'!H19))),'Data Summary'!DG25="Yes"),OFFSET('Sanitation Data'!$H$10,0,10*ROW('Sanitation Data'!H19)),NA())</f>
        <v>#N/A</v>
      </c>
      <c r="AS25" s="505" t="e">
        <f ca="1">+IF(AND(ISNUMBER(OFFSET('Sanitation Data'!$H$11,0,10*ROW('Sanitation Data'!H19))),'Data Summary'!DH25="Yes"),OFFSET('Sanitation Data'!$H$11,0,10*ROW('Sanitation Data'!H19)),NA())</f>
        <v>#N/A</v>
      </c>
      <c r="AT25" s="505" t="e">
        <f ca="1">+IF(AND(ISNUMBER(OFFSET('Sanitation Data'!$H$12,0,10*ROW('Sanitation Data'!H19))),'Data Summary'!DI25="Yes"),OFFSET('Sanitation Data'!$H$12,0,10*ROW('Sanitation Data'!H19)),NA())</f>
        <v>#N/A</v>
      </c>
      <c r="AU25" s="505" t="e">
        <f ca="1">+IF(AND(ISNUMBER(OFFSET('Sanitation Data'!$I$4,0,10*ROW('Sanitation Data'!I19))),'Data Summary'!DJ25="Yes"),100-OFFSET('Sanitation Data'!$I$4,0,10*ROW('Sanitation Data'!I19)),NA())</f>
        <v>#N/A</v>
      </c>
      <c r="AV25" s="505" t="e">
        <f ca="1">+IF(AND(ISNUMBER(OFFSET('Sanitation Data'!$I$6,0,10*ROW('Sanitation Data'!I19))),'Data Summary'!DK25="Yes"),OFFSET('Sanitation Data'!$I$6,0,10*ROW('Sanitation Data'!I19)),NA())</f>
        <v>#N/A</v>
      </c>
      <c r="AW25" s="505" t="e">
        <f ca="1">+IF(AND(ISNUMBER(OFFSET('Sanitation Data'!$I$10,0,10*ROW('Sanitation Data'!I19))),'Data Summary'!DL25="Yes"),OFFSET('Sanitation Data'!$I$10,0,10*ROW('Sanitation Data'!I19)),NA())</f>
        <v>#N/A</v>
      </c>
      <c r="AX25" s="505" t="e">
        <f ca="1">+IF(AND(ISNUMBER(OFFSET('Sanitation Data'!$I$11,0,10*ROW('Sanitation Data'!I19))),'Data Summary'!DM25="Yes"),OFFSET('Sanitation Data'!$I$11,0,10*ROW('Sanitation Data'!I19)),NA())</f>
        <v>#N/A</v>
      </c>
      <c r="AY25" s="505" t="e">
        <f ca="1">+IF(AND(ISNUMBER(OFFSET('Sanitation Data'!$I$12,0,10*ROW('Sanitation Data'!I19))),'Data Summary'!DN25="Yes"),OFFSET('Sanitation Data'!$I$12,0,10*ROW('Sanitation Data'!I19)),NA())</f>
        <v>#N/A</v>
      </c>
      <c r="AZ25" s="506" t="e">
        <f ca="1">+IF(AND(ISNUMBER(OFFSET('Hygiene Data'!$D$5,0,10*ROW('Hygiene Data'!D19))),'Data Summary'!DO25="Yes"),OFFSET('Hygiene Data'!$D$5,0,10*ROW('Hygiene Data'!D19)),NA())</f>
        <v>#N/A</v>
      </c>
      <c r="BA25" s="506" t="e">
        <f ca="1">+IF(AND(ISNUMBER(OFFSET('Hygiene Data'!$D$7,0,10*ROW('Hygiene Data'!D19))),'Data Summary'!DP25="Yes"),OFFSET('Hygiene Data'!$D$7,0,10*ROW('Hygiene Data'!D19)),NA())</f>
        <v>#N/A</v>
      </c>
      <c r="BB25" s="506" t="e">
        <f ca="1">+IF(AND(ISNUMBER(OFFSET('Hygiene Data'!$D$9,0,10*ROW('Hygiene Data'!D19))),'Data Summary'!DQ25="Yes"),OFFSET('Hygiene Data'!$D$9,0,10*ROW('Hygiene Data'!D19)),NA())</f>
        <v>#N/A</v>
      </c>
      <c r="BC25" s="506" t="e">
        <f ca="1">+IF(AND(ISNUMBER(OFFSET('Hygiene Data'!$E$5,0,10*ROW('Hygiene Data'!E19))),'Data Summary'!DR25="Yes"),OFFSET('Hygiene Data'!$E$5,0,10*ROW('Hygiene Data'!E19)),NA())</f>
        <v>#N/A</v>
      </c>
      <c r="BD25" s="506" t="e">
        <f ca="1">+IF(AND(ISNUMBER(OFFSET('Hygiene Data'!$E$7,0,10*ROW('Hygiene Data'!E19))),'Data Summary'!DS25="Yes"),OFFSET('Hygiene Data'!$E$7,0,10*ROW('Hygiene Data'!E19)),NA())</f>
        <v>#N/A</v>
      </c>
      <c r="BE25" s="506" t="e">
        <f ca="1">+IF(AND(ISNUMBER(OFFSET('Hygiene Data'!$E$9,0,10*ROW('Hygiene Data'!E19))),'Data Summary'!DT25="Yes"),OFFSET('Hygiene Data'!$E$9,0,10*ROW('Hygiene Data'!E19)),NA())</f>
        <v>#N/A</v>
      </c>
      <c r="BF25" s="506" t="e">
        <f ca="1">+IF(AND(ISNUMBER(OFFSET('Hygiene Data'!$F$5,0,10*ROW('Hygiene Data'!F19))),'Data Summary'!DU25="Yes"),OFFSET('Hygiene Data'!$F$5,0,10*ROW('Hygiene Data'!F19)),NA())</f>
        <v>#N/A</v>
      </c>
      <c r="BG25" s="506" t="e">
        <f ca="1">+IF(AND(ISNUMBER(OFFSET('Hygiene Data'!$F$7,0,10*ROW('Hygiene Data'!F19))),'Data Summary'!DV25="Yes"),OFFSET('Hygiene Data'!$F$7,0,10*ROW('Hygiene Data'!F19)),NA())</f>
        <v>#N/A</v>
      </c>
      <c r="BH25" s="506" t="e">
        <f ca="1">+IF(AND(ISNUMBER(OFFSET('Hygiene Data'!$F$9,0,10*ROW('Hygiene Data'!F19))),'Data Summary'!DW25="Yes"),OFFSET('Hygiene Data'!$F$9,0,10*ROW('Hygiene Data'!F19)),NA())</f>
        <v>#N/A</v>
      </c>
      <c r="BI25" s="506" t="e">
        <f ca="1">+IF(AND(ISNUMBER(OFFSET('Hygiene Data'!$G$5,0,10*ROW('Hygiene Data'!G19))),'Data Summary'!DX25="Yes"),OFFSET('Hygiene Data'!$G$5,0,10*ROW('Hygiene Data'!G19)),NA())</f>
        <v>#N/A</v>
      </c>
      <c r="BJ25" s="506" t="e">
        <f ca="1">+IF(AND(ISNUMBER(OFFSET('Hygiene Data'!$G$7,0,10*ROW('Hygiene Data'!G19))),'Data Summary'!DY25="Yes"),OFFSET('Hygiene Data'!$G$7,0,10*ROW('Hygiene Data'!G19)),NA())</f>
        <v>#N/A</v>
      </c>
      <c r="BK25" s="506" t="e">
        <f ca="1">+IF(AND(ISNUMBER(OFFSET('Hygiene Data'!$G$9,0,10*ROW('Hygiene Data'!G19))),'Data Summary'!DZ25="Yes"),OFFSET('Hygiene Data'!$G$9,0,10*ROW('Hygiene Data'!G19)),NA())</f>
        <v>#N/A</v>
      </c>
      <c r="BL25" s="506" t="e">
        <f ca="1">+IF(AND(ISNUMBER(OFFSET('Hygiene Data'!$H$5,0,10*ROW('Hygiene Data'!H19))),'Data Summary'!EA25="Yes"),OFFSET('Hygiene Data'!$H$5,0,10*ROW('Hygiene Data'!H19)),NA())</f>
        <v>#N/A</v>
      </c>
      <c r="BM25" s="506" t="e">
        <f ca="1">+IF(AND(ISNUMBER(OFFSET('Hygiene Data'!$H$7,0,10*ROW('Hygiene Data'!H19))),'Data Summary'!EB25="Yes"),OFFSET('Hygiene Data'!$H$7,0,10*ROW('Hygiene Data'!H19)),NA())</f>
        <v>#N/A</v>
      </c>
      <c r="BN25" s="506" t="e">
        <f ca="1">+IF(AND(ISNUMBER(OFFSET('Hygiene Data'!$H$9,0,10*ROW('Hygiene Data'!H19))),'Data Summary'!EC25="Yes"),OFFSET('Hygiene Data'!$H$9,0,10*ROW('Hygiene Data'!H19)),NA())</f>
        <v>#N/A</v>
      </c>
      <c r="BO25" s="506" t="e">
        <f ca="1">+IF(AND(ISNUMBER(OFFSET('Hygiene Data'!$I$5,0,10*ROW('Hygiene Data'!I19))),'Data Summary'!ED25="Yes"),OFFSET('Hygiene Data'!$I$5,0,10*ROW('Hygiene Data'!I19)),NA())</f>
        <v>#N/A</v>
      </c>
      <c r="BP25" s="506" t="e">
        <f ca="1">+IF(AND(ISNUMBER(OFFSET('Hygiene Data'!$I$7,0,10*ROW('Hygiene Data'!I19))),'Data Summary'!EE25="Yes"),OFFSET('Hygiene Data'!$I$7,0,10*ROW('Hygiene Data'!I19)),NA())</f>
        <v>#N/A</v>
      </c>
      <c r="BQ25" s="506" t="e">
        <f ca="1">+IF(AND(ISNUMBER(OFFSET('Hygiene Data'!$I$9,0,10*ROW('Hygiene Data'!I19))),'Data Summary'!EF25="Yes"),OFFSET('Hygiene Data'!$I$9,0,10*ROW('Hygiene Data'!I19)),NA())</f>
        <v>#N/A</v>
      </c>
    </row>
    <row r="26" spans="1:69" x14ac:dyDescent="0.25">
      <c r="A26" s="502" t="e">
        <f ca="1">+RIGHT('Data Summary'!A26,LEN('Data Summary'!A26)-9)</f>
        <v>#VALUE!</v>
      </c>
      <c r="B26" s="476" t="str">
        <f ca="1">+IF(ISTEXT('Data Summary'!B26),'Data Summary'!B26,"")</f>
        <v/>
      </c>
      <c r="C26" s="503" t="e">
        <f ca="1">+VALUE('Data Summary'!C26)</f>
        <v>#VALUE!</v>
      </c>
      <c r="D26" s="504" t="e">
        <f ca="1">+IF(AND(ISNUMBER(OFFSET('Water Data'!$D$4,0,10*ROW('Water Data'!D20))),'Data Summary'!BS26="Yes"),100-OFFSET('Water Data'!$D$4,0,10*ROW('Water Data'!D20)),NA())</f>
        <v>#N/A</v>
      </c>
      <c r="E26" s="504" t="e">
        <f ca="1">+IF(AND(ISNUMBER(OFFSET('Water Data'!$D$6,0,10*ROW('Water Data'!D20))),'Data Summary'!BT26="Yes"),OFFSET('Water Data'!$D$6,0,10*ROW('Water Data'!D20)),NA())</f>
        <v>#N/A</v>
      </c>
      <c r="F26" s="504" t="e">
        <f ca="1">+IF(AND(ISNUMBER(OFFSET('Water Data'!$D$9,0,10*ROW('Water Data'!D20))),'Data Summary'!BU26="Yes"),OFFSET('Water Data'!$D$9,0,10*ROW('Water Data'!D20)),NA())</f>
        <v>#N/A</v>
      </c>
      <c r="G26" s="504" t="e">
        <f ca="1">+IF(AND(ISNUMBER(OFFSET('Water Data'!$E$4,0,10*ROW('Water Data'!E20))),'Data Summary'!BV26="Yes"),100-OFFSET('Water Data'!$E$4,0,10*ROW('Water Data'!E20)),NA())</f>
        <v>#N/A</v>
      </c>
      <c r="H26" s="504" t="e">
        <f ca="1">+IF(AND(ISNUMBER(OFFSET('Water Data'!$E$6,0,10*ROW('Water Data'!E20))),'Data Summary'!BW26="Yes"),OFFSET('Water Data'!$E$6,0,10*ROW('Water Data'!E20)),NA())</f>
        <v>#N/A</v>
      </c>
      <c r="I26" s="504" t="e">
        <f ca="1">+IF(AND(ISNUMBER(OFFSET('Water Data'!$E$9,0,10*ROW('Water Data'!E20))),'Data Summary'!BX26="Yes"),OFFSET('Water Data'!$E$9,0,10*ROW('Water Data'!E20)),NA())</f>
        <v>#N/A</v>
      </c>
      <c r="J26" s="504" t="e">
        <f ca="1">+IF(AND(ISNUMBER(OFFSET('Water Data'!$F$4,0,10*ROW('Water Data'!F20))),'Data Summary'!BY26="Yes"),100-OFFSET('Water Data'!$F$4,0,10*ROW('Water Data'!F20)),NA())</f>
        <v>#N/A</v>
      </c>
      <c r="K26" s="504" t="e">
        <f ca="1">+IF(AND(ISNUMBER(OFFSET('Water Data'!$F$6,0,10*ROW('Water Data'!F20))),'Data Summary'!BZ26="Yes"),OFFSET('Water Data'!$F$6,0,10*ROW('Water Data'!F20)),NA())</f>
        <v>#N/A</v>
      </c>
      <c r="L26" s="504" t="e">
        <f ca="1">+IF(AND(ISNUMBER(OFFSET('Water Data'!$F$9,0,10*ROW('Water Data'!F20))),'Data Summary'!CA26="Yes"),OFFSET('Water Data'!$F$9,0,10*ROW('Water Data'!F20)),NA())</f>
        <v>#N/A</v>
      </c>
      <c r="M26" s="504" t="e">
        <f ca="1">+IF(AND(ISNUMBER(OFFSET('Water Data'!$G$4,0,10*ROW('Water Data'!G20))),'Data Summary'!CB26="Yes"),100-OFFSET('Water Data'!$G$4,0,10*ROW('Water Data'!G20)),NA())</f>
        <v>#N/A</v>
      </c>
      <c r="N26" s="504" t="e">
        <f ca="1">+IF(AND(ISNUMBER(OFFSET('Water Data'!$G$6,0,10*ROW('Water Data'!G20))),'Data Summary'!CC26="Yes"),OFFSET('Water Data'!$G$6,0,10*ROW('Water Data'!G20)),NA())</f>
        <v>#N/A</v>
      </c>
      <c r="O26" s="504" t="e">
        <f ca="1">+IF(AND(ISNUMBER(OFFSET('Water Data'!$G$9,0,10*ROW('Water Data'!G20))),'Data Summary'!CD26="Yes"),OFFSET('Water Data'!$G$9,0,10*ROW('Water Data'!G20)),NA())</f>
        <v>#N/A</v>
      </c>
      <c r="P26" s="504" t="e">
        <f ca="1">+IF(AND(ISNUMBER(OFFSET('Water Data'!$H$4,0,10*ROW('Water Data'!H20))),'Data Summary'!CE26="Yes"),100-OFFSET('Water Data'!$H$4,0,10*ROW('Water Data'!H20)),NA())</f>
        <v>#N/A</v>
      </c>
      <c r="Q26" s="504" t="e">
        <f ca="1">+IF(AND(ISNUMBER(OFFSET('Water Data'!$H$6,0,10*ROW('Water Data'!H20))),'Data Summary'!CF26="Yes"),OFFSET('Water Data'!$H$6,0,10*ROW('Water Data'!H20)),NA())</f>
        <v>#N/A</v>
      </c>
      <c r="R26" s="504" t="e">
        <f ca="1">+IF(AND(ISNUMBER(OFFSET('Water Data'!$H$9,0,10*ROW('Water Data'!H20))),'Data Summary'!CG26="Yes"),OFFSET('Water Data'!$H$9,0,10*ROW('Water Data'!H20)),NA())</f>
        <v>#N/A</v>
      </c>
      <c r="S26" s="504" t="e">
        <f ca="1">+IF(AND(ISNUMBER(OFFSET('Water Data'!$I$4,0,10*ROW('Water Data'!I20))),'Data Summary'!CH26="Yes"),100-OFFSET('Water Data'!$I$4,0,10*ROW('Water Data'!I20)),NA())</f>
        <v>#N/A</v>
      </c>
      <c r="T26" s="504" t="e">
        <f ca="1">+IF(AND(ISNUMBER(OFFSET('Water Data'!$I$6,0,10*ROW('Water Data'!I20))),'Data Summary'!CI26="Yes"),OFFSET('Water Data'!$I$6,0,10*ROW('Water Data'!I20)),NA())</f>
        <v>#N/A</v>
      </c>
      <c r="U26" s="504" t="e">
        <f ca="1">+IF(AND(ISNUMBER(OFFSET('Water Data'!$I$9,0,10*ROW('Water Data'!I20))),'Data Summary'!CJ26="Yes"),OFFSET('Water Data'!$I$9,0,10*ROW('Water Data'!I20)),NA())</f>
        <v>#N/A</v>
      </c>
      <c r="V26" s="505" t="e">
        <f ca="1">+IF(AND(ISNUMBER(OFFSET('Sanitation Data'!$D$4,0,10*ROW('Sanitation Data'!D20))),'Data Summary'!CK26="Yes"),100-OFFSET('Sanitation Data'!$D$4,0,10*ROW('Sanitation Data'!D20)),NA())</f>
        <v>#N/A</v>
      </c>
      <c r="W26" s="505" t="e">
        <f ca="1">+IF(AND(ISNUMBER(OFFSET('Sanitation Data'!$D$6,0,10*ROW('Sanitation Data'!D20))),'Data Summary'!CL26="Yes"),OFFSET('Sanitation Data'!$D$6,0,10*ROW('Sanitation Data'!D20)),NA())</f>
        <v>#N/A</v>
      </c>
      <c r="X26" s="505" t="e">
        <f ca="1">+IF(AND(ISNUMBER(OFFSET('Sanitation Data'!$D$10,0,10*ROW('Sanitation Data'!D20))),'Data Summary'!CM26="Yes"),OFFSET('Sanitation Data'!$D$10,0,10*ROW('Sanitation Data'!D20)),NA())</f>
        <v>#N/A</v>
      </c>
      <c r="Y26" s="505" t="e">
        <f ca="1">+IF(AND(ISNUMBER(OFFSET('Sanitation Data'!$D$11,0,10*ROW('Sanitation Data'!D20))),'Data Summary'!CN26="Yes"),OFFSET('Sanitation Data'!$D$11,0,10*ROW('Sanitation Data'!D20)),NA())</f>
        <v>#N/A</v>
      </c>
      <c r="Z26" s="505" t="e">
        <f ca="1">+IF(AND(ISNUMBER(OFFSET('Sanitation Data'!$D$12,0,10*ROW('Sanitation Data'!D20))),'Data Summary'!CO26="Yes"),OFFSET('Sanitation Data'!$D$12,0,10*ROW('Sanitation Data'!D20)),NA())</f>
        <v>#N/A</v>
      </c>
      <c r="AA26" s="505" t="e">
        <f ca="1">+IF(AND(ISNUMBER(OFFSET('Sanitation Data'!$E$4,0,10*ROW('Sanitation Data'!E20))),'Data Summary'!CP26="Yes"),100-OFFSET('Sanitation Data'!$E$4,0,10*ROW('Sanitation Data'!E20)),NA())</f>
        <v>#N/A</v>
      </c>
      <c r="AB26" s="505" t="e">
        <f ca="1">+IF(AND(ISNUMBER(OFFSET('Sanitation Data'!$E$6,0,10*ROW('Sanitation Data'!E20))),'Data Summary'!CQ26="Yes"),OFFSET('Sanitation Data'!$E$6,0,10*ROW('Sanitation Data'!E20)),NA())</f>
        <v>#N/A</v>
      </c>
      <c r="AC26" s="505" t="e">
        <f ca="1">+IF(AND(ISNUMBER(OFFSET('Sanitation Data'!$E$10,0,10*ROW('Sanitation Data'!E20))),'Data Summary'!CR26="Yes"),OFFSET('Sanitation Data'!$E$10,0,10*ROW('Sanitation Data'!E20)),NA())</f>
        <v>#N/A</v>
      </c>
      <c r="AD26" s="505" t="e">
        <f ca="1">+IF(AND(ISNUMBER(OFFSET('Sanitation Data'!$E$11,0,10*ROW('Sanitation Data'!E20))),'Data Summary'!CS26="Yes"),OFFSET('Sanitation Data'!$E$11,0,10*ROW('Sanitation Data'!E20)),NA())</f>
        <v>#N/A</v>
      </c>
      <c r="AE26" s="505" t="e">
        <f ca="1">+IF(AND(ISNUMBER(OFFSET('Sanitation Data'!$E$12,0,10*ROW('Sanitation Data'!E20))),'Data Summary'!CT26="Yes"),OFFSET('Sanitation Data'!$E$12,0,10*ROW('Sanitation Data'!E20)),NA())</f>
        <v>#N/A</v>
      </c>
      <c r="AF26" s="505" t="e">
        <f ca="1">+IF(AND(ISNUMBER(OFFSET('Sanitation Data'!$F$4,0,10*ROW('Sanitation Data'!F20))),'Data Summary'!CU26="Yes"),100-OFFSET('Sanitation Data'!$F$4,0,10*ROW('Sanitation Data'!F20)),NA())</f>
        <v>#N/A</v>
      </c>
      <c r="AG26" s="505" t="e">
        <f ca="1">+IF(AND(ISNUMBER(OFFSET('Sanitation Data'!$F$6,0,10*ROW('Sanitation Data'!F20))),'Data Summary'!CV26="Yes"),OFFSET('Sanitation Data'!$F$6,0,10*ROW('Sanitation Data'!F20)),NA())</f>
        <v>#N/A</v>
      </c>
      <c r="AH26" s="505" t="e">
        <f ca="1">+IF(AND(ISNUMBER(OFFSET('Sanitation Data'!$F$10,0,10*ROW('Sanitation Data'!F20))),'Data Summary'!CW26="Yes"),OFFSET('Sanitation Data'!$F$10,0,10*ROW('Sanitation Data'!F20)),NA())</f>
        <v>#N/A</v>
      </c>
      <c r="AI26" s="505" t="e">
        <f ca="1">+IF(AND(ISNUMBER(OFFSET('Sanitation Data'!$F$11,0,10*ROW('Sanitation Data'!F20))),'Data Summary'!CX26="Yes"),OFFSET('Sanitation Data'!$F$11,0,10*ROW('Sanitation Data'!F20)),NA())</f>
        <v>#N/A</v>
      </c>
      <c r="AJ26" s="505" t="e">
        <f ca="1">+IF(AND(ISNUMBER(OFFSET('Sanitation Data'!$F$12,0,10*ROW('Sanitation Data'!F20))),'Data Summary'!CY26="Yes"),OFFSET('Sanitation Data'!$F$12,0,10*ROW('Sanitation Data'!F20)),NA())</f>
        <v>#N/A</v>
      </c>
      <c r="AK26" s="505" t="e">
        <f ca="1">+IF(AND(ISNUMBER(OFFSET('Sanitation Data'!$G$4,0,10*ROW('Sanitation Data'!G20))),'Data Summary'!CZ26="Yes"),100-OFFSET('Sanitation Data'!$G$4,0,10*ROW('Sanitation Data'!G20)),NA())</f>
        <v>#N/A</v>
      </c>
      <c r="AL26" s="505" t="e">
        <f ca="1">+IF(AND(ISNUMBER(OFFSET('Sanitation Data'!$G$6,0,10*ROW('Sanitation Data'!G20))),'Data Summary'!DA26="Yes"),OFFSET('Sanitation Data'!$G$6,0,10*ROW('Sanitation Data'!G20)),NA())</f>
        <v>#N/A</v>
      </c>
      <c r="AM26" s="505" t="e">
        <f ca="1">+IF(AND(ISNUMBER(OFFSET('Sanitation Data'!$G$10,0,10*ROW('Sanitation Data'!G20))),'Data Summary'!DB26="Yes"),OFFSET('Sanitation Data'!$G$10,0,10*ROW('Sanitation Data'!G20)),NA())</f>
        <v>#N/A</v>
      </c>
      <c r="AN26" s="505" t="e">
        <f ca="1">+IF(AND(ISNUMBER(OFFSET('Sanitation Data'!$G$11,0,10*ROW('Sanitation Data'!G20))),'Data Summary'!DC26="Yes"),OFFSET('Sanitation Data'!$G$11,0,10*ROW('Sanitation Data'!G20)),NA())</f>
        <v>#N/A</v>
      </c>
      <c r="AO26" s="505" t="e">
        <f ca="1">+IF(AND(ISNUMBER(OFFSET('Sanitation Data'!$G$12,0,10*ROW('Sanitation Data'!G20))),'Data Summary'!DD26="Yes"),OFFSET('Sanitation Data'!$G$12,0,10*ROW('Sanitation Data'!G20)),NA())</f>
        <v>#N/A</v>
      </c>
      <c r="AP26" s="505" t="e">
        <f ca="1">+IF(AND(ISNUMBER(OFFSET('Sanitation Data'!$H$4,0,10*ROW('Sanitation Data'!H20))),'Data Summary'!DE26="Yes"),100-OFFSET('Sanitation Data'!$H$4,0,10*ROW('Sanitation Data'!H20)),NA())</f>
        <v>#N/A</v>
      </c>
      <c r="AQ26" s="505" t="e">
        <f ca="1">+IF(AND(ISNUMBER(OFFSET('Sanitation Data'!$H$6,0,10*ROW('Sanitation Data'!H20))),'Data Summary'!DF26="Yes"),OFFSET('Sanitation Data'!$H$6,0,10*ROW('Sanitation Data'!H20)),NA())</f>
        <v>#N/A</v>
      </c>
      <c r="AR26" s="505" t="e">
        <f ca="1">+IF(AND(ISNUMBER(OFFSET('Sanitation Data'!$H$10,0,10*ROW('Sanitation Data'!H20))),'Data Summary'!DG26="Yes"),OFFSET('Sanitation Data'!$H$10,0,10*ROW('Sanitation Data'!H20)),NA())</f>
        <v>#N/A</v>
      </c>
      <c r="AS26" s="505" t="e">
        <f ca="1">+IF(AND(ISNUMBER(OFFSET('Sanitation Data'!$H$11,0,10*ROW('Sanitation Data'!H20))),'Data Summary'!DH26="Yes"),OFFSET('Sanitation Data'!$H$11,0,10*ROW('Sanitation Data'!H20)),NA())</f>
        <v>#N/A</v>
      </c>
      <c r="AT26" s="505" t="e">
        <f ca="1">+IF(AND(ISNUMBER(OFFSET('Sanitation Data'!$H$12,0,10*ROW('Sanitation Data'!H20))),'Data Summary'!DI26="Yes"),OFFSET('Sanitation Data'!$H$12,0,10*ROW('Sanitation Data'!H20)),NA())</f>
        <v>#N/A</v>
      </c>
      <c r="AU26" s="505" t="e">
        <f ca="1">+IF(AND(ISNUMBER(OFFSET('Sanitation Data'!$I$4,0,10*ROW('Sanitation Data'!I20))),'Data Summary'!DJ26="Yes"),100-OFFSET('Sanitation Data'!$I$4,0,10*ROW('Sanitation Data'!I20)),NA())</f>
        <v>#N/A</v>
      </c>
      <c r="AV26" s="505" t="e">
        <f ca="1">+IF(AND(ISNUMBER(OFFSET('Sanitation Data'!$I$6,0,10*ROW('Sanitation Data'!I20))),'Data Summary'!DK26="Yes"),OFFSET('Sanitation Data'!$I$6,0,10*ROW('Sanitation Data'!I20)),NA())</f>
        <v>#N/A</v>
      </c>
      <c r="AW26" s="505" t="e">
        <f ca="1">+IF(AND(ISNUMBER(OFFSET('Sanitation Data'!$I$10,0,10*ROW('Sanitation Data'!I20))),'Data Summary'!DL26="Yes"),OFFSET('Sanitation Data'!$I$10,0,10*ROW('Sanitation Data'!I20)),NA())</f>
        <v>#N/A</v>
      </c>
      <c r="AX26" s="505" t="e">
        <f ca="1">+IF(AND(ISNUMBER(OFFSET('Sanitation Data'!$I$11,0,10*ROW('Sanitation Data'!I20))),'Data Summary'!DM26="Yes"),OFFSET('Sanitation Data'!$I$11,0,10*ROW('Sanitation Data'!I20)),NA())</f>
        <v>#N/A</v>
      </c>
      <c r="AY26" s="505" t="e">
        <f ca="1">+IF(AND(ISNUMBER(OFFSET('Sanitation Data'!$I$12,0,10*ROW('Sanitation Data'!I20))),'Data Summary'!DN26="Yes"),OFFSET('Sanitation Data'!$I$12,0,10*ROW('Sanitation Data'!I20)),NA())</f>
        <v>#N/A</v>
      </c>
      <c r="AZ26" s="506" t="e">
        <f ca="1">+IF(AND(ISNUMBER(OFFSET('Hygiene Data'!$D$5,0,10*ROW('Hygiene Data'!D20))),'Data Summary'!DO26="Yes"),OFFSET('Hygiene Data'!$D$5,0,10*ROW('Hygiene Data'!D20)),NA())</f>
        <v>#N/A</v>
      </c>
      <c r="BA26" s="506" t="e">
        <f ca="1">+IF(AND(ISNUMBER(OFFSET('Hygiene Data'!$D$7,0,10*ROW('Hygiene Data'!D20))),'Data Summary'!DP26="Yes"),OFFSET('Hygiene Data'!$D$7,0,10*ROW('Hygiene Data'!D20)),NA())</f>
        <v>#N/A</v>
      </c>
      <c r="BB26" s="506" t="e">
        <f ca="1">+IF(AND(ISNUMBER(OFFSET('Hygiene Data'!$D$9,0,10*ROW('Hygiene Data'!D20))),'Data Summary'!DQ26="Yes"),OFFSET('Hygiene Data'!$D$9,0,10*ROW('Hygiene Data'!D20)),NA())</f>
        <v>#N/A</v>
      </c>
      <c r="BC26" s="506" t="e">
        <f ca="1">+IF(AND(ISNUMBER(OFFSET('Hygiene Data'!$E$5,0,10*ROW('Hygiene Data'!E20))),'Data Summary'!DR26="Yes"),OFFSET('Hygiene Data'!$E$5,0,10*ROW('Hygiene Data'!E20)),NA())</f>
        <v>#N/A</v>
      </c>
      <c r="BD26" s="506" t="e">
        <f ca="1">+IF(AND(ISNUMBER(OFFSET('Hygiene Data'!$E$7,0,10*ROW('Hygiene Data'!E20))),'Data Summary'!DS26="Yes"),OFFSET('Hygiene Data'!$E$7,0,10*ROW('Hygiene Data'!E20)),NA())</f>
        <v>#N/A</v>
      </c>
      <c r="BE26" s="506" t="e">
        <f ca="1">+IF(AND(ISNUMBER(OFFSET('Hygiene Data'!$E$9,0,10*ROW('Hygiene Data'!E20))),'Data Summary'!DT26="Yes"),OFFSET('Hygiene Data'!$E$9,0,10*ROW('Hygiene Data'!E20)),NA())</f>
        <v>#N/A</v>
      </c>
      <c r="BF26" s="506" t="e">
        <f ca="1">+IF(AND(ISNUMBER(OFFSET('Hygiene Data'!$F$5,0,10*ROW('Hygiene Data'!F20))),'Data Summary'!DU26="Yes"),OFFSET('Hygiene Data'!$F$5,0,10*ROW('Hygiene Data'!F20)),NA())</f>
        <v>#N/A</v>
      </c>
      <c r="BG26" s="506" t="e">
        <f ca="1">+IF(AND(ISNUMBER(OFFSET('Hygiene Data'!$F$7,0,10*ROW('Hygiene Data'!F20))),'Data Summary'!DV26="Yes"),OFFSET('Hygiene Data'!$F$7,0,10*ROW('Hygiene Data'!F20)),NA())</f>
        <v>#N/A</v>
      </c>
      <c r="BH26" s="506" t="e">
        <f ca="1">+IF(AND(ISNUMBER(OFFSET('Hygiene Data'!$F$9,0,10*ROW('Hygiene Data'!F20))),'Data Summary'!DW26="Yes"),OFFSET('Hygiene Data'!$F$9,0,10*ROW('Hygiene Data'!F20)),NA())</f>
        <v>#N/A</v>
      </c>
      <c r="BI26" s="506" t="e">
        <f ca="1">+IF(AND(ISNUMBER(OFFSET('Hygiene Data'!$G$5,0,10*ROW('Hygiene Data'!G20))),'Data Summary'!DX26="Yes"),OFFSET('Hygiene Data'!$G$5,0,10*ROW('Hygiene Data'!G20)),NA())</f>
        <v>#N/A</v>
      </c>
      <c r="BJ26" s="506" t="e">
        <f ca="1">+IF(AND(ISNUMBER(OFFSET('Hygiene Data'!$G$7,0,10*ROW('Hygiene Data'!G20))),'Data Summary'!DY26="Yes"),OFFSET('Hygiene Data'!$G$7,0,10*ROW('Hygiene Data'!G20)),NA())</f>
        <v>#N/A</v>
      </c>
      <c r="BK26" s="506" t="e">
        <f ca="1">+IF(AND(ISNUMBER(OFFSET('Hygiene Data'!$G$9,0,10*ROW('Hygiene Data'!G20))),'Data Summary'!DZ26="Yes"),OFFSET('Hygiene Data'!$G$9,0,10*ROW('Hygiene Data'!G20)),NA())</f>
        <v>#N/A</v>
      </c>
      <c r="BL26" s="506" t="e">
        <f ca="1">+IF(AND(ISNUMBER(OFFSET('Hygiene Data'!$H$5,0,10*ROW('Hygiene Data'!H20))),'Data Summary'!EA26="Yes"),OFFSET('Hygiene Data'!$H$5,0,10*ROW('Hygiene Data'!H20)),NA())</f>
        <v>#N/A</v>
      </c>
      <c r="BM26" s="506" t="e">
        <f ca="1">+IF(AND(ISNUMBER(OFFSET('Hygiene Data'!$H$7,0,10*ROW('Hygiene Data'!H20))),'Data Summary'!EB26="Yes"),OFFSET('Hygiene Data'!$H$7,0,10*ROW('Hygiene Data'!H20)),NA())</f>
        <v>#N/A</v>
      </c>
      <c r="BN26" s="506" t="e">
        <f ca="1">+IF(AND(ISNUMBER(OFFSET('Hygiene Data'!$H$9,0,10*ROW('Hygiene Data'!H20))),'Data Summary'!EC26="Yes"),OFFSET('Hygiene Data'!$H$9,0,10*ROW('Hygiene Data'!H20)),NA())</f>
        <v>#N/A</v>
      </c>
      <c r="BO26" s="506" t="e">
        <f ca="1">+IF(AND(ISNUMBER(OFFSET('Hygiene Data'!$I$5,0,10*ROW('Hygiene Data'!I20))),'Data Summary'!ED26="Yes"),OFFSET('Hygiene Data'!$I$5,0,10*ROW('Hygiene Data'!I20)),NA())</f>
        <v>#N/A</v>
      </c>
      <c r="BP26" s="506" t="e">
        <f ca="1">+IF(AND(ISNUMBER(OFFSET('Hygiene Data'!$I$7,0,10*ROW('Hygiene Data'!I20))),'Data Summary'!EE26="Yes"),OFFSET('Hygiene Data'!$I$7,0,10*ROW('Hygiene Data'!I20)),NA())</f>
        <v>#N/A</v>
      </c>
      <c r="BQ26" s="506" t="e">
        <f ca="1">+IF(AND(ISNUMBER(OFFSET('Hygiene Data'!$I$9,0,10*ROW('Hygiene Data'!I20))),'Data Summary'!EF26="Yes"),OFFSET('Hygiene Data'!$I$9,0,10*ROW('Hygiene Data'!I20)),NA())</f>
        <v>#N/A</v>
      </c>
    </row>
    <row r="27" spans="1:69" x14ac:dyDescent="0.25">
      <c r="A27" s="502" t="e">
        <f ca="1">+RIGHT('Data Summary'!A27,LEN('Data Summary'!A27)-9)</f>
        <v>#VALUE!</v>
      </c>
      <c r="B27" s="476" t="str">
        <f ca="1">+IF(ISTEXT('Data Summary'!B27),'Data Summary'!B27,"")</f>
        <v/>
      </c>
      <c r="C27" s="503" t="e">
        <f ca="1">+VALUE('Data Summary'!C27)</f>
        <v>#VALUE!</v>
      </c>
      <c r="D27" s="504" t="e">
        <f ca="1">+IF(AND(ISNUMBER(OFFSET('Water Data'!$D$4,0,10*ROW('Water Data'!D21))),'Data Summary'!BS27="Yes"),100-OFFSET('Water Data'!$D$4,0,10*ROW('Water Data'!D21)),NA())</f>
        <v>#N/A</v>
      </c>
      <c r="E27" s="504" t="e">
        <f ca="1">+IF(AND(ISNUMBER(OFFSET('Water Data'!$D$6,0,10*ROW('Water Data'!D21))),'Data Summary'!BT27="Yes"),OFFSET('Water Data'!$D$6,0,10*ROW('Water Data'!D21)),NA())</f>
        <v>#N/A</v>
      </c>
      <c r="F27" s="504" t="e">
        <f ca="1">+IF(AND(ISNUMBER(OFFSET('Water Data'!$D$9,0,10*ROW('Water Data'!D21))),'Data Summary'!BU27="Yes"),OFFSET('Water Data'!$D$9,0,10*ROW('Water Data'!D21)),NA())</f>
        <v>#N/A</v>
      </c>
      <c r="G27" s="504" t="e">
        <f ca="1">+IF(AND(ISNUMBER(OFFSET('Water Data'!$E$4,0,10*ROW('Water Data'!E21))),'Data Summary'!BV27="Yes"),100-OFFSET('Water Data'!$E$4,0,10*ROW('Water Data'!E21)),NA())</f>
        <v>#N/A</v>
      </c>
      <c r="H27" s="504" t="e">
        <f ca="1">+IF(AND(ISNUMBER(OFFSET('Water Data'!$E$6,0,10*ROW('Water Data'!E21))),'Data Summary'!BW27="Yes"),OFFSET('Water Data'!$E$6,0,10*ROW('Water Data'!E21)),NA())</f>
        <v>#N/A</v>
      </c>
      <c r="I27" s="504" t="e">
        <f ca="1">+IF(AND(ISNUMBER(OFFSET('Water Data'!$E$9,0,10*ROW('Water Data'!E21))),'Data Summary'!BX27="Yes"),OFFSET('Water Data'!$E$9,0,10*ROW('Water Data'!E21)),NA())</f>
        <v>#N/A</v>
      </c>
      <c r="J27" s="504" t="e">
        <f ca="1">+IF(AND(ISNUMBER(OFFSET('Water Data'!$F$4,0,10*ROW('Water Data'!F21))),'Data Summary'!BY27="Yes"),100-OFFSET('Water Data'!$F$4,0,10*ROW('Water Data'!F21)),NA())</f>
        <v>#N/A</v>
      </c>
      <c r="K27" s="504" t="e">
        <f ca="1">+IF(AND(ISNUMBER(OFFSET('Water Data'!$F$6,0,10*ROW('Water Data'!F21))),'Data Summary'!BZ27="Yes"),OFFSET('Water Data'!$F$6,0,10*ROW('Water Data'!F21)),NA())</f>
        <v>#N/A</v>
      </c>
      <c r="L27" s="504" t="e">
        <f ca="1">+IF(AND(ISNUMBER(OFFSET('Water Data'!$F$9,0,10*ROW('Water Data'!F21))),'Data Summary'!CA27="Yes"),OFFSET('Water Data'!$F$9,0,10*ROW('Water Data'!F21)),NA())</f>
        <v>#N/A</v>
      </c>
      <c r="M27" s="504" t="e">
        <f ca="1">+IF(AND(ISNUMBER(OFFSET('Water Data'!$G$4,0,10*ROW('Water Data'!G21))),'Data Summary'!CB27="Yes"),100-OFFSET('Water Data'!$G$4,0,10*ROW('Water Data'!G21)),NA())</f>
        <v>#N/A</v>
      </c>
      <c r="N27" s="504" t="e">
        <f ca="1">+IF(AND(ISNUMBER(OFFSET('Water Data'!$G$6,0,10*ROW('Water Data'!G21))),'Data Summary'!CC27="Yes"),OFFSET('Water Data'!$G$6,0,10*ROW('Water Data'!G21)),NA())</f>
        <v>#N/A</v>
      </c>
      <c r="O27" s="504" t="e">
        <f ca="1">+IF(AND(ISNUMBER(OFFSET('Water Data'!$G$9,0,10*ROW('Water Data'!G21))),'Data Summary'!CD27="Yes"),OFFSET('Water Data'!$G$9,0,10*ROW('Water Data'!G21)),NA())</f>
        <v>#N/A</v>
      </c>
      <c r="P27" s="504" t="e">
        <f ca="1">+IF(AND(ISNUMBER(OFFSET('Water Data'!$H$4,0,10*ROW('Water Data'!H21))),'Data Summary'!CE27="Yes"),100-OFFSET('Water Data'!$H$4,0,10*ROW('Water Data'!H21)),NA())</f>
        <v>#N/A</v>
      </c>
      <c r="Q27" s="504" t="e">
        <f ca="1">+IF(AND(ISNUMBER(OFFSET('Water Data'!$H$6,0,10*ROW('Water Data'!H21))),'Data Summary'!CF27="Yes"),OFFSET('Water Data'!$H$6,0,10*ROW('Water Data'!H21)),NA())</f>
        <v>#N/A</v>
      </c>
      <c r="R27" s="504" t="e">
        <f ca="1">+IF(AND(ISNUMBER(OFFSET('Water Data'!$H$9,0,10*ROW('Water Data'!H21))),'Data Summary'!CG27="Yes"),OFFSET('Water Data'!$H$9,0,10*ROW('Water Data'!H21)),NA())</f>
        <v>#N/A</v>
      </c>
      <c r="S27" s="504" t="e">
        <f ca="1">+IF(AND(ISNUMBER(OFFSET('Water Data'!$I$4,0,10*ROW('Water Data'!I21))),'Data Summary'!CH27="Yes"),100-OFFSET('Water Data'!$I$4,0,10*ROW('Water Data'!I21)),NA())</f>
        <v>#N/A</v>
      </c>
      <c r="T27" s="504" t="e">
        <f ca="1">+IF(AND(ISNUMBER(OFFSET('Water Data'!$I$6,0,10*ROW('Water Data'!I21))),'Data Summary'!CI27="Yes"),OFFSET('Water Data'!$I$6,0,10*ROW('Water Data'!I21)),NA())</f>
        <v>#N/A</v>
      </c>
      <c r="U27" s="504" t="e">
        <f ca="1">+IF(AND(ISNUMBER(OFFSET('Water Data'!$I$9,0,10*ROW('Water Data'!I21))),'Data Summary'!CJ27="Yes"),OFFSET('Water Data'!$I$9,0,10*ROW('Water Data'!I21)),NA())</f>
        <v>#N/A</v>
      </c>
      <c r="V27" s="505" t="e">
        <f ca="1">+IF(AND(ISNUMBER(OFFSET('Sanitation Data'!$D$4,0,10*ROW('Sanitation Data'!D21))),'Data Summary'!CK27="Yes"),100-OFFSET('Sanitation Data'!$D$4,0,10*ROW('Sanitation Data'!D21)),NA())</f>
        <v>#N/A</v>
      </c>
      <c r="W27" s="505" t="e">
        <f ca="1">+IF(AND(ISNUMBER(OFFSET('Sanitation Data'!$D$6,0,10*ROW('Sanitation Data'!D21))),'Data Summary'!CL27="Yes"),OFFSET('Sanitation Data'!$D$6,0,10*ROW('Sanitation Data'!D21)),NA())</f>
        <v>#N/A</v>
      </c>
      <c r="X27" s="505" t="e">
        <f ca="1">+IF(AND(ISNUMBER(OFFSET('Sanitation Data'!$D$10,0,10*ROW('Sanitation Data'!D21))),'Data Summary'!CM27="Yes"),OFFSET('Sanitation Data'!$D$10,0,10*ROW('Sanitation Data'!D21)),NA())</f>
        <v>#N/A</v>
      </c>
      <c r="Y27" s="505" t="e">
        <f ca="1">+IF(AND(ISNUMBER(OFFSET('Sanitation Data'!$D$11,0,10*ROW('Sanitation Data'!D21))),'Data Summary'!CN27="Yes"),OFFSET('Sanitation Data'!$D$11,0,10*ROW('Sanitation Data'!D21)),NA())</f>
        <v>#N/A</v>
      </c>
      <c r="Z27" s="505" t="e">
        <f ca="1">+IF(AND(ISNUMBER(OFFSET('Sanitation Data'!$D$12,0,10*ROW('Sanitation Data'!D21))),'Data Summary'!CO27="Yes"),OFFSET('Sanitation Data'!$D$12,0,10*ROW('Sanitation Data'!D21)),NA())</f>
        <v>#N/A</v>
      </c>
      <c r="AA27" s="505" t="e">
        <f ca="1">+IF(AND(ISNUMBER(OFFSET('Sanitation Data'!$E$4,0,10*ROW('Sanitation Data'!E21))),'Data Summary'!CP27="Yes"),100-OFFSET('Sanitation Data'!$E$4,0,10*ROW('Sanitation Data'!E21)),NA())</f>
        <v>#N/A</v>
      </c>
      <c r="AB27" s="505" t="e">
        <f ca="1">+IF(AND(ISNUMBER(OFFSET('Sanitation Data'!$E$6,0,10*ROW('Sanitation Data'!E21))),'Data Summary'!CQ27="Yes"),OFFSET('Sanitation Data'!$E$6,0,10*ROW('Sanitation Data'!E21)),NA())</f>
        <v>#N/A</v>
      </c>
      <c r="AC27" s="505" t="e">
        <f ca="1">+IF(AND(ISNUMBER(OFFSET('Sanitation Data'!$E$10,0,10*ROW('Sanitation Data'!E21))),'Data Summary'!CR27="Yes"),OFFSET('Sanitation Data'!$E$10,0,10*ROW('Sanitation Data'!E21)),NA())</f>
        <v>#N/A</v>
      </c>
      <c r="AD27" s="505" t="e">
        <f ca="1">+IF(AND(ISNUMBER(OFFSET('Sanitation Data'!$E$11,0,10*ROW('Sanitation Data'!E21))),'Data Summary'!CS27="Yes"),OFFSET('Sanitation Data'!$E$11,0,10*ROW('Sanitation Data'!E21)),NA())</f>
        <v>#N/A</v>
      </c>
      <c r="AE27" s="505" t="e">
        <f ca="1">+IF(AND(ISNUMBER(OFFSET('Sanitation Data'!$E$12,0,10*ROW('Sanitation Data'!E21))),'Data Summary'!CT27="Yes"),OFFSET('Sanitation Data'!$E$12,0,10*ROW('Sanitation Data'!E21)),NA())</f>
        <v>#N/A</v>
      </c>
      <c r="AF27" s="505" t="e">
        <f ca="1">+IF(AND(ISNUMBER(OFFSET('Sanitation Data'!$F$4,0,10*ROW('Sanitation Data'!F21))),'Data Summary'!CU27="Yes"),100-OFFSET('Sanitation Data'!$F$4,0,10*ROW('Sanitation Data'!F21)),NA())</f>
        <v>#N/A</v>
      </c>
      <c r="AG27" s="505" t="e">
        <f ca="1">+IF(AND(ISNUMBER(OFFSET('Sanitation Data'!$F$6,0,10*ROW('Sanitation Data'!F21))),'Data Summary'!CV27="Yes"),OFFSET('Sanitation Data'!$F$6,0,10*ROW('Sanitation Data'!F21)),NA())</f>
        <v>#N/A</v>
      </c>
      <c r="AH27" s="505" t="e">
        <f ca="1">+IF(AND(ISNUMBER(OFFSET('Sanitation Data'!$F$10,0,10*ROW('Sanitation Data'!F21))),'Data Summary'!CW27="Yes"),OFFSET('Sanitation Data'!$F$10,0,10*ROW('Sanitation Data'!F21)),NA())</f>
        <v>#N/A</v>
      </c>
      <c r="AI27" s="505" t="e">
        <f ca="1">+IF(AND(ISNUMBER(OFFSET('Sanitation Data'!$F$11,0,10*ROW('Sanitation Data'!F21))),'Data Summary'!CX27="Yes"),OFFSET('Sanitation Data'!$F$11,0,10*ROW('Sanitation Data'!F21)),NA())</f>
        <v>#N/A</v>
      </c>
      <c r="AJ27" s="505" t="e">
        <f ca="1">+IF(AND(ISNUMBER(OFFSET('Sanitation Data'!$F$12,0,10*ROW('Sanitation Data'!F21))),'Data Summary'!CY27="Yes"),OFFSET('Sanitation Data'!$F$12,0,10*ROW('Sanitation Data'!F21)),NA())</f>
        <v>#N/A</v>
      </c>
      <c r="AK27" s="505" t="e">
        <f ca="1">+IF(AND(ISNUMBER(OFFSET('Sanitation Data'!$G$4,0,10*ROW('Sanitation Data'!G21))),'Data Summary'!CZ27="Yes"),100-OFFSET('Sanitation Data'!$G$4,0,10*ROW('Sanitation Data'!G21)),NA())</f>
        <v>#N/A</v>
      </c>
      <c r="AL27" s="505" t="e">
        <f ca="1">+IF(AND(ISNUMBER(OFFSET('Sanitation Data'!$G$6,0,10*ROW('Sanitation Data'!G21))),'Data Summary'!DA27="Yes"),OFFSET('Sanitation Data'!$G$6,0,10*ROW('Sanitation Data'!G21)),NA())</f>
        <v>#N/A</v>
      </c>
      <c r="AM27" s="505" t="e">
        <f ca="1">+IF(AND(ISNUMBER(OFFSET('Sanitation Data'!$G$10,0,10*ROW('Sanitation Data'!G21))),'Data Summary'!DB27="Yes"),OFFSET('Sanitation Data'!$G$10,0,10*ROW('Sanitation Data'!G21)),NA())</f>
        <v>#N/A</v>
      </c>
      <c r="AN27" s="505" t="e">
        <f ca="1">+IF(AND(ISNUMBER(OFFSET('Sanitation Data'!$G$11,0,10*ROW('Sanitation Data'!G21))),'Data Summary'!DC27="Yes"),OFFSET('Sanitation Data'!$G$11,0,10*ROW('Sanitation Data'!G21)),NA())</f>
        <v>#N/A</v>
      </c>
      <c r="AO27" s="505" t="e">
        <f ca="1">+IF(AND(ISNUMBER(OFFSET('Sanitation Data'!$G$12,0,10*ROW('Sanitation Data'!G21))),'Data Summary'!DD27="Yes"),OFFSET('Sanitation Data'!$G$12,0,10*ROW('Sanitation Data'!G21)),NA())</f>
        <v>#N/A</v>
      </c>
      <c r="AP27" s="505" t="e">
        <f ca="1">+IF(AND(ISNUMBER(OFFSET('Sanitation Data'!$H$4,0,10*ROW('Sanitation Data'!H21))),'Data Summary'!DE27="Yes"),100-OFFSET('Sanitation Data'!$H$4,0,10*ROW('Sanitation Data'!H21)),NA())</f>
        <v>#N/A</v>
      </c>
      <c r="AQ27" s="505" t="e">
        <f ca="1">+IF(AND(ISNUMBER(OFFSET('Sanitation Data'!$H$6,0,10*ROW('Sanitation Data'!H21))),'Data Summary'!DF27="Yes"),OFFSET('Sanitation Data'!$H$6,0,10*ROW('Sanitation Data'!H21)),NA())</f>
        <v>#N/A</v>
      </c>
      <c r="AR27" s="505" t="e">
        <f ca="1">+IF(AND(ISNUMBER(OFFSET('Sanitation Data'!$H$10,0,10*ROW('Sanitation Data'!H21))),'Data Summary'!DG27="Yes"),OFFSET('Sanitation Data'!$H$10,0,10*ROW('Sanitation Data'!H21)),NA())</f>
        <v>#N/A</v>
      </c>
      <c r="AS27" s="505" t="e">
        <f ca="1">+IF(AND(ISNUMBER(OFFSET('Sanitation Data'!$H$11,0,10*ROW('Sanitation Data'!H21))),'Data Summary'!DH27="Yes"),OFFSET('Sanitation Data'!$H$11,0,10*ROW('Sanitation Data'!H21)),NA())</f>
        <v>#N/A</v>
      </c>
      <c r="AT27" s="505" t="e">
        <f ca="1">+IF(AND(ISNUMBER(OFFSET('Sanitation Data'!$H$12,0,10*ROW('Sanitation Data'!H21))),'Data Summary'!DI27="Yes"),OFFSET('Sanitation Data'!$H$12,0,10*ROW('Sanitation Data'!H21)),NA())</f>
        <v>#N/A</v>
      </c>
      <c r="AU27" s="505" t="e">
        <f ca="1">+IF(AND(ISNUMBER(OFFSET('Sanitation Data'!$I$4,0,10*ROW('Sanitation Data'!I21))),'Data Summary'!DJ27="Yes"),100-OFFSET('Sanitation Data'!$I$4,0,10*ROW('Sanitation Data'!I21)),NA())</f>
        <v>#N/A</v>
      </c>
      <c r="AV27" s="505" t="e">
        <f ca="1">+IF(AND(ISNUMBER(OFFSET('Sanitation Data'!$I$6,0,10*ROW('Sanitation Data'!I21))),'Data Summary'!DK27="Yes"),OFFSET('Sanitation Data'!$I$6,0,10*ROW('Sanitation Data'!I21)),NA())</f>
        <v>#N/A</v>
      </c>
      <c r="AW27" s="505" t="e">
        <f ca="1">+IF(AND(ISNUMBER(OFFSET('Sanitation Data'!$I$10,0,10*ROW('Sanitation Data'!I21))),'Data Summary'!DL27="Yes"),OFFSET('Sanitation Data'!$I$10,0,10*ROW('Sanitation Data'!I21)),NA())</f>
        <v>#N/A</v>
      </c>
      <c r="AX27" s="505" t="e">
        <f ca="1">+IF(AND(ISNUMBER(OFFSET('Sanitation Data'!$I$11,0,10*ROW('Sanitation Data'!I21))),'Data Summary'!DM27="Yes"),OFFSET('Sanitation Data'!$I$11,0,10*ROW('Sanitation Data'!I21)),NA())</f>
        <v>#N/A</v>
      </c>
      <c r="AY27" s="505" t="e">
        <f ca="1">+IF(AND(ISNUMBER(OFFSET('Sanitation Data'!$I$12,0,10*ROW('Sanitation Data'!I21))),'Data Summary'!DN27="Yes"),OFFSET('Sanitation Data'!$I$12,0,10*ROW('Sanitation Data'!I21)),NA())</f>
        <v>#N/A</v>
      </c>
      <c r="AZ27" s="506" t="e">
        <f ca="1">+IF(AND(ISNUMBER(OFFSET('Hygiene Data'!$D$5,0,10*ROW('Hygiene Data'!D21))),'Data Summary'!DO27="Yes"),OFFSET('Hygiene Data'!$D$5,0,10*ROW('Hygiene Data'!D21)),NA())</f>
        <v>#N/A</v>
      </c>
      <c r="BA27" s="506" t="e">
        <f ca="1">+IF(AND(ISNUMBER(OFFSET('Hygiene Data'!$D$7,0,10*ROW('Hygiene Data'!D21))),'Data Summary'!DP27="Yes"),OFFSET('Hygiene Data'!$D$7,0,10*ROW('Hygiene Data'!D21)),NA())</f>
        <v>#N/A</v>
      </c>
      <c r="BB27" s="506" t="e">
        <f ca="1">+IF(AND(ISNUMBER(OFFSET('Hygiene Data'!$D$9,0,10*ROW('Hygiene Data'!D21))),'Data Summary'!DQ27="Yes"),OFFSET('Hygiene Data'!$D$9,0,10*ROW('Hygiene Data'!D21)),NA())</f>
        <v>#N/A</v>
      </c>
      <c r="BC27" s="506" t="e">
        <f ca="1">+IF(AND(ISNUMBER(OFFSET('Hygiene Data'!$E$5,0,10*ROW('Hygiene Data'!E21))),'Data Summary'!DR27="Yes"),OFFSET('Hygiene Data'!$E$5,0,10*ROW('Hygiene Data'!E21)),NA())</f>
        <v>#N/A</v>
      </c>
      <c r="BD27" s="506" t="e">
        <f ca="1">+IF(AND(ISNUMBER(OFFSET('Hygiene Data'!$E$7,0,10*ROW('Hygiene Data'!E21))),'Data Summary'!DS27="Yes"),OFFSET('Hygiene Data'!$E$7,0,10*ROW('Hygiene Data'!E21)),NA())</f>
        <v>#N/A</v>
      </c>
      <c r="BE27" s="506" t="e">
        <f ca="1">+IF(AND(ISNUMBER(OFFSET('Hygiene Data'!$E$9,0,10*ROW('Hygiene Data'!E21))),'Data Summary'!DT27="Yes"),OFFSET('Hygiene Data'!$E$9,0,10*ROW('Hygiene Data'!E21)),NA())</f>
        <v>#N/A</v>
      </c>
      <c r="BF27" s="506" t="e">
        <f ca="1">+IF(AND(ISNUMBER(OFFSET('Hygiene Data'!$F$5,0,10*ROW('Hygiene Data'!F21))),'Data Summary'!DU27="Yes"),OFFSET('Hygiene Data'!$F$5,0,10*ROW('Hygiene Data'!F21)),NA())</f>
        <v>#N/A</v>
      </c>
      <c r="BG27" s="506" t="e">
        <f ca="1">+IF(AND(ISNUMBER(OFFSET('Hygiene Data'!$F$7,0,10*ROW('Hygiene Data'!F21))),'Data Summary'!DV27="Yes"),OFFSET('Hygiene Data'!$F$7,0,10*ROW('Hygiene Data'!F21)),NA())</f>
        <v>#N/A</v>
      </c>
      <c r="BH27" s="506" t="e">
        <f ca="1">+IF(AND(ISNUMBER(OFFSET('Hygiene Data'!$F$9,0,10*ROW('Hygiene Data'!F21))),'Data Summary'!DW27="Yes"),OFFSET('Hygiene Data'!$F$9,0,10*ROW('Hygiene Data'!F21)),NA())</f>
        <v>#N/A</v>
      </c>
      <c r="BI27" s="506" t="e">
        <f ca="1">+IF(AND(ISNUMBER(OFFSET('Hygiene Data'!$G$5,0,10*ROW('Hygiene Data'!G21))),'Data Summary'!DX27="Yes"),OFFSET('Hygiene Data'!$G$5,0,10*ROW('Hygiene Data'!G21)),NA())</f>
        <v>#N/A</v>
      </c>
      <c r="BJ27" s="506" t="e">
        <f ca="1">+IF(AND(ISNUMBER(OFFSET('Hygiene Data'!$G$7,0,10*ROW('Hygiene Data'!G21))),'Data Summary'!DY27="Yes"),OFFSET('Hygiene Data'!$G$7,0,10*ROW('Hygiene Data'!G21)),NA())</f>
        <v>#N/A</v>
      </c>
      <c r="BK27" s="506" t="e">
        <f ca="1">+IF(AND(ISNUMBER(OFFSET('Hygiene Data'!$G$9,0,10*ROW('Hygiene Data'!G21))),'Data Summary'!DZ27="Yes"),OFFSET('Hygiene Data'!$G$9,0,10*ROW('Hygiene Data'!G21)),NA())</f>
        <v>#N/A</v>
      </c>
      <c r="BL27" s="506" t="e">
        <f ca="1">+IF(AND(ISNUMBER(OFFSET('Hygiene Data'!$H$5,0,10*ROW('Hygiene Data'!H21))),'Data Summary'!EA27="Yes"),OFFSET('Hygiene Data'!$H$5,0,10*ROW('Hygiene Data'!H21)),NA())</f>
        <v>#N/A</v>
      </c>
      <c r="BM27" s="506" t="e">
        <f ca="1">+IF(AND(ISNUMBER(OFFSET('Hygiene Data'!$H$7,0,10*ROW('Hygiene Data'!H21))),'Data Summary'!EB27="Yes"),OFFSET('Hygiene Data'!$H$7,0,10*ROW('Hygiene Data'!H21)),NA())</f>
        <v>#N/A</v>
      </c>
      <c r="BN27" s="506" t="e">
        <f ca="1">+IF(AND(ISNUMBER(OFFSET('Hygiene Data'!$H$9,0,10*ROW('Hygiene Data'!H21))),'Data Summary'!EC27="Yes"),OFFSET('Hygiene Data'!$H$9,0,10*ROW('Hygiene Data'!H21)),NA())</f>
        <v>#N/A</v>
      </c>
      <c r="BO27" s="506" t="e">
        <f ca="1">+IF(AND(ISNUMBER(OFFSET('Hygiene Data'!$I$5,0,10*ROW('Hygiene Data'!I21))),'Data Summary'!ED27="Yes"),OFFSET('Hygiene Data'!$I$5,0,10*ROW('Hygiene Data'!I21)),NA())</f>
        <v>#N/A</v>
      </c>
      <c r="BP27" s="506" t="e">
        <f ca="1">+IF(AND(ISNUMBER(OFFSET('Hygiene Data'!$I$7,0,10*ROW('Hygiene Data'!I21))),'Data Summary'!EE27="Yes"),OFFSET('Hygiene Data'!$I$7,0,10*ROW('Hygiene Data'!I21)),NA())</f>
        <v>#N/A</v>
      </c>
      <c r="BQ27" s="506" t="e">
        <f ca="1">+IF(AND(ISNUMBER(OFFSET('Hygiene Data'!$I$9,0,10*ROW('Hygiene Data'!I21))),'Data Summary'!EF27="Yes"),OFFSET('Hygiene Data'!$I$9,0,10*ROW('Hygiene Data'!I21)),NA())</f>
        <v>#N/A</v>
      </c>
    </row>
    <row r="28" spans="1:69" x14ac:dyDescent="0.25">
      <c r="A28" s="502" t="e">
        <f ca="1">+RIGHT('Data Summary'!A28,LEN('Data Summary'!A28)-9)</f>
        <v>#VALUE!</v>
      </c>
      <c r="B28" s="476" t="str">
        <f ca="1">+IF(ISTEXT('Data Summary'!B28),'Data Summary'!B28,"")</f>
        <v/>
      </c>
      <c r="C28" s="503" t="e">
        <f ca="1">+VALUE('Data Summary'!C28)</f>
        <v>#VALUE!</v>
      </c>
      <c r="D28" s="504" t="e">
        <f ca="1">+IF(AND(ISNUMBER(OFFSET('Water Data'!$D$4,0,10*ROW('Water Data'!D22))),'Data Summary'!BS28="Yes"),100-OFFSET('Water Data'!$D$4,0,10*ROW('Water Data'!D22)),NA())</f>
        <v>#N/A</v>
      </c>
      <c r="E28" s="504" t="e">
        <f ca="1">+IF(AND(ISNUMBER(OFFSET('Water Data'!$D$6,0,10*ROW('Water Data'!D22))),'Data Summary'!BT28="Yes"),OFFSET('Water Data'!$D$6,0,10*ROW('Water Data'!D22)),NA())</f>
        <v>#N/A</v>
      </c>
      <c r="F28" s="504" t="e">
        <f ca="1">+IF(AND(ISNUMBER(OFFSET('Water Data'!$D$9,0,10*ROW('Water Data'!D22))),'Data Summary'!BU28="Yes"),OFFSET('Water Data'!$D$9,0,10*ROW('Water Data'!D22)),NA())</f>
        <v>#N/A</v>
      </c>
      <c r="G28" s="504" t="e">
        <f ca="1">+IF(AND(ISNUMBER(OFFSET('Water Data'!$E$4,0,10*ROW('Water Data'!E22))),'Data Summary'!BV28="Yes"),100-OFFSET('Water Data'!$E$4,0,10*ROW('Water Data'!E22)),NA())</f>
        <v>#N/A</v>
      </c>
      <c r="H28" s="504" t="e">
        <f ca="1">+IF(AND(ISNUMBER(OFFSET('Water Data'!$E$6,0,10*ROW('Water Data'!E22))),'Data Summary'!BW28="Yes"),OFFSET('Water Data'!$E$6,0,10*ROW('Water Data'!E22)),NA())</f>
        <v>#N/A</v>
      </c>
      <c r="I28" s="504" t="e">
        <f ca="1">+IF(AND(ISNUMBER(OFFSET('Water Data'!$E$9,0,10*ROW('Water Data'!E22))),'Data Summary'!BX28="Yes"),OFFSET('Water Data'!$E$9,0,10*ROW('Water Data'!E22)),NA())</f>
        <v>#N/A</v>
      </c>
      <c r="J28" s="504" t="e">
        <f ca="1">+IF(AND(ISNUMBER(OFFSET('Water Data'!$F$4,0,10*ROW('Water Data'!F22))),'Data Summary'!BY28="Yes"),100-OFFSET('Water Data'!$F$4,0,10*ROW('Water Data'!F22)),NA())</f>
        <v>#N/A</v>
      </c>
      <c r="K28" s="504" t="e">
        <f ca="1">+IF(AND(ISNUMBER(OFFSET('Water Data'!$F$6,0,10*ROW('Water Data'!F22))),'Data Summary'!BZ28="Yes"),OFFSET('Water Data'!$F$6,0,10*ROW('Water Data'!F22)),NA())</f>
        <v>#N/A</v>
      </c>
      <c r="L28" s="504" t="e">
        <f ca="1">+IF(AND(ISNUMBER(OFFSET('Water Data'!$F$9,0,10*ROW('Water Data'!F22))),'Data Summary'!CA28="Yes"),OFFSET('Water Data'!$F$9,0,10*ROW('Water Data'!F22)),NA())</f>
        <v>#N/A</v>
      </c>
      <c r="M28" s="504" t="e">
        <f ca="1">+IF(AND(ISNUMBER(OFFSET('Water Data'!$G$4,0,10*ROW('Water Data'!G22))),'Data Summary'!CB28="Yes"),100-OFFSET('Water Data'!$G$4,0,10*ROW('Water Data'!G22)),NA())</f>
        <v>#N/A</v>
      </c>
      <c r="N28" s="504" t="e">
        <f ca="1">+IF(AND(ISNUMBER(OFFSET('Water Data'!$G$6,0,10*ROW('Water Data'!G22))),'Data Summary'!CC28="Yes"),OFFSET('Water Data'!$G$6,0,10*ROW('Water Data'!G22)),NA())</f>
        <v>#N/A</v>
      </c>
      <c r="O28" s="504" t="e">
        <f ca="1">+IF(AND(ISNUMBER(OFFSET('Water Data'!$G$9,0,10*ROW('Water Data'!G22))),'Data Summary'!CD28="Yes"),OFFSET('Water Data'!$G$9,0,10*ROW('Water Data'!G22)),NA())</f>
        <v>#N/A</v>
      </c>
      <c r="P28" s="504" t="e">
        <f ca="1">+IF(AND(ISNUMBER(OFFSET('Water Data'!$H$4,0,10*ROW('Water Data'!H22))),'Data Summary'!CE28="Yes"),100-OFFSET('Water Data'!$H$4,0,10*ROW('Water Data'!H22)),NA())</f>
        <v>#N/A</v>
      </c>
      <c r="Q28" s="504" t="e">
        <f ca="1">+IF(AND(ISNUMBER(OFFSET('Water Data'!$H$6,0,10*ROW('Water Data'!H22))),'Data Summary'!CF28="Yes"),OFFSET('Water Data'!$H$6,0,10*ROW('Water Data'!H22)),NA())</f>
        <v>#N/A</v>
      </c>
      <c r="R28" s="504" t="e">
        <f ca="1">+IF(AND(ISNUMBER(OFFSET('Water Data'!$H$9,0,10*ROW('Water Data'!H22))),'Data Summary'!CG28="Yes"),OFFSET('Water Data'!$H$9,0,10*ROW('Water Data'!H22)),NA())</f>
        <v>#N/A</v>
      </c>
      <c r="S28" s="504" t="e">
        <f ca="1">+IF(AND(ISNUMBER(OFFSET('Water Data'!$I$4,0,10*ROW('Water Data'!I22))),'Data Summary'!CH28="Yes"),100-OFFSET('Water Data'!$I$4,0,10*ROW('Water Data'!I22)),NA())</f>
        <v>#N/A</v>
      </c>
      <c r="T28" s="504" t="e">
        <f ca="1">+IF(AND(ISNUMBER(OFFSET('Water Data'!$I$6,0,10*ROW('Water Data'!I22))),'Data Summary'!CI28="Yes"),OFFSET('Water Data'!$I$6,0,10*ROW('Water Data'!I22)),NA())</f>
        <v>#N/A</v>
      </c>
      <c r="U28" s="504" t="e">
        <f ca="1">+IF(AND(ISNUMBER(OFFSET('Water Data'!$I$9,0,10*ROW('Water Data'!I22))),'Data Summary'!CJ28="Yes"),OFFSET('Water Data'!$I$9,0,10*ROW('Water Data'!I22)),NA())</f>
        <v>#N/A</v>
      </c>
      <c r="V28" s="505" t="e">
        <f ca="1">+IF(AND(ISNUMBER(OFFSET('Sanitation Data'!$D$4,0,10*ROW('Sanitation Data'!D22))),'Data Summary'!CK28="Yes"),100-OFFSET('Sanitation Data'!$D$4,0,10*ROW('Sanitation Data'!D22)),NA())</f>
        <v>#N/A</v>
      </c>
      <c r="W28" s="505" t="e">
        <f ca="1">+IF(AND(ISNUMBER(OFFSET('Sanitation Data'!$D$6,0,10*ROW('Sanitation Data'!D22))),'Data Summary'!CL28="Yes"),OFFSET('Sanitation Data'!$D$6,0,10*ROW('Sanitation Data'!D22)),NA())</f>
        <v>#N/A</v>
      </c>
      <c r="X28" s="505" t="e">
        <f ca="1">+IF(AND(ISNUMBER(OFFSET('Sanitation Data'!$D$10,0,10*ROW('Sanitation Data'!D22))),'Data Summary'!CM28="Yes"),OFFSET('Sanitation Data'!$D$10,0,10*ROW('Sanitation Data'!D22)),NA())</f>
        <v>#N/A</v>
      </c>
      <c r="Y28" s="505" t="e">
        <f ca="1">+IF(AND(ISNUMBER(OFFSET('Sanitation Data'!$D$11,0,10*ROW('Sanitation Data'!D22))),'Data Summary'!CN28="Yes"),OFFSET('Sanitation Data'!$D$11,0,10*ROW('Sanitation Data'!D22)),NA())</f>
        <v>#N/A</v>
      </c>
      <c r="Z28" s="505" t="e">
        <f ca="1">+IF(AND(ISNUMBER(OFFSET('Sanitation Data'!$D$12,0,10*ROW('Sanitation Data'!D22))),'Data Summary'!CO28="Yes"),OFFSET('Sanitation Data'!$D$12,0,10*ROW('Sanitation Data'!D22)),NA())</f>
        <v>#N/A</v>
      </c>
      <c r="AA28" s="505" t="e">
        <f ca="1">+IF(AND(ISNUMBER(OFFSET('Sanitation Data'!$E$4,0,10*ROW('Sanitation Data'!E22))),'Data Summary'!CP28="Yes"),100-OFFSET('Sanitation Data'!$E$4,0,10*ROW('Sanitation Data'!E22)),NA())</f>
        <v>#N/A</v>
      </c>
      <c r="AB28" s="505" t="e">
        <f ca="1">+IF(AND(ISNUMBER(OFFSET('Sanitation Data'!$E$6,0,10*ROW('Sanitation Data'!E22))),'Data Summary'!CQ28="Yes"),OFFSET('Sanitation Data'!$E$6,0,10*ROW('Sanitation Data'!E22)),NA())</f>
        <v>#N/A</v>
      </c>
      <c r="AC28" s="505" t="e">
        <f ca="1">+IF(AND(ISNUMBER(OFFSET('Sanitation Data'!$E$10,0,10*ROW('Sanitation Data'!E22))),'Data Summary'!CR28="Yes"),OFFSET('Sanitation Data'!$E$10,0,10*ROW('Sanitation Data'!E22)),NA())</f>
        <v>#N/A</v>
      </c>
      <c r="AD28" s="505" t="e">
        <f ca="1">+IF(AND(ISNUMBER(OFFSET('Sanitation Data'!$E$11,0,10*ROW('Sanitation Data'!E22))),'Data Summary'!CS28="Yes"),OFFSET('Sanitation Data'!$E$11,0,10*ROW('Sanitation Data'!E22)),NA())</f>
        <v>#N/A</v>
      </c>
      <c r="AE28" s="505" t="e">
        <f ca="1">+IF(AND(ISNUMBER(OFFSET('Sanitation Data'!$E$12,0,10*ROW('Sanitation Data'!E22))),'Data Summary'!CT28="Yes"),OFFSET('Sanitation Data'!$E$12,0,10*ROW('Sanitation Data'!E22)),NA())</f>
        <v>#N/A</v>
      </c>
      <c r="AF28" s="505" t="e">
        <f ca="1">+IF(AND(ISNUMBER(OFFSET('Sanitation Data'!$F$4,0,10*ROW('Sanitation Data'!F22))),'Data Summary'!CU28="Yes"),100-OFFSET('Sanitation Data'!$F$4,0,10*ROW('Sanitation Data'!F22)),NA())</f>
        <v>#N/A</v>
      </c>
      <c r="AG28" s="505" t="e">
        <f ca="1">+IF(AND(ISNUMBER(OFFSET('Sanitation Data'!$F$6,0,10*ROW('Sanitation Data'!F22))),'Data Summary'!CV28="Yes"),OFFSET('Sanitation Data'!$F$6,0,10*ROW('Sanitation Data'!F22)),NA())</f>
        <v>#N/A</v>
      </c>
      <c r="AH28" s="505" t="e">
        <f ca="1">+IF(AND(ISNUMBER(OFFSET('Sanitation Data'!$F$10,0,10*ROW('Sanitation Data'!F22))),'Data Summary'!CW28="Yes"),OFFSET('Sanitation Data'!$F$10,0,10*ROW('Sanitation Data'!F22)),NA())</f>
        <v>#N/A</v>
      </c>
      <c r="AI28" s="505" t="e">
        <f ca="1">+IF(AND(ISNUMBER(OFFSET('Sanitation Data'!$F$11,0,10*ROW('Sanitation Data'!F22))),'Data Summary'!CX28="Yes"),OFFSET('Sanitation Data'!$F$11,0,10*ROW('Sanitation Data'!F22)),NA())</f>
        <v>#N/A</v>
      </c>
      <c r="AJ28" s="505" t="e">
        <f ca="1">+IF(AND(ISNUMBER(OFFSET('Sanitation Data'!$F$12,0,10*ROW('Sanitation Data'!F22))),'Data Summary'!CY28="Yes"),OFFSET('Sanitation Data'!$F$12,0,10*ROW('Sanitation Data'!F22)),NA())</f>
        <v>#N/A</v>
      </c>
      <c r="AK28" s="505" t="e">
        <f ca="1">+IF(AND(ISNUMBER(OFFSET('Sanitation Data'!$G$4,0,10*ROW('Sanitation Data'!G22))),'Data Summary'!CZ28="Yes"),100-OFFSET('Sanitation Data'!$G$4,0,10*ROW('Sanitation Data'!G22)),NA())</f>
        <v>#N/A</v>
      </c>
      <c r="AL28" s="505" t="e">
        <f ca="1">+IF(AND(ISNUMBER(OFFSET('Sanitation Data'!$G$6,0,10*ROW('Sanitation Data'!G22))),'Data Summary'!DA28="Yes"),OFFSET('Sanitation Data'!$G$6,0,10*ROW('Sanitation Data'!G22)),NA())</f>
        <v>#N/A</v>
      </c>
      <c r="AM28" s="505" t="e">
        <f ca="1">+IF(AND(ISNUMBER(OFFSET('Sanitation Data'!$G$10,0,10*ROW('Sanitation Data'!G22))),'Data Summary'!DB28="Yes"),OFFSET('Sanitation Data'!$G$10,0,10*ROW('Sanitation Data'!G22)),NA())</f>
        <v>#N/A</v>
      </c>
      <c r="AN28" s="505" t="e">
        <f ca="1">+IF(AND(ISNUMBER(OFFSET('Sanitation Data'!$G$11,0,10*ROW('Sanitation Data'!G22))),'Data Summary'!DC28="Yes"),OFFSET('Sanitation Data'!$G$11,0,10*ROW('Sanitation Data'!G22)),NA())</f>
        <v>#N/A</v>
      </c>
      <c r="AO28" s="505" t="e">
        <f ca="1">+IF(AND(ISNUMBER(OFFSET('Sanitation Data'!$G$12,0,10*ROW('Sanitation Data'!G22))),'Data Summary'!DD28="Yes"),OFFSET('Sanitation Data'!$G$12,0,10*ROW('Sanitation Data'!G22)),NA())</f>
        <v>#N/A</v>
      </c>
      <c r="AP28" s="505" t="e">
        <f ca="1">+IF(AND(ISNUMBER(OFFSET('Sanitation Data'!$H$4,0,10*ROW('Sanitation Data'!H22))),'Data Summary'!DE28="Yes"),100-OFFSET('Sanitation Data'!$H$4,0,10*ROW('Sanitation Data'!H22)),NA())</f>
        <v>#N/A</v>
      </c>
      <c r="AQ28" s="505" t="e">
        <f ca="1">+IF(AND(ISNUMBER(OFFSET('Sanitation Data'!$H$6,0,10*ROW('Sanitation Data'!H22))),'Data Summary'!DF28="Yes"),OFFSET('Sanitation Data'!$H$6,0,10*ROW('Sanitation Data'!H22)),NA())</f>
        <v>#N/A</v>
      </c>
      <c r="AR28" s="505" t="e">
        <f ca="1">+IF(AND(ISNUMBER(OFFSET('Sanitation Data'!$H$10,0,10*ROW('Sanitation Data'!H22))),'Data Summary'!DG28="Yes"),OFFSET('Sanitation Data'!$H$10,0,10*ROW('Sanitation Data'!H22)),NA())</f>
        <v>#N/A</v>
      </c>
      <c r="AS28" s="505" t="e">
        <f ca="1">+IF(AND(ISNUMBER(OFFSET('Sanitation Data'!$H$11,0,10*ROW('Sanitation Data'!H22))),'Data Summary'!DH28="Yes"),OFFSET('Sanitation Data'!$H$11,0,10*ROW('Sanitation Data'!H22)),NA())</f>
        <v>#N/A</v>
      </c>
      <c r="AT28" s="505" t="e">
        <f ca="1">+IF(AND(ISNUMBER(OFFSET('Sanitation Data'!$H$12,0,10*ROW('Sanitation Data'!H22))),'Data Summary'!DI28="Yes"),OFFSET('Sanitation Data'!$H$12,0,10*ROW('Sanitation Data'!H22)),NA())</f>
        <v>#N/A</v>
      </c>
      <c r="AU28" s="505" t="e">
        <f ca="1">+IF(AND(ISNUMBER(OFFSET('Sanitation Data'!$I$4,0,10*ROW('Sanitation Data'!I22))),'Data Summary'!DJ28="Yes"),100-OFFSET('Sanitation Data'!$I$4,0,10*ROW('Sanitation Data'!I22)),NA())</f>
        <v>#N/A</v>
      </c>
      <c r="AV28" s="505" t="e">
        <f ca="1">+IF(AND(ISNUMBER(OFFSET('Sanitation Data'!$I$6,0,10*ROW('Sanitation Data'!I22))),'Data Summary'!DK28="Yes"),OFFSET('Sanitation Data'!$I$6,0,10*ROW('Sanitation Data'!I22)),NA())</f>
        <v>#N/A</v>
      </c>
      <c r="AW28" s="505" t="e">
        <f ca="1">+IF(AND(ISNUMBER(OFFSET('Sanitation Data'!$I$10,0,10*ROW('Sanitation Data'!I22))),'Data Summary'!DL28="Yes"),OFFSET('Sanitation Data'!$I$10,0,10*ROW('Sanitation Data'!I22)),NA())</f>
        <v>#N/A</v>
      </c>
      <c r="AX28" s="505" t="e">
        <f ca="1">+IF(AND(ISNUMBER(OFFSET('Sanitation Data'!$I$11,0,10*ROW('Sanitation Data'!I22))),'Data Summary'!DM28="Yes"),OFFSET('Sanitation Data'!$I$11,0,10*ROW('Sanitation Data'!I22)),NA())</f>
        <v>#N/A</v>
      </c>
      <c r="AY28" s="505" t="e">
        <f ca="1">+IF(AND(ISNUMBER(OFFSET('Sanitation Data'!$I$12,0,10*ROW('Sanitation Data'!I22))),'Data Summary'!DN28="Yes"),OFFSET('Sanitation Data'!$I$12,0,10*ROW('Sanitation Data'!I22)),NA())</f>
        <v>#N/A</v>
      </c>
      <c r="AZ28" s="506" t="e">
        <f ca="1">+IF(AND(ISNUMBER(OFFSET('Hygiene Data'!$D$5,0,10*ROW('Hygiene Data'!D22))),'Data Summary'!DO28="Yes"),OFFSET('Hygiene Data'!$D$5,0,10*ROW('Hygiene Data'!D22)),NA())</f>
        <v>#N/A</v>
      </c>
      <c r="BA28" s="506" t="e">
        <f ca="1">+IF(AND(ISNUMBER(OFFSET('Hygiene Data'!$D$7,0,10*ROW('Hygiene Data'!D22))),'Data Summary'!DP28="Yes"),OFFSET('Hygiene Data'!$D$7,0,10*ROW('Hygiene Data'!D22)),NA())</f>
        <v>#N/A</v>
      </c>
      <c r="BB28" s="506" t="e">
        <f ca="1">+IF(AND(ISNUMBER(OFFSET('Hygiene Data'!$D$9,0,10*ROW('Hygiene Data'!D22))),'Data Summary'!DQ28="Yes"),OFFSET('Hygiene Data'!$D$9,0,10*ROW('Hygiene Data'!D22)),NA())</f>
        <v>#N/A</v>
      </c>
      <c r="BC28" s="506" t="e">
        <f ca="1">+IF(AND(ISNUMBER(OFFSET('Hygiene Data'!$E$5,0,10*ROW('Hygiene Data'!E22))),'Data Summary'!DR28="Yes"),OFFSET('Hygiene Data'!$E$5,0,10*ROW('Hygiene Data'!E22)),NA())</f>
        <v>#N/A</v>
      </c>
      <c r="BD28" s="506" t="e">
        <f ca="1">+IF(AND(ISNUMBER(OFFSET('Hygiene Data'!$E$7,0,10*ROW('Hygiene Data'!E22))),'Data Summary'!DS28="Yes"),OFFSET('Hygiene Data'!$E$7,0,10*ROW('Hygiene Data'!E22)),NA())</f>
        <v>#N/A</v>
      </c>
      <c r="BE28" s="506" t="e">
        <f ca="1">+IF(AND(ISNUMBER(OFFSET('Hygiene Data'!$E$9,0,10*ROW('Hygiene Data'!E22))),'Data Summary'!DT28="Yes"),OFFSET('Hygiene Data'!$E$9,0,10*ROW('Hygiene Data'!E22)),NA())</f>
        <v>#N/A</v>
      </c>
      <c r="BF28" s="506" t="e">
        <f ca="1">+IF(AND(ISNUMBER(OFFSET('Hygiene Data'!$F$5,0,10*ROW('Hygiene Data'!F22))),'Data Summary'!DU28="Yes"),OFFSET('Hygiene Data'!$F$5,0,10*ROW('Hygiene Data'!F22)),NA())</f>
        <v>#N/A</v>
      </c>
      <c r="BG28" s="506" t="e">
        <f ca="1">+IF(AND(ISNUMBER(OFFSET('Hygiene Data'!$F$7,0,10*ROW('Hygiene Data'!F22))),'Data Summary'!DV28="Yes"),OFFSET('Hygiene Data'!$F$7,0,10*ROW('Hygiene Data'!F22)),NA())</f>
        <v>#N/A</v>
      </c>
      <c r="BH28" s="506" t="e">
        <f ca="1">+IF(AND(ISNUMBER(OFFSET('Hygiene Data'!$F$9,0,10*ROW('Hygiene Data'!F22))),'Data Summary'!DW28="Yes"),OFFSET('Hygiene Data'!$F$9,0,10*ROW('Hygiene Data'!F22)),NA())</f>
        <v>#N/A</v>
      </c>
      <c r="BI28" s="506" t="e">
        <f ca="1">+IF(AND(ISNUMBER(OFFSET('Hygiene Data'!$G$5,0,10*ROW('Hygiene Data'!G22))),'Data Summary'!DX28="Yes"),OFFSET('Hygiene Data'!$G$5,0,10*ROW('Hygiene Data'!G22)),NA())</f>
        <v>#N/A</v>
      </c>
      <c r="BJ28" s="506" t="e">
        <f ca="1">+IF(AND(ISNUMBER(OFFSET('Hygiene Data'!$G$7,0,10*ROW('Hygiene Data'!G22))),'Data Summary'!DY28="Yes"),OFFSET('Hygiene Data'!$G$7,0,10*ROW('Hygiene Data'!G22)),NA())</f>
        <v>#N/A</v>
      </c>
      <c r="BK28" s="506" t="e">
        <f ca="1">+IF(AND(ISNUMBER(OFFSET('Hygiene Data'!$G$9,0,10*ROW('Hygiene Data'!G22))),'Data Summary'!DZ28="Yes"),OFFSET('Hygiene Data'!$G$9,0,10*ROW('Hygiene Data'!G22)),NA())</f>
        <v>#N/A</v>
      </c>
      <c r="BL28" s="506" t="e">
        <f ca="1">+IF(AND(ISNUMBER(OFFSET('Hygiene Data'!$H$5,0,10*ROW('Hygiene Data'!H22))),'Data Summary'!EA28="Yes"),OFFSET('Hygiene Data'!$H$5,0,10*ROW('Hygiene Data'!H22)),NA())</f>
        <v>#N/A</v>
      </c>
      <c r="BM28" s="506" t="e">
        <f ca="1">+IF(AND(ISNUMBER(OFFSET('Hygiene Data'!$H$7,0,10*ROW('Hygiene Data'!H22))),'Data Summary'!EB28="Yes"),OFFSET('Hygiene Data'!$H$7,0,10*ROW('Hygiene Data'!H22)),NA())</f>
        <v>#N/A</v>
      </c>
      <c r="BN28" s="506" t="e">
        <f ca="1">+IF(AND(ISNUMBER(OFFSET('Hygiene Data'!$H$9,0,10*ROW('Hygiene Data'!H22))),'Data Summary'!EC28="Yes"),OFFSET('Hygiene Data'!$H$9,0,10*ROW('Hygiene Data'!H22)),NA())</f>
        <v>#N/A</v>
      </c>
      <c r="BO28" s="506" t="e">
        <f ca="1">+IF(AND(ISNUMBER(OFFSET('Hygiene Data'!$I$5,0,10*ROW('Hygiene Data'!I22))),'Data Summary'!ED28="Yes"),OFFSET('Hygiene Data'!$I$5,0,10*ROW('Hygiene Data'!I22)),NA())</f>
        <v>#N/A</v>
      </c>
      <c r="BP28" s="506" t="e">
        <f ca="1">+IF(AND(ISNUMBER(OFFSET('Hygiene Data'!$I$7,0,10*ROW('Hygiene Data'!I22))),'Data Summary'!EE28="Yes"),OFFSET('Hygiene Data'!$I$7,0,10*ROW('Hygiene Data'!I22)),NA())</f>
        <v>#N/A</v>
      </c>
      <c r="BQ28" s="506" t="e">
        <f ca="1">+IF(AND(ISNUMBER(OFFSET('Hygiene Data'!$I$9,0,10*ROW('Hygiene Data'!I22))),'Data Summary'!EF28="Yes"),OFFSET('Hygiene Data'!$I$9,0,10*ROW('Hygiene Data'!I22)),NA())</f>
        <v>#N/A</v>
      </c>
    </row>
    <row r="29" spans="1:69" x14ac:dyDescent="0.25">
      <c r="A29" s="502" t="e">
        <f ca="1">+RIGHT('Data Summary'!A29,LEN('Data Summary'!A29)-9)</f>
        <v>#VALUE!</v>
      </c>
      <c r="B29" s="476" t="str">
        <f ca="1">+IF(ISTEXT('Data Summary'!B29),'Data Summary'!B29,"")</f>
        <v/>
      </c>
      <c r="C29" s="503" t="e">
        <f ca="1">+VALUE('Data Summary'!C29)</f>
        <v>#VALUE!</v>
      </c>
      <c r="D29" s="504" t="e">
        <f ca="1">+IF(AND(ISNUMBER(OFFSET('Water Data'!$D$4,0,10*ROW('Water Data'!D23))),'Data Summary'!BS29="Yes"),100-OFFSET('Water Data'!$D$4,0,10*ROW('Water Data'!D23)),NA())</f>
        <v>#N/A</v>
      </c>
      <c r="E29" s="504" t="e">
        <f ca="1">+IF(AND(ISNUMBER(OFFSET('Water Data'!$D$6,0,10*ROW('Water Data'!D23))),'Data Summary'!BT29="Yes"),OFFSET('Water Data'!$D$6,0,10*ROW('Water Data'!D23)),NA())</f>
        <v>#N/A</v>
      </c>
      <c r="F29" s="504" t="e">
        <f ca="1">+IF(AND(ISNUMBER(OFFSET('Water Data'!$D$9,0,10*ROW('Water Data'!D23))),'Data Summary'!BU29="Yes"),OFFSET('Water Data'!$D$9,0,10*ROW('Water Data'!D23)),NA())</f>
        <v>#N/A</v>
      </c>
      <c r="G29" s="504" t="e">
        <f ca="1">+IF(AND(ISNUMBER(OFFSET('Water Data'!$E$4,0,10*ROW('Water Data'!E23))),'Data Summary'!BV29="Yes"),100-OFFSET('Water Data'!$E$4,0,10*ROW('Water Data'!E23)),NA())</f>
        <v>#N/A</v>
      </c>
      <c r="H29" s="504" t="e">
        <f ca="1">+IF(AND(ISNUMBER(OFFSET('Water Data'!$E$6,0,10*ROW('Water Data'!E23))),'Data Summary'!BW29="Yes"),OFFSET('Water Data'!$E$6,0,10*ROW('Water Data'!E23)),NA())</f>
        <v>#N/A</v>
      </c>
      <c r="I29" s="504" t="e">
        <f ca="1">+IF(AND(ISNUMBER(OFFSET('Water Data'!$E$9,0,10*ROW('Water Data'!E23))),'Data Summary'!BX29="Yes"),OFFSET('Water Data'!$E$9,0,10*ROW('Water Data'!E23)),NA())</f>
        <v>#N/A</v>
      </c>
      <c r="J29" s="504" t="e">
        <f ca="1">+IF(AND(ISNUMBER(OFFSET('Water Data'!$F$4,0,10*ROW('Water Data'!F23))),'Data Summary'!BY29="Yes"),100-OFFSET('Water Data'!$F$4,0,10*ROW('Water Data'!F23)),NA())</f>
        <v>#N/A</v>
      </c>
      <c r="K29" s="504" t="e">
        <f ca="1">+IF(AND(ISNUMBER(OFFSET('Water Data'!$F$6,0,10*ROW('Water Data'!F23))),'Data Summary'!BZ29="Yes"),OFFSET('Water Data'!$F$6,0,10*ROW('Water Data'!F23)),NA())</f>
        <v>#N/A</v>
      </c>
      <c r="L29" s="504" t="e">
        <f ca="1">+IF(AND(ISNUMBER(OFFSET('Water Data'!$F$9,0,10*ROW('Water Data'!F23))),'Data Summary'!CA29="Yes"),OFFSET('Water Data'!$F$9,0,10*ROW('Water Data'!F23)),NA())</f>
        <v>#N/A</v>
      </c>
      <c r="M29" s="504" t="e">
        <f ca="1">+IF(AND(ISNUMBER(OFFSET('Water Data'!$G$4,0,10*ROW('Water Data'!G23))),'Data Summary'!CB29="Yes"),100-OFFSET('Water Data'!$G$4,0,10*ROW('Water Data'!G23)),NA())</f>
        <v>#N/A</v>
      </c>
      <c r="N29" s="504" t="e">
        <f ca="1">+IF(AND(ISNUMBER(OFFSET('Water Data'!$G$6,0,10*ROW('Water Data'!G23))),'Data Summary'!CC29="Yes"),OFFSET('Water Data'!$G$6,0,10*ROW('Water Data'!G23)),NA())</f>
        <v>#N/A</v>
      </c>
      <c r="O29" s="504" t="e">
        <f ca="1">+IF(AND(ISNUMBER(OFFSET('Water Data'!$G$9,0,10*ROW('Water Data'!G23))),'Data Summary'!CD29="Yes"),OFFSET('Water Data'!$G$9,0,10*ROW('Water Data'!G23)),NA())</f>
        <v>#N/A</v>
      </c>
      <c r="P29" s="504" t="e">
        <f ca="1">+IF(AND(ISNUMBER(OFFSET('Water Data'!$H$4,0,10*ROW('Water Data'!H23))),'Data Summary'!CE29="Yes"),100-OFFSET('Water Data'!$H$4,0,10*ROW('Water Data'!H23)),NA())</f>
        <v>#N/A</v>
      </c>
      <c r="Q29" s="504" t="e">
        <f ca="1">+IF(AND(ISNUMBER(OFFSET('Water Data'!$H$6,0,10*ROW('Water Data'!H23))),'Data Summary'!CF29="Yes"),OFFSET('Water Data'!$H$6,0,10*ROW('Water Data'!H23)),NA())</f>
        <v>#N/A</v>
      </c>
      <c r="R29" s="504" t="e">
        <f ca="1">+IF(AND(ISNUMBER(OFFSET('Water Data'!$H$9,0,10*ROW('Water Data'!H23))),'Data Summary'!CG29="Yes"),OFFSET('Water Data'!$H$9,0,10*ROW('Water Data'!H23)),NA())</f>
        <v>#N/A</v>
      </c>
      <c r="S29" s="504" t="e">
        <f ca="1">+IF(AND(ISNUMBER(OFFSET('Water Data'!$I$4,0,10*ROW('Water Data'!I23))),'Data Summary'!CH29="Yes"),100-OFFSET('Water Data'!$I$4,0,10*ROW('Water Data'!I23)),NA())</f>
        <v>#N/A</v>
      </c>
      <c r="T29" s="504" t="e">
        <f ca="1">+IF(AND(ISNUMBER(OFFSET('Water Data'!$I$6,0,10*ROW('Water Data'!I23))),'Data Summary'!CI29="Yes"),OFFSET('Water Data'!$I$6,0,10*ROW('Water Data'!I23)),NA())</f>
        <v>#N/A</v>
      </c>
      <c r="U29" s="504" t="e">
        <f ca="1">+IF(AND(ISNUMBER(OFFSET('Water Data'!$I$9,0,10*ROW('Water Data'!I23))),'Data Summary'!CJ29="Yes"),OFFSET('Water Data'!$I$9,0,10*ROW('Water Data'!I23)),NA())</f>
        <v>#N/A</v>
      </c>
      <c r="V29" s="505" t="e">
        <f ca="1">+IF(AND(ISNUMBER(OFFSET('Sanitation Data'!$D$4,0,10*ROW('Sanitation Data'!D23))),'Data Summary'!CK29="Yes"),100-OFFSET('Sanitation Data'!$D$4,0,10*ROW('Sanitation Data'!D23)),NA())</f>
        <v>#N/A</v>
      </c>
      <c r="W29" s="505" t="e">
        <f ca="1">+IF(AND(ISNUMBER(OFFSET('Sanitation Data'!$D$6,0,10*ROW('Sanitation Data'!D23))),'Data Summary'!CL29="Yes"),OFFSET('Sanitation Data'!$D$6,0,10*ROW('Sanitation Data'!D23)),NA())</f>
        <v>#N/A</v>
      </c>
      <c r="X29" s="505" t="e">
        <f ca="1">+IF(AND(ISNUMBER(OFFSET('Sanitation Data'!$D$10,0,10*ROW('Sanitation Data'!D23))),'Data Summary'!CM29="Yes"),OFFSET('Sanitation Data'!$D$10,0,10*ROW('Sanitation Data'!D23)),NA())</f>
        <v>#N/A</v>
      </c>
      <c r="Y29" s="505" t="e">
        <f ca="1">+IF(AND(ISNUMBER(OFFSET('Sanitation Data'!$D$11,0,10*ROW('Sanitation Data'!D23))),'Data Summary'!CN29="Yes"),OFFSET('Sanitation Data'!$D$11,0,10*ROW('Sanitation Data'!D23)),NA())</f>
        <v>#N/A</v>
      </c>
      <c r="Z29" s="505" t="e">
        <f ca="1">+IF(AND(ISNUMBER(OFFSET('Sanitation Data'!$D$12,0,10*ROW('Sanitation Data'!D23))),'Data Summary'!CO29="Yes"),OFFSET('Sanitation Data'!$D$12,0,10*ROW('Sanitation Data'!D23)),NA())</f>
        <v>#N/A</v>
      </c>
      <c r="AA29" s="505" t="e">
        <f ca="1">+IF(AND(ISNUMBER(OFFSET('Sanitation Data'!$E$4,0,10*ROW('Sanitation Data'!E23))),'Data Summary'!CP29="Yes"),100-OFFSET('Sanitation Data'!$E$4,0,10*ROW('Sanitation Data'!E23)),NA())</f>
        <v>#N/A</v>
      </c>
      <c r="AB29" s="505" t="e">
        <f ca="1">+IF(AND(ISNUMBER(OFFSET('Sanitation Data'!$E$6,0,10*ROW('Sanitation Data'!E23))),'Data Summary'!CQ29="Yes"),OFFSET('Sanitation Data'!$E$6,0,10*ROW('Sanitation Data'!E23)),NA())</f>
        <v>#N/A</v>
      </c>
      <c r="AC29" s="505" t="e">
        <f ca="1">+IF(AND(ISNUMBER(OFFSET('Sanitation Data'!$E$10,0,10*ROW('Sanitation Data'!E23))),'Data Summary'!CR29="Yes"),OFFSET('Sanitation Data'!$E$10,0,10*ROW('Sanitation Data'!E23)),NA())</f>
        <v>#N/A</v>
      </c>
      <c r="AD29" s="505" t="e">
        <f ca="1">+IF(AND(ISNUMBER(OFFSET('Sanitation Data'!$E$11,0,10*ROW('Sanitation Data'!E23))),'Data Summary'!CS29="Yes"),OFFSET('Sanitation Data'!$E$11,0,10*ROW('Sanitation Data'!E23)),NA())</f>
        <v>#N/A</v>
      </c>
      <c r="AE29" s="505" t="e">
        <f ca="1">+IF(AND(ISNUMBER(OFFSET('Sanitation Data'!$E$12,0,10*ROW('Sanitation Data'!E23))),'Data Summary'!CT29="Yes"),OFFSET('Sanitation Data'!$E$12,0,10*ROW('Sanitation Data'!E23)),NA())</f>
        <v>#N/A</v>
      </c>
      <c r="AF29" s="505" t="e">
        <f ca="1">+IF(AND(ISNUMBER(OFFSET('Sanitation Data'!$F$4,0,10*ROW('Sanitation Data'!F23))),'Data Summary'!CU29="Yes"),100-OFFSET('Sanitation Data'!$F$4,0,10*ROW('Sanitation Data'!F23)),NA())</f>
        <v>#N/A</v>
      </c>
      <c r="AG29" s="505" t="e">
        <f ca="1">+IF(AND(ISNUMBER(OFFSET('Sanitation Data'!$F$6,0,10*ROW('Sanitation Data'!F23))),'Data Summary'!CV29="Yes"),OFFSET('Sanitation Data'!$F$6,0,10*ROW('Sanitation Data'!F23)),NA())</f>
        <v>#N/A</v>
      </c>
      <c r="AH29" s="505" t="e">
        <f ca="1">+IF(AND(ISNUMBER(OFFSET('Sanitation Data'!$F$10,0,10*ROW('Sanitation Data'!F23))),'Data Summary'!CW29="Yes"),OFFSET('Sanitation Data'!$F$10,0,10*ROW('Sanitation Data'!F23)),NA())</f>
        <v>#N/A</v>
      </c>
      <c r="AI29" s="505" t="e">
        <f ca="1">+IF(AND(ISNUMBER(OFFSET('Sanitation Data'!$F$11,0,10*ROW('Sanitation Data'!F23))),'Data Summary'!CX29="Yes"),OFFSET('Sanitation Data'!$F$11,0,10*ROW('Sanitation Data'!F23)),NA())</f>
        <v>#N/A</v>
      </c>
      <c r="AJ29" s="505" t="e">
        <f ca="1">+IF(AND(ISNUMBER(OFFSET('Sanitation Data'!$F$12,0,10*ROW('Sanitation Data'!F23))),'Data Summary'!CY29="Yes"),OFFSET('Sanitation Data'!$F$12,0,10*ROW('Sanitation Data'!F23)),NA())</f>
        <v>#N/A</v>
      </c>
      <c r="AK29" s="505" t="e">
        <f ca="1">+IF(AND(ISNUMBER(OFFSET('Sanitation Data'!$G$4,0,10*ROW('Sanitation Data'!G23))),'Data Summary'!CZ29="Yes"),100-OFFSET('Sanitation Data'!$G$4,0,10*ROW('Sanitation Data'!G23)),NA())</f>
        <v>#N/A</v>
      </c>
      <c r="AL29" s="505" t="e">
        <f ca="1">+IF(AND(ISNUMBER(OFFSET('Sanitation Data'!$G$6,0,10*ROW('Sanitation Data'!G23))),'Data Summary'!DA29="Yes"),OFFSET('Sanitation Data'!$G$6,0,10*ROW('Sanitation Data'!G23)),NA())</f>
        <v>#N/A</v>
      </c>
      <c r="AM29" s="505" t="e">
        <f ca="1">+IF(AND(ISNUMBER(OFFSET('Sanitation Data'!$G$10,0,10*ROW('Sanitation Data'!G23))),'Data Summary'!DB29="Yes"),OFFSET('Sanitation Data'!$G$10,0,10*ROW('Sanitation Data'!G23)),NA())</f>
        <v>#N/A</v>
      </c>
      <c r="AN29" s="505" t="e">
        <f ca="1">+IF(AND(ISNUMBER(OFFSET('Sanitation Data'!$G$11,0,10*ROW('Sanitation Data'!G23))),'Data Summary'!DC29="Yes"),OFFSET('Sanitation Data'!$G$11,0,10*ROW('Sanitation Data'!G23)),NA())</f>
        <v>#N/A</v>
      </c>
      <c r="AO29" s="505" t="e">
        <f ca="1">+IF(AND(ISNUMBER(OFFSET('Sanitation Data'!$G$12,0,10*ROW('Sanitation Data'!G23))),'Data Summary'!DD29="Yes"),OFFSET('Sanitation Data'!$G$12,0,10*ROW('Sanitation Data'!G23)),NA())</f>
        <v>#N/A</v>
      </c>
      <c r="AP29" s="505" t="e">
        <f ca="1">+IF(AND(ISNUMBER(OFFSET('Sanitation Data'!$H$4,0,10*ROW('Sanitation Data'!H23))),'Data Summary'!DE29="Yes"),100-OFFSET('Sanitation Data'!$H$4,0,10*ROW('Sanitation Data'!H23)),NA())</f>
        <v>#N/A</v>
      </c>
      <c r="AQ29" s="505" t="e">
        <f ca="1">+IF(AND(ISNUMBER(OFFSET('Sanitation Data'!$H$6,0,10*ROW('Sanitation Data'!H23))),'Data Summary'!DF29="Yes"),OFFSET('Sanitation Data'!$H$6,0,10*ROW('Sanitation Data'!H23)),NA())</f>
        <v>#N/A</v>
      </c>
      <c r="AR29" s="505" t="e">
        <f ca="1">+IF(AND(ISNUMBER(OFFSET('Sanitation Data'!$H$10,0,10*ROW('Sanitation Data'!H23))),'Data Summary'!DG29="Yes"),OFFSET('Sanitation Data'!$H$10,0,10*ROW('Sanitation Data'!H23)),NA())</f>
        <v>#N/A</v>
      </c>
      <c r="AS29" s="505" t="e">
        <f ca="1">+IF(AND(ISNUMBER(OFFSET('Sanitation Data'!$H$11,0,10*ROW('Sanitation Data'!H23))),'Data Summary'!DH29="Yes"),OFFSET('Sanitation Data'!$H$11,0,10*ROW('Sanitation Data'!H23)),NA())</f>
        <v>#N/A</v>
      </c>
      <c r="AT29" s="505" t="e">
        <f ca="1">+IF(AND(ISNUMBER(OFFSET('Sanitation Data'!$H$12,0,10*ROW('Sanitation Data'!H23))),'Data Summary'!DI29="Yes"),OFFSET('Sanitation Data'!$H$12,0,10*ROW('Sanitation Data'!H23)),NA())</f>
        <v>#N/A</v>
      </c>
      <c r="AU29" s="505" t="e">
        <f ca="1">+IF(AND(ISNUMBER(OFFSET('Sanitation Data'!$I$4,0,10*ROW('Sanitation Data'!I23))),'Data Summary'!DJ29="Yes"),100-OFFSET('Sanitation Data'!$I$4,0,10*ROW('Sanitation Data'!I23)),NA())</f>
        <v>#N/A</v>
      </c>
      <c r="AV29" s="505" t="e">
        <f ca="1">+IF(AND(ISNUMBER(OFFSET('Sanitation Data'!$I$6,0,10*ROW('Sanitation Data'!I23))),'Data Summary'!DK29="Yes"),OFFSET('Sanitation Data'!$I$6,0,10*ROW('Sanitation Data'!I23)),NA())</f>
        <v>#N/A</v>
      </c>
      <c r="AW29" s="505" t="e">
        <f ca="1">+IF(AND(ISNUMBER(OFFSET('Sanitation Data'!$I$10,0,10*ROW('Sanitation Data'!I23))),'Data Summary'!DL29="Yes"),OFFSET('Sanitation Data'!$I$10,0,10*ROW('Sanitation Data'!I23)),NA())</f>
        <v>#N/A</v>
      </c>
      <c r="AX29" s="505" t="e">
        <f ca="1">+IF(AND(ISNUMBER(OFFSET('Sanitation Data'!$I$11,0,10*ROW('Sanitation Data'!I23))),'Data Summary'!DM29="Yes"),OFFSET('Sanitation Data'!$I$11,0,10*ROW('Sanitation Data'!I23)),NA())</f>
        <v>#N/A</v>
      </c>
      <c r="AY29" s="505" t="e">
        <f ca="1">+IF(AND(ISNUMBER(OFFSET('Sanitation Data'!$I$12,0,10*ROW('Sanitation Data'!I23))),'Data Summary'!DN29="Yes"),OFFSET('Sanitation Data'!$I$12,0,10*ROW('Sanitation Data'!I23)),NA())</f>
        <v>#N/A</v>
      </c>
      <c r="AZ29" s="506" t="e">
        <f ca="1">+IF(AND(ISNUMBER(OFFSET('Hygiene Data'!$D$5,0,10*ROW('Hygiene Data'!D23))),'Data Summary'!DO29="Yes"),OFFSET('Hygiene Data'!$D$5,0,10*ROW('Hygiene Data'!D23)),NA())</f>
        <v>#N/A</v>
      </c>
      <c r="BA29" s="506" t="e">
        <f ca="1">+IF(AND(ISNUMBER(OFFSET('Hygiene Data'!$D$7,0,10*ROW('Hygiene Data'!D23))),'Data Summary'!DP29="Yes"),OFFSET('Hygiene Data'!$D$7,0,10*ROW('Hygiene Data'!D23)),NA())</f>
        <v>#N/A</v>
      </c>
      <c r="BB29" s="506" t="e">
        <f ca="1">+IF(AND(ISNUMBER(OFFSET('Hygiene Data'!$D$9,0,10*ROW('Hygiene Data'!D23))),'Data Summary'!DQ29="Yes"),OFFSET('Hygiene Data'!$D$9,0,10*ROW('Hygiene Data'!D23)),NA())</f>
        <v>#N/A</v>
      </c>
      <c r="BC29" s="506" t="e">
        <f ca="1">+IF(AND(ISNUMBER(OFFSET('Hygiene Data'!$E$5,0,10*ROW('Hygiene Data'!E23))),'Data Summary'!DR29="Yes"),OFFSET('Hygiene Data'!$E$5,0,10*ROW('Hygiene Data'!E23)),NA())</f>
        <v>#N/A</v>
      </c>
      <c r="BD29" s="506" t="e">
        <f ca="1">+IF(AND(ISNUMBER(OFFSET('Hygiene Data'!$E$7,0,10*ROW('Hygiene Data'!E23))),'Data Summary'!DS29="Yes"),OFFSET('Hygiene Data'!$E$7,0,10*ROW('Hygiene Data'!E23)),NA())</f>
        <v>#N/A</v>
      </c>
      <c r="BE29" s="506" t="e">
        <f ca="1">+IF(AND(ISNUMBER(OFFSET('Hygiene Data'!$E$9,0,10*ROW('Hygiene Data'!E23))),'Data Summary'!DT29="Yes"),OFFSET('Hygiene Data'!$E$9,0,10*ROW('Hygiene Data'!E23)),NA())</f>
        <v>#N/A</v>
      </c>
      <c r="BF29" s="506" t="e">
        <f ca="1">+IF(AND(ISNUMBER(OFFSET('Hygiene Data'!$F$5,0,10*ROW('Hygiene Data'!F23))),'Data Summary'!DU29="Yes"),OFFSET('Hygiene Data'!$F$5,0,10*ROW('Hygiene Data'!F23)),NA())</f>
        <v>#N/A</v>
      </c>
      <c r="BG29" s="506" t="e">
        <f ca="1">+IF(AND(ISNUMBER(OFFSET('Hygiene Data'!$F$7,0,10*ROW('Hygiene Data'!F23))),'Data Summary'!DV29="Yes"),OFFSET('Hygiene Data'!$F$7,0,10*ROW('Hygiene Data'!F23)),NA())</f>
        <v>#N/A</v>
      </c>
      <c r="BH29" s="506" t="e">
        <f ca="1">+IF(AND(ISNUMBER(OFFSET('Hygiene Data'!$F$9,0,10*ROW('Hygiene Data'!F23))),'Data Summary'!DW29="Yes"),OFFSET('Hygiene Data'!$F$9,0,10*ROW('Hygiene Data'!F23)),NA())</f>
        <v>#N/A</v>
      </c>
      <c r="BI29" s="506" t="e">
        <f ca="1">+IF(AND(ISNUMBER(OFFSET('Hygiene Data'!$G$5,0,10*ROW('Hygiene Data'!G23))),'Data Summary'!DX29="Yes"),OFFSET('Hygiene Data'!$G$5,0,10*ROW('Hygiene Data'!G23)),NA())</f>
        <v>#N/A</v>
      </c>
      <c r="BJ29" s="506" t="e">
        <f ca="1">+IF(AND(ISNUMBER(OFFSET('Hygiene Data'!$G$7,0,10*ROW('Hygiene Data'!G23))),'Data Summary'!DY29="Yes"),OFFSET('Hygiene Data'!$G$7,0,10*ROW('Hygiene Data'!G23)),NA())</f>
        <v>#N/A</v>
      </c>
      <c r="BK29" s="506" t="e">
        <f ca="1">+IF(AND(ISNUMBER(OFFSET('Hygiene Data'!$G$9,0,10*ROW('Hygiene Data'!G23))),'Data Summary'!DZ29="Yes"),OFFSET('Hygiene Data'!$G$9,0,10*ROW('Hygiene Data'!G23)),NA())</f>
        <v>#N/A</v>
      </c>
      <c r="BL29" s="506" t="e">
        <f ca="1">+IF(AND(ISNUMBER(OFFSET('Hygiene Data'!$H$5,0,10*ROW('Hygiene Data'!H23))),'Data Summary'!EA29="Yes"),OFFSET('Hygiene Data'!$H$5,0,10*ROW('Hygiene Data'!H23)),NA())</f>
        <v>#N/A</v>
      </c>
      <c r="BM29" s="506" t="e">
        <f ca="1">+IF(AND(ISNUMBER(OFFSET('Hygiene Data'!$H$7,0,10*ROW('Hygiene Data'!H23))),'Data Summary'!EB29="Yes"),OFFSET('Hygiene Data'!$H$7,0,10*ROW('Hygiene Data'!H23)),NA())</f>
        <v>#N/A</v>
      </c>
      <c r="BN29" s="506" t="e">
        <f ca="1">+IF(AND(ISNUMBER(OFFSET('Hygiene Data'!$H$9,0,10*ROW('Hygiene Data'!H23))),'Data Summary'!EC29="Yes"),OFFSET('Hygiene Data'!$H$9,0,10*ROW('Hygiene Data'!H23)),NA())</f>
        <v>#N/A</v>
      </c>
      <c r="BO29" s="506" t="e">
        <f ca="1">+IF(AND(ISNUMBER(OFFSET('Hygiene Data'!$I$5,0,10*ROW('Hygiene Data'!I23))),'Data Summary'!ED29="Yes"),OFFSET('Hygiene Data'!$I$5,0,10*ROW('Hygiene Data'!I23)),NA())</f>
        <v>#N/A</v>
      </c>
      <c r="BP29" s="506" t="e">
        <f ca="1">+IF(AND(ISNUMBER(OFFSET('Hygiene Data'!$I$7,0,10*ROW('Hygiene Data'!I23))),'Data Summary'!EE29="Yes"),OFFSET('Hygiene Data'!$I$7,0,10*ROW('Hygiene Data'!I23)),NA())</f>
        <v>#N/A</v>
      </c>
      <c r="BQ29" s="506" t="e">
        <f ca="1">+IF(AND(ISNUMBER(OFFSET('Hygiene Data'!$I$9,0,10*ROW('Hygiene Data'!I23))),'Data Summary'!EF29="Yes"),OFFSET('Hygiene Data'!$I$9,0,10*ROW('Hygiene Data'!I23)),NA())</f>
        <v>#N/A</v>
      </c>
    </row>
    <row r="30" spans="1:69" x14ac:dyDescent="0.25">
      <c r="A30" s="502" t="e">
        <f ca="1">+RIGHT('Data Summary'!A30,LEN('Data Summary'!A30)-9)</f>
        <v>#VALUE!</v>
      </c>
      <c r="B30" s="476" t="str">
        <f ca="1">+IF(ISTEXT('Data Summary'!B30),'Data Summary'!B30,"")</f>
        <v/>
      </c>
      <c r="C30" s="503" t="e">
        <f ca="1">+VALUE('Data Summary'!C30)</f>
        <v>#VALUE!</v>
      </c>
      <c r="D30" s="504" t="e">
        <f ca="1">+IF(AND(ISNUMBER(OFFSET('Water Data'!$D$4,0,10*ROW('Water Data'!D24))),'Data Summary'!BS30="Yes"),100-OFFSET('Water Data'!$D$4,0,10*ROW('Water Data'!D24)),NA())</f>
        <v>#N/A</v>
      </c>
      <c r="E30" s="504" t="e">
        <f ca="1">+IF(AND(ISNUMBER(OFFSET('Water Data'!$D$6,0,10*ROW('Water Data'!D24))),'Data Summary'!BT30="Yes"),OFFSET('Water Data'!$D$6,0,10*ROW('Water Data'!D24)),NA())</f>
        <v>#N/A</v>
      </c>
      <c r="F30" s="504" t="e">
        <f ca="1">+IF(AND(ISNUMBER(OFFSET('Water Data'!$D$9,0,10*ROW('Water Data'!D24))),'Data Summary'!BU30="Yes"),OFFSET('Water Data'!$D$9,0,10*ROW('Water Data'!D24)),NA())</f>
        <v>#N/A</v>
      </c>
      <c r="G30" s="504" t="e">
        <f ca="1">+IF(AND(ISNUMBER(OFFSET('Water Data'!$E$4,0,10*ROW('Water Data'!E24))),'Data Summary'!BV30="Yes"),100-OFFSET('Water Data'!$E$4,0,10*ROW('Water Data'!E24)),NA())</f>
        <v>#N/A</v>
      </c>
      <c r="H30" s="504" t="e">
        <f ca="1">+IF(AND(ISNUMBER(OFFSET('Water Data'!$E$6,0,10*ROW('Water Data'!E24))),'Data Summary'!BW30="Yes"),OFFSET('Water Data'!$E$6,0,10*ROW('Water Data'!E24)),NA())</f>
        <v>#N/A</v>
      </c>
      <c r="I30" s="504" t="e">
        <f ca="1">+IF(AND(ISNUMBER(OFFSET('Water Data'!$E$9,0,10*ROW('Water Data'!E24))),'Data Summary'!BX30="Yes"),OFFSET('Water Data'!$E$9,0,10*ROW('Water Data'!E24)),NA())</f>
        <v>#N/A</v>
      </c>
      <c r="J30" s="504" t="e">
        <f ca="1">+IF(AND(ISNUMBER(OFFSET('Water Data'!$F$4,0,10*ROW('Water Data'!F24))),'Data Summary'!BY30="Yes"),100-OFFSET('Water Data'!$F$4,0,10*ROW('Water Data'!F24)),NA())</f>
        <v>#N/A</v>
      </c>
      <c r="K30" s="504" t="e">
        <f ca="1">+IF(AND(ISNUMBER(OFFSET('Water Data'!$F$6,0,10*ROW('Water Data'!F24))),'Data Summary'!BZ30="Yes"),OFFSET('Water Data'!$F$6,0,10*ROW('Water Data'!F24)),NA())</f>
        <v>#N/A</v>
      </c>
      <c r="L30" s="504" t="e">
        <f ca="1">+IF(AND(ISNUMBER(OFFSET('Water Data'!$F$9,0,10*ROW('Water Data'!F24))),'Data Summary'!CA30="Yes"),OFFSET('Water Data'!$F$9,0,10*ROW('Water Data'!F24)),NA())</f>
        <v>#N/A</v>
      </c>
      <c r="M30" s="504" t="e">
        <f ca="1">+IF(AND(ISNUMBER(OFFSET('Water Data'!$G$4,0,10*ROW('Water Data'!G24))),'Data Summary'!CB30="Yes"),100-OFFSET('Water Data'!$G$4,0,10*ROW('Water Data'!G24)),NA())</f>
        <v>#N/A</v>
      </c>
      <c r="N30" s="504" t="e">
        <f ca="1">+IF(AND(ISNUMBER(OFFSET('Water Data'!$G$6,0,10*ROW('Water Data'!G24))),'Data Summary'!CC30="Yes"),OFFSET('Water Data'!$G$6,0,10*ROW('Water Data'!G24)),NA())</f>
        <v>#N/A</v>
      </c>
      <c r="O30" s="504" t="e">
        <f ca="1">+IF(AND(ISNUMBER(OFFSET('Water Data'!$G$9,0,10*ROW('Water Data'!G24))),'Data Summary'!CD30="Yes"),OFFSET('Water Data'!$G$9,0,10*ROW('Water Data'!G24)),NA())</f>
        <v>#N/A</v>
      </c>
      <c r="P30" s="504" t="e">
        <f ca="1">+IF(AND(ISNUMBER(OFFSET('Water Data'!$H$4,0,10*ROW('Water Data'!H24))),'Data Summary'!CE30="Yes"),100-OFFSET('Water Data'!$H$4,0,10*ROW('Water Data'!H24)),NA())</f>
        <v>#N/A</v>
      </c>
      <c r="Q30" s="504" t="e">
        <f ca="1">+IF(AND(ISNUMBER(OFFSET('Water Data'!$H$6,0,10*ROW('Water Data'!H24))),'Data Summary'!CF30="Yes"),OFFSET('Water Data'!$H$6,0,10*ROW('Water Data'!H24)),NA())</f>
        <v>#N/A</v>
      </c>
      <c r="R30" s="504" t="e">
        <f ca="1">+IF(AND(ISNUMBER(OFFSET('Water Data'!$H$9,0,10*ROW('Water Data'!H24))),'Data Summary'!CG30="Yes"),OFFSET('Water Data'!$H$9,0,10*ROW('Water Data'!H24)),NA())</f>
        <v>#N/A</v>
      </c>
      <c r="S30" s="504" t="e">
        <f ca="1">+IF(AND(ISNUMBER(OFFSET('Water Data'!$I$4,0,10*ROW('Water Data'!I24))),'Data Summary'!CH30="Yes"),100-OFFSET('Water Data'!$I$4,0,10*ROW('Water Data'!I24)),NA())</f>
        <v>#N/A</v>
      </c>
      <c r="T30" s="504" t="e">
        <f ca="1">+IF(AND(ISNUMBER(OFFSET('Water Data'!$I$6,0,10*ROW('Water Data'!I24))),'Data Summary'!CI30="Yes"),OFFSET('Water Data'!$I$6,0,10*ROW('Water Data'!I24)),NA())</f>
        <v>#N/A</v>
      </c>
      <c r="U30" s="504" t="e">
        <f ca="1">+IF(AND(ISNUMBER(OFFSET('Water Data'!$I$9,0,10*ROW('Water Data'!I24))),'Data Summary'!CJ30="Yes"),OFFSET('Water Data'!$I$9,0,10*ROW('Water Data'!I24)),NA())</f>
        <v>#N/A</v>
      </c>
      <c r="V30" s="505" t="e">
        <f ca="1">+IF(AND(ISNUMBER(OFFSET('Sanitation Data'!$D$4,0,10*ROW('Sanitation Data'!D24))),'Data Summary'!CK30="Yes"),100-OFFSET('Sanitation Data'!$D$4,0,10*ROW('Sanitation Data'!D24)),NA())</f>
        <v>#N/A</v>
      </c>
      <c r="W30" s="505" t="e">
        <f ca="1">+IF(AND(ISNUMBER(OFFSET('Sanitation Data'!$D$6,0,10*ROW('Sanitation Data'!D24))),'Data Summary'!CL30="Yes"),OFFSET('Sanitation Data'!$D$6,0,10*ROW('Sanitation Data'!D24)),NA())</f>
        <v>#N/A</v>
      </c>
      <c r="X30" s="505" t="e">
        <f ca="1">+IF(AND(ISNUMBER(OFFSET('Sanitation Data'!$D$10,0,10*ROW('Sanitation Data'!D24))),'Data Summary'!CM30="Yes"),OFFSET('Sanitation Data'!$D$10,0,10*ROW('Sanitation Data'!D24)),NA())</f>
        <v>#N/A</v>
      </c>
      <c r="Y30" s="505" t="e">
        <f ca="1">+IF(AND(ISNUMBER(OFFSET('Sanitation Data'!$D$11,0,10*ROW('Sanitation Data'!D24))),'Data Summary'!CN30="Yes"),OFFSET('Sanitation Data'!$D$11,0,10*ROW('Sanitation Data'!D24)),NA())</f>
        <v>#N/A</v>
      </c>
      <c r="Z30" s="505" t="e">
        <f ca="1">+IF(AND(ISNUMBER(OFFSET('Sanitation Data'!$D$12,0,10*ROW('Sanitation Data'!D24))),'Data Summary'!CO30="Yes"),OFFSET('Sanitation Data'!$D$12,0,10*ROW('Sanitation Data'!D24)),NA())</f>
        <v>#N/A</v>
      </c>
      <c r="AA30" s="505" t="e">
        <f ca="1">+IF(AND(ISNUMBER(OFFSET('Sanitation Data'!$E$4,0,10*ROW('Sanitation Data'!E24))),'Data Summary'!CP30="Yes"),100-OFFSET('Sanitation Data'!$E$4,0,10*ROW('Sanitation Data'!E24)),NA())</f>
        <v>#N/A</v>
      </c>
      <c r="AB30" s="505" t="e">
        <f ca="1">+IF(AND(ISNUMBER(OFFSET('Sanitation Data'!$E$6,0,10*ROW('Sanitation Data'!E24))),'Data Summary'!CQ30="Yes"),OFFSET('Sanitation Data'!$E$6,0,10*ROW('Sanitation Data'!E24)),NA())</f>
        <v>#N/A</v>
      </c>
      <c r="AC30" s="505" t="e">
        <f ca="1">+IF(AND(ISNUMBER(OFFSET('Sanitation Data'!$E$10,0,10*ROW('Sanitation Data'!E24))),'Data Summary'!CR30="Yes"),OFFSET('Sanitation Data'!$E$10,0,10*ROW('Sanitation Data'!E24)),NA())</f>
        <v>#N/A</v>
      </c>
      <c r="AD30" s="505" t="e">
        <f ca="1">+IF(AND(ISNUMBER(OFFSET('Sanitation Data'!$E$11,0,10*ROW('Sanitation Data'!E24))),'Data Summary'!CS30="Yes"),OFFSET('Sanitation Data'!$E$11,0,10*ROW('Sanitation Data'!E24)),NA())</f>
        <v>#N/A</v>
      </c>
      <c r="AE30" s="505" t="e">
        <f ca="1">+IF(AND(ISNUMBER(OFFSET('Sanitation Data'!$E$12,0,10*ROW('Sanitation Data'!E24))),'Data Summary'!CT30="Yes"),OFFSET('Sanitation Data'!$E$12,0,10*ROW('Sanitation Data'!E24)),NA())</f>
        <v>#N/A</v>
      </c>
      <c r="AF30" s="505" t="e">
        <f ca="1">+IF(AND(ISNUMBER(OFFSET('Sanitation Data'!$F$4,0,10*ROW('Sanitation Data'!F24))),'Data Summary'!CU30="Yes"),100-OFFSET('Sanitation Data'!$F$4,0,10*ROW('Sanitation Data'!F24)),NA())</f>
        <v>#N/A</v>
      </c>
      <c r="AG30" s="505" t="e">
        <f ca="1">+IF(AND(ISNUMBER(OFFSET('Sanitation Data'!$F$6,0,10*ROW('Sanitation Data'!F24))),'Data Summary'!CV30="Yes"),OFFSET('Sanitation Data'!$F$6,0,10*ROW('Sanitation Data'!F24)),NA())</f>
        <v>#N/A</v>
      </c>
      <c r="AH30" s="505" t="e">
        <f ca="1">+IF(AND(ISNUMBER(OFFSET('Sanitation Data'!$F$10,0,10*ROW('Sanitation Data'!F24))),'Data Summary'!CW30="Yes"),OFFSET('Sanitation Data'!$F$10,0,10*ROW('Sanitation Data'!F24)),NA())</f>
        <v>#N/A</v>
      </c>
      <c r="AI30" s="505" t="e">
        <f ca="1">+IF(AND(ISNUMBER(OFFSET('Sanitation Data'!$F$11,0,10*ROW('Sanitation Data'!F24))),'Data Summary'!CX30="Yes"),OFFSET('Sanitation Data'!$F$11,0,10*ROW('Sanitation Data'!F24)),NA())</f>
        <v>#N/A</v>
      </c>
      <c r="AJ30" s="505" t="e">
        <f ca="1">+IF(AND(ISNUMBER(OFFSET('Sanitation Data'!$F$12,0,10*ROW('Sanitation Data'!F24))),'Data Summary'!CY30="Yes"),OFFSET('Sanitation Data'!$F$12,0,10*ROW('Sanitation Data'!F24)),NA())</f>
        <v>#N/A</v>
      </c>
      <c r="AK30" s="505" t="e">
        <f ca="1">+IF(AND(ISNUMBER(OFFSET('Sanitation Data'!$G$4,0,10*ROW('Sanitation Data'!G24))),'Data Summary'!CZ30="Yes"),100-OFFSET('Sanitation Data'!$G$4,0,10*ROW('Sanitation Data'!G24)),NA())</f>
        <v>#N/A</v>
      </c>
      <c r="AL30" s="505" t="e">
        <f ca="1">+IF(AND(ISNUMBER(OFFSET('Sanitation Data'!$G$6,0,10*ROW('Sanitation Data'!G24))),'Data Summary'!DA30="Yes"),OFFSET('Sanitation Data'!$G$6,0,10*ROW('Sanitation Data'!G24)),NA())</f>
        <v>#N/A</v>
      </c>
      <c r="AM30" s="505" t="e">
        <f ca="1">+IF(AND(ISNUMBER(OFFSET('Sanitation Data'!$G$10,0,10*ROW('Sanitation Data'!G24))),'Data Summary'!DB30="Yes"),OFFSET('Sanitation Data'!$G$10,0,10*ROW('Sanitation Data'!G24)),NA())</f>
        <v>#N/A</v>
      </c>
      <c r="AN30" s="505" t="e">
        <f ca="1">+IF(AND(ISNUMBER(OFFSET('Sanitation Data'!$G$11,0,10*ROW('Sanitation Data'!G24))),'Data Summary'!DC30="Yes"),OFFSET('Sanitation Data'!$G$11,0,10*ROW('Sanitation Data'!G24)),NA())</f>
        <v>#N/A</v>
      </c>
      <c r="AO30" s="505" t="e">
        <f ca="1">+IF(AND(ISNUMBER(OFFSET('Sanitation Data'!$G$12,0,10*ROW('Sanitation Data'!G24))),'Data Summary'!DD30="Yes"),OFFSET('Sanitation Data'!$G$12,0,10*ROW('Sanitation Data'!G24)),NA())</f>
        <v>#N/A</v>
      </c>
      <c r="AP30" s="505" t="e">
        <f ca="1">+IF(AND(ISNUMBER(OFFSET('Sanitation Data'!$H$4,0,10*ROW('Sanitation Data'!H24))),'Data Summary'!DE30="Yes"),100-OFFSET('Sanitation Data'!$H$4,0,10*ROW('Sanitation Data'!H24)),NA())</f>
        <v>#N/A</v>
      </c>
      <c r="AQ30" s="505" t="e">
        <f ca="1">+IF(AND(ISNUMBER(OFFSET('Sanitation Data'!$H$6,0,10*ROW('Sanitation Data'!H24))),'Data Summary'!DF30="Yes"),OFFSET('Sanitation Data'!$H$6,0,10*ROW('Sanitation Data'!H24)),NA())</f>
        <v>#N/A</v>
      </c>
      <c r="AR30" s="505" t="e">
        <f ca="1">+IF(AND(ISNUMBER(OFFSET('Sanitation Data'!$H$10,0,10*ROW('Sanitation Data'!H24))),'Data Summary'!DG30="Yes"),OFFSET('Sanitation Data'!$H$10,0,10*ROW('Sanitation Data'!H24)),NA())</f>
        <v>#N/A</v>
      </c>
      <c r="AS30" s="505" t="e">
        <f ca="1">+IF(AND(ISNUMBER(OFFSET('Sanitation Data'!$H$11,0,10*ROW('Sanitation Data'!H24))),'Data Summary'!DH30="Yes"),OFFSET('Sanitation Data'!$H$11,0,10*ROW('Sanitation Data'!H24)),NA())</f>
        <v>#N/A</v>
      </c>
      <c r="AT30" s="505" t="e">
        <f ca="1">+IF(AND(ISNUMBER(OFFSET('Sanitation Data'!$H$12,0,10*ROW('Sanitation Data'!H24))),'Data Summary'!DI30="Yes"),OFFSET('Sanitation Data'!$H$12,0,10*ROW('Sanitation Data'!H24)),NA())</f>
        <v>#N/A</v>
      </c>
      <c r="AU30" s="505" t="e">
        <f ca="1">+IF(AND(ISNUMBER(OFFSET('Sanitation Data'!$I$4,0,10*ROW('Sanitation Data'!I24))),'Data Summary'!DJ30="Yes"),100-OFFSET('Sanitation Data'!$I$4,0,10*ROW('Sanitation Data'!I24)),NA())</f>
        <v>#N/A</v>
      </c>
      <c r="AV30" s="505" t="e">
        <f ca="1">+IF(AND(ISNUMBER(OFFSET('Sanitation Data'!$I$6,0,10*ROW('Sanitation Data'!I24))),'Data Summary'!DK30="Yes"),OFFSET('Sanitation Data'!$I$6,0,10*ROW('Sanitation Data'!I24)),NA())</f>
        <v>#N/A</v>
      </c>
      <c r="AW30" s="505" t="e">
        <f ca="1">+IF(AND(ISNUMBER(OFFSET('Sanitation Data'!$I$10,0,10*ROW('Sanitation Data'!I24))),'Data Summary'!DL30="Yes"),OFFSET('Sanitation Data'!$I$10,0,10*ROW('Sanitation Data'!I24)),NA())</f>
        <v>#N/A</v>
      </c>
      <c r="AX30" s="505" t="e">
        <f ca="1">+IF(AND(ISNUMBER(OFFSET('Sanitation Data'!$I$11,0,10*ROW('Sanitation Data'!I24))),'Data Summary'!DM30="Yes"),OFFSET('Sanitation Data'!$I$11,0,10*ROW('Sanitation Data'!I24)),NA())</f>
        <v>#N/A</v>
      </c>
      <c r="AY30" s="505" t="e">
        <f ca="1">+IF(AND(ISNUMBER(OFFSET('Sanitation Data'!$I$12,0,10*ROW('Sanitation Data'!I24))),'Data Summary'!DN30="Yes"),OFFSET('Sanitation Data'!$I$12,0,10*ROW('Sanitation Data'!I24)),NA())</f>
        <v>#N/A</v>
      </c>
      <c r="AZ30" s="506" t="e">
        <f ca="1">+IF(AND(ISNUMBER(OFFSET('Hygiene Data'!$D$5,0,10*ROW('Hygiene Data'!D24))),'Data Summary'!DO30="Yes"),OFFSET('Hygiene Data'!$D$5,0,10*ROW('Hygiene Data'!D24)),NA())</f>
        <v>#N/A</v>
      </c>
      <c r="BA30" s="506" t="e">
        <f ca="1">+IF(AND(ISNUMBER(OFFSET('Hygiene Data'!$D$7,0,10*ROW('Hygiene Data'!D24))),'Data Summary'!DP30="Yes"),OFFSET('Hygiene Data'!$D$7,0,10*ROW('Hygiene Data'!D24)),NA())</f>
        <v>#N/A</v>
      </c>
      <c r="BB30" s="506" t="e">
        <f ca="1">+IF(AND(ISNUMBER(OFFSET('Hygiene Data'!$D$9,0,10*ROW('Hygiene Data'!D24))),'Data Summary'!DQ30="Yes"),OFFSET('Hygiene Data'!$D$9,0,10*ROW('Hygiene Data'!D24)),NA())</f>
        <v>#N/A</v>
      </c>
      <c r="BC30" s="506" t="e">
        <f ca="1">+IF(AND(ISNUMBER(OFFSET('Hygiene Data'!$E$5,0,10*ROW('Hygiene Data'!E24))),'Data Summary'!DR30="Yes"),OFFSET('Hygiene Data'!$E$5,0,10*ROW('Hygiene Data'!E24)),NA())</f>
        <v>#N/A</v>
      </c>
      <c r="BD30" s="506" t="e">
        <f ca="1">+IF(AND(ISNUMBER(OFFSET('Hygiene Data'!$E$7,0,10*ROW('Hygiene Data'!E24))),'Data Summary'!DS30="Yes"),OFFSET('Hygiene Data'!$E$7,0,10*ROW('Hygiene Data'!E24)),NA())</f>
        <v>#N/A</v>
      </c>
      <c r="BE30" s="506" t="e">
        <f ca="1">+IF(AND(ISNUMBER(OFFSET('Hygiene Data'!$E$9,0,10*ROW('Hygiene Data'!E24))),'Data Summary'!DT30="Yes"),OFFSET('Hygiene Data'!$E$9,0,10*ROW('Hygiene Data'!E24)),NA())</f>
        <v>#N/A</v>
      </c>
      <c r="BF30" s="506" t="e">
        <f ca="1">+IF(AND(ISNUMBER(OFFSET('Hygiene Data'!$F$5,0,10*ROW('Hygiene Data'!F24))),'Data Summary'!DU30="Yes"),OFFSET('Hygiene Data'!$F$5,0,10*ROW('Hygiene Data'!F24)),NA())</f>
        <v>#N/A</v>
      </c>
      <c r="BG30" s="506" t="e">
        <f ca="1">+IF(AND(ISNUMBER(OFFSET('Hygiene Data'!$F$7,0,10*ROW('Hygiene Data'!F24))),'Data Summary'!DV30="Yes"),OFFSET('Hygiene Data'!$F$7,0,10*ROW('Hygiene Data'!F24)),NA())</f>
        <v>#N/A</v>
      </c>
      <c r="BH30" s="506" t="e">
        <f ca="1">+IF(AND(ISNUMBER(OFFSET('Hygiene Data'!$F$9,0,10*ROW('Hygiene Data'!F24))),'Data Summary'!DW30="Yes"),OFFSET('Hygiene Data'!$F$9,0,10*ROW('Hygiene Data'!F24)),NA())</f>
        <v>#N/A</v>
      </c>
      <c r="BI30" s="506" t="e">
        <f ca="1">+IF(AND(ISNUMBER(OFFSET('Hygiene Data'!$G$5,0,10*ROW('Hygiene Data'!G24))),'Data Summary'!DX30="Yes"),OFFSET('Hygiene Data'!$G$5,0,10*ROW('Hygiene Data'!G24)),NA())</f>
        <v>#N/A</v>
      </c>
      <c r="BJ30" s="506" t="e">
        <f ca="1">+IF(AND(ISNUMBER(OFFSET('Hygiene Data'!$G$7,0,10*ROW('Hygiene Data'!G24))),'Data Summary'!DY30="Yes"),OFFSET('Hygiene Data'!$G$7,0,10*ROW('Hygiene Data'!G24)),NA())</f>
        <v>#N/A</v>
      </c>
      <c r="BK30" s="506" t="e">
        <f ca="1">+IF(AND(ISNUMBER(OFFSET('Hygiene Data'!$G$9,0,10*ROW('Hygiene Data'!G24))),'Data Summary'!DZ30="Yes"),OFFSET('Hygiene Data'!$G$9,0,10*ROW('Hygiene Data'!G24)),NA())</f>
        <v>#N/A</v>
      </c>
      <c r="BL30" s="506" t="e">
        <f ca="1">+IF(AND(ISNUMBER(OFFSET('Hygiene Data'!$H$5,0,10*ROW('Hygiene Data'!H24))),'Data Summary'!EA30="Yes"),OFFSET('Hygiene Data'!$H$5,0,10*ROW('Hygiene Data'!H24)),NA())</f>
        <v>#N/A</v>
      </c>
      <c r="BM30" s="506" t="e">
        <f ca="1">+IF(AND(ISNUMBER(OFFSET('Hygiene Data'!$H$7,0,10*ROW('Hygiene Data'!H24))),'Data Summary'!EB30="Yes"),OFFSET('Hygiene Data'!$H$7,0,10*ROW('Hygiene Data'!H24)),NA())</f>
        <v>#N/A</v>
      </c>
      <c r="BN30" s="506" t="e">
        <f ca="1">+IF(AND(ISNUMBER(OFFSET('Hygiene Data'!$H$9,0,10*ROW('Hygiene Data'!H24))),'Data Summary'!EC30="Yes"),OFFSET('Hygiene Data'!$H$9,0,10*ROW('Hygiene Data'!H24)),NA())</f>
        <v>#N/A</v>
      </c>
      <c r="BO30" s="506" t="e">
        <f ca="1">+IF(AND(ISNUMBER(OFFSET('Hygiene Data'!$I$5,0,10*ROW('Hygiene Data'!I24))),'Data Summary'!ED30="Yes"),OFFSET('Hygiene Data'!$I$5,0,10*ROW('Hygiene Data'!I24)),NA())</f>
        <v>#N/A</v>
      </c>
      <c r="BP30" s="506" t="e">
        <f ca="1">+IF(AND(ISNUMBER(OFFSET('Hygiene Data'!$I$7,0,10*ROW('Hygiene Data'!I24))),'Data Summary'!EE30="Yes"),OFFSET('Hygiene Data'!$I$7,0,10*ROW('Hygiene Data'!I24)),NA())</f>
        <v>#N/A</v>
      </c>
      <c r="BQ30" s="506" t="e">
        <f ca="1">+IF(AND(ISNUMBER(OFFSET('Hygiene Data'!$I$9,0,10*ROW('Hygiene Data'!I24))),'Data Summary'!EF30="Yes"),OFFSET('Hygiene Data'!$I$9,0,10*ROW('Hygiene Data'!I24)),NA())</f>
        <v>#N/A</v>
      </c>
    </row>
    <row r="31" spans="1:69" x14ac:dyDescent="0.25">
      <c r="A31" s="502" t="e">
        <f ca="1">+RIGHT('Data Summary'!A31,LEN('Data Summary'!A31)-9)</f>
        <v>#VALUE!</v>
      </c>
      <c r="B31" s="476" t="str">
        <f ca="1">+IF(ISTEXT('Data Summary'!B31),'Data Summary'!B31,"")</f>
        <v/>
      </c>
      <c r="C31" s="503" t="e">
        <f ca="1">+VALUE('Data Summary'!C31)</f>
        <v>#VALUE!</v>
      </c>
      <c r="D31" s="504" t="e">
        <f ca="1">+IF(AND(ISNUMBER(OFFSET('Water Data'!$D$4,0,10*ROW('Water Data'!D25))),'Data Summary'!BS31="Yes"),100-OFFSET('Water Data'!$D$4,0,10*ROW('Water Data'!D25)),NA())</f>
        <v>#N/A</v>
      </c>
      <c r="E31" s="504" t="e">
        <f ca="1">+IF(AND(ISNUMBER(OFFSET('Water Data'!$D$6,0,10*ROW('Water Data'!D25))),'Data Summary'!BT31="Yes"),OFFSET('Water Data'!$D$6,0,10*ROW('Water Data'!D25)),NA())</f>
        <v>#N/A</v>
      </c>
      <c r="F31" s="504" t="e">
        <f ca="1">+IF(AND(ISNUMBER(OFFSET('Water Data'!$D$9,0,10*ROW('Water Data'!D25))),'Data Summary'!BU31="Yes"),OFFSET('Water Data'!$D$9,0,10*ROW('Water Data'!D25)),NA())</f>
        <v>#N/A</v>
      </c>
      <c r="G31" s="504" t="e">
        <f ca="1">+IF(AND(ISNUMBER(OFFSET('Water Data'!$E$4,0,10*ROW('Water Data'!E25))),'Data Summary'!BV31="Yes"),100-OFFSET('Water Data'!$E$4,0,10*ROW('Water Data'!E25)),NA())</f>
        <v>#N/A</v>
      </c>
      <c r="H31" s="504" t="e">
        <f ca="1">+IF(AND(ISNUMBER(OFFSET('Water Data'!$E$6,0,10*ROW('Water Data'!E25))),'Data Summary'!BW31="Yes"),OFFSET('Water Data'!$E$6,0,10*ROW('Water Data'!E25)),NA())</f>
        <v>#N/A</v>
      </c>
      <c r="I31" s="504" t="e">
        <f ca="1">+IF(AND(ISNUMBER(OFFSET('Water Data'!$E$9,0,10*ROW('Water Data'!E25))),'Data Summary'!BX31="Yes"),OFFSET('Water Data'!$E$9,0,10*ROW('Water Data'!E25)),NA())</f>
        <v>#N/A</v>
      </c>
      <c r="J31" s="504" t="e">
        <f ca="1">+IF(AND(ISNUMBER(OFFSET('Water Data'!$F$4,0,10*ROW('Water Data'!F25))),'Data Summary'!BY31="Yes"),100-OFFSET('Water Data'!$F$4,0,10*ROW('Water Data'!F25)),NA())</f>
        <v>#N/A</v>
      </c>
      <c r="K31" s="504" t="e">
        <f ca="1">+IF(AND(ISNUMBER(OFFSET('Water Data'!$F$6,0,10*ROW('Water Data'!F25))),'Data Summary'!BZ31="Yes"),OFFSET('Water Data'!$F$6,0,10*ROW('Water Data'!F25)),NA())</f>
        <v>#N/A</v>
      </c>
      <c r="L31" s="504" t="e">
        <f ca="1">+IF(AND(ISNUMBER(OFFSET('Water Data'!$F$9,0,10*ROW('Water Data'!F25))),'Data Summary'!CA31="Yes"),OFFSET('Water Data'!$F$9,0,10*ROW('Water Data'!F25)),NA())</f>
        <v>#N/A</v>
      </c>
      <c r="M31" s="504" t="e">
        <f ca="1">+IF(AND(ISNUMBER(OFFSET('Water Data'!$G$4,0,10*ROW('Water Data'!G25))),'Data Summary'!CB31="Yes"),100-OFFSET('Water Data'!$G$4,0,10*ROW('Water Data'!G25)),NA())</f>
        <v>#N/A</v>
      </c>
      <c r="N31" s="504" t="e">
        <f ca="1">+IF(AND(ISNUMBER(OFFSET('Water Data'!$G$6,0,10*ROW('Water Data'!G25))),'Data Summary'!CC31="Yes"),OFFSET('Water Data'!$G$6,0,10*ROW('Water Data'!G25)),NA())</f>
        <v>#N/A</v>
      </c>
      <c r="O31" s="504" t="e">
        <f ca="1">+IF(AND(ISNUMBER(OFFSET('Water Data'!$G$9,0,10*ROW('Water Data'!G25))),'Data Summary'!CD31="Yes"),OFFSET('Water Data'!$G$9,0,10*ROW('Water Data'!G25)),NA())</f>
        <v>#N/A</v>
      </c>
      <c r="P31" s="504" t="e">
        <f ca="1">+IF(AND(ISNUMBER(OFFSET('Water Data'!$H$4,0,10*ROW('Water Data'!H25))),'Data Summary'!CE31="Yes"),100-OFFSET('Water Data'!$H$4,0,10*ROW('Water Data'!H25)),NA())</f>
        <v>#N/A</v>
      </c>
      <c r="Q31" s="504" t="e">
        <f ca="1">+IF(AND(ISNUMBER(OFFSET('Water Data'!$H$6,0,10*ROW('Water Data'!H25))),'Data Summary'!CF31="Yes"),OFFSET('Water Data'!$H$6,0,10*ROW('Water Data'!H25)),NA())</f>
        <v>#N/A</v>
      </c>
      <c r="R31" s="504" t="e">
        <f ca="1">+IF(AND(ISNUMBER(OFFSET('Water Data'!$H$9,0,10*ROW('Water Data'!H25))),'Data Summary'!CG31="Yes"),OFFSET('Water Data'!$H$9,0,10*ROW('Water Data'!H25)),NA())</f>
        <v>#N/A</v>
      </c>
      <c r="S31" s="504" t="e">
        <f ca="1">+IF(AND(ISNUMBER(OFFSET('Water Data'!$I$4,0,10*ROW('Water Data'!I25))),'Data Summary'!CH31="Yes"),100-OFFSET('Water Data'!$I$4,0,10*ROW('Water Data'!I25)),NA())</f>
        <v>#N/A</v>
      </c>
      <c r="T31" s="504" t="e">
        <f ca="1">+IF(AND(ISNUMBER(OFFSET('Water Data'!$I$6,0,10*ROW('Water Data'!I25))),'Data Summary'!CI31="Yes"),OFFSET('Water Data'!$I$6,0,10*ROW('Water Data'!I25)),NA())</f>
        <v>#N/A</v>
      </c>
      <c r="U31" s="504" t="e">
        <f ca="1">+IF(AND(ISNUMBER(OFFSET('Water Data'!$I$9,0,10*ROW('Water Data'!I25))),'Data Summary'!CJ31="Yes"),OFFSET('Water Data'!$I$9,0,10*ROW('Water Data'!I25)),NA())</f>
        <v>#N/A</v>
      </c>
      <c r="V31" s="505" t="e">
        <f ca="1">+IF(AND(ISNUMBER(OFFSET('Sanitation Data'!$D$4,0,10*ROW('Sanitation Data'!D25))),'Data Summary'!CK31="Yes"),100-OFFSET('Sanitation Data'!$D$4,0,10*ROW('Sanitation Data'!D25)),NA())</f>
        <v>#N/A</v>
      </c>
      <c r="W31" s="505" t="e">
        <f ca="1">+IF(AND(ISNUMBER(OFFSET('Sanitation Data'!$D$6,0,10*ROW('Sanitation Data'!D25))),'Data Summary'!CL31="Yes"),OFFSET('Sanitation Data'!$D$6,0,10*ROW('Sanitation Data'!D25)),NA())</f>
        <v>#N/A</v>
      </c>
      <c r="X31" s="505" t="e">
        <f ca="1">+IF(AND(ISNUMBER(OFFSET('Sanitation Data'!$D$10,0,10*ROW('Sanitation Data'!D25))),'Data Summary'!CM31="Yes"),OFFSET('Sanitation Data'!$D$10,0,10*ROW('Sanitation Data'!D25)),NA())</f>
        <v>#N/A</v>
      </c>
      <c r="Y31" s="505" t="e">
        <f ca="1">+IF(AND(ISNUMBER(OFFSET('Sanitation Data'!$D$11,0,10*ROW('Sanitation Data'!D25))),'Data Summary'!CN31="Yes"),OFFSET('Sanitation Data'!$D$11,0,10*ROW('Sanitation Data'!D25)),NA())</f>
        <v>#N/A</v>
      </c>
      <c r="Z31" s="505" t="e">
        <f ca="1">+IF(AND(ISNUMBER(OFFSET('Sanitation Data'!$D$12,0,10*ROW('Sanitation Data'!D25))),'Data Summary'!CO31="Yes"),OFFSET('Sanitation Data'!$D$12,0,10*ROW('Sanitation Data'!D25)),NA())</f>
        <v>#N/A</v>
      </c>
      <c r="AA31" s="505" t="e">
        <f ca="1">+IF(AND(ISNUMBER(OFFSET('Sanitation Data'!$E$4,0,10*ROW('Sanitation Data'!E25))),'Data Summary'!CP31="Yes"),100-OFFSET('Sanitation Data'!$E$4,0,10*ROW('Sanitation Data'!E25)),NA())</f>
        <v>#N/A</v>
      </c>
      <c r="AB31" s="505" t="e">
        <f ca="1">+IF(AND(ISNUMBER(OFFSET('Sanitation Data'!$E$6,0,10*ROW('Sanitation Data'!E25))),'Data Summary'!CQ31="Yes"),OFFSET('Sanitation Data'!$E$6,0,10*ROW('Sanitation Data'!E25)),NA())</f>
        <v>#N/A</v>
      </c>
      <c r="AC31" s="505" t="e">
        <f ca="1">+IF(AND(ISNUMBER(OFFSET('Sanitation Data'!$E$10,0,10*ROW('Sanitation Data'!E25))),'Data Summary'!CR31="Yes"),OFFSET('Sanitation Data'!$E$10,0,10*ROW('Sanitation Data'!E25)),NA())</f>
        <v>#N/A</v>
      </c>
      <c r="AD31" s="505" t="e">
        <f ca="1">+IF(AND(ISNUMBER(OFFSET('Sanitation Data'!$E$11,0,10*ROW('Sanitation Data'!E25))),'Data Summary'!CS31="Yes"),OFFSET('Sanitation Data'!$E$11,0,10*ROW('Sanitation Data'!E25)),NA())</f>
        <v>#N/A</v>
      </c>
      <c r="AE31" s="505" t="e">
        <f ca="1">+IF(AND(ISNUMBER(OFFSET('Sanitation Data'!$E$12,0,10*ROW('Sanitation Data'!E25))),'Data Summary'!CT31="Yes"),OFFSET('Sanitation Data'!$E$12,0,10*ROW('Sanitation Data'!E25)),NA())</f>
        <v>#N/A</v>
      </c>
      <c r="AF31" s="505" t="e">
        <f ca="1">+IF(AND(ISNUMBER(OFFSET('Sanitation Data'!$F$4,0,10*ROW('Sanitation Data'!F25))),'Data Summary'!CU31="Yes"),100-OFFSET('Sanitation Data'!$F$4,0,10*ROW('Sanitation Data'!F25)),NA())</f>
        <v>#N/A</v>
      </c>
      <c r="AG31" s="505" t="e">
        <f ca="1">+IF(AND(ISNUMBER(OFFSET('Sanitation Data'!$F$6,0,10*ROW('Sanitation Data'!F25))),'Data Summary'!CV31="Yes"),OFFSET('Sanitation Data'!$F$6,0,10*ROW('Sanitation Data'!F25)),NA())</f>
        <v>#N/A</v>
      </c>
      <c r="AH31" s="505" t="e">
        <f ca="1">+IF(AND(ISNUMBER(OFFSET('Sanitation Data'!$F$10,0,10*ROW('Sanitation Data'!F25))),'Data Summary'!CW31="Yes"),OFFSET('Sanitation Data'!$F$10,0,10*ROW('Sanitation Data'!F25)),NA())</f>
        <v>#N/A</v>
      </c>
      <c r="AI31" s="505" t="e">
        <f ca="1">+IF(AND(ISNUMBER(OFFSET('Sanitation Data'!$F$11,0,10*ROW('Sanitation Data'!F25))),'Data Summary'!CX31="Yes"),OFFSET('Sanitation Data'!$F$11,0,10*ROW('Sanitation Data'!F25)),NA())</f>
        <v>#N/A</v>
      </c>
      <c r="AJ31" s="505" t="e">
        <f ca="1">+IF(AND(ISNUMBER(OFFSET('Sanitation Data'!$F$12,0,10*ROW('Sanitation Data'!F25))),'Data Summary'!CY31="Yes"),OFFSET('Sanitation Data'!$F$12,0,10*ROW('Sanitation Data'!F25)),NA())</f>
        <v>#N/A</v>
      </c>
      <c r="AK31" s="505" t="e">
        <f ca="1">+IF(AND(ISNUMBER(OFFSET('Sanitation Data'!$G$4,0,10*ROW('Sanitation Data'!G25))),'Data Summary'!CZ31="Yes"),100-OFFSET('Sanitation Data'!$G$4,0,10*ROW('Sanitation Data'!G25)),NA())</f>
        <v>#N/A</v>
      </c>
      <c r="AL31" s="505" t="e">
        <f ca="1">+IF(AND(ISNUMBER(OFFSET('Sanitation Data'!$G$6,0,10*ROW('Sanitation Data'!G25))),'Data Summary'!DA31="Yes"),OFFSET('Sanitation Data'!$G$6,0,10*ROW('Sanitation Data'!G25)),NA())</f>
        <v>#N/A</v>
      </c>
      <c r="AM31" s="505" t="e">
        <f ca="1">+IF(AND(ISNUMBER(OFFSET('Sanitation Data'!$G$10,0,10*ROW('Sanitation Data'!G25))),'Data Summary'!DB31="Yes"),OFFSET('Sanitation Data'!$G$10,0,10*ROW('Sanitation Data'!G25)),NA())</f>
        <v>#N/A</v>
      </c>
      <c r="AN31" s="505" t="e">
        <f ca="1">+IF(AND(ISNUMBER(OFFSET('Sanitation Data'!$G$11,0,10*ROW('Sanitation Data'!G25))),'Data Summary'!DC31="Yes"),OFFSET('Sanitation Data'!$G$11,0,10*ROW('Sanitation Data'!G25)),NA())</f>
        <v>#N/A</v>
      </c>
      <c r="AO31" s="505" t="e">
        <f ca="1">+IF(AND(ISNUMBER(OFFSET('Sanitation Data'!$G$12,0,10*ROW('Sanitation Data'!G25))),'Data Summary'!DD31="Yes"),OFFSET('Sanitation Data'!$G$12,0,10*ROW('Sanitation Data'!G25)),NA())</f>
        <v>#N/A</v>
      </c>
      <c r="AP31" s="505" t="e">
        <f ca="1">+IF(AND(ISNUMBER(OFFSET('Sanitation Data'!$H$4,0,10*ROW('Sanitation Data'!H25))),'Data Summary'!DE31="Yes"),100-OFFSET('Sanitation Data'!$H$4,0,10*ROW('Sanitation Data'!H25)),NA())</f>
        <v>#N/A</v>
      </c>
      <c r="AQ31" s="505" t="e">
        <f ca="1">+IF(AND(ISNUMBER(OFFSET('Sanitation Data'!$H$6,0,10*ROW('Sanitation Data'!H25))),'Data Summary'!DF31="Yes"),OFFSET('Sanitation Data'!$H$6,0,10*ROW('Sanitation Data'!H25)),NA())</f>
        <v>#N/A</v>
      </c>
      <c r="AR31" s="505" t="e">
        <f ca="1">+IF(AND(ISNUMBER(OFFSET('Sanitation Data'!$H$10,0,10*ROW('Sanitation Data'!H25))),'Data Summary'!DG31="Yes"),OFFSET('Sanitation Data'!$H$10,0,10*ROW('Sanitation Data'!H25)),NA())</f>
        <v>#N/A</v>
      </c>
      <c r="AS31" s="505" t="e">
        <f ca="1">+IF(AND(ISNUMBER(OFFSET('Sanitation Data'!$H$11,0,10*ROW('Sanitation Data'!H25))),'Data Summary'!DH31="Yes"),OFFSET('Sanitation Data'!$H$11,0,10*ROW('Sanitation Data'!H25)),NA())</f>
        <v>#N/A</v>
      </c>
      <c r="AT31" s="505" t="e">
        <f ca="1">+IF(AND(ISNUMBER(OFFSET('Sanitation Data'!$H$12,0,10*ROW('Sanitation Data'!H25))),'Data Summary'!DI31="Yes"),OFFSET('Sanitation Data'!$H$12,0,10*ROW('Sanitation Data'!H25)),NA())</f>
        <v>#N/A</v>
      </c>
      <c r="AU31" s="505" t="e">
        <f ca="1">+IF(AND(ISNUMBER(OFFSET('Sanitation Data'!$I$4,0,10*ROW('Sanitation Data'!I25))),'Data Summary'!DJ31="Yes"),100-OFFSET('Sanitation Data'!$I$4,0,10*ROW('Sanitation Data'!I25)),NA())</f>
        <v>#N/A</v>
      </c>
      <c r="AV31" s="505" t="e">
        <f ca="1">+IF(AND(ISNUMBER(OFFSET('Sanitation Data'!$I$6,0,10*ROW('Sanitation Data'!I25))),'Data Summary'!DK31="Yes"),OFFSET('Sanitation Data'!$I$6,0,10*ROW('Sanitation Data'!I25)),NA())</f>
        <v>#N/A</v>
      </c>
      <c r="AW31" s="505" t="e">
        <f ca="1">+IF(AND(ISNUMBER(OFFSET('Sanitation Data'!$I$10,0,10*ROW('Sanitation Data'!I25))),'Data Summary'!DL31="Yes"),OFFSET('Sanitation Data'!$I$10,0,10*ROW('Sanitation Data'!I25)),NA())</f>
        <v>#N/A</v>
      </c>
      <c r="AX31" s="505" t="e">
        <f ca="1">+IF(AND(ISNUMBER(OFFSET('Sanitation Data'!$I$11,0,10*ROW('Sanitation Data'!I25))),'Data Summary'!DM31="Yes"),OFFSET('Sanitation Data'!$I$11,0,10*ROW('Sanitation Data'!I25)),NA())</f>
        <v>#N/A</v>
      </c>
      <c r="AY31" s="505" t="e">
        <f ca="1">+IF(AND(ISNUMBER(OFFSET('Sanitation Data'!$I$12,0,10*ROW('Sanitation Data'!I25))),'Data Summary'!DN31="Yes"),OFFSET('Sanitation Data'!$I$12,0,10*ROW('Sanitation Data'!I25)),NA())</f>
        <v>#N/A</v>
      </c>
      <c r="AZ31" s="506" t="e">
        <f ca="1">+IF(AND(ISNUMBER(OFFSET('Hygiene Data'!$D$5,0,10*ROW('Hygiene Data'!D25))),'Data Summary'!DO31="Yes"),OFFSET('Hygiene Data'!$D$5,0,10*ROW('Hygiene Data'!D25)),NA())</f>
        <v>#N/A</v>
      </c>
      <c r="BA31" s="506" t="e">
        <f ca="1">+IF(AND(ISNUMBER(OFFSET('Hygiene Data'!$D$7,0,10*ROW('Hygiene Data'!D25))),'Data Summary'!DP31="Yes"),OFFSET('Hygiene Data'!$D$7,0,10*ROW('Hygiene Data'!D25)),NA())</f>
        <v>#N/A</v>
      </c>
      <c r="BB31" s="506" t="e">
        <f ca="1">+IF(AND(ISNUMBER(OFFSET('Hygiene Data'!$D$9,0,10*ROW('Hygiene Data'!D25))),'Data Summary'!DQ31="Yes"),OFFSET('Hygiene Data'!$D$9,0,10*ROW('Hygiene Data'!D25)),NA())</f>
        <v>#N/A</v>
      </c>
      <c r="BC31" s="506" t="e">
        <f ca="1">+IF(AND(ISNUMBER(OFFSET('Hygiene Data'!$E$5,0,10*ROW('Hygiene Data'!E25))),'Data Summary'!DR31="Yes"),OFFSET('Hygiene Data'!$E$5,0,10*ROW('Hygiene Data'!E25)),NA())</f>
        <v>#N/A</v>
      </c>
      <c r="BD31" s="506" t="e">
        <f ca="1">+IF(AND(ISNUMBER(OFFSET('Hygiene Data'!$E$7,0,10*ROW('Hygiene Data'!E25))),'Data Summary'!DS31="Yes"),OFFSET('Hygiene Data'!$E$7,0,10*ROW('Hygiene Data'!E25)),NA())</f>
        <v>#N/A</v>
      </c>
      <c r="BE31" s="506" t="e">
        <f ca="1">+IF(AND(ISNUMBER(OFFSET('Hygiene Data'!$E$9,0,10*ROW('Hygiene Data'!E25))),'Data Summary'!DT31="Yes"),OFFSET('Hygiene Data'!$E$9,0,10*ROW('Hygiene Data'!E25)),NA())</f>
        <v>#N/A</v>
      </c>
      <c r="BF31" s="506" t="e">
        <f ca="1">+IF(AND(ISNUMBER(OFFSET('Hygiene Data'!$F$5,0,10*ROW('Hygiene Data'!F25))),'Data Summary'!DU31="Yes"),OFFSET('Hygiene Data'!$F$5,0,10*ROW('Hygiene Data'!F25)),NA())</f>
        <v>#N/A</v>
      </c>
      <c r="BG31" s="506" t="e">
        <f ca="1">+IF(AND(ISNUMBER(OFFSET('Hygiene Data'!$F$7,0,10*ROW('Hygiene Data'!F25))),'Data Summary'!DV31="Yes"),OFFSET('Hygiene Data'!$F$7,0,10*ROW('Hygiene Data'!F25)),NA())</f>
        <v>#N/A</v>
      </c>
      <c r="BH31" s="506" t="e">
        <f ca="1">+IF(AND(ISNUMBER(OFFSET('Hygiene Data'!$F$9,0,10*ROW('Hygiene Data'!F25))),'Data Summary'!DW31="Yes"),OFFSET('Hygiene Data'!$F$9,0,10*ROW('Hygiene Data'!F25)),NA())</f>
        <v>#N/A</v>
      </c>
      <c r="BI31" s="506" t="e">
        <f ca="1">+IF(AND(ISNUMBER(OFFSET('Hygiene Data'!$G$5,0,10*ROW('Hygiene Data'!G25))),'Data Summary'!DX31="Yes"),OFFSET('Hygiene Data'!$G$5,0,10*ROW('Hygiene Data'!G25)),NA())</f>
        <v>#N/A</v>
      </c>
      <c r="BJ31" s="506" t="e">
        <f ca="1">+IF(AND(ISNUMBER(OFFSET('Hygiene Data'!$G$7,0,10*ROW('Hygiene Data'!G25))),'Data Summary'!DY31="Yes"),OFFSET('Hygiene Data'!$G$7,0,10*ROW('Hygiene Data'!G25)),NA())</f>
        <v>#N/A</v>
      </c>
      <c r="BK31" s="506" t="e">
        <f ca="1">+IF(AND(ISNUMBER(OFFSET('Hygiene Data'!$G$9,0,10*ROW('Hygiene Data'!G25))),'Data Summary'!DZ31="Yes"),OFFSET('Hygiene Data'!$G$9,0,10*ROW('Hygiene Data'!G25)),NA())</f>
        <v>#N/A</v>
      </c>
      <c r="BL31" s="506" t="e">
        <f ca="1">+IF(AND(ISNUMBER(OFFSET('Hygiene Data'!$H$5,0,10*ROW('Hygiene Data'!H25))),'Data Summary'!EA31="Yes"),OFFSET('Hygiene Data'!$H$5,0,10*ROW('Hygiene Data'!H25)),NA())</f>
        <v>#N/A</v>
      </c>
      <c r="BM31" s="506" t="e">
        <f ca="1">+IF(AND(ISNUMBER(OFFSET('Hygiene Data'!$H$7,0,10*ROW('Hygiene Data'!H25))),'Data Summary'!EB31="Yes"),OFFSET('Hygiene Data'!$H$7,0,10*ROW('Hygiene Data'!H25)),NA())</f>
        <v>#N/A</v>
      </c>
      <c r="BN31" s="506" t="e">
        <f ca="1">+IF(AND(ISNUMBER(OFFSET('Hygiene Data'!$H$9,0,10*ROW('Hygiene Data'!H25))),'Data Summary'!EC31="Yes"),OFFSET('Hygiene Data'!$H$9,0,10*ROW('Hygiene Data'!H25)),NA())</f>
        <v>#N/A</v>
      </c>
      <c r="BO31" s="506" t="e">
        <f ca="1">+IF(AND(ISNUMBER(OFFSET('Hygiene Data'!$I$5,0,10*ROW('Hygiene Data'!I25))),'Data Summary'!ED31="Yes"),OFFSET('Hygiene Data'!$I$5,0,10*ROW('Hygiene Data'!I25)),NA())</f>
        <v>#N/A</v>
      </c>
      <c r="BP31" s="506" t="e">
        <f ca="1">+IF(AND(ISNUMBER(OFFSET('Hygiene Data'!$I$7,0,10*ROW('Hygiene Data'!I25))),'Data Summary'!EE31="Yes"),OFFSET('Hygiene Data'!$I$7,0,10*ROW('Hygiene Data'!I25)),NA())</f>
        <v>#N/A</v>
      </c>
      <c r="BQ31" s="506" t="e">
        <f ca="1">+IF(AND(ISNUMBER(OFFSET('Hygiene Data'!$I$9,0,10*ROW('Hygiene Data'!I25))),'Data Summary'!EF31="Yes"),OFFSET('Hygiene Data'!$I$9,0,10*ROW('Hygiene Data'!I25)),NA())</f>
        <v>#N/A</v>
      </c>
    </row>
    <row r="32" spans="1:69" x14ac:dyDescent="0.25">
      <c r="A32" s="502" t="e">
        <f ca="1">+RIGHT('Data Summary'!A32,LEN('Data Summary'!A32)-9)</f>
        <v>#VALUE!</v>
      </c>
      <c r="B32" s="476" t="str">
        <f ca="1">+IF(ISTEXT('Data Summary'!B32),'Data Summary'!B32,"")</f>
        <v/>
      </c>
      <c r="C32" s="503" t="e">
        <f ca="1">+VALUE('Data Summary'!C32)</f>
        <v>#VALUE!</v>
      </c>
      <c r="D32" s="504" t="e">
        <f ca="1">+IF(AND(ISNUMBER(OFFSET('Water Data'!$D$4,0,10*ROW('Water Data'!D26))),'Data Summary'!BS32="Yes"),100-OFFSET('Water Data'!$D$4,0,10*ROW('Water Data'!D26)),NA())</f>
        <v>#N/A</v>
      </c>
      <c r="E32" s="504" t="e">
        <f ca="1">+IF(AND(ISNUMBER(OFFSET('Water Data'!$D$6,0,10*ROW('Water Data'!D26))),'Data Summary'!BT32="Yes"),OFFSET('Water Data'!$D$6,0,10*ROW('Water Data'!D26)),NA())</f>
        <v>#N/A</v>
      </c>
      <c r="F32" s="504" t="e">
        <f ca="1">+IF(AND(ISNUMBER(OFFSET('Water Data'!$D$9,0,10*ROW('Water Data'!D26))),'Data Summary'!BU32="Yes"),OFFSET('Water Data'!$D$9,0,10*ROW('Water Data'!D26)),NA())</f>
        <v>#N/A</v>
      </c>
      <c r="G32" s="504" t="e">
        <f ca="1">+IF(AND(ISNUMBER(OFFSET('Water Data'!$E$4,0,10*ROW('Water Data'!E26))),'Data Summary'!BV32="Yes"),100-OFFSET('Water Data'!$E$4,0,10*ROW('Water Data'!E26)),NA())</f>
        <v>#N/A</v>
      </c>
      <c r="H32" s="504" t="e">
        <f ca="1">+IF(AND(ISNUMBER(OFFSET('Water Data'!$E$6,0,10*ROW('Water Data'!E26))),'Data Summary'!BW32="Yes"),OFFSET('Water Data'!$E$6,0,10*ROW('Water Data'!E26)),NA())</f>
        <v>#N/A</v>
      </c>
      <c r="I32" s="504" t="e">
        <f ca="1">+IF(AND(ISNUMBER(OFFSET('Water Data'!$E$9,0,10*ROW('Water Data'!E26))),'Data Summary'!BX32="Yes"),OFFSET('Water Data'!$E$9,0,10*ROW('Water Data'!E26)),NA())</f>
        <v>#N/A</v>
      </c>
      <c r="J32" s="504" t="e">
        <f ca="1">+IF(AND(ISNUMBER(OFFSET('Water Data'!$F$4,0,10*ROW('Water Data'!F26))),'Data Summary'!BY32="Yes"),100-OFFSET('Water Data'!$F$4,0,10*ROW('Water Data'!F26)),NA())</f>
        <v>#N/A</v>
      </c>
      <c r="K32" s="504" t="e">
        <f ca="1">+IF(AND(ISNUMBER(OFFSET('Water Data'!$F$6,0,10*ROW('Water Data'!F26))),'Data Summary'!BZ32="Yes"),OFFSET('Water Data'!$F$6,0,10*ROW('Water Data'!F26)),NA())</f>
        <v>#N/A</v>
      </c>
      <c r="L32" s="504" t="e">
        <f ca="1">+IF(AND(ISNUMBER(OFFSET('Water Data'!$F$9,0,10*ROW('Water Data'!F26))),'Data Summary'!CA32="Yes"),OFFSET('Water Data'!$F$9,0,10*ROW('Water Data'!F26)),NA())</f>
        <v>#N/A</v>
      </c>
      <c r="M32" s="504" t="e">
        <f ca="1">+IF(AND(ISNUMBER(OFFSET('Water Data'!$G$4,0,10*ROW('Water Data'!G26))),'Data Summary'!CB32="Yes"),100-OFFSET('Water Data'!$G$4,0,10*ROW('Water Data'!G26)),NA())</f>
        <v>#N/A</v>
      </c>
      <c r="N32" s="504" t="e">
        <f ca="1">+IF(AND(ISNUMBER(OFFSET('Water Data'!$G$6,0,10*ROW('Water Data'!G26))),'Data Summary'!CC32="Yes"),OFFSET('Water Data'!$G$6,0,10*ROW('Water Data'!G26)),NA())</f>
        <v>#N/A</v>
      </c>
      <c r="O32" s="504" t="e">
        <f ca="1">+IF(AND(ISNUMBER(OFFSET('Water Data'!$G$9,0,10*ROW('Water Data'!G26))),'Data Summary'!CD32="Yes"),OFFSET('Water Data'!$G$9,0,10*ROW('Water Data'!G26)),NA())</f>
        <v>#N/A</v>
      </c>
      <c r="P32" s="504" t="e">
        <f ca="1">+IF(AND(ISNUMBER(OFFSET('Water Data'!$H$4,0,10*ROW('Water Data'!H26))),'Data Summary'!CE32="Yes"),100-OFFSET('Water Data'!$H$4,0,10*ROW('Water Data'!H26)),NA())</f>
        <v>#N/A</v>
      </c>
      <c r="Q32" s="504" t="e">
        <f ca="1">+IF(AND(ISNUMBER(OFFSET('Water Data'!$H$6,0,10*ROW('Water Data'!H26))),'Data Summary'!CF32="Yes"),OFFSET('Water Data'!$H$6,0,10*ROW('Water Data'!H26)),NA())</f>
        <v>#N/A</v>
      </c>
      <c r="R32" s="504" t="e">
        <f ca="1">+IF(AND(ISNUMBER(OFFSET('Water Data'!$H$9,0,10*ROW('Water Data'!H26))),'Data Summary'!CG32="Yes"),OFFSET('Water Data'!$H$9,0,10*ROW('Water Data'!H26)),NA())</f>
        <v>#N/A</v>
      </c>
      <c r="S32" s="504" t="e">
        <f ca="1">+IF(AND(ISNUMBER(OFFSET('Water Data'!$I$4,0,10*ROW('Water Data'!I26))),'Data Summary'!CH32="Yes"),100-OFFSET('Water Data'!$I$4,0,10*ROW('Water Data'!I26)),NA())</f>
        <v>#N/A</v>
      </c>
      <c r="T32" s="504" t="e">
        <f ca="1">+IF(AND(ISNUMBER(OFFSET('Water Data'!$I$6,0,10*ROW('Water Data'!I26))),'Data Summary'!CI32="Yes"),OFFSET('Water Data'!$I$6,0,10*ROW('Water Data'!I26)),NA())</f>
        <v>#N/A</v>
      </c>
      <c r="U32" s="504" t="e">
        <f ca="1">+IF(AND(ISNUMBER(OFFSET('Water Data'!$I$9,0,10*ROW('Water Data'!I26))),'Data Summary'!CJ32="Yes"),OFFSET('Water Data'!$I$9,0,10*ROW('Water Data'!I26)),NA())</f>
        <v>#N/A</v>
      </c>
      <c r="V32" s="505" t="e">
        <f ca="1">+IF(AND(ISNUMBER(OFFSET('Sanitation Data'!$D$4,0,10*ROW('Sanitation Data'!D26))),'Data Summary'!CK32="Yes"),100-OFFSET('Sanitation Data'!$D$4,0,10*ROW('Sanitation Data'!D26)),NA())</f>
        <v>#N/A</v>
      </c>
      <c r="W32" s="505" t="e">
        <f ca="1">+IF(AND(ISNUMBER(OFFSET('Sanitation Data'!$D$6,0,10*ROW('Sanitation Data'!D26))),'Data Summary'!CL32="Yes"),OFFSET('Sanitation Data'!$D$6,0,10*ROW('Sanitation Data'!D26)),NA())</f>
        <v>#N/A</v>
      </c>
      <c r="X32" s="505" t="e">
        <f ca="1">+IF(AND(ISNUMBER(OFFSET('Sanitation Data'!$D$10,0,10*ROW('Sanitation Data'!D26))),'Data Summary'!CM32="Yes"),OFFSET('Sanitation Data'!$D$10,0,10*ROW('Sanitation Data'!D26)),NA())</f>
        <v>#N/A</v>
      </c>
      <c r="Y32" s="505" t="e">
        <f ca="1">+IF(AND(ISNUMBER(OFFSET('Sanitation Data'!$D$11,0,10*ROW('Sanitation Data'!D26))),'Data Summary'!CN32="Yes"),OFFSET('Sanitation Data'!$D$11,0,10*ROW('Sanitation Data'!D26)),NA())</f>
        <v>#N/A</v>
      </c>
      <c r="Z32" s="505" t="e">
        <f ca="1">+IF(AND(ISNUMBER(OFFSET('Sanitation Data'!$D$12,0,10*ROW('Sanitation Data'!D26))),'Data Summary'!CO32="Yes"),OFFSET('Sanitation Data'!$D$12,0,10*ROW('Sanitation Data'!D26)),NA())</f>
        <v>#N/A</v>
      </c>
      <c r="AA32" s="505" t="e">
        <f ca="1">+IF(AND(ISNUMBER(OFFSET('Sanitation Data'!$E$4,0,10*ROW('Sanitation Data'!E26))),'Data Summary'!CP32="Yes"),100-OFFSET('Sanitation Data'!$E$4,0,10*ROW('Sanitation Data'!E26)),NA())</f>
        <v>#N/A</v>
      </c>
      <c r="AB32" s="505" t="e">
        <f ca="1">+IF(AND(ISNUMBER(OFFSET('Sanitation Data'!$E$6,0,10*ROW('Sanitation Data'!E26))),'Data Summary'!CQ32="Yes"),OFFSET('Sanitation Data'!$E$6,0,10*ROW('Sanitation Data'!E26)),NA())</f>
        <v>#N/A</v>
      </c>
      <c r="AC32" s="505" t="e">
        <f ca="1">+IF(AND(ISNUMBER(OFFSET('Sanitation Data'!$E$10,0,10*ROW('Sanitation Data'!E26))),'Data Summary'!CR32="Yes"),OFFSET('Sanitation Data'!$E$10,0,10*ROW('Sanitation Data'!E26)),NA())</f>
        <v>#N/A</v>
      </c>
      <c r="AD32" s="505" t="e">
        <f ca="1">+IF(AND(ISNUMBER(OFFSET('Sanitation Data'!$E$11,0,10*ROW('Sanitation Data'!E26))),'Data Summary'!CS32="Yes"),OFFSET('Sanitation Data'!$E$11,0,10*ROW('Sanitation Data'!E26)),NA())</f>
        <v>#N/A</v>
      </c>
      <c r="AE32" s="505" t="e">
        <f ca="1">+IF(AND(ISNUMBER(OFFSET('Sanitation Data'!$E$12,0,10*ROW('Sanitation Data'!E26))),'Data Summary'!CT32="Yes"),OFFSET('Sanitation Data'!$E$12,0,10*ROW('Sanitation Data'!E26)),NA())</f>
        <v>#N/A</v>
      </c>
      <c r="AF32" s="505" t="e">
        <f ca="1">+IF(AND(ISNUMBER(OFFSET('Sanitation Data'!$F$4,0,10*ROW('Sanitation Data'!F26))),'Data Summary'!CU32="Yes"),100-OFFSET('Sanitation Data'!$F$4,0,10*ROW('Sanitation Data'!F26)),NA())</f>
        <v>#N/A</v>
      </c>
      <c r="AG32" s="505" t="e">
        <f ca="1">+IF(AND(ISNUMBER(OFFSET('Sanitation Data'!$F$6,0,10*ROW('Sanitation Data'!F26))),'Data Summary'!CV32="Yes"),OFFSET('Sanitation Data'!$F$6,0,10*ROW('Sanitation Data'!F26)),NA())</f>
        <v>#N/A</v>
      </c>
      <c r="AH32" s="505" t="e">
        <f ca="1">+IF(AND(ISNUMBER(OFFSET('Sanitation Data'!$F$10,0,10*ROW('Sanitation Data'!F26))),'Data Summary'!CW32="Yes"),OFFSET('Sanitation Data'!$F$10,0,10*ROW('Sanitation Data'!F26)),NA())</f>
        <v>#N/A</v>
      </c>
      <c r="AI32" s="505" t="e">
        <f ca="1">+IF(AND(ISNUMBER(OFFSET('Sanitation Data'!$F$11,0,10*ROW('Sanitation Data'!F26))),'Data Summary'!CX32="Yes"),OFFSET('Sanitation Data'!$F$11,0,10*ROW('Sanitation Data'!F26)),NA())</f>
        <v>#N/A</v>
      </c>
      <c r="AJ32" s="505" t="e">
        <f ca="1">+IF(AND(ISNUMBER(OFFSET('Sanitation Data'!$F$12,0,10*ROW('Sanitation Data'!F26))),'Data Summary'!CY32="Yes"),OFFSET('Sanitation Data'!$F$12,0,10*ROW('Sanitation Data'!F26)),NA())</f>
        <v>#N/A</v>
      </c>
      <c r="AK32" s="505" t="e">
        <f ca="1">+IF(AND(ISNUMBER(OFFSET('Sanitation Data'!$G$4,0,10*ROW('Sanitation Data'!G26))),'Data Summary'!CZ32="Yes"),100-OFFSET('Sanitation Data'!$G$4,0,10*ROW('Sanitation Data'!G26)),NA())</f>
        <v>#N/A</v>
      </c>
      <c r="AL32" s="505" t="e">
        <f ca="1">+IF(AND(ISNUMBER(OFFSET('Sanitation Data'!$G$6,0,10*ROW('Sanitation Data'!G26))),'Data Summary'!DA32="Yes"),OFFSET('Sanitation Data'!$G$6,0,10*ROW('Sanitation Data'!G26)),NA())</f>
        <v>#N/A</v>
      </c>
      <c r="AM32" s="505" t="e">
        <f ca="1">+IF(AND(ISNUMBER(OFFSET('Sanitation Data'!$G$10,0,10*ROW('Sanitation Data'!G26))),'Data Summary'!DB32="Yes"),OFFSET('Sanitation Data'!$G$10,0,10*ROW('Sanitation Data'!G26)),NA())</f>
        <v>#N/A</v>
      </c>
      <c r="AN32" s="505" t="e">
        <f ca="1">+IF(AND(ISNUMBER(OFFSET('Sanitation Data'!$G$11,0,10*ROW('Sanitation Data'!G26))),'Data Summary'!DC32="Yes"),OFFSET('Sanitation Data'!$G$11,0,10*ROW('Sanitation Data'!G26)),NA())</f>
        <v>#N/A</v>
      </c>
      <c r="AO32" s="505" t="e">
        <f ca="1">+IF(AND(ISNUMBER(OFFSET('Sanitation Data'!$G$12,0,10*ROW('Sanitation Data'!G26))),'Data Summary'!DD32="Yes"),OFFSET('Sanitation Data'!$G$12,0,10*ROW('Sanitation Data'!G26)),NA())</f>
        <v>#N/A</v>
      </c>
      <c r="AP32" s="505" t="e">
        <f ca="1">+IF(AND(ISNUMBER(OFFSET('Sanitation Data'!$H$4,0,10*ROW('Sanitation Data'!H26))),'Data Summary'!DE32="Yes"),100-OFFSET('Sanitation Data'!$H$4,0,10*ROW('Sanitation Data'!H26)),NA())</f>
        <v>#N/A</v>
      </c>
      <c r="AQ32" s="505" t="e">
        <f ca="1">+IF(AND(ISNUMBER(OFFSET('Sanitation Data'!$H$6,0,10*ROW('Sanitation Data'!H26))),'Data Summary'!DF32="Yes"),OFFSET('Sanitation Data'!$H$6,0,10*ROW('Sanitation Data'!H26)),NA())</f>
        <v>#N/A</v>
      </c>
      <c r="AR32" s="505" t="e">
        <f ca="1">+IF(AND(ISNUMBER(OFFSET('Sanitation Data'!$H$10,0,10*ROW('Sanitation Data'!H26))),'Data Summary'!DG32="Yes"),OFFSET('Sanitation Data'!$H$10,0,10*ROW('Sanitation Data'!H26)),NA())</f>
        <v>#N/A</v>
      </c>
      <c r="AS32" s="505" t="e">
        <f ca="1">+IF(AND(ISNUMBER(OFFSET('Sanitation Data'!$H$11,0,10*ROW('Sanitation Data'!H26))),'Data Summary'!DH32="Yes"),OFFSET('Sanitation Data'!$H$11,0,10*ROW('Sanitation Data'!H26)),NA())</f>
        <v>#N/A</v>
      </c>
      <c r="AT32" s="505" t="e">
        <f ca="1">+IF(AND(ISNUMBER(OFFSET('Sanitation Data'!$H$12,0,10*ROW('Sanitation Data'!H26))),'Data Summary'!DI32="Yes"),OFFSET('Sanitation Data'!$H$12,0,10*ROW('Sanitation Data'!H26)),NA())</f>
        <v>#N/A</v>
      </c>
      <c r="AU32" s="505" t="e">
        <f ca="1">+IF(AND(ISNUMBER(OFFSET('Sanitation Data'!$I$4,0,10*ROW('Sanitation Data'!I26))),'Data Summary'!DJ32="Yes"),100-OFFSET('Sanitation Data'!$I$4,0,10*ROW('Sanitation Data'!I26)),NA())</f>
        <v>#N/A</v>
      </c>
      <c r="AV32" s="505" t="e">
        <f ca="1">+IF(AND(ISNUMBER(OFFSET('Sanitation Data'!$I$6,0,10*ROW('Sanitation Data'!I26))),'Data Summary'!DK32="Yes"),OFFSET('Sanitation Data'!$I$6,0,10*ROW('Sanitation Data'!I26)),NA())</f>
        <v>#N/A</v>
      </c>
      <c r="AW32" s="505" t="e">
        <f ca="1">+IF(AND(ISNUMBER(OFFSET('Sanitation Data'!$I$10,0,10*ROW('Sanitation Data'!I26))),'Data Summary'!DL32="Yes"),OFFSET('Sanitation Data'!$I$10,0,10*ROW('Sanitation Data'!I26)),NA())</f>
        <v>#N/A</v>
      </c>
      <c r="AX32" s="505" t="e">
        <f ca="1">+IF(AND(ISNUMBER(OFFSET('Sanitation Data'!$I$11,0,10*ROW('Sanitation Data'!I26))),'Data Summary'!DM32="Yes"),OFFSET('Sanitation Data'!$I$11,0,10*ROW('Sanitation Data'!I26)),NA())</f>
        <v>#N/A</v>
      </c>
      <c r="AY32" s="505" t="e">
        <f ca="1">+IF(AND(ISNUMBER(OFFSET('Sanitation Data'!$I$12,0,10*ROW('Sanitation Data'!I26))),'Data Summary'!DN32="Yes"),OFFSET('Sanitation Data'!$I$12,0,10*ROW('Sanitation Data'!I26)),NA())</f>
        <v>#N/A</v>
      </c>
      <c r="AZ32" s="506" t="e">
        <f ca="1">+IF(AND(ISNUMBER(OFFSET('Hygiene Data'!$D$5,0,10*ROW('Hygiene Data'!D26))),'Data Summary'!DO32="Yes"),OFFSET('Hygiene Data'!$D$5,0,10*ROW('Hygiene Data'!D26)),NA())</f>
        <v>#N/A</v>
      </c>
      <c r="BA32" s="506" t="e">
        <f ca="1">+IF(AND(ISNUMBER(OFFSET('Hygiene Data'!$D$7,0,10*ROW('Hygiene Data'!D26))),'Data Summary'!DP32="Yes"),OFFSET('Hygiene Data'!$D$7,0,10*ROW('Hygiene Data'!D26)),NA())</f>
        <v>#N/A</v>
      </c>
      <c r="BB32" s="506" t="e">
        <f ca="1">+IF(AND(ISNUMBER(OFFSET('Hygiene Data'!$D$9,0,10*ROW('Hygiene Data'!D26))),'Data Summary'!DQ32="Yes"),OFFSET('Hygiene Data'!$D$9,0,10*ROW('Hygiene Data'!D26)),NA())</f>
        <v>#N/A</v>
      </c>
      <c r="BC32" s="506" t="e">
        <f ca="1">+IF(AND(ISNUMBER(OFFSET('Hygiene Data'!$E$5,0,10*ROW('Hygiene Data'!E26))),'Data Summary'!DR32="Yes"),OFFSET('Hygiene Data'!$E$5,0,10*ROW('Hygiene Data'!E26)),NA())</f>
        <v>#N/A</v>
      </c>
      <c r="BD32" s="506" t="e">
        <f ca="1">+IF(AND(ISNUMBER(OFFSET('Hygiene Data'!$E$7,0,10*ROW('Hygiene Data'!E26))),'Data Summary'!DS32="Yes"),OFFSET('Hygiene Data'!$E$7,0,10*ROW('Hygiene Data'!E26)),NA())</f>
        <v>#N/A</v>
      </c>
      <c r="BE32" s="506" t="e">
        <f ca="1">+IF(AND(ISNUMBER(OFFSET('Hygiene Data'!$E$9,0,10*ROW('Hygiene Data'!E26))),'Data Summary'!DT32="Yes"),OFFSET('Hygiene Data'!$E$9,0,10*ROW('Hygiene Data'!E26)),NA())</f>
        <v>#N/A</v>
      </c>
      <c r="BF32" s="506" t="e">
        <f ca="1">+IF(AND(ISNUMBER(OFFSET('Hygiene Data'!$F$5,0,10*ROW('Hygiene Data'!F26))),'Data Summary'!DU32="Yes"),OFFSET('Hygiene Data'!$F$5,0,10*ROW('Hygiene Data'!F26)),NA())</f>
        <v>#N/A</v>
      </c>
      <c r="BG32" s="506" t="e">
        <f ca="1">+IF(AND(ISNUMBER(OFFSET('Hygiene Data'!$F$7,0,10*ROW('Hygiene Data'!F26))),'Data Summary'!DV32="Yes"),OFFSET('Hygiene Data'!$F$7,0,10*ROW('Hygiene Data'!F26)),NA())</f>
        <v>#N/A</v>
      </c>
      <c r="BH32" s="506" t="e">
        <f ca="1">+IF(AND(ISNUMBER(OFFSET('Hygiene Data'!$F$9,0,10*ROW('Hygiene Data'!F26))),'Data Summary'!DW32="Yes"),OFFSET('Hygiene Data'!$F$9,0,10*ROW('Hygiene Data'!F26)),NA())</f>
        <v>#N/A</v>
      </c>
      <c r="BI32" s="506" t="e">
        <f ca="1">+IF(AND(ISNUMBER(OFFSET('Hygiene Data'!$G$5,0,10*ROW('Hygiene Data'!G26))),'Data Summary'!DX32="Yes"),OFFSET('Hygiene Data'!$G$5,0,10*ROW('Hygiene Data'!G26)),NA())</f>
        <v>#N/A</v>
      </c>
      <c r="BJ32" s="506" t="e">
        <f ca="1">+IF(AND(ISNUMBER(OFFSET('Hygiene Data'!$G$7,0,10*ROW('Hygiene Data'!G26))),'Data Summary'!DY32="Yes"),OFFSET('Hygiene Data'!$G$7,0,10*ROW('Hygiene Data'!G26)),NA())</f>
        <v>#N/A</v>
      </c>
      <c r="BK32" s="506" t="e">
        <f ca="1">+IF(AND(ISNUMBER(OFFSET('Hygiene Data'!$G$9,0,10*ROW('Hygiene Data'!G26))),'Data Summary'!DZ32="Yes"),OFFSET('Hygiene Data'!$G$9,0,10*ROW('Hygiene Data'!G26)),NA())</f>
        <v>#N/A</v>
      </c>
      <c r="BL32" s="506" t="e">
        <f ca="1">+IF(AND(ISNUMBER(OFFSET('Hygiene Data'!$H$5,0,10*ROW('Hygiene Data'!H26))),'Data Summary'!EA32="Yes"),OFFSET('Hygiene Data'!$H$5,0,10*ROW('Hygiene Data'!H26)),NA())</f>
        <v>#N/A</v>
      </c>
      <c r="BM32" s="506" t="e">
        <f ca="1">+IF(AND(ISNUMBER(OFFSET('Hygiene Data'!$H$7,0,10*ROW('Hygiene Data'!H26))),'Data Summary'!EB32="Yes"),OFFSET('Hygiene Data'!$H$7,0,10*ROW('Hygiene Data'!H26)),NA())</f>
        <v>#N/A</v>
      </c>
      <c r="BN32" s="506" t="e">
        <f ca="1">+IF(AND(ISNUMBER(OFFSET('Hygiene Data'!$H$9,0,10*ROW('Hygiene Data'!H26))),'Data Summary'!EC32="Yes"),OFFSET('Hygiene Data'!$H$9,0,10*ROW('Hygiene Data'!H26)),NA())</f>
        <v>#N/A</v>
      </c>
      <c r="BO32" s="506" t="e">
        <f ca="1">+IF(AND(ISNUMBER(OFFSET('Hygiene Data'!$I$5,0,10*ROW('Hygiene Data'!I26))),'Data Summary'!ED32="Yes"),OFFSET('Hygiene Data'!$I$5,0,10*ROW('Hygiene Data'!I26)),NA())</f>
        <v>#N/A</v>
      </c>
      <c r="BP32" s="506" t="e">
        <f ca="1">+IF(AND(ISNUMBER(OFFSET('Hygiene Data'!$I$7,0,10*ROW('Hygiene Data'!I26))),'Data Summary'!EE32="Yes"),OFFSET('Hygiene Data'!$I$7,0,10*ROW('Hygiene Data'!I26)),NA())</f>
        <v>#N/A</v>
      </c>
      <c r="BQ32" s="506" t="e">
        <f ca="1">+IF(AND(ISNUMBER(OFFSET('Hygiene Data'!$I$9,0,10*ROW('Hygiene Data'!I26))),'Data Summary'!EF32="Yes"),OFFSET('Hygiene Data'!$I$9,0,10*ROW('Hygiene Data'!I26)),NA())</f>
        <v>#N/A</v>
      </c>
    </row>
    <row r="33" spans="1:69" x14ac:dyDescent="0.25">
      <c r="A33" s="502" t="e">
        <f ca="1">+RIGHT('Data Summary'!A33,LEN('Data Summary'!A33)-9)</f>
        <v>#VALUE!</v>
      </c>
      <c r="B33" s="476" t="str">
        <f ca="1">+IF(ISTEXT('Data Summary'!B33),'Data Summary'!B33,"")</f>
        <v/>
      </c>
      <c r="C33" s="503" t="e">
        <f ca="1">+VALUE('Data Summary'!C33)</f>
        <v>#VALUE!</v>
      </c>
      <c r="D33" s="504" t="e">
        <f ca="1">+IF(AND(ISNUMBER(OFFSET('Water Data'!$D$4,0,10*ROW('Water Data'!D27))),'Data Summary'!BS33="Yes"),100-OFFSET('Water Data'!$D$4,0,10*ROW('Water Data'!D27)),NA())</f>
        <v>#N/A</v>
      </c>
      <c r="E33" s="504" t="e">
        <f ca="1">+IF(AND(ISNUMBER(OFFSET('Water Data'!$D$6,0,10*ROW('Water Data'!D27))),'Data Summary'!BT33="Yes"),OFFSET('Water Data'!$D$6,0,10*ROW('Water Data'!D27)),NA())</f>
        <v>#N/A</v>
      </c>
      <c r="F33" s="504" t="e">
        <f ca="1">+IF(AND(ISNUMBER(OFFSET('Water Data'!$D$9,0,10*ROW('Water Data'!D27))),'Data Summary'!BU33="Yes"),OFFSET('Water Data'!$D$9,0,10*ROW('Water Data'!D27)),NA())</f>
        <v>#N/A</v>
      </c>
      <c r="G33" s="504" t="e">
        <f ca="1">+IF(AND(ISNUMBER(OFFSET('Water Data'!$E$4,0,10*ROW('Water Data'!E27))),'Data Summary'!BV33="Yes"),100-OFFSET('Water Data'!$E$4,0,10*ROW('Water Data'!E27)),NA())</f>
        <v>#N/A</v>
      </c>
      <c r="H33" s="504" t="e">
        <f ca="1">+IF(AND(ISNUMBER(OFFSET('Water Data'!$E$6,0,10*ROW('Water Data'!E27))),'Data Summary'!BW33="Yes"),OFFSET('Water Data'!$E$6,0,10*ROW('Water Data'!E27)),NA())</f>
        <v>#N/A</v>
      </c>
      <c r="I33" s="504" t="e">
        <f ca="1">+IF(AND(ISNUMBER(OFFSET('Water Data'!$E$9,0,10*ROW('Water Data'!E27))),'Data Summary'!BX33="Yes"),OFFSET('Water Data'!$E$9,0,10*ROW('Water Data'!E27)),NA())</f>
        <v>#N/A</v>
      </c>
      <c r="J33" s="504" t="e">
        <f ca="1">+IF(AND(ISNUMBER(OFFSET('Water Data'!$F$4,0,10*ROW('Water Data'!F27))),'Data Summary'!BY33="Yes"),100-OFFSET('Water Data'!$F$4,0,10*ROW('Water Data'!F27)),NA())</f>
        <v>#N/A</v>
      </c>
      <c r="K33" s="504" t="e">
        <f ca="1">+IF(AND(ISNUMBER(OFFSET('Water Data'!$F$6,0,10*ROW('Water Data'!F27))),'Data Summary'!BZ33="Yes"),OFFSET('Water Data'!$F$6,0,10*ROW('Water Data'!F27)),NA())</f>
        <v>#N/A</v>
      </c>
      <c r="L33" s="504" t="e">
        <f ca="1">+IF(AND(ISNUMBER(OFFSET('Water Data'!$F$9,0,10*ROW('Water Data'!F27))),'Data Summary'!CA33="Yes"),OFFSET('Water Data'!$F$9,0,10*ROW('Water Data'!F27)),NA())</f>
        <v>#N/A</v>
      </c>
      <c r="M33" s="504" t="e">
        <f ca="1">+IF(AND(ISNUMBER(OFFSET('Water Data'!$G$4,0,10*ROW('Water Data'!G27))),'Data Summary'!CB33="Yes"),100-OFFSET('Water Data'!$G$4,0,10*ROW('Water Data'!G27)),NA())</f>
        <v>#N/A</v>
      </c>
      <c r="N33" s="504" t="e">
        <f ca="1">+IF(AND(ISNUMBER(OFFSET('Water Data'!$G$6,0,10*ROW('Water Data'!G27))),'Data Summary'!CC33="Yes"),OFFSET('Water Data'!$G$6,0,10*ROW('Water Data'!G27)),NA())</f>
        <v>#N/A</v>
      </c>
      <c r="O33" s="504" t="e">
        <f ca="1">+IF(AND(ISNUMBER(OFFSET('Water Data'!$G$9,0,10*ROW('Water Data'!G27))),'Data Summary'!CD33="Yes"),OFFSET('Water Data'!$G$9,0,10*ROW('Water Data'!G27)),NA())</f>
        <v>#N/A</v>
      </c>
      <c r="P33" s="504" t="e">
        <f ca="1">+IF(AND(ISNUMBER(OFFSET('Water Data'!$H$4,0,10*ROW('Water Data'!H27))),'Data Summary'!CE33="Yes"),100-OFFSET('Water Data'!$H$4,0,10*ROW('Water Data'!H27)),NA())</f>
        <v>#N/A</v>
      </c>
      <c r="Q33" s="504" t="e">
        <f ca="1">+IF(AND(ISNUMBER(OFFSET('Water Data'!$H$6,0,10*ROW('Water Data'!H27))),'Data Summary'!CF33="Yes"),OFFSET('Water Data'!$H$6,0,10*ROW('Water Data'!H27)),NA())</f>
        <v>#N/A</v>
      </c>
      <c r="R33" s="504" t="e">
        <f ca="1">+IF(AND(ISNUMBER(OFFSET('Water Data'!$H$9,0,10*ROW('Water Data'!H27))),'Data Summary'!CG33="Yes"),OFFSET('Water Data'!$H$9,0,10*ROW('Water Data'!H27)),NA())</f>
        <v>#N/A</v>
      </c>
      <c r="S33" s="504" t="e">
        <f ca="1">+IF(AND(ISNUMBER(OFFSET('Water Data'!$I$4,0,10*ROW('Water Data'!I27))),'Data Summary'!CH33="Yes"),100-OFFSET('Water Data'!$I$4,0,10*ROW('Water Data'!I27)),NA())</f>
        <v>#N/A</v>
      </c>
      <c r="T33" s="504" t="e">
        <f ca="1">+IF(AND(ISNUMBER(OFFSET('Water Data'!$I$6,0,10*ROW('Water Data'!I27))),'Data Summary'!CI33="Yes"),OFFSET('Water Data'!$I$6,0,10*ROW('Water Data'!I27)),NA())</f>
        <v>#N/A</v>
      </c>
      <c r="U33" s="504" t="e">
        <f ca="1">+IF(AND(ISNUMBER(OFFSET('Water Data'!$I$9,0,10*ROW('Water Data'!I27))),'Data Summary'!CJ33="Yes"),OFFSET('Water Data'!$I$9,0,10*ROW('Water Data'!I27)),NA())</f>
        <v>#N/A</v>
      </c>
      <c r="V33" s="505" t="e">
        <f ca="1">+IF(AND(ISNUMBER(OFFSET('Sanitation Data'!$D$4,0,10*ROW('Sanitation Data'!D27))),'Data Summary'!CK33="Yes"),100-OFFSET('Sanitation Data'!$D$4,0,10*ROW('Sanitation Data'!D27)),NA())</f>
        <v>#N/A</v>
      </c>
      <c r="W33" s="505" t="e">
        <f ca="1">+IF(AND(ISNUMBER(OFFSET('Sanitation Data'!$D$6,0,10*ROW('Sanitation Data'!D27))),'Data Summary'!CL33="Yes"),OFFSET('Sanitation Data'!$D$6,0,10*ROW('Sanitation Data'!D27)),NA())</f>
        <v>#N/A</v>
      </c>
      <c r="X33" s="505" t="e">
        <f ca="1">+IF(AND(ISNUMBER(OFFSET('Sanitation Data'!$D$10,0,10*ROW('Sanitation Data'!D27))),'Data Summary'!CM33="Yes"),OFFSET('Sanitation Data'!$D$10,0,10*ROW('Sanitation Data'!D27)),NA())</f>
        <v>#N/A</v>
      </c>
      <c r="Y33" s="505" t="e">
        <f ca="1">+IF(AND(ISNUMBER(OFFSET('Sanitation Data'!$D$11,0,10*ROW('Sanitation Data'!D27))),'Data Summary'!CN33="Yes"),OFFSET('Sanitation Data'!$D$11,0,10*ROW('Sanitation Data'!D27)),NA())</f>
        <v>#N/A</v>
      </c>
      <c r="Z33" s="505" t="e">
        <f ca="1">+IF(AND(ISNUMBER(OFFSET('Sanitation Data'!$D$12,0,10*ROW('Sanitation Data'!D27))),'Data Summary'!CO33="Yes"),OFFSET('Sanitation Data'!$D$12,0,10*ROW('Sanitation Data'!D27)),NA())</f>
        <v>#N/A</v>
      </c>
      <c r="AA33" s="505" t="e">
        <f ca="1">+IF(AND(ISNUMBER(OFFSET('Sanitation Data'!$E$4,0,10*ROW('Sanitation Data'!E27))),'Data Summary'!CP33="Yes"),100-OFFSET('Sanitation Data'!$E$4,0,10*ROW('Sanitation Data'!E27)),NA())</f>
        <v>#N/A</v>
      </c>
      <c r="AB33" s="505" t="e">
        <f ca="1">+IF(AND(ISNUMBER(OFFSET('Sanitation Data'!$E$6,0,10*ROW('Sanitation Data'!E27))),'Data Summary'!CQ33="Yes"),OFFSET('Sanitation Data'!$E$6,0,10*ROW('Sanitation Data'!E27)),NA())</f>
        <v>#N/A</v>
      </c>
      <c r="AC33" s="505" t="e">
        <f ca="1">+IF(AND(ISNUMBER(OFFSET('Sanitation Data'!$E$10,0,10*ROW('Sanitation Data'!E27))),'Data Summary'!CR33="Yes"),OFFSET('Sanitation Data'!$E$10,0,10*ROW('Sanitation Data'!E27)),NA())</f>
        <v>#N/A</v>
      </c>
      <c r="AD33" s="505" t="e">
        <f ca="1">+IF(AND(ISNUMBER(OFFSET('Sanitation Data'!$E$11,0,10*ROW('Sanitation Data'!E27))),'Data Summary'!CS33="Yes"),OFFSET('Sanitation Data'!$E$11,0,10*ROW('Sanitation Data'!E27)),NA())</f>
        <v>#N/A</v>
      </c>
      <c r="AE33" s="505" t="e">
        <f ca="1">+IF(AND(ISNUMBER(OFFSET('Sanitation Data'!$E$12,0,10*ROW('Sanitation Data'!E27))),'Data Summary'!CT33="Yes"),OFFSET('Sanitation Data'!$E$12,0,10*ROW('Sanitation Data'!E27)),NA())</f>
        <v>#N/A</v>
      </c>
      <c r="AF33" s="505" t="e">
        <f ca="1">+IF(AND(ISNUMBER(OFFSET('Sanitation Data'!$F$4,0,10*ROW('Sanitation Data'!F27))),'Data Summary'!CU33="Yes"),100-OFFSET('Sanitation Data'!$F$4,0,10*ROW('Sanitation Data'!F27)),NA())</f>
        <v>#N/A</v>
      </c>
      <c r="AG33" s="505" t="e">
        <f ca="1">+IF(AND(ISNUMBER(OFFSET('Sanitation Data'!$F$6,0,10*ROW('Sanitation Data'!F27))),'Data Summary'!CV33="Yes"),OFFSET('Sanitation Data'!$F$6,0,10*ROW('Sanitation Data'!F27)),NA())</f>
        <v>#N/A</v>
      </c>
      <c r="AH33" s="505" t="e">
        <f ca="1">+IF(AND(ISNUMBER(OFFSET('Sanitation Data'!$F$10,0,10*ROW('Sanitation Data'!F27))),'Data Summary'!CW33="Yes"),OFFSET('Sanitation Data'!$F$10,0,10*ROW('Sanitation Data'!F27)),NA())</f>
        <v>#N/A</v>
      </c>
      <c r="AI33" s="505" t="e">
        <f ca="1">+IF(AND(ISNUMBER(OFFSET('Sanitation Data'!$F$11,0,10*ROW('Sanitation Data'!F27))),'Data Summary'!CX33="Yes"),OFFSET('Sanitation Data'!$F$11,0,10*ROW('Sanitation Data'!F27)),NA())</f>
        <v>#N/A</v>
      </c>
      <c r="AJ33" s="505" t="e">
        <f ca="1">+IF(AND(ISNUMBER(OFFSET('Sanitation Data'!$F$12,0,10*ROW('Sanitation Data'!F27))),'Data Summary'!CY33="Yes"),OFFSET('Sanitation Data'!$F$12,0,10*ROW('Sanitation Data'!F27)),NA())</f>
        <v>#N/A</v>
      </c>
      <c r="AK33" s="505" t="e">
        <f ca="1">+IF(AND(ISNUMBER(OFFSET('Sanitation Data'!$G$4,0,10*ROW('Sanitation Data'!G27))),'Data Summary'!CZ33="Yes"),100-OFFSET('Sanitation Data'!$G$4,0,10*ROW('Sanitation Data'!G27)),NA())</f>
        <v>#N/A</v>
      </c>
      <c r="AL33" s="505" t="e">
        <f ca="1">+IF(AND(ISNUMBER(OFFSET('Sanitation Data'!$G$6,0,10*ROW('Sanitation Data'!G27))),'Data Summary'!DA33="Yes"),OFFSET('Sanitation Data'!$G$6,0,10*ROW('Sanitation Data'!G27)),NA())</f>
        <v>#N/A</v>
      </c>
      <c r="AM33" s="505" t="e">
        <f ca="1">+IF(AND(ISNUMBER(OFFSET('Sanitation Data'!$G$10,0,10*ROW('Sanitation Data'!G27))),'Data Summary'!DB33="Yes"),OFFSET('Sanitation Data'!$G$10,0,10*ROW('Sanitation Data'!G27)),NA())</f>
        <v>#N/A</v>
      </c>
      <c r="AN33" s="505" t="e">
        <f ca="1">+IF(AND(ISNUMBER(OFFSET('Sanitation Data'!$G$11,0,10*ROW('Sanitation Data'!G27))),'Data Summary'!DC33="Yes"),OFFSET('Sanitation Data'!$G$11,0,10*ROW('Sanitation Data'!G27)),NA())</f>
        <v>#N/A</v>
      </c>
      <c r="AO33" s="505" t="e">
        <f ca="1">+IF(AND(ISNUMBER(OFFSET('Sanitation Data'!$G$12,0,10*ROW('Sanitation Data'!G27))),'Data Summary'!DD33="Yes"),OFFSET('Sanitation Data'!$G$12,0,10*ROW('Sanitation Data'!G27)),NA())</f>
        <v>#N/A</v>
      </c>
      <c r="AP33" s="505" t="e">
        <f ca="1">+IF(AND(ISNUMBER(OFFSET('Sanitation Data'!$H$4,0,10*ROW('Sanitation Data'!H27))),'Data Summary'!DE33="Yes"),100-OFFSET('Sanitation Data'!$H$4,0,10*ROW('Sanitation Data'!H27)),NA())</f>
        <v>#N/A</v>
      </c>
      <c r="AQ33" s="505" t="e">
        <f ca="1">+IF(AND(ISNUMBER(OFFSET('Sanitation Data'!$H$6,0,10*ROW('Sanitation Data'!H27))),'Data Summary'!DF33="Yes"),OFFSET('Sanitation Data'!$H$6,0,10*ROW('Sanitation Data'!H27)),NA())</f>
        <v>#N/A</v>
      </c>
      <c r="AR33" s="505" t="e">
        <f ca="1">+IF(AND(ISNUMBER(OFFSET('Sanitation Data'!$H$10,0,10*ROW('Sanitation Data'!H27))),'Data Summary'!DG33="Yes"),OFFSET('Sanitation Data'!$H$10,0,10*ROW('Sanitation Data'!H27)),NA())</f>
        <v>#N/A</v>
      </c>
      <c r="AS33" s="505" t="e">
        <f ca="1">+IF(AND(ISNUMBER(OFFSET('Sanitation Data'!$H$11,0,10*ROW('Sanitation Data'!H27))),'Data Summary'!DH33="Yes"),OFFSET('Sanitation Data'!$H$11,0,10*ROW('Sanitation Data'!H27)),NA())</f>
        <v>#N/A</v>
      </c>
      <c r="AT33" s="505" t="e">
        <f ca="1">+IF(AND(ISNUMBER(OFFSET('Sanitation Data'!$H$12,0,10*ROW('Sanitation Data'!H27))),'Data Summary'!DI33="Yes"),OFFSET('Sanitation Data'!$H$12,0,10*ROW('Sanitation Data'!H27)),NA())</f>
        <v>#N/A</v>
      </c>
      <c r="AU33" s="505" t="e">
        <f ca="1">+IF(AND(ISNUMBER(OFFSET('Sanitation Data'!$I$4,0,10*ROW('Sanitation Data'!I27))),'Data Summary'!DJ33="Yes"),100-OFFSET('Sanitation Data'!$I$4,0,10*ROW('Sanitation Data'!I27)),NA())</f>
        <v>#N/A</v>
      </c>
      <c r="AV33" s="505" t="e">
        <f ca="1">+IF(AND(ISNUMBER(OFFSET('Sanitation Data'!$I$6,0,10*ROW('Sanitation Data'!I27))),'Data Summary'!DK33="Yes"),OFFSET('Sanitation Data'!$I$6,0,10*ROW('Sanitation Data'!I27)),NA())</f>
        <v>#N/A</v>
      </c>
      <c r="AW33" s="505" t="e">
        <f ca="1">+IF(AND(ISNUMBER(OFFSET('Sanitation Data'!$I$10,0,10*ROW('Sanitation Data'!I27))),'Data Summary'!DL33="Yes"),OFFSET('Sanitation Data'!$I$10,0,10*ROW('Sanitation Data'!I27)),NA())</f>
        <v>#N/A</v>
      </c>
      <c r="AX33" s="505" t="e">
        <f ca="1">+IF(AND(ISNUMBER(OFFSET('Sanitation Data'!$I$11,0,10*ROW('Sanitation Data'!I27))),'Data Summary'!DM33="Yes"),OFFSET('Sanitation Data'!$I$11,0,10*ROW('Sanitation Data'!I27)),NA())</f>
        <v>#N/A</v>
      </c>
      <c r="AY33" s="505" t="e">
        <f ca="1">+IF(AND(ISNUMBER(OFFSET('Sanitation Data'!$I$12,0,10*ROW('Sanitation Data'!I27))),'Data Summary'!DN33="Yes"),OFFSET('Sanitation Data'!$I$12,0,10*ROW('Sanitation Data'!I27)),NA())</f>
        <v>#N/A</v>
      </c>
      <c r="AZ33" s="506" t="e">
        <f ca="1">+IF(AND(ISNUMBER(OFFSET('Hygiene Data'!$D$5,0,10*ROW('Hygiene Data'!D27))),'Data Summary'!DO33="Yes"),OFFSET('Hygiene Data'!$D$5,0,10*ROW('Hygiene Data'!D27)),NA())</f>
        <v>#N/A</v>
      </c>
      <c r="BA33" s="506" t="e">
        <f ca="1">+IF(AND(ISNUMBER(OFFSET('Hygiene Data'!$D$7,0,10*ROW('Hygiene Data'!D27))),'Data Summary'!DP33="Yes"),OFFSET('Hygiene Data'!$D$7,0,10*ROW('Hygiene Data'!D27)),NA())</f>
        <v>#N/A</v>
      </c>
      <c r="BB33" s="506" t="e">
        <f ca="1">+IF(AND(ISNUMBER(OFFSET('Hygiene Data'!$D$9,0,10*ROW('Hygiene Data'!D27))),'Data Summary'!DQ33="Yes"),OFFSET('Hygiene Data'!$D$9,0,10*ROW('Hygiene Data'!D27)),NA())</f>
        <v>#N/A</v>
      </c>
      <c r="BC33" s="506" t="e">
        <f ca="1">+IF(AND(ISNUMBER(OFFSET('Hygiene Data'!$E$5,0,10*ROW('Hygiene Data'!E27))),'Data Summary'!DR33="Yes"),OFFSET('Hygiene Data'!$E$5,0,10*ROW('Hygiene Data'!E27)),NA())</f>
        <v>#N/A</v>
      </c>
      <c r="BD33" s="506" t="e">
        <f ca="1">+IF(AND(ISNUMBER(OFFSET('Hygiene Data'!$E$7,0,10*ROW('Hygiene Data'!E27))),'Data Summary'!DS33="Yes"),OFFSET('Hygiene Data'!$E$7,0,10*ROW('Hygiene Data'!E27)),NA())</f>
        <v>#N/A</v>
      </c>
      <c r="BE33" s="506" t="e">
        <f ca="1">+IF(AND(ISNUMBER(OFFSET('Hygiene Data'!$E$9,0,10*ROW('Hygiene Data'!E27))),'Data Summary'!DT33="Yes"),OFFSET('Hygiene Data'!$E$9,0,10*ROW('Hygiene Data'!E27)),NA())</f>
        <v>#N/A</v>
      </c>
      <c r="BF33" s="506" t="e">
        <f ca="1">+IF(AND(ISNUMBER(OFFSET('Hygiene Data'!$F$5,0,10*ROW('Hygiene Data'!F27))),'Data Summary'!DU33="Yes"),OFFSET('Hygiene Data'!$F$5,0,10*ROW('Hygiene Data'!F27)),NA())</f>
        <v>#N/A</v>
      </c>
      <c r="BG33" s="506" t="e">
        <f ca="1">+IF(AND(ISNUMBER(OFFSET('Hygiene Data'!$F$7,0,10*ROW('Hygiene Data'!F27))),'Data Summary'!DV33="Yes"),OFFSET('Hygiene Data'!$F$7,0,10*ROW('Hygiene Data'!F27)),NA())</f>
        <v>#N/A</v>
      </c>
      <c r="BH33" s="506" t="e">
        <f ca="1">+IF(AND(ISNUMBER(OFFSET('Hygiene Data'!$F$9,0,10*ROW('Hygiene Data'!F27))),'Data Summary'!DW33="Yes"),OFFSET('Hygiene Data'!$F$9,0,10*ROW('Hygiene Data'!F27)),NA())</f>
        <v>#N/A</v>
      </c>
      <c r="BI33" s="506" t="e">
        <f ca="1">+IF(AND(ISNUMBER(OFFSET('Hygiene Data'!$G$5,0,10*ROW('Hygiene Data'!G27))),'Data Summary'!DX33="Yes"),OFFSET('Hygiene Data'!$G$5,0,10*ROW('Hygiene Data'!G27)),NA())</f>
        <v>#N/A</v>
      </c>
      <c r="BJ33" s="506" t="e">
        <f ca="1">+IF(AND(ISNUMBER(OFFSET('Hygiene Data'!$G$7,0,10*ROW('Hygiene Data'!G27))),'Data Summary'!DY33="Yes"),OFFSET('Hygiene Data'!$G$7,0,10*ROW('Hygiene Data'!G27)),NA())</f>
        <v>#N/A</v>
      </c>
      <c r="BK33" s="506" t="e">
        <f ca="1">+IF(AND(ISNUMBER(OFFSET('Hygiene Data'!$G$9,0,10*ROW('Hygiene Data'!G27))),'Data Summary'!DZ33="Yes"),OFFSET('Hygiene Data'!$G$9,0,10*ROW('Hygiene Data'!G27)),NA())</f>
        <v>#N/A</v>
      </c>
      <c r="BL33" s="506" t="e">
        <f ca="1">+IF(AND(ISNUMBER(OFFSET('Hygiene Data'!$H$5,0,10*ROW('Hygiene Data'!H27))),'Data Summary'!EA33="Yes"),OFFSET('Hygiene Data'!$H$5,0,10*ROW('Hygiene Data'!H27)),NA())</f>
        <v>#N/A</v>
      </c>
      <c r="BM33" s="506" t="e">
        <f ca="1">+IF(AND(ISNUMBER(OFFSET('Hygiene Data'!$H$7,0,10*ROW('Hygiene Data'!H27))),'Data Summary'!EB33="Yes"),OFFSET('Hygiene Data'!$H$7,0,10*ROW('Hygiene Data'!H27)),NA())</f>
        <v>#N/A</v>
      </c>
      <c r="BN33" s="506" t="e">
        <f ca="1">+IF(AND(ISNUMBER(OFFSET('Hygiene Data'!$H$9,0,10*ROW('Hygiene Data'!H27))),'Data Summary'!EC33="Yes"),OFFSET('Hygiene Data'!$H$9,0,10*ROW('Hygiene Data'!H27)),NA())</f>
        <v>#N/A</v>
      </c>
      <c r="BO33" s="506" t="e">
        <f ca="1">+IF(AND(ISNUMBER(OFFSET('Hygiene Data'!$I$5,0,10*ROW('Hygiene Data'!I27))),'Data Summary'!ED33="Yes"),OFFSET('Hygiene Data'!$I$5,0,10*ROW('Hygiene Data'!I27)),NA())</f>
        <v>#N/A</v>
      </c>
      <c r="BP33" s="506" t="e">
        <f ca="1">+IF(AND(ISNUMBER(OFFSET('Hygiene Data'!$I$7,0,10*ROW('Hygiene Data'!I27))),'Data Summary'!EE33="Yes"),OFFSET('Hygiene Data'!$I$7,0,10*ROW('Hygiene Data'!I27)),NA())</f>
        <v>#N/A</v>
      </c>
      <c r="BQ33" s="506" t="e">
        <f ca="1">+IF(AND(ISNUMBER(OFFSET('Hygiene Data'!$I$9,0,10*ROW('Hygiene Data'!I27))),'Data Summary'!EF33="Yes"),OFFSET('Hygiene Data'!$I$9,0,10*ROW('Hygiene Data'!I27)),NA())</f>
        <v>#N/A</v>
      </c>
    </row>
    <row r="34" spans="1:69" x14ac:dyDescent="0.25">
      <c r="A34" s="502" t="e">
        <f ca="1">+RIGHT('Data Summary'!A34,LEN('Data Summary'!A34)-9)</f>
        <v>#VALUE!</v>
      </c>
      <c r="B34" s="476" t="str">
        <f ca="1">+IF(ISTEXT('Data Summary'!B34),'Data Summary'!B34,"")</f>
        <v/>
      </c>
      <c r="C34" s="503" t="e">
        <f ca="1">+VALUE('Data Summary'!C34)</f>
        <v>#VALUE!</v>
      </c>
      <c r="D34" s="504" t="e">
        <f ca="1">+IF(AND(ISNUMBER(OFFSET('Water Data'!$D$4,0,10*ROW('Water Data'!D28))),'Data Summary'!BS34="Yes"),100-OFFSET('Water Data'!$D$4,0,10*ROW('Water Data'!D28)),NA())</f>
        <v>#N/A</v>
      </c>
      <c r="E34" s="504" t="e">
        <f ca="1">+IF(AND(ISNUMBER(OFFSET('Water Data'!$D$6,0,10*ROW('Water Data'!D28))),'Data Summary'!BT34="Yes"),OFFSET('Water Data'!$D$6,0,10*ROW('Water Data'!D28)),NA())</f>
        <v>#N/A</v>
      </c>
      <c r="F34" s="504" t="e">
        <f ca="1">+IF(AND(ISNUMBER(OFFSET('Water Data'!$D$9,0,10*ROW('Water Data'!D28))),'Data Summary'!BU34="Yes"),OFFSET('Water Data'!$D$9,0,10*ROW('Water Data'!D28)),NA())</f>
        <v>#N/A</v>
      </c>
      <c r="G34" s="504" t="e">
        <f ca="1">+IF(AND(ISNUMBER(OFFSET('Water Data'!$E$4,0,10*ROW('Water Data'!E28))),'Data Summary'!BV34="Yes"),100-OFFSET('Water Data'!$E$4,0,10*ROW('Water Data'!E28)),NA())</f>
        <v>#N/A</v>
      </c>
      <c r="H34" s="504" t="e">
        <f ca="1">+IF(AND(ISNUMBER(OFFSET('Water Data'!$E$6,0,10*ROW('Water Data'!E28))),'Data Summary'!BW34="Yes"),OFFSET('Water Data'!$E$6,0,10*ROW('Water Data'!E28)),NA())</f>
        <v>#N/A</v>
      </c>
      <c r="I34" s="504" t="e">
        <f ca="1">+IF(AND(ISNUMBER(OFFSET('Water Data'!$E$9,0,10*ROW('Water Data'!E28))),'Data Summary'!BX34="Yes"),OFFSET('Water Data'!$E$9,0,10*ROW('Water Data'!E28)),NA())</f>
        <v>#N/A</v>
      </c>
      <c r="J34" s="504" t="e">
        <f ca="1">+IF(AND(ISNUMBER(OFFSET('Water Data'!$F$4,0,10*ROW('Water Data'!F28))),'Data Summary'!BY34="Yes"),100-OFFSET('Water Data'!$F$4,0,10*ROW('Water Data'!F28)),NA())</f>
        <v>#N/A</v>
      </c>
      <c r="K34" s="504" t="e">
        <f ca="1">+IF(AND(ISNUMBER(OFFSET('Water Data'!$F$6,0,10*ROW('Water Data'!F28))),'Data Summary'!BZ34="Yes"),OFFSET('Water Data'!$F$6,0,10*ROW('Water Data'!F28)),NA())</f>
        <v>#N/A</v>
      </c>
      <c r="L34" s="504" t="e">
        <f ca="1">+IF(AND(ISNUMBER(OFFSET('Water Data'!$F$9,0,10*ROW('Water Data'!F28))),'Data Summary'!CA34="Yes"),OFFSET('Water Data'!$F$9,0,10*ROW('Water Data'!F28)),NA())</f>
        <v>#N/A</v>
      </c>
      <c r="M34" s="504" t="e">
        <f ca="1">+IF(AND(ISNUMBER(OFFSET('Water Data'!$G$4,0,10*ROW('Water Data'!G28))),'Data Summary'!CB34="Yes"),100-OFFSET('Water Data'!$G$4,0,10*ROW('Water Data'!G28)),NA())</f>
        <v>#N/A</v>
      </c>
      <c r="N34" s="504" t="e">
        <f ca="1">+IF(AND(ISNUMBER(OFFSET('Water Data'!$G$6,0,10*ROW('Water Data'!G28))),'Data Summary'!CC34="Yes"),OFFSET('Water Data'!$G$6,0,10*ROW('Water Data'!G28)),NA())</f>
        <v>#N/A</v>
      </c>
      <c r="O34" s="504" t="e">
        <f ca="1">+IF(AND(ISNUMBER(OFFSET('Water Data'!$G$9,0,10*ROW('Water Data'!G28))),'Data Summary'!CD34="Yes"),OFFSET('Water Data'!$G$9,0,10*ROW('Water Data'!G28)),NA())</f>
        <v>#N/A</v>
      </c>
      <c r="P34" s="504" t="e">
        <f ca="1">+IF(AND(ISNUMBER(OFFSET('Water Data'!$H$4,0,10*ROW('Water Data'!H28))),'Data Summary'!CE34="Yes"),100-OFFSET('Water Data'!$H$4,0,10*ROW('Water Data'!H28)),NA())</f>
        <v>#N/A</v>
      </c>
      <c r="Q34" s="504" t="e">
        <f ca="1">+IF(AND(ISNUMBER(OFFSET('Water Data'!$H$6,0,10*ROW('Water Data'!H28))),'Data Summary'!CF34="Yes"),OFFSET('Water Data'!$H$6,0,10*ROW('Water Data'!H28)),NA())</f>
        <v>#N/A</v>
      </c>
      <c r="R34" s="504" t="e">
        <f ca="1">+IF(AND(ISNUMBER(OFFSET('Water Data'!$H$9,0,10*ROW('Water Data'!H28))),'Data Summary'!CG34="Yes"),OFFSET('Water Data'!$H$9,0,10*ROW('Water Data'!H28)),NA())</f>
        <v>#N/A</v>
      </c>
      <c r="S34" s="504" t="e">
        <f ca="1">+IF(AND(ISNUMBER(OFFSET('Water Data'!$I$4,0,10*ROW('Water Data'!I28))),'Data Summary'!CH34="Yes"),100-OFFSET('Water Data'!$I$4,0,10*ROW('Water Data'!I28)),NA())</f>
        <v>#N/A</v>
      </c>
      <c r="T34" s="504" t="e">
        <f ca="1">+IF(AND(ISNUMBER(OFFSET('Water Data'!$I$6,0,10*ROW('Water Data'!I28))),'Data Summary'!CI34="Yes"),OFFSET('Water Data'!$I$6,0,10*ROW('Water Data'!I28)),NA())</f>
        <v>#N/A</v>
      </c>
      <c r="U34" s="504" t="e">
        <f ca="1">+IF(AND(ISNUMBER(OFFSET('Water Data'!$I$9,0,10*ROW('Water Data'!I28))),'Data Summary'!CJ34="Yes"),OFFSET('Water Data'!$I$9,0,10*ROW('Water Data'!I28)),NA())</f>
        <v>#N/A</v>
      </c>
      <c r="V34" s="505" t="e">
        <f ca="1">+IF(AND(ISNUMBER(OFFSET('Sanitation Data'!$D$4,0,10*ROW('Sanitation Data'!D28))),'Data Summary'!CK34="Yes"),100-OFFSET('Sanitation Data'!$D$4,0,10*ROW('Sanitation Data'!D28)),NA())</f>
        <v>#N/A</v>
      </c>
      <c r="W34" s="505" t="e">
        <f ca="1">+IF(AND(ISNUMBER(OFFSET('Sanitation Data'!$D$6,0,10*ROW('Sanitation Data'!D28))),'Data Summary'!CL34="Yes"),OFFSET('Sanitation Data'!$D$6,0,10*ROW('Sanitation Data'!D28)),NA())</f>
        <v>#N/A</v>
      </c>
      <c r="X34" s="505" t="e">
        <f ca="1">+IF(AND(ISNUMBER(OFFSET('Sanitation Data'!$D$10,0,10*ROW('Sanitation Data'!D28))),'Data Summary'!CM34="Yes"),OFFSET('Sanitation Data'!$D$10,0,10*ROW('Sanitation Data'!D28)),NA())</f>
        <v>#N/A</v>
      </c>
      <c r="Y34" s="505" t="e">
        <f ca="1">+IF(AND(ISNUMBER(OFFSET('Sanitation Data'!$D$11,0,10*ROW('Sanitation Data'!D28))),'Data Summary'!CN34="Yes"),OFFSET('Sanitation Data'!$D$11,0,10*ROW('Sanitation Data'!D28)),NA())</f>
        <v>#N/A</v>
      </c>
      <c r="Z34" s="505" t="e">
        <f ca="1">+IF(AND(ISNUMBER(OFFSET('Sanitation Data'!$D$12,0,10*ROW('Sanitation Data'!D28))),'Data Summary'!CO34="Yes"),OFFSET('Sanitation Data'!$D$12,0,10*ROW('Sanitation Data'!D28)),NA())</f>
        <v>#N/A</v>
      </c>
      <c r="AA34" s="505" t="e">
        <f ca="1">+IF(AND(ISNUMBER(OFFSET('Sanitation Data'!$E$4,0,10*ROW('Sanitation Data'!E28))),'Data Summary'!CP34="Yes"),100-OFFSET('Sanitation Data'!$E$4,0,10*ROW('Sanitation Data'!E28)),NA())</f>
        <v>#N/A</v>
      </c>
      <c r="AB34" s="505" t="e">
        <f ca="1">+IF(AND(ISNUMBER(OFFSET('Sanitation Data'!$E$6,0,10*ROW('Sanitation Data'!E28))),'Data Summary'!CQ34="Yes"),OFFSET('Sanitation Data'!$E$6,0,10*ROW('Sanitation Data'!E28)),NA())</f>
        <v>#N/A</v>
      </c>
      <c r="AC34" s="505" t="e">
        <f ca="1">+IF(AND(ISNUMBER(OFFSET('Sanitation Data'!$E$10,0,10*ROW('Sanitation Data'!E28))),'Data Summary'!CR34="Yes"),OFFSET('Sanitation Data'!$E$10,0,10*ROW('Sanitation Data'!E28)),NA())</f>
        <v>#N/A</v>
      </c>
      <c r="AD34" s="505" t="e">
        <f ca="1">+IF(AND(ISNUMBER(OFFSET('Sanitation Data'!$E$11,0,10*ROW('Sanitation Data'!E28))),'Data Summary'!CS34="Yes"),OFFSET('Sanitation Data'!$E$11,0,10*ROW('Sanitation Data'!E28)),NA())</f>
        <v>#N/A</v>
      </c>
      <c r="AE34" s="505" t="e">
        <f ca="1">+IF(AND(ISNUMBER(OFFSET('Sanitation Data'!$E$12,0,10*ROW('Sanitation Data'!E28))),'Data Summary'!CT34="Yes"),OFFSET('Sanitation Data'!$E$12,0,10*ROW('Sanitation Data'!E28)),NA())</f>
        <v>#N/A</v>
      </c>
      <c r="AF34" s="505" t="e">
        <f ca="1">+IF(AND(ISNUMBER(OFFSET('Sanitation Data'!$F$4,0,10*ROW('Sanitation Data'!F28))),'Data Summary'!CU34="Yes"),100-OFFSET('Sanitation Data'!$F$4,0,10*ROW('Sanitation Data'!F28)),NA())</f>
        <v>#N/A</v>
      </c>
      <c r="AG34" s="505" t="e">
        <f ca="1">+IF(AND(ISNUMBER(OFFSET('Sanitation Data'!$F$6,0,10*ROW('Sanitation Data'!F28))),'Data Summary'!CV34="Yes"),OFFSET('Sanitation Data'!$F$6,0,10*ROW('Sanitation Data'!F28)),NA())</f>
        <v>#N/A</v>
      </c>
      <c r="AH34" s="505" t="e">
        <f ca="1">+IF(AND(ISNUMBER(OFFSET('Sanitation Data'!$F$10,0,10*ROW('Sanitation Data'!F28))),'Data Summary'!CW34="Yes"),OFFSET('Sanitation Data'!$F$10,0,10*ROW('Sanitation Data'!F28)),NA())</f>
        <v>#N/A</v>
      </c>
      <c r="AI34" s="505" t="e">
        <f ca="1">+IF(AND(ISNUMBER(OFFSET('Sanitation Data'!$F$11,0,10*ROW('Sanitation Data'!F28))),'Data Summary'!CX34="Yes"),OFFSET('Sanitation Data'!$F$11,0,10*ROW('Sanitation Data'!F28)),NA())</f>
        <v>#N/A</v>
      </c>
      <c r="AJ34" s="505" t="e">
        <f ca="1">+IF(AND(ISNUMBER(OFFSET('Sanitation Data'!$F$12,0,10*ROW('Sanitation Data'!F28))),'Data Summary'!CY34="Yes"),OFFSET('Sanitation Data'!$F$12,0,10*ROW('Sanitation Data'!F28)),NA())</f>
        <v>#N/A</v>
      </c>
      <c r="AK34" s="505" t="e">
        <f ca="1">+IF(AND(ISNUMBER(OFFSET('Sanitation Data'!$G$4,0,10*ROW('Sanitation Data'!G28))),'Data Summary'!CZ34="Yes"),100-OFFSET('Sanitation Data'!$G$4,0,10*ROW('Sanitation Data'!G28)),NA())</f>
        <v>#N/A</v>
      </c>
      <c r="AL34" s="505" t="e">
        <f ca="1">+IF(AND(ISNUMBER(OFFSET('Sanitation Data'!$G$6,0,10*ROW('Sanitation Data'!G28))),'Data Summary'!DA34="Yes"),OFFSET('Sanitation Data'!$G$6,0,10*ROW('Sanitation Data'!G28)),NA())</f>
        <v>#N/A</v>
      </c>
      <c r="AM34" s="505" t="e">
        <f ca="1">+IF(AND(ISNUMBER(OFFSET('Sanitation Data'!$G$10,0,10*ROW('Sanitation Data'!G28))),'Data Summary'!DB34="Yes"),OFFSET('Sanitation Data'!$G$10,0,10*ROW('Sanitation Data'!G28)),NA())</f>
        <v>#N/A</v>
      </c>
      <c r="AN34" s="505" t="e">
        <f ca="1">+IF(AND(ISNUMBER(OFFSET('Sanitation Data'!$G$11,0,10*ROW('Sanitation Data'!G28))),'Data Summary'!DC34="Yes"),OFFSET('Sanitation Data'!$G$11,0,10*ROW('Sanitation Data'!G28)),NA())</f>
        <v>#N/A</v>
      </c>
      <c r="AO34" s="505" t="e">
        <f ca="1">+IF(AND(ISNUMBER(OFFSET('Sanitation Data'!$G$12,0,10*ROW('Sanitation Data'!G28))),'Data Summary'!DD34="Yes"),OFFSET('Sanitation Data'!$G$12,0,10*ROW('Sanitation Data'!G28)),NA())</f>
        <v>#N/A</v>
      </c>
      <c r="AP34" s="505" t="e">
        <f ca="1">+IF(AND(ISNUMBER(OFFSET('Sanitation Data'!$H$4,0,10*ROW('Sanitation Data'!H28))),'Data Summary'!DE34="Yes"),100-OFFSET('Sanitation Data'!$H$4,0,10*ROW('Sanitation Data'!H28)),NA())</f>
        <v>#N/A</v>
      </c>
      <c r="AQ34" s="505" t="e">
        <f ca="1">+IF(AND(ISNUMBER(OFFSET('Sanitation Data'!$H$6,0,10*ROW('Sanitation Data'!H28))),'Data Summary'!DF34="Yes"),OFFSET('Sanitation Data'!$H$6,0,10*ROW('Sanitation Data'!H28)),NA())</f>
        <v>#N/A</v>
      </c>
      <c r="AR34" s="505" t="e">
        <f ca="1">+IF(AND(ISNUMBER(OFFSET('Sanitation Data'!$H$10,0,10*ROW('Sanitation Data'!H28))),'Data Summary'!DG34="Yes"),OFFSET('Sanitation Data'!$H$10,0,10*ROW('Sanitation Data'!H28)),NA())</f>
        <v>#N/A</v>
      </c>
      <c r="AS34" s="505" t="e">
        <f ca="1">+IF(AND(ISNUMBER(OFFSET('Sanitation Data'!$H$11,0,10*ROW('Sanitation Data'!H28))),'Data Summary'!DH34="Yes"),OFFSET('Sanitation Data'!$H$11,0,10*ROW('Sanitation Data'!H28)),NA())</f>
        <v>#N/A</v>
      </c>
      <c r="AT34" s="505" t="e">
        <f ca="1">+IF(AND(ISNUMBER(OFFSET('Sanitation Data'!$H$12,0,10*ROW('Sanitation Data'!H28))),'Data Summary'!DI34="Yes"),OFFSET('Sanitation Data'!$H$12,0,10*ROW('Sanitation Data'!H28)),NA())</f>
        <v>#N/A</v>
      </c>
      <c r="AU34" s="505" t="e">
        <f ca="1">+IF(AND(ISNUMBER(OFFSET('Sanitation Data'!$I$4,0,10*ROW('Sanitation Data'!I28))),'Data Summary'!DJ34="Yes"),100-OFFSET('Sanitation Data'!$I$4,0,10*ROW('Sanitation Data'!I28)),NA())</f>
        <v>#N/A</v>
      </c>
      <c r="AV34" s="505" t="e">
        <f ca="1">+IF(AND(ISNUMBER(OFFSET('Sanitation Data'!$I$6,0,10*ROW('Sanitation Data'!I28))),'Data Summary'!DK34="Yes"),OFFSET('Sanitation Data'!$I$6,0,10*ROW('Sanitation Data'!I28)),NA())</f>
        <v>#N/A</v>
      </c>
      <c r="AW34" s="505" t="e">
        <f ca="1">+IF(AND(ISNUMBER(OFFSET('Sanitation Data'!$I$10,0,10*ROW('Sanitation Data'!I28))),'Data Summary'!DL34="Yes"),OFFSET('Sanitation Data'!$I$10,0,10*ROW('Sanitation Data'!I28)),NA())</f>
        <v>#N/A</v>
      </c>
      <c r="AX34" s="505" t="e">
        <f ca="1">+IF(AND(ISNUMBER(OFFSET('Sanitation Data'!$I$11,0,10*ROW('Sanitation Data'!I28))),'Data Summary'!DM34="Yes"),OFFSET('Sanitation Data'!$I$11,0,10*ROW('Sanitation Data'!I28)),NA())</f>
        <v>#N/A</v>
      </c>
      <c r="AY34" s="505" t="e">
        <f ca="1">+IF(AND(ISNUMBER(OFFSET('Sanitation Data'!$I$12,0,10*ROW('Sanitation Data'!I28))),'Data Summary'!DN34="Yes"),OFFSET('Sanitation Data'!$I$12,0,10*ROW('Sanitation Data'!I28)),NA())</f>
        <v>#N/A</v>
      </c>
      <c r="AZ34" s="506" t="e">
        <f ca="1">+IF(AND(ISNUMBER(OFFSET('Hygiene Data'!$D$5,0,10*ROW('Hygiene Data'!D28))),'Data Summary'!DO34="Yes"),OFFSET('Hygiene Data'!$D$5,0,10*ROW('Hygiene Data'!D28)),NA())</f>
        <v>#N/A</v>
      </c>
      <c r="BA34" s="506" t="e">
        <f ca="1">+IF(AND(ISNUMBER(OFFSET('Hygiene Data'!$D$7,0,10*ROW('Hygiene Data'!D28))),'Data Summary'!DP34="Yes"),OFFSET('Hygiene Data'!$D$7,0,10*ROW('Hygiene Data'!D28)),NA())</f>
        <v>#N/A</v>
      </c>
      <c r="BB34" s="506" t="e">
        <f ca="1">+IF(AND(ISNUMBER(OFFSET('Hygiene Data'!$D$9,0,10*ROW('Hygiene Data'!D28))),'Data Summary'!DQ34="Yes"),OFFSET('Hygiene Data'!$D$9,0,10*ROW('Hygiene Data'!D28)),NA())</f>
        <v>#N/A</v>
      </c>
      <c r="BC34" s="506" t="e">
        <f ca="1">+IF(AND(ISNUMBER(OFFSET('Hygiene Data'!$E$5,0,10*ROW('Hygiene Data'!E28))),'Data Summary'!DR34="Yes"),OFFSET('Hygiene Data'!$E$5,0,10*ROW('Hygiene Data'!E28)),NA())</f>
        <v>#N/A</v>
      </c>
      <c r="BD34" s="506" t="e">
        <f ca="1">+IF(AND(ISNUMBER(OFFSET('Hygiene Data'!$E$7,0,10*ROW('Hygiene Data'!E28))),'Data Summary'!DS34="Yes"),OFFSET('Hygiene Data'!$E$7,0,10*ROW('Hygiene Data'!E28)),NA())</f>
        <v>#N/A</v>
      </c>
      <c r="BE34" s="506" t="e">
        <f ca="1">+IF(AND(ISNUMBER(OFFSET('Hygiene Data'!$E$9,0,10*ROW('Hygiene Data'!E28))),'Data Summary'!DT34="Yes"),OFFSET('Hygiene Data'!$E$9,0,10*ROW('Hygiene Data'!E28)),NA())</f>
        <v>#N/A</v>
      </c>
      <c r="BF34" s="506" t="e">
        <f ca="1">+IF(AND(ISNUMBER(OFFSET('Hygiene Data'!$F$5,0,10*ROW('Hygiene Data'!F28))),'Data Summary'!DU34="Yes"),OFFSET('Hygiene Data'!$F$5,0,10*ROW('Hygiene Data'!F28)),NA())</f>
        <v>#N/A</v>
      </c>
      <c r="BG34" s="506" t="e">
        <f ca="1">+IF(AND(ISNUMBER(OFFSET('Hygiene Data'!$F$7,0,10*ROW('Hygiene Data'!F28))),'Data Summary'!DV34="Yes"),OFFSET('Hygiene Data'!$F$7,0,10*ROW('Hygiene Data'!F28)),NA())</f>
        <v>#N/A</v>
      </c>
      <c r="BH34" s="506" t="e">
        <f ca="1">+IF(AND(ISNUMBER(OFFSET('Hygiene Data'!$F$9,0,10*ROW('Hygiene Data'!F28))),'Data Summary'!DW34="Yes"),OFFSET('Hygiene Data'!$F$9,0,10*ROW('Hygiene Data'!F28)),NA())</f>
        <v>#N/A</v>
      </c>
      <c r="BI34" s="506" t="e">
        <f ca="1">+IF(AND(ISNUMBER(OFFSET('Hygiene Data'!$G$5,0,10*ROW('Hygiene Data'!G28))),'Data Summary'!DX34="Yes"),OFFSET('Hygiene Data'!$G$5,0,10*ROW('Hygiene Data'!G28)),NA())</f>
        <v>#N/A</v>
      </c>
      <c r="BJ34" s="506" t="e">
        <f ca="1">+IF(AND(ISNUMBER(OFFSET('Hygiene Data'!$G$7,0,10*ROW('Hygiene Data'!G28))),'Data Summary'!DY34="Yes"),OFFSET('Hygiene Data'!$G$7,0,10*ROW('Hygiene Data'!G28)),NA())</f>
        <v>#N/A</v>
      </c>
      <c r="BK34" s="506" t="e">
        <f ca="1">+IF(AND(ISNUMBER(OFFSET('Hygiene Data'!$G$9,0,10*ROW('Hygiene Data'!G28))),'Data Summary'!DZ34="Yes"),OFFSET('Hygiene Data'!$G$9,0,10*ROW('Hygiene Data'!G28)),NA())</f>
        <v>#N/A</v>
      </c>
      <c r="BL34" s="506" t="e">
        <f ca="1">+IF(AND(ISNUMBER(OFFSET('Hygiene Data'!$H$5,0,10*ROW('Hygiene Data'!H28))),'Data Summary'!EA34="Yes"),OFFSET('Hygiene Data'!$H$5,0,10*ROW('Hygiene Data'!H28)),NA())</f>
        <v>#N/A</v>
      </c>
      <c r="BM34" s="506" t="e">
        <f ca="1">+IF(AND(ISNUMBER(OFFSET('Hygiene Data'!$H$7,0,10*ROW('Hygiene Data'!H28))),'Data Summary'!EB34="Yes"),OFFSET('Hygiene Data'!$H$7,0,10*ROW('Hygiene Data'!H28)),NA())</f>
        <v>#N/A</v>
      </c>
      <c r="BN34" s="506" t="e">
        <f ca="1">+IF(AND(ISNUMBER(OFFSET('Hygiene Data'!$H$9,0,10*ROW('Hygiene Data'!H28))),'Data Summary'!EC34="Yes"),OFFSET('Hygiene Data'!$H$9,0,10*ROW('Hygiene Data'!H28)),NA())</f>
        <v>#N/A</v>
      </c>
      <c r="BO34" s="506" t="e">
        <f ca="1">+IF(AND(ISNUMBER(OFFSET('Hygiene Data'!$I$5,0,10*ROW('Hygiene Data'!I28))),'Data Summary'!ED34="Yes"),OFFSET('Hygiene Data'!$I$5,0,10*ROW('Hygiene Data'!I28)),NA())</f>
        <v>#N/A</v>
      </c>
      <c r="BP34" s="506" t="e">
        <f ca="1">+IF(AND(ISNUMBER(OFFSET('Hygiene Data'!$I$7,0,10*ROW('Hygiene Data'!I28))),'Data Summary'!EE34="Yes"),OFFSET('Hygiene Data'!$I$7,0,10*ROW('Hygiene Data'!I28)),NA())</f>
        <v>#N/A</v>
      </c>
      <c r="BQ34" s="506" t="e">
        <f ca="1">+IF(AND(ISNUMBER(OFFSET('Hygiene Data'!$I$9,0,10*ROW('Hygiene Data'!I28))),'Data Summary'!EF34="Yes"),OFFSET('Hygiene Data'!$I$9,0,10*ROW('Hygiene Data'!I28)),NA())</f>
        <v>#N/A</v>
      </c>
    </row>
    <row r="35" spans="1:69" x14ac:dyDescent="0.25">
      <c r="A35" s="502" t="e">
        <f ca="1">+RIGHT('Data Summary'!A35,LEN('Data Summary'!A35)-9)</f>
        <v>#VALUE!</v>
      </c>
      <c r="B35" s="476" t="str">
        <f ca="1">+IF(ISTEXT('Data Summary'!B35),'Data Summary'!B35,"")</f>
        <v/>
      </c>
      <c r="C35" s="503" t="e">
        <f ca="1">+VALUE('Data Summary'!C35)</f>
        <v>#VALUE!</v>
      </c>
      <c r="D35" s="504" t="e">
        <f ca="1">+IF(AND(ISNUMBER(OFFSET('Water Data'!$D$4,0,10*ROW('Water Data'!D29))),'Data Summary'!BS35="Yes"),100-OFFSET('Water Data'!$D$4,0,10*ROW('Water Data'!D29)),NA())</f>
        <v>#N/A</v>
      </c>
      <c r="E35" s="504" t="e">
        <f ca="1">+IF(AND(ISNUMBER(OFFSET('Water Data'!$D$6,0,10*ROW('Water Data'!D29))),'Data Summary'!BT35="Yes"),OFFSET('Water Data'!$D$6,0,10*ROW('Water Data'!D29)),NA())</f>
        <v>#N/A</v>
      </c>
      <c r="F35" s="504" t="e">
        <f ca="1">+IF(AND(ISNUMBER(OFFSET('Water Data'!$D$9,0,10*ROW('Water Data'!D29))),'Data Summary'!BU35="Yes"),OFFSET('Water Data'!$D$9,0,10*ROW('Water Data'!D29)),NA())</f>
        <v>#N/A</v>
      </c>
      <c r="G35" s="504" t="e">
        <f ca="1">+IF(AND(ISNUMBER(OFFSET('Water Data'!$E$4,0,10*ROW('Water Data'!E29))),'Data Summary'!BV35="Yes"),100-OFFSET('Water Data'!$E$4,0,10*ROW('Water Data'!E29)),NA())</f>
        <v>#N/A</v>
      </c>
      <c r="H35" s="504" t="e">
        <f ca="1">+IF(AND(ISNUMBER(OFFSET('Water Data'!$E$6,0,10*ROW('Water Data'!E29))),'Data Summary'!BW35="Yes"),OFFSET('Water Data'!$E$6,0,10*ROW('Water Data'!E29)),NA())</f>
        <v>#N/A</v>
      </c>
      <c r="I35" s="504" t="e">
        <f ca="1">+IF(AND(ISNUMBER(OFFSET('Water Data'!$E$9,0,10*ROW('Water Data'!E29))),'Data Summary'!BX35="Yes"),OFFSET('Water Data'!$E$9,0,10*ROW('Water Data'!E29)),NA())</f>
        <v>#N/A</v>
      </c>
      <c r="J35" s="504" t="e">
        <f ca="1">+IF(AND(ISNUMBER(OFFSET('Water Data'!$F$4,0,10*ROW('Water Data'!F29))),'Data Summary'!BY35="Yes"),100-OFFSET('Water Data'!$F$4,0,10*ROW('Water Data'!F29)),NA())</f>
        <v>#N/A</v>
      </c>
      <c r="K35" s="504" t="e">
        <f ca="1">+IF(AND(ISNUMBER(OFFSET('Water Data'!$F$6,0,10*ROW('Water Data'!F29))),'Data Summary'!BZ35="Yes"),OFFSET('Water Data'!$F$6,0,10*ROW('Water Data'!F29)),NA())</f>
        <v>#N/A</v>
      </c>
      <c r="L35" s="504" t="e">
        <f ca="1">+IF(AND(ISNUMBER(OFFSET('Water Data'!$F$9,0,10*ROW('Water Data'!F29))),'Data Summary'!CA35="Yes"),OFFSET('Water Data'!$F$9,0,10*ROW('Water Data'!F29)),NA())</f>
        <v>#N/A</v>
      </c>
      <c r="M35" s="504" t="e">
        <f ca="1">+IF(AND(ISNUMBER(OFFSET('Water Data'!$G$4,0,10*ROW('Water Data'!G29))),'Data Summary'!CB35="Yes"),100-OFFSET('Water Data'!$G$4,0,10*ROW('Water Data'!G29)),NA())</f>
        <v>#N/A</v>
      </c>
      <c r="N35" s="504" t="e">
        <f ca="1">+IF(AND(ISNUMBER(OFFSET('Water Data'!$G$6,0,10*ROW('Water Data'!G29))),'Data Summary'!CC35="Yes"),OFFSET('Water Data'!$G$6,0,10*ROW('Water Data'!G29)),NA())</f>
        <v>#N/A</v>
      </c>
      <c r="O35" s="504" t="e">
        <f ca="1">+IF(AND(ISNUMBER(OFFSET('Water Data'!$G$9,0,10*ROW('Water Data'!G29))),'Data Summary'!CD35="Yes"),OFFSET('Water Data'!$G$9,0,10*ROW('Water Data'!G29)),NA())</f>
        <v>#N/A</v>
      </c>
      <c r="P35" s="504" t="e">
        <f ca="1">+IF(AND(ISNUMBER(OFFSET('Water Data'!$H$4,0,10*ROW('Water Data'!H29))),'Data Summary'!CE35="Yes"),100-OFFSET('Water Data'!$H$4,0,10*ROW('Water Data'!H29)),NA())</f>
        <v>#N/A</v>
      </c>
      <c r="Q35" s="504" t="e">
        <f ca="1">+IF(AND(ISNUMBER(OFFSET('Water Data'!$H$6,0,10*ROW('Water Data'!H29))),'Data Summary'!CF35="Yes"),OFFSET('Water Data'!$H$6,0,10*ROW('Water Data'!H29)),NA())</f>
        <v>#N/A</v>
      </c>
      <c r="R35" s="504" t="e">
        <f ca="1">+IF(AND(ISNUMBER(OFFSET('Water Data'!$H$9,0,10*ROW('Water Data'!H29))),'Data Summary'!CG35="Yes"),OFFSET('Water Data'!$H$9,0,10*ROW('Water Data'!H29)),NA())</f>
        <v>#N/A</v>
      </c>
      <c r="S35" s="504" t="e">
        <f ca="1">+IF(AND(ISNUMBER(OFFSET('Water Data'!$I$4,0,10*ROW('Water Data'!I29))),'Data Summary'!CH35="Yes"),100-OFFSET('Water Data'!$I$4,0,10*ROW('Water Data'!I29)),NA())</f>
        <v>#N/A</v>
      </c>
      <c r="T35" s="504" t="e">
        <f ca="1">+IF(AND(ISNUMBER(OFFSET('Water Data'!$I$6,0,10*ROW('Water Data'!I29))),'Data Summary'!CI35="Yes"),OFFSET('Water Data'!$I$6,0,10*ROW('Water Data'!I29)),NA())</f>
        <v>#N/A</v>
      </c>
      <c r="U35" s="504" t="e">
        <f ca="1">+IF(AND(ISNUMBER(OFFSET('Water Data'!$I$9,0,10*ROW('Water Data'!I29))),'Data Summary'!CJ35="Yes"),OFFSET('Water Data'!$I$9,0,10*ROW('Water Data'!I29)),NA())</f>
        <v>#N/A</v>
      </c>
      <c r="V35" s="505" t="e">
        <f ca="1">+IF(AND(ISNUMBER(OFFSET('Sanitation Data'!$D$4,0,10*ROW('Sanitation Data'!D29))),'Data Summary'!CK35="Yes"),100-OFFSET('Sanitation Data'!$D$4,0,10*ROW('Sanitation Data'!D29)),NA())</f>
        <v>#N/A</v>
      </c>
      <c r="W35" s="505" t="e">
        <f ca="1">+IF(AND(ISNUMBER(OFFSET('Sanitation Data'!$D$6,0,10*ROW('Sanitation Data'!D29))),'Data Summary'!CL35="Yes"),OFFSET('Sanitation Data'!$D$6,0,10*ROW('Sanitation Data'!D29)),NA())</f>
        <v>#N/A</v>
      </c>
      <c r="X35" s="505" t="e">
        <f ca="1">+IF(AND(ISNUMBER(OFFSET('Sanitation Data'!$D$10,0,10*ROW('Sanitation Data'!D29))),'Data Summary'!CM35="Yes"),OFFSET('Sanitation Data'!$D$10,0,10*ROW('Sanitation Data'!D29)),NA())</f>
        <v>#N/A</v>
      </c>
      <c r="Y35" s="505" t="e">
        <f ca="1">+IF(AND(ISNUMBER(OFFSET('Sanitation Data'!$D$11,0,10*ROW('Sanitation Data'!D29))),'Data Summary'!CN35="Yes"),OFFSET('Sanitation Data'!$D$11,0,10*ROW('Sanitation Data'!D29)),NA())</f>
        <v>#N/A</v>
      </c>
      <c r="Z35" s="505" t="e">
        <f ca="1">+IF(AND(ISNUMBER(OFFSET('Sanitation Data'!$D$12,0,10*ROW('Sanitation Data'!D29))),'Data Summary'!CO35="Yes"),OFFSET('Sanitation Data'!$D$12,0,10*ROW('Sanitation Data'!D29)),NA())</f>
        <v>#N/A</v>
      </c>
      <c r="AA35" s="505" t="e">
        <f ca="1">+IF(AND(ISNUMBER(OFFSET('Sanitation Data'!$E$4,0,10*ROW('Sanitation Data'!E29))),'Data Summary'!CP35="Yes"),100-OFFSET('Sanitation Data'!$E$4,0,10*ROW('Sanitation Data'!E29)),NA())</f>
        <v>#N/A</v>
      </c>
      <c r="AB35" s="505" t="e">
        <f ca="1">+IF(AND(ISNUMBER(OFFSET('Sanitation Data'!$E$6,0,10*ROW('Sanitation Data'!E29))),'Data Summary'!CQ35="Yes"),OFFSET('Sanitation Data'!$E$6,0,10*ROW('Sanitation Data'!E29)),NA())</f>
        <v>#N/A</v>
      </c>
      <c r="AC35" s="505" t="e">
        <f ca="1">+IF(AND(ISNUMBER(OFFSET('Sanitation Data'!$E$10,0,10*ROW('Sanitation Data'!E29))),'Data Summary'!CR35="Yes"),OFFSET('Sanitation Data'!$E$10,0,10*ROW('Sanitation Data'!E29)),NA())</f>
        <v>#N/A</v>
      </c>
      <c r="AD35" s="505" t="e">
        <f ca="1">+IF(AND(ISNUMBER(OFFSET('Sanitation Data'!$E$11,0,10*ROW('Sanitation Data'!E29))),'Data Summary'!CS35="Yes"),OFFSET('Sanitation Data'!$E$11,0,10*ROW('Sanitation Data'!E29)),NA())</f>
        <v>#N/A</v>
      </c>
      <c r="AE35" s="505" t="e">
        <f ca="1">+IF(AND(ISNUMBER(OFFSET('Sanitation Data'!$E$12,0,10*ROW('Sanitation Data'!E29))),'Data Summary'!CT35="Yes"),OFFSET('Sanitation Data'!$E$12,0,10*ROW('Sanitation Data'!E29)),NA())</f>
        <v>#N/A</v>
      </c>
      <c r="AF35" s="505" t="e">
        <f ca="1">+IF(AND(ISNUMBER(OFFSET('Sanitation Data'!$F$4,0,10*ROW('Sanitation Data'!F29))),'Data Summary'!CU35="Yes"),100-OFFSET('Sanitation Data'!$F$4,0,10*ROW('Sanitation Data'!F29)),NA())</f>
        <v>#N/A</v>
      </c>
      <c r="AG35" s="505" t="e">
        <f ca="1">+IF(AND(ISNUMBER(OFFSET('Sanitation Data'!$F$6,0,10*ROW('Sanitation Data'!F29))),'Data Summary'!CV35="Yes"),OFFSET('Sanitation Data'!$F$6,0,10*ROW('Sanitation Data'!F29)),NA())</f>
        <v>#N/A</v>
      </c>
      <c r="AH35" s="505" t="e">
        <f ca="1">+IF(AND(ISNUMBER(OFFSET('Sanitation Data'!$F$10,0,10*ROW('Sanitation Data'!F29))),'Data Summary'!CW35="Yes"),OFFSET('Sanitation Data'!$F$10,0,10*ROW('Sanitation Data'!F29)),NA())</f>
        <v>#N/A</v>
      </c>
      <c r="AI35" s="505" t="e">
        <f ca="1">+IF(AND(ISNUMBER(OFFSET('Sanitation Data'!$F$11,0,10*ROW('Sanitation Data'!F29))),'Data Summary'!CX35="Yes"),OFFSET('Sanitation Data'!$F$11,0,10*ROW('Sanitation Data'!F29)),NA())</f>
        <v>#N/A</v>
      </c>
      <c r="AJ35" s="505" t="e">
        <f ca="1">+IF(AND(ISNUMBER(OFFSET('Sanitation Data'!$F$12,0,10*ROW('Sanitation Data'!F29))),'Data Summary'!CY35="Yes"),OFFSET('Sanitation Data'!$F$12,0,10*ROW('Sanitation Data'!F29)),NA())</f>
        <v>#N/A</v>
      </c>
      <c r="AK35" s="505" t="e">
        <f ca="1">+IF(AND(ISNUMBER(OFFSET('Sanitation Data'!$G$4,0,10*ROW('Sanitation Data'!G29))),'Data Summary'!CZ35="Yes"),100-OFFSET('Sanitation Data'!$G$4,0,10*ROW('Sanitation Data'!G29)),NA())</f>
        <v>#N/A</v>
      </c>
      <c r="AL35" s="505" t="e">
        <f ca="1">+IF(AND(ISNUMBER(OFFSET('Sanitation Data'!$G$6,0,10*ROW('Sanitation Data'!G29))),'Data Summary'!DA35="Yes"),OFFSET('Sanitation Data'!$G$6,0,10*ROW('Sanitation Data'!G29)),NA())</f>
        <v>#N/A</v>
      </c>
      <c r="AM35" s="505" t="e">
        <f ca="1">+IF(AND(ISNUMBER(OFFSET('Sanitation Data'!$G$10,0,10*ROW('Sanitation Data'!G29))),'Data Summary'!DB35="Yes"),OFFSET('Sanitation Data'!$G$10,0,10*ROW('Sanitation Data'!G29)),NA())</f>
        <v>#N/A</v>
      </c>
      <c r="AN35" s="505" t="e">
        <f ca="1">+IF(AND(ISNUMBER(OFFSET('Sanitation Data'!$G$11,0,10*ROW('Sanitation Data'!G29))),'Data Summary'!DC35="Yes"),OFFSET('Sanitation Data'!$G$11,0,10*ROW('Sanitation Data'!G29)),NA())</f>
        <v>#N/A</v>
      </c>
      <c r="AO35" s="505" t="e">
        <f ca="1">+IF(AND(ISNUMBER(OFFSET('Sanitation Data'!$G$12,0,10*ROW('Sanitation Data'!G29))),'Data Summary'!DD35="Yes"),OFFSET('Sanitation Data'!$G$12,0,10*ROW('Sanitation Data'!G29)),NA())</f>
        <v>#N/A</v>
      </c>
      <c r="AP35" s="505" t="e">
        <f ca="1">+IF(AND(ISNUMBER(OFFSET('Sanitation Data'!$H$4,0,10*ROW('Sanitation Data'!H29))),'Data Summary'!DE35="Yes"),100-OFFSET('Sanitation Data'!$H$4,0,10*ROW('Sanitation Data'!H29)),NA())</f>
        <v>#N/A</v>
      </c>
      <c r="AQ35" s="505" t="e">
        <f ca="1">+IF(AND(ISNUMBER(OFFSET('Sanitation Data'!$H$6,0,10*ROW('Sanitation Data'!H29))),'Data Summary'!DF35="Yes"),OFFSET('Sanitation Data'!$H$6,0,10*ROW('Sanitation Data'!H29)),NA())</f>
        <v>#N/A</v>
      </c>
      <c r="AR35" s="505" t="e">
        <f ca="1">+IF(AND(ISNUMBER(OFFSET('Sanitation Data'!$H$10,0,10*ROW('Sanitation Data'!H29))),'Data Summary'!DG35="Yes"),OFFSET('Sanitation Data'!$H$10,0,10*ROW('Sanitation Data'!H29)),NA())</f>
        <v>#N/A</v>
      </c>
      <c r="AS35" s="505" t="e">
        <f ca="1">+IF(AND(ISNUMBER(OFFSET('Sanitation Data'!$H$11,0,10*ROW('Sanitation Data'!H29))),'Data Summary'!DH35="Yes"),OFFSET('Sanitation Data'!$H$11,0,10*ROW('Sanitation Data'!H29)),NA())</f>
        <v>#N/A</v>
      </c>
      <c r="AT35" s="505" t="e">
        <f ca="1">+IF(AND(ISNUMBER(OFFSET('Sanitation Data'!$H$12,0,10*ROW('Sanitation Data'!H29))),'Data Summary'!DI35="Yes"),OFFSET('Sanitation Data'!$H$12,0,10*ROW('Sanitation Data'!H29)),NA())</f>
        <v>#N/A</v>
      </c>
      <c r="AU35" s="505" t="e">
        <f ca="1">+IF(AND(ISNUMBER(OFFSET('Sanitation Data'!$I$4,0,10*ROW('Sanitation Data'!I29))),'Data Summary'!DJ35="Yes"),100-OFFSET('Sanitation Data'!$I$4,0,10*ROW('Sanitation Data'!I29)),NA())</f>
        <v>#N/A</v>
      </c>
      <c r="AV35" s="505" t="e">
        <f ca="1">+IF(AND(ISNUMBER(OFFSET('Sanitation Data'!$I$6,0,10*ROW('Sanitation Data'!I29))),'Data Summary'!DK35="Yes"),OFFSET('Sanitation Data'!$I$6,0,10*ROW('Sanitation Data'!I29)),NA())</f>
        <v>#N/A</v>
      </c>
      <c r="AW35" s="505" t="e">
        <f ca="1">+IF(AND(ISNUMBER(OFFSET('Sanitation Data'!$I$10,0,10*ROW('Sanitation Data'!I29))),'Data Summary'!DL35="Yes"),OFFSET('Sanitation Data'!$I$10,0,10*ROW('Sanitation Data'!I29)),NA())</f>
        <v>#N/A</v>
      </c>
      <c r="AX35" s="505" t="e">
        <f ca="1">+IF(AND(ISNUMBER(OFFSET('Sanitation Data'!$I$11,0,10*ROW('Sanitation Data'!I29))),'Data Summary'!DM35="Yes"),OFFSET('Sanitation Data'!$I$11,0,10*ROW('Sanitation Data'!I29)),NA())</f>
        <v>#N/A</v>
      </c>
      <c r="AY35" s="505" t="e">
        <f ca="1">+IF(AND(ISNUMBER(OFFSET('Sanitation Data'!$I$12,0,10*ROW('Sanitation Data'!I29))),'Data Summary'!DN35="Yes"),OFFSET('Sanitation Data'!$I$12,0,10*ROW('Sanitation Data'!I29)),NA())</f>
        <v>#N/A</v>
      </c>
      <c r="AZ35" s="506" t="e">
        <f ca="1">+IF(AND(ISNUMBER(OFFSET('Hygiene Data'!$D$5,0,10*ROW('Hygiene Data'!D29))),'Data Summary'!DO35="Yes"),OFFSET('Hygiene Data'!$D$5,0,10*ROW('Hygiene Data'!D29)),NA())</f>
        <v>#N/A</v>
      </c>
      <c r="BA35" s="506" t="e">
        <f ca="1">+IF(AND(ISNUMBER(OFFSET('Hygiene Data'!$D$7,0,10*ROW('Hygiene Data'!D29))),'Data Summary'!DP35="Yes"),OFFSET('Hygiene Data'!$D$7,0,10*ROW('Hygiene Data'!D29)),NA())</f>
        <v>#N/A</v>
      </c>
      <c r="BB35" s="506" t="e">
        <f ca="1">+IF(AND(ISNUMBER(OFFSET('Hygiene Data'!$D$9,0,10*ROW('Hygiene Data'!D29))),'Data Summary'!DQ35="Yes"),OFFSET('Hygiene Data'!$D$9,0,10*ROW('Hygiene Data'!D29)),NA())</f>
        <v>#N/A</v>
      </c>
      <c r="BC35" s="506" t="e">
        <f ca="1">+IF(AND(ISNUMBER(OFFSET('Hygiene Data'!$E$5,0,10*ROW('Hygiene Data'!E29))),'Data Summary'!DR35="Yes"),OFFSET('Hygiene Data'!$E$5,0,10*ROW('Hygiene Data'!E29)),NA())</f>
        <v>#N/A</v>
      </c>
      <c r="BD35" s="506" t="e">
        <f ca="1">+IF(AND(ISNUMBER(OFFSET('Hygiene Data'!$E$7,0,10*ROW('Hygiene Data'!E29))),'Data Summary'!DS35="Yes"),OFFSET('Hygiene Data'!$E$7,0,10*ROW('Hygiene Data'!E29)),NA())</f>
        <v>#N/A</v>
      </c>
      <c r="BE35" s="506" t="e">
        <f ca="1">+IF(AND(ISNUMBER(OFFSET('Hygiene Data'!$E$9,0,10*ROW('Hygiene Data'!E29))),'Data Summary'!DT35="Yes"),OFFSET('Hygiene Data'!$E$9,0,10*ROW('Hygiene Data'!E29)),NA())</f>
        <v>#N/A</v>
      </c>
      <c r="BF35" s="506" t="e">
        <f ca="1">+IF(AND(ISNUMBER(OFFSET('Hygiene Data'!$F$5,0,10*ROW('Hygiene Data'!F29))),'Data Summary'!DU35="Yes"),OFFSET('Hygiene Data'!$F$5,0,10*ROW('Hygiene Data'!F29)),NA())</f>
        <v>#N/A</v>
      </c>
      <c r="BG35" s="506" t="e">
        <f ca="1">+IF(AND(ISNUMBER(OFFSET('Hygiene Data'!$F$7,0,10*ROW('Hygiene Data'!F29))),'Data Summary'!DV35="Yes"),OFFSET('Hygiene Data'!$F$7,0,10*ROW('Hygiene Data'!F29)),NA())</f>
        <v>#N/A</v>
      </c>
      <c r="BH35" s="506" t="e">
        <f ca="1">+IF(AND(ISNUMBER(OFFSET('Hygiene Data'!$F$9,0,10*ROW('Hygiene Data'!F29))),'Data Summary'!DW35="Yes"),OFFSET('Hygiene Data'!$F$9,0,10*ROW('Hygiene Data'!F29)),NA())</f>
        <v>#N/A</v>
      </c>
      <c r="BI35" s="506" t="e">
        <f ca="1">+IF(AND(ISNUMBER(OFFSET('Hygiene Data'!$G$5,0,10*ROW('Hygiene Data'!G29))),'Data Summary'!DX35="Yes"),OFFSET('Hygiene Data'!$G$5,0,10*ROW('Hygiene Data'!G29)),NA())</f>
        <v>#N/A</v>
      </c>
      <c r="BJ35" s="506" t="e">
        <f ca="1">+IF(AND(ISNUMBER(OFFSET('Hygiene Data'!$G$7,0,10*ROW('Hygiene Data'!G29))),'Data Summary'!DY35="Yes"),OFFSET('Hygiene Data'!$G$7,0,10*ROW('Hygiene Data'!G29)),NA())</f>
        <v>#N/A</v>
      </c>
      <c r="BK35" s="506" t="e">
        <f ca="1">+IF(AND(ISNUMBER(OFFSET('Hygiene Data'!$G$9,0,10*ROW('Hygiene Data'!G29))),'Data Summary'!DZ35="Yes"),OFFSET('Hygiene Data'!$G$9,0,10*ROW('Hygiene Data'!G29)),NA())</f>
        <v>#N/A</v>
      </c>
      <c r="BL35" s="506" t="e">
        <f ca="1">+IF(AND(ISNUMBER(OFFSET('Hygiene Data'!$H$5,0,10*ROW('Hygiene Data'!H29))),'Data Summary'!EA35="Yes"),OFFSET('Hygiene Data'!$H$5,0,10*ROW('Hygiene Data'!H29)),NA())</f>
        <v>#N/A</v>
      </c>
      <c r="BM35" s="506" t="e">
        <f ca="1">+IF(AND(ISNUMBER(OFFSET('Hygiene Data'!$H$7,0,10*ROW('Hygiene Data'!H29))),'Data Summary'!EB35="Yes"),OFFSET('Hygiene Data'!$H$7,0,10*ROW('Hygiene Data'!H29)),NA())</f>
        <v>#N/A</v>
      </c>
      <c r="BN35" s="506" t="e">
        <f ca="1">+IF(AND(ISNUMBER(OFFSET('Hygiene Data'!$H$9,0,10*ROW('Hygiene Data'!H29))),'Data Summary'!EC35="Yes"),OFFSET('Hygiene Data'!$H$9,0,10*ROW('Hygiene Data'!H29)),NA())</f>
        <v>#N/A</v>
      </c>
      <c r="BO35" s="506" t="e">
        <f ca="1">+IF(AND(ISNUMBER(OFFSET('Hygiene Data'!$I$5,0,10*ROW('Hygiene Data'!I29))),'Data Summary'!ED35="Yes"),OFFSET('Hygiene Data'!$I$5,0,10*ROW('Hygiene Data'!I29)),NA())</f>
        <v>#N/A</v>
      </c>
      <c r="BP35" s="506" t="e">
        <f ca="1">+IF(AND(ISNUMBER(OFFSET('Hygiene Data'!$I$7,0,10*ROW('Hygiene Data'!I29))),'Data Summary'!EE35="Yes"),OFFSET('Hygiene Data'!$I$7,0,10*ROW('Hygiene Data'!I29)),NA())</f>
        <v>#N/A</v>
      </c>
      <c r="BQ35" s="506" t="e">
        <f ca="1">+IF(AND(ISNUMBER(OFFSET('Hygiene Data'!$I$9,0,10*ROW('Hygiene Data'!I29))),'Data Summary'!EF35="Yes"),OFFSET('Hygiene Data'!$I$9,0,10*ROW('Hygiene Data'!I29)),NA())</f>
        <v>#N/A</v>
      </c>
    </row>
    <row r="36" spans="1:69" x14ac:dyDescent="0.25">
      <c r="A36" s="502" t="e">
        <f ca="1">+RIGHT('Data Summary'!A36,LEN('Data Summary'!A36)-9)</f>
        <v>#VALUE!</v>
      </c>
      <c r="B36" s="476" t="str">
        <f ca="1">+IF(ISTEXT('Data Summary'!B36),'Data Summary'!B36,"")</f>
        <v/>
      </c>
      <c r="C36" s="503" t="e">
        <f ca="1">+VALUE('Data Summary'!C36)</f>
        <v>#VALUE!</v>
      </c>
      <c r="D36" s="504" t="e">
        <f ca="1">+IF(AND(ISNUMBER(OFFSET('Water Data'!$D$4,0,10*ROW('Water Data'!D30))),'Data Summary'!BS36="Yes"),100-OFFSET('Water Data'!$D$4,0,10*ROW('Water Data'!D30)),NA())</f>
        <v>#N/A</v>
      </c>
      <c r="E36" s="504" t="e">
        <f ca="1">+IF(AND(ISNUMBER(OFFSET('Water Data'!$D$6,0,10*ROW('Water Data'!D30))),'Data Summary'!BT36="Yes"),OFFSET('Water Data'!$D$6,0,10*ROW('Water Data'!D30)),NA())</f>
        <v>#N/A</v>
      </c>
      <c r="F36" s="504" t="e">
        <f ca="1">+IF(AND(ISNUMBER(OFFSET('Water Data'!$D$9,0,10*ROW('Water Data'!D30))),'Data Summary'!BU36="Yes"),OFFSET('Water Data'!$D$9,0,10*ROW('Water Data'!D30)),NA())</f>
        <v>#N/A</v>
      </c>
      <c r="G36" s="504" t="e">
        <f ca="1">+IF(AND(ISNUMBER(OFFSET('Water Data'!$E$4,0,10*ROW('Water Data'!E30))),'Data Summary'!BV36="Yes"),100-OFFSET('Water Data'!$E$4,0,10*ROW('Water Data'!E30)),NA())</f>
        <v>#N/A</v>
      </c>
      <c r="H36" s="504" t="e">
        <f ca="1">+IF(AND(ISNUMBER(OFFSET('Water Data'!$E$6,0,10*ROW('Water Data'!E30))),'Data Summary'!BW36="Yes"),OFFSET('Water Data'!$E$6,0,10*ROW('Water Data'!E30)),NA())</f>
        <v>#N/A</v>
      </c>
      <c r="I36" s="504" t="e">
        <f ca="1">+IF(AND(ISNUMBER(OFFSET('Water Data'!$E$9,0,10*ROW('Water Data'!E30))),'Data Summary'!BX36="Yes"),OFFSET('Water Data'!$E$9,0,10*ROW('Water Data'!E30)),NA())</f>
        <v>#N/A</v>
      </c>
      <c r="J36" s="504" t="e">
        <f ca="1">+IF(AND(ISNUMBER(OFFSET('Water Data'!$F$4,0,10*ROW('Water Data'!F30))),'Data Summary'!BY36="Yes"),100-OFFSET('Water Data'!$F$4,0,10*ROW('Water Data'!F30)),NA())</f>
        <v>#N/A</v>
      </c>
      <c r="K36" s="504" t="e">
        <f ca="1">+IF(AND(ISNUMBER(OFFSET('Water Data'!$F$6,0,10*ROW('Water Data'!F30))),'Data Summary'!BZ36="Yes"),OFFSET('Water Data'!$F$6,0,10*ROW('Water Data'!F30)),NA())</f>
        <v>#N/A</v>
      </c>
      <c r="L36" s="504" t="e">
        <f ca="1">+IF(AND(ISNUMBER(OFFSET('Water Data'!$F$9,0,10*ROW('Water Data'!F30))),'Data Summary'!CA36="Yes"),OFFSET('Water Data'!$F$9,0,10*ROW('Water Data'!F30)),NA())</f>
        <v>#N/A</v>
      </c>
      <c r="M36" s="504" t="e">
        <f ca="1">+IF(AND(ISNUMBER(OFFSET('Water Data'!$G$4,0,10*ROW('Water Data'!G30))),'Data Summary'!CB36="Yes"),100-OFFSET('Water Data'!$G$4,0,10*ROW('Water Data'!G30)),NA())</f>
        <v>#N/A</v>
      </c>
      <c r="N36" s="504" t="e">
        <f ca="1">+IF(AND(ISNUMBER(OFFSET('Water Data'!$G$6,0,10*ROW('Water Data'!G30))),'Data Summary'!CC36="Yes"),OFFSET('Water Data'!$G$6,0,10*ROW('Water Data'!G30)),NA())</f>
        <v>#N/A</v>
      </c>
      <c r="O36" s="504" t="e">
        <f ca="1">+IF(AND(ISNUMBER(OFFSET('Water Data'!$G$9,0,10*ROW('Water Data'!G30))),'Data Summary'!CD36="Yes"),OFFSET('Water Data'!$G$9,0,10*ROW('Water Data'!G30)),NA())</f>
        <v>#N/A</v>
      </c>
      <c r="P36" s="504" t="e">
        <f ca="1">+IF(AND(ISNUMBER(OFFSET('Water Data'!$H$4,0,10*ROW('Water Data'!H30))),'Data Summary'!CE36="Yes"),100-OFFSET('Water Data'!$H$4,0,10*ROW('Water Data'!H30)),NA())</f>
        <v>#N/A</v>
      </c>
      <c r="Q36" s="504" t="e">
        <f ca="1">+IF(AND(ISNUMBER(OFFSET('Water Data'!$H$6,0,10*ROW('Water Data'!H30))),'Data Summary'!CF36="Yes"),OFFSET('Water Data'!$H$6,0,10*ROW('Water Data'!H30)),NA())</f>
        <v>#N/A</v>
      </c>
      <c r="R36" s="504" t="e">
        <f ca="1">+IF(AND(ISNUMBER(OFFSET('Water Data'!$H$9,0,10*ROW('Water Data'!H30))),'Data Summary'!CG36="Yes"),OFFSET('Water Data'!$H$9,0,10*ROW('Water Data'!H30)),NA())</f>
        <v>#N/A</v>
      </c>
      <c r="S36" s="504" t="e">
        <f ca="1">+IF(AND(ISNUMBER(OFFSET('Water Data'!$I$4,0,10*ROW('Water Data'!I30))),'Data Summary'!CH36="Yes"),100-OFFSET('Water Data'!$I$4,0,10*ROW('Water Data'!I30)),NA())</f>
        <v>#N/A</v>
      </c>
      <c r="T36" s="504" t="e">
        <f ca="1">+IF(AND(ISNUMBER(OFFSET('Water Data'!$I$6,0,10*ROW('Water Data'!I30))),'Data Summary'!CI36="Yes"),OFFSET('Water Data'!$I$6,0,10*ROW('Water Data'!I30)),NA())</f>
        <v>#N/A</v>
      </c>
      <c r="U36" s="504" t="e">
        <f ca="1">+IF(AND(ISNUMBER(OFFSET('Water Data'!$I$9,0,10*ROW('Water Data'!I30))),'Data Summary'!CJ36="Yes"),OFFSET('Water Data'!$I$9,0,10*ROW('Water Data'!I30)),NA())</f>
        <v>#N/A</v>
      </c>
      <c r="V36" s="505" t="e">
        <f ca="1">+IF(AND(ISNUMBER(OFFSET('Sanitation Data'!$D$4,0,10*ROW('Sanitation Data'!D30))),'Data Summary'!CK36="Yes"),100-OFFSET('Sanitation Data'!$D$4,0,10*ROW('Sanitation Data'!D30)),NA())</f>
        <v>#N/A</v>
      </c>
      <c r="W36" s="505" t="e">
        <f ca="1">+IF(AND(ISNUMBER(OFFSET('Sanitation Data'!$D$6,0,10*ROW('Sanitation Data'!D30))),'Data Summary'!CL36="Yes"),OFFSET('Sanitation Data'!$D$6,0,10*ROW('Sanitation Data'!D30)),NA())</f>
        <v>#N/A</v>
      </c>
      <c r="X36" s="505" t="e">
        <f ca="1">+IF(AND(ISNUMBER(OFFSET('Sanitation Data'!$D$10,0,10*ROW('Sanitation Data'!D30))),'Data Summary'!CM36="Yes"),OFFSET('Sanitation Data'!$D$10,0,10*ROW('Sanitation Data'!D30)),NA())</f>
        <v>#N/A</v>
      </c>
      <c r="Y36" s="505" t="e">
        <f ca="1">+IF(AND(ISNUMBER(OFFSET('Sanitation Data'!$D$11,0,10*ROW('Sanitation Data'!D30))),'Data Summary'!CN36="Yes"),OFFSET('Sanitation Data'!$D$11,0,10*ROW('Sanitation Data'!D30)),NA())</f>
        <v>#N/A</v>
      </c>
      <c r="Z36" s="505" t="e">
        <f ca="1">+IF(AND(ISNUMBER(OFFSET('Sanitation Data'!$D$12,0,10*ROW('Sanitation Data'!D30))),'Data Summary'!CO36="Yes"),OFFSET('Sanitation Data'!$D$12,0,10*ROW('Sanitation Data'!D30)),NA())</f>
        <v>#N/A</v>
      </c>
      <c r="AA36" s="505" t="e">
        <f ca="1">+IF(AND(ISNUMBER(OFFSET('Sanitation Data'!$E$4,0,10*ROW('Sanitation Data'!E30))),'Data Summary'!CP36="Yes"),100-OFFSET('Sanitation Data'!$E$4,0,10*ROW('Sanitation Data'!E30)),NA())</f>
        <v>#N/A</v>
      </c>
      <c r="AB36" s="505" t="e">
        <f ca="1">+IF(AND(ISNUMBER(OFFSET('Sanitation Data'!$E$6,0,10*ROW('Sanitation Data'!E30))),'Data Summary'!CQ36="Yes"),OFFSET('Sanitation Data'!$E$6,0,10*ROW('Sanitation Data'!E30)),NA())</f>
        <v>#N/A</v>
      </c>
      <c r="AC36" s="505" t="e">
        <f ca="1">+IF(AND(ISNUMBER(OFFSET('Sanitation Data'!$E$10,0,10*ROW('Sanitation Data'!E30))),'Data Summary'!CR36="Yes"),OFFSET('Sanitation Data'!$E$10,0,10*ROW('Sanitation Data'!E30)),NA())</f>
        <v>#N/A</v>
      </c>
      <c r="AD36" s="505" t="e">
        <f ca="1">+IF(AND(ISNUMBER(OFFSET('Sanitation Data'!$E$11,0,10*ROW('Sanitation Data'!E30))),'Data Summary'!CS36="Yes"),OFFSET('Sanitation Data'!$E$11,0,10*ROW('Sanitation Data'!E30)),NA())</f>
        <v>#N/A</v>
      </c>
      <c r="AE36" s="505" t="e">
        <f ca="1">+IF(AND(ISNUMBER(OFFSET('Sanitation Data'!$E$12,0,10*ROW('Sanitation Data'!E30))),'Data Summary'!CT36="Yes"),OFFSET('Sanitation Data'!$E$12,0,10*ROW('Sanitation Data'!E30)),NA())</f>
        <v>#N/A</v>
      </c>
      <c r="AF36" s="505" t="e">
        <f ca="1">+IF(AND(ISNUMBER(OFFSET('Sanitation Data'!$F$4,0,10*ROW('Sanitation Data'!F30))),'Data Summary'!CU36="Yes"),100-OFFSET('Sanitation Data'!$F$4,0,10*ROW('Sanitation Data'!F30)),NA())</f>
        <v>#N/A</v>
      </c>
      <c r="AG36" s="505" t="e">
        <f ca="1">+IF(AND(ISNUMBER(OFFSET('Sanitation Data'!$F$6,0,10*ROW('Sanitation Data'!F30))),'Data Summary'!CV36="Yes"),OFFSET('Sanitation Data'!$F$6,0,10*ROW('Sanitation Data'!F30)),NA())</f>
        <v>#N/A</v>
      </c>
      <c r="AH36" s="505" t="e">
        <f ca="1">+IF(AND(ISNUMBER(OFFSET('Sanitation Data'!$F$10,0,10*ROW('Sanitation Data'!F30))),'Data Summary'!CW36="Yes"),OFFSET('Sanitation Data'!$F$10,0,10*ROW('Sanitation Data'!F30)),NA())</f>
        <v>#N/A</v>
      </c>
      <c r="AI36" s="505" t="e">
        <f ca="1">+IF(AND(ISNUMBER(OFFSET('Sanitation Data'!$F$11,0,10*ROW('Sanitation Data'!F30))),'Data Summary'!CX36="Yes"),OFFSET('Sanitation Data'!$F$11,0,10*ROW('Sanitation Data'!F30)),NA())</f>
        <v>#N/A</v>
      </c>
      <c r="AJ36" s="505" t="e">
        <f ca="1">+IF(AND(ISNUMBER(OFFSET('Sanitation Data'!$F$12,0,10*ROW('Sanitation Data'!F30))),'Data Summary'!CY36="Yes"),OFFSET('Sanitation Data'!$F$12,0,10*ROW('Sanitation Data'!F30)),NA())</f>
        <v>#N/A</v>
      </c>
      <c r="AK36" s="505" t="e">
        <f ca="1">+IF(AND(ISNUMBER(OFFSET('Sanitation Data'!$G$4,0,10*ROW('Sanitation Data'!G30))),'Data Summary'!CZ36="Yes"),100-OFFSET('Sanitation Data'!$G$4,0,10*ROW('Sanitation Data'!G30)),NA())</f>
        <v>#N/A</v>
      </c>
      <c r="AL36" s="505" t="e">
        <f ca="1">+IF(AND(ISNUMBER(OFFSET('Sanitation Data'!$G$6,0,10*ROW('Sanitation Data'!G30))),'Data Summary'!DA36="Yes"),OFFSET('Sanitation Data'!$G$6,0,10*ROW('Sanitation Data'!G30)),NA())</f>
        <v>#N/A</v>
      </c>
      <c r="AM36" s="505" t="e">
        <f ca="1">+IF(AND(ISNUMBER(OFFSET('Sanitation Data'!$G$10,0,10*ROW('Sanitation Data'!G30))),'Data Summary'!DB36="Yes"),OFFSET('Sanitation Data'!$G$10,0,10*ROW('Sanitation Data'!G30)),NA())</f>
        <v>#N/A</v>
      </c>
      <c r="AN36" s="505" t="e">
        <f ca="1">+IF(AND(ISNUMBER(OFFSET('Sanitation Data'!$G$11,0,10*ROW('Sanitation Data'!G30))),'Data Summary'!DC36="Yes"),OFFSET('Sanitation Data'!$G$11,0,10*ROW('Sanitation Data'!G30)),NA())</f>
        <v>#N/A</v>
      </c>
      <c r="AO36" s="505" t="e">
        <f ca="1">+IF(AND(ISNUMBER(OFFSET('Sanitation Data'!$G$12,0,10*ROW('Sanitation Data'!G30))),'Data Summary'!DD36="Yes"),OFFSET('Sanitation Data'!$G$12,0,10*ROW('Sanitation Data'!G30)),NA())</f>
        <v>#N/A</v>
      </c>
      <c r="AP36" s="505" t="e">
        <f ca="1">+IF(AND(ISNUMBER(OFFSET('Sanitation Data'!$H$4,0,10*ROW('Sanitation Data'!H30))),'Data Summary'!DE36="Yes"),100-OFFSET('Sanitation Data'!$H$4,0,10*ROW('Sanitation Data'!H30)),NA())</f>
        <v>#N/A</v>
      </c>
      <c r="AQ36" s="505" t="e">
        <f ca="1">+IF(AND(ISNUMBER(OFFSET('Sanitation Data'!$H$6,0,10*ROW('Sanitation Data'!H30))),'Data Summary'!DF36="Yes"),OFFSET('Sanitation Data'!$H$6,0,10*ROW('Sanitation Data'!H30)),NA())</f>
        <v>#N/A</v>
      </c>
      <c r="AR36" s="505" t="e">
        <f ca="1">+IF(AND(ISNUMBER(OFFSET('Sanitation Data'!$H$10,0,10*ROW('Sanitation Data'!H30))),'Data Summary'!DG36="Yes"),OFFSET('Sanitation Data'!$H$10,0,10*ROW('Sanitation Data'!H30)),NA())</f>
        <v>#N/A</v>
      </c>
      <c r="AS36" s="505" t="e">
        <f ca="1">+IF(AND(ISNUMBER(OFFSET('Sanitation Data'!$H$11,0,10*ROW('Sanitation Data'!H30))),'Data Summary'!DH36="Yes"),OFFSET('Sanitation Data'!$H$11,0,10*ROW('Sanitation Data'!H30)),NA())</f>
        <v>#N/A</v>
      </c>
      <c r="AT36" s="505" t="e">
        <f ca="1">+IF(AND(ISNUMBER(OFFSET('Sanitation Data'!$H$12,0,10*ROW('Sanitation Data'!H30))),'Data Summary'!DI36="Yes"),OFFSET('Sanitation Data'!$H$12,0,10*ROW('Sanitation Data'!H30)),NA())</f>
        <v>#N/A</v>
      </c>
      <c r="AU36" s="505" t="e">
        <f ca="1">+IF(AND(ISNUMBER(OFFSET('Sanitation Data'!$I$4,0,10*ROW('Sanitation Data'!I30))),'Data Summary'!DJ36="Yes"),100-OFFSET('Sanitation Data'!$I$4,0,10*ROW('Sanitation Data'!I30)),NA())</f>
        <v>#N/A</v>
      </c>
      <c r="AV36" s="505" t="e">
        <f ca="1">+IF(AND(ISNUMBER(OFFSET('Sanitation Data'!$I$6,0,10*ROW('Sanitation Data'!I30))),'Data Summary'!DK36="Yes"),OFFSET('Sanitation Data'!$I$6,0,10*ROW('Sanitation Data'!I30)),NA())</f>
        <v>#N/A</v>
      </c>
      <c r="AW36" s="505" t="e">
        <f ca="1">+IF(AND(ISNUMBER(OFFSET('Sanitation Data'!$I$10,0,10*ROW('Sanitation Data'!I30))),'Data Summary'!DL36="Yes"),OFFSET('Sanitation Data'!$I$10,0,10*ROW('Sanitation Data'!I30)),NA())</f>
        <v>#N/A</v>
      </c>
      <c r="AX36" s="505" t="e">
        <f ca="1">+IF(AND(ISNUMBER(OFFSET('Sanitation Data'!$I$11,0,10*ROW('Sanitation Data'!I30))),'Data Summary'!DM36="Yes"),OFFSET('Sanitation Data'!$I$11,0,10*ROW('Sanitation Data'!I30)),NA())</f>
        <v>#N/A</v>
      </c>
      <c r="AY36" s="505" t="e">
        <f ca="1">+IF(AND(ISNUMBER(OFFSET('Sanitation Data'!$I$12,0,10*ROW('Sanitation Data'!I30))),'Data Summary'!DN36="Yes"),OFFSET('Sanitation Data'!$I$12,0,10*ROW('Sanitation Data'!I30)),NA())</f>
        <v>#N/A</v>
      </c>
      <c r="AZ36" s="506" t="e">
        <f ca="1">+IF(AND(ISNUMBER(OFFSET('Hygiene Data'!$D$5,0,10*ROW('Hygiene Data'!D30))),'Data Summary'!DO36="Yes"),OFFSET('Hygiene Data'!$D$5,0,10*ROW('Hygiene Data'!D30)),NA())</f>
        <v>#N/A</v>
      </c>
      <c r="BA36" s="506" t="e">
        <f ca="1">+IF(AND(ISNUMBER(OFFSET('Hygiene Data'!$D$7,0,10*ROW('Hygiene Data'!D30))),'Data Summary'!DP36="Yes"),OFFSET('Hygiene Data'!$D$7,0,10*ROW('Hygiene Data'!D30)),NA())</f>
        <v>#N/A</v>
      </c>
      <c r="BB36" s="506" t="e">
        <f ca="1">+IF(AND(ISNUMBER(OFFSET('Hygiene Data'!$D$9,0,10*ROW('Hygiene Data'!D30))),'Data Summary'!DQ36="Yes"),OFFSET('Hygiene Data'!$D$9,0,10*ROW('Hygiene Data'!D30)),NA())</f>
        <v>#N/A</v>
      </c>
      <c r="BC36" s="506" t="e">
        <f ca="1">+IF(AND(ISNUMBER(OFFSET('Hygiene Data'!$E$5,0,10*ROW('Hygiene Data'!E30))),'Data Summary'!DR36="Yes"),OFFSET('Hygiene Data'!$E$5,0,10*ROW('Hygiene Data'!E30)),NA())</f>
        <v>#N/A</v>
      </c>
      <c r="BD36" s="506" t="e">
        <f ca="1">+IF(AND(ISNUMBER(OFFSET('Hygiene Data'!$E$7,0,10*ROW('Hygiene Data'!E30))),'Data Summary'!DS36="Yes"),OFFSET('Hygiene Data'!$E$7,0,10*ROW('Hygiene Data'!E30)),NA())</f>
        <v>#N/A</v>
      </c>
      <c r="BE36" s="506" t="e">
        <f ca="1">+IF(AND(ISNUMBER(OFFSET('Hygiene Data'!$E$9,0,10*ROW('Hygiene Data'!E30))),'Data Summary'!DT36="Yes"),OFFSET('Hygiene Data'!$E$9,0,10*ROW('Hygiene Data'!E30)),NA())</f>
        <v>#N/A</v>
      </c>
      <c r="BF36" s="506" t="e">
        <f ca="1">+IF(AND(ISNUMBER(OFFSET('Hygiene Data'!$F$5,0,10*ROW('Hygiene Data'!F30))),'Data Summary'!DU36="Yes"),OFFSET('Hygiene Data'!$F$5,0,10*ROW('Hygiene Data'!F30)),NA())</f>
        <v>#N/A</v>
      </c>
      <c r="BG36" s="506" t="e">
        <f ca="1">+IF(AND(ISNUMBER(OFFSET('Hygiene Data'!$F$7,0,10*ROW('Hygiene Data'!F30))),'Data Summary'!DV36="Yes"),OFFSET('Hygiene Data'!$F$7,0,10*ROW('Hygiene Data'!F30)),NA())</f>
        <v>#N/A</v>
      </c>
      <c r="BH36" s="506" t="e">
        <f ca="1">+IF(AND(ISNUMBER(OFFSET('Hygiene Data'!$F$9,0,10*ROW('Hygiene Data'!F30))),'Data Summary'!DW36="Yes"),OFFSET('Hygiene Data'!$F$9,0,10*ROW('Hygiene Data'!F30)),NA())</f>
        <v>#N/A</v>
      </c>
      <c r="BI36" s="506" t="e">
        <f ca="1">+IF(AND(ISNUMBER(OFFSET('Hygiene Data'!$G$5,0,10*ROW('Hygiene Data'!G30))),'Data Summary'!DX36="Yes"),OFFSET('Hygiene Data'!$G$5,0,10*ROW('Hygiene Data'!G30)),NA())</f>
        <v>#N/A</v>
      </c>
      <c r="BJ36" s="506" t="e">
        <f ca="1">+IF(AND(ISNUMBER(OFFSET('Hygiene Data'!$G$7,0,10*ROW('Hygiene Data'!G30))),'Data Summary'!DY36="Yes"),OFFSET('Hygiene Data'!$G$7,0,10*ROW('Hygiene Data'!G30)),NA())</f>
        <v>#N/A</v>
      </c>
      <c r="BK36" s="506" t="e">
        <f ca="1">+IF(AND(ISNUMBER(OFFSET('Hygiene Data'!$G$9,0,10*ROW('Hygiene Data'!G30))),'Data Summary'!DZ36="Yes"),OFFSET('Hygiene Data'!$G$9,0,10*ROW('Hygiene Data'!G30)),NA())</f>
        <v>#N/A</v>
      </c>
      <c r="BL36" s="506" t="e">
        <f ca="1">+IF(AND(ISNUMBER(OFFSET('Hygiene Data'!$H$5,0,10*ROW('Hygiene Data'!H30))),'Data Summary'!EA36="Yes"),OFFSET('Hygiene Data'!$H$5,0,10*ROW('Hygiene Data'!H30)),NA())</f>
        <v>#N/A</v>
      </c>
      <c r="BM36" s="506" t="e">
        <f ca="1">+IF(AND(ISNUMBER(OFFSET('Hygiene Data'!$H$7,0,10*ROW('Hygiene Data'!H30))),'Data Summary'!EB36="Yes"),OFFSET('Hygiene Data'!$H$7,0,10*ROW('Hygiene Data'!H30)),NA())</f>
        <v>#N/A</v>
      </c>
      <c r="BN36" s="506" t="e">
        <f ca="1">+IF(AND(ISNUMBER(OFFSET('Hygiene Data'!$H$9,0,10*ROW('Hygiene Data'!H30))),'Data Summary'!EC36="Yes"),OFFSET('Hygiene Data'!$H$9,0,10*ROW('Hygiene Data'!H30)),NA())</f>
        <v>#N/A</v>
      </c>
      <c r="BO36" s="506" t="e">
        <f ca="1">+IF(AND(ISNUMBER(OFFSET('Hygiene Data'!$I$5,0,10*ROW('Hygiene Data'!I30))),'Data Summary'!ED36="Yes"),OFFSET('Hygiene Data'!$I$5,0,10*ROW('Hygiene Data'!I30)),NA())</f>
        <v>#N/A</v>
      </c>
      <c r="BP36" s="506" t="e">
        <f ca="1">+IF(AND(ISNUMBER(OFFSET('Hygiene Data'!$I$7,0,10*ROW('Hygiene Data'!I30))),'Data Summary'!EE36="Yes"),OFFSET('Hygiene Data'!$I$7,0,10*ROW('Hygiene Data'!I30)),NA())</f>
        <v>#N/A</v>
      </c>
      <c r="BQ36" s="506" t="e">
        <f ca="1">+IF(AND(ISNUMBER(OFFSET('Hygiene Data'!$I$9,0,10*ROW('Hygiene Data'!I30))),'Data Summary'!EF36="Yes"),OFFSET('Hygiene Data'!$I$9,0,10*ROW('Hygiene Data'!I30)),NA())</f>
        <v>#N/A</v>
      </c>
    </row>
    <row r="37" spans="1:69" x14ac:dyDescent="0.25">
      <c r="A37" s="502" t="e">
        <f ca="1">+RIGHT('Data Summary'!A37,LEN('Data Summary'!A37)-9)</f>
        <v>#VALUE!</v>
      </c>
      <c r="B37" s="476" t="str">
        <f ca="1">+IF(ISTEXT('Data Summary'!B37),'Data Summary'!B37,"")</f>
        <v/>
      </c>
      <c r="C37" s="503" t="e">
        <f ca="1">+VALUE('Data Summary'!C37)</f>
        <v>#VALUE!</v>
      </c>
      <c r="D37" s="504" t="e">
        <f ca="1">+IF(AND(ISNUMBER(OFFSET('Water Data'!$D$4,0,10*ROW('Water Data'!D31))),'Data Summary'!BS37="Yes"),100-OFFSET('Water Data'!$D$4,0,10*ROW('Water Data'!D31)),NA())</f>
        <v>#N/A</v>
      </c>
      <c r="E37" s="504" t="e">
        <f ca="1">+IF(AND(ISNUMBER(OFFSET('Water Data'!$D$6,0,10*ROW('Water Data'!D31))),'Data Summary'!BT37="Yes"),OFFSET('Water Data'!$D$6,0,10*ROW('Water Data'!D31)),NA())</f>
        <v>#N/A</v>
      </c>
      <c r="F37" s="504" t="e">
        <f ca="1">+IF(AND(ISNUMBER(OFFSET('Water Data'!$D$9,0,10*ROW('Water Data'!D31))),'Data Summary'!BU37="Yes"),OFFSET('Water Data'!$D$9,0,10*ROW('Water Data'!D31)),NA())</f>
        <v>#N/A</v>
      </c>
      <c r="G37" s="504" t="e">
        <f ca="1">+IF(AND(ISNUMBER(OFFSET('Water Data'!$E$4,0,10*ROW('Water Data'!E31))),'Data Summary'!BV37="Yes"),100-OFFSET('Water Data'!$E$4,0,10*ROW('Water Data'!E31)),NA())</f>
        <v>#N/A</v>
      </c>
      <c r="H37" s="504" t="e">
        <f ca="1">+IF(AND(ISNUMBER(OFFSET('Water Data'!$E$6,0,10*ROW('Water Data'!E31))),'Data Summary'!BW37="Yes"),OFFSET('Water Data'!$E$6,0,10*ROW('Water Data'!E31)),NA())</f>
        <v>#N/A</v>
      </c>
      <c r="I37" s="504" t="e">
        <f ca="1">+IF(AND(ISNUMBER(OFFSET('Water Data'!$E$9,0,10*ROW('Water Data'!E31))),'Data Summary'!BX37="Yes"),OFFSET('Water Data'!$E$9,0,10*ROW('Water Data'!E31)),NA())</f>
        <v>#N/A</v>
      </c>
      <c r="J37" s="504" t="e">
        <f ca="1">+IF(AND(ISNUMBER(OFFSET('Water Data'!$F$4,0,10*ROW('Water Data'!F31))),'Data Summary'!BY37="Yes"),100-OFFSET('Water Data'!$F$4,0,10*ROW('Water Data'!F31)),NA())</f>
        <v>#N/A</v>
      </c>
      <c r="K37" s="504" t="e">
        <f ca="1">+IF(AND(ISNUMBER(OFFSET('Water Data'!$F$6,0,10*ROW('Water Data'!F31))),'Data Summary'!BZ37="Yes"),OFFSET('Water Data'!$F$6,0,10*ROW('Water Data'!F31)),NA())</f>
        <v>#N/A</v>
      </c>
      <c r="L37" s="504" t="e">
        <f ca="1">+IF(AND(ISNUMBER(OFFSET('Water Data'!$F$9,0,10*ROW('Water Data'!F31))),'Data Summary'!CA37="Yes"),OFFSET('Water Data'!$F$9,0,10*ROW('Water Data'!F31)),NA())</f>
        <v>#N/A</v>
      </c>
      <c r="M37" s="504" t="e">
        <f ca="1">+IF(AND(ISNUMBER(OFFSET('Water Data'!$G$4,0,10*ROW('Water Data'!G31))),'Data Summary'!CB37="Yes"),100-OFFSET('Water Data'!$G$4,0,10*ROW('Water Data'!G31)),NA())</f>
        <v>#N/A</v>
      </c>
      <c r="N37" s="504" t="e">
        <f ca="1">+IF(AND(ISNUMBER(OFFSET('Water Data'!$G$6,0,10*ROW('Water Data'!G31))),'Data Summary'!CC37="Yes"),OFFSET('Water Data'!$G$6,0,10*ROW('Water Data'!G31)),NA())</f>
        <v>#N/A</v>
      </c>
      <c r="O37" s="504" t="e">
        <f ca="1">+IF(AND(ISNUMBER(OFFSET('Water Data'!$G$9,0,10*ROW('Water Data'!G31))),'Data Summary'!CD37="Yes"),OFFSET('Water Data'!$G$9,0,10*ROW('Water Data'!G31)),NA())</f>
        <v>#N/A</v>
      </c>
      <c r="P37" s="504" t="e">
        <f ca="1">+IF(AND(ISNUMBER(OFFSET('Water Data'!$H$4,0,10*ROW('Water Data'!H31))),'Data Summary'!CE37="Yes"),100-OFFSET('Water Data'!$H$4,0,10*ROW('Water Data'!H31)),NA())</f>
        <v>#N/A</v>
      </c>
      <c r="Q37" s="504" t="e">
        <f ca="1">+IF(AND(ISNUMBER(OFFSET('Water Data'!$H$6,0,10*ROW('Water Data'!H31))),'Data Summary'!CF37="Yes"),OFFSET('Water Data'!$H$6,0,10*ROW('Water Data'!H31)),NA())</f>
        <v>#N/A</v>
      </c>
      <c r="R37" s="504" t="e">
        <f ca="1">+IF(AND(ISNUMBER(OFFSET('Water Data'!$H$9,0,10*ROW('Water Data'!H31))),'Data Summary'!CG37="Yes"),OFFSET('Water Data'!$H$9,0,10*ROW('Water Data'!H31)),NA())</f>
        <v>#N/A</v>
      </c>
      <c r="S37" s="504" t="e">
        <f ca="1">+IF(AND(ISNUMBER(OFFSET('Water Data'!$I$4,0,10*ROW('Water Data'!I31))),'Data Summary'!CH37="Yes"),100-OFFSET('Water Data'!$I$4,0,10*ROW('Water Data'!I31)),NA())</f>
        <v>#N/A</v>
      </c>
      <c r="T37" s="504" t="e">
        <f ca="1">+IF(AND(ISNUMBER(OFFSET('Water Data'!$I$6,0,10*ROW('Water Data'!I31))),'Data Summary'!CI37="Yes"),OFFSET('Water Data'!$I$6,0,10*ROW('Water Data'!I31)),NA())</f>
        <v>#N/A</v>
      </c>
      <c r="U37" s="504" t="e">
        <f ca="1">+IF(AND(ISNUMBER(OFFSET('Water Data'!$I$9,0,10*ROW('Water Data'!I31))),'Data Summary'!CJ37="Yes"),OFFSET('Water Data'!$I$9,0,10*ROW('Water Data'!I31)),NA())</f>
        <v>#N/A</v>
      </c>
      <c r="V37" s="505" t="e">
        <f ca="1">+IF(AND(ISNUMBER(OFFSET('Sanitation Data'!$D$4,0,10*ROW('Sanitation Data'!D31))),'Data Summary'!CK37="Yes"),100-OFFSET('Sanitation Data'!$D$4,0,10*ROW('Sanitation Data'!D31)),NA())</f>
        <v>#N/A</v>
      </c>
      <c r="W37" s="505" t="e">
        <f ca="1">+IF(AND(ISNUMBER(OFFSET('Sanitation Data'!$D$6,0,10*ROW('Sanitation Data'!D31))),'Data Summary'!CL37="Yes"),OFFSET('Sanitation Data'!$D$6,0,10*ROW('Sanitation Data'!D31)),NA())</f>
        <v>#N/A</v>
      </c>
      <c r="X37" s="505" t="e">
        <f ca="1">+IF(AND(ISNUMBER(OFFSET('Sanitation Data'!$D$10,0,10*ROW('Sanitation Data'!D31))),'Data Summary'!CM37="Yes"),OFFSET('Sanitation Data'!$D$10,0,10*ROW('Sanitation Data'!D31)),NA())</f>
        <v>#N/A</v>
      </c>
      <c r="Y37" s="505" t="e">
        <f ca="1">+IF(AND(ISNUMBER(OFFSET('Sanitation Data'!$D$11,0,10*ROW('Sanitation Data'!D31))),'Data Summary'!CN37="Yes"),OFFSET('Sanitation Data'!$D$11,0,10*ROW('Sanitation Data'!D31)),NA())</f>
        <v>#N/A</v>
      </c>
      <c r="Z37" s="505" t="e">
        <f ca="1">+IF(AND(ISNUMBER(OFFSET('Sanitation Data'!$D$12,0,10*ROW('Sanitation Data'!D31))),'Data Summary'!CO37="Yes"),OFFSET('Sanitation Data'!$D$12,0,10*ROW('Sanitation Data'!D31)),NA())</f>
        <v>#N/A</v>
      </c>
      <c r="AA37" s="505" t="e">
        <f ca="1">+IF(AND(ISNUMBER(OFFSET('Sanitation Data'!$E$4,0,10*ROW('Sanitation Data'!E31))),'Data Summary'!CP37="Yes"),100-OFFSET('Sanitation Data'!$E$4,0,10*ROW('Sanitation Data'!E31)),NA())</f>
        <v>#N/A</v>
      </c>
      <c r="AB37" s="505" t="e">
        <f ca="1">+IF(AND(ISNUMBER(OFFSET('Sanitation Data'!$E$6,0,10*ROW('Sanitation Data'!E31))),'Data Summary'!CQ37="Yes"),OFFSET('Sanitation Data'!$E$6,0,10*ROW('Sanitation Data'!E31)),NA())</f>
        <v>#N/A</v>
      </c>
      <c r="AC37" s="505" t="e">
        <f ca="1">+IF(AND(ISNUMBER(OFFSET('Sanitation Data'!$E$10,0,10*ROW('Sanitation Data'!E31))),'Data Summary'!CR37="Yes"),OFFSET('Sanitation Data'!$E$10,0,10*ROW('Sanitation Data'!E31)),NA())</f>
        <v>#N/A</v>
      </c>
      <c r="AD37" s="505" t="e">
        <f ca="1">+IF(AND(ISNUMBER(OFFSET('Sanitation Data'!$E$11,0,10*ROW('Sanitation Data'!E31))),'Data Summary'!CS37="Yes"),OFFSET('Sanitation Data'!$E$11,0,10*ROW('Sanitation Data'!E31)),NA())</f>
        <v>#N/A</v>
      </c>
      <c r="AE37" s="505" t="e">
        <f ca="1">+IF(AND(ISNUMBER(OFFSET('Sanitation Data'!$E$12,0,10*ROW('Sanitation Data'!E31))),'Data Summary'!CT37="Yes"),OFFSET('Sanitation Data'!$E$12,0,10*ROW('Sanitation Data'!E31)),NA())</f>
        <v>#N/A</v>
      </c>
      <c r="AF37" s="505" t="e">
        <f ca="1">+IF(AND(ISNUMBER(OFFSET('Sanitation Data'!$F$4,0,10*ROW('Sanitation Data'!F31))),'Data Summary'!CU37="Yes"),100-OFFSET('Sanitation Data'!$F$4,0,10*ROW('Sanitation Data'!F31)),NA())</f>
        <v>#N/A</v>
      </c>
      <c r="AG37" s="505" t="e">
        <f ca="1">+IF(AND(ISNUMBER(OFFSET('Sanitation Data'!$F$6,0,10*ROW('Sanitation Data'!F31))),'Data Summary'!CV37="Yes"),OFFSET('Sanitation Data'!$F$6,0,10*ROW('Sanitation Data'!F31)),NA())</f>
        <v>#N/A</v>
      </c>
      <c r="AH37" s="505" t="e">
        <f ca="1">+IF(AND(ISNUMBER(OFFSET('Sanitation Data'!$F$10,0,10*ROW('Sanitation Data'!F31))),'Data Summary'!CW37="Yes"),OFFSET('Sanitation Data'!$F$10,0,10*ROW('Sanitation Data'!F31)),NA())</f>
        <v>#N/A</v>
      </c>
      <c r="AI37" s="505" t="e">
        <f ca="1">+IF(AND(ISNUMBER(OFFSET('Sanitation Data'!$F$11,0,10*ROW('Sanitation Data'!F31))),'Data Summary'!CX37="Yes"),OFFSET('Sanitation Data'!$F$11,0,10*ROW('Sanitation Data'!F31)),NA())</f>
        <v>#N/A</v>
      </c>
      <c r="AJ37" s="505" t="e">
        <f ca="1">+IF(AND(ISNUMBER(OFFSET('Sanitation Data'!$F$12,0,10*ROW('Sanitation Data'!F31))),'Data Summary'!CY37="Yes"),OFFSET('Sanitation Data'!$F$12,0,10*ROW('Sanitation Data'!F31)),NA())</f>
        <v>#N/A</v>
      </c>
      <c r="AK37" s="505" t="e">
        <f ca="1">+IF(AND(ISNUMBER(OFFSET('Sanitation Data'!$G$4,0,10*ROW('Sanitation Data'!G31))),'Data Summary'!CZ37="Yes"),100-OFFSET('Sanitation Data'!$G$4,0,10*ROW('Sanitation Data'!G31)),NA())</f>
        <v>#N/A</v>
      </c>
      <c r="AL37" s="505" t="e">
        <f ca="1">+IF(AND(ISNUMBER(OFFSET('Sanitation Data'!$G$6,0,10*ROW('Sanitation Data'!G31))),'Data Summary'!DA37="Yes"),OFFSET('Sanitation Data'!$G$6,0,10*ROW('Sanitation Data'!G31)),NA())</f>
        <v>#N/A</v>
      </c>
      <c r="AM37" s="505" t="e">
        <f ca="1">+IF(AND(ISNUMBER(OFFSET('Sanitation Data'!$G$10,0,10*ROW('Sanitation Data'!G31))),'Data Summary'!DB37="Yes"),OFFSET('Sanitation Data'!$G$10,0,10*ROW('Sanitation Data'!G31)),NA())</f>
        <v>#N/A</v>
      </c>
      <c r="AN37" s="505" t="e">
        <f ca="1">+IF(AND(ISNUMBER(OFFSET('Sanitation Data'!$G$11,0,10*ROW('Sanitation Data'!G31))),'Data Summary'!DC37="Yes"),OFFSET('Sanitation Data'!$G$11,0,10*ROW('Sanitation Data'!G31)),NA())</f>
        <v>#N/A</v>
      </c>
      <c r="AO37" s="505" t="e">
        <f ca="1">+IF(AND(ISNUMBER(OFFSET('Sanitation Data'!$G$12,0,10*ROW('Sanitation Data'!G31))),'Data Summary'!DD37="Yes"),OFFSET('Sanitation Data'!$G$12,0,10*ROW('Sanitation Data'!G31)),NA())</f>
        <v>#N/A</v>
      </c>
      <c r="AP37" s="505" t="e">
        <f ca="1">+IF(AND(ISNUMBER(OFFSET('Sanitation Data'!$H$4,0,10*ROW('Sanitation Data'!H31))),'Data Summary'!DE37="Yes"),100-OFFSET('Sanitation Data'!$H$4,0,10*ROW('Sanitation Data'!H31)),NA())</f>
        <v>#N/A</v>
      </c>
      <c r="AQ37" s="505" t="e">
        <f ca="1">+IF(AND(ISNUMBER(OFFSET('Sanitation Data'!$H$6,0,10*ROW('Sanitation Data'!H31))),'Data Summary'!DF37="Yes"),OFFSET('Sanitation Data'!$H$6,0,10*ROW('Sanitation Data'!H31)),NA())</f>
        <v>#N/A</v>
      </c>
      <c r="AR37" s="505" t="e">
        <f ca="1">+IF(AND(ISNUMBER(OFFSET('Sanitation Data'!$H$10,0,10*ROW('Sanitation Data'!H31))),'Data Summary'!DG37="Yes"),OFFSET('Sanitation Data'!$H$10,0,10*ROW('Sanitation Data'!H31)),NA())</f>
        <v>#N/A</v>
      </c>
      <c r="AS37" s="505" t="e">
        <f ca="1">+IF(AND(ISNUMBER(OFFSET('Sanitation Data'!$H$11,0,10*ROW('Sanitation Data'!H31))),'Data Summary'!DH37="Yes"),OFFSET('Sanitation Data'!$H$11,0,10*ROW('Sanitation Data'!H31)),NA())</f>
        <v>#N/A</v>
      </c>
      <c r="AT37" s="505" t="e">
        <f ca="1">+IF(AND(ISNUMBER(OFFSET('Sanitation Data'!$H$12,0,10*ROW('Sanitation Data'!H31))),'Data Summary'!DI37="Yes"),OFFSET('Sanitation Data'!$H$12,0,10*ROW('Sanitation Data'!H31)),NA())</f>
        <v>#N/A</v>
      </c>
      <c r="AU37" s="505" t="e">
        <f ca="1">+IF(AND(ISNUMBER(OFFSET('Sanitation Data'!$I$4,0,10*ROW('Sanitation Data'!I31))),'Data Summary'!DJ37="Yes"),100-OFFSET('Sanitation Data'!$I$4,0,10*ROW('Sanitation Data'!I31)),NA())</f>
        <v>#N/A</v>
      </c>
      <c r="AV37" s="505" t="e">
        <f ca="1">+IF(AND(ISNUMBER(OFFSET('Sanitation Data'!$I$6,0,10*ROW('Sanitation Data'!I31))),'Data Summary'!DK37="Yes"),OFFSET('Sanitation Data'!$I$6,0,10*ROW('Sanitation Data'!I31)),NA())</f>
        <v>#N/A</v>
      </c>
      <c r="AW37" s="505" t="e">
        <f ca="1">+IF(AND(ISNUMBER(OFFSET('Sanitation Data'!$I$10,0,10*ROW('Sanitation Data'!I31))),'Data Summary'!DL37="Yes"),OFFSET('Sanitation Data'!$I$10,0,10*ROW('Sanitation Data'!I31)),NA())</f>
        <v>#N/A</v>
      </c>
      <c r="AX37" s="505" t="e">
        <f ca="1">+IF(AND(ISNUMBER(OFFSET('Sanitation Data'!$I$11,0,10*ROW('Sanitation Data'!I31))),'Data Summary'!DM37="Yes"),OFFSET('Sanitation Data'!$I$11,0,10*ROW('Sanitation Data'!I31)),NA())</f>
        <v>#N/A</v>
      </c>
      <c r="AY37" s="505" t="e">
        <f ca="1">+IF(AND(ISNUMBER(OFFSET('Sanitation Data'!$I$12,0,10*ROW('Sanitation Data'!I31))),'Data Summary'!DN37="Yes"),OFFSET('Sanitation Data'!$I$12,0,10*ROW('Sanitation Data'!I31)),NA())</f>
        <v>#N/A</v>
      </c>
      <c r="AZ37" s="506" t="e">
        <f ca="1">+IF(AND(ISNUMBER(OFFSET('Hygiene Data'!$D$5,0,10*ROW('Hygiene Data'!D31))),'Data Summary'!DO37="Yes"),OFFSET('Hygiene Data'!$D$5,0,10*ROW('Hygiene Data'!D31)),NA())</f>
        <v>#N/A</v>
      </c>
      <c r="BA37" s="506" t="e">
        <f ca="1">+IF(AND(ISNUMBER(OFFSET('Hygiene Data'!$D$7,0,10*ROW('Hygiene Data'!D31))),'Data Summary'!DP37="Yes"),OFFSET('Hygiene Data'!$D$7,0,10*ROW('Hygiene Data'!D31)),NA())</f>
        <v>#N/A</v>
      </c>
      <c r="BB37" s="506" t="e">
        <f ca="1">+IF(AND(ISNUMBER(OFFSET('Hygiene Data'!$D$9,0,10*ROW('Hygiene Data'!D31))),'Data Summary'!DQ37="Yes"),OFFSET('Hygiene Data'!$D$9,0,10*ROW('Hygiene Data'!D31)),NA())</f>
        <v>#N/A</v>
      </c>
      <c r="BC37" s="506" t="e">
        <f ca="1">+IF(AND(ISNUMBER(OFFSET('Hygiene Data'!$E$5,0,10*ROW('Hygiene Data'!E31))),'Data Summary'!DR37="Yes"),OFFSET('Hygiene Data'!$E$5,0,10*ROW('Hygiene Data'!E31)),NA())</f>
        <v>#N/A</v>
      </c>
      <c r="BD37" s="506" t="e">
        <f ca="1">+IF(AND(ISNUMBER(OFFSET('Hygiene Data'!$E$7,0,10*ROW('Hygiene Data'!E31))),'Data Summary'!DS37="Yes"),OFFSET('Hygiene Data'!$E$7,0,10*ROW('Hygiene Data'!E31)),NA())</f>
        <v>#N/A</v>
      </c>
      <c r="BE37" s="506" t="e">
        <f ca="1">+IF(AND(ISNUMBER(OFFSET('Hygiene Data'!$E$9,0,10*ROW('Hygiene Data'!E31))),'Data Summary'!DT37="Yes"),OFFSET('Hygiene Data'!$E$9,0,10*ROW('Hygiene Data'!E31)),NA())</f>
        <v>#N/A</v>
      </c>
      <c r="BF37" s="506" t="e">
        <f ca="1">+IF(AND(ISNUMBER(OFFSET('Hygiene Data'!$F$5,0,10*ROW('Hygiene Data'!F31))),'Data Summary'!DU37="Yes"),OFFSET('Hygiene Data'!$F$5,0,10*ROW('Hygiene Data'!F31)),NA())</f>
        <v>#N/A</v>
      </c>
      <c r="BG37" s="506" t="e">
        <f ca="1">+IF(AND(ISNUMBER(OFFSET('Hygiene Data'!$F$7,0,10*ROW('Hygiene Data'!F31))),'Data Summary'!DV37="Yes"),OFFSET('Hygiene Data'!$F$7,0,10*ROW('Hygiene Data'!F31)),NA())</f>
        <v>#N/A</v>
      </c>
      <c r="BH37" s="506" t="e">
        <f ca="1">+IF(AND(ISNUMBER(OFFSET('Hygiene Data'!$F$9,0,10*ROW('Hygiene Data'!F31))),'Data Summary'!DW37="Yes"),OFFSET('Hygiene Data'!$F$9,0,10*ROW('Hygiene Data'!F31)),NA())</f>
        <v>#N/A</v>
      </c>
      <c r="BI37" s="506" t="e">
        <f ca="1">+IF(AND(ISNUMBER(OFFSET('Hygiene Data'!$G$5,0,10*ROW('Hygiene Data'!G31))),'Data Summary'!DX37="Yes"),OFFSET('Hygiene Data'!$G$5,0,10*ROW('Hygiene Data'!G31)),NA())</f>
        <v>#N/A</v>
      </c>
      <c r="BJ37" s="506" t="e">
        <f ca="1">+IF(AND(ISNUMBER(OFFSET('Hygiene Data'!$G$7,0,10*ROW('Hygiene Data'!G31))),'Data Summary'!DY37="Yes"),OFFSET('Hygiene Data'!$G$7,0,10*ROW('Hygiene Data'!G31)),NA())</f>
        <v>#N/A</v>
      </c>
      <c r="BK37" s="506" t="e">
        <f ca="1">+IF(AND(ISNUMBER(OFFSET('Hygiene Data'!$G$9,0,10*ROW('Hygiene Data'!G31))),'Data Summary'!DZ37="Yes"),OFFSET('Hygiene Data'!$G$9,0,10*ROW('Hygiene Data'!G31)),NA())</f>
        <v>#N/A</v>
      </c>
      <c r="BL37" s="506" t="e">
        <f ca="1">+IF(AND(ISNUMBER(OFFSET('Hygiene Data'!$H$5,0,10*ROW('Hygiene Data'!H31))),'Data Summary'!EA37="Yes"),OFFSET('Hygiene Data'!$H$5,0,10*ROW('Hygiene Data'!H31)),NA())</f>
        <v>#N/A</v>
      </c>
      <c r="BM37" s="506" t="e">
        <f ca="1">+IF(AND(ISNUMBER(OFFSET('Hygiene Data'!$H$7,0,10*ROW('Hygiene Data'!H31))),'Data Summary'!EB37="Yes"),OFFSET('Hygiene Data'!$H$7,0,10*ROW('Hygiene Data'!H31)),NA())</f>
        <v>#N/A</v>
      </c>
      <c r="BN37" s="506" t="e">
        <f ca="1">+IF(AND(ISNUMBER(OFFSET('Hygiene Data'!$H$9,0,10*ROW('Hygiene Data'!H31))),'Data Summary'!EC37="Yes"),OFFSET('Hygiene Data'!$H$9,0,10*ROW('Hygiene Data'!H31)),NA())</f>
        <v>#N/A</v>
      </c>
      <c r="BO37" s="506" t="e">
        <f ca="1">+IF(AND(ISNUMBER(OFFSET('Hygiene Data'!$I$5,0,10*ROW('Hygiene Data'!I31))),'Data Summary'!ED37="Yes"),OFFSET('Hygiene Data'!$I$5,0,10*ROW('Hygiene Data'!I31)),NA())</f>
        <v>#N/A</v>
      </c>
      <c r="BP37" s="506" t="e">
        <f ca="1">+IF(AND(ISNUMBER(OFFSET('Hygiene Data'!$I$7,0,10*ROW('Hygiene Data'!I31))),'Data Summary'!EE37="Yes"),OFFSET('Hygiene Data'!$I$7,0,10*ROW('Hygiene Data'!I31)),NA())</f>
        <v>#N/A</v>
      </c>
      <c r="BQ37" s="506" t="e">
        <f ca="1">+IF(AND(ISNUMBER(OFFSET('Hygiene Data'!$I$9,0,10*ROW('Hygiene Data'!I31))),'Data Summary'!EF37="Yes"),OFFSET('Hygiene Data'!$I$9,0,10*ROW('Hygiene Data'!I31)),NA())</f>
        <v>#N/A</v>
      </c>
    </row>
    <row r="38" spans="1:69" x14ac:dyDescent="0.25">
      <c r="A38" s="502" t="e">
        <f ca="1">+RIGHT('Data Summary'!A38,LEN('Data Summary'!A38)-9)</f>
        <v>#VALUE!</v>
      </c>
      <c r="B38" s="476" t="str">
        <f ca="1">+IF(ISTEXT('Data Summary'!B38),'Data Summary'!B38,"")</f>
        <v/>
      </c>
      <c r="C38" s="503" t="e">
        <f ca="1">+VALUE('Data Summary'!C38)</f>
        <v>#VALUE!</v>
      </c>
      <c r="D38" s="504" t="e">
        <f ca="1">+IF(AND(ISNUMBER(OFFSET('Water Data'!$D$4,0,10*ROW('Water Data'!D32))),'Data Summary'!BS38="Yes"),100-OFFSET('Water Data'!$D$4,0,10*ROW('Water Data'!D32)),NA())</f>
        <v>#N/A</v>
      </c>
      <c r="E38" s="504" t="e">
        <f ca="1">+IF(AND(ISNUMBER(OFFSET('Water Data'!$D$6,0,10*ROW('Water Data'!D32))),'Data Summary'!BT38="Yes"),OFFSET('Water Data'!$D$6,0,10*ROW('Water Data'!D32)),NA())</f>
        <v>#N/A</v>
      </c>
      <c r="F38" s="504" t="e">
        <f ca="1">+IF(AND(ISNUMBER(OFFSET('Water Data'!$D$9,0,10*ROW('Water Data'!D32))),'Data Summary'!BU38="Yes"),OFFSET('Water Data'!$D$9,0,10*ROW('Water Data'!D32)),NA())</f>
        <v>#N/A</v>
      </c>
      <c r="G38" s="504" t="e">
        <f ca="1">+IF(AND(ISNUMBER(OFFSET('Water Data'!$E$4,0,10*ROW('Water Data'!E32))),'Data Summary'!BV38="Yes"),100-OFFSET('Water Data'!$E$4,0,10*ROW('Water Data'!E32)),NA())</f>
        <v>#N/A</v>
      </c>
      <c r="H38" s="504" t="e">
        <f ca="1">+IF(AND(ISNUMBER(OFFSET('Water Data'!$E$6,0,10*ROW('Water Data'!E32))),'Data Summary'!BW38="Yes"),OFFSET('Water Data'!$E$6,0,10*ROW('Water Data'!E32)),NA())</f>
        <v>#N/A</v>
      </c>
      <c r="I38" s="504" t="e">
        <f ca="1">+IF(AND(ISNUMBER(OFFSET('Water Data'!$E$9,0,10*ROW('Water Data'!E32))),'Data Summary'!BX38="Yes"),OFFSET('Water Data'!$E$9,0,10*ROW('Water Data'!E32)),NA())</f>
        <v>#N/A</v>
      </c>
      <c r="J38" s="504" t="e">
        <f ca="1">+IF(AND(ISNUMBER(OFFSET('Water Data'!$F$4,0,10*ROW('Water Data'!F32))),'Data Summary'!BY38="Yes"),100-OFFSET('Water Data'!$F$4,0,10*ROW('Water Data'!F32)),NA())</f>
        <v>#N/A</v>
      </c>
      <c r="K38" s="504" t="e">
        <f ca="1">+IF(AND(ISNUMBER(OFFSET('Water Data'!$F$6,0,10*ROW('Water Data'!F32))),'Data Summary'!BZ38="Yes"),OFFSET('Water Data'!$F$6,0,10*ROW('Water Data'!F32)),NA())</f>
        <v>#N/A</v>
      </c>
      <c r="L38" s="504" t="e">
        <f ca="1">+IF(AND(ISNUMBER(OFFSET('Water Data'!$F$9,0,10*ROW('Water Data'!F32))),'Data Summary'!CA38="Yes"),OFFSET('Water Data'!$F$9,0,10*ROW('Water Data'!F32)),NA())</f>
        <v>#N/A</v>
      </c>
      <c r="M38" s="504" t="e">
        <f ca="1">+IF(AND(ISNUMBER(OFFSET('Water Data'!$G$4,0,10*ROW('Water Data'!G32))),'Data Summary'!CB38="Yes"),100-OFFSET('Water Data'!$G$4,0,10*ROW('Water Data'!G32)),NA())</f>
        <v>#N/A</v>
      </c>
      <c r="N38" s="504" t="e">
        <f ca="1">+IF(AND(ISNUMBER(OFFSET('Water Data'!$G$6,0,10*ROW('Water Data'!G32))),'Data Summary'!CC38="Yes"),OFFSET('Water Data'!$G$6,0,10*ROW('Water Data'!G32)),NA())</f>
        <v>#N/A</v>
      </c>
      <c r="O38" s="504" t="e">
        <f ca="1">+IF(AND(ISNUMBER(OFFSET('Water Data'!$G$9,0,10*ROW('Water Data'!G32))),'Data Summary'!CD38="Yes"),OFFSET('Water Data'!$G$9,0,10*ROW('Water Data'!G32)),NA())</f>
        <v>#N/A</v>
      </c>
      <c r="P38" s="504" t="e">
        <f ca="1">+IF(AND(ISNUMBER(OFFSET('Water Data'!$H$4,0,10*ROW('Water Data'!H32))),'Data Summary'!CE38="Yes"),100-OFFSET('Water Data'!$H$4,0,10*ROW('Water Data'!H32)),NA())</f>
        <v>#N/A</v>
      </c>
      <c r="Q38" s="504" t="e">
        <f ca="1">+IF(AND(ISNUMBER(OFFSET('Water Data'!$H$6,0,10*ROW('Water Data'!H32))),'Data Summary'!CF38="Yes"),OFFSET('Water Data'!$H$6,0,10*ROW('Water Data'!H32)),NA())</f>
        <v>#N/A</v>
      </c>
      <c r="R38" s="504" t="e">
        <f ca="1">+IF(AND(ISNUMBER(OFFSET('Water Data'!$H$9,0,10*ROW('Water Data'!H32))),'Data Summary'!CG38="Yes"),OFFSET('Water Data'!$H$9,0,10*ROW('Water Data'!H32)),NA())</f>
        <v>#N/A</v>
      </c>
      <c r="S38" s="504" t="e">
        <f ca="1">+IF(AND(ISNUMBER(OFFSET('Water Data'!$I$4,0,10*ROW('Water Data'!I32))),'Data Summary'!CH38="Yes"),100-OFFSET('Water Data'!$I$4,0,10*ROW('Water Data'!I32)),NA())</f>
        <v>#N/A</v>
      </c>
      <c r="T38" s="504" t="e">
        <f ca="1">+IF(AND(ISNUMBER(OFFSET('Water Data'!$I$6,0,10*ROW('Water Data'!I32))),'Data Summary'!CI38="Yes"),OFFSET('Water Data'!$I$6,0,10*ROW('Water Data'!I32)),NA())</f>
        <v>#N/A</v>
      </c>
      <c r="U38" s="504" t="e">
        <f ca="1">+IF(AND(ISNUMBER(OFFSET('Water Data'!$I$9,0,10*ROW('Water Data'!I32))),'Data Summary'!CJ38="Yes"),OFFSET('Water Data'!$I$9,0,10*ROW('Water Data'!I32)),NA())</f>
        <v>#N/A</v>
      </c>
      <c r="V38" s="505" t="e">
        <f ca="1">+IF(AND(ISNUMBER(OFFSET('Sanitation Data'!$D$4,0,10*ROW('Sanitation Data'!D32))),'Data Summary'!CK38="Yes"),100-OFFSET('Sanitation Data'!$D$4,0,10*ROW('Sanitation Data'!D32)),NA())</f>
        <v>#N/A</v>
      </c>
      <c r="W38" s="505" t="e">
        <f ca="1">+IF(AND(ISNUMBER(OFFSET('Sanitation Data'!$D$6,0,10*ROW('Sanitation Data'!D32))),'Data Summary'!CL38="Yes"),OFFSET('Sanitation Data'!$D$6,0,10*ROW('Sanitation Data'!D32)),NA())</f>
        <v>#N/A</v>
      </c>
      <c r="X38" s="505" t="e">
        <f ca="1">+IF(AND(ISNUMBER(OFFSET('Sanitation Data'!$D$10,0,10*ROW('Sanitation Data'!D32))),'Data Summary'!CM38="Yes"),OFFSET('Sanitation Data'!$D$10,0,10*ROW('Sanitation Data'!D32)),NA())</f>
        <v>#N/A</v>
      </c>
      <c r="Y38" s="505" t="e">
        <f ca="1">+IF(AND(ISNUMBER(OFFSET('Sanitation Data'!$D$11,0,10*ROW('Sanitation Data'!D32))),'Data Summary'!CN38="Yes"),OFFSET('Sanitation Data'!$D$11,0,10*ROW('Sanitation Data'!D32)),NA())</f>
        <v>#N/A</v>
      </c>
      <c r="Z38" s="505" t="e">
        <f ca="1">+IF(AND(ISNUMBER(OFFSET('Sanitation Data'!$D$12,0,10*ROW('Sanitation Data'!D32))),'Data Summary'!CO38="Yes"),OFFSET('Sanitation Data'!$D$12,0,10*ROW('Sanitation Data'!D32)),NA())</f>
        <v>#N/A</v>
      </c>
      <c r="AA38" s="505" t="e">
        <f ca="1">+IF(AND(ISNUMBER(OFFSET('Sanitation Data'!$E$4,0,10*ROW('Sanitation Data'!E32))),'Data Summary'!CP38="Yes"),100-OFFSET('Sanitation Data'!$E$4,0,10*ROW('Sanitation Data'!E32)),NA())</f>
        <v>#N/A</v>
      </c>
      <c r="AB38" s="505" t="e">
        <f ca="1">+IF(AND(ISNUMBER(OFFSET('Sanitation Data'!$E$6,0,10*ROW('Sanitation Data'!E32))),'Data Summary'!CQ38="Yes"),OFFSET('Sanitation Data'!$E$6,0,10*ROW('Sanitation Data'!E32)),NA())</f>
        <v>#N/A</v>
      </c>
      <c r="AC38" s="505" t="e">
        <f ca="1">+IF(AND(ISNUMBER(OFFSET('Sanitation Data'!$E$10,0,10*ROW('Sanitation Data'!E32))),'Data Summary'!CR38="Yes"),OFFSET('Sanitation Data'!$E$10,0,10*ROW('Sanitation Data'!E32)),NA())</f>
        <v>#N/A</v>
      </c>
      <c r="AD38" s="505" t="e">
        <f ca="1">+IF(AND(ISNUMBER(OFFSET('Sanitation Data'!$E$11,0,10*ROW('Sanitation Data'!E32))),'Data Summary'!CS38="Yes"),OFFSET('Sanitation Data'!$E$11,0,10*ROW('Sanitation Data'!E32)),NA())</f>
        <v>#N/A</v>
      </c>
      <c r="AE38" s="505" t="e">
        <f ca="1">+IF(AND(ISNUMBER(OFFSET('Sanitation Data'!$E$12,0,10*ROW('Sanitation Data'!E32))),'Data Summary'!CT38="Yes"),OFFSET('Sanitation Data'!$E$12,0,10*ROW('Sanitation Data'!E32)),NA())</f>
        <v>#N/A</v>
      </c>
      <c r="AF38" s="505" t="e">
        <f ca="1">+IF(AND(ISNUMBER(OFFSET('Sanitation Data'!$F$4,0,10*ROW('Sanitation Data'!F32))),'Data Summary'!CU38="Yes"),100-OFFSET('Sanitation Data'!$F$4,0,10*ROW('Sanitation Data'!F32)),NA())</f>
        <v>#N/A</v>
      </c>
      <c r="AG38" s="505" t="e">
        <f ca="1">+IF(AND(ISNUMBER(OFFSET('Sanitation Data'!$F$6,0,10*ROW('Sanitation Data'!F32))),'Data Summary'!CV38="Yes"),OFFSET('Sanitation Data'!$F$6,0,10*ROW('Sanitation Data'!F32)),NA())</f>
        <v>#N/A</v>
      </c>
      <c r="AH38" s="505" t="e">
        <f ca="1">+IF(AND(ISNUMBER(OFFSET('Sanitation Data'!$F$10,0,10*ROW('Sanitation Data'!F32))),'Data Summary'!CW38="Yes"),OFFSET('Sanitation Data'!$F$10,0,10*ROW('Sanitation Data'!F32)),NA())</f>
        <v>#N/A</v>
      </c>
      <c r="AI38" s="505" t="e">
        <f ca="1">+IF(AND(ISNUMBER(OFFSET('Sanitation Data'!$F$11,0,10*ROW('Sanitation Data'!F32))),'Data Summary'!CX38="Yes"),OFFSET('Sanitation Data'!$F$11,0,10*ROW('Sanitation Data'!F32)),NA())</f>
        <v>#N/A</v>
      </c>
      <c r="AJ38" s="505" t="e">
        <f ca="1">+IF(AND(ISNUMBER(OFFSET('Sanitation Data'!$F$12,0,10*ROW('Sanitation Data'!F32))),'Data Summary'!CY38="Yes"),OFFSET('Sanitation Data'!$F$12,0,10*ROW('Sanitation Data'!F32)),NA())</f>
        <v>#N/A</v>
      </c>
      <c r="AK38" s="505" t="e">
        <f ca="1">+IF(AND(ISNUMBER(OFFSET('Sanitation Data'!$G$4,0,10*ROW('Sanitation Data'!G32))),'Data Summary'!CZ38="Yes"),100-OFFSET('Sanitation Data'!$G$4,0,10*ROW('Sanitation Data'!G32)),NA())</f>
        <v>#N/A</v>
      </c>
      <c r="AL38" s="505" t="e">
        <f ca="1">+IF(AND(ISNUMBER(OFFSET('Sanitation Data'!$G$6,0,10*ROW('Sanitation Data'!G32))),'Data Summary'!DA38="Yes"),OFFSET('Sanitation Data'!$G$6,0,10*ROW('Sanitation Data'!G32)),NA())</f>
        <v>#N/A</v>
      </c>
      <c r="AM38" s="505" t="e">
        <f ca="1">+IF(AND(ISNUMBER(OFFSET('Sanitation Data'!$G$10,0,10*ROW('Sanitation Data'!G32))),'Data Summary'!DB38="Yes"),OFFSET('Sanitation Data'!$G$10,0,10*ROW('Sanitation Data'!G32)),NA())</f>
        <v>#N/A</v>
      </c>
      <c r="AN38" s="505" t="e">
        <f ca="1">+IF(AND(ISNUMBER(OFFSET('Sanitation Data'!$G$11,0,10*ROW('Sanitation Data'!G32))),'Data Summary'!DC38="Yes"),OFFSET('Sanitation Data'!$G$11,0,10*ROW('Sanitation Data'!G32)),NA())</f>
        <v>#N/A</v>
      </c>
      <c r="AO38" s="505" t="e">
        <f ca="1">+IF(AND(ISNUMBER(OFFSET('Sanitation Data'!$G$12,0,10*ROW('Sanitation Data'!G32))),'Data Summary'!DD38="Yes"),OFFSET('Sanitation Data'!$G$12,0,10*ROW('Sanitation Data'!G32)),NA())</f>
        <v>#N/A</v>
      </c>
      <c r="AP38" s="505" t="e">
        <f ca="1">+IF(AND(ISNUMBER(OFFSET('Sanitation Data'!$H$4,0,10*ROW('Sanitation Data'!H32))),'Data Summary'!DE38="Yes"),100-OFFSET('Sanitation Data'!$H$4,0,10*ROW('Sanitation Data'!H32)),NA())</f>
        <v>#N/A</v>
      </c>
      <c r="AQ38" s="505" t="e">
        <f ca="1">+IF(AND(ISNUMBER(OFFSET('Sanitation Data'!$H$6,0,10*ROW('Sanitation Data'!H32))),'Data Summary'!DF38="Yes"),OFFSET('Sanitation Data'!$H$6,0,10*ROW('Sanitation Data'!H32)),NA())</f>
        <v>#N/A</v>
      </c>
      <c r="AR38" s="505" t="e">
        <f ca="1">+IF(AND(ISNUMBER(OFFSET('Sanitation Data'!$H$10,0,10*ROW('Sanitation Data'!H32))),'Data Summary'!DG38="Yes"),OFFSET('Sanitation Data'!$H$10,0,10*ROW('Sanitation Data'!H32)),NA())</f>
        <v>#N/A</v>
      </c>
      <c r="AS38" s="505" t="e">
        <f ca="1">+IF(AND(ISNUMBER(OFFSET('Sanitation Data'!$H$11,0,10*ROW('Sanitation Data'!H32))),'Data Summary'!DH38="Yes"),OFFSET('Sanitation Data'!$H$11,0,10*ROW('Sanitation Data'!H32)),NA())</f>
        <v>#N/A</v>
      </c>
      <c r="AT38" s="505" t="e">
        <f ca="1">+IF(AND(ISNUMBER(OFFSET('Sanitation Data'!$H$12,0,10*ROW('Sanitation Data'!H32))),'Data Summary'!DI38="Yes"),OFFSET('Sanitation Data'!$H$12,0,10*ROW('Sanitation Data'!H32)),NA())</f>
        <v>#N/A</v>
      </c>
      <c r="AU38" s="505" t="e">
        <f ca="1">+IF(AND(ISNUMBER(OFFSET('Sanitation Data'!$I$4,0,10*ROW('Sanitation Data'!I32))),'Data Summary'!DJ38="Yes"),100-OFFSET('Sanitation Data'!$I$4,0,10*ROW('Sanitation Data'!I32)),NA())</f>
        <v>#N/A</v>
      </c>
      <c r="AV38" s="505" t="e">
        <f ca="1">+IF(AND(ISNUMBER(OFFSET('Sanitation Data'!$I$6,0,10*ROW('Sanitation Data'!I32))),'Data Summary'!DK38="Yes"),OFFSET('Sanitation Data'!$I$6,0,10*ROW('Sanitation Data'!I32)),NA())</f>
        <v>#N/A</v>
      </c>
      <c r="AW38" s="505" t="e">
        <f ca="1">+IF(AND(ISNUMBER(OFFSET('Sanitation Data'!$I$10,0,10*ROW('Sanitation Data'!I32))),'Data Summary'!DL38="Yes"),OFFSET('Sanitation Data'!$I$10,0,10*ROW('Sanitation Data'!I32)),NA())</f>
        <v>#N/A</v>
      </c>
      <c r="AX38" s="505" t="e">
        <f ca="1">+IF(AND(ISNUMBER(OFFSET('Sanitation Data'!$I$11,0,10*ROW('Sanitation Data'!I32))),'Data Summary'!DM38="Yes"),OFFSET('Sanitation Data'!$I$11,0,10*ROW('Sanitation Data'!I32)),NA())</f>
        <v>#N/A</v>
      </c>
      <c r="AY38" s="505" t="e">
        <f ca="1">+IF(AND(ISNUMBER(OFFSET('Sanitation Data'!$I$12,0,10*ROW('Sanitation Data'!I32))),'Data Summary'!DN38="Yes"),OFFSET('Sanitation Data'!$I$12,0,10*ROW('Sanitation Data'!I32)),NA())</f>
        <v>#N/A</v>
      </c>
      <c r="AZ38" s="506" t="e">
        <f ca="1">+IF(AND(ISNUMBER(OFFSET('Hygiene Data'!$D$5,0,10*ROW('Hygiene Data'!D32))),'Data Summary'!DO38="Yes"),OFFSET('Hygiene Data'!$D$5,0,10*ROW('Hygiene Data'!D32)),NA())</f>
        <v>#N/A</v>
      </c>
      <c r="BA38" s="506" t="e">
        <f ca="1">+IF(AND(ISNUMBER(OFFSET('Hygiene Data'!$D$7,0,10*ROW('Hygiene Data'!D32))),'Data Summary'!DP38="Yes"),OFFSET('Hygiene Data'!$D$7,0,10*ROW('Hygiene Data'!D32)),NA())</f>
        <v>#N/A</v>
      </c>
      <c r="BB38" s="506" t="e">
        <f ca="1">+IF(AND(ISNUMBER(OFFSET('Hygiene Data'!$D$9,0,10*ROW('Hygiene Data'!D32))),'Data Summary'!DQ38="Yes"),OFFSET('Hygiene Data'!$D$9,0,10*ROW('Hygiene Data'!D32)),NA())</f>
        <v>#N/A</v>
      </c>
      <c r="BC38" s="506" t="e">
        <f ca="1">+IF(AND(ISNUMBER(OFFSET('Hygiene Data'!$E$5,0,10*ROW('Hygiene Data'!E32))),'Data Summary'!DR38="Yes"),OFFSET('Hygiene Data'!$E$5,0,10*ROW('Hygiene Data'!E32)),NA())</f>
        <v>#N/A</v>
      </c>
      <c r="BD38" s="506" t="e">
        <f ca="1">+IF(AND(ISNUMBER(OFFSET('Hygiene Data'!$E$7,0,10*ROW('Hygiene Data'!E32))),'Data Summary'!DS38="Yes"),OFFSET('Hygiene Data'!$E$7,0,10*ROW('Hygiene Data'!E32)),NA())</f>
        <v>#N/A</v>
      </c>
      <c r="BE38" s="506" t="e">
        <f ca="1">+IF(AND(ISNUMBER(OFFSET('Hygiene Data'!$E$9,0,10*ROW('Hygiene Data'!E32))),'Data Summary'!DT38="Yes"),OFFSET('Hygiene Data'!$E$9,0,10*ROW('Hygiene Data'!E32)),NA())</f>
        <v>#N/A</v>
      </c>
      <c r="BF38" s="506" t="e">
        <f ca="1">+IF(AND(ISNUMBER(OFFSET('Hygiene Data'!$F$5,0,10*ROW('Hygiene Data'!F32))),'Data Summary'!DU38="Yes"),OFFSET('Hygiene Data'!$F$5,0,10*ROW('Hygiene Data'!F32)),NA())</f>
        <v>#N/A</v>
      </c>
      <c r="BG38" s="506" t="e">
        <f ca="1">+IF(AND(ISNUMBER(OFFSET('Hygiene Data'!$F$7,0,10*ROW('Hygiene Data'!F32))),'Data Summary'!DV38="Yes"),OFFSET('Hygiene Data'!$F$7,0,10*ROW('Hygiene Data'!F32)),NA())</f>
        <v>#N/A</v>
      </c>
      <c r="BH38" s="506" t="e">
        <f ca="1">+IF(AND(ISNUMBER(OFFSET('Hygiene Data'!$F$9,0,10*ROW('Hygiene Data'!F32))),'Data Summary'!DW38="Yes"),OFFSET('Hygiene Data'!$F$9,0,10*ROW('Hygiene Data'!F32)),NA())</f>
        <v>#N/A</v>
      </c>
      <c r="BI38" s="506" t="e">
        <f ca="1">+IF(AND(ISNUMBER(OFFSET('Hygiene Data'!$G$5,0,10*ROW('Hygiene Data'!G32))),'Data Summary'!DX38="Yes"),OFFSET('Hygiene Data'!$G$5,0,10*ROW('Hygiene Data'!G32)),NA())</f>
        <v>#N/A</v>
      </c>
      <c r="BJ38" s="506" t="e">
        <f ca="1">+IF(AND(ISNUMBER(OFFSET('Hygiene Data'!$G$7,0,10*ROW('Hygiene Data'!G32))),'Data Summary'!DY38="Yes"),OFFSET('Hygiene Data'!$G$7,0,10*ROW('Hygiene Data'!G32)),NA())</f>
        <v>#N/A</v>
      </c>
      <c r="BK38" s="506" t="e">
        <f ca="1">+IF(AND(ISNUMBER(OFFSET('Hygiene Data'!$G$9,0,10*ROW('Hygiene Data'!G32))),'Data Summary'!DZ38="Yes"),OFFSET('Hygiene Data'!$G$9,0,10*ROW('Hygiene Data'!G32)),NA())</f>
        <v>#N/A</v>
      </c>
      <c r="BL38" s="506" t="e">
        <f ca="1">+IF(AND(ISNUMBER(OFFSET('Hygiene Data'!$H$5,0,10*ROW('Hygiene Data'!H32))),'Data Summary'!EA38="Yes"),OFFSET('Hygiene Data'!$H$5,0,10*ROW('Hygiene Data'!H32)),NA())</f>
        <v>#N/A</v>
      </c>
      <c r="BM38" s="506" t="e">
        <f ca="1">+IF(AND(ISNUMBER(OFFSET('Hygiene Data'!$H$7,0,10*ROW('Hygiene Data'!H32))),'Data Summary'!EB38="Yes"),OFFSET('Hygiene Data'!$H$7,0,10*ROW('Hygiene Data'!H32)),NA())</f>
        <v>#N/A</v>
      </c>
      <c r="BN38" s="506" t="e">
        <f ca="1">+IF(AND(ISNUMBER(OFFSET('Hygiene Data'!$H$9,0,10*ROW('Hygiene Data'!H32))),'Data Summary'!EC38="Yes"),OFFSET('Hygiene Data'!$H$9,0,10*ROW('Hygiene Data'!H32)),NA())</f>
        <v>#N/A</v>
      </c>
      <c r="BO38" s="506" t="e">
        <f ca="1">+IF(AND(ISNUMBER(OFFSET('Hygiene Data'!$I$5,0,10*ROW('Hygiene Data'!I32))),'Data Summary'!ED38="Yes"),OFFSET('Hygiene Data'!$I$5,0,10*ROW('Hygiene Data'!I32)),NA())</f>
        <v>#N/A</v>
      </c>
      <c r="BP38" s="506" t="e">
        <f ca="1">+IF(AND(ISNUMBER(OFFSET('Hygiene Data'!$I$7,0,10*ROW('Hygiene Data'!I32))),'Data Summary'!EE38="Yes"),OFFSET('Hygiene Data'!$I$7,0,10*ROW('Hygiene Data'!I32)),NA())</f>
        <v>#N/A</v>
      </c>
      <c r="BQ38" s="506" t="e">
        <f ca="1">+IF(AND(ISNUMBER(OFFSET('Hygiene Data'!$I$9,0,10*ROW('Hygiene Data'!I32))),'Data Summary'!EF38="Yes"),OFFSET('Hygiene Data'!$I$9,0,10*ROW('Hygiene Data'!I32)),NA())</f>
        <v>#N/A</v>
      </c>
    </row>
    <row r="39" spans="1:69" x14ac:dyDescent="0.25">
      <c r="A39" s="502" t="e">
        <f ca="1">+RIGHT('Data Summary'!A39,LEN('Data Summary'!A39)-9)</f>
        <v>#VALUE!</v>
      </c>
      <c r="B39" s="476" t="str">
        <f ca="1">+IF(ISTEXT('Data Summary'!B39),'Data Summary'!B39,"")</f>
        <v/>
      </c>
      <c r="C39" s="503" t="e">
        <f ca="1">+VALUE('Data Summary'!C39)</f>
        <v>#VALUE!</v>
      </c>
      <c r="D39" s="504" t="e">
        <f ca="1">+IF(AND(ISNUMBER(OFFSET('Water Data'!$D$4,0,10*ROW('Water Data'!D33))),'Data Summary'!BS39="Yes"),100-OFFSET('Water Data'!$D$4,0,10*ROW('Water Data'!D33)),NA())</f>
        <v>#N/A</v>
      </c>
      <c r="E39" s="504" t="e">
        <f ca="1">+IF(AND(ISNUMBER(OFFSET('Water Data'!$D$6,0,10*ROW('Water Data'!D33))),'Data Summary'!BT39="Yes"),OFFSET('Water Data'!$D$6,0,10*ROW('Water Data'!D33)),NA())</f>
        <v>#N/A</v>
      </c>
      <c r="F39" s="504" t="e">
        <f ca="1">+IF(AND(ISNUMBER(OFFSET('Water Data'!$D$9,0,10*ROW('Water Data'!D33))),'Data Summary'!BU39="Yes"),OFFSET('Water Data'!$D$9,0,10*ROW('Water Data'!D33)),NA())</f>
        <v>#N/A</v>
      </c>
      <c r="G39" s="504" t="e">
        <f ca="1">+IF(AND(ISNUMBER(OFFSET('Water Data'!$E$4,0,10*ROW('Water Data'!E33))),'Data Summary'!BV39="Yes"),100-OFFSET('Water Data'!$E$4,0,10*ROW('Water Data'!E33)),NA())</f>
        <v>#N/A</v>
      </c>
      <c r="H39" s="504" t="e">
        <f ca="1">+IF(AND(ISNUMBER(OFFSET('Water Data'!$E$6,0,10*ROW('Water Data'!E33))),'Data Summary'!BW39="Yes"),OFFSET('Water Data'!$E$6,0,10*ROW('Water Data'!E33)),NA())</f>
        <v>#N/A</v>
      </c>
      <c r="I39" s="504" t="e">
        <f ca="1">+IF(AND(ISNUMBER(OFFSET('Water Data'!$E$9,0,10*ROW('Water Data'!E33))),'Data Summary'!BX39="Yes"),OFFSET('Water Data'!$E$9,0,10*ROW('Water Data'!E33)),NA())</f>
        <v>#N/A</v>
      </c>
      <c r="J39" s="504" t="e">
        <f ca="1">+IF(AND(ISNUMBER(OFFSET('Water Data'!$F$4,0,10*ROW('Water Data'!F33))),'Data Summary'!BY39="Yes"),100-OFFSET('Water Data'!$F$4,0,10*ROW('Water Data'!F33)),NA())</f>
        <v>#N/A</v>
      </c>
      <c r="K39" s="504" t="e">
        <f ca="1">+IF(AND(ISNUMBER(OFFSET('Water Data'!$F$6,0,10*ROW('Water Data'!F33))),'Data Summary'!BZ39="Yes"),OFFSET('Water Data'!$F$6,0,10*ROW('Water Data'!F33)),NA())</f>
        <v>#N/A</v>
      </c>
      <c r="L39" s="504" t="e">
        <f ca="1">+IF(AND(ISNUMBER(OFFSET('Water Data'!$F$9,0,10*ROW('Water Data'!F33))),'Data Summary'!CA39="Yes"),OFFSET('Water Data'!$F$9,0,10*ROW('Water Data'!F33)),NA())</f>
        <v>#N/A</v>
      </c>
      <c r="M39" s="504" t="e">
        <f ca="1">+IF(AND(ISNUMBER(OFFSET('Water Data'!$G$4,0,10*ROW('Water Data'!G33))),'Data Summary'!CB39="Yes"),100-OFFSET('Water Data'!$G$4,0,10*ROW('Water Data'!G33)),NA())</f>
        <v>#N/A</v>
      </c>
      <c r="N39" s="504" t="e">
        <f ca="1">+IF(AND(ISNUMBER(OFFSET('Water Data'!$G$6,0,10*ROW('Water Data'!G33))),'Data Summary'!CC39="Yes"),OFFSET('Water Data'!$G$6,0,10*ROW('Water Data'!G33)),NA())</f>
        <v>#N/A</v>
      </c>
      <c r="O39" s="504" t="e">
        <f ca="1">+IF(AND(ISNUMBER(OFFSET('Water Data'!$G$9,0,10*ROW('Water Data'!G33))),'Data Summary'!CD39="Yes"),OFFSET('Water Data'!$G$9,0,10*ROW('Water Data'!G33)),NA())</f>
        <v>#N/A</v>
      </c>
      <c r="P39" s="504" t="e">
        <f ca="1">+IF(AND(ISNUMBER(OFFSET('Water Data'!$H$4,0,10*ROW('Water Data'!H33))),'Data Summary'!CE39="Yes"),100-OFFSET('Water Data'!$H$4,0,10*ROW('Water Data'!H33)),NA())</f>
        <v>#N/A</v>
      </c>
      <c r="Q39" s="504" t="e">
        <f ca="1">+IF(AND(ISNUMBER(OFFSET('Water Data'!$H$6,0,10*ROW('Water Data'!H33))),'Data Summary'!CF39="Yes"),OFFSET('Water Data'!$H$6,0,10*ROW('Water Data'!H33)),NA())</f>
        <v>#N/A</v>
      </c>
      <c r="R39" s="504" t="e">
        <f ca="1">+IF(AND(ISNUMBER(OFFSET('Water Data'!$H$9,0,10*ROW('Water Data'!H33))),'Data Summary'!CG39="Yes"),OFFSET('Water Data'!$H$9,0,10*ROW('Water Data'!H33)),NA())</f>
        <v>#N/A</v>
      </c>
      <c r="S39" s="504" t="e">
        <f ca="1">+IF(AND(ISNUMBER(OFFSET('Water Data'!$I$4,0,10*ROW('Water Data'!I33))),'Data Summary'!CH39="Yes"),100-OFFSET('Water Data'!$I$4,0,10*ROW('Water Data'!I33)),NA())</f>
        <v>#N/A</v>
      </c>
      <c r="T39" s="504" t="e">
        <f ca="1">+IF(AND(ISNUMBER(OFFSET('Water Data'!$I$6,0,10*ROW('Water Data'!I33))),'Data Summary'!CI39="Yes"),OFFSET('Water Data'!$I$6,0,10*ROW('Water Data'!I33)),NA())</f>
        <v>#N/A</v>
      </c>
      <c r="U39" s="504" t="e">
        <f ca="1">+IF(AND(ISNUMBER(OFFSET('Water Data'!$I$9,0,10*ROW('Water Data'!I33))),'Data Summary'!CJ39="Yes"),OFFSET('Water Data'!$I$9,0,10*ROW('Water Data'!I33)),NA())</f>
        <v>#N/A</v>
      </c>
      <c r="V39" s="505" t="e">
        <f ca="1">+IF(AND(ISNUMBER(OFFSET('Sanitation Data'!$D$4,0,10*ROW('Sanitation Data'!D33))),'Data Summary'!CK39="Yes"),100-OFFSET('Sanitation Data'!$D$4,0,10*ROW('Sanitation Data'!D33)),NA())</f>
        <v>#N/A</v>
      </c>
      <c r="W39" s="505" t="e">
        <f ca="1">+IF(AND(ISNUMBER(OFFSET('Sanitation Data'!$D$6,0,10*ROW('Sanitation Data'!D33))),'Data Summary'!CL39="Yes"),OFFSET('Sanitation Data'!$D$6,0,10*ROW('Sanitation Data'!D33)),NA())</f>
        <v>#N/A</v>
      </c>
      <c r="X39" s="505" t="e">
        <f ca="1">+IF(AND(ISNUMBER(OFFSET('Sanitation Data'!$D$10,0,10*ROW('Sanitation Data'!D33))),'Data Summary'!CM39="Yes"),OFFSET('Sanitation Data'!$D$10,0,10*ROW('Sanitation Data'!D33)),NA())</f>
        <v>#N/A</v>
      </c>
      <c r="Y39" s="505" t="e">
        <f ca="1">+IF(AND(ISNUMBER(OFFSET('Sanitation Data'!$D$11,0,10*ROW('Sanitation Data'!D33))),'Data Summary'!CN39="Yes"),OFFSET('Sanitation Data'!$D$11,0,10*ROW('Sanitation Data'!D33)),NA())</f>
        <v>#N/A</v>
      </c>
      <c r="Z39" s="505" t="e">
        <f ca="1">+IF(AND(ISNUMBER(OFFSET('Sanitation Data'!$D$12,0,10*ROW('Sanitation Data'!D33))),'Data Summary'!CO39="Yes"),OFFSET('Sanitation Data'!$D$12,0,10*ROW('Sanitation Data'!D33)),NA())</f>
        <v>#N/A</v>
      </c>
      <c r="AA39" s="505" t="e">
        <f ca="1">+IF(AND(ISNUMBER(OFFSET('Sanitation Data'!$E$4,0,10*ROW('Sanitation Data'!E33))),'Data Summary'!CP39="Yes"),100-OFFSET('Sanitation Data'!$E$4,0,10*ROW('Sanitation Data'!E33)),NA())</f>
        <v>#N/A</v>
      </c>
      <c r="AB39" s="505" t="e">
        <f ca="1">+IF(AND(ISNUMBER(OFFSET('Sanitation Data'!$E$6,0,10*ROW('Sanitation Data'!E33))),'Data Summary'!CQ39="Yes"),OFFSET('Sanitation Data'!$E$6,0,10*ROW('Sanitation Data'!E33)),NA())</f>
        <v>#N/A</v>
      </c>
      <c r="AC39" s="505" t="e">
        <f ca="1">+IF(AND(ISNUMBER(OFFSET('Sanitation Data'!$E$10,0,10*ROW('Sanitation Data'!E33))),'Data Summary'!CR39="Yes"),OFFSET('Sanitation Data'!$E$10,0,10*ROW('Sanitation Data'!E33)),NA())</f>
        <v>#N/A</v>
      </c>
      <c r="AD39" s="505" t="e">
        <f ca="1">+IF(AND(ISNUMBER(OFFSET('Sanitation Data'!$E$11,0,10*ROW('Sanitation Data'!E33))),'Data Summary'!CS39="Yes"),OFFSET('Sanitation Data'!$E$11,0,10*ROW('Sanitation Data'!E33)),NA())</f>
        <v>#N/A</v>
      </c>
      <c r="AE39" s="505" t="e">
        <f ca="1">+IF(AND(ISNUMBER(OFFSET('Sanitation Data'!$E$12,0,10*ROW('Sanitation Data'!E33))),'Data Summary'!CT39="Yes"),OFFSET('Sanitation Data'!$E$12,0,10*ROW('Sanitation Data'!E33)),NA())</f>
        <v>#N/A</v>
      </c>
      <c r="AF39" s="505" t="e">
        <f ca="1">+IF(AND(ISNUMBER(OFFSET('Sanitation Data'!$F$4,0,10*ROW('Sanitation Data'!F33))),'Data Summary'!CU39="Yes"),100-OFFSET('Sanitation Data'!$F$4,0,10*ROW('Sanitation Data'!F33)),NA())</f>
        <v>#N/A</v>
      </c>
      <c r="AG39" s="505" t="e">
        <f ca="1">+IF(AND(ISNUMBER(OFFSET('Sanitation Data'!$F$6,0,10*ROW('Sanitation Data'!F33))),'Data Summary'!CV39="Yes"),OFFSET('Sanitation Data'!$F$6,0,10*ROW('Sanitation Data'!F33)),NA())</f>
        <v>#N/A</v>
      </c>
      <c r="AH39" s="505" t="e">
        <f ca="1">+IF(AND(ISNUMBER(OFFSET('Sanitation Data'!$F$10,0,10*ROW('Sanitation Data'!F33))),'Data Summary'!CW39="Yes"),OFFSET('Sanitation Data'!$F$10,0,10*ROW('Sanitation Data'!F33)),NA())</f>
        <v>#N/A</v>
      </c>
      <c r="AI39" s="505" t="e">
        <f ca="1">+IF(AND(ISNUMBER(OFFSET('Sanitation Data'!$F$11,0,10*ROW('Sanitation Data'!F33))),'Data Summary'!CX39="Yes"),OFFSET('Sanitation Data'!$F$11,0,10*ROW('Sanitation Data'!F33)),NA())</f>
        <v>#N/A</v>
      </c>
      <c r="AJ39" s="505" t="e">
        <f ca="1">+IF(AND(ISNUMBER(OFFSET('Sanitation Data'!$F$12,0,10*ROW('Sanitation Data'!F33))),'Data Summary'!CY39="Yes"),OFFSET('Sanitation Data'!$F$12,0,10*ROW('Sanitation Data'!F33)),NA())</f>
        <v>#N/A</v>
      </c>
      <c r="AK39" s="505" t="e">
        <f ca="1">+IF(AND(ISNUMBER(OFFSET('Sanitation Data'!$G$4,0,10*ROW('Sanitation Data'!G33))),'Data Summary'!CZ39="Yes"),100-OFFSET('Sanitation Data'!$G$4,0,10*ROW('Sanitation Data'!G33)),NA())</f>
        <v>#N/A</v>
      </c>
      <c r="AL39" s="505" t="e">
        <f ca="1">+IF(AND(ISNUMBER(OFFSET('Sanitation Data'!$G$6,0,10*ROW('Sanitation Data'!G33))),'Data Summary'!DA39="Yes"),OFFSET('Sanitation Data'!$G$6,0,10*ROW('Sanitation Data'!G33)),NA())</f>
        <v>#N/A</v>
      </c>
      <c r="AM39" s="505" t="e">
        <f ca="1">+IF(AND(ISNUMBER(OFFSET('Sanitation Data'!$G$10,0,10*ROW('Sanitation Data'!G33))),'Data Summary'!DB39="Yes"),OFFSET('Sanitation Data'!$G$10,0,10*ROW('Sanitation Data'!G33)),NA())</f>
        <v>#N/A</v>
      </c>
      <c r="AN39" s="505" t="e">
        <f ca="1">+IF(AND(ISNUMBER(OFFSET('Sanitation Data'!$G$11,0,10*ROW('Sanitation Data'!G33))),'Data Summary'!DC39="Yes"),OFFSET('Sanitation Data'!$G$11,0,10*ROW('Sanitation Data'!G33)),NA())</f>
        <v>#N/A</v>
      </c>
      <c r="AO39" s="505" t="e">
        <f ca="1">+IF(AND(ISNUMBER(OFFSET('Sanitation Data'!$G$12,0,10*ROW('Sanitation Data'!G33))),'Data Summary'!DD39="Yes"),OFFSET('Sanitation Data'!$G$12,0,10*ROW('Sanitation Data'!G33)),NA())</f>
        <v>#N/A</v>
      </c>
      <c r="AP39" s="505" t="e">
        <f ca="1">+IF(AND(ISNUMBER(OFFSET('Sanitation Data'!$H$4,0,10*ROW('Sanitation Data'!H33))),'Data Summary'!DE39="Yes"),100-OFFSET('Sanitation Data'!$H$4,0,10*ROW('Sanitation Data'!H33)),NA())</f>
        <v>#N/A</v>
      </c>
      <c r="AQ39" s="505" t="e">
        <f ca="1">+IF(AND(ISNUMBER(OFFSET('Sanitation Data'!$H$6,0,10*ROW('Sanitation Data'!H33))),'Data Summary'!DF39="Yes"),OFFSET('Sanitation Data'!$H$6,0,10*ROW('Sanitation Data'!H33)),NA())</f>
        <v>#N/A</v>
      </c>
      <c r="AR39" s="505" t="e">
        <f ca="1">+IF(AND(ISNUMBER(OFFSET('Sanitation Data'!$H$10,0,10*ROW('Sanitation Data'!H33))),'Data Summary'!DG39="Yes"),OFFSET('Sanitation Data'!$H$10,0,10*ROW('Sanitation Data'!H33)),NA())</f>
        <v>#N/A</v>
      </c>
      <c r="AS39" s="505" t="e">
        <f ca="1">+IF(AND(ISNUMBER(OFFSET('Sanitation Data'!$H$11,0,10*ROW('Sanitation Data'!H33))),'Data Summary'!DH39="Yes"),OFFSET('Sanitation Data'!$H$11,0,10*ROW('Sanitation Data'!H33)),NA())</f>
        <v>#N/A</v>
      </c>
      <c r="AT39" s="505" t="e">
        <f ca="1">+IF(AND(ISNUMBER(OFFSET('Sanitation Data'!$H$12,0,10*ROW('Sanitation Data'!H33))),'Data Summary'!DI39="Yes"),OFFSET('Sanitation Data'!$H$12,0,10*ROW('Sanitation Data'!H33)),NA())</f>
        <v>#N/A</v>
      </c>
      <c r="AU39" s="505" t="e">
        <f ca="1">+IF(AND(ISNUMBER(OFFSET('Sanitation Data'!$I$4,0,10*ROW('Sanitation Data'!I33))),'Data Summary'!DJ39="Yes"),100-OFFSET('Sanitation Data'!$I$4,0,10*ROW('Sanitation Data'!I33)),NA())</f>
        <v>#N/A</v>
      </c>
      <c r="AV39" s="505" t="e">
        <f ca="1">+IF(AND(ISNUMBER(OFFSET('Sanitation Data'!$I$6,0,10*ROW('Sanitation Data'!I33))),'Data Summary'!DK39="Yes"),OFFSET('Sanitation Data'!$I$6,0,10*ROW('Sanitation Data'!I33)),NA())</f>
        <v>#N/A</v>
      </c>
      <c r="AW39" s="505" t="e">
        <f ca="1">+IF(AND(ISNUMBER(OFFSET('Sanitation Data'!$I$10,0,10*ROW('Sanitation Data'!I33))),'Data Summary'!DL39="Yes"),OFFSET('Sanitation Data'!$I$10,0,10*ROW('Sanitation Data'!I33)),NA())</f>
        <v>#N/A</v>
      </c>
      <c r="AX39" s="505" t="e">
        <f ca="1">+IF(AND(ISNUMBER(OFFSET('Sanitation Data'!$I$11,0,10*ROW('Sanitation Data'!I33))),'Data Summary'!DM39="Yes"),OFFSET('Sanitation Data'!$I$11,0,10*ROW('Sanitation Data'!I33)),NA())</f>
        <v>#N/A</v>
      </c>
      <c r="AY39" s="505" t="e">
        <f ca="1">+IF(AND(ISNUMBER(OFFSET('Sanitation Data'!$I$12,0,10*ROW('Sanitation Data'!I33))),'Data Summary'!DN39="Yes"),OFFSET('Sanitation Data'!$I$12,0,10*ROW('Sanitation Data'!I33)),NA())</f>
        <v>#N/A</v>
      </c>
      <c r="AZ39" s="506" t="e">
        <f ca="1">+IF(AND(ISNUMBER(OFFSET('Hygiene Data'!$D$5,0,10*ROW('Hygiene Data'!D33))),'Data Summary'!DO39="Yes"),OFFSET('Hygiene Data'!$D$5,0,10*ROW('Hygiene Data'!D33)),NA())</f>
        <v>#N/A</v>
      </c>
      <c r="BA39" s="506" t="e">
        <f ca="1">+IF(AND(ISNUMBER(OFFSET('Hygiene Data'!$D$7,0,10*ROW('Hygiene Data'!D33))),'Data Summary'!DP39="Yes"),OFFSET('Hygiene Data'!$D$7,0,10*ROW('Hygiene Data'!D33)),NA())</f>
        <v>#N/A</v>
      </c>
      <c r="BB39" s="506" t="e">
        <f ca="1">+IF(AND(ISNUMBER(OFFSET('Hygiene Data'!$D$9,0,10*ROW('Hygiene Data'!D33))),'Data Summary'!DQ39="Yes"),OFFSET('Hygiene Data'!$D$9,0,10*ROW('Hygiene Data'!D33)),NA())</f>
        <v>#N/A</v>
      </c>
      <c r="BC39" s="506" t="e">
        <f ca="1">+IF(AND(ISNUMBER(OFFSET('Hygiene Data'!$E$5,0,10*ROW('Hygiene Data'!E33))),'Data Summary'!DR39="Yes"),OFFSET('Hygiene Data'!$E$5,0,10*ROW('Hygiene Data'!E33)),NA())</f>
        <v>#N/A</v>
      </c>
      <c r="BD39" s="506" t="e">
        <f ca="1">+IF(AND(ISNUMBER(OFFSET('Hygiene Data'!$E$7,0,10*ROW('Hygiene Data'!E33))),'Data Summary'!DS39="Yes"),OFFSET('Hygiene Data'!$E$7,0,10*ROW('Hygiene Data'!E33)),NA())</f>
        <v>#N/A</v>
      </c>
      <c r="BE39" s="506" t="e">
        <f ca="1">+IF(AND(ISNUMBER(OFFSET('Hygiene Data'!$E$9,0,10*ROW('Hygiene Data'!E33))),'Data Summary'!DT39="Yes"),OFFSET('Hygiene Data'!$E$9,0,10*ROW('Hygiene Data'!E33)),NA())</f>
        <v>#N/A</v>
      </c>
      <c r="BF39" s="506" t="e">
        <f ca="1">+IF(AND(ISNUMBER(OFFSET('Hygiene Data'!$F$5,0,10*ROW('Hygiene Data'!F33))),'Data Summary'!DU39="Yes"),OFFSET('Hygiene Data'!$F$5,0,10*ROW('Hygiene Data'!F33)),NA())</f>
        <v>#N/A</v>
      </c>
      <c r="BG39" s="506" t="e">
        <f ca="1">+IF(AND(ISNUMBER(OFFSET('Hygiene Data'!$F$7,0,10*ROW('Hygiene Data'!F33))),'Data Summary'!DV39="Yes"),OFFSET('Hygiene Data'!$F$7,0,10*ROW('Hygiene Data'!F33)),NA())</f>
        <v>#N/A</v>
      </c>
      <c r="BH39" s="506" t="e">
        <f ca="1">+IF(AND(ISNUMBER(OFFSET('Hygiene Data'!$F$9,0,10*ROW('Hygiene Data'!F33))),'Data Summary'!DW39="Yes"),OFFSET('Hygiene Data'!$F$9,0,10*ROW('Hygiene Data'!F33)),NA())</f>
        <v>#N/A</v>
      </c>
      <c r="BI39" s="506" t="e">
        <f ca="1">+IF(AND(ISNUMBER(OFFSET('Hygiene Data'!$G$5,0,10*ROW('Hygiene Data'!G33))),'Data Summary'!DX39="Yes"),OFFSET('Hygiene Data'!$G$5,0,10*ROW('Hygiene Data'!G33)),NA())</f>
        <v>#N/A</v>
      </c>
      <c r="BJ39" s="506" t="e">
        <f ca="1">+IF(AND(ISNUMBER(OFFSET('Hygiene Data'!$G$7,0,10*ROW('Hygiene Data'!G33))),'Data Summary'!DY39="Yes"),OFFSET('Hygiene Data'!$G$7,0,10*ROW('Hygiene Data'!G33)),NA())</f>
        <v>#N/A</v>
      </c>
      <c r="BK39" s="506" t="e">
        <f ca="1">+IF(AND(ISNUMBER(OFFSET('Hygiene Data'!$G$9,0,10*ROW('Hygiene Data'!G33))),'Data Summary'!DZ39="Yes"),OFFSET('Hygiene Data'!$G$9,0,10*ROW('Hygiene Data'!G33)),NA())</f>
        <v>#N/A</v>
      </c>
      <c r="BL39" s="506" t="e">
        <f ca="1">+IF(AND(ISNUMBER(OFFSET('Hygiene Data'!$H$5,0,10*ROW('Hygiene Data'!H33))),'Data Summary'!EA39="Yes"),OFFSET('Hygiene Data'!$H$5,0,10*ROW('Hygiene Data'!H33)),NA())</f>
        <v>#N/A</v>
      </c>
      <c r="BM39" s="506" t="e">
        <f ca="1">+IF(AND(ISNUMBER(OFFSET('Hygiene Data'!$H$7,0,10*ROW('Hygiene Data'!H33))),'Data Summary'!EB39="Yes"),OFFSET('Hygiene Data'!$H$7,0,10*ROW('Hygiene Data'!H33)),NA())</f>
        <v>#N/A</v>
      </c>
      <c r="BN39" s="506" t="e">
        <f ca="1">+IF(AND(ISNUMBER(OFFSET('Hygiene Data'!$H$9,0,10*ROW('Hygiene Data'!H33))),'Data Summary'!EC39="Yes"),OFFSET('Hygiene Data'!$H$9,0,10*ROW('Hygiene Data'!H33)),NA())</f>
        <v>#N/A</v>
      </c>
      <c r="BO39" s="506" t="e">
        <f ca="1">+IF(AND(ISNUMBER(OFFSET('Hygiene Data'!$I$5,0,10*ROW('Hygiene Data'!I33))),'Data Summary'!ED39="Yes"),OFFSET('Hygiene Data'!$I$5,0,10*ROW('Hygiene Data'!I33)),NA())</f>
        <v>#N/A</v>
      </c>
      <c r="BP39" s="506" t="e">
        <f ca="1">+IF(AND(ISNUMBER(OFFSET('Hygiene Data'!$I$7,0,10*ROW('Hygiene Data'!I33))),'Data Summary'!EE39="Yes"),OFFSET('Hygiene Data'!$I$7,0,10*ROW('Hygiene Data'!I33)),NA())</f>
        <v>#N/A</v>
      </c>
      <c r="BQ39" s="506" t="e">
        <f ca="1">+IF(AND(ISNUMBER(OFFSET('Hygiene Data'!$I$9,0,10*ROW('Hygiene Data'!I33))),'Data Summary'!EF39="Yes"),OFFSET('Hygiene Data'!$I$9,0,10*ROW('Hygiene Data'!I33)),NA())</f>
        <v>#N/A</v>
      </c>
    </row>
    <row r="40" spans="1:69" x14ac:dyDescent="0.25">
      <c r="A40" s="502" t="e">
        <f ca="1">+RIGHT('Data Summary'!A40,LEN('Data Summary'!A40)-9)</f>
        <v>#VALUE!</v>
      </c>
      <c r="B40" s="476" t="str">
        <f ca="1">+IF(ISTEXT('Data Summary'!B40),'Data Summary'!B40,"")</f>
        <v/>
      </c>
      <c r="C40" s="503" t="e">
        <f ca="1">+VALUE('Data Summary'!C40)</f>
        <v>#VALUE!</v>
      </c>
      <c r="D40" s="504" t="e">
        <f ca="1">+IF(AND(ISNUMBER(OFFSET('Water Data'!$D$4,0,10*ROW('Water Data'!D34))),'Data Summary'!BS40="Yes"),100-OFFSET('Water Data'!$D$4,0,10*ROW('Water Data'!D34)),NA())</f>
        <v>#N/A</v>
      </c>
      <c r="E40" s="504" t="e">
        <f ca="1">+IF(AND(ISNUMBER(OFFSET('Water Data'!$D$6,0,10*ROW('Water Data'!D34))),'Data Summary'!BT40="Yes"),OFFSET('Water Data'!$D$6,0,10*ROW('Water Data'!D34)),NA())</f>
        <v>#N/A</v>
      </c>
      <c r="F40" s="504" t="e">
        <f ca="1">+IF(AND(ISNUMBER(OFFSET('Water Data'!$D$9,0,10*ROW('Water Data'!D34))),'Data Summary'!BU40="Yes"),OFFSET('Water Data'!$D$9,0,10*ROW('Water Data'!D34)),NA())</f>
        <v>#N/A</v>
      </c>
      <c r="G40" s="504" t="e">
        <f ca="1">+IF(AND(ISNUMBER(OFFSET('Water Data'!$E$4,0,10*ROW('Water Data'!E34))),'Data Summary'!BV40="Yes"),100-OFFSET('Water Data'!$E$4,0,10*ROW('Water Data'!E34)),NA())</f>
        <v>#N/A</v>
      </c>
      <c r="H40" s="504" t="e">
        <f ca="1">+IF(AND(ISNUMBER(OFFSET('Water Data'!$E$6,0,10*ROW('Water Data'!E34))),'Data Summary'!BW40="Yes"),OFFSET('Water Data'!$E$6,0,10*ROW('Water Data'!E34)),NA())</f>
        <v>#N/A</v>
      </c>
      <c r="I40" s="504" t="e">
        <f ca="1">+IF(AND(ISNUMBER(OFFSET('Water Data'!$E$9,0,10*ROW('Water Data'!E34))),'Data Summary'!BX40="Yes"),OFFSET('Water Data'!$E$9,0,10*ROW('Water Data'!E34)),NA())</f>
        <v>#N/A</v>
      </c>
      <c r="J40" s="504" t="e">
        <f ca="1">+IF(AND(ISNUMBER(OFFSET('Water Data'!$F$4,0,10*ROW('Water Data'!F34))),'Data Summary'!BY40="Yes"),100-OFFSET('Water Data'!$F$4,0,10*ROW('Water Data'!F34)),NA())</f>
        <v>#N/A</v>
      </c>
      <c r="K40" s="504" t="e">
        <f ca="1">+IF(AND(ISNUMBER(OFFSET('Water Data'!$F$6,0,10*ROW('Water Data'!F34))),'Data Summary'!BZ40="Yes"),OFFSET('Water Data'!$F$6,0,10*ROW('Water Data'!F34)),NA())</f>
        <v>#N/A</v>
      </c>
      <c r="L40" s="504" t="e">
        <f ca="1">+IF(AND(ISNUMBER(OFFSET('Water Data'!$F$9,0,10*ROW('Water Data'!F34))),'Data Summary'!CA40="Yes"),OFFSET('Water Data'!$F$9,0,10*ROW('Water Data'!F34)),NA())</f>
        <v>#N/A</v>
      </c>
      <c r="M40" s="504" t="e">
        <f ca="1">+IF(AND(ISNUMBER(OFFSET('Water Data'!$G$4,0,10*ROW('Water Data'!G34))),'Data Summary'!CB40="Yes"),100-OFFSET('Water Data'!$G$4,0,10*ROW('Water Data'!G34)),NA())</f>
        <v>#N/A</v>
      </c>
      <c r="N40" s="504" t="e">
        <f ca="1">+IF(AND(ISNUMBER(OFFSET('Water Data'!$G$6,0,10*ROW('Water Data'!G34))),'Data Summary'!CC40="Yes"),OFFSET('Water Data'!$G$6,0,10*ROW('Water Data'!G34)),NA())</f>
        <v>#N/A</v>
      </c>
      <c r="O40" s="504" t="e">
        <f ca="1">+IF(AND(ISNUMBER(OFFSET('Water Data'!$G$9,0,10*ROW('Water Data'!G34))),'Data Summary'!CD40="Yes"),OFFSET('Water Data'!$G$9,0,10*ROW('Water Data'!G34)),NA())</f>
        <v>#N/A</v>
      </c>
      <c r="P40" s="504" t="e">
        <f ca="1">+IF(AND(ISNUMBER(OFFSET('Water Data'!$H$4,0,10*ROW('Water Data'!H34))),'Data Summary'!CE40="Yes"),100-OFFSET('Water Data'!$H$4,0,10*ROW('Water Data'!H34)),NA())</f>
        <v>#N/A</v>
      </c>
      <c r="Q40" s="504" t="e">
        <f ca="1">+IF(AND(ISNUMBER(OFFSET('Water Data'!$H$6,0,10*ROW('Water Data'!H34))),'Data Summary'!CF40="Yes"),OFFSET('Water Data'!$H$6,0,10*ROW('Water Data'!H34)),NA())</f>
        <v>#N/A</v>
      </c>
      <c r="R40" s="504" t="e">
        <f ca="1">+IF(AND(ISNUMBER(OFFSET('Water Data'!$H$9,0,10*ROW('Water Data'!H34))),'Data Summary'!CG40="Yes"),OFFSET('Water Data'!$H$9,0,10*ROW('Water Data'!H34)),NA())</f>
        <v>#N/A</v>
      </c>
      <c r="S40" s="504" t="e">
        <f ca="1">+IF(AND(ISNUMBER(OFFSET('Water Data'!$I$4,0,10*ROW('Water Data'!I34))),'Data Summary'!CH40="Yes"),100-OFFSET('Water Data'!$I$4,0,10*ROW('Water Data'!I34)),NA())</f>
        <v>#N/A</v>
      </c>
      <c r="T40" s="504" t="e">
        <f ca="1">+IF(AND(ISNUMBER(OFFSET('Water Data'!$I$6,0,10*ROW('Water Data'!I34))),'Data Summary'!CI40="Yes"),OFFSET('Water Data'!$I$6,0,10*ROW('Water Data'!I34)),NA())</f>
        <v>#N/A</v>
      </c>
      <c r="U40" s="504" t="e">
        <f ca="1">+IF(AND(ISNUMBER(OFFSET('Water Data'!$I$9,0,10*ROW('Water Data'!I34))),'Data Summary'!CJ40="Yes"),OFFSET('Water Data'!$I$9,0,10*ROW('Water Data'!I34)),NA())</f>
        <v>#N/A</v>
      </c>
      <c r="V40" s="505" t="e">
        <f ca="1">+IF(AND(ISNUMBER(OFFSET('Sanitation Data'!$D$4,0,10*ROW('Sanitation Data'!D34))),'Data Summary'!CK40="Yes"),100-OFFSET('Sanitation Data'!$D$4,0,10*ROW('Sanitation Data'!D34)),NA())</f>
        <v>#N/A</v>
      </c>
      <c r="W40" s="505" t="e">
        <f ca="1">+IF(AND(ISNUMBER(OFFSET('Sanitation Data'!$D$6,0,10*ROW('Sanitation Data'!D34))),'Data Summary'!CL40="Yes"),OFFSET('Sanitation Data'!$D$6,0,10*ROW('Sanitation Data'!D34)),NA())</f>
        <v>#N/A</v>
      </c>
      <c r="X40" s="505" t="e">
        <f ca="1">+IF(AND(ISNUMBER(OFFSET('Sanitation Data'!$D$10,0,10*ROW('Sanitation Data'!D34))),'Data Summary'!CM40="Yes"),OFFSET('Sanitation Data'!$D$10,0,10*ROW('Sanitation Data'!D34)),NA())</f>
        <v>#N/A</v>
      </c>
      <c r="Y40" s="505" t="e">
        <f ca="1">+IF(AND(ISNUMBER(OFFSET('Sanitation Data'!$D$11,0,10*ROW('Sanitation Data'!D34))),'Data Summary'!CN40="Yes"),OFFSET('Sanitation Data'!$D$11,0,10*ROW('Sanitation Data'!D34)),NA())</f>
        <v>#N/A</v>
      </c>
      <c r="Z40" s="505" t="e">
        <f ca="1">+IF(AND(ISNUMBER(OFFSET('Sanitation Data'!$D$12,0,10*ROW('Sanitation Data'!D34))),'Data Summary'!CO40="Yes"),OFFSET('Sanitation Data'!$D$12,0,10*ROW('Sanitation Data'!D34)),NA())</f>
        <v>#N/A</v>
      </c>
      <c r="AA40" s="505" t="e">
        <f ca="1">+IF(AND(ISNUMBER(OFFSET('Sanitation Data'!$E$4,0,10*ROW('Sanitation Data'!E34))),'Data Summary'!CP40="Yes"),100-OFFSET('Sanitation Data'!$E$4,0,10*ROW('Sanitation Data'!E34)),NA())</f>
        <v>#N/A</v>
      </c>
      <c r="AB40" s="505" t="e">
        <f ca="1">+IF(AND(ISNUMBER(OFFSET('Sanitation Data'!$E$6,0,10*ROW('Sanitation Data'!E34))),'Data Summary'!CQ40="Yes"),OFFSET('Sanitation Data'!$E$6,0,10*ROW('Sanitation Data'!E34)),NA())</f>
        <v>#N/A</v>
      </c>
      <c r="AC40" s="505" t="e">
        <f ca="1">+IF(AND(ISNUMBER(OFFSET('Sanitation Data'!$E$10,0,10*ROW('Sanitation Data'!E34))),'Data Summary'!CR40="Yes"),OFFSET('Sanitation Data'!$E$10,0,10*ROW('Sanitation Data'!E34)),NA())</f>
        <v>#N/A</v>
      </c>
      <c r="AD40" s="505" t="e">
        <f ca="1">+IF(AND(ISNUMBER(OFFSET('Sanitation Data'!$E$11,0,10*ROW('Sanitation Data'!E34))),'Data Summary'!CS40="Yes"),OFFSET('Sanitation Data'!$E$11,0,10*ROW('Sanitation Data'!E34)),NA())</f>
        <v>#N/A</v>
      </c>
      <c r="AE40" s="505" t="e">
        <f ca="1">+IF(AND(ISNUMBER(OFFSET('Sanitation Data'!$E$12,0,10*ROW('Sanitation Data'!E34))),'Data Summary'!CT40="Yes"),OFFSET('Sanitation Data'!$E$12,0,10*ROW('Sanitation Data'!E34)),NA())</f>
        <v>#N/A</v>
      </c>
      <c r="AF40" s="505" t="e">
        <f ca="1">+IF(AND(ISNUMBER(OFFSET('Sanitation Data'!$F$4,0,10*ROW('Sanitation Data'!F34))),'Data Summary'!CU40="Yes"),100-OFFSET('Sanitation Data'!$F$4,0,10*ROW('Sanitation Data'!F34)),NA())</f>
        <v>#N/A</v>
      </c>
      <c r="AG40" s="505" t="e">
        <f ca="1">+IF(AND(ISNUMBER(OFFSET('Sanitation Data'!$F$6,0,10*ROW('Sanitation Data'!F34))),'Data Summary'!CV40="Yes"),OFFSET('Sanitation Data'!$F$6,0,10*ROW('Sanitation Data'!F34)),NA())</f>
        <v>#N/A</v>
      </c>
      <c r="AH40" s="505" t="e">
        <f ca="1">+IF(AND(ISNUMBER(OFFSET('Sanitation Data'!$F$10,0,10*ROW('Sanitation Data'!F34))),'Data Summary'!CW40="Yes"),OFFSET('Sanitation Data'!$F$10,0,10*ROW('Sanitation Data'!F34)),NA())</f>
        <v>#N/A</v>
      </c>
      <c r="AI40" s="505" t="e">
        <f ca="1">+IF(AND(ISNUMBER(OFFSET('Sanitation Data'!$F$11,0,10*ROW('Sanitation Data'!F34))),'Data Summary'!CX40="Yes"),OFFSET('Sanitation Data'!$F$11,0,10*ROW('Sanitation Data'!F34)),NA())</f>
        <v>#N/A</v>
      </c>
      <c r="AJ40" s="505" t="e">
        <f ca="1">+IF(AND(ISNUMBER(OFFSET('Sanitation Data'!$F$12,0,10*ROW('Sanitation Data'!F34))),'Data Summary'!CY40="Yes"),OFFSET('Sanitation Data'!$F$12,0,10*ROW('Sanitation Data'!F34)),NA())</f>
        <v>#N/A</v>
      </c>
      <c r="AK40" s="505" t="e">
        <f ca="1">+IF(AND(ISNUMBER(OFFSET('Sanitation Data'!$G$4,0,10*ROW('Sanitation Data'!G34))),'Data Summary'!CZ40="Yes"),100-OFFSET('Sanitation Data'!$G$4,0,10*ROW('Sanitation Data'!G34)),NA())</f>
        <v>#N/A</v>
      </c>
      <c r="AL40" s="505" t="e">
        <f ca="1">+IF(AND(ISNUMBER(OFFSET('Sanitation Data'!$G$6,0,10*ROW('Sanitation Data'!G34))),'Data Summary'!DA40="Yes"),OFFSET('Sanitation Data'!$G$6,0,10*ROW('Sanitation Data'!G34)),NA())</f>
        <v>#N/A</v>
      </c>
      <c r="AM40" s="505" t="e">
        <f ca="1">+IF(AND(ISNUMBER(OFFSET('Sanitation Data'!$G$10,0,10*ROW('Sanitation Data'!G34))),'Data Summary'!DB40="Yes"),OFFSET('Sanitation Data'!$G$10,0,10*ROW('Sanitation Data'!G34)),NA())</f>
        <v>#N/A</v>
      </c>
      <c r="AN40" s="505" t="e">
        <f ca="1">+IF(AND(ISNUMBER(OFFSET('Sanitation Data'!$G$11,0,10*ROW('Sanitation Data'!G34))),'Data Summary'!DC40="Yes"),OFFSET('Sanitation Data'!$G$11,0,10*ROW('Sanitation Data'!G34)),NA())</f>
        <v>#N/A</v>
      </c>
      <c r="AO40" s="505" t="e">
        <f ca="1">+IF(AND(ISNUMBER(OFFSET('Sanitation Data'!$G$12,0,10*ROW('Sanitation Data'!G34))),'Data Summary'!DD40="Yes"),OFFSET('Sanitation Data'!$G$12,0,10*ROW('Sanitation Data'!G34)),NA())</f>
        <v>#N/A</v>
      </c>
      <c r="AP40" s="505" t="e">
        <f ca="1">+IF(AND(ISNUMBER(OFFSET('Sanitation Data'!$H$4,0,10*ROW('Sanitation Data'!H34))),'Data Summary'!DE40="Yes"),100-OFFSET('Sanitation Data'!$H$4,0,10*ROW('Sanitation Data'!H34)),NA())</f>
        <v>#N/A</v>
      </c>
      <c r="AQ40" s="505" t="e">
        <f ca="1">+IF(AND(ISNUMBER(OFFSET('Sanitation Data'!$H$6,0,10*ROW('Sanitation Data'!H34))),'Data Summary'!DF40="Yes"),OFFSET('Sanitation Data'!$H$6,0,10*ROW('Sanitation Data'!H34)),NA())</f>
        <v>#N/A</v>
      </c>
      <c r="AR40" s="505" t="e">
        <f ca="1">+IF(AND(ISNUMBER(OFFSET('Sanitation Data'!$H$10,0,10*ROW('Sanitation Data'!H34))),'Data Summary'!DG40="Yes"),OFFSET('Sanitation Data'!$H$10,0,10*ROW('Sanitation Data'!H34)),NA())</f>
        <v>#N/A</v>
      </c>
      <c r="AS40" s="505" t="e">
        <f ca="1">+IF(AND(ISNUMBER(OFFSET('Sanitation Data'!$H$11,0,10*ROW('Sanitation Data'!H34))),'Data Summary'!DH40="Yes"),OFFSET('Sanitation Data'!$H$11,0,10*ROW('Sanitation Data'!H34)),NA())</f>
        <v>#N/A</v>
      </c>
      <c r="AT40" s="505" t="e">
        <f ca="1">+IF(AND(ISNUMBER(OFFSET('Sanitation Data'!$H$12,0,10*ROW('Sanitation Data'!H34))),'Data Summary'!DI40="Yes"),OFFSET('Sanitation Data'!$H$12,0,10*ROW('Sanitation Data'!H34)),NA())</f>
        <v>#N/A</v>
      </c>
      <c r="AU40" s="505" t="e">
        <f ca="1">+IF(AND(ISNUMBER(OFFSET('Sanitation Data'!$I$4,0,10*ROW('Sanitation Data'!I34))),'Data Summary'!DJ40="Yes"),100-OFFSET('Sanitation Data'!$I$4,0,10*ROW('Sanitation Data'!I34)),NA())</f>
        <v>#N/A</v>
      </c>
      <c r="AV40" s="505" t="e">
        <f ca="1">+IF(AND(ISNUMBER(OFFSET('Sanitation Data'!$I$6,0,10*ROW('Sanitation Data'!I34))),'Data Summary'!DK40="Yes"),OFFSET('Sanitation Data'!$I$6,0,10*ROW('Sanitation Data'!I34)),NA())</f>
        <v>#N/A</v>
      </c>
      <c r="AW40" s="505" t="e">
        <f ca="1">+IF(AND(ISNUMBER(OFFSET('Sanitation Data'!$I$10,0,10*ROW('Sanitation Data'!I34))),'Data Summary'!DL40="Yes"),OFFSET('Sanitation Data'!$I$10,0,10*ROW('Sanitation Data'!I34)),NA())</f>
        <v>#N/A</v>
      </c>
      <c r="AX40" s="505" t="e">
        <f ca="1">+IF(AND(ISNUMBER(OFFSET('Sanitation Data'!$I$11,0,10*ROW('Sanitation Data'!I34))),'Data Summary'!DM40="Yes"),OFFSET('Sanitation Data'!$I$11,0,10*ROW('Sanitation Data'!I34)),NA())</f>
        <v>#N/A</v>
      </c>
      <c r="AY40" s="505" t="e">
        <f ca="1">+IF(AND(ISNUMBER(OFFSET('Sanitation Data'!$I$12,0,10*ROW('Sanitation Data'!I34))),'Data Summary'!DN40="Yes"),OFFSET('Sanitation Data'!$I$12,0,10*ROW('Sanitation Data'!I34)),NA())</f>
        <v>#N/A</v>
      </c>
      <c r="AZ40" s="506" t="e">
        <f ca="1">+IF(AND(ISNUMBER(OFFSET('Hygiene Data'!$D$5,0,10*ROW('Hygiene Data'!D34))),'Data Summary'!DO40="Yes"),OFFSET('Hygiene Data'!$D$5,0,10*ROW('Hygiene Data'!D34)),NA())</f>
        <v>#N/A</v>
      </c>
      <c r="BA40" s="506" t="e">
        <f ca="1">+IF(AND(ISNUMBER(OFFSET('Hygiene Data'!$D$7,0,10*ROW('Hygiene Data'!D34))),'Data Summary'!DP40="Yes"),OFFSET('Hygiene Data'!$D$7,0,10*ROW('Hygiene Data'!D34)),NA())</f>
        <v>#N/A</v>
      </c>
      <c r="BB40" s="506" t="e">
        <f ca="1">+IF(AND(ISNUMBER(OFFSET('Hygiene Data'!$D$9,0,10*ROW('Hygiene Data'!D34))),'Data Summary'!DQ40="Yes"),OFFSET('Hygiene Data'!$D$9,0,10*ROW('Hygiene Data'!D34)),NA())</f>
        <v>#N/A</v>
      </c>
      <c r="BC40" s="506" t="e">
        <f ca="1">+IF(AND(ISNUMBER(OFFSET('Hygiene Data'!$E$5,0,10*ROW('Hygiene Data'!E34))),'Data Summary'!DR40="Yes"),OFFSET('Hygiene Data'!$E$5,0,10*ROW('Hygiene Data'!E34)),NA())</f>
        <v>#N/A</v>
      </c>
      <c r="BD40" s="506" t="e">
        <f ca="1">+IF(AND(ISNUMBER(OFFSET('Hygiene Data'!$E$7,0,10*ROW('Hygiene Data'!E34))),'Data Summary'!DS40="Yes"),OFFSET('Hygiene Data'!$E$7,0,10*ROW('Hygiene Data'!E34)),NA())</f>
        <v>#N/A</v>
      </c>
      <c r="BE40" s="506" t="e">
        <f ca="1">+IF(AND(ISNUMBER(OFFSET('Hygiene Data'!$E$9,0,10*ROW('Hygiene Data'!E34))),'Data Summary'!DT40="Yes"),OFFSET('Hygiene Data'!$E$9,0,10*ROW('Hygiene Data'!E34)),NA())</f>
        <v>#N/A</v>
      </c>
      <c r="BF40" s="506" t="e">
        <f ca="1">+IF(AND(ISNUMBER(OFFSET('Hygiene Data'!$F$5,0,10*ROW('Hygiene Data'!F34))),'Data Summary'!DU40="Yes"),OFFSET('Hygiene Data'!$F$5,0,10*ROW('Hygiene Data'!F34)),NA())</f>
        <v>#N/A</v>
      </c>
      <c r="BG40" s="506" t="e">
        <f ca="1">+IF(AND(ISNUMBER(OFFSET('Hygiene Data'!$F$7,0,10*ROW('Hygiene Data'!F34))),'Data Summary'!DV40="Yes"),OFFSET('Hygiene Data'!$F$7,0,10*ROW('Hygiene Data'!F34)),NA())</f>
        <v>#N/A</v>
      </c>
      <c r="BH40" s="506" t="e">
        <f ca="1">+IF(AND(ISNUMBER(OFFSET('Hygiene Data'!$F$9,0,10*ROW('Hygiene Data'!F34))),'Data Summary'!DW40="Yes"),OFFSET('Hygiene Data'!$F$9,0,10*ROW('Hygiene Data'!F34)),NA())</f>
        <v>#N/A</v>
      </c>
      <c r="BI40" s="506" t="e">
        <f ca="1">+IF(AND(ISNUMBER(OFFSET('Hygiene Data'!$G$5,0,10*ROW('Hygiene Data'!G34))),'Data Summary'!DX40="Yes"),OFFSET('Hygiene Data'!$G$5,0,10*ROW('Hygiene Data'!G34)),NA())</f>
        <v>#N/A</v>
      </c>
      <c r="BJ40" s="506" t="e">
        <f ca="1">+IF(AND(ISNUMBER(OFFSET('Hygiene Data'!$G$7,0,10*ROW('Hygiene Data'!G34))),'Data Summary'!DY40="Yes"),OFFSET('Hygiene Data'!$G$7,0,10*ROW('Hygiene Data'!G34)),NA())</f>
        <v>#N/A</v>
      </c>
      <c r="BK40" s="506" t="e">
        <f ca="1">+IF(AND(ISNUMBER(OFFSET('Hygiene Data'!$G$9,0,10*ROW('Hygiene Data'!G34))),'Data Summary'!DZ40="Yes"),OFFSET('Hygiene Data'!$G$9,0,10*ROW('Hygiene Data'!G34)),NA())</f>
        <v>#N/A</v>
      </c>
      <c r="BL40" s="506" t="e">
        <f ca="1">+IF(AND(ISNUMBER(OFFSET('Hygiene Data'!$H$5,0,10*ROW('Hygiene Data'!H34))),'Data Summary'!EA40="Yes"),OFFSET('Hygiene Data'!$H$5,0,10*ROW('Hygiene Data'!H34)),NA())</f>
        <v>#N/A</v>
      </c>
      <c r="BM40" s="506" t="e">
        <f ca="1">+IF(AND(ISNUMBER(OFFSET('Hygiene Data'!$H$7,0,10*ROW('Hygiene Data'!H34))),'Data Summary'!EB40="Yes"),OFFSET('Hygiene Data'!$H$7,0,10*ROW('Hygiene Data'!H34)),NA())</f>
        <v>#N/A</v>
      </c>
      <c r="BN40" s="506" t="e">
        <f ca="1">+IF(AND(ISNUMBER(OFFSET('Hygiene Data'!$H$9,0,10*ROW('Hygiene Data'!H34))),'Data Summary'!EC40="Yes"),OFFSET('Hygiene Data'!$H$9,0,10*ROW('Hygiene Data'!H34)),NA())</f>
        <v>#N/A</v>
      </c>
      <c r="BO40" s="506" t="e">
        <f ca="1">+IF(AND(ISNUMBER(OFFSET('Hygiene Data'!$I$5,0,10*ROW('Hygiene Data'!I34))),'Data Summary'!ED40="Yes"),OFFSET('Hygiene Data'!$I$5,0,10*ROW('Hygiene Data'!I34)),NA())</f>
        <v>#N/A</v>
      </c>
      <c r="BP40" s="506" t="e">
        <f ca="1">+IF(AND(ISNUMBER(OFFSET('Hygiene Data'!$I$7,0,10*ROW('Hygiene Data'!I34))),'Data Summary'!EE40="Yes"),OFFSET('Hygiene Data'!$I$7,0,10*ROW('Hygiene Data'!I34)),NA())</f>
        <v>#N/A</v>
      </c>
      <c r="BQ40" s="506" t="e">
        <f ca="1">+IF(AND(ISNUMBER(OFFSET('Hygiene Data'!$I$9,0,10*ROW('Hygiene Data'!I34))),'Data Summary'!EF40="Yes"),OFFSET('Hygiene Data'!$I$9,0,10*ROW('Hygiene Data'!I34)),NA())</f>
        <v>#N/A</v>
      </c>
    </row>
    <row r="41" spans="1:69" x14ac:dyDescent="0.25">
      <c r="A41" s="502" t="e">
        <f ca="1">+RIGHT('Data Summary'!A41,LEN('Data Summary'!A41)-9)</f>
        <v>#VALUE!</v>
      </c>
      <c r="B41" s="476" t="str">
        <f ca="1">+IF(ISTEXT('Data Summary'!B41),'Data Summary'!B41,"")</f>
        <v/>
      </c>
      <c r="C41" s="503" t="e">
        <f ca="1">+VALUE('Data Summary'!C41)</f>
        <v>#VALUE!</v>
      </c>
      <c r="D41" s="504" t="e">
        <f ca="1">+IF(AND(ISNUMBER(OFFSET('Water Data'!$D$4,0,10*ROW('Water Data'!D35))),'Data Summary'!BS41="Yes"),100-OFFSET('Water Data'!$D$4,0,10*ROW('Water Data'!D35)),NA())</f>
        <v>#N/A</v>
      </c>
      <c r="E41" s="504" t="e">
        <f ca="1">+IF(AND(ISNUMBER(OFFSET('Water Data'!$D$6,0,10*ROW('Water Data'!D35))),'Data Summary'!BT41="Yes"),OFFSET('Water Data'!$D$6,0,10*ROW('Water Data'!D35)),NA())</f>
        <v>#N/A</v>
      </c>
      <c r="F41" s="504" t="e">
        <f ca="1">+IF(AND(ISNUMBER(OFFSET('Water Data'!$D$9,0,10*ROW('Water Data'!D35))),'Data Summary'!BU41="Yes"),OFFSET('Water Data'!$D$9,0,10*ROW('Water Data'!D35)),NA())</f>
        <v>#N/A</v>
      </c>
      <c r="G41" s="504" t="e">
        <f ca="1">+IF(AND(ISNUMBER(OFFSET('Water Data'!$E$4,0,10*ROW('Water Data'!E35))),'Data Summary'!BV41="Yes"),100-OFFSET('Water Data'!$E$4,0,10*ROW('Water Data'!E35)),NA())</f>
        <v>#N/A</v>
      </c>
      <c r="H41" s="504" t="e">
        <f ca="1">+IF(AND(ISNUMBER(OFFSET('Water Data'!$E$6,0,10*ROW('Water Data'!E35))),'Data Summary'!BW41="Yes"),OFFSET('Water Data'!$E$6,0,10*ROW('Water Data'!E35)),NA())</f>
        <v>#N/A</v>
      </c>
      <c r="I41" s="504" t="e">
        <f ca="1">+IF(AND(ISNUMBER(OFFSET('Water Data'!$E$9,0,10*ROW('Water Data'!E35))),'Data Summary'!BX41="Yes"),OFFSET('Water Data'!$E$9,0,10*ROW('Water Data'!E35)),NA())</f>
        <v>#N/A</v>
      </c>
      <c r="J41" s="504" t="e">
        <f ca="1">+IF(AND(ISNUMBER(OFFSET('Water Data'!$F$4,0,10*ROW('Water Data'!F35))),'Data Summary'!BY41="Yes"),100-OFFSET('Water Data'!$F$4,0,10*ROW('Water Data'!F35)),NA())</f>
        <v>#N/A</v>
      </c>
      <c r="K41" s="504" t="e">
        <f ca="1">+IF(AND(ISNUMBER(OFFSET('Water Data'!$F$6,0,10*ROW('Water Data'!F35))),'Data Summary'!BZ41="Yes"),OFFSET('Water Data'!$F$6,0,10*ROW('Water Data'!F35)),NA())</f>
        <v>#N/A</v>
      </c>
      <c r="L41" s="504" t="e">
        <f ca="1">+IF(AND(ISNUMBER(OFFSET('Water Data'!$F$9,0,10*ROW('Water Data'!F35))),'Data Summary'!CA41="Yes"),OFFSET('Water Data'!$F$9,0,10*ROW('Water Data'!F35)),NA())</f>
        <v>#N/A</v>
      </c>
      <c r="M41" s="504" t="e">
        <f ca="1">+IF(AND(ISNUMBER(OFFSET('Water Data'!$G$4,0,10*ROW('Water Data'!G35))),'Data Summary'!CB41="Yes"),100-OFFSET('Water Data'!$G$4,0,10*ROW('Water Data'!G35)),NA())</f>
        <v>#N/A</v>
      </c>
      <c r="N41" s="504" t="e">
        <f ca="1">+IF(AND(ISNUMBER(OFFSET('Water Data'!$G$6,0,10*ROW('Water Data'!G35))),'Data Summary'!CC41="Yes"),OFFSET('Water Data'!$G$6,0,10*ROW('Water Data'!G35)),NA())</f>
        <v>#N/A</v>
      </c>
      <c r="O41" s="504" t="e">
        <f ca="1">+IF(AND(ISNUMBER(OFFSET('Water Data'!$G$9,0,10*ROW('Water Data'!G35))),'Data Summary'!CD41="Yes"),OFFSET('Water Data'!$G$9,0,10*ROW('Water Data'!G35)),NA())</f>
        <v>#N/A</v>
      </c>
      <c r="P41" s="504" t="e">
        <f ca="1">+IF(AND(ISNUMBER(OFFSET('Water Data'!$H$4,0,10*ROW('Water Data'!H35))),'Data Summary'!CE41="Yes"),100-OFFSET('Water Data'!$H$4,0,10*ROW('Water Data'!H35)),NA())</f>
        <v>#N/A</v>
      </c>
      <c r="Q41" s="504" t="e">
        <f ca="1">+IF(AND(ISNUMBER(OFFSET('Water Data'!$H$6,0,10*ROW('Water Data'!H35))),'Data Summary'!CF41="Yes"),OFFSET('Water Data'!$H$6,0,10*ROW('Water Data'!H35)),NA())</f>
        <v>#N/A</v>
      </c>
      <c r="R41" s="504" t="e">
        <f ca="1">+IF(AND(ISNUMBER(OFFSET('Water Data'!$H$9,0,10*ROW('Water Data'!H35))),'Data Summary'!CG41="Yes"),OFFSET('Water Data'!$H$9,0,10*ROW('Water Data'!H35)),NA())</f>
        <v>#N/A</v>
      </c>
      <c r="S41" s="504" t="e">
        <f ca="1">+IF(AND(ISNUMBER(OFFSET('Water Data'!$I$4,0,10*ROW('Water Data'!I35))),'Data Summary'!CH41="Yes"),100-OFFSET('Water Data'!$I$4,0,10*ROW('Water Data'!I35)),NA())</f>
        <v>#N/A</v>
      </c>
      <c r="T41" s="504" t="e">
        <f ca="1">+IF(AND(ISNUMBER(OFFSET('Water Data'!$I$6,0,10*ROW('Water Data'!I35))),'Data Summary'!CI41="Yes"),OFFSET('Water Data'!$I$6,0,10*ROW('Water Data'!I35)),NA())</f>
        <v>#N/A</v>
      </c>
      <c r="U41" s="504" t="e">
        <f ca="1">+IF(AND(ISNUMBER(OFFSET('Water Data'!$I$9,0,10*ROW('Water Data'!I35))),'Data Summary'!CJ41="Yes"),OFFSET('Water Data'!$I$9,0,10*ROW('Water Data'!I35)),NA())</f>
        <v>#N/A</v>
      </c>
      <c r="V41" s="505" t="e">
        <f ca="1">+IF(AND(ISNUMBER(OFFSET('Sanitation Data'!$D$4,0,10*ROW('Sanitation Data'!D35))),'Data Summary'!CK41="Yes"),100-OFFSET('Sanitation Data'!$D$4,0,10*ROW('Sanitation Data'!D35)),NA())</f>
        <v>#N/A</v>
      </c>
      <c r="W41" s="505" t="e">
        <f ca="1">+IF(AND(ISNUMBER(OFFSET('Sanitation Data'!$D$6,0,10*ROW('Sanitation Data'!D35))),'Data Summary'!CL41="Yes"),OFFSET('Sanitation Data'!$D$6,0,10*ROW('Sanitation Data'!D35)),NA())</f>
        <v>#N/A</v>
      </c>
      <c r="X41" s="505" t="e">
        <f ca="1">+IF(AND(ISNUMBER(OFFSET('Sanitation Data'!$D$10,0,10*ROW('Sanitation Data'!D35))),'Data Summary'!CM41="Yes"),OFFSET('Sanitation Data'!$D$10,0,10*ROW('Sanitation Data'!D35)),NA())</f>
        <v>#N/A</v>
      </c>
      <c r="Y41" s="505" t="e">
        <f ca="1">+IF(AND(ISNUMBER(OFFSET('Sanitation Data'!$D$11,0,10*ROW('Sanitation Data'!D35))),'Data Summary'!CN41="Yes"),OFFSET('Sanitation Data'!$D$11,0,10*ROW('Sanitation Data'!D35)),NA())</f>
        <v>#N/A</v>
      </c>
      <c r="Z41" s="505" t="e">
        <f ca="1">+IF(AND(ISNUMBER(OFFSET('Sanitation Data'!$D$12,0,10*ROW('Sanitation Data'!D35))),'Data Summary'!CO41="Yes"),OFFSET('Sanitation Data'!$D$12,0,10*ROW('Sanitation Data'!D35)),NA())</f>
        <v>#N/A</v>
      </c>
      <c r="AA41" s="505" t="e">
        <f ca="1">+IF(AND(ISNUMBER(OFFSET('Sanitation Data'!$E$4,0,10*ROW('Sanitation Data'!E35))),'Data Summary'!CP41="Yes"),100-OFFSET('Sanitation Data'!$E$4,0,10*ROW('Sanitation Data'!E35)),NA())</f>
        <v>#N/A</v>
      </c>
      <c r="AB41" s="505" t="e">
        <f ca="1">+IF(AND(ISNUMBER(OFFSET('Sanitation Data'!$E$6,0,10*ROW('Sanitation Data'!E35))),'Data Summary'!CQ41="Yes"),OFFSET('Sanitation Data'!$E$6,0,10*ROW('Sanitation Data'!E35)),NA())</f>
        <v>#N/A</v>
      </c>
      <c r="AC41" s="505" t="e">
        <f ca="1">+IF(AND(ISNUMBER(OFFSET('Sanitation Data'!$E$10,0,10*ROW('Sanitation Data'!E35))),'Data Summary'!CR41="Yes"),OFFSET('Sanitation Data'!$E$10,0,10*ROW('Sanitation Data'!E35)),NA())</f>
        <v>#N/A</v>
      </c>
      <c r="AD41" s="505" t="e">
        <f ca="1">+IF(AND(ISNUMBER(OFFSET('Sanitation Data'!$E$11,0,10*ROW('Sanitation Data'!E35))),'Data Summary'!CS41="Yes"),OFFSET('Sanitation Data'!$E$11,0,10*ROW('Sanitation Data'!E35)),NA())</f>
        <v>#N/A</v>
      </c>
      <c r="AE41" s="505" t="e">
        <f ca="1">+IF(AND(ISNUMBER(OFFSET('Sanitation Data'!$E$12,0,10*ROW('Sanitation Data'!E35))),'Data Summary'!CT41="Yes"),OFFSET('Sanitation Data'!$E$12,0,10*ROW('Sanitation Data'!E35)),NA())</f>
        <v>#N/A</v>
      </c>
      <c r="AF41" s="505" t="e">
        <f ca="1">+IF(AND(ISNUMBER(OFFSET('Sanitation Data'!$F$4,0,10*ROW('Sanitation Data'!F35))),'Data Summary'!CU41="Yes"),100-OFFSET('Sanitation Data'!$F$4,0,10*ROW('Sanitation Data'!F35)),NA())</f>
        <v>#N/A</v>
      </c>
      <c r="AG41" s="505" t="e">
        <f ca="1">+IF(AND(ISNUMBER(OFFSET('Sanitation Data'!$F$6,0,10*ROW('Sanitation Data'!F35))),'Data Summary'!CV41="Yes"),OFFSET('Sanitation Data'!$F$6,0,10*ROW('Sanitation Data'!F35)),NA())</f>
        <v>#N/A</v>
      </c>
      <c r="AH41" s="505" t="e">
        <f ca="1">+IF(AND(ISNUMBER(OFFSET('Sanitation Data'!$F$10,0,10*ROW('Sanitation Data'!F35))),'Data Summary'!CW41="Yes"),OFFSET('Sanitation Data'!$F$10,0,10*ROW('Sanitation Data'!F35)),NA())</f>
        <v>#N/A</v>
      </c>
      <c r="AI41" s="505" t="e">
        <f ca="1">+IF(AND(ISNUMBER(OFFSET('Sanitation Data'!$F$11,0,10*ROW('Sanitation Data'!F35))),'Data Summary'!CX41="Yes"),OFFSET('Sanitation Data'!$F$11,0,10*ROW('Sanitation Data'!F35)),NA())</f>
        <v>#N/A</v>
      </c>
      <c r="AJ41" s="505" t="e">
        <f ca="1">+IF(AND(ISNUMBER(OFFSET('Sanitation Data'!$F$12,0,10*ROW('Sanitation Data'!F35))),'Data Summary'!CY41="Yes"),OFFSET('Sanitation Data'!$F$12,0,10*ROW('Sanitation Data'!F35)),NA())</f>
        <v>#N/A</v>
      </c>
      <c r="AK41" s="505" t="e">
        <f ca="1">+IF(AND(ISNUMBER(OFFSET('Sanitation Data'!$G$4,0,10*ROW('Sanitation Data'!G35))),'Data Summary'!CZ41="Yes"),100-OFFSET('Sanitation Data'!$G$4,0,10*ROW('Sanitation Data'!G35)),NA())</f>
        <v>#N/A</v>
      </c>
      <c r="AL41" s="505" t="e">
        <f ca="1">+IF(AND(ISNUMBER(OFFSET('Sanitation Data'!$G$6,0,10*ROW('Sanitation Data'!G35))),'Data Summary'!DA41="Yes"),OFFSET('Sanitation Data'!$G$6,0,10*ROW('Sanitation Data'!G35)),NA())</f>
        <v>#N/A</v>
      </c>
      <c r="AM41" s="505" t="e">
        <f ca="1">+IF(AND(ISNUMBER(OFFSET('Sanitation Data'!$G$10,0,10*ROW('Sanitation Data'!G35))),'Data Summary'!DB41="Yes"),OFFSET('Sanitation Data'!$G$10,0,10*ROW('Sanitation Data'!G35)),NA())</f>
        <v>#N/A</v>
      </c>
      <c r="AN41" s="505" t="e">
        <f ca="1">+IF(AND(ISNUMBER(OFFSET('Sanitation Data'!$G$11,0,10*ROW('Sanitation Data'!G35))),'Data Summary'!DC41="Yes"),OFFSET('Sanitation Data'!$G$11,0,10*ROW('Sanitation Data'!G35)),NA())</f>
        <v>#N/A</v>
      </c>
      <c r="AO41" s="505" t="e">
        <f ca="1">+IF(AND(ISNUMBER(OFFSET('Sanitation Data'!$G$12,0,10*ROW('Sanitation Data'!G35))),'Data Summary'!DD41="Yes"),OFFSET('Sanitation Data'!$G$12,0,10*ROW('Sanitation Data'!G35)),NA())</f>
        <v>#N/A</v>
      </c>
      <c r="AP41" s="505" t="e">
        <f ca="1">+IF(AND(ISNUMBER(OFFSET('Sanitation Data'!$H$4,0,10*ROW('Sanitation Data'!H35))),'Data Summary'!DE41="Yes"),100-OFFSET('Sanitation Data'!$H$4,0,10*ROW('Sanitation Data'!H35)),NA())</f>
        <v>#N/A</v>
      </c>
      <c r="AQ41" s="505" t="e">
        <f ca="1">+IF(AND(ISNUMBER(OFFSET('Sanitation Data'!$H$6,0,10*ROW('Sanitation Data'!H35))),'Data Summary'!DF41="Yes"),OFFSET('Sanitation Data'!$H$6,0,10*ROW('Sanitation Data'!H35)),NA())</f>
        <v>#N/A</v>
      </c>
      <c r="AR41" s="505" t="e">
        <f ca="1">+IF(AND(ISNUMBER(OFFSET('Sanitation Data'!$H$10,0,10*ROW('Sanitation Data'!H35))),'Data Summary'!DG41="Yes"),OFFSET('Sanitation Data'!$H$10,0,10*ROW('Sanitation Data'!H35)),NA())</f>
        <v>#N/A</v>
      </c>
      <c r="AS41" s="505" t="e">
        <f ca="1">+IF(AND(ISNUMBER(OFFSET('Sanitation Data'!$H$11,0,10*ROW('Sanitation Data'!H35))),'Data Summary'!DH41="Yes"),OFFSET('Sanitation Data'!$H$11,0,10*ROW('Sanitation Data'!H35)),NA())</f>
        <v>#N/A</v>
      </c>
      <c r="AT41" s="505" t="e">
        <f ca="1">+IF(AND(ISNUMBER(OFFSET('Sanitation Data'!$H$12,0,10*ROW('Sanitation Data'!H35))),'Data Summary'!DI41="Yes"),OFFSET('Sanitation Data'!$H$12,0,10*ROW('Sanitation Data'!H35)),NA())</f>
        <v>#N/A</v>
      </c>
      <c r="AU41" s="505" t="e">
        <f ca="1">+IF(AND(ISNUMBER(OFFSET('Sanitation Data'!$I$4,0,10*ROW('Sanitation Data'!I35))),'Data Summary'!DJ41="Yes"),100-OFFSET('Sanitation Data'!$I$4,0,10*ROW('Sanitation Data'!I35)),NA())</f>
        <v>#N/A</v>
      </c>
      <c r="AV41" s="505" t="e">
        <f ca="1">+IF(AND(ISNUMBER(OFFSET('Sanitation Data'!$I$6,0,10*ROW('Sanitation Data'!I35))),'Data Summary'!DK41="Yes"),OFFSET('Sanitation Data'!$I$6,0,10*ROW('Sanitation Data'!I35)),NA())</f>
        <v>#N/A</v>
      </c>
      <c r="AW41" s="505" t="e">
        <f ca="1">+IF(AND(ISNUMBER(OFFSET('Sanitation Data'!$I$10,0,10*ROW('Sanitation Data'!I35))),'Data Summary'!DL41="Yes"),OFFSET('Sanitation Data'!$I$10,0,10*ROW('Sanitation Data'!I35)),NA())</f>
        <v>#N/A</v>
      </c>
      <c r="AX41" s="505" t="e">
        <f ca="1">+IF(AND(ISNUMBER(OFFSET('Sanitation Data'!$I$11,0,10*ROW('Sanitation Data'!I35))),'Data Summary'!DM41="Yes"),OFFSET('Sanitation Data'!$I$11,0,10*ROW('Sanitation Data'!I35)),NA())</f>
        <v>#N/A</v>
      </c>
      <c r="AY41" s="505" t="e">
        <f ca="1">+IF(AND(ISNUMBER(OFFSET('Sanitation Data'!$I$12,0,10*ROW('Sanitation Data'!I35))),'Data Summary'!DN41="Yes"),OFFSET('Sanitation Data'!$I$12,0,10*ROW('Sanitation Data'!I35)),NA())</f>
        <v>#N/A</v>
      </c>
      <c r="AZ41" s="506" t="e">
        <f ca="1">+IF(AND(ISNUMBER(OFFSET('Hygiene Data'!$D$5,0,10*ROW('Hygiene Data'!D35))),'Data Summary'!DO41="Yes"),OFFSET('Hygiene Data'!$D$5,0,10*ROW('Hygiene Data'!D35)),NA())</f>
        <v>#N/A</v>
      </c>
      <c r="BA41" s="506" t="e">
        <f ca="1">+IF(AND(ISNUMBER(OFFSET('Hygiene Data'!$D$7,0,10*ROW('Hygiene Data'!D35))),'Data Summary'!DP41="Yes"),OFFSET('Hygiene Data'!$D$7,0,10*ROW('Hygiene Data'!D35)),NA())</f>
        <v>#N/A</v>
      </c>
      <c r="BB41" s="506" t="e">
        <f ca="1">+IF(AND(ISNUMBER(OFFSET('Hygiene Data'!$D$9,0,10*ROW('Hygiene Data'!D35))),'Data Summary'!DQ41="Yes"),OFFSET('Hygiene Data'!$D$9,0,10*ROW('Hygiene Data'!D35)),NA())</f>
        <v>#N/A</v>
      </c>
      <c r="BC41" s="506" t="e">
        <f ca="1">+IF(AND(ISNUMBER(OFFSET('Hygiene Data'!$E$5,0,10*ROW('Hygiene Data'!E35))),'Data Summary'!DR41="Yes"),OFFSET('Hygiene Data'!$E$5,0,10*ROW('Hygiene Data'!E35)),NA())</f>
        <v>#N/A</v>
      </c>
      <c r="BD41" s="506" t="e">
        <f ca="1">+IF(AND(ISNUMBER(OFFSET('Hygiene Data'!$E$7,0,10*ROW('Hygiene Data'!E35))),'Data Summary'!DS41="Yes"),OFFSET('Hygiene Data'!$E$7,0,10*ROW('Hygiene Data'!E35)),NA())</f>
        <v>#N/A</v>
      </c>
      <c r="BE41" s="506" t="e">
        <f ca="1">+IF(AND(ISNUMBER(OFFSET('Hygiene Data'!$E$9,0,10*ROW('Hygiene Data'!E35))),'Data Summary'!DT41="Yes"),OFFSET('Hygiene Data'!$E$9,0,10*ROW('Hygiene Data'!E35)),NA())</f>
        <v>#N/A</v>
      </c>
      <c r="BF41" s="506" t="e">
        <f ca="1">+IF(AND(ISNUMBER(OFFSET('Hygiene Data'!$F$5,0,10*ROW('Hygiene Data'!F35))),'Data Summary'!DU41="Yes"),OFFSET('Hygiene Data'!$F$5,0,10*ROW('Hygiene Data'!F35)),NA())</f>
        <v>#N/A</v>
      </c>
      <c r="BG41" s="506" t="e">
        <f ca="1">+IF(AND(ISNUMBER(OFFSET('Hygiene Data'!$F$7,0,10*ROW('Hygiene Data'!F35))),'Data Summary'!DV41="Yes"),OFFSET('Hygiene Data'!$F$7,0,10*ROW('Hygiene Data'!F35)),NA())</f>
        <v>#N/A</v>
      </c>
      <c r="BH41" s="506" t="e">
        <f ca="1">+IF(AND(ISNUMBER(OFFSET('Hygiene Data'!$F$9,0,10*ROW('Hygiene Data'!F35))),'Data Summary'!DW41="Yes"),OFFSET('Hygiene Data'!$F$9,0,10*ROW('Hygiene Data'!F35)),NA())</f>
        <v>#N/A</v>
      </c>
      <c r="BI41" s="506" t="e">
        <f ca="1">+IF(AND(ISNUMBER(OFFSET('Hygiene Data'!$G$5,0,10*ROW('Hygiene Data'!G35))),'Data Summary'!DX41="Yes"),OFFSET('Hygiene Data'!$G$5,0,10*ROW('Hygiene Data'!G35)),NA())</f>
        <v>#N/A</v>
      </c>
      <c r="BJ41" s="506" t="e">
        <f ca="1">+IF(AND(ISNUMBER(OFFSET('Hygiene Data'!$G$7,0,10*ROW('Hygiene Data'!G35))),'Data Summary'!DY41="Yes"),OFFSET('Hygiene Data'!$G$7,0,10*ROW('Hygiene Data'!G35)),NA())</f>
        <v>#N/A</v>
      </c>
      <c r="BK41" s="506" t="e">
        <f ca="1">+IF(AND(ISNUMBER(OFFSET('Hygiene Data'!$G$9,0,10*ROW('Hygiene Data'!G35))),'Data Summary'!DZ41="Yes"),OFFSET('Hygiene Data'!$G$9,0,10*ROW('Hygiene Data'!G35)),NA())</f>
        <v>#N/A</v>
      </c>
      <c r="BL41" s="506" t="e">
        <f ca="1">+IF(AND(ISNUMBER(OFFSET('Hygiene Data'!$H$5,0,10*ROW('Hygiene Data'!H35))),'Data Summary'!EA41="Yes"),OFFSET('Hygiene Data'!$H$5,0,10*ROW('Hygiene Data'!H35)),NA())</f>
        <v>#N/A</v>
      </c>
      <c r="BM41" s="506" t="e">
        <f ca="1">+IF(AND(ISNUMBER(OFFSET('Hygiene Data'!$H$7,0,10*ROW('Hygiene Data'!H35))),'Data Summary'!EB41="Yes"),OFFSET('Hygiene Data'!$H$7,0,10*ROW('Hygiene Data'!H35)),NA())</f>
        <v>#N/A</v>
      </c>
      <c r="BN41" s="506" t="e">
        <f ca="1">+IF(AND(ISNUMBER(OFFSET('Hygiene Data'!$H$9,0,10*ROW('Hygiene Data'!H35))),'Data Summary'!EC41="Yes"),OFFSET('Hygiene Data'!$H$9,0,10*ROW('Hygiene Data'!H35)),NA())</f>
        <v>#N/A</v>
      </c>
      <c r="BO41" s="506" t="e">
        <f ca="1">+IF(AND(ISNUMBER(OFFSET('Hygiene Data'!$I$5,0,10*ROW('Hygiene Data'!I35))),'Data Summary'!ED41="Yes"),OFFSET('Hygiene Data'!$I$5,0,10*ROW('Hygiene Data'!I35)),NA())</f>
        <v>#N/A</v>
      </c>
      <c r="BP41" s="506" t="e">
        <f ca="1">+IF(AND(ISNUMBER(OFFSET('Hygiene Data'!$I$7,0,10*ROW('Hygiene Data'!I35))),'Data Summary'!EE41="Yes"),OFFSET('Hygiene Data'!$I$7,0,10*ROW('Hygiene Data'!I35)),NA())</f>
        <v>#N/A</v>
      </c>
      <c r="BQ41" s="506" t="e">
        <f ca="1">+IF(AND(ISNUMBER(OFFSET('Hygiene Data'!$I$9,0,10*ROW('Hygiene Data'!I35))),'Data Summary'!EF41="Yes"),OFFSET('Hygiene Data'!$I$9,0,10*ROW('Hygiene Data'!I35)),NA())</f>
        <v>#N/A</v>
      </c>
    </row>
    <row r="42" spans="1:69" x14ac:dyDescent="0.25">
      <c r="A42" s="502" t="e">
        <f ca="1">+RIGHT('Data Summary'!A42,LEN('Data Summary'!A42)-9)</f>
        <v>#VALUE!</v>
      </c>
      <c r="B42" s="476" t="str">
        <f ca="1">+IF(ISTEXT('Data Summary'!B42),'Data Summary'!B42,"")</f>
        <v/>
      </c>
      <c r="C42" s="503" t="e">
        <f ca="1">+VALUE('Data Summary'!C42)</f>
        <v>#VALUE!</v>
      </c>
      <c r="D42" s="504" t="e">
        <f ca="1">+IF(AND(ISNUMBER(OFFSET('Water Data'!$D$4,0,10*ROW('Water Data'!D36))),'Data Summary'!BS42="Yes"),100-OFFSET('Water Data'!$D$4,0,10*ROW('Water Data'!D36)),NA())</f>
        <v>#N/A</v>
      </c>
      <c r="E42" s="504" t="e">
        <f ca="1">+IF(AND(ISNUMBER(OFFSET('Water Data'!$D$6,0,10*ROW('Water Data'!D36))),'Data Summary'!BT42="Yes"),OFFSET('Water Data'!$D$6,0,10*ROW('Water Data'!D36)),NA())</f>
        <v>#N/A</v>
      </c>
      <c r="F42" s="504" t="e">
        <f ca="1">+IF(AND(ISNUMBER(OFFSET('Water Data'!$D$9,0,10*ROW('Water Data'!D36))),'Data Summary'!BU42="Yes"),OFFSET('Water Data'!$D$9,0,10*ROW('Water Data'!D36)),NA())</f>
        <v>#N/A</v>
      </c>
      <c r="G42" s="504" t="e">
        <f ca="1">+IF(AND(ISNUMBER(OFFSET('Water Data'!$E$4,0,10*ROW('Water Data'!E36))),'Data Summary'!BV42="Yes"),100-OFFSET('Water Data'!$E$4,0,10*ROW('Water Data'!E36)),NA())</f>
        <v>#N/A</v>
      </c>
      <c r="H42" s="504" t="e">
        <f ca="1">+IF(AND(ISNUMBER(OFFSET('Water Data'!$E$6,0,10*ROW('Water Data'!E36))),'Data Summary'!BW42="Yes"),OFFSET('Water Data'!$E$6,0,10*ROW('Water Data'!E36)),NA())</f>
        <v>#N/A</v>
      </c>
      <c r="I42" s="504" t="e">
        <f ca="1">+IF(AND(ISNUMBER(OFFSET('Water Data'!$E$9,0,10*ROW('Water Data'!E36))),'Data Summary'!BX42="Yes"),OFFSET('Water Data'!$E$9,0,10*ROW('Water Data'!E36)),NA())</f>
        <v>#N/A</v>
      </c>
      <c r="J42" s="504" t="e">
        <f ca="1">+IF(AND(ISNUMBER(OFFSET('Water Data'!$F$4,0,10*ROW('Water Data'!F36))),'Data Summary'!BY42="Yes"),100-OFFSET('Water Data'!$F$4,0,10*ROW('Water Data'!F36)),NA())</f>
        <v>#N/A</v>
      </c>
      <c r="K42" s="504" t="e">
        <f ca="1">+IF(AND(ISNUMBER(OFFSET('Water Data'!$F$6,0,10*ROW('Water Data'!F36))),'Data Summary'!BZ42="Yes"),OFFSET('Water Data'!$F$6,0,10*ROW('Water Data'!F36)),NA())</f>
        <v>#N/A</v>
      </c>
      <c r="L42" s="504" t="e">
        <f ca="1">+IF(AND(ISNUMBER(OFFSET('Water Data'!$F$9,0,10*ROW('Water Data'!F36))),'Data Summary'!CA42="Yes"),OFFSET('Water Data'!$F$9,0,10*ROW('Water Data'!F36)),NA())</f>
        <v>#N/A</v>
      </c>
      <c r="M42" s="504" t="e">
        <f ca="1">+IF(AND(ISNUMBER(OFFSET('Water Data'!$G$4,0,10*ROW('Water Data'!G36))),'Data Summary'!CB42="Yes"),100-OFFSET('Water Data'!$G$4,0,10*ROW('Water Data'!G36)),NA())</f>
        <v>#N/A</v>
      </c>
      <c r="N42" s="504" t="e">
        <f ca="1">+IF(AND(ISNUMBER(OFFSET('Water Data'!$G$6,0,10*ROW('Water Data'!G36))),'Data Summary'!CC42="Yes"),OFFSET('Water Data'!$G$6,0,10*ROW('Water Data'!G36)),NA())</f>
        <v>#N/A</v>
      </c>
      <c r="O42" s="504" t="e">
        <f ca="1">+IF(AND(ISNUMBER(OFFSET('Water Data'!$G$9,0,10*ROW('Water Data'!G36))),'Data Summary'!CD42="Yes"),OFFSET('Water Data'!$G$9,0,10*ROW('Water Data'!G36)),NA())</f>
        <v>#N/A</v>
      </c>
      <c r="P42" s="504" t="e">
        <f ca="1">+IF(AND(ISNUMBER(OFFSET('Water Data'!$H$4,0,10*ROW('Water Data'!H36))),'Data Summary'!CE42="Yes"),100-OFFSET('Water Data'!$H$4,0,10*ROW('Water Data'!H36)),NA())</f>
        <v>#N/A</v>
      </c>
      <c r="Q42" s="504" t="e">
        <f ca="1">+IF(AND(ISNUMBER(OFFSET('Water Data'!$H$6,0,10*ROW('Water Data'!H36))),'Data Summary'!CF42="Yes"),OFFSET('Water Data'!$H$6,0,10*ROW('Water Data'!H36)),NA())</f>
        <v>#N/A</v>
      </c>
      <c r="R42" s="504" t="e">
        <f ca="1">+IF(AND(ISNUMBER(OFFSET('Water Data'!$H$9,0,10*ROW('Water Data'!H36))),'Data Summary'!CG42="Yes"),OFFSET('Water Data'!$H$9,0,10*ROW('Water Data'!H36)),NA())</f>
        <v>#N/A</v>
      </c>
      <c r="S42" s="504" t="e">
        <f ca="1">+IF(AND(ISNUMBER(OFFSET('Water Data'!$I$4,0,10*ROW('Water Data'!I36))),'Data Summary'!CH42="Yes"),100-OFFSET('Water Data'!$I$4,0,10*ROW('Water Data'!I36)),NA())</f>
        <v>#N/A</v>
      </c>
      <c r="T42" s="504" t="e">
        <f ca="1">+IF(AND(ISNUMBER(OFFSET('Water Data'!$I$6,0,10*ROW('Water Data'!I36))),'Data Summary'!CI42="Yes"),OFFSET('Water Data'!$I$6,0,10*ROW('Water Data'!I36)),NA())</f>
        <v>#N/A</v>
      </c>
      <c r="U42" s="504" t="e">
        <f ca="1">+IF(AND(ISNUMBER(OFFSET('Water Data'!$I$9,0,10*ROW('Water Data'!I36))),'Data Summary'!CJ42="Yes"),OFFSET('Water Data'!$I$9,0,10*ROW('Water Data'!I36)),NA())</f>
        <v>#N/A</v>
      </c>
      <c r="V42" s="505" t="e">
        <f ca="1">+IF(AND(ISNUMBER(OFFSET('Sanitation Data'!$D$4,0,10*ROW('Sanitation Data'!D36))),'Data Summary'!CK42="Yes"),100-OFFSET('Sanitation Data'!$D$4,0,10*ROW('Sanitation Data'!D36)),NA())</f>
        <v>#N/A</v>
      </c>
      <c r="W42" s="505" t="e">
        <f ca="1">+IF(AND(ISNUMBER(OFFSET('Sanitation Data'!$D$6,0,10*ROW('Sanitation Data'!D36))),'Data Summary'!CL42="Yes"),OFFSET('Sanitation Data'!$D$6,0,10*ROW('Sanitation Data'!D36)),NA())</f>
        <v>#N/A</v>
      </c>
      <c r="X42" s="505" t="e">
        <f ca="1">+IF(AND(ISNUMBER(OFFSET('Sanitation Data'!$D$10,0,10*ROW('Sanitation Data'!D36))),'Data Summary'!CM42="Yes"),OFFSET('Sanitation Data'!$D$10,0,10*ROW('Sanitation Data'!D36)),NA())</f>
        <v>#N/A</v>
      </c>
      <c r="Y42" s="505" t="e">
        <f ca="1">+IF(AND(ISNUMBER(OFFSET('Sanitation Data'!$D$11,0,10*ROW('Sanitation Data'!D36))),'Data Summary'!CN42="Yes"),OFFSET('Sanitation Data'!$D$11,0,10*ROW('Sanitation Data'!D36)),NA())</f>
        <v>#N/A</v>
      </c>
      <c r="Z42" s="505" t="e">
        <f ca="1">+IF(AND(ISNUMBER(OFFSET('Sanitation Data'!$D$12,0,10*ROW('Sanitation Data'!D36))),'Data Summary'!CO42="Yes"),OFFSET('Sanitation Data'!$D$12,0,10*ROW('Sanitation Data'!D36)),NA())</f>
        <v>#N/A</v>
      </c>
      <c r="AA42" s="505" t="e">
        <f ca="1">+IF(AND(ISNUMBER(OFFSET('Sanitation Data'!$E$4,0,10*ROW('Sanitation Data'!E36))),'Data Summary'!CP42="Yes"),100-OFFSET('Sanitation Data'!$E$4,0,10*ROW('Sanitation Data'!E36)),NA())</f>
        <v>#N/A</v>
      </c>
      <c r="AB42" s="505" t="e">
        <f ca="1">+IF(AND(ISNUMBER(OFFSET('Sanitation Data'!$E$6,0,10*ROW('Sanitation Data'!E36))),'Data Summary'!CQ42="Yes"),OFFSET('Sanitation Data'!$E$6,0,10*ROW('Sanitation Data'!E36)),NA())</f>
        <v>#N/A</v>
      </c>
      <c r="AC42" s="505" t="e">
        <f ca="1">+IF(AND(ISNUMBER(OFFSET('Sanitation Data'!$E$10,0,10*ROW('Sanitation Data'!E36))),'Data Summary'!CR42="Yes"),OFFSET('Sanitation Data'!$E$10,0,10*ROW('Sanitation Data'!E36)),NA())</f>
        <v>#N/A</v>
      </c>
      <c r="AD42" s="505" t="e">
        <f ca="1">+IF(AND(ISNUMBER(OFFSET('Sanitation Data'!$E$11,0,10*ROW('Sanitation Data'!E36))),'Data Summary'!CS42="Yes"),OFFSET('Sanitation Data'!$E$11,0,10*ROW('Sanitation Data'!E36)),NA())</f>
        <v>#N/A</v>
      </c>
      <c r="AE42" s="505" t="e">
        <f ca="1">+IF(AND(ISNUMBER(OFFSET('Sanitation Data'!$E$12,0,10*ROW('Sanitation Data'!E36))),'Data Summary'!CT42="Yes"),OFFSET('Sanitation Data'!$E$12,0,10*ROW('Sanitation Data'!E36)),NA())</f>
        <v>#N/A</v>
      </c>
      <c r="AF42" s="505" t="e">
        <f ca="1">+IF(AND(ISNUMBER(OFFSET('Sanitation Data'!$F$4,0,10*ROW('Sanitation Data'!F36))),'Data Summary'!CU42="Yes"),100-OFFSET('Sanitation Data'!$F$4,0,10*ROW('Sanitation Data'!F36)),NA())</f>
        <v>#N/A</v>
      </c>
      <c r="AG42" s="505" t="e">
        <f ca="1">+IF(AND(ISNUMBER(OFFSET('Sanitation Data'!$F$6,0,10*ROW('Sanitation Data'!F36))),'Data Summary'!CV42="Yes"),OFFSET('Sanitation Data'!$F$6,0,10*ROW('Sanitation Data'!F36)),NA())</f>
        <v>#N/A</v>
      </c>
      <c r="AH42" s="505" t="e">
        <f ca="1">+IF(AND(ISNUMBER(OFFSET('Sanitation Data'!$F$10,0,10*ROW('Sanitation Data'!F36))),'Data Summary'!CW42="Yes"),OFFSET('Sanitation Data'!$F$10,0,10*ROW('Sanitation Data'!F36)),NA())</f>
        <v>#N/A</v>
      </c>
      <c r="AI42" s="505" t="e">
        <f ca="1">+IF(AND(ISNUMBER(OFFSET('Sanitation Data'!$F$11,0,10*ROW('Sanitation Data'!F36))),'Data Summary'!CX42="Yes"),OFFSET('Sanitation Data'!$F$11,0,10*ROW('Sanitation Data'!F36)),NA())</f>
        <v>#N/A</v>
      </c>
      <c r="AJ42" s="505" t="e">
        <f ca="1">+IF(AND(ISNUMBER(OFFSET('Sanitation Data'!$F$12,0,10*ROW('Sanitation Data'!F36))),'Data Summary'!CY42="Yes"),OFFSET('Sanitation Data'!$F$12,0,10*ROW('Sanitation Data'!F36)),NA())</f>
        <v>#N/A</v>
      </c>
      <c r="AK42" s="505" t="e">
        <f ca="1">+IF(AND(ISNUMBER(OFFSET('Sanitation Data'!$G$4,0,10*ROW('Sanitation Data'!G36))),'Data Summary'!CZ42="Yes"),100-OFFSET('Sanitation Data'!$G$4,0,10*ROW('Sanitation Data'!G36)),NA())</f>
        <v>#N/A</v>
      </c>
      <c r="AL42" s="505" t="e">
        <f ca="1">+IF(AND(ISNUMBER(OFFSET('Sanitation Data'!$G$6,0,10*ROW('Sanitation Data'!G36))),'Data Summary'!DA42="Yes"),OFFSET('Sanitation Data'!$G$6,0,10*ROW('Sanitation Data'!G36)),NA())</f>
        <v>#N/A</v>
      </c>
      <c r="AM42" s="505" t="e">
        <f ca="1">+IF(AND(ISNUMBER(OFFSET('Sanitation Data'!$G$10,0,10*ROW('Sanitation Data'!G36))),'Data Summary'!DB42="Yes"),OFFSET('Sanitation Data'!$G$10,0,10*ROW('Sanitation Data'!G36)),NA())</f>
        <v>#N/A</v>
      </c>
      <c r="AN42" s="505" t="e">
        <f ca="1">+IF(AND(ISNUMBER(OFFSET('Sanitation Data'!$G$11,0,10*ROW('Sanitation Data'!G36))),'Data Summary'!DC42="Yes"),OFFSET('Sanitation Data'!$G$11,0,10*ROW('Sanitation Data'!G36)),NA())</f>
        <v>#N/A</v>
      </c>
      <c r="AO42" s="505" t="e">
        <f ca="1">+IF(AND(ISNUMBER(OFFSET('Sanitation Data'!$G$12,0,10*ROW('Sanitation Data'!G36))),'Data Summary'!DD42="Yes"),OFFSET('Sanitation Data'!$G$12,0,10*ROW('Sanitation Data'!G36)),NA())</f>
        <v>#N/A</v>
      </c>
      <c r="AP42" s="505" t="e">
        <f ca="1">+IF(AND(ISNUMBER(OFFSET('Sanitation Data'!$H$4,0,10*ROW('Sanitation Data'!H36))),'Data Summary'!DE42="Yes"),100-OFFSET('Sanitation Data'!$H$4,0,10*ROW('Sanitation Data'!H36)),NA())</f>
        <v>#N/A</v>
      </c>
      <c r="AQ42" s="505" t="e">
        <f ca="1">+IF(AND(ISNUMBER(OFFSET('Sanitation Data'!$H$6,0,10*ROW('Sanitation Data'!H36))),'Data Summary'!DF42="Yes"),OFFSET('Sanitation Data'!$H$6,0,10*ROW('Sanitation Data'!H36)),NA())</f>
        <v>#N/A</v>
      </c>
      <c r="AR42" s="505" t="e">
        <f ca="1">+IF(AND(ISNUMBER(OFFSET('Sanitation Data'!$H$10,0,10*ROW('Sanitation Data'!H36))),'Data Summary'!DG42="Yes"),OFFSET('Sanitation Data'!$H$10,0,10*ROW('Sanitation Data'!H36)),NA())</f>
        <v>#N/A</v>
      </c>
      <c r="AS42" s="505" t="e">
        <f ca="1">+IF(AND(ISNUMBER(OFFSET('Sanitation Data'!$H$11,0,10*ROW('Sanitation Data'!H36))),'Data Summary'!DH42="Yes"),OFFSET('Sanitation Data'!$H$11,0,10*ROW('Sanitation Data'!H36)),NA())</f>
        <v>#N/A</v>
      </c>
      <c r="AT42" s="505" t="e">
        <f ca="1">+IF(AND(ISNUMBER(OFFSET('Sanitation Data'!$H$12,0,10*ROW('Sanitation Data'!H36))),'Data Summary'!DI42="Yes"),OFFSET('Sanitation Data'!$H$12,0,10*ROW('Sanitation Data'!H36)),NA())</f>
        <v>#N/A</v>
      </c>
      <c r="AU42" s="505" t="e">
        <f ca="1">+IF(AND(ISNUMBER(OFFSET('Sanitation Data'!$I$4,0,10*ROW('Sanitation Data'!I36))),'Data Summary'!DJ42="Yes"),100-OFFSET('Sanitation Data'!$I$4,0,10*ROW('Sanitation Data'!I36)),NA())</f>
        <v>#N/A</v>
      </c>
      <c r="AV42" s="505" t="e">
        <f ca="1">+IF(AND(ISNUMBER(OFFSET('Sanitation Data'!$I$6,0,10*ROW('Sanitation Data'!I36))),'Data Summary'!DK42="Yes"),OFFSET('Sanitation Data'!$I$6,0,10*ROW('Sanitation Data'!I36)),NA())</f>
        <v>#N/A</v>
      </c>
      <c r="AW42" s="505" t="e">
        <f ca="1">+IF(AND(ISNUMBER(OFFSET('Sanitation Data'!$I$10,0,10*ROW('Sanitation Data'!I36))),'Data Summary'!DL42="Yes"),OFFSET('Sanitation Data'!$I$10,0,10*ROW('Sanitation Data'!I36)),NA())</f>
        <v>#N/A</v>
      </c>
      <c r="AX42" s="505" t="e">
        <f ca="1">+IF(AND(ISNUMBER(OFFSET('Sanitation Data'!$I$11,0,10*ROW('Sanitation Data'!I36))),'Data Summary'!DM42="Yes"),OFFSET('Sanitation Data'!$I$11,0,10*ROW('Sanitation Data'!I36)),NA())</f>
        <v>#N/A</v>
      </c>
      <c r="AY42" s="505" t="e">
        <f ca="1">+IF(AND(ISNUMBER(OFFSET('Sanitation Data'!$I$12,0,10*ROW('Sanitation Data'!I36))),'Data Summary'!DN42="Yes"),OFFSET('Sanitation Data'!$I$12,0,10*ROW('Sanitation Data'!I36)),NA())</f>
        <v>#N/A</v>
      </c>
      <c r="AZ42" s="506" t="e">
        <f ca="1">+IF(AND(ISNUMBER(OFFSET('Hygiene Data'!$D$5,0,10*ROW('Hygiene Data'!D36))),'Data Summary'!DO42="Yes"),OFFSET('Hygiene Data'!$D$5,0,10*ROW('Hygiene Data'!D36)),NA())</f>
        <v>#N/A</v>
      </c>
      <c r="BA42" s="506" t="e">
        <f ca="1">+IF(AND(ISNUMBER(OFFSET('Hygiene Data'!$D$7,0,10*ROW('Hygiene Data'!D36))),'Data Summary'!DP42="Yes"),OFFSET('Hygiene Data'!$D$7,0,10*ROW('Hygiene Data'!D36)),NA())</f>
        <v>#N/A</v>
      </c>
      <c r="BB42" s="506" t="e">
        <f ca="1">+IF(AND(ISNUMBER(OFFSET('Hygiene Data'!$D$9,0,10*ROW('Hygiene Data'!D36))),'Data Summary'!DQ42="Yes"),OFFSET('Hygiene Data'!$D$9,0,10*ROW('Hygiene Data'!D36)),NA())</f>
        <v>#N/A</v>
      </c>
      <c r="BC42" s="506" t="e">
        <f ca="1">+IF(AND(ISNUMBER(OFFSET('Hygiene Data'!$E$5,0,10*ROW('Hygiene Data'!E36))),'Data Summary'!DR42="Yes"),OFFSET('Hygiene Data'!$E$5,0,10*ROW('Hygiene Data'!E36)),NA())</f>
        <v>#N/A</v>
      </c>
      <c r="BD42" s="506" t="e">
        <f ca="1">+IF(AND(ISNUMBER(OFFSET('Hygiene Data'!$E$7,0,10*ROW('Hygiene Data'!E36))),'Data Summary'!DS42="Yes"),OFFSET('Hygiene Data'!$E$7,0,10*ROW('Hygiene Data'!E36)),NA())</f>
        <v>#N/A</v>
      </c>
      <c r="BE42" s="506" t="e">
        <f ca="1">+IF(AND(ISNUMBER(OFFSET('Hygiene Data'!$E$9,0,10*ROW('Hygiene Data'!E36))),'Data Summary'!DT42="Yes"),OFFSET('Hygiene Data'!$E$9,0,10*ROW('Hygiene Data'!E36)),NA())</f>
        <v>#N/A</v>
      </c>
      <c r="BF42" s="506" t="e">
        <f ca="1">+IF(AND(ISNUMBER(OFFSET('Hygiene Data'!$F$5,0,10*ROW('Hygiene Data'!F36))),'Data Summary'!DU42="Yes"),OFFSET('Hygiene Data'!$F$5,0,10*ROW('Hygiene Data'!F36)),NA())</f>
        <v>#N/A</v>
      </c>
      <c r="BG42" s="506" t="e">
        <f ca="1">+IF(AND(ISNUMBER(OFFSET('Hygiene Data'!$F$7,0,10*ROW('Hygiene Data'!F36))),'Data Summary'!DV42="Yes"),OFFSET('Hygiene Data'!$F$7,0,10*ROW('Hygiene Data'!F36)),NA())</f>
        <v>#N/A</v>
      </c>
      <c r="BH42" s="506" t="e">
        <f ca="1">+IF(AND(ISNUMBER(OFFSET('Hygiene Data'!$F$9,0,10*ROW('Hygiene Data'!F36))),'Data Summary'!DW42="Yes"),OFFSET('Hygiene Data'!$F$9,0,10*ROW('Hygiene Data'!F36)),NA())</f>
        <v>#N/A</v>
      </c>
      <c r="BI42" s="506" t="e">
        <f ca="1">+IF(AND(ISNUMBER(OFFSET('Hygiene Data'!$G$5,0,10*ROW('Hygiene Data'!G36))),'Data Summary'!DX42="Yes"),OFFSET('Hygiene Data'!$G$5,0,10*ROW('Hygiene Data'!G36)),NA())</f>
        <v>#N/A</v>
      </c>
      <c r="BJ42" s="506" t="e">
        <f ca="1">+IF(AND(ISNUMBER(OFFSET('Hygiene Data'!$G$7,0,10*ROW('Hygiene Data'!G36))),'Data Summary'!DY42="Yes"),OFFSET('Hygiene Data'!$G$7,0,10*ROW('Hygiene Data'!G36)),NA())</f>
        <v>#N/A</v>
      </c>
      <c r="BK42" s="506" t="e">
        <f ca="1">+IF(AND(ISNUMBER(OFFSET('Hygiene Data'!$G$9,0,10*ROW('Hygiene Data'!G36))),'Data Summary'!DZ42="Yes"),OFFSET('Hygiene Data'!$G$9,0,10*ROW('Hygiene Data'!G36)),NA())</f>
        <v>#N/A</v>
      </c>
      <c r="BL42" s="506" t="e">
        <f ca="1">+IF(AND(ISNUMBER(OFFSET('Hygiene Data'!$H$5,0,10*ROW('Hygiene Data'!H36))),'Data Summary'!EA42="Yes"),OFFSET('Hygiene Data'!$H$5,0,10*ROW('Hygiene Data'!H36)),NA())</f>
        <v>#N/A</v>
      </c>
      <c r="BM42" s="506" t="e">
        <f ca="1">+IF(AND(ISNUMBER(OFFSET('Hygiene Data'!$H$7,0,10*ROW('Hygiene Data'!H36))),'Data Summary'!EB42="Yes"),OFFSET('Hygiene Data'!$H$7,0,10*ROW('Hygiene Data'!H36)),NA())</f>
        <v>#N/A</v>
      </c>
      <c r="BN42" s="506" t="e">
        <f ca="1">+IF(AND(ISNUMBER(OFFSET('Hygiene Data'!$H$9,0,10*ROW('Hygiene Data'!H36))),'Data Summary'!EC42="Yes"),OFFSET('Hygiene Data'!$H$9,0,10*ROW('Hygiene Data'!H36)),NA())</f>
        <v>#N/A</v>
      </c>
      <c r="BO42" s="506" t="e">
        <f ca="1">+IF(AND(ISNUMBER(OFFSET('Hygiene Data'!$I$5,0,10*ROW('Hygiene Data'!I36))),'Data Summary'!ED42="Yes"),OFFSET('Hygiene Data'!$I$5,0,10*ROW('Hygiene Data'!I36)),NA())</f>
        <v>#N/A</v>
      </c>
      <c r="BP42" s="506" t="e">
        <f ca="1">+IF(AND(ISNUMBER(OFFSET('Hygiene Data'!$I$7,0,10*ROW('Hygiene Data'!I36))),'Data Summary'!EE42="Yes"),OFFSET('Hygiene Data'!$I$7,0,10*ROW('Hygiene Data'!I36)),NA())</f>
        <v>#N/A</v>
      </c>
      <c r="BQ42" s="506" t="e">
        <f ca="1">+IF(AND(ISNUMBER(OFFSET('Hygiene Data'!$I$9,0,10*ROW('Hygiene Data'!I36))),'Data Summary'!EF42="Yes"),OFFSET('Hygiene Data'!$I$9,0,10*ROW('Hygiene Data'!I36)),NA())</f>
        <v>#N/A</v>
      </c>
    </row>
    <row r="43" spans="1:69" x14ac:dyDescent="0.25">
      <c r="A43" s="502" t="e">
        <f ca="1">+RIGHT('Data Summary'!A43,LEN('Data Summary'!A43)-9)</f>
        <v>#VALUE!</v>
      </c>
      <c r="B43" s="476" t="str">
        <f ca="1">+IF(ISTEXT('Data Summary'!B43),'Data Summary'!B43,"")</f>
        <v/>
      </c>
      <c r="C43" s="503" t="e">
        <f ca="1">+VALUE('Data Summary'!C43)</f>
        <v>#VALUE!</v>
      </c>
      <c r="D43" s="504" t="e">
        <f ca="1">+IF(AND(ISNUMBER(OFFSET('Water Data'!$D$4,0,10*ROW('Water Data'!D37))),'Data Summary'!BS43="Yes"),100-OFFSET('Water Data'!$D$4,0,10*ROW('Water Data'!D37)),NA())</f>
        <v>#N/A</v>
      </c>
      <c r="E43" s="504" t="e">
        <f ca="1">+IF(AND(ISNUMBER(OFFSET('Water Data'!$D$6,0,10*ROW('Water Data'!D37))),'Data Summary'!BT43="Yes"),OFFSET('Water Data'!$D$6,0,10*ROW('Water Data'!D37)),NA())</f>
        <v>#N/A</v>
      </c>
      <c r="F43" s="504" t="e">
        <f ca="1">+IF(AND(ISNUMBER(OFFSET('Water Data'!$D$9,0,10*ROW('Water Data'!D37))),'Data Summary'!BU43="Yes"),OFFSET('Water Data'!$D$9,0,10*ROW('Water Data'!D37)),NA())</f>
        <v>#N/A</v>
      </c>
      <c r="G43" s="504" t="e">
        <f ca="1">+IF(AND(ISNUMBER(OFFSET('Water Data'!$E$4,0,10*ROW('Water Data'!E37))),'Data Summary'!BV43="Yes"),100-OFFSET('Water Data'!$E$4,0,10*ROW('Water Data'!E37)),NA())</f>
        <v>#N/A</v>
      </c>
      <c r="H43" s="504" t="e">
        <f ca="1">+IF(AND(ISNUMBER(OFFSET('Water Data'!$E$6,0,10*ROW('Water Data'!E37))),'Data Summary'!BW43="Yes"),OFFSET('Water Data'!$E$6,0,10*ROW('Water Data'!E37)),NA())</f>
        <v>#N/A</v>
      </c>
      <c r="I43" s="504" t="e">
        <f ca="1">+IF(AND(ISNUMBER(OFFSET('Water Data'!$E$9,0,10*ROW('Water Data'!E37))),'Data Summary'!BX43="Yes"),OFFSET('Water Data'!$E$9,0,10*ROW('Water Data'!E37)),NA())</f>
        <v>#N/A</v>
      </c>
      <c r="J43" s="504" t="e">
        <f ca="1">+IF(AND(ISNUMBER(OFFSET('Water Data'!$F$4,0,10*ROW('Water Data'!F37))),'Data Summary'!BY43="Yes"),100-OFFSET('Water Data'!$F$4,0,10*ROW('Water Data'!F37)),NA())</f>
        <v>#N/A</v>
      </c>
      <c r="K43" s="504" t="e">
        <f ca="1">+IF(AND(ISNUMBER(OFFSET('Water Data'!$F$6,0,10*ROW('Water Data'!F37))),'Data Summary'!BZ43="Yes"),OFFSET('Water Data'!$F$6,0,10*ROW('Water Data'!F37)),NA())</f>
        <v>#N/A</v>
      </c>
      <c r="L43" s="504" t="e">
        <f ca="1">+IF(AND(ISNUMBER(OFFSET('Water Data'!$F$9,0,10*ROW('Water Data'!F37))),'Data Summary'!CA43="Yes"),OFFSET('Water Data'!$F$9,0,10*ROW('Water Data'!F37)),NA())</f>
        <v>#N/A</v>
      </c>
      <c r="M43" s="504" t="e">
        <f ca="1">+IF(AND(ISNUMBER(OFFSET('Water Data'!$G$4,0,10*ROW('Water Data'!G37))),'Data Summary'!CB43="Yes"),100-OFFSET('Water Data'!$G$4,0,10*ROW('Water Data'!G37)),NA())</f>
        <v>#N/A</v>
      </c>
      <c r="N43" s="504" t="e">
        <f ca="1">+IF(AND(ISNUMBER(OFFSET('Water Data'!$G$6,0,10*ROW('Water Data'!G37))),'Data Summary'!CC43="Yes"),OFFSET('Water Data'!$G$6,0,10*ROW('Water Data'!G37)),NA())</f>
        <v>#N/A</v>
      </c>
      <c r="O43" s="504" t="e">
        <f ca="1">+IF(AND(ISNUMBER(OFFSET('Water Data'!$G$9,0,10*ROW('Water Data'!G37))),'Data Summary'!CD43="Yes"),OFFSET('Water Data'!$G$9,0,10*ROW('Water Data'!G37)),NA())</f>
        <v>#N/A</v>
      </c>
      <c r="P43" s="504" t="e">
        <f ca="1">+IF(AND(ISNUMBER(OFFSET('Water Data'!$H$4,0,10*ROW('Water Data'!H37))),'Data Summary'!CE43="Yes"),100-OFFSET('Water Data'!$H$4,0,10*ROW('Water Data'!H37)),NA())</f>
        <v>#N/A</v>
      </c>
      <c r="Q43" s="504" t="e">
        <f ca="1">+IF(AND(ISNUMBER(OFFSET('Water Data'!$H$6,0,10*ROW('Water Data'!H37))),'Data Summary'!CF43="Yes"),OFFSET('Water Data'!$H$6,0,10*ROW('Water Data'!H37)),NA())</f>
        <v>#N/A</v>
      </c>
      <c r="R43" s="504" t="e">
        <f ca="1">+IF(AND(ISNUMBER(OFFSET('Water Data'!$H$9,0,10*ROW('Water Data'!H37))),'Data Summary'!CG43="Yes"),OFFSET('Water Data'!$H$9,0,10*ROW('Water Data'!H37)),NA())</f>
        <v>#N/A</v>
      </c>
      <c r="S43" s="504" t="e">
        <f ca="1">+IF(AND(ISNUMBER(OFFSET('Water Data'!$I$4,0,10*ROW('Water Data'!I37))),'Data Summary'!CH43="Yes"),100-OFFSET('Water Data'!$I$4,0,10*ROW('Water Data'!I37)),NA())</f>
        <v>#N/A</v>
      </c>
      <c r="T43" s="504" t="e">
        <f ca="1">+IF(AND(ISNUMBER(OFFSET('Water Data'!$I$6,0,10*ROW('Water Data'!I37))),'Data Summary'!CI43="Yes"),OFFSET('Water Data'!$I$6,0,10*ROW('Water Data'!I37)),NA())</f>
        <v>#N/A</v>
      </c>
      <c r="U43" s="504" t="e">
        <f ca="1">+IF(AND(ISNUMBER(OFFSET('Water Data'!$I$9,0,10*ROW('Water Data'!I37))),'Data Summary'!CJ43="Yes"),OFFSET('Water Data'!$I$9,0,10*ROW('Water Data'!I37)),NA())</f>
        <v>#N/A</v>
      </c>
      <c r="V43" s="505" t="e">
        <f ca="1">+IF(AND(ISNUMBER(OFFSET('Sanitation Data'!$D$4,0,10*ROW('Sanitation Data'!D37))),'Data Summary'!CK43="Yes"),100-OFFSET('Sanitation Data'!$D$4,0,10*ROW('Sanitation Data'!D37)),NA())</f>
        <v>#N/A</v>
      </c>
      <c r="W43" s="505" t="e">
        <f ca="1">+IF(AND(ISNUMBER(OFFSET('Sanitation Data'!$D$6,0,10*ROW('Sanitation Data'!D37))),'Data Summary'!CL43="Yes"),OFFSET('Sanitation Data'!$D$6,0,10*ROW('Sanitation Data'!D37)),NA())</f>
        <v>#N/A</v>
      </c>
      <c r="X43" s="505" t="e">
        <f ca="1">+IF(AND(ISNUMBER(OFFSET('Sanitation Data'!$D$10,0,10*ROW('Sanitation Data'!D37))),'Data Summary'!CM43="Yes"),OFFSET('Sanitation Data'!$D$10,0,10*ROW('Sanitation Data'!D37)),NA())</f>
        <v>#N/A</v>
      </c>
      <c r="Y43" s="505" t="e">
        <f ca="1">+IF(AND(ISNUMBER(OFFSET('Sanitation Data'!$D$11,0,10*ROW('Sanitation Data'!D37))),'Data Summary'!CN43="Yes"),OFFSET('Sanitation Data'!$D$11,0,10*ROW('Sanitation Data'!D37)),NA())</f>
        <v>#N/A</v>
      </c>
      <c r="Z43" s="505" t="e">
        <f ca="1">+IF(AND(ISNUMBER(OFFSET('Sanitation Data'!$D$12,0,10*ROW('Sanitation Data'!D37))),'Data Summary'!CO43="Yes"),OFFSET('Sanitation Data'!$D$12,0,10*ROW('Sanitation Data'!D37)),NA())</f>
        <v>#N/A</v>
      </c>
      <c r="AA43" s="505" t="e">
        <f ca="1">+IF(AND(ISNUMBER(OFFSET('Sanitation Data'!$E$4,0,10*ROW('Sanitation Data'!E37))),'Data Summary'!CP43="Yes"),100-OFFSET('Sanitation Data'!$E$4,0,10*ROW('Sanitation Data'!E37)),NA())</f>
        <v>#N/A</v>
      </c>
      <c r="AB43" s="505" t="e">
        <f ca="1">+IF(AND(ISNUMBER(OFFSET('Sanitation Data'!$E$6,0,10*ROW('Sanitation Data'!E37))),'Data Summary'!CQ43="Yes"),OFFSET('Sanitation Data'!$E$6,0,10*ROW('Sanitation Data'!E37)),NA())</f>
        <v>#N/A</v>
      </c>
      <c r="AC43" s="505" t="e">
        <f ca="1">+IF(AND(ISNUMBER(OFFSET('Sanitation Data'!$E$10,0,10*ROW('Sanitation Data'!E37))),'Data Summary'!CR43="Yes"),OFFSET('Sanitation Data'!$E$10,0,10*ROW('Sanitation Data'!E37)),NA())</f>
        <v>#N/A</v>
      </c>
      <c r="AD43" s="505" t="e">
        <f ca="1">+IF(AND(ISNUMBER(OFFSET('Sanitation Data'!$E$11,0,10*ROW('Sanitation Data'!E37))),'Data Summary'!CS43="Yes"),OFFSET('Sanitation Data'!$E$11,0,10*ROW('Sanitation Data'!E37)),NA())</f>
        <v>#N/A</v>
      </c>
      <c r="AE43" s="505" t="e">
        <f ca="1">+IF(AND(ISNUMBER(OFFSET('Sanitation Data'!$E$12,0,10*ROW('Sanitation Data'!E37))),'Data Summary'!CT43="Yes"),OFFSET('Sanitation Data'!$E$12,0,10*ROW('Sanitation Data'!E37)),NA())</f>
        <v>#N/A</v>
      </c>
      <c r="AF43" s="505" t="e">
        <f ca="1">+IF(AND(ISNUMBER(OFFSET('Sanitation Data'!$F$4,0,10*ROW('Sanitation Data'!F37))),'Data Summary'!CU43="Yes"),100-OFFSET('Sanitation Data'!$F$4,0,10*ROW('Sanitation Data'!F37)),NA())</f>
        <v>#N/A</v>
      </c>
      <c r="AG43" s="505" t="e">
        <f ca="1">+IF(AND(ISNUMBER(OFFSET('Sanitation Data'!$F$6,0,10*ROW('Sanitation Data'!F37))),'Data Summary'!CV43="Yes"),OFFSET('Sanitation Data'!$F$6,0,10*ROW('Sanitation Data'!F37)),NA())</f>
        <v>#N/A</v>
      </c>
      <c r="AH43" s="505" t="e">
        <f ca="1">+IF(AND(ISNUMBER(OFFSET('Sanitation Data'!$F$10,0,10*ROW('Sanitation Data'!F37))),'Data Summary'!CW43="Yes"),OFFSET('Sanitation Data'!$F$10,0,10*ROW('Sanitation Data'!F37)),NA())</f>
        <v>#N/A</v>
      </c>
      <c r="AI43" s="505" t="e">
        <f ca="1">+IF(AND(ISNUMBER(OFFSET('Sanitation Data'!$F$11,0,10*ROW('Sanitation Data'!F37))),'Data Summary'!CX43="Yes"),OFFSET('Sanitation Data'!$F$11,0,10*ROW('Sanitation Data'!F37)),NA())</f>
        <v>#N/A</v>
      </c>
      <c r="AJ43" s="505" t="e">
        <f ca="1">+IF(AND(ISNUMBER(OFFSET('Sanitation Data'!$F$12,0,10*ROW('Sanitation Data'!F37))),'Data Summary'!CY43="Yes"),OFFSET('Sanitation Data'!$F$12,0,10*ROW('Sanitation Data'!F37)),NA())</f>
        <v>#N/A</v>
      </c>
      <c r="AK43" s="505" t="e">
        <f ca="1">+IF(AND(ISNUMBER(OFFSET('Sanitation Data'!$G$4,0,10*ROW('Sanitation Data'!G37))),'Data Summary'!CZ43="Yes"),100-OFFSET('Sanitation Data'!$G$4,0,10*ROW('Sanitation Data'!G37)),NA())</f>
        <v>#N/A</v>
      </c>
      <c r="AL43" s="505" t="e">
        <f ca="1">+IF(AND(ISNUMBER(OFFSET('Sanitation Data'!$G$6,0,10*ROW('Sanitation Data'!G37))),'Data Summary'!DA43="Yes"),OFFSET('Sanitation Data'!$G$6,0,10*ROW('Sanitation Data'!G37)),NA())</f>
        <v>#N/A</v>
      </c>
      <c r="AM43" s="505" t="e">
        <f ca="1">+IF(AND(ISNUMBER(OFFSET('Sanitation Data'!$G$10,0,10*ROW('Sanitation Data'!G37))),'Data Summary'!DB43="Yes"),OFFSET('Sanitation Data'!$G$10,0,10*ROW('Sanitation Data'!G37)),NA())</f>
        <v>#N/A</v>
      </c>
      <c r="AN43" s="505" t="e">
        <f ca="1">+IF(AND(ISNUMBER(OFFSET('Sanitation Data'!$G$11,0,10*ROW('Sanitation Data'!G37))),'Data Summary'!DC43="Yes"),OFFSET('Sanitation Data'!$G$11,0,10*ROW('Sanitation Data'!G37)),NA())</f>
        <v>#N/A</v>
      </c>
      <c r="AO43" s="505" t="e">
        <f ca="1">+IF(AND(ISNUMBER(OFFSET('Sanitation Data'!$G$12,0,10*ROW('Sanitation Data'!G37))),'Data Summary'!DD43="Yes"),OFFSET('Sanitation Data'!$G$12,0,10*ROW('Sanitation Data'!G37)),NA())</f>
        <v>#N/A</v>
      </c>
      <c r="AP43" s="505" t="e">
        <f ca="1">+IF(AND(ISNUMBER(OFFSET('Sanitation Data'!$H$4,0,10*ROW('Sanitation Data'!H37))),'Data Summary'!DE43="Yes"),100-OFFSET('Sanitation Data'!$H$4,0,10*ROW('Sanitation Data'!H37)),NA())</f>
        <v>#N/A</v>
      </c>
      <c r="AQ43" s="505" t="e">
        <f ca="1">+IF(AND(ISNUMBER(OFFSET('Sanitation Data'!$H$6,0,10*ROW('Sanitation Data'!H37))),'Data Summary'!DF43="Yes"),OFFSET('Sanitation Data'!$H$6,0,10*ROW('Sanitation Data'!H37)),NA())</f>
        <v>#N/A</v>
      </c>
      <c r="AR43" s="505" t="e">
        <f ca="1">+IF(AND(ISNUMBER(OFFSET('Sanitation Data'!$H$10,0,10*ROW('Sanitation Data'!H37))),'Data Summary'!DG43="Yes"),OFFSET('Sanitation Data'!$H$10,0,10*ROW('Sanitation Data'!H37)),NA())</f>
        <v>#N/A</v>
      </c>
      <c r="AS43" s="505" t="e">
        <f ca="1">+IF(AND(ISNUMBER(OFFSET('Sanitation Data'!$H$11,0,10*ROW('Sanitation Data'!H37))),'Data Summary'!DH43="Yes"),OFFSET('Sanitation Data'!$H$11,0,10*ROW('Sanitation Data'!H37)),NA())</f>
        <v>#N/A</v>
      </c>
      <c r="AT43" s="505" t="e">
        <f ca="1">+IF(AND(ISNUMBER(OFFSET('Sanitation Data'!$H$12,0,10*ROW('Sanitation Data'!H37))),'Data Summary'!DI43="Yes"),OFFSET('Sanitation Data'!$H$12,0,10*ROW('Sanitation Data'!H37)),NA())</f>
        <v>#N/A</v>
      </c>
      <c r="AU43" s="505" t="e">
        <f ca="1">+IF(AND(ISNUMBER(OFFSET('Sanitation Data'!$I$4,0,10*ROW('Sanitation Data'!I37))),'Data Summary'!DJ43="Yes"),100-OFFSET('Sanitation Data'!$I$4,0,10*ROW('Sanitation Data'!I37)),NA())</f>
        <v>#N/A</v>
      </c>
      <c r="AV43" s="505" t="e">
        <f ca="1">+IF(AND(ISNUMBER(OFFSET('Sanitation Data'!$I$6,0,10*ROW('Sanitation Data'!I37))),'Data Summary'!DK43="Yes"),OFFSET('Sanitation Data'!$I$6,0,10*ROW('Sanitation Data'!I37)),NA())</f>
        <v>#N/A</v>
      </c>
      <c r="AW43" s="505" t="e">
        <f ca="1">+IF(AND(ISNUMBER(OFFSET('Sanitation Data'!$I$10,0,10*ROW('Sanitation Data'!I37))),'Data Summary'!DL43="Yes"),OFFSET('Sanitation Data'!$I$10,0,10*ROW('Sanitation Data'!I37)),NA())</f>
        <v>#N/A</v>
      </c>
      <c r="AX43" s="505" t="e">
        <f ca="1">+IF(AND(ISNUMBER(OFFSET('Sanitation Data'!$I$11,0,10*ROW('Sanitation Data'!I37))),'Data Summary'!DM43="Yes"),OFFSET('Sanitation Data'!$I$11,0,10*ROW('Sanitation Data'!I37)),NA())</f>
        <v>#N/A</v>
      </c>
      <c r="AY43" s="505" t="e">
        <f ca="1">+IF(AND(ISNUMBER(OFFSET('Sanitation Data'!$I$12,0,10*ROW('Sanitation Data'!I37))),'Data Summary'!DN43="Yes"),OFFSET('Sanitation Data'!$I$12,0,10*ROW('Sanitation Data'!I37)),NA())</f>
        <v>#N/A</v>
      </c>
      <c r="AZ43" s="506" t="e">
        <f ca="1">+IF(AND(ISNUMBER(OFFSET('Hygiene Data'!$D$5,0,10*ROW('Hygiene Data'!D37))),'Data Summary'!DO43="Yes"),OFFSET('Hygiene Data'!$D$5,0,10*ROW('Hygiene Data'!D37)),NA())</f>
        <v>#N/A</v>
      </c>
      <c r="BA43" s="506" t="e">
        <f ca="1">+IF(AND(ISNUMBER(OFFSET('Hygiene Data'!$D$7,0,10*ROW('Hygiene Data'!D37))),'Data Summary'!DP43="Yes"),OFFSET('Hygiene Data'!$D$7,0,10*ROW('Hygiene Data'!D37)),NA())</f>
        <v>#N/A</v>
      </c>
      <c r="BB43" s="506" t="e">
        <f ca="1">+IF(AND(ISNUMBER(OFFSET('Hygiene Data'!$D$9,0,10*ROW('Hygiene Data'!D37))),'Data Summary'!DQ43="Yes"),OFFSET('Hygiene Data'!$D$9,0,10*ROW('Hygiene Data'!D37)),NA())</f>
        <v>#N/A</v>
      </c>
      <c r="BC43" s="506" t="e">
        <f ca="1">+IF(AND(ISNUMBER(OFFSET('Hygiene Data'!$E$5,0,10*ROW('Hygiene Data'!E37))),'Data Summary'!DR43="Yes"),OFFSET('Hygiene Data'!$E$5,0,10*ROW('Hygiene Data'!E37)),NA())</f>
        <v>#N/A</v>
      </c>
      <c r="BD43" s="506" t="e">
        <f ca="1">+IF(AND(ISNUMBER(OFFSET('Hygiene Data'!$E$7,0,10*ROW('Hygiene Data'!E37))),'Data Summary'!DS43="Yes"),OFFSET('Hygiene Data'!$E$7,0,10*ROW('Hygiene Data'!E37)),NA())</f>
        <v>#N/A</v>
      </c>
      <c r="BE43" s="506" t="e">
        <f ca="1">+IF(AND(ISNUMBER(OFFSET('Hygiene Data'!$E$9,0,10*ROW('Hygiene Data'!E37))),'Data Summary'!DT43="Yes"),OFFSET('Hygiene Data'!$E$9,0,10*ROW('Hygiene Data'!E37)),NA())</f>
        <v>#N/A</v>
      </c>
      <c r="BF43" s="506" t="e">
        <f ca="1">+IF(AND(ISNUMBER(OFFSET('Hygiene Data'!$F$5,0,10*ROW('Hygiene Data'!F37))),'Data Summary'!DU43="Yes"),OFFSET('Hygiene Data'!$F$5,0,10*ROW('Hygiene Data'!F37)),NA())</f>
        <v>#N/A</v>
      </c>
      <c r="BG43" s="506" t="e">
        <f ca="1">+IF(AND(ISNUMBER(OFFSET('Hygiene Data'!$F$7,0,10*ROW('Hygiene Data'!F37))),'Data Summary'!DV43="Yes"),OFFSET('Hygiene Data'!$F$7,0,10*ROW('Hygiene Data'!F37)),NA())</f>
        <v>#N/A</v>
      </c>
      <c r="BH43" s="506" t="e">
        <f ca="1">+IF(AND(ISNUMBER(OFFSET('Hygiene Data'!$F$9,0,10*ROW('Hygiene Data'!F37))),'Data Summary'!DW43="Yes"),OFFSET('Hygiene Data'!$F$9,0,10*ROW('Hygiene Data'!F37)),NA())</f>
        <v>#N/A</v>
      </c>
      <c r="BI43" s="506" t="e">
        <f ca="1">+IF(AND(ISNUMBER(OFFSET('Hygiene Data'!$G$5,0,10*ROW('Hygiene Data'!G37))),'Data Summary'!DX43="Yes"),OFFSET('Hygiene Data'!$G$5,0,10*ROW('Hygiene Data'!G37)),NA())</f>
        <v>#N/A</v>
      </c>
      <c r="BJ43" s="506" t="e">
        <f ca="1">+IF(AND(ISNUMBER(OFFSET('Hygiene Data'!$G$7,0,10*ROW('Hygiene Data'!G37))),'Data Summary'!DY43="Yes"),OFFSET('Hygiene Data'!$G$7,0,10*ROW('Hygiene Data'!G37)),NA())</f>
        <v>#N/A</v>
      </c>
      <c r="BK43" s="506" t="e">
        <f ca="1">+IF(AND(ISNUMBER(OFFSET('Hygiene Data'!$G$9,0,10*ROW('Hygiene Data'!G37))),'Data Summary'!DZ43="Yes"),OFFSET('Hygiene Data'!$G$9,0,10*ROW('Hygiene Data'!G37)),NA())</f>
        <v>#N/A</v>
      </c>
      <c r="BL43" s="506" t="e">
        <f ca="1">+IF(AND(ISNUMBER(OFFSET('Hygiene Data'!$H$5,0,10*ROW('Hygiene Data'!H37))),'Data Summary'!EA43="Yes"),OFFSET('Hygiene Data'!$H$5,0,10*ROW('Hygiene Data'!H37)),NA())</f>
        <v>#N/A</v>
      </c>
      <c r="BM43" s="506" t="e">
        <f ca="1">+IF(AND(ISNUMBER(OFFSET('Hygiene Data'!$H$7,0,10*ROW('Hygiene Data'!H37))),'Data Summary'!EB43="Yes"),OFFSET('Hygiene Data'!$H$7,0,10*ROW('Hygiene Data'!H37)),NA())</f>
        <v>#N/A</v>
      </c>
      <c r="BN43" s="506" t="e">
        <f ca="1">+IF(AND(ISNUMBER(OFFSET('Hygiene Data'!$H$9,0,10*ROW('Hygiene Data'!H37))),'Data Summary'!EC43="Yes"),OFFSET('Hygiene Data'!$H$9,0,10*ROW('Hygiene Data'!H37)),NA())</f>
        <v>#N/A</v>
      </c>
      <c r="BO43" s="506" t="e">
        <f ca="1">+IF(AND(ISNUMBER(OFFSET('Hygiene Data'!$I$5,0,10*ROW('Hygiene Data'!I37))),'Data Summary'!ED43="Yes"),OFFSET('Hygiene Data'!$I$5,0,10*ROW('Hygiene Data'!I37)),NA())</f>
        <v>#N/A</v>
      </c>
      <c r="BP43" s="506" t="e">
        <f ca="1">+IF(AND(ISNUMBER(OFFSET('Hygiene Data'!$I$7,0,10*ROW('Hygiene Data'!I37))),'Data Summary'!EE43="Yes"),OFFSET('Hygiene Data'!$I$7,0,10*ROW('Hygiene Data'!I37)),NA())</f>
        <v>#N/A</v>
      </c>
      <c r="BQ43" s="506" t="e">
        <f ca="1">+IF(AND(ISNUMBER(OFFSET('Hygiene Data'!$I$9,0,10*ROW('Hygiene Data'!I37))),'Data Summary'!EF43="Yes"),OFFSET('Hygiene Data'!$I$9,0,10*ROW('Hygiene Data'!I37)),NA())</f>
        <v>#N/A</v>
      </c>
    </row>
    <row r="44" spans="1:69" x14ac:dyDescent="0.25">
      <c r="A44" s="502" t="e">
        <f ca="1">+RIGHT('Data Summary'!A44,LEN('Data Summary'!A44)-9)</f>
        <v>#VALUE!</v>
      </c>
      <c r="B44" s="476" t="str">
        <f ca="1">+IF(ISTEXT('Data Summary'!B44),'Data Summary'!B44,"")</f>
        <v/>
      </c>
      <c r="C44" s="503" t="e">
        <f ca="1">+VALUE('Data Summary'!C44)</f>
        <v>#VALUE!</v>
      </c>
      <c r="D44" s="504" t="e">
        <f ca="1">+IF(AND(ISNUMBER(OFFSET('Water Data'!$D$4,0,10*ROW('Water Data'!D38))),'Data Summary'!BS44="Yes"),100-OFFSET('Water Data'!$D$4,0,10*ROW('Water Data'!D38)),NA())</f>
        <v>#N/A</v>
      </c>
      <c r="E44" s="504" t="e">
        <f ca="1">+IF(AND(ISNUMBER(OFFSET('Water Data'!$D$6,0,10*ROW('Water Data'!D38))),'Data Summary'!BT44="Yes"),OFFSET('Water Data'!$D$6,0,10*ROW('Water Data'!D38)),NA())</f>
        <v>#N/A</v>
      </c>
      <c r="F44" s="504" t="e">
        <f ca="1">+IF(AND(ISNUMBER(OFFSET('Water Data'!$D$9,0,10*ROW('Water Data'!D38))),'Data Summary'!BU44="Yes"),OFFSET('Water Data'!$D$9,0,10*ROW('Water Data'!D38)),NA())</f>
        <v>#N/A</v>
      </c>
      <c r="G44" s="504" t="e">
        <f ca="1">+IF(AND(ISNUMBER(OFFSET('Water Data'!$E$4,0,10*ROW('Water Data'!E38))),'Data Summary'!BV44="Yes"),100-OFFSET('Water Data'!$E$4,0,10*ROW('Water Data'!E38)),NA())</f>
        <v>#N/A</v>
      </c>
      <c r="H44" s="504" t="e">
        <f ca="1">+IF(AND(ISNUMBER(OFFSET('Water Data'!$E$6,0,10*ROW('Water Data'!E38))),'Data Summary'!BW44="Yes"),OFFSET('Water Data'!$E$6,0,10*ROW('Water Data'!E38)),NA())</f>
        <v>#N/A</v>
      </c>
      <c r="I44" s="504" t="e">
        <f ca="1">+IF(AND(ISNUMBER(OFFSET('Water Data'!$E$9,0,10*ROW('Water Data'!E38))),'Data Summary'!BX44="Yes"),OFFSET('Water Data'!$E$9,0,10*ROW('Water Data'!E38)),NA())</f>
        <v>#N/A</v>
      </c>
      <c r="J44" s="504" t="e">
        <f ca="1">+IF(AND(ISNUMBER(OFFSET('Water Data'!$F$4,0,10*ROW('Water Data'!F38))),'Data Summary'!BY44="Yes"),100-OFFSET('Water Data'!$F$4,0,10*ROW('Water Data'!F38)),NA())</f>
        <v>#N/A</v>
      </c>
      <c r="K44" s="504" t="e">
        <f ca="1">+IF(AND(ISNUMBER(OFFSET('Water Data'!$F$6,0,10*ROW('Water Data'!F38))),'Data Summary'!BZ44="Yes"),OFFSET('Water Data'!$F$6,0,10*ROW('Water Data'!F38)),NA())</f>
        <v>#N/A</v>
      </c>
      <c r="L44" s="504" t="e">
        <f ca="1">+IF(AND(ISNUMBER(OFFSET('Water Data'!$F$9,0,10*ROW('Water Data'!F38))),'Data Summary'!CA44="Yes"),OFFSET('Water Data'!$F$9,0,10*ROW('Water Data'!F38)),NA())</f>
        <v>#N/A</v>
      </c>
      <c r="M44" s="504" t="e">
        <f ca="1">+IF(AND(ISNUMBER(OFFSET('Water Data'!$G$4,0,10*ROW('Water Data'!G38))),'Data Summary'!CB44="Yes"),100-OFFSET('Water Data'!$G$4,0,10*ROW('Water Data'!G38)),NA())</f>
        <v>#N/A</v>
      </c>
      <c r="N44" s="504" t="e">
        <f ca="1">+IF(AND(ISNUMBER(OFFSET('Water Data'!$G$6,0,10*ROW('Water Data'!G38))),'Data Summary'!CC44="Yes"),OFFSET('Water Data'!$G$6,0,10*ROW('Water Data'!G38)),NA())</f>
        <v>#N/A</v>
      </c>
      <c r="O44" s="504" t="e">
        <f ca="1">+IF(AND(ISNUMBER(OFFSET('Water Data'!$G$9,0,10*ROW('Water Data'!G38))),'Data Summary'!CD44="Yes"),OFFSET('Water Data'!$G$9,0,10*ROW('Water Data'!G38)),NA())</f>
        <v>#N/A</v>
      </c>
      <c r="P44" s="504" t="e">
        <f ca="1">+IF(AND(ISNUMBER(OFFSET('Water Data'!$H$4,0,10*ROW('Water Data'!H38))),'Data Summary'!CE44="Yes"),100-OFFSET('Water Data'!$H$4,0,10*ROW('Water Data'!H38)),NA())</f>
        <v>#N/A</v>
      </c>
      <c r="Q44" s="504" t="e">
        <f ca="1">+IF(AND(ISNUMBER(OFFSET('Water Data'!$H$6,0,10*ROW('Water Data'!H38))),'Data Summary'!CF44="Yes"),OFFSET('Water Data'!$H$6,0,10*ROW('Water Data'!H38)),NA())</f>
        <v>#N/A</v>
      </c>
      <c r="R44" s="504" t="e">
        <f ca="1">+IF(AND(ISNUMBER(OFFSET('Water Data'!$H$9,0,10*ROW('Water Data'!H38))),'Data Summary'!CG44="Yes"),OFFSET('Water Data'!$H$9,0,10*ROW('Water Data'!H38)),NA())</f>
        <v>#N/A</v>
      </c>
      <c r="S44" s="504" t="e">
        <f ca="1">+IF(AND(ISNUMBER(OFFSET('Water Data'!$I$4,0,10*ROW('Water Data'!I38))),'Data Summary'!CH44="Yes"),100-OFFSET('Water Data'!$I$4,0,10*ROW('Water Data'!I38)),NA())</f>
        <v>#N/A</v>
      </c>
      <c r="T44" s="504" t="e">
        <f ca="1">+IF(AND(ISNUMBER(OFFSET('Water Data'!$I$6,0,10*ROW('Water Data'!I38))),'Data Summary'!CI44="Yes"),OFFSET('Water Data'!$I$6,0,10*ROW('Water Data'!I38)),NA())</f>
        <v>#N/A</v>
      </c>
      <c r="U44" s="504" t="e">
        <f ca="1">+IF(AND(ISNUMBER(OFFSET('Water Data'!$I$9,0,10*ROW('Water Data'!I38))),'Data Summary'!CJ44="Yes"),OFFSET('Water Data'!$I$9,0,10*ROW('Water Data'!I38)),NA())</f>
        <v>#N/A</v>
      </c>
      <c r="V44" s="505" t="e">
        <f ca="1">+IF(AND(ISNUMBER(OFFSET('Sanitation Data'!$D$4,0,10*ROW('Sanitation Data'!D38))),'Data Summary'!CK44="Yes"),100-OFFSET('Sanitation Data'!$D$4,0,10*ROW('Sanitation Data'!D38)),NA())</f>
        <v>#N/A</v>
      </c>
      <c r="W44" s="505" t="e">
        <f ca="1">+IF(AND(ISNUMBER(OFFSET('Sanitation Data'!$D$6,0,10*ROW('Sanitation Data'!D38))),'Data Summary'!CL44="Yes"),OFFSET('Sanitation Data'!$D$6,0,10*ROW('Sanitation Data'!D38)),NA())</f>
        <v>#N/A</v>
      </c>
      <c r="X44" s="505" t="e">
        <f ca="1">+IF(AND(ISNUMBER(OFFSET('Sanitation Data'!$D$10,0,10*ROW('Sanitation Data'!D38))),'Data Summary'!CM44="Yes"),OFFSET('Sanitation Data'!$D$10,0,10*ROW('Sanitation Data'!D38)),NA())</f>
        <v>#N/A</v>
      </c>
      <c r="Y44" s="505" t="e">
        <f ca="1">+IF(AND(ISNUMBER(OFFSET('Sanitation Data'!$D$11,0,10*ROW('Sanitation Data'!D38))),'Data Summary'!CN44="Yes"),OFFSET('Sanitation Data'!$D$11,0,10*ROW('Sanitation Data'!D38)),NA())</f>
        <v>#N/A</v>
      </c>
      <c r="Z44" s="505" t="e">
        <f ca="1">+IF(AND(ISNUMBER(OFFSET('Sanitation Data'!$D$12,0,10*ROW('Sanitation Data'!D38))),'Data Summary'!CO44="Yes"),OFFSET('Sanitation Data'!$D$12,0,10*ROW('Sanitation Data'!D38)),NA())</f>
        <v>#N/A</v>
      </c>
      <c r="AA44" s="505" t="e">
        <f ca="1">+IF(AND(ISNUMBER(OFFSET('Sanitation Data'!$E$4,0,10*ROW('Sanitation Data'!E38))),'Data Summary'!CP44="Yes"),100-OFFSET('Sanitation Data'!$E$4,0,10*ROW('Sanitation Data'!E38)),NA())</f>
        <v>#N/A</v>
      </c>
      <c r="AB44" s="505" t="e">
        <f ca="1">+IF(AND(ISNUMBER(OFFSET('Sanitation Data'!$E$6,0,10*ROW('Sanitation Data'!E38))),'Data Summary'!CQ44="Yes"),OFFSET('Sanitation Data'!$E$6,0,10*ROW('Sanitation Data'!E38)),NA())</f>
        <v>#N/A</v>
      </c>
      <c r="AC44" s="505" t="e">
        <f ca="1">+IF(AND(ISNUMBER(OFFSET('Sanitation Data'!$E$10,0,10*ROW('Sanitation Data'!E38))),'Data Summary'!CR44="Yes"),OFFSET('Sanitation Data'!$E$10,0,10*ROW('Sanitation Data'!E38)),NA())</f>
        <v>#N/A</v>
      </c>
      <c r="AD44" s="505" t="e">
        <f ca="1">+IF(AND(ISNUMBER(OFFSET('Sanitation Data'!$E$11,0,10*ROW('Sanitation Data'!E38))),'Data Summary'!CS44="Yes"),OFFSET('Sanitation Data'!$E$11,0,10*ROW('Sanitation Data'!E38)),NA())</f>
        <v>#N/A</v>
      </c>
      <c r="AE44" s="505" t="e">
        <f ca="1">+IF(AND(ISNUMBER(OFFSET('Sanitation Data'!$E$12,0,10*ROW('Sanitation Data'!E38))),'Data Summary'!CT44="Yes"),OFFSET('Sanitation Data'!$E$12,0,10*ROW('Sanitation Data'!E38)),NA())</f>
        <v>#N/A</v>
      </c>
      <c r="AF44" s="505" t="e">
        <f ca="1">+IF(AND(ISNUMBER(OFFSET('Sanitation Data'!$F$4,0,10*ROW('Sanitation Data'!F38))),'Data Summary'!CU44="Yes"),100-OFFSET('Sanitation Data'!$F$4,0,10*ROW('Sanitation Data'!F38)),NA())</f>
        <v>#N/A</v>
      </c>
      <c r="AG44" s="505" t="e">
        <f ca="1">+IF(AND(ISNUMBER(OFFSET('Sanitation Data'!$F$6,0,10*ROW('Sanitation Data'!F38))),'Data Summary'!CV44="Yes"),OFFSET('Sanitation Data'!$F$6,0,10*ROW('Sanitation Data'!F38)),NA())</f>
        <v>#N/A</v>
      </c>
      <c r="AH44" s="505" t="e">
        <f ca="1">+IF(AND(ISNUMBER(OFFSET('Sanitation Data'!$F$10,0,10*ROW('Sanitation Data'!F38))),'Data Summary'!CW44="Yes"),OFFSET('Sanitation Data'!$F$10,0,10*ROW('Sanitation Data'!F38)),NA())</f>
        <v>#N/A</v>
      </c>
      <c r="AI44" s="505" t="e">
        <f ca="1">+IF(AND(ISNUMBER(OFFSET('Sanitation Data'!$F$11,0,10*ROW('Sanitation Data'!F38))),'Data Summary'!CX44="Yes"),OFFSET('Sanitation Data'!$F$11,0,10*ROW('Sanitation Data'!F38)),NA())</f>
        <v>#N/A</v>
      </c>
      <c r="AJ44" s="505" t="e">
        <f ca="1">+IF(AND(ISNUMBER(OFFSET('Sanitation Data'!$F$12,0,10*ROW('Sanitation Data'!F38))),'Data Summary'!CY44="Yes"),OFFSET('Sanitation Data'!$F$12,0,10*ROW('Sanitation Data'!F38)),NA())</f>
        <v>#N/A</v>
      </c>
      <c r="AK44" s="505" t="e">
        <f ca="1">+IF(AND(ISNUMBER(OFFSET('Sanitation Data'!$G$4,0,10*ROW('Sanitation Data'!G38))),'Data Summary'!CZ44="Yes"),100-OFFSET('Sanitation Data'!$G$4,0,10*ROW('Sanitation Data'!G38)),NA())</f>
        <v>#N/A</v>
      </c>
      <c r="AL44" s="505" t="e">
        <f ca="1">+IF(AND(ISNUMBER(OFFSET('Sanitation Data'!$G$6,0,10*ROW('Sanitation Data'!G38))),'Data Summary'!DA44="Yes"),OFFSET('Sanitation Data'!$G$6,0,10*ROW('Sanitation Data'!G38)),NA())</f>
        <v>#N/A</v>
      </c>
      <c r="AM44" s="505" t="e">
        <f ca="1">+IF(AND(ISNUMBER(OFFSET('Sanitation Data'!$G$10,0,10*ROW('Sanitation Data'!G38))),'Data Summary'!DB44="Yes"),OFFSET('Sanitation Data'!$G$10,0,10*ROW('Sanitation Data'!G38)),NA())</f>
        <v>#N/A</v>
      </c>
      <c r="AN44" s="505" t="e">
        <f ca="1">+IF(AND(ISNUMBER(OFFSET('Sanitation Data'!$G$11,0,10*ROW('Sanitation Data'!G38))),'Data Summary'!DC44="Yes"),OFFSET('Sanitation Data'!$G$11,0,10*ROW('Sanitation Data'!G38)),NA())</f>
        <v>#N/A</v>
      </c>
      <c r="AO44" s="505" t="e">
        <f ca="1">+IF(AND(ISNUMBER(OFFSET('Sanitation Data'!$G$12,0,10*ROW('Sanitation Data'!G38))),'Data Summary'!DD44="Yes"),OFFSET('Sanitation Data'!$G$12,0,10*ROW('Sanitation Data'!G38)),NA())</f>
        <v>#N/A</v>
      </c>
      <c r="AP44" s="505" t="e">
        <f ca="1">+IF(AND(ISNUMBER(OFFSET('Sanitation Data'!$H$4,0,10*ROW('Sanitation Data'!H38))),'Data Summary'!DE44="Yes"),100-OFFSET('Sanitation Data'!$H$4,0,10*ROW('Sanitation Data'!H38)),NA())</f>
        <v>#N/A</v>
      </c>
      <c r="AQ44" s="505" t="e">
        <f ca="1">+IF(AND(ISNUMBER(OFFSET('Sanitation Data'!$H$6,0,10*ROW('Sanitation Data'!H38))),'Data Summary'!DF44="Yes"),OFFSET('Sanitation Data'!$H$6,0,10*ROW('Sanitation Data'!H38)),NA())</f>
        <v>#N/A</v>
      </c>
      <c r="AR44" s="505" t="e">
        <f ca="1">+IF(AND(ISNUMBER(OFFSET('Sanitation Data'!$H$10,0,10*ROW('Sanitation Data'!H38))),'Data Summary'!DG44="Yes"),OFFSET('Sanitation Data'!$H$10,0,10*ROW('Sanitation Data'!H38)),NA())</f>
        <v>#N/A</v>
      </c>
      <c r="AS44" s="505" t="e">
        <f ca="1">+IF(AND(ISNUMBER(OFFSET('Sanitation Data'!$H$11,0,10*ROW('Sanitation Data'!H38))),'Data Summary'!DH44="Yes"),OFFSET('Sanitation Data'!$H$11,0,10*ROW('Sanitation Data'!H38)),NA())</f>
        <v>#N/A</v>
      </c>
      <c r="AT44" s="505" t="e">
        <f ca="1">+IF(AND(ISNUMBER(OFFSET('Sanitation Data'!$H$12,0,10*ROW('Sanitation Data'!H38))),'Data Summary'!DI44="Yes"),OFFSET('Sanitation Data'!$H$12,0,10*ROW('Sanitation Data'!H38)),NA())</f>
        <v>#N/A</v>
      </c>
      <c r="AU44" s="505" t="e">
        <f ca="1">+IF(AND(ISNUMBER(OFFSET('Sanitation Data'!$I$4,0,10*ROW('Sanitation Data'!I38))),'Data Summary'!DJ44="Yes"),100-OFFSET('Sanitation Data'!$I$4,0,10*ROW('Sanitation Data'!I38)),NA())</f>
        <v>#N/A</v>
      </c>
      <c r="AV44" s="505" t="e">
        <f ca="1">+IF(AND(ISNUMBER(OFFSET('Sanitation Data'!$I$6,0,10*ROW('Sanitation Data'!I38))),'Data Summary'!DK44="Yes"),OFFSET('Sanitation Data'!$I$6,0,10*ROW('Sanitation Data'!I38)),NA())</f>
        <v>#N/A</v>
      </c>
      <c r="AW44" s="505" t="e">
        <f ca="1">+IF(AND(ISNUMBER(OFFSET('Sanitation Data'!$I$10,0,10*ROW('Sanitation Data'!I38))),'Data Summary'!DL44="Yes"),OFFSET('Sanitation Data'!$I$10,0,10*ROW('Sanitation Data'!I38)),NA())</f>
        <v>#N/A</v>
      </c>
      <c r="AX44" s="505" t="e">
        <f ca="1">+IF(AND(ISNUMBER(OFFSET('Sanitation Data'!$I$11,0,10*ROW('Sanitation Data'!I38))),'Data Summary'!DM44="Yes"),OFFSET('Sanitation Data'!$I$11,0,10*ROW('Sanitation Data'!I38)),NA())</f>
        <v>#N/A</v>
      </c>
      <c r="AY44" s="505" t="e">
        <f ca="1">+IF(AND(ISNUMBER(OFFSET('Sanitation Data'!$I$12,0,10*ROW('Sanitation Data'!I38))),'Data Summary'!DN44="Yes"),OFFSET('Sanitation Data'!$I$12,0,10*ROW('Sanitation Data'!I38)),NA())</f>
        <v>#N/A</v>
      </c>
      <c r="AZ44" s="506" t="e">
        <f ca="1">+IF(AND(ISNUMBER(OFFSET('Hygiene Data'!$D$5,0,10*ROW('Hygiene Data'!D38))),'Data Summary'!DO44="Yes"),OFFSET('Hygiene Data'!$D$5,0,10*ROW('Hygiene Data'!D38)),NA())</f>
        <v>#N/A</v>
      </c>
      <c r="BA44" s="506" t="e">
        <f ca="1">+IF(AND(ISNUMBER(OFFSET('Hygiene Data'!$D$7,0,10*ROW('Hygiene Data'!D38))),'Data Summary'!DP44="Yes"),OFFSET('Hygiene Data'!$D$7,0,10*ROW('Hygiene Data'!D38)),NA())</f>
        <v>#N/A</v>
      </c>
      <c r="BB44" s="506" t="e">
        <f ca="1">+IF(AND(ISNUMBER(OFFSET('Hygiene Data'!$D$9,0,10*ROW('Hygiene Data'!D38))),'Data Summary'!DQ44="Yes"),OFFSET('Hygiene Data'!$D$9,0,10*ROW('Hygiene Data'!D38)),NA())</f>
        <v>#N/A</v>
      </c>
      <c r="BC44" s="506" t="e">
        <f ca="1">+IF(AND(ISNUMBER(OFFSET('Hygiene Data'!$E$5,0,10*ROW('Hygiene Data'!E38))),'Data Summary'!DR44="Yes"),OFFSET('Hygiene Data'!$E$5,0,10*ROW('Hygiene Data'!E38)),NA())</f>
        <v>#N/A</v>
      </c>
      <c r="BD44" s="506" t="e">
        <f ca="1">+IF(AND(ISNUMBER(OFFSET('Hygiene Data'!$E$7,0,10*ROW('Hygiene Data'!E38))),'Data Summary'!DS44="Yes"),OFFSET('Hygiene Data'!$E$7,0,10*ROW('Hygiene Data'!E38)),NA())</f>
        <v>#N/A</v>
      </c>
      <c r="BE44" s="506" t="e">
        <f ca="1">+IF(AND(ISNUMBER(OFFSET('Hygiene Data'!$E$9,0,10*ROW('Hygiene Data'!E38))),'Data Summary'!DT44="Yes"),OFFSET('Hygiene Data'!$E$9,0,10*ROW('Hygiene Data'!E38)),NA())</f>
        <v>#N/A</v>
      </c>
      <c r="BF44" s="506" t="e">
        <f ca="1">+IF(AND(ISNUMBER(OFFSET('Hygiene Data'!$F$5,0,10*ROW('Hygiene Data'!F38))),'Data Summary'!DU44="Yes"),OFFSET('Hygiene Data'!$F$5,0,10*ROW('Hygiene Data'!F38)),NA())</f>
        <v>#N/A</v>
      </c>
      <c r="BG44" s="506" t="e">
        <f ca="1">+IF(AND(ISNUMBER(OFFSET('Hygiene Data'!$F$7,0,10*ROW('Hygiene Data'!F38))),'Data Summary'!DV44="Yes"),OFFSET('Hygiene Data'!$F$7,0,10*ROW('Hygiene Data'!F38)),NA())</f>
        <v>#N/A</v>
      </c>
      <c r="BH44" s="506" t="e">
        <f ca="1">+IF(AND(ISNUMBER(OFFSET('Hygiene Data'!$F$9,0,10*ROW('Hygiene Data'!F38))),'Data Summary'!DW44="Yes"),OFFSET('Hygiene Data'!$F$9,0,10*ROW('Hygiene Data'!F38)),NA())</f>
        <v>#N/A</v>
      </c>
      <c r="BI44" s="506" t="e">
        <f ca="1">+IF(AND(ISNUMBER(OFFSET('Hygiene Data'!$G$5,0,10*ROW('Hygiene Data'!G38))),'Data Summary'!DX44="Yes"),OFFSET('Hygiene Data'!$G$5,0,10*ROW('Hygiene Data'!G38)),NA())</f>
        <v>#N/A</v>
      </c>
      <c r="BJ44" s="506" t="e">
        <f ca="1">+IF(AND(ISNUMBER(OFFSET('Hygiene Data'!$G$7,0,10*ROW('Hygiene Data'!G38))),'Data Summary'!DY44="Yes"),OFFSET('Hygiene Data'!$G$7,0,10*ROW('Hygiene Data'!G38)),NA())</f>
        <v>#N/A</v>
      </c>
      <c r="BK44" s="506" t="e">
        <f ca="1">+IF(AND(ISNUMBER(OFFSET('Hygiene Data'!$G$9,0,10*ROW('Hygiene Data'!G38))),'Data Summary'!DZ44="Yes"),OFFSET('Hygiene Data'!$G$9,0,10*ROW('Hygiene Data'!G38)),NA())</f>
        <v>#N/A</v>
      </c>
      <c r="BL44" s="506" t="e">
        <f ca="1">+IF(AND(ISNUMBER(OFFSET('Hygiene Data'!$H$5,0,10*ROW('Hygiene Data'!H38))),'Data Summary'!EA44="Yes"),OFFSET('Hygiene Data'!$H$5,0,10*ROW('Hygiene Data'!H38)),NA())</f>
        <v>#N/A</v>
      </c>
      <c r="BM44" s="506" t="e">
        <f ca="1">+IF(AND(ISNUMBER(OFFSET('Hygiene Data'!$H$7,0,10*ROW('Hygiene Data'!H38))),'Data Summary'!EB44="Yes"),OFFSET('Hygiene Data'!$H$7,0,10*ROW('Hygiene Data'!H38)),NA())</f>
        <v>#N/A</v>
      </c>
      <c r="BN44" s="506" t="e">
        <f ca="1">+IF(AND(ISNUMBER(OFFSET('Hygiene Data'!$H$9,0,10*ROW('Hygiene Data'!H38))),'Data Summary'!EC44="Yes"),OFFSET('Hygiene Data'!$H$9,0,10*ROW('Hygiene Data'!H38)),NA())</f>
        <v>#N/A</v>
      </c>
      <c r="BO44" s="506" t="e">
        <f ca="1">+IF(AND(ISNUMBER(OFFSET('Hygiene Data'!$I$5,0,10*ROW('Hygiene Data'!I38))),'Data Summary'!ED44="Yes"),OFFSET('Hygiene Data'!$I$5,0,10*ROW('Hygiene Data'!I38)),NA())</f>
        <v>#N/A</v>
      </c>
      <c r="BP44" s="506" t="e">
        <f ca="1">+IF(AND(ISNUMBER(OFFSET('Hygiene Data'!$I$7,0,10*ROW('Hygiene Data'!I38))),'Data Summary'!EE44="Yes"),OFFSET('Hygiene Data'!$I$7,0,10*ROW('Hygiene Data'!I38)),NA())</f>
        <v>#N/A</v>
      </c>
      <c r="BQ44" s="506" t="e">
        <f ca="1">+IF(AND(ISNUMBER(OFFSET('Hygiene Data'!$I$9,0,10*ROW('Hygiene Data'!I38))),'Data Summary'!EF44="Yes"),OFFSET('Hygiene Data'!$I$9,0,10*ROW('Hygiene Data'!I38)),NA())</f>
        <v>#N/A</v>
      </c>
    </row>
    <row r="45" spans="1:69" x14ac:dyDescent="0.25">
      <c r="A45" s="502" t="e">
        <f ca="1">+RIGHT('Data Summary'!A45,LEN('Data Summary'!A45)-9)</f>
        <v>#VALUE!</v>
      </c>
      <c r="B45" s="476" t="str">
        <f ca="1">+IF(ISTEXT('Data Summary'!B45),'Data Summary'!B45,"")</f>
        <v/>
      </c>
      <c r="C45" s="503" t="e">
        <f ca="1">+VALUE('Data Summary'!C45)</f>
        <v>#VALUE!</v>
      </c>
      <c r="D45" s="504" t="e">
        <f ca="1">+IF(AND(ISNUMBER(OFFSET('Water Data'!$D$4,0,10*ROW('Water Data'!D39))),'Data Summary'!BS45="Yes"),100-OFFSET('Water Data'!$D$4,0,10*ROW('Water Data'!D39)),NA())</f>
        <v>#N/A</v>
      </c>
      <c r="E45" s="504" t="e">
        <f ca="1">+IF(AND(ISNUMBER(OFFSET('Water Data'!$D$6,0,10*ROW('Water Data'!D39))),'Data Summary'!BT45="Yes"),OFFSET('Water Data'!$D$6,0,10*ROW('Water Data'!D39)),NA())</f>
        <v>#N/A</v>
      </c>
      <c r="F45" s="504" t="e">
        <f ca="1">+IF(AND(ISNUMBER(OFFSET('Water Data'!$D$9,0,10*ROW('Water Data'!D39))),'Data Summary'!BU45="Yes"),OFFSET('Water Data'!$D$9,0,10*ROW('Water Data'!D39)),NA())</f>
        <v>#N/A</v>
      </c>
      <c r="G45" s="504" t="e">
        <f ca="1">+IF(AND(ISNUMBER(OFFSET('Water Data'!$E$4,0,10*ROW('Water Data'!E39))),'Data Summary'!BV45="Yes"),100-OFFSET('Water Data'!$E$4,0,10*ROW('Water Data'!E39)),NA())</f>
        <v>#N/A</v>
      </c>
      <c r="H45" s="504" t="e">
        <f ca="1">+IF(AND(ISNUMBER(OFFSET('Water Data'!$E$6,0,10*ROW('Water Data'!E39))),'Data Summary'!BW45="Yes"),OFFSET('Water Data'!$E$6,0,10*ROW('Water Data'!E39)),NA())</f>
        <v>#N/A</v>
      </c>
      <c r="I45" s="504" t="e">
        <f ca="1">+IF(AND(ISNUMBER(OFFSET('Water Data'!$E$9,0,10*ROW('Water Data'!E39))),'Data Summary'!BX45="Yes"),OFFSET('Water Data'!$E$9,0,10*ROW('Water Data'!E39)),NA())</f>
        <v>#N/A</v>
      </c>
      <c r="J45" s="504" t="e">
        <f ca="1">+IF(AND(ISNUMBER(OFFSET('Water Data'!$F$4,0,10*ROW('Water Data'!F39))),'Data Summary'!BY45="Yes"),100-OFFSET('Water Data'!$F$4,0,10*ROW('Water Data'!F39)),NA())</f>
        <v>#N/A</v>
      </c>
      <c r="K45" s="504" t="e">
        <f ca="1">+IF(AND(ISNUMBER(OFFSET('Water Data'!$F$6,0,10*ROW('Water Data'!F39))),'Data Summary'!BZ45="Yes"),OFFSET('Water Data'!$F$6,0,10*ROW('Water Data'!F39)),NA())</f>
        <v>#N/A</v>
      </c>
      <c r="L45" s="504" t="e">
        <f ca="1">+IF(AND(ISNUMBER(OFFSET('Water Data'!$F$9,0,10*ROW('Water Data'!F39))),'Data Summary'!CA45="Yes"),OFFSET('Water Data'!$F$9,0,10*ROW('Water Data'!F39)),NA())</f>
        <v>#N/A</v>
      </c>
      <c r="M45" s="504" t="e">
        <f ca="1">+IF(AND(ISNUMBER(OFFSET('Water Data'!$G$4,0,10*ROW('Water Data'!G39))),'Data Summary'!CB45="Yes"),100-OFFSET('Water Data'!$G$4,0,10*ROW('Water Data'!G39)),NA())</f>
        <v>#N/A</v>
      </c>
      <c r="N45" s="504" t="e">
        <f ca="1">+IF(AND(ISNUMBER(OFFSET('Water Data'!$G$6,0,10*ROW('Water Data'!G39))),'Data Summary'!CC45="Yes"),OFFSET('Water Data'!$G$6,0,10*ROW('Water Data'!G39)),NA())</f>
        <v>#N/A</v>
      </c>
      <c r="O45" s="504" t="e">
        <f ca="1">+IF(AND(ISNUMBER(OFFSET('Water Data'!$G$9,0,10*ROW('Water Data'!G39))),'Data Summary'!CD45="Yes"),OFFSET('Water Data'!$G$9,0,10*ROW('Water Data'!G39)),NA())</f>
        <v>#N/A</v>
      </c>
      <c r="P45" s="504" t="e">
        <f ca="1">+IF(AND(ISNUMBER(OFFSET('Water Data'!$H$4,0,10*ROW('Water Data'!H39))),'Data Summary'!CE45="Yes"),100-OFFSET('Water Data'!$H$4,0,10*ROW('Water Data'!H39)),NA())</f>
        <v>#N/A</v>
      </c>
      <c r="Q45" s="504" t="e">
        <f ca="1">+IF(AND(ISNUMBER(OFFSET('Water Data'!$H$6,0,10*ROW('Water Data'!H39))),'Data Summary'!CF45="Yes"),OFFSET('Water Data'!$H$6,0,10*ROW('Water Data'!H39)),NA())</f>
        <v>#N/A</v>
      </c>
      <c r="R45" s="504" t="e">
        <f ca="1">+IF(AND(ISNUMBER(OFFSET('Water Data'!$H$9,0,10*ROW('Water Data'!H39))),'Data Summary'!CG45="Yes"),OFFSET('Water Data'!$H$9,0,10*ROW('Water Data'!H39)),NA())</f>
        <v>#N/A</v>
      </c>
      <c r="S45" s="504" t="e">
        <f ca="1">+IF(AND(ISNUMBER(OFFSET('Water Data'!$I$4,0,10*ROW('Water Data'!I39))),'Data Summary'!CH45="Yes"),100-OFFSET('Water Data'!$I$4,0,10*ROW('Water Data'!I39)),NA())</f>
        <v>#N/A</v>
      </c>
      <c r="T45" s="504" t="e">
        <f ca="1">+IF(AND(ISNUMBER(OFFSET('Water Data'!$I$6,0,10*ROW('Water Data'!I39))),'Data Summary'!CI45="Yes"),OFFSET('Water Data'!$I$6,0,10*ROW('Water Data'!I39)),NA())</f>
        <v>#N/A</v>
      </c>
      <c r="U45" s="504" t="e">
        <f ca="1">+IF(AND(ISNUMBER(OFFSET('Water Data'!$I$9,0,10*ROW('Water Data'!I39))),'Data Summary'!CJ45="Yes"),OFFSET('Water Data'!$I$9,0,10*ROW('Water Data'!I39)),NA())</f>
        <v>#N/A</v>
      </c>
      <c r="V45" s="505" t="e">
        <f ca="1">+IF(AND(ISNUMBER(OFFSET('Sanitation Data'!$D$4,0,10*ROW('Sanitation Data'!D39))),'Data Summary'!CK45="Yes"),100-OFFSET('Sanitation Data'!$D$4,0,10*ROW('Sanitation Data'!D39)),NA())</f>
        <v>#N/A</v>
      </c>
      <c r="W45" s="505" t="e">
        <f ca="1">+IF(AND(ISNUMBER(OFFSET('Sanitation Data'!$D$6,0,10*ROW('Sanitation Data'!D39))),'Data Summary'!CL45="Yes"),OFFSET('Sanitation Data'!$D$6,0,10*ROW('Sanitation Data'!D39)),NA())</f>
        <v>#N/A</v>
      </c>
      <c r="X45" s="505" t="e">
        <f ca="1">+IF(AND(ISNUMBER(OFFSET('Sanitation Data'!$D$10,0,10*ROW('Sanitation Data'!D39))),'Data Summary'!CM45="Yes"),OFFSET('Sanitation Data'!$D$10,0,10*ROW('Sanitation Data'!D39)),NA())</f>
        <v>#N/A</v>
      </c>
      <c r="Y45" s="505" t="e">
        <f ca="1">+IF(AND(ISNUMBER(OFFSET('Sanitation Data'!$D$11,0,10*ROW('Sanitation Data'!D39))),'Data Summary'!CN45="Yes"),OFFSET('Sanitation Data'!$D$11,0,10*ROW('Sanitation Data'!D39)),NA())</f>
        <v>#N/A</v>
      </c>
      <c r="Z45" s="505" t="e">
        <f ca="1">+IF(AND(ISNUMBER(OFFSET('Sanitation Data'!$D$12,0,10*ROW('Sanitation Data'!D39))),'Data Summary'!CO45="Yes"),OFFSET('Sanitation Data'!$D$12,0,10*ROW('Sanitation Data'!D39)),NA())</f>
        <v>#N/A</v>
      </c>
      <c r="AA45" s="505" t="e">
        <f ca="1">+IF(AND(ISNUMBER(OFFSET('Sanitation Data'!$E$4,0,10*ROW('Sanitation Data'!E39))),'Data Summary'!CP45="Yes"),100-OFFSET('Sanitation Data'!$E$4,0,10*ROW('Sanitation Data'!E39)),NA())</f>
        <v>#N/A</v>
      </c>
      <c r="AB45" s="505" t="e">
        <f ca="1">+IF(AND(ISNUMBER(OFFSET('Sanitation Data'!$E$6,0,10*ROW('Sanitation Data'!E39))),'Data Summary'!CQ45="Yes"),OFFSET('Sanitation Data'!$E$6,0,10*ROW('Sanitation Data'!E39)),NA())</f>
        <v>#N/A</v>
      </c>
      <c r="AC45" s="505" t="e">
        <f ca="1">+IF(AND(ISNUMBER(OFFSET('Sanitation Data'!$E$10,0,10*ROW('Sanitation Data'!E39))),'Data Summary'!CR45="Yes"),OFFSET('Sanitation Data'!$E$10,0,10*ROW('Sanitation Data'!E39)),NA())</f>
        <v>#N/A</v>
      </c>
      <c r="AD45" s="505" t="e">
        <f ca="1">+IF(AND(ISNUMBER(OFFSET('Sanitation Data'!$E$11,0,10*ROW('Sanitation Data'!E39))),'Data Summary'!CS45="Yes"),OFFSET('Sanitation Data'!$E$11,0,10*ROW('Sanitation Data'!E39)),NA())</f>
        <v>#N/A</v>
      </c>
      <c r="AE45" s="505" t="e">
        <f ca="1">+IF(AND(ISNUMBER(OFFSET('Sanitation Data'!$E$12,0,10*ROW('Sanitation Data'!E39))),'Data Summary'!CT45="Yes"),OFFSET('Sanitation Data'!$E$12,0,10*ROW('Sanitation Data'!E39)),NA())</f>
        <v>#N/A</v>
      </c>
      <c r="AF45" s="505" t="e">
        <f ca="1">+IF(AND(ISNUMBER(OFFSET('Sanitation Data'!$F$4,0,10*ROW('Sanitation Data'!F39))),'Data Summary'!CU45="Yes"),100-OFFSET('Sanitation Data'!$F$4,0,10*ROW('Sanitation Data'!F39)),NA())</f>
        <v>#N/A</v>
      </c>
      <c r="AG45" s="505" t="e">
        <f ca="1">+IF(AND(ISNUMBER(OFFSET('Sanitation Data'!$F$6,0,10*ROW('Sanitation Data'!F39))),'Data Summary'!CV45="Yes"),OFFSET('Sanitation Data'!$F$6,0,10*ROW('Sanitation Data'!F39)),NA())</f>
        <v>#N/A</v>
      </c>
      <c r="AH45" s="505" t="e">
        <f ca="1">+IF(AND(ISNUMBER(OFFSET('Sanitation Data'!$F$10,0,10*ROW('Sanitation Data'!F39))),'Data Summary'!CW45="Yes"),OFFSET('Sanitation Data'!$F$10,0,10*ROW('Sanitation Data'!F39)),NA())</f>
        <v>#N/A</v>
      </c>
      <c r="AI45" s="505" t="e">
        <f ca="1">+IF(AND(ISNUMBER(OFFSET('Sanitation Data'!$F$11,0,10*ROW('Sanitation Data'!F39))),'Data Summary'!CX45="Yes"),OFFSET('Sanitation Data'!$F$11,0,10*ROW('Sanitation Data'!F39)),NA())</f>
        <v>#N/A</v>
      </c>
      <c r="AJ45" s="505" t="e">
        <f ca="1">+IF(AND(ISNUMBER(OFFSET('Sanitation Data'!$F$12,0,10*ROW('Sanitation Data'!F39))),'Data Summary'!CY45="Yes"),OFFSET('Sanitation Data'!$F$12,0,10*ROW('Sanitation Data'!F39)),NA())</f>
        <v>#N/A</v>
      </c>
      <c r="AK45" s="505" t="e">
        <f ca="1">+IF(AND(ISNUMBER(OFFSET('Sanitation Data'!$G$4,0,10*ROW('Sanitation Data'!G39))),'Data Summary'!CZ45="Yes"),100-OFFSET('Sanitation Data'!$G$4,0,10*ROW('Sanitation Data'!G39)),NA())</f>
        <v>#N/A</v>
      </c>
      <c r="AL45" s="505" t="e">
        <f ca="1">+IF(AND(ISNUMBER(OFFSET('Sanitation Data'!$G$6,0,10*ROW('Sanitation Data'!G39))),'Data Summary'!DA45="Yes"),OFFSET('Sanitation Data'!$G$6,0,10*ROW('Sanitation Data'!G39)),NA())</f>
        <v>#N/A</v>
      </c>
      <c r="AM45" s="505" t="e">
        <f ca="1">+IF(AND(ISNUMBER(OFFSET('Sanitation Data'!$G$10,0,10*ROW('Sanitation Data'!G39))),'Data Summary'!DB45="Yes"),OFFSET('Sanitation Data'!$G$10,0,10*ROW('Sanitation Data'!G39)),NA())</f>
        <v>#N/A</v>
      </c>
      <c r="AN45" s="505" t="e">
        <f ca="1">+IF(AND(ISNUMBER(OFFSET('Sanitation Data'!$G$11,0,10*ROW('Sanitation Data'!G39))),'Data Summary'!DC45="Yes"),OFFSET('Sanitation Data'!$G$11,0,10*ROW('Sanitation Data'!G39)),NA())</f>
        <v>#N/A</v>
      </c>
      <c r="AO45" s="505" t="e">
        <f ca="1">+IF(AND(ISNUMBER(OFFSET('Sanitation Data'!$G$12,0,10*ROW('Sanitation Data'!G39))),'Data Summary'!DD45="Yes"),OFFSET('Sanitation Data'!$G$12,0,10*ROW('Sanitation Data'!G39)),NA())</f>
        <v>#N/A</v>
      </c>
      <c r="AP45" s="505" t="e">
        <f ca="1">+IF(AND(ISNUMBER(OFFSET('Sanitation Data'!$H$4,0,10*ROW('Sanitation Data'!H39))),'Data Summary'!DE45="Yes"),100-OFFSET('Sanitation Data'!$H$4,0,10*ROW('Sanitation Data'!H39)),NA())</f>
        <v>#N/A</v>
      </c>
      <c r="AQ45" s="505" t="e">
        <f ca="1">+IF(AND(ISNUMBER(OFFSET('Sanitation Data'!$H$6,0,10*ROW('Sanitation Data'!H39))),'Data Summary'!DF45="Yes"),OFFSET('Sanitation Data'!$H$6,0,10*ROW('Sanitation Data'!H39)),NA())</f>
        <v>#N/A</v>
      </c>
      <c r="AR45" s="505" t="e">
        <f ca="1">+IF(AND(ISNUMBER(OFFSET('Sanitation Data'!$H$10,0,10*ROW('Sanitation Data'!H39))),'Data Summary'!DG45="Yes"),OFFSET('Sanitation Data'!$H$10,0,10*ROW('Sanitation Data'!H39)),NA())</f>
        <v>#N/A</v>
      </c>
      <c r="AS45" s="505" t="e">
        <f ca="1">+IF(AND(ISNUMBER(OFFSET('Sanitation Data'!$H$11,0,10*ROW('Sanitation Data'!H39))),'Data Summary'!DH45="Yes"),OFFSET('Sanitation Data'!$H$11,0,10*ROW('Sanitation Data'!H39)),NA())</f>
        <v>#N/A</v>
      </c>
      <c r="AT45" s="505" t="e">
        <f ca="1">+IF(AND(ISNUMBER(OFFSET('Sanitation Data'!$H$12,0,10*ROW('Sanitation Data'!H39))),'Data Summary'!DI45="Yes"),OFFSET('Sanitation Data'!$H$12,0,10*ROW('Sanitation Data'!H39)),NA())</f>
        <v>#N/A</v>
      </c>
      <c r="AU45" s="505" t="e">
        <f ca="1">+IF(AND(ISNUMBER(OFFSET('Sanitation Data'!$I$4,0,10*ROW('Sanitation Data'!I39))),'Data Summary'!DJ45="Yes"),100-OFFSET('Sanitation Data'!$I$4,0,10*ROW('Sanitation Data'!I39)),NA())</f>
        <v>#N/A</v>
      </c>
      <c r="AV45" s="505" t="e">
        <f ca="1">+IF(AND(ISNUMBER(OFFSET('Sanitation Data'!$I$6,0,10*ROW('Sanitation Data'!I39))),'Data Summary'!DK45="Yes"),OFFSET('Sanitation Data'!$I$6,0,10*ROW('Sanitation Data'!I39)),NA())</f>
        <v>#N/A</v>
      </c>
      <c r="AW45" s="505" t="e">
        <f ca="1">+IF(AND(ISNUMBER(OFFSET('Sanitation Data'!$I$10,0,10*ROW('Sanitation Data'!I39))),'Data Summary'!DL45="Yes"),OFFSET('Sanitation Data'!$I$10,0,10*ROW('Sanitation Data'!I39)),NA())</f>
        <v>#N/A</v>
      </c>
      <c r="AX45" s="505" t="e">
        <f ca="1">+IF(AND(ISNUMBER(OFFSET('Sanitation Data'!$I$11,0,10*ROW('Sanitation Data'!I39))),'Data Summary'!DM45="Yes"),OFFSET('Sanitation Data'!$I$11,0,10*ROW('Sanitation Data'!I39)),NA())</f>
        <v>#N/A</v>
      </c>
      <c r="AY45" s="505" t="e">
        <f ca="1">+IF(AND(ISNUMBER(OFFSET('Sanitation Data'!$I$12,0,10*ROW('Sanitation Data'!I39))),'Data Summary'!DN45="Yes"),OFFSET('Sanitation Data'!$I$12,0,10*ROW('Sanitation Data'!I39)),NA())</f>
        <v>#N/A</v>
      </c>
      <c r="AZ45" s="506" t="e">
        <f ca="1">+IF(AND(ISNUMBER(OFFSET('Hygiene Data'!$D$5,0,10*ROW('Hygiene Data'!D39))),'Data Summary'!DO45="Yes"),OFFSET('Hygiene Data'!$D$5,0,10*ROW('Hygiene Data'!D39)),NA())</f>
        <v>#N/A</v>
      </c>
      <c r="BA45" s="506" t="e">
        <f ca="1">+IF(AND(ISNUMBER(OFFSET('Hygiene Data'!$D$7,0,10*ROW('Hygiene Data'!D39))),'Data Summary'!DP45="Yes"),OFFSET('Hygiene Data'!$D$7,0,10*ROW('Hygiene Data'!D39)),NA())</f>
        <v>#N/A</v>
      </c>
      <c r="BB45" s="506" t="e">
        <f ca="1">+IF(AND(ISNUMBER(OFFSET('Hygiene Data'!$D$9,0,10*ROW('Hygiene Data'!D39))),'Data Summary'!DQ45="Yes"),OFFSET('Hygiene Data'!$D$9,0,10*ROW('Hygiene Data'!D39)),NA())</f>
        <v>#N/A</v>
      </c>
      <c r="BC45" s="506" t="e">
        <f ca="1">+IF(AND(ISNUMBER(OFFSET('Hygiene Data'!$E$5,0,10*ROW('Hygiene Data'!E39))),'Data Summary'!DR45="Yes"),OFFSET('Hygiene Data'!$E$5,0,10*ROW('Hygiene Data'!E39)),NA())</f>
        <v>#N/A</v>
      </c>
      <c r="BD45" s="506" t="e">
        <f ca="1">+IF(AND(ISNUMBER(OFFSET('Hygiene Data'!$E$7,0,10*ROW('Hygiene Data'!E39))),'Data Summary'!DS45="Yes"),OFFSET('Hygiene Data'!$E$7,0,10*ROW('Hygiene Data'!E39)),NA())</f>
        <v>#N/A</v>
      </c>
      <c r="BE45" s="506" t="e">
        <f ca="1">+IF(AND(ISNUMBER(OFFSET('Hygiene Data'!$E$9,0,10*ROW('Hygiene Data'!E39))),'Data Summary'!DT45="Yes"),OFFSET('Hygiene Data'!$E$9,0,10*ROW('Hygiene Data'!E39)),NA())</f>
        <v>#N/A</v>
      </c>
      <c r="BF45" s="506" t="e">
        <f ca="1">+IF(AND(ISNUMBER(OFFSET('Hygiene Data'!$F$5,0,10*ROW('Hygiene Data'!F39))),'Data Summary'!DU45="Yes"),OFFSET('Hygiene Data'!$F$5,0,10*ROW('Hygiene Data'!F39)),NA())</f>
        <v>#N/A</v>
      </c>
      <c r="BG45" s="506" t="e">
        <f ca="1">+IF(AND(ISNUMBER(OFFSET('Hygiene Data'!$F$7,0,10*ROW('Hygiene Data'!F39))),'Data Summary'!DV45="Yes"),OFFSET('Hygiene Data'!$F$7,0,10*ROW('Hygiene Data'!F39)),NA())</f>
        <v>#N/A</v>
      </c>
      <c r="BH45" s="506" t="e">
        <f ca="1">+IF(AND(ISNUMBER(OFFSET('Hygiene Data'!$F$9,0,10*ROW('Hygiene Data'!F39))),'Data Summary'!DW45="Yes"),OFFSET('Hygiene Data'!$F$9,0,10*ROW('Hygiene Data'!F39)),NA())</f>
        <v>#N/A</v>
      </c>
      <c r="BI45" s="506" t="e">
        <f ca="1">+IF(AND(ISNUMBER(OFFSET('Hygiene Data'!$G$5,0,10*ROW('Hygiene Data'!G39))),'Data Summary'!DX45="Yes"),OFFSET('Hygiene Data'!$G$5,0,10*ROW('Hygiene Data'!G39)),NA())</f>
        <v>#N/A</v>
      </c>
      <c r="BJ45" s="506" t="e">
        <f ca="1">+IF(AND(ISNUMBER(OFFSET('Hygiene Data'!$G$7,0,10*ROW('Hygiene Data'!G39))),'Data Summary'!DY45="Yes"),OFFSET('Hygiene Data'!$G$7,0,10*ROW('Hygiene Data'!G39)),NA())</f>
        <v>#N/A</v>
      </c>
      <c r="BK45" s="506" t="e">
        <f ca="1">+IF(AND(ISNUMBER(OFFSET('Hygiene Data'!$G$9,0,10*ROW('Hygiene Data'!G39))),'Data Summary'!DZ45="Yes"),OFFSET('Hygiene Data'!$G$9,0,10*ROW('Hygiene Data'!G39)),NA())</f>
        <v>#N/A</v>
      </c>
      <c r="BL45" s="506" t="e">
        <f ca="1">+IF(AND(ISNUMBER(OFFSET('Hygiene Data'!$H$5,0,10*ROW('Hygiene Data'!H39))),'Data Summary'!EA45="Yes"),OFFSET('Hygiene Data'!$H$5,0,10*ROW('Hygiene Data'!H39)),NA())</f>
        <v>#N/A</v>
      </c>
      <c r="BM45" s="506" t="e">
        <f ca="1">+IF(AND(ISNUMBER(OFFSET('Hygiene Data'!$H$7,0,10*ROW('Hygiene Data'!H39))),'Data Summary'!EB45="Yes"),OFFSET('Hygiene Data'!$H$7,0,10*ROW('Hygiene Data'!H39)),NA())</f>
        <v>#N/A</v>
      </c>
      <c r="BN45" s="506" t="e">
        <f ca="1">+IF(AND(ISNUMBER(OFFSET('Hygiene Data'!$H$9,0,10*ROW('Hygiene Data'!H39))),'Data Summary'!EC45="Yes"),OFFSET('Hygiene Data'!$H$9,0,10*ROW('Hygiene Data'!H39)),NA())</f>
        <v>#N/A</v>
      </c>
      <c r="BO45" s="506" t="e">
        <f ca="1">+IF(AND(ISNUMBER(OFFSET('Hygiene Data'!$I$5,0,10*ROW('Hygiene Data'!I39))),'Data Summary'!ED45="Yes"),OFFSET('Hygiene Data'!$I$5,0,10*ROW('Hygiene Data'!I39)),NA())</f>
        <v>#N/A</v>
      </c>
      <c r="BP45" s="506" t="e">
        <f ca="1">+IF(AND(ISNUMBER(OFFSET('Hygiene Data'!$I$7,0,10*ROW('Hygiene Data'!I39))),'Data Summary'!EE45="Yes"),OFFSET('Hygiene Data'!$I$7,0,10*ROW('Hygiene Data'!I39)),NA())</f>
        <v>#N/A</v>
      </c>
      <c r="BQ45" s="506" t="e">
        <f ca="1">+IF(AND(ISNUMBER(OFFSET('Hygiene Data'!$I$9,0,10*ROW('Hygiene Data'!I39))),'Data Summary'!EF45="Yes"),OFFSET('Hygiene Data'!$I$9,0,10*ROW('Hygiene Data'!I39)),NA())</f>
        <v>#N/A</v>
      </c>
    </row>
    <row r="46" spans="1:69" x14ac:dyDescent="0.25">
      <c r="A46" s="502" t="e">
        <f ca="1">+RIGHT('Data Summary'!A46,LEN('Data Summary'!A46)-9)</f>
        <v>#VALUE!</v>
      </c>
      <c r="B46" s="476" t="str">
        <f ca="1">+IF(ISTEXT('Data Summary'!B46),'Data Summary'!B46,"")</f>
        <v/>
      </c>
      <c r="C46" s="503" t="e">
        <f ca="1">+VALUE('Data Summary'!C46)</f>
        <v>#VALUE!</v>
      </c>
      <c r="D46" s="504" t="e">
        <f ca="1">+IF(AND(ISNUMBER(OFFSET('Water Data'!$D$4,0,10*ROW('Water Data'!D40))),'Data Summary'!BS46="Yes"),100-OFFSET('Water Data'!$D$4,0,10*ROW('Water Data'!D40)),NA())</f>
        <v>#N/A</v>
      </c>
      <c r="E46" s="504" t="e">
        <f ca="1">+IF(AND(ISNUMBER(OFFSET('Water Data'!$D$6,0,10*ROW('Water Data'!D40))),'Data Summary'!BT46="Yes"),OFFSET('Water Data'!$D$6,0,10*ROW('Water Data'!D40)),NA())</f>
        <v>#N/A</v>
      </c>
      <c r="F46" s="504" t="e">
        <f ca="1">+IF(AND(ISNUMBER(OFFSET('Water Data'!$D$9,0,10*ROW('Water Data'!D40))),'Data Summary'!BU46="Yes"),OFFSET('Water Data'!$D$9,0,10*ROW('Water Data'!D40)),NA())</f>
        <v>#N/A</v>
      </c>
      <c r="G46" s="504" t="e">
        <f ca="1">+IF(AND(ISNUMBER(OFFSET('Water Data'!$E$4,0,10*ROW('Water Data'!E40))),'Data Summary'!BV46="Yes"),100-OFFSET('Water Data'!$E$4,0,10*ROW('Water Data'!E40)),NA())</f>
        <v>#N/A</v>
      </c>
      <c r="H46" s="504" t="e">
        <f ca="1">+IF(AND(ISNUMBER(OFFSET('Water Data'!$E$6,0,10*ROW('Water Data'!E40))),'Data Summary'!BW46="Yes"),OFFSET('Water Data'!$E$6,0,10*ROW('Water Data'!E40)),NA())</f>
        <v>#N/A</v>
      </c>
      <c r="I46" s="504" t="e">
        <f ca="1">+IF(AND(ISNUMBER(OFFSET('Water Data'!$E$9,0,10*ROW('Water Data'!E40))),'Data Summary'!BX46="Yes"),OFFSET('Water Data'!$E$9,0,10*ROW('Water Data'!E40)),NA())</f>
        <v>#N/A</v>
      </c>
      <c r="J46" s="504" t="e">
        <f ca="1">+IF(AND(ISNUMBER(OFFSET('Water Data'!$F$4,0,10*ROW('Water Data'!F40))),'Data Summary'!BY46="Yes"),100-OFFSET('Water Data'!$F$4,0,10*ROW('Water Data'!F40)),NA())</f>
        <v>#N/A</v>
      </c>
      <c r="K46" s="504" t="e">
        <f ca="1">+IF(AND(ISNUMBER(OFFSET('Water Data'!$F$6,0,10*ROW('Water Data'!F40))),'Data Summary'!BZ46="Yes"),OFFSET('Water Data'!$F$6,0,10*ROW('Water Data'!F40)),NA())</f>
        <v>#N/A</v>
      </c>
      <c r="L46" s="504" t="e">
        <f ca="1">+IF(AND(ISNUMBER(OFFSET('Water Data'!$F$9,0,10*ROW('Water Data'!F40))),'Data Summary'!CA46="Yes"),OFFSET('Water Data'!$F$9,0,10*ROW('Water Data'!F40)),NA())</f>
        <v>#N/A</v>
      </c>
      <c r="M46" s="504" t="e">
        <f ca="1">+IF(AND(ISNUMBER(OFFSET('Water Data'!$G$4,0,10*ROW('Water Data'!G40))),'Data Summary'!CB46="Yes"),100-OFFSET('Water Data'!$G$4,0,10*ROW('Water Data'!G40)),NA())</f>
        <v>#N/A</v>
      </c>
      <c r="N46" s="504" t="e">
        <f ca="1">+IF(AND(ISNUMBER(OFFSET('Water Data'!$G$6,0,10*ROW('Water Data'!G40))),'Data Summary'!CC46="Yes"),OFFSET('Water Data'!$G$6,0,10*ROW('Water Data'!G40)),NA())</f>
        <v>#N/A</v>
      </c>
      <c r="O46" s="504" t="e">
        <f ca="1">+IF(AND(ISNUMBER(OFFSET('Water Data'!$G$9,0,10*ROW('Water Data'!G40))),'Data Summary'!CD46="Yes"),OFFSET('Water Data'!$G$9,0,10*ROW('Water Data'!G40)),NA())</f>
        <v>#N/A</v>
      </c>
      <c r="P46" s="504" t="e">
        <f ca="1">+IF(AND(ISNUMBER(OFFSET('Water Data'!$H$4,0,10*ROW('Water Data'!H40))),'Data Summary'!CE46="Yes"),100-OFFSET('Water Data'!$H$4,0,10*ROW('Water Data'!H40)),NA())</f>
        <v>#N/A</v>
      </c>
      <c r="Q46" s="504" t="e">
        <f ca="1">+IF(AND(ISNUMBER(OFFSET('Water Data'!$H$6,0,10*ROW('Water Data'!H40))),'Data Summary'!CF46="Yes"),OFFSET('Water Data'!$H$6,0,10*ROW('Water Data'!H40)),NA())</f>
        <v>#N/A</v>
      </c>
      <c r="R46" s="504" t="e">
        <f ca="1">+IF(AND(ISNUMBER(OFFSET('Water Data'!$H$9,0,10*ROW('Water Data'!H40))),'Data Summary'!CG46="Yes"),OFFSET('Water Data'!$H$9,0,10*ROW('Water Data'!H40)),NA())</f>
        <v>#N/A</v>
      </c>
      <c r="S46" s="504" t="e">
        <f ca="1">+IF(AND(ISNUMBER(OFFSET('Water Data'!$I$4,0,10*ROW('Water Data'!I40))),'Data Summary'!CH46="Yes"),100-OFFSET('Water Data'!$I$4,0,10*ROW('Water Data'!I40)),NA())</f>
        <v>#N/A</v>
      </c>
      <c r="T46" s="504" t="e">
        <f ca="1">+IF(AND(ISNUMBER(OFFSET('Water Data'!$I$6,0,10*ROW('Water Data'!I40))),'Data Summary'!CI46="Yes"),OFFSET('Water Data'!$I$6,0,10*ROW('Water Data'!I40)),NA())</f>
        <v>#N/A</v>
      </c>
      <c r="U46" s="504" t="e">
        <f ca="1">+IF(AND(ISNUMBER(OFFSET('Water Data'!$I$9,0,10*ROW('Water Data'!I40))),'Data Summary'!CJ46="Yes"),OFFSET('Water Data'!$I$9,0,10*ROW('Water Data'!I40)),NA())</f>
        <v>#N/A</v>
      </c>
      <c r="V46" s="505" t="e">
        <f ca="1">+IF(AND(ISNUMBER(OFFSET('Sanitation Data'!$D$4,0,10*ROW('Sanitation Data'!D40))),'Data Summary'!CK46="Yes"),100-OFFSET('Sanitation Data'!$D$4,0,10*ROW('Sanitation Data'!D40)),NA())</f>
        <v>#N/A</v>
      </c>
      <c r="W46" s="505" t="e">
        <f ca="1">+IF(AND(ISNUMBER(OFFSET('Sanitation Data'!$D$6,0,10*ROW('Sanitation Data'!D40))),'Data Summary'!CL46="Yes"),OFFSET('Sanitation Data'!$D$6,0,10*ROW('Sanitation Data'!D40)),NA())</f>
        <v>#N/A</v>
      </c>
      <c r="X46" s="505" t="e">
        <f ca="1">+IF(AND(ISNUMBER(OFFSET('Sanitation Data'!$D$10,0,10*ROW('Sanitation Data'!D40))),'Data Summary'!CM46="Yes"),OFFSET('Sanitation Data'!$D$10,0,10*ROW('Sanitation Data'!D40)),NA())</f>
        <v>#N/A</v>
      </c>
      <c r="Y46" s="505" t="e">
        <f ca="1">+IF(AND(ISNUMBER(OFFSET('Sanitation Data'!$D$11,0,10*ROW('Sanitation Data'!D40))),'Data Summary'!CN46="Yes"),OFFSET('Sanitation Data'!$D$11,0,10*ROW('Sanitation Data'!D40)),NA())</f>
        <v>#N/A</v>
      </c>
      <c r="Z46" s="505" t="e">
        <f ca="1">+IF(AND(ISNUMBER(OFFSET('Sanitation Data'!$D$12,0,10*ROW('Sanitation Data'!D40))),'Data Summary'!CO46="Yes"),OFFSET('Sanitation Data'!$D$12,0,10*ROW('Sanitation Data'!D40)),NA())</f>
        <v>#N/A</v>
      </c>
      <c r="AA46" s="505" t="e">
        <f ca="1">+IF(AND(ISNUMBER(OFFSET('Sanitation Data'!$E$4,0,10*ROW('Sanitation Data'!E40))),'Data Summary'!CP46="Yes"),100-OFFSET('Sanitation Data'!$E$4,0,10*ROW('Sanitation Data'!E40)),NA())</f>
        <v>#N/A</v>
      </c>
      <c r="AB46" s="505" t="e">
        <f ca="1">+IF(AND(ISNUMBER(OFFSET('Sanitation Data'!$E$6,0,10*ROW('Sanitation Data'!E40))),'Data Summary'!CQ46="Yes"),OFFSET('Sanitation Data'!$E$6,0,10*ROW('Sanitation Data'!E40)),NA())</f>
        <v>#N/A</v>
      </c>
      <c r="AC46" s="505" t="e">
        <f ca="1">+IF(AND(ISNUMBER(OFFSET('Sanitation Data'!$E$10,0,10*ROW('Sanitation Data'!E40))),'Data Summary'!CR46="Yes"),OFFSET('Sanitation Data'!$E$10,0,10*ROW('Sanitation Data'!E40)),NA())</f>
        <v>#N/A</v>
      </c>
      <c r="AD46" s="505" t="e">
        <f ca="1">+IF(AND(ISNUMBER(OFFSET('Sanitation Data'!$E$11,0,10*ROW('Sanitation Data'!E40))),'Data Summary'!CS46="Yes"),OFFSET('Sanitation Data'!$E$11,0,10*ROW('Sanitation Data'!E40)),NA())</f>
        <v>#N/A</v>
      </c>
      <c r="AE46" s="505" t="e">
        <f ca="1">+IF(AND(ISNUMBER(OFFSET('Sanitation Data'!$E$12,0,10*ROW('Sanitation Data'!E40))),'Data Summary'!CT46="Yes"),OFFSET('Sanitation Data'!$E$12,0,10*ROW('Sanitation Data'!E40)),NA())</f>
        <v>#N/A</v>
      </c>
      <c r="AF46" s="505" t="e">
        <f ca="1">+IF(AND(ISNUMBER(OFFSET('Sanitation Data'!$F$4,0,10*ROW('Sanitation Data'!F40))),'Data Summary'!CU46="Yes"),100-OFFSET('Sanitation Data'!$F$4,0,10*ROW('Sanitation Data'!F40)),NA())</f>
        <v>#N/A</v>
      </c>
      <c r="AG46" s="505" t="e">
        <f ca="1">+IF(AND(ISNUMBER(OFFSET('Sanitation Data'!$F$6,0,10*ROW('Sanitation Data'!F40))),'Data Summary'!CV46="Yes"),OFFSET('Sanitation Data'!$F$6,0,10*ROW('Sanitation Data'!F40)),NA())</f>
        <v>#N/A</v>
      </c>
      <c r="AH46" s="505" t="e">
        <f ca="1">+IF(AND(ISNUMBER(OFFSET('Sanitation Data'!$F$10,0,10*ROW('Sanitation Data'!F40))),'Data Summary'!CW46="Yes"),OFFSET('Sanitation Data'!$F$10,0,10*ROW('Sanitation Data'!F40)),NA())</f>
        <v>#N/A</v>
      </c>
      <c r="AI46" s="505" t="e">
        <f ca="1">+IF(AND(ISNUMBER(OFFSET('Sanitation Data'!$F$11,0,10*ROW('Sanitation Data'!F40))),'Data Summary'!CX46="Yes"),OFFSET('Sanitation Data'!$F$11,0,10*ROW('Sanitation Data'!F40)),NA())</f>
        <v>#N/A</v>
      </c>
      <c r="AJ46" s="505" t="e">
        <f ca="1">+IF(AND(ISNUMBER(OFFSET('Sanitation Data'!$F$12,0,10*ROW('Sanitation Data'!F40))),'Data Summary'!CY46="Yes"),OFFSET('Sanitation Data'!$F$12,0,10*ROW('Sanitation Data'!F40)),NA())</f>
        <v>#N/A</v>
      </c>
      <c r="AK46" s="505" t="e">
        <f ca="1">+IF(AND(ISNUMBER(OFFSET('Sanitation Data'!$G$4,0,10*ROW('Sanitation Data'!G40))),'Data Summary'!CZ46="Yes"),100-OFFSET('Sanitation Data'!$G$4,0,10*ROW('Sanitation Data'!G40)),NA())</f>
        <v>#N/A</v>
      </c>
      <c r="AL46" s="505" t="e">
        <f ca="1">+IF(AND(ISNUMBER(OFFSET('Sanitation Data'!$G$6,0,10*ROW('Sanitation Data'!G40))),'Data Summary'!DA46="Yes"),OFFSET('Sanitation Data'!$G$6,0,10*ROW('Sanitation Data'!G40)),NA())</f>
        <v>#N/A</v>
      </c>
      <c r="AM46" s="505" t="e">
        <f ca="1">+IF(AND(ISNUMBER(OFFSET('Sanitation Data'!$G$10,0,10*ROW('Sanitation Data'!G40))),'Data Summary'!DB46="Yes"),OFFSET('Sanitation Data'!$G$10,0,10*ROW('Sanitation Data'!G40)),NA())</f>
        <v>#N/A</v>
      </c>
      <c r="AN46" s="505" t="e">
        <f ca="1">+IF(AND(ISNUMBER(OFFSET('Sanitation Data'!$G$11,0,10*ROW('Sanitation Data'!G40))),'Data Summary'!DC46="Yes"),OFFSET('Sanitation Data'!$G$11,0,10*ROW('Sanitation Data'!G40)),NA())</f>
        <v>#N/A</v>
      </c>
      <c r="AO46" s="505" t="e">
        <f ca="1">+IF(AND(ISNUMBER(OFFSET('Sanitation Data'!$G$12,0,10*ROW('Sanitation Data'!G40))),'Data Summary'!DD46="Yes"),OFFSET('Sanitation Data'!$G$12,0,10*ROW('Sanitation Data'!G40)),NA())</f>
        <v>#N/A</v>
      </c>
      <c r="AP46" s="505" t="e">
        <f ca="1">+IF(AND(ISNUMBER(OFFSET('Sanitation Data'!$H$4,0,10*ROW('Sanitation Data'!H40))),'Data Summary'!DE46="Yes"),100-OFFSET('Sanitation Data'!$H$4,0,10*ROW('Sanitation Data'!H40)),NA())</f>
        <v>#N/A</v>
      </c>
      <c r="AQ46" s="505" t="e">
        <f ca="1">+IF(AND(ISNUMBER(OFFSET('Sanitation Data'!$H$6,0,10*ROW('Sanitation Data'!H40))),'Data Summary'!DF46="Yes"),OFFSET('Sanitation Data'!$H$6,0,10*ROW('Sanitation Data'!H40)),NA())</f>
        <v>#N/A</v>
      </c>
      <c r="AR46" s="505" t="e">
        <f ca="1">+IF(AND(ISNUMBER(OFFSET('Sanitation Data'!$H$10,0,10*ROW('Sanitation Data'!H40))),'Data Summary'!DG46="Yes"),OFFSET('Sanitation Data'!$H$10,0,10*ROW('Sanitation Data'!H40)),NA())</f>
        <v>#N/A</v>
      </c>
      <c r="AS46" s="505" t="e">
        <f ca="1">+IF(AND(ISNUMBER(OFFSET('Sanitation Data'!$H$11,0,10*ROW('Sanitation Data'!H40))),'Data Summary'!DH46="Yes"),OFFSET('Sanitation Data'!$H$11,0,10*ROW('Sanitation Data'!H40)),NA())</f>
        <v>#N/A</v>
      </c>
      <c r="AT46" s="505" t="e">
        <f ca="1">+IF(AND(ISNUMBER(OFFSET('Sanitation Data'!$H$12,0,10*ROW('Sanitation Data'!H40))),'Data Summary'!DI46="Yes"),OFFSET('Sanitation Data'!$H$12,0,10*ROW('Sanitation Data'!H40)),NA())</f>
        <v>#N/A</v>
      </c>
      <c r="AU46" s="505" t="e">
        <f ca="1">+IF(AND(ISNUMBER(OFFSET('Sanitation Data'!$I$4,0,10*ROW('Sanitation Data'!I40))),'Data Summary'!DJ46="Yes"),100-OFFSET('Sanitation Data'!$I$4,0,10*ROW('Sanitation Data'!I40)),NA())</f>
        <v>#N/A</v>
      </c>
      <c r="AV46" s="505" t="e">
        <f ca="1">+IF(AND(ISNUMBER(OFFSET('Sanitation Data'!$I$6,0,10*ROW('Sanitation Data'!I40))),'Data Summary'!DK46="Yes"),OFFSET('Sanitation Data'!$I$6,0,10*ROW('Sanitation Data'!I40)),NA())</f>
        <v>#N/A</v>
      </c>
      <c r="AW46" s="505" t="e">
        <f ca="1">+IF(AND(ISNUMBER(OFFSET('Sanitation Data'!$I$10,0,10*ROW('Sanitation Data'!I40))),'Data Summary'!DL46="Yes"),OFFSET('Sanitation Data'!$I$10,0,10*ROW('Sanitation Data'!I40)),NA())</f>
        <v>#N/A</v>
      </c>
      <c r="AX46" s="505" t="e">
        <f ca="1">+IF(AND(ISNUMBER(OFFSET('Sanitation Data'!$I$11,0,10*ROW('Sanitation Data'!I40))),'Data Summary'!DM46="Yes"),OFFSET('Sanitation Data'!$I$11,0,10*ROW('Sanitation Data'!I40)),NA())</f>
        <v>#N/A</v>
      </c>
      <c r="AY46" s="505" t="e">
        <f ca="1">+IF(AND(ISNUMBER(OFFSET('Sanitation Data'!$I$12,0,10*ROW('Sanitation Data'!I40))),'Data Summary'!DN46="Yes"),OFFSET('Sanitation Data'!$I$12,0,10*ROW('Sanitation Data'!I40)),NA())</f>
        <v>#N/A</v>
      </c>
      <c r="AZ46" s="506" t="e">
        <f ca="1">+IF(AND(ISNUMBER(OFFSET('Hygiene Data'!$D$5,0,10*ROW('Hygiene Data'!D40))),'Data Summary'!DO46="Yes"),OFFSET('Hygiene Data'!$D$5,0,10*ROW('Hygiene Data'!D40)),NA())</f>
        <v>#N/A</v>
      </c>
      <c r="BA46" s="506" t="e">
        <f ca="1">+IF(AND(ISNUMBER(OFFSET('Hygiene Data'!$D$7,0,10*ROW('Hygiene Data'!D40))),'Data Summary'!DP46="Yes"),OFFSET('Hygiene Data'!$D$7,0,10*ROW('Hygiene Data'!D40)),NA())</f>
        <v>#N/A</v>
      </c>
      <c r="BB46" s="506" t="e">
        <f ca="1">+IF(AND(ISNUMBER(OFFSET('Hygiene Data'!$D$9,0,10*ROW('Hygiene Data'!D40))),'Data Summary'!DQ46="Yes"),OFFSET('Hygiene Data'!$D$9,0,10*ROW('Hygiene Data'!D40)),NA())</f>
        <v>#N/A</v>
      </c>
      <c r="BC46" s="506" t="e">
        <f ca="1">+IF(AND(ISNUMBER(OFFSET('Hygiene Data'!$E$5,0,10*ROW('Hygiene Data'!E40))),'Data Summary'!DR46="Yes"),OFFSET('Hygiene Data'!$E$5,0,10*ROW('Hygiene Data'!E40)),NA())</f>
        <v>#N/A</v>
      </c>
      <c r="BD46" s="506" t="e">
        <f ca="1">+IF(AND(ISNUMBER(OFFSET('Hygiene Data'!$E$7,0,10*ROW('Hygiene Data'!E40))),'Data Summary'!DS46="Yes"),OFFSET('Hygiene Data'!$E$7,0,10*ROW('Hygiene Data'!E40)),NA())</f>
        <v>#N/A</v>
      </c>
      <c r="BE46" s="506" t="e">
        <f ca="1">+IF(AND(ISNUMBER(OFFSET('Hygiene Data'!$E$9,0,10*ROW('Hygiene Data'!E40))),'Data Summary'!DT46="Yes"),OFFSET('Hygiene Data'!$E$9,0,10*ROW('Hygiene Data'!E40)),NA())</f>
        <v>#N/A</v>
      </c>
      <c r="BF46" s="506" t="e">
        <f ca="1">+IF(AND(ISNUMBER(OFFSET('Hygiene Data'!$F$5,0,10*ROW('Hygiene Data'!F40))),'Data Summary'!DU46="Yes"),OFFSET('Hygiene Data'!$F$5,0,10*ROW('Hygiene Data'!F40)),NA())</f>
        <v>#N/A</v>
      </c>
      <c r="BG46" s="506" t="e">
        <f ca="1">+IF(AND(ISNUMBER(OFFSET('Hygiene Data'!$F$7,0,10*ROW('Hygiene Data'!F40))),'Data Summary'!DV46="Yes"),OFFSET('Hygiene Data'!$F$7,0,10*ROW('Hygiene Data'!F40)),NA())</f>
        <v>#N/A</v>
      </c>
      <c r="BH46" s="506" t="e">
        <f ca="1">+IF(AND(ISNUMBER(OFFSET('Hygiene Data'!$F$9,0,10*ROW('Hygiene Data'!F40))),'Data Summary'!DW46="Yes"),OFFSET('Hygiene Data'!$F$9,0,10*ROW('Hygiene Data'!F40)),NA())</f>
        <v>#N/A</v>
      </c>
      <c r="BI46" s="506" t="e">
        <f ca="1">+IF(AND(ISNUMBER(OFFSET('Hygiene Data'!$G$5,0,10*ROW('Hygiene Data'!G40))),'Data Summary'!DX46="Yes"),OFFSET('Hygiene Data'!$G$5,0,10*ROW('Hygiene Data'!G40)),NA())</f>
        <v>#N/A</v>
      </c>
      <c r="BJ46" s="506" t="e">
        <f ca="1">+IF(AND(ISNUMBER(OFFSET('Hygiene Data'!$G$7,0,10*ROW('Hygiene Data'!G40))),'Data Summary'!DY46="Yes"),OFFSET('Hygiene Data'!$G$7,0,10*ROW('Hygiene Data'!G40)),NA())</f>
        <v>#N/A</v>
      </c>
      <c r="BK46" s="506" t="e">
        <f ca="1">+IF(AND(ISNUMBER(OFFSET('Hygiene Data'!$G$9,0,10*ROW('Hygiene Data'!G40))),'Data Summary'!DZ46="Yes"),OFFSET('Hygiene Data'!$G$9,0,10*ROW('Hygiene Data'!G40)),NA())</f>
        <v>#N/A</v>
      </c>
      <c r="BL46" s="506" t="e">
        <f ca="1">+IF(AND(ISNUMBER(OFFSET('Hygiene Data'!$H$5,0,10*ROW('Hygiene Data'!H40))),'Data Summary'!EA46="Yes"),OFFSET('Hygiene Data'!$H$5,0,10*ROW('Hygiene Data'!H40)),NA())</f>
        <v>#N/A</v>
      </c>
      <c r="BM46" s="506" t="e">
        <f ca="1">+IF(AND(ISNUMBER(OFFSET('Hygiene Data'!$H$7,0,10*ROW('Hygiene Data'!H40))),'Data Summary'!EB46="Yes"),OFFSET('Hygiene Data'!$H$7,0,10*ROW('Hygiene Data'!H40)),NA())</f>
        <v>#N/A</v>
      </c>
      <c r="BN46" s="506" t="e">
        <f ca="1">+IF(AND(ISNUMBER(OFFSET('Hygiene Data'!$H$9,0,10*ROW('Hygiene Data'!H40))),'Data Summary'!EC46="Yes"),OFFSET('Hygiene Data'!$H$9,0,10*ROW('Hygiene Data'!H40)),NA())</f>
        <v>#N/A</v>
      </c>
      <c r="BO46" s="506" t="e">
        <f ca="1">+IF(AND(ISNUMBER(OFFSET('Hygiene Data'!$I$5,0,10*ROW('Hygiene Data'!I40))),'Data Summary'!ED46="Yes"),OFFSET('Hygiene Data'!$I$5,0,10*ROW('Hygiene Data'!I40)),NA())</f>
        <v>#N/A</v>
      </c>
      <c r="BP46" s="506" t="e">
        <f ca="1">+IF(AND(ISNUMBER(OFFSET('Hygiene Data'!$I$7,0,10*ROW('Hygiene Data'!I40))),'Data Summary'!EE46="Yes"),OFFSET('Hygiene Data'!$I$7,0,10*ROW('Hygiene Data'!I40)),NA())</f>
        <v>#N/A</v>
      </c>
      <c r="BQ46" s="506" t="e">
        <f ca="1">+IF(AND(ISNUMBER(OFFSET('Hygiene Data'!$I$9,0,10*ROW('Hygiene Data'!I40))),'Data Summary'!EF46="Yes"),OFFSET('Hygiene Data'!$I$9,0,10*ROW('Hygiene Data'!I40)),NA())</f>
        <v>#N/A</v>
      </c>
    </row>
    <row r="47" spans="1:69" x14ac:dyDescent="0.25">
      <c r="A47" s="502" t="e">
        <f ca="1">+RIGHT('Data Summary'!A47,LEN('Data Summary'!A47)-9)</f>
        <v>#VALUE!</v>
      </c>
      <c r="B47" s="476" t="str">
        <f ca="1">+IF(ISTEXT('Data Summary'!B47),'Data Summary'!B47,"")</f>
        <v/>
      </c>
      <c r="C47" s="503" t="e">
        <f ca="1">+VALUE('Data Summary'!C47)</f>
        <v>#VALUE!</v>
      </c>
      <c r="D47" s="504" t="e">
        <f ca="1">+IF(AND(ISNUMBER(OFFSET('Water Data'!$D$4,0,10*ROW('Water Data'!D41))),'Data Summary'!BS47="Yes"),100-OFFSET('Water Data'!$D$4,0,10*ROW('Water Data'!D41)),NA())</f>
        <v>#N/A</v>
      </c>
      <c r="E47" s="504" t="e">
        <f ca="1">+IF(AND(ISNUMBER(OFFSET('Water Data'!$D$6,0,10*ROW('Water Data'!D41))),'Data Summary'!BT47="Yes"),OFFSET('Water Data'!$D$6,0,10*ROW('Water Data'!D41)),NA())</f>
        <v>#N/A</v>
      </c>
      <c r="F47" s="504" t="e">
        <f ca="1">+IF(AND(ISNUMBER(OFFSET('Water Data'!$D$9,0,10*ROW('Water Data'!D41))),'Data Summary'!BU47="Yes"),OFFSET('Water Data'!$D$9,0,10*ROW('Water Data'!D41)),NA())</f>
        <v>#N/A</v>
      </c>
      <c r="G47" s="504" t="e">
        <f ca="1">+IF(AND(ISNUMBER(OFFSET('Water Data'!$E$4,0,10*ROW('Water Data'!E41))),'Data Summary'!BV47="Yes"),100-OFFSET('Water Data'!$E$4,0,10*ROW('Water Data'!E41)),NA())</f>
        <v>#N/A</v>
      </c>
      <c r="H47" s="504" t="e">
        <f ca="1">+IF(AND(ISNUMBER(OFFSET('Water Data'!$E$6,0,10*ROW('Water Data'!E41))),'Data Summary'!BW47="Yes"),OFFSET('Water Data'!$E$6,0,10*ROW('Water Data'!E41)),NA())</f>
        <v>#N/A</v>
      </c>
      <c r="I47" s="504" t="e">
        <f ca="1">+IF(AND(ISNUMBER(OFFSET('Water Data'!$E$9,0,10*ROW('Water Data'!E41))),'Data Summary'!BX47="Yes"),OFFSET('Water Data'!$E$9,0,10*ROW('Water Data'!E41)),NA())</f>
        <v>#N/A</v>
      </c>
      <c r="J47" s="504" t="e">
        <f ca="1">+IF(AND(ISNUMBER(OFFSET('Water Data'!$F$4,0,10*ROW('Water Data'!F41))),'Data Summary'!BY47="Yes"),100-OFFSET('Water Data'!$F$4,0,10*ROW('Water Data'!F41)),NA())</f>
        <v>#N/A</v>
      </c>
      <c r="K47" s="504" t="e">
        <f ca="1">+IF(AND(ISNUMBER(OFFSET('Water Data'!$F$6,0,10*ROW('Water Data'!F41))),'Data Summary'!BZ47="Yes"),OFFSET('Water Data'!$F$6,0,10*ROW('Water Data'!F41)),NA())</f>
        <v>#N/A</v>
      </c>
      <c r="L47" s="504" t="e">
        <f ca="1">+IF(AND(ISNUMBER(OFFSET('Water Data'!$F$9,0,10*ROW('Water Data'!F41))),'Data Summary'!CA47="Yes"),OFFSET('Water Data'!$F$9,0,10*ROW('Water Data'!F41)),NA())</f>
        <v>#N/A</v>
      </c>
      <c r="M47" s="504" t="e">
        <f ca="1">+IF(AND(ISNUMBER(OFFSET('Water Data'!$G$4,0,10*ROW('Water Data'!G41))),'Data Summary'!CB47="Yes"),100-OFFSET('Water Data'!$G$4,0,10*ROW('Water Data'!G41)),NA())</f>
        <v>#N/A</v>
      </c>
      <c r="N47" s="504" t="e">
        <f ca="1">+IF(AND(ISNUMBER(OFFSET('Water Data'!$G$6,0,10*ROW('Water Data'!G41))),'Data Summary'!CC47="Yes"),OFFSET('Water Data'!$G$6,0,10*ROW('Water Data'!G41)),NA())</f>
        <v>#N/A</v>
      </c>
      <c r="O47" s="504" t="e">
        <f ca="1">+IF(AND(ISNUMBER(OFFSET('Water Data'!$G$9,0,10*ROW('Water Data'!G41))),'Data Summary'!CD47="Yes"),OFFSET('Water Data'!$G$9,0,10*ROW('Water Data'!G41)),NA())</f>
        <v>#N/A</v>
      </c>
      <c r="P47" s="504" t="e">
        <f ca="1">+IF(AND(ISNUMBER(OFFSET('Water Data'!$H$4,0,10*ROW('Water Data'!H41))),'Data Summary'!CE47="Yes"),100-OFFSET('Water Data'!$H$4,0,10*ROW('Water Data'!H41)),NA())</f>
        <v>#N/A</v>
      </c>
      <c r="Q47" s="504" t="e">
        <f ca="1">+IF(AND(ISNUMBER(OFFSET('Water Data'!$H$6,0,10*ROW('Water Data'!H41))),'Data Summary'!CF47="Yes"),OFFSET('Water Data'!$H$6,0,10*ROW('Water Data'!H41)),NA())</f>
        <v>#N/A</v>
      </c>
      <c r="R47" s="504" t="e">
        <f ca="1">+IF(AND(ISNUMBER(OFFSET('Water Data'!$H$9,0,10*ROW('Water Data'!H41))),'Data Summary'!CG47="Yes"),OFFSET('Water Data'!$H$9,0,10*ROW('Water Data'!H41)),NA())</f>
        <v>#N/A</v>
      </c>
      <c r="S47" s="504" t="e">
        <f ca="1">+IF(AND(ISNUMBER(OFFSET('Water Data'!$I$4,0,10*ROW('Water Data'!I41))),'Data Summary'!CH47="Yes"),100-OFFSET('Water Data'!$I$4,0,10*ROW('Water Data'!I41)),NA())</f>
        <v>#N/A</v>
      </c>
      <c r="T47" s="504" t="e">
        <f ca="1">+IF(AND(ISNUMBER(OFFSET('Water Data'!$I$6,0,10*ROW('Water Data'!I41))),'Data Summary'!CI47="Yes"),OFFSET('Water Data'!$I$6,0,10*ROW('Water Data'!I41)),NA())</f>
        <v>#N/A</v>
      </c>
      <c r="U47" s="504" t="e">
        <f ca="1">+IF(AND(ISNUMBER(OFFSET('Water Data'!$I$9,0,10*ROW('Water Data'!I41))),'Data Summary'!CJ47="Yes"),OFFSET('Water Data'!$I$9,0,10*ROW('Water Data'!I41)),NA())</f>
        <v>#N/A</v>
      </c>
      <c r="V47" s="505" t="e">
        <f ca="1">+IF(AND(ISNUMBER(OFFSET('Sanitation Data'!$D$4,0,10*ROW('Sanitation Data'!D41))),'Data Summary'!CK47="Yes"),100-OFFSET('Sanitation Data'!$D$4,0,10*ROW('Sanitation Data'!D41)),NA())</f>
        <v>#N/A</v>
      </c>
      <c r="W47" s="505" t="e">
        <f ca="1">+IF(AND(ISNUMBER(OFFSET('Sanitation Data'!$D$6,0,10*ROW('Sanitation Data'!D41))),'Data Summary'!CL47="Yes"),OFFSET('Sanitation Data'!$D$6,0,10*ROW('Sanitation Data'!D41)),NA())</f>
        <v>#N/A</v>
      </c>
      <c r="X47" s="505" t="e">
        <f ca="1">+IF(AND(ISNUMBER(OFFSET('Sanitation Data'!$D$10,0,10*ROW('Sanitation Data'!D41))),'Data Summary'!CM47="Yes"),OFFSET('Sanitation Data'!$D$10,0,10*ROW('Sanitation Data'!D41)),NA())</f>
        <v>#N/A</v>
      </c>
      <c r="Y47" s="505" t="e">
        <f ca="1">+IF(AND(ISNUMBER(OFFSET('Sanitation Data'!$D$11,0,10*ROW('Sanitation Data'!D41))),'Data Summary'!CN47="Yes"),OFFSET('Sanitation Data'!$D$11,0,10*ROW('Sanitation Data'!D41)),NA())</f>
        <v>#N/A</v>
      </c>
      <c r="Z47" s="505" t="e">
        <f ca="1">+IF(AND(ISNUMBER(OFFSET('Sanitation Data'!$D$12,0,10*ROW('Sanitation Data'!D41))),'Data Summary'!CO47="Yes"),OFFSET('Sanitation Data'!$D$12,0,10*ROW('Sanitation Data'!D41)),NA())</f>
        <v>#N/A</v>
      </c>
      <c r="AA47" s="505" t="e">
        <f ca="1">+IF(AND(ISNUMBER(OFFSET('Sanitation Data'!$E$4,0,10*ROW('Sanitation Data'!E41))),'Data Summary'!CP47="Yes"),100-OFFSET('Sanitation Data'!$E$4,0,10*ROW('Sanitation Data'!E41)),NA())</f>
        <v>#N/A</v>
      </c>
      <c r="AB47" s="505" t="e">
        <f ca="1">+IF(AND(ISNUMBER(OFFSET('Sanitation Data'!$E$6,0,10*ROW('Sanitation Data'!E41))),'Data Summary'!CQ47="Yes"),OFFSET('Sanitation Data'!$E$6,0,10*ROW('Sanitation Data'!E41)),NA())</f>
        <v>#N/A</v>
      </c>
      <c r="AC47" s="505" t="e">
        <f ca="1">+IF(AND(ISNUMBER(OFFSET('Sanitation Data'!$E$10,0,10*ROW('Sanitation Data'!E41))),'Data Summary'!CR47="Yes"),OFFSET('Sanitation Data'!$E$10,0,10*ROW('Sanitation Data'!E41)),NA())</f>
        <v>#N/A</v>
      </c>
      <c r="AD47" s="505" t="e">
        <f ca="1">+IF(AND(ISNUMBER(OFFSET('Sanitation Data'!$E$11,0,10*ROW('Sanitation Data'!E41))),'Data Summary'!CS47="Yes"),OFFSET('Sanitation Data'!$E$11,0,10*ROW('Sanitation Data'!E41)),NA())</f>
        <v>#N/A</v>
      </c>
      <c r="AE47" s="505" t="e">
        <f ca="1">+IF(AND(ISNUMBER(OFFSET('Sanitation Data'!$E$12,0,10*ROW('Sanitation Data'!E41))),'Data Summary'!CT47="Yes"),OFFSET('Sanitation Data'!$E$12,0,10*ROW('Sanitation Data'!E41)),NA())</f>
        <v>#N/A</v>
      </c>
      <c r="AF47" s="505" t="e">
        <f ca="1">+IF(AND(ISNUMBER(OFFSET('Sanitation Data'!$F$4,0,10*ROW('Sanitation Data'!F41))),'Data Summary'!CU47="Yes"),100-OFFSET('Sanitation Data'!$F$4,0,10*ROW('Sanitation Data'!F41)),NA())</f>
        <v>#N/A</v>
      </c>
      <c r="AG47" s="505" t="e">
        <f ca="1">+IF(AND(ISNUMBER(OFFSET('Sanitation Data'!$F$6,0,10*ROW('Sanitation Data'!F41))),'Data Summary'!CV47="Yes"),OFFSET('Sanitation Data'!$F$6,0,10*ROW('Sanitation Data'!F41)),NA())</f>
        <v>#N/A</v>
      </c>
      <c r="AH47" s="505" t="e">
        <f ca="1">+IF(AND(ISNUMBER(OFFSET('Sanitation Data'!$F$10,0,10*ROW('Sanitation Data'!F41))),'Data Summary'!CW47="Yes"),OFFSET('Sanitation Data'!$F$10,0,10*ROW('Sanitation Data'!F41)),NA())</f>
        <v>#N/A</v>
      </c>
      <c r="AI47" s="505" t="e">
        <f ca="1">+IF(AND(ISNUMBER(OFFSET('Sanitation Data'!$F$11,0,10*ROW('Sanitation Data'!F41))),'Data Summary'!CX47="Yes"),OFFSET('Sanitation Data'!$F$11,0,10*ROW('Sanitation Data'!F41)),NA())</f>
        <v>#N/A</v>
      </c>
      <c r="AJ47" s="505" t="e">
        <f ca="1">+IF(AND(ISNUMBER(OFFSET('Sanitation Data'!$F$12,0,10*ROW('Sanitation Data'!F41))),'Data Summary'!CY47="Yes"),OFFSET('Sanitation Data'!$F$12,0,10*ROW('Sanitation Data'!F41)),NA())</f>
        <v>#N/A</v>
      </c>
      <c r="AK47" s="505" t="e">
        <f ca="1">+IF(AND(ISNUMBER(OFFSET('Sanitation Data'!$G$4,0,10*ROW('Sanitation Data'!G41))),'Data Summary'!CZ47="Yes"),100-OFFSET('Sanitation Data'!$G$4,0,10*ROW('Sanitation Data'!G41)),NA())</f>
        <v>#N/A</v>
      </c>
      <c r="AL47" s="505" t="e">
        <f ca="1">+IF(AND(ISNUMBER(OFFSET('Sanitation Data'!$G$6,0,10*ROW('Sanitation Data'!G41))),'Data Summary'!DA47="Yes"),OFFSET('Sanitation Data'!$G$6,0,10*ROW('Sanitation Data'!G41)),NA())</f>
        <v>#N/A</v>
      </c>
      <c r="AM47" s="505" t="e">
        <f ca="1">+IF(AND(ISNUMBER(OFFSET('Sanitation Data'!$G$10,0,10*ROW('Sanitation Data'!G41))),'Data Summary'!DB47="Yes"),OFFSET('Sanitation Data'!$G$10,0,10*ROW('Sanitation Data'!G41)),NA())</f>
        <v>#N/A</v>
      </c>
      <c r="AN47" s="505" t="e">
        <f ca="1">+IF(AND(ISNUMBER(OFFSET('Sanitation Data'!$G$11,0,10*ROW('Sanitation Data'!G41))),'Data Summary'!DC47="Yes"),OFFSET('Sanitation Data'!$G$11,0,10*ROW('Sanitation Data'!G41)),NA())</f>
        <v>#N/A</v>
      </c>
      <c r="AO47" s="505" t="e">
        <f ca="1">+IF(AND(ISNUMBER(OFFSET('Sanitation Data'!$G$12,0,10*ROW('Sanitation Data'!G41))),'Data Summary'!DD47="Yes"),OFFSET('Sanitation Data'!$G$12,0,10*ROW('Sanitation Data'!G41)),NA())</f>
        <v>#N/A</v>
      </c>
      <c r="AP47" s="505" t="e">
        <f ca="1">+IF(AND(ISNUMBER(OFFSET('Sanitation Data'!$H$4,0,10*ROW('Sanitation Data'!H41))),'Data Summary'!DE47="Yes"),100-OFFSET('Sanitation Data'!$H$4,0,10*ROW('Sanitation Data'!H41)),NA())</f>
        <v>#N/A</v>
      </c>
      <c r="AQ47" s="505" t="e">
        <f ca="1">+IF(AND(ISNUMBER(OFFSET('Sanitation Data'!$H$6,0,10*ROW('Sanitation Data'!H41))),'Data Summary'!DF47="Yes"),OFFSET('Sanitation Data'!$H$6,0,10*ROW('Sanitation Data'!H41)),NA())</f>
        <v>#N/A</v>
      </c>
      <c r="AR47" s="505" t="e">
        <f ca="1">+IF(AND(ISNUMBER(OFFSET('Sanitation Data'!$H$10,0,10*ROW('Sanitation Data'!H41))),'Data Summary'!DG47="Yes"),OFFSET('Sanitation Data'!$H$10,0,10*ROW('Sanitation Data'!H41)),NA())</f>
        <v>#N/A</v>
      </c>
      <c r="AS47" s="505" t="e">
        <f ca="1">+IF(AND(ISNUMBER(OFFSET('Sanitation Data'!$H$11,0,10*ROW('Sanitation Data'!H41))),'Data Summary'!DH47="Yes"),OFFSET('Sanitation Data'!$H$11,0,10*ROW('Sanitation Data'!H41)),NA())</f>
        <v>#N/A</v>
      </c>
      <c r="AT47" s="505" t="e">
        <f ca="1">+IF(AND(ISNUMBER(OFFSET('Sanitation Data'!$H$12,0,10*ROW('Sanitation Data'!H41))),'Data Summary'!DI47="Yes"),OFFSET('Sanitation Data'!$H$12,0,10*ROW('Sanitation Data'!H41)),NA())</f>
        <v>#N/A</v>
      </c>
      <c r="AU47" s="505" t="e">
        <f ca="1">+IF(AND(ISNUMBER(OFFSET('Sanitation Data'!$I$4,0,10*ROW('Sanitation Data'!I41))),'Data Summary'!DJ47="Yes"),100-OFFSET('Sanitation Data'!$I$4,0,10*ROW('Sanitation Data'!I41)),NA())</f>
        <v>#N/A</v>
      </c>
      <c r="AV47" s="505" t="e">
        <f ca="1">+IF(AND(ISNUMBER(OFFSET('Sanitation Data'!$I$6,0,10*ROW('Sanitation Data'!I41))),'Data Summary'!DK47="Yes"),OFFSET('Sanitation Data'!$I$6,0,10*ROW('Sanitation Data'!I41)),NA())</f>
        <v>#N/A</v>
      </c>
      <c r="AW47" s="505" t="e">
        <f ca="1">+IF(AND(ISNUMBER(OFFSET('Sanitation Data'!$I$10,0,10*ROW('Sanitation Data'!I41))),'Data Summary'!DL47="Yes"),OFFSET('Sanitation Data'!$I$10,0,10*ROW('Sanitation Data'!I41)),NA())</f>
        <v>#N/A</v>
      </c>
      <c r="AX47" s="505" t="e">
        <f ca="1">+IF(AND(ISNUMBER(OFFSET('Sanitation Data'!$I$11,0,10*ROW('Sanitation Data'!I41))),'Data Summary'!DM47="Yes"),OFFSET('Sanitation Data'!$I$11,0,10*ROW('Sanitation Data'!I41)),NA())</f>
        <v>#N/A</v>
      </c>
      <c r="AY47" s="505" t="e">
        <f ca="1">+IF(AND(ISNUMBER(OFFSET('Sanitation Data'!$I$12,0,10*ROW('Sanitation Data'!I41))),'Data Summary'!DN47="Yes"),OFFSET('Sanitation Data'!$I$12,0,10*ROW('Sanitation Data'!I41)),NA())</f>
        <v>#N/A</v>
      </c>
      <c r="AZ47" s="506" t="e">
        <f ca="1">+IF(AND(ISNUMBER(OFFSET('Hygiene Data'!$D$5,0,10*ROW('Hygiene Data'!D41))),'Data Summary'!DO47="Yes"),OFFSET('Hygiene Data'!$D$5,0,10*ROW('Hygiene Data'!D41)),NA())</f>
        <v>#N/A</v>
      </c>
      <c r="BA47" s="506" t="e">
        <f ca="1">+IF(AND(ISNUMBER(OFFSET('Hygiene Data'!$D$7,0,10*ROW('Hygiene Data'!D41))),'Data Summary'!DP47="Yes"),OFFSET('Hygiene Data'!$D$7,0,10*ROW('Hygiene Data'!D41)),NA())</f>
        <v>#N/A</v>
      </c>
      <c r="BB47" s="506" t="e">
        <f ca="1">+IF(AND(ISNUMBER(OFFSET('Hygiene Data'!$D$9,0,10*ROW('Hygiene Data'!D41))),'Data Summary'!DQ47="Yes"),OFFSET('Hygiene Data'!$D$9,0,10*ROW('Hygiene Data'!D41)),NA())</f>
        <v>#N/A</v>
      </c>
      <c r="BC47" s="506" t="e">
        <f ca="1">+IF(AND(ISNUMBER(OFFSET('Hygiene Data'!$E$5,0,10*ROW('Hygiene Data'!E41))),'Data Summary'!DR47="Yes"),OFFSET('Hygiene Data'!$E$5,0,10*ROW('Hygiene Data'!E41)),NA())</f>
        <v>#N/A</v>
      </c>
      <c r="BD47" s="506" t="e">
        <f ca="1">+IF(AND(ISNUMBER(OFFSET('Hygiene Data'!$E$7,0,10*ROW('Hygiene Data'!E41))),'Data Summary'!DS47="Yes"),OFFSET('Hygiene Data'!$E$7,0,10*ROW('Hygiene Data'!E41)),NA())</f>
        <v>#N/A</v>
      </c>
      <c r="BE47" s="506" t="e">
        <f ca="1">+IF(AND(ISNUMBER(OFFSET('Hygiene Data'!$E$9,0,10*ROW('Hygiene Data'!E41))),'Data Summary'!DT47="Yes"),OFFSET('Hygiene Data'!$E$9,0,10*ROW('Hygiene Data'!E41)),NA())</f>
        <v>#N/A</v>
      </c>
      <c r="BF47" s="506" t="e">
        <f ca="1">+IF(AND(ISNUMBER(OFFSET('Hygiene Data'!$F$5,0,10*ROW('Hygiene Data'!F41))),'Data Summary'!DU47="Yes"),OFFSET('Hygiene Data'!$F$5,0,10*ROW('Hygiene Data'!F41)),NA())</f>
        <v>#N/A</v>
      </c>
      <c r="BG47" s="506" t="e">
        <f ca="1">+IF(AND(ISNUMBER(OFFSET('Hygiene Data'!$F$7,0,10*ROW('Hygiene Data'!F41))),'Data Summary'!DV47="Yes"),OFFSET('Hygiene Data'!$F$7,0,10*ROW('Hygiene Data'!F41)),NA())</f>
        <v>#N/A</v>
      </c>
      <c r="BH47" s="506" t="e">
        <f ca="1">+IF(AND(ISNUMBER(OFFSET('Hygiene Data'!$F$9,0,10*ROW('Hygiene Data'!F41))),'Data Summary'!DW47="Yes"),OFFSET('Hygiene Data'!$F$9,0,10*ROW('Hygiene Data'!F41)),NA())</f>
        <v>#N/A</v>
      </c>
      <c r="BI47" s="506" t="e">
        <f ca="1">+IF(AND(ISNUMBER(OFFSET('Hygiene Data'!$G$5,0,10*ROW('Hygiene Data'!G41))),'Data Summary'!DX47="Yes"),OFFSET('Hygiene Data'!$G$5,0,10*ROW('Hygiene Data'!G41)),NA())</f>
        <v>#N/A</v>
      </c>
      <c r="BJ47" s="506" t="e">
        <f ca="1">+IF(AND(ISNUMBER(OFFSET('Hygiene Data'!$G$7,0,10*ROW('Hygiene Data'!G41))),'Data Summary'!DY47="Yes"),OFFSET('Hygiene Data'!$G$7,0,10*ROW('Hygiene Data'!G41)),NA())</f>
        <v>#N/A</v>
      </c>
      <c r="BK47" s="506" t="e">
        <f ca="1">+IF(AND(ISNUMBER(OFFSET('Hygiene Data'!$G$9,0,10*ROW('Hygiene Data'!G41))),'Data Summary'!DZ47="Yes"),OFFSET('Hygiene Data'!$G$9,0,10*ROW('Hygiene Data'!G41)),NA())</f>
        <v>#N/A</v>
      </c>
      <c r="BL47" s="506" t="e">
        <f ca="1">+IF(AND(ISNUMBER(OFFSET('Hygiene Data'!$H$5,0,10*ROW('Hygiene Data'!H41))),'Data Summary'!EA47="Yes"),OFFSET('Hygiene Data'!$H$5,0,10*ROW('Hygiene Data'!H41)),NA())</f>
        <v>#N/A</v>
      </c>
      <c r="BM47" s="506" t="e">
        <f ca="1">+IF(AND(ISNUMBER(OFFSET('Hygiene Data'!$H$7,0,10*ROW('Hygiene Data'!H41))),'Data Summary'!EB47="Yes"),OFFSET('Hygiene Data'!$H$7,0,10*ROW('Hygiene Data'!H41)),NA())</f>
        <v>#N/A</v>
      </c>
      <c r="BN47" s="506" t="e">
        <f ca="1">+IF(AND(ISNUMBER(OFFSET('Hygiene Data'!$H$9,0,10*ROW('Hygiene Data'!H41))),'Data Summary'!EC47="Yes"),OFFSET('Hygiene Data'!$H$9,0,10*ROW('Hygiene Data'!H41)),NA())</f>
        <v>#N/A</v>
      </c>
      <c r="BO47" s="506" t="e">
        <f ca="1">+IF(AND(ISNUMBER(OFFSET('Hygiene Data'!$I$5,0,10*ROW('Hygiene Data'!I41))),'Data Summary'!ED47="Yes"),OFFSET('Hygiene Data'!$I$5,0,10*ROW('Hygiene Data'!I41)),NA())</f>
        <v>#N/A</v>
      </c>
      <c r="BP47" s="506" t="e">
        <f ca="1">+IF(AND(ISNUMBER(OFFSET('Hygiene Data'!$I$7,0,10*ROW('Hygiene Data'!I41))),'Data Summary'!EE47="Yes"),OFFSET('Hygiene Data'!$I$7,0,10*ROW('Hygiene Data'!I41)),NA())</f>
        <v>#N/A</v>
      </c>
      <c r="BQ47" s="506" t="e">
        <f ca="1">+IF(AND(ISNUMBER(OFFSET('Hygiene Data'!$I$9,0,10*ROW('Hygiene Data'!I41))),'Data Summary'!EF47="Yes"),OFFSET('Hygiene Data'!$I$9,0,10*ROW('Hygiene Data'!I41)),NA())</f>
        <v>#N/A</v>
      </c>
    </row>
    <row r="48" spans="1:69" x14ac:dyDescent="0.25">
      <c r="A48" s="502" t="e">
        <f ca="1">+RIGHT('Data Summary'!A48,LEN('Data Summary'!A48)-9)</f>
        <v>#VALUE!</v>
      </c>
      <c r="B48" s="476" t="str">
        <f ca="1">+IF(ISTEXT('Data Summary'!B48),'Data Summary'!B48,"")</f>
        <v/>
      </c>
      <c r="C48" s="503" t="e">
        <f ca="1">+VALUE('Data Summary'!C48)</f>
        <v>#VALUE!</v>
      </c>
      <c r="D48" s="504" t="e">
        <f ca="1">+IF(AND(ISNUMBER(OFFSET('Water Data'!$D$4,0,10*ROW('Water Data'!D42))),'Data Summary'!BS48="Yes"),100-OFFSET('Water Data'!$D$4,0,10*ROW('Water Data'!D42)),NA())</f>
        <v>#N/A</v>
      </c>
      <c r="E48" s="504" t="e">
        <f ca="1">+IF(AND(ISNUMBER(OFFSET('Water Data'!$D$6,0,10*ROW('Water Data'!D42))),'Data Summary'!BT48="Yes"),OFFSET('Water Data'!$D$6,0,10*ROW('Water Data'!D42)),NA())</f>
        <v>#N/A</v>
      </c>
      <c r="F48" s="504" t="e">
        <f ca="1">+IF(AND(ISNUMBER(OFFSET('Water Data'!$D$9,0,10*ROW('Water Data'!D42))),'Data Summary'!BU48="Yes"),OFFSET('Water Data'!$D$9,0,10*ROW('Water Data'!D42)),NA())</f>
        <v>#N/A</v>
      </c>
      <c r="G48" s="504" t="e">
        <f ca="1">+IF(AND(ISNUMBER(OFFSET('Water Data'!$E$4,0,10*ROW('Water Data'!E42))),'Data Summary'!BV48="Yes"),100-OFFSET('Water Data'!$E$4,0,10*ROW('Water Data'!E42)),NA())</f>
        <v>#N/A</v>
      </c>
      <c r="H48" s="504" t="e">
        <f ca="1">+IF(AND(ISNUMBER(OFFSET('Water Data'!$E$6,0,10*ROW('Water Data'!E42))),'Data Summary'!BW48="Yes"),OFFSET('Water Data'!$E$6,0,10*ROW('Water Data'!E42)),NA())</f>
        <v>#N/A</v>
      </c>
      <c r="I48" s="504" t="e">
        <f ca="1">+IF(AND(ISNUMBER(OFFSET('Water Data'!$E$9,0,10*ROW('Water Data'!E42))),'Data Summary'!BX48="Yes"),OFFSET('Water Data'!$E$9,0,10*ROW('Water Data'!E42)),NA())</f>
        <v>#N/A</v>
      </c>
      <c r="J48" s="504" t="e">
        <f ca="1">+IF(AND(ISNUMBER(OFFSET('Water Data'!$F$4,0,10*ROW('Water Data'!F42))),'Data Summary'!BY48="Yes"),100-OFFSET('Water Data'!$F$4,0,10*ROW('Water Data'!F42)),NA())</f>
        <v>#N/A</v>
      </c>
      <c r="K48" s="504" t="e">
        <f ca="1">+IF(AND(ISNUMBER(OFFSET('Water Data'!$F$6,0,10*ROW('Water Data'!F42))),'Data Summary'!BZ48="Yes"),OFFSET('Water Data'!$F$6,0,10*ROW('Water Data'!F42)),NA())</f>
        <v>#N/A</v>
      </c>
      <c r="L48" s="504" t="e">
        <f ca="1">+IF(AND(ISNUMBER(OFFSET('Water Data'!$F$9,0,10*ROW('Water Data'!F42))),'Data Summary'!CA48="Yes"),OFFSET('Water Data'!$F$9,0,10*ROW('Water Data'!F42)),NA())</f>
        <v>#N/A</v>
      </c>
      <c r="M48" s="504" t="e">
        <f ca="1">+IF(AND(ISNUMBER(OFFSET('Water Data'!$G$4,0,10*ROW('Water Data'!G42))),'Data Summary'!CB48="Yes"),100-OFFSET('Water Data'!$G$4,0,10*ROW('Water Data'!G42)),NA())</f>
        <v>#N/A</v>
      </c>
      <c r="N48" s="504" t="e">
        <f ca="1">+IF(AND(ISNUMBER(OFFSET('Water Data'!$G$6,0,10*ROW('Water Data'!G42))),'Data Summary'!CC48="Yes"),OFFSET('Water Data'!$G$6,0,10*ROW('Water Data'!G42)),NA())</f>
        <v>#N/A</v>
      </c>
      <c r="O48" s="504" t="e">
        <f ca="1">+IF(AND(ISNUMBER(OFFSET('Water Data'!$G$9,0,10*ROW('Water Data'!G42))),'Data Summary'!CD48="Yes"),OFFSET('Water Data'!$G$9,0,10*ROW('Water Data'!G42)),NA())</f>
        <v>#N/A</v>
      </c>
      <c r="P48" s="504" t="e">
        <f ca="1">+IF(AND(ISNUMBER(OFFSET('Water Data'!$H$4,0,10*ROW('Water Data'!H42))),'Data Summary'!CE48="Yes"),100-OFFSET('Water Data'!$H$4,0,10*ROW('Water Data'!H42)),NA())</f>
        <v>#N/A</v>
      </c>
      <c r="Q48" s="504" t="e">
        <f ca="1">+IF(AND(ISNUMBER(OFFSET('Water Data'!$H$6,0,10*ROW('Water Data'!H42))),'Data Summary'!CF48="Yes"),OFFSET('Water Data'!$H$6,0,10*ROW('Water Data'!H42)),NA())</f>
        <v>#N/A</v>
      </c>
      <c r="R48" s="504" t="e">
        <f ca="1">+IF(AND(ISNUMBER(OFFSET('Water Data'!$H$9,0,10*ROW('Water Data'!H42))),'Data Summary'!CG48="Yes"),OFFSET('Water Data'!$H$9,0,10*ROW('Water Data'!H42)),NA())</f>
        <v>#N/A</v>
      </c>
      <c r="S48" s="504" t="e">
        <f ca="1">+IF(AND(ISNUMBER(OFFSET('Water Data'!$I$4,0,10*ROW('Water Data'!I42))),'Data Summary'!CH48="Yes"),100-OFFSET('Water Data'!$I$4,0,10*ROW('Water Data'!I42)),NA())</f>
        <v>#N/A</v>
      </c>
      <c r="T48" s="504" t="e">
        <f ca="1">+IF(AND(ISNUMBER(OFFSET('Water Data'!$I$6,0,10*ROW('Water Data'!I42))),'Data Summary'!CI48="Yes"),OFFSET('Water Data'!$I$6,0,10*ROW('Water Data'!I42)),NA())</f>
        <v>#N/A</v>
      </c>
      <c r="U48" s="504" t="e">
        <f ca="1">+IF(AND(ISNUMBER(OFFSET('Water Data'!$I$9,0,10*ROW('Water Data'!I42))),'Data Summary'!CJ48="Yes"),OFFSET('Water Data'!$I$9,0,10*ROW('Water Data'!I42)),NA())</f>
        <v>#N/A</v>
      </c>
      <c r="V48" s="505" t="e">
        <f ca="1">+IF(AND(ISNUMBER(OFFSET('Sanitation Data'!$D$4,0,10*ROW('Sanitation Data'!D42))),'Data Summary'!CK48="Yes"),100-OFFSET('Sanitation Data'!$D$4,0,10*ROW('Sanitation Data'!D42)),NA())</f>
        <v>#N/A</v>
      </c>
      <c r="W48" s="505" t="e">
        <f ca="1">+IF(AND(ISNUMBER(OFFSET('Sanitation Data'!$D$6,0,10*ROW('Sanitation Data'!D42))),'Data Summary'!CL48="Yes"),OFFSET('Sanitation Data'!$D$6,0,10*ROW('Sanitation Data'!D42)),NA())</f>
        <v>#N/A</v>
      </c>
      <c r="X48" s="505" t="e">
        <f ca="1">+IF(AND(ISNUMBER(OFFSET('Sanitation Data'!$D$10,0,10*ROW('Sanitation Data'!D42))),'Data Summary'!CM48="Yes"),OFFSET('Sanitation Data'!$D$10,0,10*ROW('Sanitation Data'!D42)),NA())</f>
        <v>#N/A</v>
      </c>
      <c r="Y48" s="505" t="e">
        <f ca="1">+IF(AND(ISNUMBER(OFFSET('Sanitation Data'!$D$11,0,10*ROW('Sanitation Data'!D42))),'Data Summary'!CN48="Yes"),OFFSET('Sanitation Data'!$D$11,0,10*ROW('Sanitation Data'!D42)),NA())</f>
        <v>#N/A</v>
      </c>
      <c r="Z48" s="505" t="e">
        <f ca="1">+IF(AND(ISNUMBER(OFFSET('Sanitation Data'!$D$12,0,10*ROW('Sanitation Data'!D42))),'Data Summary'!CO48="Yes"),OFFSET('Sanitation Data'!$D$12,0,10*ROW('Sanitation Data'!D42)),NA())</f>
        <v>#N/A</v>
      </c>
      <c r="AA48" s="505" t="e">
        <f ca="1">+IF(AND(ISNUMBER(OFFSET('Sanitation Data'!$E$4,0,10*ROW('Sanitation Data'!E42))),'Data Summary'!CP48="Yes"),100-OFFSET('Sanitation Data'!$E$4,0,10*ROW('Sanitation Data'!E42)),NA())</f>
        <v>#N/A</v>
      </c>
      <c r="AB48" s="505" t="e">
        <f ca="1">+IF(AND(ISNUMBER(OFFSET('Sanitation Data'!$E$6,0,10*ROW('Sanitation Data'!E42))),'Data Summary'!CQ48="Yes"),OFFSET('Sanitation Data'!$E$6,0,10*ROW('Sanitation Data'!E42)),NA())</f>
        <v>#N/A</v>
      </c>
      <c r="AC48" s="505" t="e">
        <f ca="1">+IF(AND(ISNUMBER(OFFSET('Sanitation Data'!$E$10,0,10*ROW('Sanitation Data'!E42))),'Data Summary'!CR48="Yes"),OFFSET('Sanitation Data'!$E$10,0,10*ROW('Sanitation Data'!E42)),NA())</f>
        <v>#N/A</v>
      </c>
      <c r="AD48" s="505" t="e">
        <f ca="1">+IF(AND(ISNUMBER(OFFSET('Sanitation Data'!$E$11,0,10*ROW('Sanitation Data'!E42))),'Data Summary'!CS48="Yes"),OFFSET('Sanitation Data'!$E$11,0,10*ROW('Sanitation Data'!E42)),NA())</f>
        <v>#N/A</v>
      </c>
      <c r="AE48" s="505" t="e">
        <f ca="1">+IF(AND(ISNUMBER(OFFSET('Sanitation Data'!$E$12,0,10*ROW('Sanitation Data'!E42))),'Data Summary'!CT48="Yes"),OFFSET('Sanitation Data'!$E$12,0,10*ROW('Sanitation Data'!E42)),NA())</f>
        <v>#N/A</v>
      </c>
      <c r="AF48" s="505" t="e">
        <f ca="1">+IF(AND(ISNUMBER(OFFSET('Sanitation Data'!$F$4,0,10*ROW('Sanitation Data'!F42))),'Data Summary'!CU48="Yes"),100-OFFSET('Sanitation Data'!$F$4,0,10*ROW('Sanitation Data'!F42)),NA())</f>
        <v>#N/A</v>
      </c>
      <c r="AG48" s="505" t="e">
        <f ca="1">+IF(AND(ISNUMBER(OFFSET('Sanitation Data'!$F$6,0,10*ROW('Sanitation Data'!F42))),'Data Summary'!CV48="Yes"),OFFSET('Sanitation Data'!$F$6,0,10*ROW('Sanitation Data'!F42)),NA())</f>
        <v>#N/A</v>
      </c>
      <c r="AH48" s="505" t="e">
        <f ca="1">+IF(AND(ISNUMBER(OFFSET('Sanitation Data'!$F$10,0,10*ROW('Sanitation Data'!F42))),'Data Summary'!CW48="Yes"),OFFSET('Sanitation Data'!$F$10,0,10*ROW('Sanitation Data'!F42)),NA())</f>
        <v>#N/A</v>
      </c>
      <c r="AI48" s="505" t="e">
        <f ca="1">+IF(AND(ISNUMBER(OFFSET('Sanitation Data'!$F$11,0,10*ROW('Sanitation Data'!F42))),'Data Summary'!CX48="Yes"),OFFSET('Sanitation Data'!$F$11,0,10*ROW('Sanitation Data'!F42)),NA())</f>
        <v>#N/A</v>
      </c>
      <c r="AJ48" s="505" t="e">
        <f ca="1">+IF(AND(ISNUMBER(OFFSET('Sanitation Data'!$F$12,0,10*ROW('Sanitation Data'!F42))),'Data Summary'!CY48="Yes"),OFFSET('Sanitation Data'!$F$12,0,10*ROW('Sanitation Data'!F42)),NA())</f>
        <v>#N/A</v>
      </c>
      <c r="AK48" s="505" t="e">
        <f ca="1">+IF(AND(ISNUMBER(OFFSET('Sanitation Data'!$G$4,0,10*ROW('Sanitation Data'!G42))),'Data Summary'!CZ48="Yes"),100-OFFSET('Sanitation Data'!$G$4,0,10*ROW('Sanitation Data'!G42)),NA())</f>
        <v>#N/A</v>
      </c>
      <c r="AL48" s="505" t="e">
        <f ca="1">+IF(AND(ISNUMBER(OFFSET('Sanitation Data'!$G$6,0,10*ROW('Sanitation Data'!G42))),'Data Summary'!DA48="Yes"),OFFSET('Sanitation Data'!$G$6,0,10*ROW('Sanitation Data'!G42)),NA())</f>
        <v>#N/A</v>
      </c>
      <c r="AM48" s="505" t="e">
        <f ca="1">+IF(AND(ISNUMBER(OFFSET('Sanitation Data'!$G$10,0,10*ROW('Sanitation Data'!G42))),'Data Summary'!DB48="Yes"),OFFSET('Sanitation Data'!$G$10,0,10*ROW('Sanitation Data'!G42)),NA())</f>
        <v>#N/A</v>
      </c>
      <c r="AN48" s="505" t="e">
        <f ca="1">+IF(AND(ISNUMBER(OFFSET('Sanitation Data'!$G$11,0,10*ROW('Sanitation Data'!G42))),'Data Summary'!DC48="Yes"),OFFSET('Sanitation Data'!$G$11,0,10*ROW('Sanitation Data'!G42)),NA())</f>
        <v>#N/A</v>
      </c>
      <c r="AO48" s="505" t="e">
        <f ca="1">+IF(AND(ISNUMBER(OFFSET('Sanitation Data'!$G$12,0,10*ROW('Sanitation Data'!G42))),'Data Summary'!DD48="Yes"),OFFSET('Sanitation Data'!$G$12,0,10*ROW('Sanitation Data'!G42)),NA())</f>
        <v>#N/A</v>
      </c>
      <c r="AP48" s="505" t="e">
        <f ca="1">+IF(AND(ISNUMBER(OFFSET('Sanitation Data'!$H$4,0,10*ROW('Sanitation Data'!H42))),'Data Summary'!DE48="Yes"),100-OFFSET('Sanitation Data'!$H$4,0,10*ROW('Sanitation Data'!H42)),NA())</f>
        <v>#N/A</v>
      </c>
      <c r="AQ48" s="505" t="e">
        <f ca="1">+IF(AND(ISNUMBER(OFFSET('Sanitation Data'!$H$6,0,10*ROW('Sanitation Data'!H42))),'Data Summary'!DF48="Yes"),OFFSET('Sanitation Data'!$H$6,0,10*ROW('Sanitation Data'!H42)),NA())</f>
        <v>#N/A</v>
      </c>
      <c r="AR48" s="505" t="e">
        <f ca="1">+IF(AND(ISNUMBER(OFFSET('Sanitation Data'!$H$10,0,10*ROW('Sanitation Data'!H42))),'Data Summary'!DG48="Yes"),OFFSET('Sanitation Data'!$H$10,0,10*ROW('Sanitation Data'!H42)),NA())</f>
        <v>#N/A</v>
      </c>
      <c r="AS48" s="505" t="e">
        <f ca="1">+IF(AND(ISNUMBER(OFFSET('Sanitation Data'!$H$11,0,10*ROW('Sanitation Data'!H42))),'Data Summary'!DH48="Yes"),OFFSET('Sanitation Data'!$H$11,0,10*ROW('Sanitation Data'!H42)),NA())</f>
        <v>#N/A</v>
      </c>
      <c r="AT48" s="505" t="e">
        <f ca="1">+IF(AND(ISNUMBER(OFFSET('Sanitation Data'!$H$12,0,10*ROW('Sanitation Data'!H42))),'Data Summary'!DI48="Yes"),OFFSET('Sanitation Data'!$H$12,0,10*ROW('Sanitation Data'!H42)),NA())</f>
        <v>#N/A</v>
      </c>
      <c r="AU48" s="505" t="e">
        <f ca="1">+IF(AND(ISNUMBER(OFFSET('Sanitation Data'!$I$4,0,10*ROW('Sanitation Data'!I42))),'Data Summary'!DJ48="Yes"),100-OFFSET('Sanitation Data'!$I$4,0,10*ROW('Sanitation Data'!I42)),NA())</f>
        <v>#N/A</v>
      </c>
      <c r="AV48" s="505" t="e">
        <f ca="1">+IF(AND(ISNUMBER(OFFSET('Sanitation Data'!$I$6,0,10*ROW('Sanitation Data'!I42))),'Data Summary'!DK48="Yes"),OFFSET('Sanitation Data'!$I$6,0,10*ROW('Sanitation Data'!I42)),NA())</f>
        <v>#N/A</v>
      </c>
      <c r="AW48" s="505" t="e">
        <f ca="1">+IF(AND(ISNUMBER(OFFSET('Sanitation Data'!$I$10,0,10*ROW('Sanitation Data'!I42))),'Data Summary'!DL48="Yes"),OFFSET('Sanitation Data'!$I$10,0,10*ROW('Sanitation Data'!I42)),NA())</f>
        <v>#N/A</v>
      </c>
      <c r="AX48" s="505" t="e">
        <f ca="1">+IF(AND(ISNUMBER(OFFSET('Sanitation Data'!$I$11,0,10*ROW('Sanitation Data'!I42))),'Data Summary'!DM48="Yes"),OFFSET('Sanitation Data'!$I$11,0,10*ROW('Sanitation Data'!I42)),NA())</f>
        <v>#N/A</v>
      </c>
      <c r="AY48" s="505" t="e">
        <f ca="1">+IF(AND(ISNUMBER(OFFSET('Sanitation Data'!$I$12,0,10*ROW('Sanitation Data'!I42))),'Data Summary'!DN48="Yes"),OFFSET('Sanitation Data'!$I$12,0,10*ROW('Sanitation Data'!I42)),NA())</f>
        <v>#N/A</v>
      </c>
      <c r="AZ48" s="506" t="e">
        <f ca="1">+IF(AND(ISNUMBER(OFFSET('Hygiene Data'!$D$5,0,10*ROW('Hygiene Data'!D42))),'Data Summary'!DO48="Yes"),OFFSET('Hygiene Data'!$D$5,0,10*ROW('Hygiene Data'!D42)),NA())</f>
        <v>#N/A</v>
      </c>
      <c r="BA48" s="506" t="e">
        <f ca="1">+IF(AND(ISNUMBER(OFFSET('Hygiene Data'!$D$7,0,10*ROW('Hygiene Data'!D42))),'Data Summary'!DP48="Yes"),OFFSET('Hygiene Data'!$D$7,0,10*ROW('Hygiene Data'!D42)),NA())</f>
        <v>#N/A</v>
      </c>
      <c r="BB48" s="506" t="e">
        <f ca="1">+IF(AND(ISNUMBER(OFFSET('Hygiene Data'!$D$9,0,10*ROW('Hygiene Data'!D42))),'Data Summary'!DQ48="Yes"),OFFSET('Hygiene Data'!$D$9,0,10*ROW('Hygiene Data'!D42)),NA())</f>
        <v>#N/A</v>
      </c>
      <c r="BC48" s="506" t="e">
        <f ca="1">+IF(AND(ISNUMBER(OFFSET('Hygiene Data'!$E$5,0,10*ROW('Hygiene Data'!E42))),'Data Summary'!DR48="Yes"),OFFSET('Hygiene Data'!$E$5,0,10*ROW('Hygiene Data'!E42)),NA())</f>
        <v>#N/A</v>
      </c>
      <c r="BD48" s="506" t="e">
        <f ca="1">+IF(AND(ISNUMBER(OFFSET('Hygiene Data'!$E$7,0,10*ROW('Hygiene Data'!E42))),'Data Summary'!DS48="Yes"),OFFSET('Hygiene Data'!$E$7,0,10*ROW('Hygiene Data'!E42)),NA())</f>
        <v>#N/A</v>
      </c>
      <c r="BE48" s="506" t="e">
        <f ca="1">+IF(AND(ISNUMBER(OFFSET('Hygiene Data'!$E$9,0,10*ROW('Hygiene Data'!E42))),'Data Summary'!DT48="Yes"),OFFSET('Hygiene Data'!$E$9,0,10*ROW('Hygiene Data'!E42)),NA())</f>
        <v>#N/A</v>
      </c>
      <c r="BF48" s="506" t="e">
        <f ca="1">+IF(AND(ISNUMBER(OFFSET('Hygiene Data'!$F$5,0,10*ROW('Hygiene Data'!F42))),'Data Summary'!DU48="Yes"),OFFSET('Hygiene Data'!$F$5,0,10*ROW('Hygiene Data'!F42)),NA())</f>
        <v>#N/A</v>
      </c>
      <c r="BG48" s="506" t="e">
        <f ca="1">+IF(AND(ISNUMBER(OFFSET('Hygiene Data'!$F$7,0,10*ROW('Hygiene Data'!F42))),'Data Summary'!DV48="Yes"),OFFSET('Hygiene Data'!$F$7,0,10*ROW('Hygiene Data'!F42)),NA())</f>
        <v>#N/A</v>
      </c>
      <c r="BH48" s="506" t="e">
        <f ca="1">+IF(AND(ISNUMBER(OFFSET('Hygiene Data'!$F$9,0,10*ROW('Hygiene Data'!F42))),'Data Summary'!DW48="Yes"),OFFSET('Hygiene Data'!$F$9,0,10*ROW('Hygiene Data'!F42)),NA())</f>
        <v>#N/A</v>
      </c>
      <c r="BI48" s="506" t="e">
        <f ca="1">+IF(AND(ISNUMBER(OFFSET('Hygiene Data'!$G$5,0,10*ROW('Hygiene Data'!G42))),'Data Summary'!DX48="Yes"),OFFSET('Hygiene Data'!$G$5,0,10*ROW('Hygiene Data'!G42)),NA())</f>
        <v>#N/A</v>
      </c>
      <c r="BJ48" s="506" t="e">
        <f ca="1">+IF(AND(ISNUMBER(OFFSET('Hygiene Data'!$G$7,0,10*ROW('Hygiene Data'!G42))),'Data Summary'!DY48="Yes"),OFFSET('Hygiene Data'!$G$7,0,10*ROW('Hygiene Data'!G42)),NA())</f>
        <v>#N/A</v>
      </c>
      <c r="BK48" s="506" t="e">
        <f ca="1">+IF(AND(ISNUMBER(OFFSET('Hygiene Data'!$G$9,0,10*ROW('Hygiene Data'!G42))),'Data Summary'!DZ48="Yes"),OFFSET('Hygiene Data'!$G$9,0,10*ROW('Hygiene Data'!G42)),NA())</f>
        <v>#N/A</v>
      </c>
      <c r="BL48" s="506" t="e">
        <f ca="1">+IF(AND(ISNUMBER(OFFSET('Hygiene Data'!$H$5,0,10*ROW('Hygiene Data'!H42))),'Data Summary'!EA48="Yes"),OFFSET('Hygiene Data'!$H$5,0,10*ROW('Hygiene Data'!H42)),NA())</f>
        <v>#N/A</v>
      </c>
      <c r="BM48" s="506" t="e">
        <f ca="1">+IF(AND(ISNUMBER(OFFSET('Hygiene Data'!$H$7,0,10*ROW('Hygiene Data'!H42))),'Data Summary'!EB48="Yes"),OFFSET('Hygiene Data'!$H$7,0,10*ROW('Hygiene Data'!H42)),NA())</f>
        <v>#N/A</v>
      </c>
      <c r="BN48" s="506" t="e">
        <f ca="1">+IF(AND(ISNUMBER(OFFSET('Hygiene Data'!$H$9,0,10*ROW('Hygiene Data'!H42))),'Data Summary'!EC48="Yes"),OFFSET('Hygiene Data'!$H$9,0,10*ROW('Hygiene Data'!H42)),NA())</f>
        <v>#N/A</v>
      </c>
      <c r="BO48" s="506" t="e">
        <f ca="1">+IF(AND(ISNUMBER(OFFSET('Hygiene Data'!$I$5,0,10*ROW('Hygiene Data'!I42))),'Data Summary'!ED48="Yes"),OFFSET('Hygiene Data'!$I$5,0,10*ROW('Hygiene Data'!I42)),NA())</f>
        <v>#N/A</v>
      </c>
      <c r="BP48" s="506" t="e">
        <f ca="1">+IF(AND(ISNUMBER(OFFSET('Hygiene Data'!$I$7,0,10*ROW('Hygiene Data'!I42))),'Data Summary'!EE48="Yes"),OFFSET('Hygiene Data'!$I$7,0,10*ROW('Hygiene Data'!I42)),NA())</f>
        <v>#N/A</v>
      </c>
      <c r="BQ48" s="506" t="e">
        <f ca="1">+IF(AND(ISNUMBER(OFFSET('Hygiene Data'!$I$9,0,10*ROW('Hygiene Data'!I42))),'Data Summary'!EF48="Yes"),OFFSET('Hygiene Data'!$I$9,0,10*ROW('Hygiene Data'!I42)),NA())</f>
        <v>#N/A</v>
      </c>
    </row>
    <row r="49" spans="1:69" x14ac:dyDescent="0.25">
      <c r="A49" s="502" t="e">
        <f ca="1">+RIGHT('Data Summary'!A49,LEN('Data Summary'!A49)-9)</f>
        <v>#VALUE!</v>
      </c>
      <c r="B49" s="476" t="str">
        <f ca="1">+IF(ISTEXT('Data Summary'!B49),'Data Summary'!B49,"")</f>
        <v/>
      </c>
      <c r="C49" s="503" t="e">
        <f ca="1">+VALUE('Data Summary'!C49)</f>
        <v>#VALUE!</v>
      </c>
      <c r="D49" s="504" t="e">
        <f ca="1">+IF(AND(ISNUMBER(OFFSET('Water Data'!$D$4,0,10*ROW('Water Data'!D43))),'Data Summary'!BS49="Yes"),100-OFFSET('Water Data'!$D$4,0,10*ROW('Water Data'!D43)),NA())</f>
        <v>#N/A</v>
      </c>
      <c r="E49" s="504" t="e">
        <f ca="1">+IF(AND(ISNUMBER(OFFSET('Water Data'!$D$6,0,10*ROW('Water Data'!D43))),'Data Summary'!BT49="Yes"),OFFSET('Water Data'!$D$6,0,10*ROW('Water Data'!D43)),NA())</f>
        <v>#N/A</v>
      </c>
      <c r="F49" s="504" t="e">
        <f ca="1">+IF(AND(ISNUMBER(OFFSET('Water Data'!$D$9,0,10*ROW('Water Data'!D43))),'Data Summary'!BU49="Yes"),OFFSET('Water Data'!$D$9,0,10*ROW('Water Data'!D43)),NA())</f>
        <v>#N/A</v>
      </c>
      <c r="G49" s="504" t="e">
        <f ca="1">+IF(AND(ISNUMBER(OFFSET('Water Data'!$E$4,0,10*ROW('Water Data'!E43))),'Data Summary'!BV49="Yes"),100-OFFSET('Water Data'!$E$4,0,10*ROW('Water Data'!E43)),NA())</f>
        <v>#N/A</v>
      </c>
      <c r="H49" s="504" t="e">
        <f ca="1">+IF(AND(ISNUMBER(OFFSET('Water Data'!$E$6,0,10*ROW('Water Data'!E43))),'Data Summary'!BW49="Yes"),OFFSET('Water Data'!$E$6,0,10*ROW('Water Data'!E43)),NA())</f>
        <v>#N/A</v>
      </c>
      <c r="I49" s="504" t="e">
        <f ca="1">+IF(AND(ISNUMBER(OFFSET('Water Data'!$E$9,0,10*ROW('Water Data'!E43))),'Data Summary'!BX49="Yes"),OFFSET('Water Data'!$E$9,0,10*ROW('Water Data'!E43)),NA())</f>
        <v>#N/A</v>
      </c>
      <c r="J49" s="504" t="e">
        <f ca="1">+IF(AND(ISNUMBER(OFFSET('Water Data'!$F$4,0,10*ROW('Water Data'!F43))),'Data Summary'!BY49="Yes"),100-OFFSET('Water Data'!$F$4,0,10*ROW('Water Data'!F43)),NA())</f>
        <v>#N/A</v>
      </c>
      <c r="K49" s="504" t="e">
        <f ca="1">+IF(AND(ISNUMBER(OFFSET('Water Data'!$F$6,0,10*ROW('Water Data'!F43))),'Data Summary'!BZ49="Yes"),OFFSET('Water Data'!$F$6,0,10*ROW('Water Data'!F43)),NA())</f>
        <v>#N/A</v>
      </c>
      <c r="L49" s="504" t="e">
        <f ca="1">+IF(AND(ISNUMBER(OFFSET('Water Data'!$F$9,0,10*ROW('Water Data'!F43))),'Data Summary'!CA49="Yes"),OFFSET('Water Data'!$F$9,0,10*ROW('Water Data'!F43)),NA())</f>
        <v>#N/A</v>
      </c>
      <c r="M49" s="504" t="e">
        <f ca="1">+IF(AND(ISNUMBER(OFFSET('Water Data'!$G$4,0,10*ROW('Water Data'!G43))),'Data Summary'!CB49="Yes"),100-OFFSET('Water Data'!$G$4,0,10*ROW('Water Data'!G43)),NA())</f>
        <v>#N/A</v>
      </c>
      <c r="N49" s="504" t="e">
        <f ca="1">+IF(AND(ISNUMBER(OFFSET('Water Data'!$G$6,0,10*ROW('Water Data'!G43))),'Data Summary'!CC49="Yes"),OFFSET('Water Data'!$G$6,0,10*ROW('Water Data'!G43)),NA())</f>
        <v>#N/A</v>
      </c>
      <c r="O49" s="504" t="e">
        <f ca="1">+IF(AND(ISNUMBER(OFFSET('Water Data'!$G$9,0,10*ROW('Water Data'!G43))),'Data Summary'!CD49="Yes"),OFFSET('Water Data'!$G$9,0,10*ROW('Water Data'!G43)),NA())</f>
        <v>#N/A</v>
      </c>
      <c r="P49" s="504" t="e">
        <f ca="1">+IF(AND(ISNUMBER(OFFSET('Water Data'!$H$4,0,10*ROW('Water Data'!H43))),'Data Summary'!CE49="Yes"),100-OFFSET('Water Data'!$H$4,0,10*ROW('Water Data'!H43)),NA())</f>
        <v>#N/A</v>
      </c>
      <c r="Q49" s="504" t="e">
        <f ca="1">+IF(AND(ISNUMBER(OFFSET('Water Data'!$H$6,0,10*ROW('Water Data'!H43))),'Data Summary'!CF49="Yes"),OFFSET('Water Data'!$H$6,0,10*ROW('Water Data'!H43)),NA())</f>
        <v>#N/A</v>
      </c>
      <c r="R49" s="504" t="e">
        <f ca="1">+IF(AND(ISNUMBER(OFFSET('Water Data'!$H$9,0,10*ROW('Water Data'!H43))),'Data Summary'!CG49="Yes"),OFFSET('Water Data'!$H$9,0,10*ROW('Water Data'!H43)),NA())</f>
        <v>#N/A</v>
      </c>
      <c r="S49" s="504" t="e">
        <f ca="1">+IF(AND(ISNUMBER(OFFSET('Water Data'!$I$4,0,10*ROW('Water Data'!I43))),'Data Summary'!CH49="Yes"),100-OFFSET('Water Data'!$I$4,0,10*ROW('Water Data'!I43)),NA())</f>
        <v>#N/A</v>
      </c>
      <c r="T49" s="504" t="e">
        <f ca="1">+IF(AND(ISNUMBER(OFFSET('Water Data'!$I$6,0,10*ROW('Water Data'!I43))),'Data Summary'!CI49="Yes"),OFFSET('Water Data'!$I$6,0,10*ROW('Water Data'!I43)),NA())</f>
        <v>#N/A</v>
      </c>
      <c r="U49" s="504" t="e">
        <f ca="1">+IF(AND(ISNUMBER(OFFSET('Water Data'!$I$9,0,10*ROW('Water Data'!I43))),'Data Summary'!CJ49="Yes"),OFFSET('Water Data'!$I$9,0,10*ROW('Water Data'!I43)),NA())</f>
        <v>#N/A</v>
      </c>
      <c r="V49" s="505" t="e">
        <f ca="1">+IF(AND(ISNUMBER(OFFSET('Sanitation Data'!$D$4,0,10*ROW('Sanitation Data'!D43))),'Data Summary'!CK49="Yes"),100-OFFSET('Sanitation Data'!$D$4,0,10*ROW('Sanitation Data'!D43)),NA())</f>
        <v>#N/A</v>
      </c>
      <c r="W49" s="505" t="e">
        <f ca="1">+IF(AND(ISNUMBER(OFFSET('Sanitation Data'!$D$6,0,10*ROW('Sanitation Data'!D43))),'Data Summary'!CL49="Yes"),OFFSET('Sanitation Data'!$D$6,0,10*ROW('Sanitation Data'!D43)),NA())</f>
        <v>#N/A</v>
      </c>
      <c r="X49" s="505" t="e">
        <f ca="1">+IF(AND(ISNUMBER(OFFSET('Sanitation Data'!$D$10,0,10*ROW('Sanitation Data'!D43))),'Data Summary'!CM49="Yes"),OFFSET('Sanitation Data'!$D$10,0,10*ROW('Sanitation Data'!D43)),NA())</f>
        <v>#N/A</v>
      </c>
      <c r="Y49" s="505" t="e">
        <f ca="1">+IF(AND(ISNUMBER(OFFSET('Sanitation Data'!$D$11,0,10*ROW('Sanitation Data'!D43))),'Data Summary'!CN49="Yes"),OFFSET('Sanitation Data'!$D$11,0,10*ROW('Sanitation Data'!D43)),NA())</f>
        <v>#N/A</v>
      </c>
      <c r="Z49" s="505" t="e">
        <f ca="1">+IF(AND(ISNUMBER(OFFSET('Sanitation Data'!$D$12,0,10*ROW('Sanitation Data'!D43))),'Data Summary'!CO49="Yes"),OFFSET('Sanitation Data'!$D$12,0,10*ROW('Sanitation Data'!D43)),NA())</f>
        <v>#N/A</v>
      </c>
      <c r="AA49" s="505" t="e">
        <f ca="1">+IF(AND(ISNUMBER(OFFSET('Sanitation Data'!$E$4,0,10*ROW('Sanitation Data'!E43))),'Data Summary'!CP49="Yes"),100-OFFSET('Sanitation Data'!$E$4,0,10*ROW('Sanitation Data'!E43)),NA())</f>
        <v>#N/A</v>
      </c>
      <c r="AB49" s="505" t="e">
        <f ca="1">+IF(AND(ISNUMBER(OFFSET('Sanitation Data'!$E$6,0,10*ROW('Sanitation Data'!E43))),'Data Summary'!CQ49="Yes"),OFFSET('Sanitation Data'!$E$6,0,10*ROW('Sanitation Data'!E43)),NA())</f>
        <v>#N/A</v>
      </c>
      <c r="AC49" s="505" t="e">
        <f ca="1">+IF(AND(ISNUMBER(OFFSET('Sanitation Data'!$E$10,0,10*ROW('Sanitation Data'!E43))),'Data Summary'!CR49="Yes"),OFFSET('Sanitation Data'!$E$10,0,10*ROW('Sanitation Data'!E43)),NA())</f>
        <v>#N/A</v>
      </c>
      <c r="AD49" s="505" t="e">
        <f ca="1">+IF(AND(ISNUMBER(OFFSET('Sanitation Data'!$E$11,0,10*ROW('Sanitation Data'!E43))),'Data Summary'!CS49="Yes"),OFFSET('Sanitation Data'!$E$11,0,10*ROW('Sanitation Data'!E43)),NA())</f>
        <v>#N/A</v>
      </c>
      <c r="AE49" s="505" t="e">
        <f ca="1">+IF(AND(ISNUMBER(OFFSET('Sanitation Data'!$E$12,0,10*ROW('Sanitation Data'!E43))),'Data Summary'!CT49="Yes"),OFFSET('Sanitation Data'!$E$12,0,10*ROW('Sanitation Data'!E43)),NA())</f>
        <v>#N/A</v>
      </c>
      <c r="AF49" s="505" t="e">
        <f ca="1">+IF(AND(ISNUMBER(OFFSET('Sanitation Data'!$F$4,0,10*ROW('Sanitation Data'!F43))),'Data Summary'!CU49="Yes"),100-OFFSET('Sanitation Data'!$F$4,0,10*ROW('Sanitation Data'!F43)),NA())</f>
        <v>#N/A</v>
      </c>
      <c r="AG49" s="505" t="e">
        <f ca="1">+IF(AND(ISNUMBER(OFFSET('Sanitation Data'!$F$6,0,10*ROW('Sanitation Data'!F43))),'Data Summary'!CV49="Yes"),OFFSET('Sanitation Data'!$F$6,0,10*ROW('Sanitation Data'!F43)),NA())</f>
        <v>#N/A</v>
      </c>
      <c r="AH49" s="505" t="e">
        <f ca="1">+IF(AND(ISNUMBER(OFFSET('Sanitation Data'!$F$10,0,10*ROW('Sanitation Data'!F43))),'Data Summary'!CW49="Yes"),OFFSET('Sanitation Data'!$F$10,0,10*ROW('Sanitation Data'!F43)),NA())</f>
        <v>#N/A</v>
      </c>
      <c r="AI49" s="505" t="e">
        <f ca="1">+IF(AND(ISNUMBER(OFFSET('Sanitation Data'!$F$11,0,10*ROW('Sanitation Data'!F43))),'Data Summary'!CX49="Yes"),OFFSET('Sanitation Data'!$F$11,0,10*ROW('Sanitation Data'!F43)),NA())</f>
        <v>#N/A</v>
      </c>
      <c r="AJ49" s="505" t="e">
        <f ca="1">+IF(AND(ISNUMBER(OFFSET('Sanitation Data'!$F$12,0,10*ROW('Sanitation Data'!F43))),'Data Summary'!CY49="Yes"),OFFSET('Sanitation Data'!$F$12,0,10*ROW('Sanitation Data'!F43)),NA())</f>
        <v>#N/A</v>
      </c>
      <c r="AK49" s="505" t="e">
        <f ca="1">+IF(AND(ISNUMBER(OFFSET('Sanitation Data'!$G$4,0,10*ROW('Sanitation Data'!G43))),'Data Summary'!CZ49="Yes"),100-OFFSET('Sanitation Data'!$G$4,0,10*ROW('Sanitation Data'!G43)),NA())</f>
        <v>#N/A</v>
      </c>
      <c r="AL49" s="505" t="e">
        <f ca="1">+IF(AND(ISNUMBER(OFFSET('Sanitation Data'!$G$6,0,10*ROW('Sanitation Data'!G43))),'Data Summary'!DA49="Yes"),OFFSET('Sanitation Data'!$G$6,0,10*ROW('Sanitation Data'!G43)),NA())</f>
        <v>#N/A</v>
      </c>
      <c r="AM49" s="505" t="e">
        <f ca="1">+IF(AND(ISNUMBER(OFFSET('Sanitation Data'!$G$10,0,10*ROW('Sanitation Data'!G43))),'Data Summary'!DB49="Yes"),OFFSET('Sanitation Data'!$G$10,0,10*ROW('Sanitation Data'!G43)),NA())</f>
        <v>#N/A</v>
      </c>
      <c r="AN49" s="505" t="e">
        <f ca="1">+IF(AND(ISNUMBER(OFFSET('Sanitation Data'!$G$11,0,10*ROW('Sanitation Data'!G43))),'Data Summary'!DC49="Yes"),OFFSET('Sanitation Data'!$G$11,0,10*ROW('Sanitation Data'!G43)),NA())</f>
        <v>#N/A</v>
      </c>
      <c r="AO49" s="505" t="e">
        <f ca="1">+IF(AND(ISNUMBER(OFFSET('Sanitation Data'!$G$12,0,10*ROW('Sanitation Data'!G43))),'Data Summary'!DD49="Yes"),OFFSET('Sanitation Data'!$G$12,0,10*ROW('Sanitation Data'!G43)),NA())</f>
        <v>#N/A</v>
      </c>
      <c r="AP49" s="505" t="e">
        <f ca="1">+IF(AND(ISNUMBER(OFFSET('Sanitation Data'!$H$4,0,10*ROW('Sanitation Data'!H43))),'Data Summary'!DE49="Yes"),100-OFFSET('Sanitation Data'!$H$4,0,10*ROW('Sanitation Data'!H43)),NA())</f>
        <v>#N/A</v>
      </c>
      <c r="AQ49" s="505" t="e">
        <f ca="1">+IF(AND(ISNUMBER(OFFSET('Sanitation Data'!$H$6,0,10*ROW('Sanitation Data'!H43))),'Data Summary'!DF49="Yes"),OFFSET('Sanitation Data'!$H$6,0,10*ROW('Sanitation Data'!H43)),NA())</f>
        <v>#N/A</v>
      </c>
      <c r="AR49" s="505" t="e">
        <f ca="1">+IF(AND(ISNUMBER(OFFSET('Sanitation Data'!$H$10,0,10*ROW('Sanitation Data'!H43))),'Data Summary'!DG49="Yes"),OFFSET('Sanitation Data'!$H$10,0,10*ROW('Sanitation Data'!H43)),NA())</f>
        <v>#N/A</v>
      </c>
      <c r="AS49" s="505" t="e">
        <f ca="1">+IF(AND(ISNUMBER(OFFSET('Sanitation Data'!$H$11,0,10*ROW('Sanitation Data'!H43))),'Data Summary'!DH49="Yes"),OFFSET('Sanitation Data'!$H$11,0,10*ROW('Sanitation Data'!H43)),NA())</f>
        <v>#N/A</v>
      </c>
      <c r="AT49" s="505" t="e">
        <f ca="1">+IF(AND(ISNUMBER(OFFSET('Sanitation Data'!$H$12,0,10*ROW('Sanitation Data'!H43))),'Data Summary'!DI49="Yes"),OFFSET('Sanitation Data'!$H$12,0,10*ROW('Sanitation Data'!H43)),NA())</f>
        <v>#N/A</v>
      </c>
      <c r="AU49" s="505" t="e">
        <f ca="1">+IF(AND(ISNUMBER(OFFSET('Sanitation Data'!$I$4,0,10*ROW('Sanitation Data'!I43))),'Data Summary'!DJ49="Yes"),100-OFFSET('Sanitation Data'!$I$4,0,10*ROW('Sanitation Data'!I43)),NA())</f>
        <v>#N/A</v>
      </c>
      <c r="AV49" s="505" t="e">
        <f ca="1">+IF(AND(ISNUMBER(OFFSET('Sanitation Data'!$I$6,0,10*ROW('Sanitation Data'!I43))),'Data Summary'!DK49="Yes"),OFFSET('Sanitation Data'!$I$6,0,10*ROW('Sanitation Data'!I43)),NA())</f>
        <v>#N/A</v>
      </c>
      <c r="AW49" s="505" t="e">
        <f ca="1">+IF(AND(ISNUMBER(OFFSET('Sanitation Data'!$I$10,0,10*ROW('Sanitation Data'!I43))),'Data Summary'!DL49="Yes"),OFFSET('Sanitation Data'!$I$10,0,10*ROW('Sanitation Data'!I43)),NA())</f>
        <v>#N/A</v>
      </c>
      <c r="AX49" s="505" t="e">
        <f ca="1">+IF(AND(ISNUMBER(OFFSET('Sanitation Data'!$I$11,0,10*ROW('Sanitation Data'!I43))),'Data Summary'!DM49="Yes"),OFFSET('Sanitation Data'!$I$11,0,10*ROW('Sanitation Data'!I43)),NA())</f>
        <v>#N/A</v>
      </c>
      <c r="AY49" s="505" t="e">
        <f ca="1">+IF(AND(ISNUMBER(OFFSET('Sanitation Data'!$I$12,0,10*ROW('Sanitation Data'!I43))),'Data Summary'!DN49="Yes"),OFFSET('Sanitation Data'!$I$12,0,10*ROW('Sanitation Data'!I43)),NA())</f>
        <v>#N/A</v>
      </c>
      <c r="AZ49" s="506" t="e">
        <f ca="1">+IF(AND(ISNUMBER(OFFSET('Hygiene Data'!$D$5,0,10*ROW('Hygiene Data'!D43))),'Data Summary'!DO49="Yes"),OFFSET('Hygiene Data'!$D$5,0,10*ROW('Hygiene Data'!D43)),NA())</f>
        <v>#N/A</v>
      </c>
      <c r="BA49" s="506" t="e">
        <f ca="1">+IF(AND(ISNUMBER(OFFSET('Hygiene Data'!$D$7,0,10*ROW('Hygiene Data'!D43))),'Data Summary'!DP49="Yes"),OFFSET('Hygiene Data'!$D$7,0,10*ROW('Hygiene Data'!D43)),NA())</f>
        <v>#N/A</v>
      </c>
      <c r="BB49" s="506" t="e">
        <f ca="1">+IF(AND(ISNUMBER(OFFSET('Hygiene Data'!$D$9,0,10*ROW('Hygiene Data'!D43))),'Data Summary'!DQ49="Yes"),OFFSET('Hygiene Data'!$D$9,0,10*ROW('Hygiene Data'!D43)),NA())</f>
        <v>#N/A</v>
      </c>
      <c r="BC49" s="506" t="e">
        <f ca="1">+IF(AND(ISNUMBER(OFFSET('Hygiene Data'!$E$5,0,10*ROW('Hygiene Data'!E43))),'Data Summary'!DR49="Yes"),OFFSET('Hygiene Data'!$E$5,0,10*ROW('Hygiene Data'!E43)),NA())</f>
        <v>#N/A</v>
      </c>
      <c r="BD49" s="506" t="e">
        <f ca="1">+IF(AND(ISNUMBER(OFFSET('Hygiene Data'!$E$7,0,10*ROW('Hygiene Data'!E43))),'Data Summary'!DS49="Yes"),OFFSET('Hygiene Data'!$E$7,0,10*ROW('Hygiene Data'!E43)),NA())</f>
        <v>#N/A</v>
      </c>
      <c r="BE49" s="506" t="e">
        <f ca="1">+IF(AND(ISNUMBER(OFFSET('Hygiene Data'!$E$9,0,10*ROW('Hygiene Data'!E43))),'Data Summary'!DT49="Yes"),OFFSET('Hygiene Data'!$E$9,0,10*ROW('Hygiene Data'!E43)),NA())</f>
        <v>#N/A</v>
      </c>
      <c r="BF49" s="506" t="e">
        <f ca="1">+IF(AND(ISNUMBER(OFFSET('Hygiene Data'!$F$5,0,10*ROW('Hygiene Data'!F43))),'Data Summary'!DU49="Yes"),OFFSET('Hygiene Data'!$F$5,0,10*ROW('Hygiene Data'!F43)),NA())</f>
        <v>#N/A</v>
      </c>
      <c r="BG49" s="506" t="e">
        <f ca="1">+IF(AND(ISNUMBER(OFFSET('Hygiene Data'!$F$7,0,10*ROW('Hygiene Data'!F43))),'Data Summary'!DV49="Yes"),OFFSET('Hygiene Data'!$F$7,0,10*ROW('Hygiene Data'!F43)),NA())</f>
        <v>#N/A</v>
      </c>
      <c r="BH49" s="506" t="e">
        <f ca="1">+IF(AND(ISNUMBER(OFFSET('Hygiene Data'!$F$9,0,10*ROW('Hygiene Data'!F43))),'Data Summary'!DW49="Yes"),OFFSET('Hygiene Data'!$F$9,0,10*ROW('Hygiene Data'!F43)),NA())</f>
        <v>#N/A</v>
      </c>
      <c r="BI49" s="506" t="e">
        <f ca="1">+IF(AND(ISNUMBER(OFFSET('Hygiene Data'!$G$5,0,10*ROW('Hygiene Data'!G43))),'Data Summary'!DX49="Yes"),OFFSET('Hygiene Data'!$G$5,0,10*ROW('Hygiene Data'!G43)),NA())</f>
        <v>#N/A</v>
      </c>
      <c r="BJ49" s="506" t="e">
        <f ca="1">+IF(AND(ISNUMBER(OFFSET('Hygiene Data'!$G$7,0,10*ROW('Hygiene Data'!G43))),'Data Summary'!DY49="Yes"),OFFSET('Hygiene Data'!$G$7,0,10*ROW('Hygiene Data'!G43)),NA())</f>
        <v>#N/A</v>
      </c>
      <c r="BK49" s="506" t="e">
        <f ca="1">+IF(AND(ISNUMBER(OFFSET('Hygiene Data'!$G$9,0,10*ROW('Hygiene Data'!G43))),'Data Summary'!DZ49="Yes"),OFFSET('Hygiene Data'!$G$9,0,10*ROW('Hygiene Data'!G43)),NA())</f>
        <v>#N/A</v>
      </c>
      <c r="BL49" s="506" t="e">
        <f ca="1">+IF(AND(ISNUMBER(OFFSET('Hygiene Data'!$H$5,0,10*ROW('Hygiene Data'!H43))),'Data Summary'!EA49="Yes"),OFFSET('Hygiene Data'!$H$5,0,10*ROW('Hygiene Data'!H43)),NA())</f>
        <v>#N/A</v>
      </c>
      <c r="BM49" s="506" t="e">
        <f ca="1">+IF(AND(ISNUMBER(OFFSET('Hygiene Data'!$H$7,0,10*ROW('Hygiene Data'!H43))),'Data Summary'!EB49="Yes"),OFFSET('Hygiene Data'!$H$7,0,10*ROW('Hygiene Data'!H43)),NA())</f>
        <v>#N/A</v>
      </c>
      <c r="BN49" s="506" t="e">
        <f ca="1">+IF(AND(ISNUMBER(OFFSET('Hygiene Data'!$H$9,0,10*ROW('Hygiene Data'!H43))),'Data Summary'!EC49="Yes"),OFFSET('Hygiene Data'!$H$9,0,10*ROW('Hygiene Data'!H43)),NA())</f>
        <v>#N/A</v>
      </c>
      <c r="BO49" s="506" t="e">
        <f ca="1">+IF(AND(ISNUMBER(OFFSET('Hygiene Data'!$I$5,0,10*ROW('Hygiene Data'!I43))),'Data Summary'!ED49="Yes"),OFFSET('Hygiene Data'!$I$5,0,10*ROW('Hygiene Data'!I43)),NA())</f>
        <v>#N/A</v>
      </c>
      <c r="BP49" s="506" t="e">
        <f ca="1">+IF(AND(ISNUMBER(OFFSET('Hygiene Data'!$I$7,0,10*ROW('Hygiene Data'!I43))),'Data Summary'!EE49="Yes"),OFFSET('Hygiene Data'!$I$7,0,10*ROW('Hygiene Data'!I43)),NA())</f>
        <v>#N/A</v>
      </c>
      <c r="BQ49" s="506" t="e">
        <f ca="1">+IF(AND(ISNUMBER(OFFSET('Hygiene Data'!$I$9,0,10*ROW('Hygiene Data'!I43))),'Data Summary'!EF49="Yes"),OFFSET('Hygiene Data'!$I$9,0,10*ROW('Hygiene Data'!I43)),NA())</f>
        <v>#N/A</v>
      </c>
    </row>
    <row r="50" spans="1:69" x14ac:dyDescent="0.25">
      <c r="A50" s="502" t="e">
        <f ca="1">+RIGHT('Data Summary'!A50,LEN('Data Summary'!A50)-9)</f>
        <v>#VALUE!</v>
      </c>
      <c r="B50" s="476" t="str">
        <f ca="1">+IF(ISTEXT('Data Summary'!B50),'Data Summary'!B50,"")</f>
        <v/>
      </c>
      <c r="C50" s="503" t="e">
        <f ca="1">+VALUE('Data Summary'!C50)</f>
        <v>#VALUE!</v>
      </c>
      <c r="D50" s="504" t="e">
        <f ca="1">+IF(AND(ISNUMBER(OFFSET('Water Data'!$D$4,0,10*ROW('Water Data'!D44))),'Data Summary'!BS50="Yes"),100-OFFSET('Water Data'!$D$4,0,10*ROW('Water Data'!D44)),NA())</f>
        <v>#N/A</v>
      </c>
      <c r="E50" s="504" t="e">
        <f ca="1">+IF(AND(ISNUMBER(OFFSET('Water Data'!$D$6,0,10*ROW('Water Data'!D44))),'Data Summary'!BT50="Yes"),OFFSET('Water Data'!$D$6,0,10*ROW('Water Data'!D44)),NA())</f>
        <v>#N/A</v>
      </c>
      <c r="F50" s="504" t="e">
        <f ca="1">+IF(AND(ISNUMBER(OFFSET('Water Data'!$D$9,0,10*ROW('Water Data'!D44))),'Data Summary'!BU50="Yes"),OFFSET('Water Data'!$D$9,0,10*ROW('Water Data'!D44)),NA())</f>
        <v>#N/A</v>
      </c>
      <c r="G50" s="504" t="e">
        <f ca="1">+IF(AND(ISNUMBER(OFFSET('Water Data'!$E$4,0,10*ROW('Water Data'!E44))),'Data Summary'!BV50="Yes"),100-OFFSET('Water Data'!$E$4,0,10*ROW('Water Data'!E44)),NA())</f>
        <v>#N/A</v>
      </c>
      <c r="H50" s="504" t="e">
        <f ca="1">+IF(AND(ISNUMBER(OFFSET('Water Data'!$E$6,0,10*ROW('Water Data'!E44))),'Data Summary'!BW50="Yes"),OFFSET('Water Data'!$E$6,0,10*ROW('Water Data'!E44)),NA())</f>
        <v>#N/A</v>
      </c>
      <c r="I50" s="504" t="e">
        <f ca="1">+IF(AND(ISNUMBER(OFFSET('Water Data'!$E$9,0,10*ROW('Water Data'!E44))),'Data Summary'!BX50="Yes"),OFFSET('Water Data'!$E$9,0,10*ROW('Water Data'!E44)),NA())</f>
        <v>#N/A</v>
      </c>
      <c r="J50" s="504" t="e">
        <f ca="1">+IF(AND(ISNUMBER(OFFSET('Water Data'!$F$4,0,10*ROW('Water Data'!F44))),'Data Summary'!BY50="Yes"),100-OFFSET('Water Data'!$F$4,0,10*ROW('Water Data'!F44)),NA())</f>
        <v>#N/A</v>
      </c>
      <c r="K50" s="504" t="e">
        <f ca="1">+IF(AND(ISNUMBER(OFFSET('Water Data'!$F$6,0,10*ROW('Water Data'!F44))),'Data Summary'!BZ50="Yes"),OFFSET('Water Data'!$F$6,0,10*ROW('Water Data'!F44)),NA())</f>
        <v>#N/A</v>
      </c>
      <c r="L50" s="504" t="e">
        <f ca="1">+IF(AND(ISNUMBER(OFFSET('Water Data'!$F$9,0,10*ROW('Water Data'!F44))),'Data Summary'!CA50="Yes"),OFFSET('Water Data'!$F$9,0,10*ROW('Water Data'!F44)),NA())</f>
        <v>#N/A</v>
      </c>
      <c r="M50" s="504" t="e">
        <f ca="1">+IF(AND(ISNUMBER(OFFSET('Water Data'!$G$4,0,10*ROW('Water Data'!G44))),'Data Summary'!CB50="Yes"),100-OFFSET('Water Data'!$G$4,0,10*ROW('Water Data'!G44)),NA())</f>
        <v>#N/A</v>
      </c>
      <c r="N50" s="504" t="e">
        <f ca="1">+IF(AND(ISNUMBER(OFFSET('Water Data'!$G$6,0,10*ROW('Water Data'!G44))),'Data Summary'!CC50="Yes"),OFFSET('Water Data'!$G$6,0,10*ROW('Water Data'!G44)),NA())</f>
        <v>#N/A</v>
      </c>
      <c r="O50" s="504" t="e">
        <f ca="1">+IF(AND(ISNUMBER(OFFSET('Water Data'!$G$9,0,10*ROW('Water Data'!G44))),'Data Summary'!CD50="Yes"),OFFSET('Water Data'!$G$9,0,10*ROW('Water Data'!G44)),NA())</f>
        <v>#N/A</v>
      </c>
      <c r="P50" s="504" t="e">
        <f ca="1">+IF(AND(ISNUMBER(OFFSET('Water Data'!$H$4,0,10*ROW('Water Data'!H44))),'Data Summary'!CE50="Yes"),100-OFFSET('Water Data'!$H$4,0,10*ROW('Water Data'!H44)),NA())</f>
        <v>#N/A</v>
      </c>
      <c r="Q50" s="504" t="e">
        <f ca="1">+IF(AND(ISNUMBER(OFFSET('Water Data'!$H$6,0,10*ROW('Water Data'!H44))),'Data Summary'!CF50="Yes"),OFFSET('Water Data'!$H$6,0,10*ROW('Water Data'!H44)),NA())</f>
        <v>#N/A</v>
      </c>
      <c r="R50" s="504" t="e">
        <f ca="1">+IF(AND(ISNUMBER(OFFSET('Water Data'!$H$9,0,10*ROW('Water Data'!H44))),'Data Summary'!CG50="Yes"),OFFSET('Water Data'!$H$9,0,10*ROW('Water Data'!H44)),NA())</f>
        <v>#N/A</v>
      </c>
      <c r="S50" s="504" t="e">
        <f ca="1">+IF(AND(ISNUMBER(OFFSET('Water Data'!$I$4,0,10*ROW('Water Data'!I44))),'Data Summary'!CH50="Yes"),100-OFFSET('Water Data'!$I$4,0,10*ROW('Water Data'!I44)),NA())</f>
        <v>#N/A</v>
      </c>
      <c r="T50" s="504" t="e">
        <f ca="1">+IF(AND(ISNUMBER(OFFSET('Water Data'!$I$6,0,10*ROW('Water Data'!I44))),'Data Summary'!CI50="Yes"),OFFSET('Water Data'!$I$6,0,10*ROW('Water Data'!I44)),NA())</f>
        <v>#N/A</v>
      </c>
      <c r="U50" s="504" t="e">
        <f ca="1">+IF(AND(ISNUMBER(OFFSET('Water Data'!$I$9,0,10*ROW('Water Data'!I44))),'Data Summary'!CJ50="Yes"),OFFSET('Water Data'!$I$9,0,10*ROW('Water Data'!I44)),NA())</f>
        <v>#N/A</v>
      </c>
      <c r="V50" s="505" t="e">
        <f ca="1">+IF(AND(ISNUMBER(OFFSET('Sanitation Data'!$D$4,0,10*ROW('Sanitation Data'!D44))),'Data Summary'!CK50="Yes"),100-OFFSET('Sanitation Data'!$D$4,0,10*ROW('Sanitation Data'!D44)),NA())</f>
        <v>#N/A</v>
      </c>
      <c r="W50" s="505" t="e">
        <f ca="1">+IF(AND(ISNUMBER(OFFSET('Sanitation Data'!$D$6,0,10*ROW('Sanitation Data'!D44))),'Data Summary'!CL50="Yes"),OFFSET('Sanitation Data'!$D$6,0,10*ROW('Sanitation Data'!D44)),NA())</f>
        <v>#N/A</v>
      </c>
      <c r="X50" s="505" t="e">
        <f ca="1">+IF(AND(ISNUMBER(OFFSET('Sanitation Data'!$D$10,0,10*ROW('Sanitation Data'!D44))),'Data Summary'!CM50="Yes"),OFFSET('Sanitation Data'!$D$10,0,10*ROW('Sanitation Data'!D44)),NA())</f>
        <v>#N/A</v>
      </c>
      <c r="Y50" s="505" t="e">
        <f ca="1">+IF(AND(ISNUMBER(OFFSET('Sanitation Data'!$D$11,0,10*ROW('Sanitation Data'!D44))),'Data Summary'!CN50="Yes"),OFFSET('Sanitation Data'!$D$11,0,10*ROW('Sanitation Data'!D44)),NA())</f>
        <v>#N/A</v>
      </c>
      <c r="Z50" s="505" t="e">
        <f ca="1">+IF(AND(ISNUMBER(OFFSET('Sanitation Data'!$D$12,0,10*ROW('Sanitation Data'!D44))),'Data Summary'!CO50="Yes"),OFFSET('Sanitation Data'!$D$12,0,10*ROW('Sanitation Data'!D44)),NA())</f>
        <v>#N/A</v>
      </c>
      <c r="AA50" s="505" t="e">
        <f ca="1">+IF(AND(ISNUMBER(OFFSET('Sanitation Data'!$E$4,0,10*ROW('Sanitation Data'!E44))),'Data Summary'!CP50="Yes"),100-OFFSET('Sanitation Data'!$E$4,0,10*ROW('Sanitation Data'!E44)),NA())</f>
        <v>#N/A</v>
      </c>
      <c r="AB50" s="505" t="e">
        <f ca="1">+IF(AND(ISNUMBER(OFFSET('Sanitation Data'!$E$6,0,10*ROW('Sanitation Data'!E44))),'Data Summary'!CQ50="Yes"),OFFSET('Sanitation Data'!$E$6,0,10*ROW('Sanitation Data'!E44)),NA())</f>
        <v>#N/A</v>
      </c>
      <c r="AC50" s="505" t="e">
        <f ca="1">+IF(AND(ISNUMBER(OFFSET('Sanitation Data'!$E$10,0,10*ROW('Sanitation Data'!E44))),'Data Summary'!CR50="Yes"),OFFSET('Sanitation Data'!$E$10,0,10*ROW('Sanitation Data'!E44)),NA())</f>
        <v>#N/A</v>
      </c>
      <c r="AD50" s="505" t="e">
        <f ca="1">+IF(AND(ISNUMBER(OFFSET('Sanitation Data'!$E$11,0,10*ROW('Sanitation Data'!E44))),'Data Summary'!CS50="Yes"),OFFSET('Sanitation Data'!$E$11,0,10*ROW('Sanitation Data'!E44)),NA())</f>
        <v>#N/A</v>
      </c>
      <c r="AE50" s="505" t="e">
        <f ca="1">+IF(AND(ISNUMBER(OFFSET('Sanitation Data'!$E$12,0,10*ROW('Sanitation Data'!E44))),'Data Summary'!CT50="Yes"),OFFSET('Sanitation Data'!$E$12,0,10*ROW('Sanitation Data'!E44)),NA())</f>
        <v>#N/A</v>
      </c>
      <c r="AF50" s="505" t="e">
        <f ca="1">+IF(AND(ISNUMBER(OFFSET('Sanitation Data'!$F$4,0,10*ROW('Sanitation Data'!F44))),'Data Summary'!CU50="Yes"),100-OFFSET('Sanitation Data'!$F$4,0,10*ROW('Sanitation Data'!F44)),NA())</f>
        <v>#N/A</v>
      </c>
      <c r="AG50" s="505" t="e">
        <f ca="1">+IF(AND(ISNUMBER(OFFSET('Sanitation Data'!$F$6,0,10*ROW('Sanitation Data'!F44))),'Data Summary'!CV50="Yes"),OFFSET('Sanitation Data'!$F$6,0,10*ROW('Sanitation Data'!F44)),NA())</f>
        <v>#N/A</v>
      </c>
      <c r="AH50" s="505" t="e">
        <f ca="1">+IF(AND(ISNUMBER(OFFSET('Sanitation Data'!$F$10,0,10*ROW('Sanitation Data'!F44))),'Data Summary'!CW50="Yes"),OFFSET('Sanitation Data'!$F$10,0,10*ROW('Sanitation Data'!F44)),NA())</f>
        <v>#N/A</v>
      </c>
      <c r="AI50" s="505" t="e">
        <f ca="1">+IF(AND(ISNUMBER(OFFSET('Sanitation Data'!$F$11,0,10*ROW('Sanitation Data'!F44))),'Data Summary'!CX50="Yes"),OFFSET('Sanitation Data'!$F$11,0,10*ROW('Sanitation Data'!F44)),NA())</f>
        <v>#N/A</v>
      </c>
      <c r="AJ50" s="505" t="e">
        <f ca="1">+IF(AND(ISNUMBER(OFFSET('Sanitation Data'!$F$12,0,10*ROW('Sanitation Data'!F44))),'Data Summary'!CY50="Yes"),OFFSET('Sanitation Data'!$F$12,0,10*ROW('Sanitation Data'!F44)),NA())</f>
        <v>#N/A</v>
      </c>
      <c r="AK50" s="505" t="e">
        <f ca="1">+IF(AND(ISNUMBER(OFFSET('Sanitation Data'!$G$4,0,10*ROW('Sanitation Data'!G44))),'Data Summary'!CZ50="Yes"),100-OFFSET('Sanitation Data'!$G$4,0,10*ROW('Sanitation Data'!G44)),NA())</f>
        <v>#N/A</v>
      </c>
      <c r="AL50" s="505" t="e">
        <f ca="1">+IF(AND(ISNUMBER(OFFSET('Sanitation Data'!$G$6,0,10*ROW('Sanitation Data'!G44))),'Data Summary'!DA50="Yes"),OFFSET('Sanitation Data'!$G$6,0,10*ROW('Sanitation Data'!G44)),NA())</f>
        <v>#N/A</v>
      </c>
      <c r="AM50" s="505" t="e">
        <f ca="1">+IF(AND(ISNUMBER(OFFSET('Sanitation Data'!$G$10,0,10*ROW('Sanitation Data'!G44))),'Data Summary'!DB50="Yes"),OFFSET('Sanitation Data'!$G$10,0,10*ROW('Sanitation Data'!G44)),NA())</f>
        <v>#N/A</v>
      </c>
      <c r="AN50" s="505" t="e">
        <f ca="1">+IF(AND(ISNUMBER(OFFSET('Sanitation Data'!$G$11,0,10*ROW('Sanitation Data'!G44))),'Data Summary'!DC50="Yes"),OFFSET('Sanitation Data'!$G$11,0,10*ROW('Sanitation Data'!G44)),NA())</f>
        <v>#N/A</v>
      </c>
      <c r="AO50" s="505" t="e">
        <f ca="1">+IF(AND(ISNUMBER(OFFSET('Sanitation Data'!$G$12,0,10*ROW('Sanitation Data'!G44))),'Data Summary'!DD50="Yes"),OFFSET('Sanitation Data'!$G$12,0,10*ROW('Sanitation Data'!G44)),NA())</f>
        <v>#N/A</v>
      </c>
      <c r="AP50" s="505" t="e">
        <f ca="1">+IF(AND(ISNUMBER(OFFSET('Sanitation Data'!$H$4,0,10*ROW('Sanitation Data'!H44))),'Data Summary'!DE50="Yes"),100-OFFSET('Sanitation Data'!$H$4,0,10*ROW('Sanitation Data'!H44)),NA())</f>
        <v>#N/A</v>
      </c>
      <c r="AQ50" s="505" t="e">
        <f ca="1">+IF(AND(ISNUMBER(OFFSET('Sanitation Data'!$H$6,0,10*ROW('Sanitation Data'!H44))),'Data Summary'!DF50="Yes"),OFFSET('Sanitation Data'!$H$6,0,10*ROW('Sanitation Data'!H44)),NA())</f>
        <v>#N/A</v>
      </c>
      <c r="AR50" s="505" t="e">
        <f ca="1">+IF(AND(ISNUMBER(OFFSET('Sanitation Data'!$H$10,0,10*ROW('Sanitation Data'!H44))),'Data Summary'!DG50="Yes"),OFFSET('Sanitation Data'!$H$10,0,10*ROW('Sanitation Data'!H44)),NA())</f>
        <v>#N/A</v>
      </c>
      <c r="AS50" s="505" t="e">
        <f ca="1">+IF(AND(ISNUMBER(OFFSET('Sanitation Data'!$H$11,0,10*ROW('Sanitation Data'!H44))),'Data Summary'!DH50="Yes"),OFFSET('Sanitation Data'!$H$11,0,10*ROW('Sanitation Data'!H44)),NA())</f>
        <v>#N/A</v>
      </c>
      <c r="AT50" s="505" t="e">
        <f ca="1">+IF(AND(ISNUMBER(OFFSET('Sanitation Data'!$H$12,0,10*ROW('Sanitation Data'!H44))),'Data Summary'!DI50="Yes"),OFFSET('Sanitation Data'!$H$12,0,10*ROW('Sanitation Data'!H44)),NA())</f>
        <v>#N/A</v>
      </c>
      <c r="AU50" s="505" t="e">
        <f ca="1">+IF(AND(ISNUMBER(OFFSET('Sanitation Data'!$I$4,0,10*ROW('Sanitation Data'!I44))),'Data Summary'!DJ50="Yes"),100-OFFSET('Sanitation Data'!$I$4,0,10*ROW('Sanitation Data'!I44)),NA())</f>
        <v>#N/A</v>
      </c>
      <c r="AV50" s="505" t="e">
        <f ca="1">+IF(AND(ISNUMBER(OFFSET('Sanitation Data'!$I$6,0,10*ROW('Sanitation Data'!I44))),'Data Summary'!DK50="Yes"),OFFSET('Sanitation Data'!$I$6,0,10*ROW('Sanitation Data'!I44)),NA())</f>
        <v>#N/A</v>
      </c>
      <c r="AW50" s="505" t="e">
        <f ca="1">+IF(AND(ISNUMBER(OFFSET('Sanitation Data'!$I$10,0,10*ROW('Sanitation Data'!I44))),'Data Summary'!DL50="Yes"),OFFSET('Sanitation Data'!$I$10,0,10*ROW('Sanitation Data'!I44)),NA())</f>
        <v>#N/A</v>
      </c>
      <c r="AX50" s="505" t="e">
        <f ca="1">+IF(AND(ISNUMBER(OFFSET('Sanitation Data'!$I$11,0,10*ROW('Sanitation Data'!I44))),'Data Summary'!DM50="Yes"),OFFSET('Sanitation Data'!$I$11,0,10*ROW('Sanitation Data'!I44)),NA())</f>
        <v>#N/A</v>
      </c>
      <c r="AY50" s="505" t="e">
        <f ca="1">+IF(AND(ISNUMBER(OFFSET('Sanitation Data'!$I$12,0,10*ROW('Sanitation Data'!I44))),'Data Summary'!DN50="Yes"),OFFSET('Sanitation Data'!$I$12,0,10*ROW('Sanitation Data'!I44)),NA())</f>
        <v>#N/A</v>
      </c>
      <c r="AZ50" s="506" t="e">
        <f ca="1">+IF(AND(ISNUMBER(OFFSET('Hygiene Data'!$D$5,0,10*ROW('Hygiene Data'!D44))),'Data Summary'!DO50="Yes"),OFFSET('Hygiene Data'!$D$5,0,10*ROW('Hygiene Data'!D44)),NA())</f>
        <v>#N/A</v>
      </c>
      <c r="BA50" s="506" t="e">
        <f ca="1">+IF(AND(ISNUMBER(OFFSET('Hygiene Data'!$D$7,0,10*ROW('Hygiene Data'!D44))),'Data Summary'!DP50="Yes"),OFFSET('Hygiene Data'!$D$7,0,10*ROW('Hygiene Data'!D44)),NA())</f>
        <v>#N/A</v>
      </c>
      <c r="BB50" s="506" t="e">
        <f ca="1">+IF(AND(ISNUMBER(OFFSET('Hygiene Data'!$D$9,0,10*ROW('Hygiene Data'!D44))),'Data Summary'!DQ50="Yes"),OFFSET('Hygiene Data'!$D$9,0,10*ROW('Hygiene Data'!D44)),NA())</f>
        <v>#N/A</v>
      </c>
      <c r="BC50" s="506" t="e">
        <f ca="1">+IF(AND(ISNUMBER(OFFSET('Hygiene Data'!$E$5,0,10*ROW('Hygiene Data'!E44))),'Data Summary'!DR50="Yes"),OFFSET('Hygiene Data'!$E$5,0,10*ROW('Hygiene Data'!E44)),NA())</f>
        <v>#N/A</v>
      </c>
      <c r="BD50" s="506" t="e">
        <f ca="1">+IF(AND(ISNUMBER(OFFSET('Hygiene Data'!$E$7,0,10*ROW('Hygiene Data'!E44))),'Data Summary'!DS50="Yes"),OFFSET('Hygiene Data'!$E$7,0,10*ROW('Hygiene Data'!E44)),NA())</f>
        <v>#N/A</v>
      </c>
      <c r="BE50" s="506" t="e">
        <f ca="1">+IF(AND(ISNUMBER(OFFSET('Hygiene Data'!$E$9,0,10*ROW('Hygiene Data'!E44))),'Data Summary'!DT50="Yes"),OFFSET('Hygiene Data'!$E$9,0,10*ROW('Hygiene Data'!E44)),NA())</f>
        <v>#N/A</v>
      </c>
      <c r="BF50" s="506" t="e">
        <f ca="1">+IF(AND(ISNUMBER(OFFSET('Hygiene Data'!$F$5,0,10*ROW('Hygiene Data'!F44))),'Data Summary'!DU50="Yes"),OFFSET('Hygiene Data'!$F$5,0,10*ROW('Hygiene Data'!F44)),NA())</f>
        <v>#N/A</v>
      </c>
      <c r="BG50" s="506" t="e">
        <f ca="1">+IF(AND(ISNUMBER(OFFSET('Hygiene Data'!$F$7,0,10*ROW('Hygiene Data'!F44))),'Data Summary'!DV50="Yes"),OFFSET('Hygiene Data'!$F$7,0,10*ROW('Hygiene Data'!F44)),NA())</f>
        <v>#N/A</v>
      </c>
      <c r="BH50" s="506" t="e">
        <f ca="1">+IF(AND(ISNUMBER(OFFSET('Hygiene Data'!$F$9,0,10*ROW('Hygiene Data'!F44))),'Data Summary'!DW50="Yes"),OFFSET('Hygiene Data'!$F$9,0,10*ROW('Hygiene Data'!F44)),NA())</f>
        <v>#N/A</v>
      </c>
      <c r="BI50" s="506" t="e">
        <f ca="1">+IF(AND(ISNUMBER(OFFSET('Hygiene Data'!$G$5,0,10*ROW('Hygiene Data'!G44))),'Data Summary'!DX50="Yes"),OFFSET('Hygiene Data'!$G$5,0,10*ROW('Hygiene Data'!G44)),NA())</f>
        <v>#N/A</v>
      </c>
      <c r="BJ50" s="506" t="e">
        <f ca="1">+IF(AND(ISNUMBER(OFFSET('Hygiene Data'!$G$7,0,10*ROW('Hygiene Data'!G44))),'Data Summary'!DY50="Yes"),OFFSET('Hygiene Data'!$G$7,0,10*ROW('Hygiene Data'!G44)),NA())</f>
        <v>#N/A</v>
      </c>
      <c r="BK50" s="506" t="e">
        <f ca="1">+IF(AND(ISNUMBER(OFFSET('Hygiene Data'!$G$9,0,10*ROW('Hygiene Data'!G44))),'Data Summary'!DZ50="Yes"),OFFSET('Hygiene Data'!$G$9,0,10*ROW('Hygiene Data'!G44)),NA())</f>
        <v>#N/A</v>
      </c>
      <c r="BL50" s="506" t="e">
        <f ca="1">+IF(AND(ISNUMBER(OFFSET('Hygiene Data'!$H$5,0,10*ROW('Hygiene Data'!H44))),'Data Summary'!EA50="Yes"),OFFSET('Hygiene Data'!$H$5,0,10*ROW('Hygiene Data'!H44)),NA())</f>
        <v>#N/A</v>
      </c>
      <c r="BM50" s="506" t="e">
        <f ca="1">+IF(AND(ISNUMBER(OFFSET('Hygiene Data'!$H$7,0,10*ROW('Hygiene Data'!H44))),'Data Summary'!EB50="Yes"),OFFSET('Hygiene Data'!$H$7,0,10*ROW('Hygiene Data'!H44)),NA())</f>
        <v>#N/A</v>
      </c>
      <c r="BN50" s="506" t="e">
        <f ca="1">+IF(AND(ISNUMBER(OFFSET('Hygiene Data'!$H$9,0,10*ROW('Hygiene Data'!H44))),'Data Summary'!EC50="Yes"),OFFSET('Hygiene Data'!$H$9,0,10*ROW('Hygiene Data'!H44)),NA())</f>
        <v>#N/A</v>
      </c>
      <c r="BO50" s="506" t="e">
        <f ca="1">+IF(AND(ISNUMBER(OFFSET('Hygiene Data'!$I$5,0,10*ROW('Hygiene Data'!I44))),'Data Summary'!ED50="Yes"),OFFSET('Hygiene Data'!$I$5,0,10*ROW('Hygiene Data'!I44)),NA())</f>
        <v>#N/A</v>
      </c>
      <c r="BP50" s="506" t="e">
        <f ca="1">+IF(AND(ISNUMBER(OFFSET('Hygiene Data'!$I$7,0,10*ROW('Hygiene Data'!I44))),'Data Summary'!EE50="Yes"),OFFSET('Hygiene Data'!$I$7,0,10*ROW('Hygiene Data'!I44)),NA())</f>
        <v>#N/A</v>
      </c>
      <c r="BQ50" s="506" t="e">
        <f ca="1">+IF(AND(ISNUMBER(OFFSET('Hygiene Data'!$I$9,0,10*ROW('Hygiene Data'!I44))),'Data Summary'!EF50="Yes"),OFFSET('Hygiene Data'!$I$9,0,10*ROW('Hygiene Data'!I44)),NA())</f>
        <v>#N/A</v>
      </c>
    </row>
    <row r="51" spans="1:69" x14ac:dyDescent="0.25">
      <c r="A51" s="502" t="e">
        <f ca="1">+RIGHT('Data Summary'!A51,LEN('Data Summary'!A51)-9)</f>
        <v>#VALUE!</v>
      </c>
      <c r="B51" s="476" t="str">
        <f ca="1">+IF(ISTEXT('Data Summary'!B51),'Data Summary'!B51,"")</f>
        <v/>
      </c>
      <c r="C51" s="503" t="e">
        <f ca="1">+VALUE('Data Summary'!C51)</f>
        <v>#VALUE!</v>
      </c>
      <c r="D51" s="504" t="e">
        <f ca="1">+IF(AND(ISNUMBER(OFFSET('Water Data'!$D$4,0,10*ROW('Water Data'!D45))),'Data Summary'!BS51="Yes"),100-OFFSET('Water Data'!$D$4,0,10*ROW('Water Data'!D45)),NA())</f>
        <v>#N/A</v>
      </c>
      <c r="E51" s="504" t="e">
        <f ca="1">+IF(AND(ISNUMBER(OFFSET('Water Data'!$D$6,0,10*ROW('Water Data'!D45))),'Data Summary'!BT51="Yes"),OFFSET('Water Data'!$D$6,0,10*ROW('Water Data'!D45)),NA())</f>
        <v>#N/A</v>
      </c>
      <c r="F51" s="504" t="e">
        <f ca="1">+IF(AND(ISNUMBER(OFFSET('Water Data'!$D$9,0,10*ROW('Water Data'!D45))),'Data Summary'!BU51="Yes"),OFFSET('Water Data'!$D$9,0,10*ROW('Water Data'!D45)),NA())</f>
        <v>#N/A</v>
      </c>
      <c r="G51" s="504" t="e">
        <f ca="1">+IF(AND(ISNUMBER(OFFSET('Water Data'!$E$4,0,10*ROW('Water Data'!E45))),'Data Summary'!BV51="Yes"),100-OFFSET('Water Data'!$E$4,0,10*ROW('Water Data'!E45)),NA())</f>
        <v>#N/A</v>
      </c>
      <c r="H51" s="504" t="e">
        <f ca="1">+IF(AND(ISNUMBER(OFFSET('Water Data'!$E$6,0,10*ROW('Water Data'!E45))),'Data Summary'!BW51="Yes"),OFFSET('Water Data'!$E$6,0,10*ROW('Water Data'!E45)),NA())</f>
        <v>#N/A</v>
      </c>
      <c r="I51" s="504" t="e">
        <f ca="1">+IF(AND(ISNUMBER(OFFSET('Water Data'!$E$9,0,10*ROW('Water Data'!E45))),'Data Summary'!BX51="Yes"),OFFSET('Water Data'!$E$9,0,10*ROW('Water Data'!E45)),NA())</f>
        <v>#N/A</v>
      </c>
      <c r="J51" s="504" t="e">
        <f ca="1">+IF(AND(ISNUMBER(OFFSET('Water Data'!$F$4,0,10*ROW('Water Data'!F45))),'Data Summary'!BY51="Yes"),100-OFFSET('Water Data'!$F$4,0,10*ROW('Water Data'!F45)),NA())</f>
        <v>#N/A</v>
      </c>
      <c r="K51" s="504" t="e">
        <f ca="1">+IF(AND(ISNUMBER(OFFSET('Water Data'!$F$6,0,10*ROW('Water Data'!F45))),'Data Summary'!BZ51="Yes"),OFFSET('Water Data'!$F$6,0,10*ROW('Water Data'!F45)),NA())</f>
        <v>#N/A</v>
      </c>
      <c r="L51" s="504" t="e">
        <f ca="1">+IF(AND(ISNUMBER(OFFSET('Water Data'!$F$9,0,10*ROW('Water Data'!F45))),'Data Summary'!CA51="Yes"),OFFSET('Water Data'!$F$9,0,10*ROW('Water Data'!F45)),NA())</f>
        <v>#N/A</v>
      </c>
      <c r="M51" s="504" t="e">
        <f ca="1">+IF(AND(ISNUMBER(OFFSET('Water Data'!$G$4,0,10*ROW('Water Data'!G45))),'Data Summary'!CB51="Yes"),100-OFFSET('Water Data'!$G$4,0,10*ROW('Water Data'!G45)),NA())</f>
        <v>#N/A</v>
      </c>
      <c r="N51" s="504" t="e">
        <f ca="1">+IF(AND(ISNUMBER(OFFSET('Water Data'!$G$6,0,10*ROW('Water Data'!G45))),'Data Summary'!CC51="Yes"),OFFSET('Water Data'!$G$6,0,10*ROW('Water Data'!G45)),NA())</f>
        <v>#N/A</v>
      </c>
      <c r="O51" s="504" t="e">
        <f ca="1">+IF(AND(ISNUMBER(OFFSET('Water Data'!$G$9,0,10*ROW('Water Data'!G45))),'Data Summary'!CD51="Yes"),OFFSET('Water Data'!$G$9,0,10*ROW('Water Data'!G45)),NA())</f>
        <v>#N/A</v>
      </c>
      <c r="P51" s="504" t="e">
        <f ca="1">+IF(AND(ISNUMBER(OFFSET('Water Data'!$H$4,0,10*ROW('Water Data'!H45))),'Data Summary'!CE51="Yes"),100-OFFSET('Water Data'!$H$4,0,10*ROW('Water Data'!H45)),NA())</f>
        <v>#N/A</v>
      </c>
      <c r="Q51" s="504" t="e">
        <f ca="1">+IF(AND(ISNUMBER(OFFSET('Water Data'!$H$6,0,10*ROW('Water Data'!H45))),'Data Summary'!CF51="Yes"),OFFSET('Water Data'!$H$6,0,10*ROW('Water Data'!H45)),NA())</f>
        <v>#N/A</v>
      </c>
      <c r="R51" s="504" t="e">
        <f ca="1">+IF(AND(ISNUMBER(OFFSET('Water Data'!$H$9,0,10*ROW('Water Data'!H45))),'Data Summary'!CG51="Yes"),OFFSET('Water Data'!$H$9,0,10*ROW('Water Data'!H45)),NA())</f>
        <v>#N/A</v>
      </c>
      <c r="S51" s="504" t="e">
        <f ca="1">+IF(AND(ISNUMBER(OFFSET('Water Data'!$I$4,0,10*ROW('Water Data'!I45))),'Data Summary'!CH51="Yes"),100-OFFSET('Water Data'!$I$4,0,10*ROW('Water Data'!I45)),NA())</f>
        <v>#N/A</v>
      </c>
      <c r="T51" s="504" t="e">
        <f ca="1">+IF(AND(ISNUMBER(OFFSET('Water Data'!$I$6,0,10*ROW('Water Data'!I45))),'Data Summary'!CI51="Yes"),OFFSET('Water Data'!$I$6,0,10*ROW('Water Data'!I45)),NA())</f>
        <v>#N/A</v>
      </c>
      <c r="U51" s="504" t="e">
        <f ca="1">+IF(AND(ISNUMBER(OFFSET('Water Data'!$I$9,0,10*ROW('Water Data'!I45))),'Data Summary'!CJ51="Yes"),OFFSET('Water Data'!$I$9,0,10*ROW('Water Data'!I45)),NA())</f>
        <v>#N/A</v>
      </c>
      <c r="V51" s="505" t="e">
        <f ca="1">+IF(AND(ISNUMBER(OFFSET('Sanitation Data'!$D$4,0,10*ROW('Sanitation Data'!D45))),'Data Summary'!CK51="Yes"),100-OFFSET('Sanitation Data'!$D$4,0,10*ROW('Sanitation Data'!D45)),NA())</f>
        <v>#N/A</v>
      </c>
      <c r="W51" s="505" t="e">
        <f ca="1">+IF(AND(ISNUMBER(OFFSET('Sanitation Data'!$D$6,0,10*ROW('Sanitation Data'!D45))),'Data Summary'!CL51="Yes"),OFFSET('Sanitation Data'!$D$6,0,10*ROW('Sanitation Data'!D45)),NA())</f>
        <v>#N/A</v>
      </c>
      <c r="X51" s="505" t="e">
        <f ca="1">+IF(AND(ISNUMBER(OFFSET('Sanitation Data'!$D$10,0,10*ROW('Sanitation Data'!D45))),'Data Summary'!CM51="Yes"),OFFSET('Sanitation Data'!$D$10,0,10*ROW('Sanitation Data'!D45)),NA())</f>
        <v>#N/A</v>
      </c>
      <c r="Y51" s="505" t="e">
        <f ca="1">+IF(AND(ISNUMBER(OFFSET('Sanitation Data'!$D$11,0,10*ROW('Sanitation Data'!D45))),'Data Summary'!CN51="Yes"),OFFSET('Sanitation Data'!$D$11,0,10*ROW('Sanitation Data'!D45)),NA())</f>
        <v>#N/A</v>
      </c>
      <c r="Z51" s="505" t="e">
        <f ca="1">+IF(AND(ISNUMBER(OFFSET('Sanitation Data'!$D$12,0,10*ROW('Sanitation Data'!D45))),'Data Summary'!CO51="Yes"),OFFSET('Sanitation Data'!$D$12,0,10*ROW('Sanitation Data'!D45)),NA())</f>
        <v>#N/A</v>
      </c>
      <c r="AA51" s="505" t="e">
        <f ca="1">+IF(AND(ISNUMBER(OFFSET('Sanitation Data'!$E$4,0,10*ROW('Sanitation Data'!E45))),'Data Summary'!CP51="Yes"),100-OFFSET('Sanitation Data'!$E$4,0,10*ROW('Sanitation Data'!E45)),NA())</f>
        <v>#N/A</v>
      </c>
      <c r="AB51" s="505" t="e">
        <f ca="1">+IF(AND(ISNUMBER(OFFSET('Sanitation Data'!$E$6,0,10*ROW('Sanitation Data'!E45))),'Data Summary'!CQ51="Yes"),OFFSET('Sanitation Data'!$E$6,0,10*ROW('Sanitation Data'!E45)),NA())</f>
        <v>#N/A</v>
      </c>
      <c r="AC51" s="505" t="e">
        <f ca="1">+IF(AND(ISNUMBER(OFFSET('Sanitation Data'!$E$10,0,10*ROW('Sanitation Data'!E45))),'Data Summary'!CR51="Yes"),OFFSET('Sanitation Data'!$E$10,0,10*ROW('Sanitation Data'!E45)),NA())</f>
        <v>#N/A</v>
      </c>
      <c r="AD51" s="505" t="e">
        <f ca="1">+IF(AND(ISNUMBER(OFFSET('Sanitation Data'!$E$11,0,10*ROW('Sanitation Data'!E45))),'Data Summary'!CS51="Yes"),OFFSET('Sanitation Data'!$E$11,0,10*ROW('Sanitation Data'!E45)),NA())</f>
        <v>#N/A</v>
      </c>
      <c r="AE51" s="505" t="e">
        <f ca="1">+IF(AND(ISNUMBER(OFFSET('Sanitation Data'!$E$12,0,10*ROW('Sanitation Data'!E45))),'Data Summary'!CT51="Yes"),OFFSET('Sanitation Data'!$E$12,0,10*ROW('Sanitation Data'!E45)),NA())</f>
        <v>#N/A</v>
      </c>
      <c r="AF51" s="505" t="e">
        <f ca="1">+IF(AND(ISNUMBER(OFFSET('Sanitation Data'!$F$4,0,10*ROW('Sanitation Data'!F45))),'Data Summary'!CU51="Yes"),100-OFFSET('Sanitation Data'!$F$4,0,10*ROW('Sanitation Data'!F45)),NA())</f>
        <v>#N/A</v>
      </c>
      <c r="AG51" s="505" t="e">
        <f ca="1">+IF(AND(ISNUMBER(OFFSET('Sanitation Data'!$F$6,0,10*ROW('Sanitation Data'!F45))),'Data Summary'!CV51="Yes"),OFFSET('Sanitation Data'!$F$6,0,10*ROW('Sanitation Data'!F45)),NA())</f>
        <v>#N/A</v>
      </c>
      <c r="AH51" s="505" t="e">
        <f ca="1">+IF(AND(ISNUMBER(OFFSET('Sanitation Data'!$F$10,0,10*ROW('Sanitation Data'!F45))),'Data Summary'!CW51="Yes"),OFFSET('Sanitation Data'!$F$10,0,10*ROW('Sanitation Data'!F45)),NA())</f>
        <v>#N/A</v>
      </c>
      <c r="AI51" s="505" t="e">
        <f ca="1">+IF(AND(ISNUMBER(OFFSET('Sanitation Data'!$F$11,0,10*ROW('Sanitation Data'!F45))),'Data Summary'!CX51="Yes"),OFFSET('Sanitation Data'!$F$11,0,10*ROW('Sanitation Data'!F45)),NA())</f>
        <v>#N/A</v>
      </c>
      <c r="AJ51" s="505" t="e">
        <f ca="1">+IF(AND(ISNUMBER(OFFSET('Sanitation Data'!$F$12,0,10*ROW('Sanitation Data'!F45))),'Data Summary'!CY51="Yes"),OFFSET('Sanitation Data'!$F$12,0,10*ROW('Sanitation Data'!F45)),NA())</f>
        <v>#N/A</v>
      </c>
      <c r="AK51" s="505" t="e">
        <f ca="1">+IF(AND(ISNUMBER(OFFSET('Sanitation Data'!$G$4,0,10*ROW('Sanitation Data'!G45))),'Data Summary'!CZ51="Yes"),100-OFFSET('Sanitation Data'!$G$4,0,10*ROW('Sanitation Data'!G45)),NA())</f>
        <v>#N/A</v>
      </c>
      <c r="AL51" s="505" t="e">
        <f ca="1">+IF(AND(ISNUMBER(OFFSET('Sanitation Data'!$G$6,0,10*ROW('Sanitation Data'!G45))),'Data Summary'!DA51="Yes"),OFFSET('Sanitation Data'!$G$6,0,10*ROW('Sanitation Data'!G45)),NA())</f>
        <v>#N/A</v>
      </c>
      <c r="AM51" s="505" t="e">
        <f ca="1">+IF(AND(ISNUMBER(OFFSET('Sanitation Data'!$G$10,0,10*ROW('Sanitation Data'!G45))),'Data Summary'!DB51="Yes"),OFFSET('Sanitation Data'!$G$10,0,10*ROW('Sanitation Data'!G45)),NA())</f>
        <v>#N/A</v>
      </c>
      <c r="AN51" s="505" t="e">
        <f ca="1">+IF(AND(ISNUMBER(OFFSET('Sanitation Data'!$G$11,0,10*ROW('Sanitation Data'!G45))),'Data Summary'!DC51="Yes"),OFFSET('Sanitation Data'!$G$11,0,10*ROW('Sanitation Data'!G45)),NA())</f>
        <v>#N/A</v>
      </c>
      <c r="AO51" s="505" t="e">
        <f ca="1">+IF(AND(ISNUMBER(OFFSET('Sanitation Data'!$G$12,0,10*ROW('Sanitation Data'!G45))),'Data Summary'!DD51="Yes"),OFFSET('Sanitation Data'!$G$12,0,10*ROW('Sanitation Data'!G45)),NA())</f>
        <v>#N/A</v>
      </c>
      <c r="AP51" s="505" t="e">
        <f ca="1">+IF(AND(ISNUMBER(OFFSET('Sanitation Data'!$H$4,0,10*ROW('Sanitation Data'!H45))),'Data Summary'!DE51="Yes"),100-OFFSET('Sanitation Data'!$H$4,0,10*ROW('Sanitation Data'!H45)),NA())</f>
        <v>#N/A</v>
      </c>
      <c r="AQ51" s="505" t="e">
        <f ca="1">+IF(AND(ISNUMBER(OFFSET('Sanitation Data'!$H$6,0,10*ROW('Sanitation Data'!H45))),'Data Summary'!DF51="Yes"),OFFSET('Sanitation Data'!$H$6,0,10*ROW('Sanitation Data'!H45)),NA())</f>
        <v>#N/A</v>
      </c>
      <c r="AR51" s="505" t="e">
        <f ca="1">+IF(AND(ISNUMBER(OFFSET('Sanitation Data'!$H$10,0,10*ROW('Sanitation Data'!H45))),'Data Summary'!DG51="Yes"),OFFSET('Sanitation Data'!$H$10,0,10*ROW('Sanitation Data'!H45)),NA())</f>
        <v>#N/A</v>
      </c>
      <c r="AS51" s="505" t="e">
        <f ca="1">+IF(AND(ISNUMBER(OFFSET('Sanitation Data'!$H$11,0,10*ROW('Sanitation Data'!H45))),'Data Summary'!DH51="Yes"),OFFSET('Sanitation Data'!$H$11,0,10*ROW('Sanitation Data'!H45)),NA())</f>
        <v>#N/A</v>
      </c>
      <c r="AT51" s="505" t="e">
        <f ca="1">+IF(AND(ISNUMBER(OFFSET('Sanitation Data'!$H$12,0,10*ROW('Sanitation Data'!H45))),'Data Summary'!DI51="Yes"),OFFSET('Sanitation Data'!$H$12,0,10*ROW('Sanitation Data'!H45)),NA())</f>
        <v>#N/A</v>
      </c>
      <c r="AU51" s="505" t="e">
        <f ca="1">+IF(AND(ISNUMBER(OFFSET('Sanitation Data'!$I$4,0,10*ROW('Sanitation Data'!I45))),'Data Summary'!DJ51="Yes"),100-OFFSET('Sanitation Data'!$I$4,0,10*ROW('Sanitation Data'!I45)),NA())</f>
        <v>#N/A</v>
      </c>
      <c r="AV51" s="505" t="e">
        <f ca="1">+IF(AND(ISNUMBER(OFFSET('Sanitation Data'!$I$6,0,10*ROW('Sanitation Data'!I45))),'Data Summary'!DK51="Yes"),OFFSET('Sanitation Data'!$I$6,0,10*ROW('Sanitation Data'!I45)),NA())</f>
        <v>#N/A</v>
      </c>
      <c r="AW51" s="505" t="e">
        <f ca="1">+IF(AND(ISNUMBER(OFFSET('Sanitation Data'!$I$10,0,10*ROW('Sanitation Data'!I45))),'Data Summary'!DL51="Yes"),OFFSET('Sanitation Data'!$I$10,0,10*ROW('Sanitation Data'!I45)),NA())</f>
        <v>#N/A</v>
      </c>
      <c r="AX51" s="505" t="e">
        <f ca="1">+IF(AND(ISNUMBER(OFFSET('Sanitation Data'!$I$11,0,10*ROW('Sanitation Data'!I45))),'Data Summary'!DM51="Yes"),OFFSET('Sanitation Data'!$I$11,0,10*ROW('Sanitation Data'!I45)),NA())</f>
        <v>#N/A</v>
      </c>
      <c r="AY51" s="505" t="e">
        <f ca="1">+IF(AND(ISNUMBER(OFFSET('Sanitation Data'!$I$12,0,10*ROW('Sanitation Data'!I45))),'Data Summary'!DN51="Yes"),OFFSET('Sanitation Data'!$I$12,0,10*ROW('Sanitation Data'!I45)),NA())</f>
        <v>#N/A</v>
      </c>
      <c r="AZ51" s="506" t="e">
        <f ca="1">+IF(AND(ISNUMBER(OFFSET('Hygiene Data'!$D$5,0,10*ROW('Hygiene Data'!D45))),'Data Summary'!DO51="Yes"),OFFSET('Hygiene Data'!$D$5,0,10*ROW('Hygiene Data'!D45)),NA())</f>
        <v>#N/A</v>
      </c>
      <c r="BA51" s="506" t="e">
        <f ca="1">+IF(AND(ISNUMBER(OFFSET('Hygiene Data'!$D$7,0,10*ROW('Hygiene Data'!D45))),'Data Summary'!DP51="Yes"),OFFSET('Hygiene Data'!$D$7,0,10*ROW('Hygiene Data'!D45)),NA())</f>
        <v>#N/A</v>
      </c>
      <c r="BB51" s="506" t="e">
        <f ca="1">+IF(AND(ISNUMBER(OFFSET('Hygiene Data'!$D$9,0,10*ROW('Hygiene Data'!D45))),'Data Summary'!DQ51="Yes"),OFFSET('Hygiene Data'!$D$9,0,10*ROW('Hygiene Data'!D45)),NA())</f>
        <v>#N/A</v>
      </c>
      <c r="BC51" s="506" t="e">
        <f ca="1">+IF(AND(ISNUMBER(OFFSET('Hygiene Data'!$E$5,0,10*ROW('Hygiene Data'!E45))),'Data Summary'!DR51="Yes"),OFFSET('Hygiene Data'!$E$5,0,10*ROW('Hygiene Data'!E45)),NA())</f>
        <v>#N/A</v>
      </c>
      <c r="BD51" s="506" t="e">
        <f ca="1">+IF(AND(ISNUMBER(OFFSET('Hygiene Data'!$E$7,0,10*ROW('Hygiene Data'!E45))),'Data Summary'!DS51="Yes"),OFFSET('Hygiene Data'!$E$7,0,10*ROW('Hygiene Data'!E45)),NA())</f>
        <v>#N/A</v>
      </c>
      <c r="BE51" s="506" t="e">
        <f ca="1">+IF(AND(ISNUMBER(OFFSET('Hygiene Data'!$E$9,0,10*ROW('Hygiene Data'!E45))),'Data Summary'!DT51="Yes"),OFFSET('Hygiene Data'!$E$9,0,10*ROW('Hygiene Data'!E45)),NA())</f>
        <v>#N/A</v>
      </c>
      <c r="BF51" s="506" t="e">
        <f ca="1">+IF(AND(ISNUMBER(OFFSET('Hygiene Data'!$F$5,0,10*ROW('Hygiene Data'!F45))),'Data Summary'!DU51="Yes"),OFFSET('Hygiene Data'!$F$5,0,10*ROW('Hygiene Data'!F45)),NA())</f>
        <v>#N/A</v>
      </c>
      <c r="BG51" s="506" t="e">
        <f ca="1">+IF(AND(ISNUMBER(OFFSET('Hygiene Data'!$F$7,0,10*ROW('Hygiene Data'!F45))),'Data Summary'!DV51="Yes"),OFFSET('Hygiene Data'!$F$7,0,10*ROW('Hygiene Data'!F45)),NA())</f>
        <v>#N/A</v>
      </c>
      <c r="BH51" s="506" t="e">
        <f ca="1">+IF(AND(ISNUMBER(OFFSET('Hygiene Data'!$F$9,0,10*ROW('Hygiene Data'!F45))),'Data Summary'!DW51="Yes"),OFFSET('Hygiene Data'!$F$9,0,10*ROW('Hygiene Data'!F45)),NA())</f>
        <v>#N/A</v>
      </c>
      <c r="BI51" s="506" t="e">
        <f ca="1">+IF(AND(ISNUMBER(OFFSET('Hygiene Data'!$G$5,0,10*ROW('Hygiene Data'!G45))),'Data Summary'!DX51="Yes"),OFFSET('Hygiene Data'!$G$5,0,10*ROW('Hygiene Data'!G45)),NA())</f>
        <v>#N/A</v>
      </c>
      <c r="BJ51" s="506" t="e">
        <f ca="1">+IF(AND(ISNUMBER(OFFSET('Hygiene Data'!$G$7,0,10*ROW('Hygiene Data'!G45))),'Data Summary'!DY51="Yes"),OFFSET('Hygiene Data'!$G$7,0,10*ROW('Hygiene Data'!G45)),NA())</f>
        <v>#N/A</v>
      </c>
      <c r="BK51" s="506" t="e">
        <f ca="1">+IF(AND(ISNUMBER(OFFSET('Hygiene Data'!$G$9,0,10*ROW('Hygiene Data'!G45))),'Data Summary'!DZ51="Yes"),OFFSET('Hygiene Data'!$G$9,0,10*ROW('Hygiene Data'!G45)),NA())</f>
        <v>#N/A</v>
      </c>
      <c r="BL51" s="506" t="e">
        <f ca="1">+IF(AND(ISNUMBER(OFFSET('Hygiene Data'!$H$5,0,10*ROW('Hygiene Data'!H45))),'Data Summary'!EA51="Yes"),OFFSET('Hygiene Data'!$H$5,0,10*ROW('Hygiene Data'!H45)),NA())</f>
        <v>#N/A</v>
      </c>
      <c r="BM51" s="506" t="e">
        <f ca="1">+IF(AND(ISNUMBER(OFFSET('Hygiene Data'!$H$7,0,10*ROW('Hygiene Data'!H45))),'Data Summary'!EB51="Yes"),OFFSET('Hygiene Data'!$H$7,0,10*ROW('Hygiene Data'!H45)),NA())</f>
        <v>#N/A</v>
      </c>
      <c r="BN51" s="506" t="e">
        <f ca="1">+IF(AND(ISNUMBER(OFFSET('Hygiene Data'!$H$9,0,10*ROW('Hygiene Data'!H45))),'Data Summary'!EC51="Yes"),OFFSET('Hygiene Data'!$H$9,0,10*ROW('Hygiene Data'!H45)),NA())</f>
        <v>#N/A</v>
      </c>
      <c r="BO51" s="506" t="e">
        <f ca="1">+IF(AND(ISNUMBER(OFFSET('Hygiene Data'!$I$5,0,10*ROW('Hygiene Data'!I45))),'Data Summary'!ED51="Yes"),OFFSET('Hygiene Data'!$I$5,0,10*ROW('Hygiene Data'!I45)),NA())</f>
        <v>#N/A</v>
      </c>
      <c r="BP51" s="506" t="e">
        <f ca="1">+IF(AND(ISNUMBER(OFFSET('Hygiene Data'!$I$7,0,10*ROW('Hygiene Data'!I45))),'Data Summary'!EE51="Yes"),OFFSET('Hygiene Data'!$I$7,0,10*ROW('Hygiene Data'!I45)),NA())</f>
        <v>#N/A</v>
      </c>
      <c r="BQ51" s="506" t="e">
        <f ca="1">+IF(AND(ISNUMBER(OFFSET('Hygiene Data'!$I$9,0,10*ROW('Hygiene Data'!I45))),'Data Summary'!EF51="Yes"),OFFSET('Hygiene Data'!$I$9,0,10*ROW('Hygiene Data'!I45)),NA())</f>
        <v>#N/A</v>
      </c>
    </row>
    <row r="52" spans="1:69" x14ac:dyDescent="0.25">
      <c r="A52" s="502" t="e">
        <f ca="1">+RIGHT('Data Summary'!A52,LEN('Data Summary'!A52)-9)</f>
        <v>#VALUE!</v>
      </c>
      <c r="B52" s="476" t="str">
        <f ca="1">+IF(ISTEXT('Data Summary'!B52),'Data Summary'!B52,"")</f>
        <v/>
      </c>
      <c r="C52" s="503" t="e">
        <f ca="1">+VALUE('Data Summary'!C52)</f>
        <v>#VALUE!</v>
      </c>
      <c r="D52" s="504" t="e">
        <f ca="1">+IF(AND(ISNUMBER(OFFSET('Water Data'!$D$4,0,10*ROW('Water Data'!D46))),'Data Summary'!BS52="Yes"),100-OFFSET('Water Data'!$D$4,0,10*ROW('Water Data'!D46)),NA())</f>
        <v>#N/A</v>
      </c>
      <c r="E52" s="504" t="e">
        <f ca="1">+IF(AND(ISNUMBER(OFFSET('Water Data'!$D$6,0,10*ROW('Water Data'!D46))),'Data Summary'!BT52="Yes"),OFFSET('Water Data'!$D$6,0,10*ROW('Water Data'!D46)),NA())</f>
        <v>#N/A</v>
      </c>
      <c r="F52" s="504" t="e">
        <f ca="1">+IF(AND(ISNUMBER(OFFSET('Water Data'!$D$9,0,10*ROW('Water Data'!D46))),'Data Summary'!BU52="Yes"),OFFSET('Water Data'!$D$9,0,10*ROW('Water Data'!D46)),NA())</f>
        <v>#N/A</v>
      </c>
      <c r="G52" s="504" t="e">
        <f ca="1">+IF(AND(ISNUMBER(OFFSET('Water Data'!$E$4,0,10*ROW('Water Data'!E46))),'Data Summary'!BV52="Yes"),100-OFFSET('Water Data'!$E$4,0,10*ROW('Water Data'!E46)),NA())</f>
        <v>#N/A</v>
      </c>
      <c r="H52" s="504" t="e">
        <f ca="1">+IF(AND(ISNUMBER(OFFSET('Water Data'!$E$6,0,10*ROW('Water Data'!E46))),'Data Summary'!BW52="Yes"),OFFSET('Water Data'!$E$6,0,10*ROW('Water Data'!E46)),NA())</f>
        <v>#N/A</v>
      </c>
      <c r="I52" s="504" t="e">
        <f ca="1">+IF(AND(ISNUMBER(OFFSET('Water Data'!$E$9,0,10*ROW('Water Data'!E46))),'Data Summary'!BX52="Yes"),OFFSET('Water Data'!$E$9,0,10*ROW('Water Data'!E46)),NA())</f>
        <v>#N/A</v>
      </c>
      <c r="J52" s="504" t="e">
        <f ca="1">+IF(AND(ISNUMBER(OFFSET('Water Data'!$F$4,0,10*ROW('Water Data'!F46))),'Data Summary'!BY52="Yes"),100-OFFSET('Water Data'!$F$4,0,10*ROW('Water Data'!F46)),NA())</f>
        <v>#N/A</v>
      </c>
      <c r="K52" s="504" t="e">
        <f ca="1">+IF(AND(ISNUMBER(OFFSET('Water Data'!$F$6,0,10*ROW('Water Data'!F46))),'Data Summary'!BZ52="Yes"),OFFSET('Water Data'!$F$6,0,10*ROW('Water Data'!F46)),NA())</f>
        <v>#N/A</v>
      </c>
      <c r="L52" s="504" t="e">
        <f ca="1">+IF(AND(ISNUMBER(OFFSET('Water Data'!$F$9,0,10*ROW('Water Data'!F46))),'Data Summary'!CA52="Yes"),OFFSET('Water Data'!$F$9,0,10*ROW('Water Data'!F46)),NA())</f>
        <v>#N/A</v>
      </c>
      <c r="M52" s="504" t="e">
        <f ca="1">+IF(AND(ISNUMBER(OFFSET('Water Data'!$G$4,0,10*ROW('Water Data'!G46))),'Data Summary'!CB52="Yes"),100-OFFSET('Water Data'!$G$4,0,10*ROW('Water Data'!G46)),NA())</f>
        <v>#N/A</v>
      </c>
      <c r="N52" s="504" t="e">
        <f ca="1">+IF(AND(ISNUMBER(OFFSET('Water Data'!$G$6,0,10*ROW('Water Data'!G46))),'Data Summary'!CC52="Yes"),OFFSET('Water Data'!$G$6,0,10*ROW('Water Data'!G46)),NA())</f>
        <v>#N/A</v>
      </c>
      <c r="O52" s="504" t="e">
        <f ca="1">+IF(AND(ISNUMBER(OFFSET('Water Data'!$G$9,0,10*ROW('Water Data'!G46))),'Data Summary'!CD52="Yes"),OFFSET('Water Data'!$G$9,0,10*ROW('Water Data'!G46)),NA())</f>
        <v>#N/A</v>
      </c>
      <c r="P52" s="504" t="e">
        <f ca="1">+IF(AND(ISNUMBER(OFFSET('Water Data'!$H$4,0,10*ROW('Water Data'!H46))),'Data Summary'!CE52="Yes"),100-OFFSET('Water Data'!$H$4,0,10*ROW('Water Data'!H46)),NA())</f>
        <v>#N/A</v>
      </c>
      <c r="Q52" s="504" t="e">
        <f ca="1">+IF(AND(ISNUMBER(OFFSET('Water Data'!$H$6,0,10*ROW('Water Data'!H46))),'Data Summary'!CF52="Yes"),OFFSET('Water Data'!$H$6,0,10*ROW('Water Data'!H46)),NA())</f>
        <v>#N/A</v>
      </c>
      <c r="R52" s="504" t="e">
        <f ca="1">+IF(AND(ISNUMBER(OFFSET('Water Data'!$H$9,0,10*ROW('Water Data'!H46))),'Data Summary'!CG52="Yes"),OFFSET('Water Data'!$H$9,0,10*ROW('Water Data'!H46)),NA())</f>
        <v>#N/A</v>
      </c>
      <c r="S52" s="504" t="e">
        <f ca="1">+IF(AND(ISNUMBER(OFFSET('Water Data'!$I$4,0,10*ROW('Water Data'!I46))),'Data Summary'!CH52="Yes"),100-OFFSET('Water Data'!$I$4,0,10*ROW('Water Data'!I46)),NA())</f>
        <v>#N/A</v>
      </c>
      <c r="T52" s="504" t="e">
        <f ca="1">+IF(AND(ISNUMBER(OFFSET('Water Data'!$I$6,0,10*ROW('Water Data'!I46))),'Data Summary'!CI52="Yes"),OFFSET('Water Data'!$I$6,0,10*ROW('Water Data'!I46)),NA())</f>
        <v>#N/A</v>
      </c>
      <c r="U52" s="504" t="e">
        <f ca="1">+IF(AND(ISNUMBER(OFFSET('Water Data'!$I$9,0,10*ROW('Water Data'!I46))),'Data Summary'!CJ52="Yes"),OFFSET('Water Data'!$I$9,0,10*ROW('Water Data'!I46)),NA())</f>
        <v>#N/A</v>
      </c>
      <c r="V52" s="505" t="e">
        <f ca="1">+IF(AND(ISNUMBER(OFFSET('Sanitation Data'!$D$4,0,10*ROW('Sanitation Data'!D46))),'Data Summary'!CK52="Yes"),100-OFFSET('Sanitation Data'!$D$4,0,10*ROW('Sanitation Data'!D46)),NA())</f>
        <v>#N/A</v>
      </c>
      <c r="W52" s="505" t="e">
        <f ca="1">+IF(AND(ISNUMBER(OFFSET('Sanitation Data'!$D$6,0,10*ROW('Sanitation Data'!D46))),'Data Summary'!CL52="Yes"),OFFSET('Sanitation Data'!$D$6,0,10*ROW('Sanitation Data'!D46)),NA())</f>
        <v>#N/A</v>
      </c>
      <c r="X52" s="505" t="e">
        <f ca="1">+IF(AND(ISNUMBER(OFFSET('Sanitation Data'!$D$10,0,10*ROW('Sanitation Data'!D46))),'Data Summary'!CM52="Yes"),OFFSET('Sanitation Data'!$D$10,0,10*ROW('Sanitation Data'!D46)),NA())</f>
        <v>#N/A</v>
      </c>
      <c r="Y52" s="505" t="e">
        <f ca="1">+IF(AND(ISNUMBER(OFFSET('Sanitation Data'!$D$11,0,10*ROW('Sanitation Data'!D46))),'Data Summary'!CN52="Yes"),OFFSET('Sanitation Data'!$D$11,0,10*ROW('Sanitation Data'!D46)),NA())</f>
        <v>#N/A</v>
      </c>
      <c r="Z52" s="505" t="e">
        <f ca="1">+IF(AND(ISNUMBER(OFFSET('Sanitation Data'!$D$12,0,10*ROW('Sanitation Data'!D46))),'Data Summary'!CO52="Yes"),OFFSET('Sanitation Data'!$D$12,0,10*ROW('Sanitation Data'!D46)),NA())</f>
        <v>#N/A</v>
      </c>
      <c r="AA52" s="505" t="e">
        <f ca="1">+IF(AND(ISNUMBER(OFFSET('Sanitation Data'!$E$4,0,10*ROW('Sanitation Data'!E46))),'Data Summary'!CP52="Yes"),100-OFFSET('Sanitation Data'!$E$4,0,10*ROW('Sanitation Data'!E46)),NA())</f>
        <v>#N/A</v>
      </c>
      <c r="AB52" s="505" t="e">
        <f ca="1">+IF(AND(ISNUMBER(OFFSET('Sanitation Data'!$E$6,0,10*ROW('Sanitation Data'!E46))),'Data Summary'!CQ52="Yes"),OFFSET('Sanitation Data'!$E$6,0,10*ROW('Sanitation Data'!E46)),NA())</f>
        <v>#N/A</v>
      </c>
      <c r="AC52" s="505" t="e">
        <f ca="1">+IF(AND(ISNUMBER(OFFSET('Sanitation Data'!$E$10,0,10*ROW('Sanitation Data'!E46))),'Data Summary'!CR52="Yes"),OFFSET('Sanitation Data'!$E$10,0,10*ROW('Sanitation Data'!E46)),NA())</f>
        <v>#N/A</v>
      </c>
      <c r="AD52" s="505" t="e">
        <f ca="1">+IF(AND(ISNUMBER(OFFSET('Sanitation Data'!$E$11,0,10*ROW('Sanitation Data'!E46))),'Data Summary'!CS52="Yes"),OFFSET('Sanitation Data'!$E$11,0,10*ROW('Sanitation Data'!E46)),NA())</f>
        <v>#N/A</v>
      </c>
      <c r="AE52" s="505" t="e">
        <f ca="1">+IF(AND(ISNUMBER(OFFSET('Sanitation Data'!$E$12,0,10*ROW('Sanitation Data'!E46))),'Data Summary'!CT52="Yes"),OFFSET('Sanitation Data'!$E$12,0,10*ROW('Sanitation Data'!E46)),NA())</f>
        <v>#N/A</v>
      </c>
      <c r="AF52" s="505" t="e">
        <f ca="1">+IF(AND(ISNUMBER(OFFSET('Sanitation Data'!$F$4,0,10*ROW('Sanitation Data'!F46))),'Data Summary'!CU52="Yes"),100-OFFSET('Sanitation Data'!$F$4,0,10*ROW('Sanitation Data'!F46)),NA())</f>
        <v>#N/A</v>
      </c>
      <c r="AG52" s="505" t="e">
        <f ca="1">+IF(AND(ISNUMBER(OFFSET('Sanitation Data'!$F$6,0,10*ROW('Sanitation Data'!F46))),'Data Summary'!CV52="Yes"),OFFSET('Sanitation Data'!$F$6,0,10*ROW('Sanitation Data'!F46)),NA())</f>
        <v>#N/A</v>
      </c>
      <c r="AH52" s="505" t="e">
        <f ca="1">+IF(AND(ISNUMBER(OFFSET('Sanitation Data'!$F$10,0,10*ROW('Sanitation Data'!F46))),'Data Summary'!CW52="Yes"),OFFSET('Sanitation Data'!$F$10,0,10*ROW('Sanitation Data'!F46)),NA())</f>
        <v>#N/A</v>
      </c>
      <c r="AI52" s="505" t="e">
        <f ca="1">+IF(AND(ISNUMBER(OFFSET('Sanitation Data'!$F$11,0,10*ROW('Sanitation Data'!F46))),'Data Summary'!CX52="Yes"),OFFSET('Sanitation Data'!$F$11,0,10*ROW('Sanitation Data'!F46)),NA())</f>
        <v>#N/A</v>
      </c>
      <c r="AJ52" s="505" t="e">
        <f ca="1">+IF(AND(ISNUMBER(OFFSET('Sanitation Data'!$F$12,0,10*ROW('Sanitation Data'!F46))),'Data Summary'!CY52="Yes"),OFFSET('Sanitation Data'!$F$12,0,10*ROW('Sanitation Data'!F46)),NA())</f>
        <v>#N/A</v>
      </c>
      <c r="AK52" s="505" t="e">
        <f ca="1">+IF(AND(ISNUMBER(OFFSET('Sanitation Data'!$G$4,0,10*ROW('Sanitation Data'!G46))),'Data Summary'!CZ52="Yes"),100-OFFSET('Sanitation Data'!$G$4,0,10*ROW('Sanitation Data'!G46)),NA())</f>
        <v>#N/A</v>
      </c>
      <c r="AL52" s="505" t="e">
        <f ca="1">+IF(AND(ISNUMBER(OFFSET('Sanitation Data'!$G$6,0,10*ROW('Sanitation Data'!G46))),'Data Summary'!DA52="Yes"),OFFSET('Sanitation Data'!$G$6,0,10*ROW('Sanitation Data'!G46)),NA())</f>
        <v>#N/A</v>
      </c>
      <c r="AM52" s="505" t="e">
        <f ca="1">+IF(AND(ISNUMBER(OFFSET('Sanitation Data'!$G$10,0,10*ROW('Sanitation Data'!G46))),'Data Summary'!DB52="Yes"),OFFSET('Sanitation Data'!$G$10,0,10*ROW('Sanitation Data'!G46)),NA())</f>
        <v>#N/A</v>
      </c>
      <c r="AN52" s="505" t="e">
        <f ca="1">+IF(AND(ISNUMBER(OFFSET('Sanitation Data'!$G$11,0,10*ROW('Sanitation Data'!G46))),'Data Summary'!DC52="Yes"),OFFSET('Sanitation Data'!$G$11,0,10*ROW('Sanitation Data'!G46)),NA())</f>
        <v>#N/A</v>
      </c>
      <c r="AO52" s="505" t="e">
        <f ca="1">+IF(AND(ISNUMBER(OFFSET('Sanitation Data'!$G$12,0,10*ROW('Sanitation Data'!G46))),'Data Summary'!DD52="Yes"),OFFSET('Sanitation Data'!$G$12,0,10*ROW('Sanitation Data'!G46)),NA())</f>
        <v>#N/A</v>
      </c>
      <c r="AP52" s="505" t="e">
        <f ca="1">+IF(AND(ISNUMBER(OFFSET('Sanitation Data'!$H$4,0,10*ROW('Sanitation Data'!H46))),'Data Summary'!DE52="Yes"),100-OFFSET('Sanitation Data'!$H$4,0,10*ROW('Sanitation Data'!H46)),NA())</f>
        <v>#N/A</v>
      </c>
      <c r="AQ52" s="505" t="e">
        <f ca="1">+IF(AND(ISNUMBER(OFFSET('Sanitation Data'!$H$6,0,10*ROW('Sanitation Data'!H46))),'Data Summary'!DF52="Yes"),OFFSET('Sanitation Data'!$H$6,0,10*ROW('Sanitation Data'!H46)),NA())</f>
        <v>#N/A</v>
      </c>
      <c r="AR52" s="505" t="e">
        <f ca="1">+IF(AND(ISNUMBER(OFFSET('Sanitation Data'!$H$10,0,10*ROW('Sanitation Data'!H46))),'Data Summary'!DG52="Yes"),OFFSET('Sanitation Data'!$H$10,0,10*ROW('Sanitation Data'!H46)),NA())</f>
        <v>#N/A</v>
      </c>
      <c r="AS52" s="505" t="e">
        <f ca="1">+IF(AND(ISNUMBER(OFFSET('Sanitation Data'!$H$11,0,10*ROW('Sanitation Data'!H46))),'Data Summary'!DH52="Yes"),OFFSET('Sanitation Data'!$H$11,0,10*ROW('Sanitation Data'!H46)),NA())</f>
        <v>#N/A</v>
      </c>
      <c r="AT52" s="505" t="e">
        <f ca="1">+IF(AND(ISNUMBER(OFFSET('Sanitation Data'!$H$12,0,10*ROW('Sanitation Data'!H46))),'Data Summary'!DI52="Yes"),OFFSET('Sanitation Data'!$H$12,0,10*ROW('Sanitation Data'!H46)),NA())</f>
        <v>#N/A</v>
      </c>
      <c r="AU52" s="505" t="e">
        <f ca="1">+IF(AND(ISNUMBER(OFFSET('Sanitation Data'!$I$4,0,10*ROW('Sanitation Data'!I46))),'Data Summary'!DJ52="Yes"),100-OFFSET('Sanitation Data'!$I$4,0,10*ROW('Sanitation Data'!I46)),NA())</f>
        <v>#N/A</v>
      </c>
      <c r="AV52" s="505" t="e">
        <f ca="1">+IF(AND(ISNUMBER(OFFSET('Sanitation Data'!$I$6,0,10*ROW('Sanitation Data'!I46))),'Data Summary'!DK52="Yes"),OFFSET('Sanitation Data'!$I$6,0,10*ROW('Sanitation Data'!I46)),NA())</f>
        <v>#N/A</v>
      </c>
      <c r="AW52" s="505" t="e">
        <f ca="1">+IF(AND(ISNUMBER(OFFSET('Sanitation Data'!$I$10,0,10*ROW('Sanitation Data'!I46))),'Data Summary'!DL52="Yes"),OFFSET('Sanitation Data'!$I$10,0,10*ROW('Sanitation Data'!I46)),NA())</f>
        <v>#N/A</v>
      </c>
      <c r="AX52" s="505" t="e">
        <f ca="1">+IF(AND(ISNUMBER(OFFSET('Sanitation Data'!$I$11,0,10*ROW('Sanitation Data'!I46))),'Data Summary'!DM52="Yes"),OFFSET('Sanitation Data'!$I$11,0,10*ROW('Sanitation Data'!I46)),NA())</f>
        <v>#N/A</v>
      </c>
      <c r="AY52" s="505" t="e">
        <f ca="1">+IF(AND(ISNUMBER(OFFSET('Sanitation Data'!$I$12,0,10*ROW('Sanitation Data'!I46))),'Data Summary'!DN52="Yes"),OFFSET('Sanitation Data'!$I$12,0,10*ROW('Sanitation Data'!I46)),NA())</f>
        <v>#N/A</v>
      </c>
      <c r="AZ52" s="506" t="e">
        <f ca="1">+IF(AND(ISNUMBER(OFFSET('Hygiene Data'!$D$5,0,10*ROW('Hygiene Data'!D46))),'Data Summary'!DO52="Yes"),OFFSET('Hygiene Data'!$D$5,0,10*ROW('Hygiene Data'!D46)),NA())</f>
        <v>#N/A</v>
      </c>
      <c r="BA52" s="506" t="e">
        <f ca="1">+IF(AND(ISNUMBER(OFFSET('Hygiene Data'!$D$7,0,10*ROW('Hygiene Data'!D46))),'Data Summary'!DP52="Yes"),OFFSET('Hygiene Data'!$D$7,0,10*ROW('Hygiene Data'!D46)),NA())</f>
        <v>#N/A</v>
      </c>
      <c r="BB52" s="506" t="e">
        <f ca="1">+IF(AND(ISNUMBER(OFFSET('Hygiene Data'!$D$9,0,10*ROW('Hygiene Data'!D46))),'Data Summary'!DQ52="Yes"),OFFSET('Hygiene Data'!$D$9,0,10*ROW('Hygiene Data'!D46)),NA())</f>
        <v>#N/A</v>
      </c>
      <c r="BC52" s="506" t="e">
        <f ca="1">+IF(AND(ISNUMBER(OFFSET('Hygiene Data'!$E$5,0,10*ROW('Hygiene Data'!E46))),'Data Summary'!DR52="Yes"),OFFSET('Hygiene Data'!$E$5,0,10*ROW('Hygiene Data'!E46)),NA())</f>
        <v>#N/A</v>
      </c>
      <c r="BD52" s="506" t="e">
        <f ca="1">+IF(AND(ISNUMBER(OFFSET('Hygiene Data'!$E$7,0,10*ROW('Hygiene Data'!E46))),'Data Summary'!DS52="Yes"),OFFSET('Hygiene Data'!$E$7,0,10*ROW('Hygiene Data'!E46)),NA())</f>
        <v>#N/A</v>
      </c>
      <c r="BE52" s="506" t="e">
        <f ca="1">+IF(AND(ISNUMBER(OFFSET('Hygiene Data'!$E$9,0,10*ROW('Hygiene Data'!E46))),'Data Summary'!DT52="Yes"),OFFSET('Hygiene Data'!$E$9,0,10*ROW('Hygiene Data'!E46)),NA())</f>
        <v>#N/A</v>
      </c>
      <c r="BF52" s="506" t="e">
        <f ca="1">+IF(AND(ISNUMBER(OFFSET('Hygiene Data'!$F$5,0,10*ROW('Hygiene Data'!F46))),'Data Summary'!DU52="Yes"),OFFSET('Hygiene Data'!$F$5,0,10*ROW('Hygiene Data'!F46)),NA())</f>
        <v>#N/A</v>
      </c>
      <c r="BG52" s="506" t="e">
        <f ca="1">+IF(AND(ISNUMBER(OFFSET('Hygiene Data'!$F$7,0,10*ROW('Hygiene Data'!F46))),'Data Summary'!DV52="Yes"),OFFSET('Hygiene Data'!$F$7,0,10*ROW('Hygiene Data'!F46)),NA())</f>
        <v>#N/A</v>
      </c>
      <c r="BH52" s="506" t="e">
        <f ca="1">+IF(AND(ISNUMBER(OFFSET('Hygiene Data'!$F$9,0,10*ROW('Hygiene Data'!F46))),'Data Summary'!DW52="Yes"),OFFSET('Hygiene Data'!$F$9,0,10*ROW('Hygiene Data'!F46)),NA())</f>
        <v>#N/A</v>
      </c>
      <c r="BI52" s="506" t="e">
        <f ca="1">+IF(AND(ISNUMBER(OFFSET('Hygiene Data'!$G$5,0,10*ROW('Hygiene Data'!G46))),'Data Summary'!DX52="Yes"),OFFSET('Hygiene Data'!$G$5,0,10*ROW('Hygiene Data'!G46)),NA())</f>
        <v>#N/A</v>
      </c>
      <c r="BJ52" s="506" t="e">
        <f ca="1">+IF(AND(ISNUMBER(OFFSET('Hygiene Data'!$G$7,0,10*ROW('Hygiene Data'!G46))),'Data Summary'!DY52="Yes"),OFFSET('Hygiene Data'!$G$7,0,10*ROW('Hygiene Data'!G46)),NA())</f>
        <v>#N/A</v>
      </c>
      <c r="BK52" s="506" t="e">
        <f ca="1">+IF(AND(ISNUMBER(OFFSET('Hygiene Data'!$G$9,0,10*ROW('Hygiene Data'!G46))),'Data Summary'!DZ52="Yes"),OFFSET('Hygiene Data'!$G$9,0,10*ROW('Hygiene Data'!G46)),NA())</f>
        <v>#N/A</v>
      </c>
      <c r="BL52" s="506" t="e">
        <f ca="1">+IF(AND(ISNUMBER(OFFSET('Hygiene Data'!$H$5,0,10*ROW('Hygiene Data'!H46))),'Data Summary'!EA52="Yes"),OFFSET('Hygiene Data'!$H$5,0,10*ROW('Hygiene Data'!H46)),NA())</f>
        <v>#N/A</v>
      </c>
      <c r="BM52" s="506" t="e">
        <f ca="1">+IF(AND(ISNUMBER(OFFSET('Hygiene Data'!$H$7,0,10*ROW('Hygiene Data'!H46))),'Data Summary'!EB52="Yes"),OFFSET('Hygiene Data'!$H$7,0,10*ROW('Hygiene Data'!H46)),NA())</f>
        <v>#N/A</v>
      </c>
      <c r="BN52" s="506" t="e">
        <f ca="1">+IF(AND(ISNUMBER(OFFSET('Hygiene Data'!$H$9,0,10*ROW('Hygiene Data'!H46))),'Data Summary'!EC52="Yes"),OFFSET('Hygiene Data'!$H$9,0,10*ROW('Hygiene Data'!H46)),NA())</f>
        <v>#N/A</v>
      </c>
      <c r="BO52" s="506" t="e">
        <f ca="1">+IF(AND(ISNUMBER(OFFSET('Hygiene Data'!$I$5,0,10*ROW('Hygiene Data'!I46))),'Data Summary'!ED52="Yes"),OFFSET('Hygiene Data'!$I$5,0,10*ROW('Hygiene Data'!I46)),NA())</f>
        <v>#N/A</v>
      </c>
      <c r="BP52" s="506" t="e">
        <f ca="1">+IF(AND(ISNUMBER(OFFSET('Hygiene Data'!$I$7,0,10*ROW('Hygiene Data'!I46))),'Data Summary'!EE52="Yes"),OFFSET('Hygiene Data'!$I$7,0,10*ROW('Hygiene Data'!I46)),NA())</f>
        <v>#N/A</v>
      </c>
      <c r="BQ52" s="506" t="e">
        <f ca="1">+IF(AND(ISNUMBER(OFFSET('Hygiene Data'!$I$9,0,10*ROW('Hygiene Data'!I46))),'Data Summary'!EF52="Yes"),OFFSET('Hygiene Data'!$I$9,0,10*ROW('Hygiene Data'!I46)),NA())</f>
        <v>#N/A</v>
      </c>
    </row>
    <row r="53" spans="1:69" x14ac:dyDescent="0.25">
      <c r="A53" s="502" t="e">
        <f ca="1">+RIGHT('Data Summary'!A53,LEN('Data Summary'!A53)-9)</f>
        <v>#VALUE!</v>
      </c>
      <c r="B53" s="476" t="str">
        <f ca="1">+IF(ISTEXT('Data Summary'!B53),'Data Summary'!B53,"")</f>
        <v/>
      </c>
      <c r="C53" s="503" t="e">
        <f ca="1">+VALUE('Data Summary'!C53)</f>
        <v>#VALUE!</v>
      </c>
      <c r="D53" s="504" t="e">
        <f ca="1">+IF(AND(ISNUMBER(OFFSET('Water Data'!$D$4,0,10*ROW('Water Data'!D47))),'Data Summary'!BS53="Yes"),100-OFFSET('Water Data'!$D$4,0,10*ROW('Water Data'!D47)),NA())</f>
        <v>#N/A</v>
      </c>
      <c r="E53" s="504" t="e">
        <f ca="1">+IF(AND(ISNUMBER(OFFSET('Water Data'!$D$6,0,10*ROW('Water Data'!D47))),'Data Summary'!BT53="Yes"),OFFSET('Water Data'!$D$6,0,10*ROW('Water Data'!D47)),NA())</f>
        <v>#N/A</v>
      </c>
      <c r="F53" s="504" t="e">
        <f ca="1">+IF(AND(ISNUMBER(OFFSET('Water Data'!$D$9,0,10*ROW('Water Data'!D47))),'Data Summary'!BU53="Yes"),OFFSET('Water Data'!$D$9,0,10*ROW('Water Data'!D47)),NA())</f>
        <v>#N/A</v>
      </c>
      <c r="G53" s="504" t="e">
        <f ca="1">+IF(AND(ISNUMBER(OFFSET('Water Data'!$E$4,0,10*ROW('Water Data'!E47))),'Data Summary'!BV53="Yes"),100-OFFSET('Water Data'!$E$4,0,10*ROW('Water Data'!E47)),NA())</f>
        <v>#N/A</v>
      </c>
      <c r="H53" s="504" t="e">
        <f ca="1">+IF(AND(ISNUMBER(OFFSET('Water Data'!$E$6,0,10*ROW('Water Data'!E47))),'Data Summary'!BW53="Yes"),OFFSET('Water Data'!$E$6,0,10*ROW('Water Data'!E47)),NA())</f>
        <v>#N/A</v>
      </c>
      <c r="I53" s="504" t="e">
        <f ca="1">+IF(AND(ISNUMBER(OFFSET('Water Data'!$E$9,0,10*ROW('Water Data'!E47))),'Data Summary'!BX53="Yes"),OFFSET('Water Data'!$E$9,0,10*ROW('Water Data'!E47)),NA())</f>
        <v>#N/A</v>
      </c>
      <c r="J53" s="504" t="e">
        <f ca="1">+IF(AND(ISNUMBER(OFFSET('Water Data'!$F$4,0,10*ROW('Water Data'!F47))),'Data Summary'!BY53="Yes"),100-OFFSET('Water Data'!$F$4,0,10*ROW('Water Data'!F47)),NA())</f>
        <v>#N/A</v>
      </c>
      <c r="K53" s="504" t="e">
        <f ca="1">+IF(AND(ISNUMBER(OFFSET('Water Data'!$F$6,0,10*ROW('Water Data'!F47))),'Data Summary'!BZ53="Yes"),OFFSET('Water Data'!$F$6,0,10*ROW('Water Data'!F47)),NA())</f>
        <v>#N/A</v>
      </c>
      <c r="L53" s="504" t="e">
        <f ca="1">+IF(AND(ISNUMBER(OFFSET('Water Data'!$F$9,0,10*ROW('Water Data'!F47))),'Data Summary'!CA53="Yes"),OFFSET('Water Data'!$F$9,0,10*ROW('Water Data'!F47)),NA())</f>
        <v>#N/A</v>
      </c>
      <c r="M53" s="504" t="e">
        <f ca="1">+IF(AND(ISNUMBER(OFFSET('Water Data'!$G$4,0,10*ROW('Water Data'!G47))),'Data Summary'!CB53="Yes"),100-OFFSET('Water Data'!$G$4,0,10*ROW('Water Data'!G47)),NA())</f>
        <v>#N/A</v>
      </c>
      <c r="N53" s="504" t="e">
        <f ca="1">+IF(AND(ISNUMBER(OFFSET('Water Data'!$G$6,0,10*ROW('Water Data'!G47))),'Data Summary'!CC53="Yes"),OFFSET('Water Data'!$G$6,0,10*ROW('Water Data'!G47)),NA())</f>
        <v>#N/A</v>
      </c>
      <c r="O53" s="504" t="e">
        <f ca="1">+IF(AND(ISNUMBER(OFFSET('Water Data'!$G$9,0,10*ROW('Water Data'!G47))),'Data Summary'!CD53="Yes"),OFFSET('Water Data'!$G$9,0,10*ROW('Water Data'!G47)),NA())</f>
        <v>#N/A</v>
      </c>
      <c r="P53" s="504" t="e">
        <f ca="1">+IF(AND(ISNUMBER(OFFSET('Water Data'!$H$4,0,10*ROW('Water Data'!H47))),'Data Summary'!CE53="Yes"),100-OFFSET('Water Data'!$H$4,0,10*ROW('Water Data'!H47)),NA())</f>
        <v>#N/A</v>
      </c>
      <c r="Q53" s="504" t="e">
        <f ca="1">+IF(AND(ISNUMBER(OFFSET('Water Data'!$H$6,0,10*ROW('Water Data'!H47))),'Data Summary'!CF53="Yes"),OFFSET('Water Data'!$H$6,0,10*ROW('Water Data'!H47)),NA())</f>
        <v>#N/A</v>
      </c>
      <c r="R53" s="504" t="e">
        <f ca="1">+IF(AND(ISNUMBER(OFFSET('Water Data'!$H$9,0,10*ROW('Water Data'!H47))),'Data Summary'!CG53="Yes"),OFFSET('Water Data'!$H$9,0,10*ROW('Water Data'!H47)),NA())</f>
        <v>#N/A</v>
      </c>
      <c r="S53" s="504" t="e">
        <f ca="1">+IF(AND(ISNUMBER(OFFSET('Water Data'!$I$4,0,10*ROW('Water Data'!I47))),'Data Summary'!CH53="Yes"),100-OFFSET('Water Data'!$I$4,0,10*ROW('Water Data'!I47)),NA())</f>
        <v>#N/A</v>
      </c>
      <c r="T53" s="504" t="e">
        <f ca="1">+IF(AND(ISNUMBER(OFFSET('Water Data'!$I$6,0,10*ROW('Water Data'!I47))),'Data Summary'!CI53="Yes"),OFFSET('Water Data'!$I$6,0,10*ROW('Water Data'!I47)),NA())</f>
        <v>#N/A</v>
      </c>
      <c r="U53" s="504" t="e">
        <f ca="1">+IF(AND(ISNUMBER(OFFSET('Water Data'!$I$9,0,10*ROW('Water Data'!I47))),'Data Summary'!CJ53="Yes"),OFFSET('Water Data'!$I$9,0,10*ROW('Water Data'!I47)),NA())</f>
        <v>#N/A</v>
      </c>
      <c r="V53" s="505" t="e">
        <f ca="1">+IF(AND(ISNUMBER(OFFSET('Sanitation Data'!$D$4,0,10*ROW('Sanitation Data'!D47))),'Data Summary'!CK53="Yes"),100-OFFSET('Sanitation Data'!$D$4,0,10*ROW('Sanitation Data'!D47)),NA())</f>
        <v>#N/A</v>
      </c>
      <c r="W53" s="505" t="e">
        <f ca="1">+IF(AND(ISNUMBER(OFFSET('Sanitation Data'!$D$6,0,10*ROW('Sanitation Data'!D47))),'Data Summary'!CL53="Yes"),OFFSET('Sanitation Data'!$D$6,0,10*ROW('Sanitation Data'!D47)),NA())</f>
        <v>#N/A</v>
      </c>
      <c r="X53" s="505" t="e">
        <f ca="1">+IF(AND(ISNUMBER(OFFSET('Sanitation Data'!$D$10,0,10*ROW('Sanitation Data'!D47))),'Data Summary'!CM53="Yes"),OFFSET('Sanitation Data'!$D$10,0,10*ROW('Sanitation Data'!D47)),NA())</f>
        <v>#N/A</v>
      </c>
      <c r="Y53" s="505" t="e">
        <f ca="1">+IF(AND(ISNUMBER(OFFSET('Sanitation Data'!$D$11,0,10*ROW('Sanitation Data'!D47))),'Data Summary'!CN53="Yes"),OFFSET('Sanitation Data'!$D$11,0,10*ROW('Sanitation Data'!D47)),NA())</f>
        <v>#N/A</v>
      </c>
      <c r="Z53" s="505" t="e">
        <f ca="1">+IF(AND(ISNUMBER(OFFSET('Sanitation Data'!$D$12,0,10*ROW('Sanitation Data'!D47))),'Data Summary'!CO53="Yes"),OFFSET('Sanitation Data'!$D$12,0,10*ROW('Sanitation Data'!D47)),NA())</f>
        <v>#N/A</v>
      </c>
      <c r="AA53" s="505" t="e">
        <f ca="1">+IF(AND(ISNUMBER(OFFSET('Sanitation Data'!$E$4,0,10*ROW('Sanitation Data'!E47))),'Data Summary'!CP53="Yes"),100-OFFSET('Sanitation Data'!$E$4,0,10*ROW('Sanitation Data'!E47)),NA())</f>
        <v>#N/A</v>
      </c>
      <c r="AB53" s="505" t="e">
        <f ca="1">+IF(AND(ISNUMBER(OFFSET('Sanitation Data'!$E$6,0,10*ROW('Sanitation Data'!E47))),'Data Summary'!CQ53="Yes"),OFFSET('Sanitation Data'!$E$6,0,10*ROW('Sanitation Data'!E47)),NA())</f>
        <v>#N/A</v>
      </c>
      <c r="AC53" s="505" t="e">
        <f ca="1">+IF(AND(ISNUMBER(OFFSET('Sanitation Data'!$E$10,0,10*ROW('Sanitation Data'!E47))),'Data Summary'!CR53="Yes"),OFFSET('Sanitation Data'!$E$10,0,10*ROW('Sanitation Data'!E47)),NA())</f>
        <v>#N/A</v>
      </c>
      <c r="AD53" s="505" t="e">
        <f ca="1">+IF(AND(ISNUMBER(OFFSET('Sanitation Data'!$E$11,0,10*ROW('Sanitation Data'!E47))),'Data Summary'!CS53="Yes"),OFFSET('Sanitation Data'!$E$11,0,10*ROW('Sanitation Data'!E47)),NA())</f>
        <v>#N/A</v>
      </c>
      <c r="AE53" s="505" t="e">
        <f ca="1">+IF(AND(ISNUMBER(OFFSET('Sanitation Data'!$E$12,0,10*ROW('Sanitation Data'!E47))),'Data Summary'!CT53="Yes"),OFFSET('Sanitation Data'!$E$12,0,10*ROW('Sanitation Data'!E47)),NA())</f>
        <v>#N/A</v>
      </c>
      <c r="AF53" s="505" t="e">
        <f ca="1">+IF(AND(ISNUMBER(OFFSET('Sanitation Data'!$F$4,0,10*ROW('Sanitation Data'!F47))),'Data Summary'!CU53="Yes"),100-OFFSET('Sanitation Data'!$F$4,0,10*ROW('Sanitation Data'!F47)),NA())</f>
        <v>#N/A</v>
      </c>
      <c r="AG53" s="505" t="e">
        <f ca="1">+IF(AND(ISNUMBER(OFFSET('Sanitation Data'!$F$6,0,10*ROW('Sanitation Data'!F47))),'Data Summary'!CV53="Yes"),OFFSET('Sanitation Data'!$F$6,0,10*ROW('Sanitation Data'!F47)),NA())</f>
        <v>#N/A</v>
      </c>
      <c r="AH53" s="505" t="e">
        <f ca="1">+IF(AND(ISNUMBER(OFFSET('Sanitation Data'!$F$10,0,10*ROW('Sanitation Data'!F47))),'Data Summary'!CW53="Yes"),OFFSET('Sanitation Data'!$F$10,0,10*ROW('Sanitation Data'!F47)),NA())</f>
        <v>#N/A</v>
      </c>
      <c r="AI53" s="505" t="e">
        <f ca="1">+IF(AND(ISNUMBER(OFFSET('Sanitation Data'!$F$11,0,10*ROW('Sanitation Data'!F47))),'Data Summary'!CX53="Yes"),OFFSET('Sanitation Data'!$F$11,0,10*ROW('Sanitation Data'!F47)),NA())</f>
        <v>#N/A</v>
      </c>
      <c r="AJ53" s="505" t="e">
        <f ca="1">+IF(AND(ISNUMBER(OFFSET('Sanitation Data'!$F$12,0,10*ROW('Sanitation Data'!F47))),'Data Summary'!CY53="Yes"),OFFSET('Sanitation Data'!$F$12,0,10*ROW('Sanitation Data'!F47)),NA())</f>
        <v>#N/A</v>
      </c>
      <c r="AK53" s="505" t="e">
        <f ca="1">+IF(AND(ISNUMBER(OFFSET('Sanitation Data'!$G$4,0,10*ROW('Sanitation Data'!G47))),'Data Summary'!CZ53="Yes"),100-OFFSET('Sanitation Data'!$G$4,0,10*ROW('Sanitation Data'!G47)),NA())</f>
        <v>#N/A</v>
      </c>
      <c r="AL53" s="505" t="e">
        <f ca="1">+IF(AND(ISNUMBER(OFFSET('Sanitation Data'!$G$6,0,10*ROW('Sanitation Data'!G47))),'Data Summary'!DA53="Yes"),OFFSET('Sanitation Data'!$G$6,0,10*ROW('Sanitation Data'!G47)),NA())</f>
        <v>#N/A</v>
      </c>
      <c r="AM53" s="505" t="e">
        <f ca="1">+IF(AND(ISNUMBER(OFFSET('Sanitation Data'!$G$10,0,10*ROW('Sanitation Data'!G47))),'Data Summary'!DB53="Yes"),OFFSET('Sanitation Data'!$G$10,0,10*ROW('Sanitation Data'!G47)),NA())</f>
        <v>#N/A</v>
      </c>
      <c r="AN53" s="505" t="e">
        <f ca="1">+IF(AND(ISNUMBER(OFFSET('Sanitation Data'!$G$11,0,10*ROW('Sanitation Data'!G47))),'Data Summary'!DC53="Yes"),OFFSET('Sanitation Data'!$G$11,0,10*ROW('Sanitation Data'!G47)),NA())</f>
        <v>#N/A</v>
      </c>
      <c r="AO53" s="505" t="e">
        <f ca="1">+IF(AND(ISNUMBER(OFFSET('Sanitation Data'!$G$12,0,10*ROW('Sanitation Data'!G47))),'Data Summary'!DD53="Yes"),OFFSET('Sanitation Data'!$G$12,0,10*ROW('Sanitation Data'!G47)),NA())</f>
        <v>#N/A</v>
      </c>
      <c r="AP53" s="505" t="e">
        <f ca="1">+IF(AND(ISNUMBER(OFFSET('Sanitation Data'!$H$4,0,10*ROW('Sanitation Data'!H47))),'Data Summary'!DE53="Yes"),100-OFFSET('Sanitation Data'!$H$4,0,10*ROW('Sanitation Data'!H47)),NA())</f>
        <v>#N/A</v>
      </c>
      <c r="AQ53" s="505" t="e">
        <f ca="1">+IF(AND(ISNUMBER(OFFSET('Sanitation Data'!$H$6,0,10*ROW('Sanitation Data'!H47))),'Data Summary'!DF53="Yes"),OFFSET('Sanitation Data'!$H$6,0,10*ROW('Sanitation Data'!H47)),NA())</f>
        <v>#N/A</v>
      </c>
      <c r="AR53" s="505" t="e">
        <f ca="1">+IF(AND(ISNUMBER(OFFSET('Sanitation Data'!$H$10,0,10*ROW('Sanitation Data'!H47))),'Data Summary'!DG53="Yes"),OFFSET('Sanitation Data'!$H$10,0,10*ROW('Sanitation Data'!H47)),NA())</f>
        <v>#N/A</v>
      </c>
      <c r="AS53" s="505" t="e">
        <f ca="1">+IF(AND(ISNUMBER(OFFSET('Sanitation Data'!$H$11,0,10*ROW('Sanitation Data'!H47))),'Data Summary'!DH53="Yes"),OFFSET('Sanitation Data'!$H$11,0,10*ROW('Sanitation Data'!H47)),NA())</f>
        <v>#N/A</v>
      </c>
      <c r="AT53" s="505" t="e">
        <f ca="1">+IF(AND(ISNUMBER(OFFSET('Sanitation Data'!$H$12,0,10*ROW('Sanitation Data'!H47))),'Data Summary'!DI53="Yes"),OFFSET('Sanitation Data'!$H$12,0,10*ROW('Sanitation Data'!H47)),NA())</f>
        <v>#N/A</v>
      </c>
      <c r="AU53" s="505" t="e">
        <f ca="1">+IF(AND(ISNUMBER(OFFSET('Sanitation Data'!$I$4,0,10*ROW('Sanitation Data'!I47))),'Data Summary'!DJ53="Yes"),100-OFFSET('Sanitation Data'!$I$4,0,10*ROW('Sanitation Data'!I47)),NA())</f>
        <v>#N/A</v>
      </c>
      <c r="AV53" s="505" t="e">
        <f ca="1">+IF(AND(ISNUMBER(OFFSET('Sanitation Data'!$I$6,0,10*ROW('Sanitation Data'!I47))),'Data Summary'!DK53="Yes"),OFFSET('Sanitation Data'!$I$6,0,10*ROW('Sanitation Data'!I47)),NA())</f>
        <v>#N/A</v>
      </c>
      <c r="AW53" s="505" t="e">
        <f ca="1">+IF(AND(ISNUMBER(OFFSET('Sanitation Data'!$I$10,0,10*ROW('Sanitation Data'!I47))),'Data Summary'!DL53="Yes"),OFFSET('Sanitation Data'!$I$10,0,10*ROW('Sanitation Data'!I47)),NA())</f>
        <v>#N/A</v>
      </c>
      <c r="AX53" s="505" t="e">
        <f ca="1">+IF(AND(ISNUMBER(OFFSET('Sanitation Data'!$I$11,0,10*ROW('Sanitation Data'!I47))),'Data Summary'!DM53="Yes"),OFFSET('Sanitation Data'!$I$11,0,10*ROW('Sanitation Data'!I47)),NA())</f>
        <v>#N/A</v>
      </c>
      <c r="AY53" s="505" t="e">
        <f ca="1">+IF(AND(ISNUMBER(OFFSET('Sanitation Data'!$I$12,0,10*ROW('Sanitation Data'!I47))),'Data Summary'!DN53="Yes"),OFFSET('Sanitation Data'!$I$12,0,10*ROW('Sanitation Data'!I47)),NA())</f>
        <v>#N/A</v>
      </c>
      <c r="AZ53" s="506" t="e">
        <f ca="1">+IF(AND(ISNUMBER(OFFSET('Hygiene Data'!$D$5,0,10*ROW('Hygiene Data'!D47))),'Data Summary'!DO53="Yes"),OFFSET('Hygiene Data'!$D$5,0,10*ROW('Hygiene Data'!D47)),NA())</f>
        <v>#N/A</v>
      </c>
      <c r="BA53" s="506" t="e">
        <f ca="1">+IF(AND(ISNUMBER(OFFSET('Hygiene Data'!$D$7,0,10*ROW('Hygiene Data'!D47))),'Data Summary'!DP53="Yes"),OFFSET('Hygiene Data'!$D$7,0,10*ROW('Hygiene Data'!D47)),NA())</f>
        <v>#N/A</v>
      </c>
      <c r="BB53" s="506" t="e">
        <f ca="1">+IF(AND(ISNUMBER(OFFSET('Hygiene Data'!$D$9,0,10*ROW('Hygiene Data'!D47))),'Data Summary'!DQ53="Yes"),OFFSET('Hygiene Data'!$D$9,0,10*ROW('Hygiene Data'!D47)),NA())</f>
        <v>#N/A</v>
      </c>
      <c r="BC53" s="506" t="e">
        <f ca="1">+IF(AND(ISNUMBER(OFFSET('Hygiene Data'!$E$5,0,10*ROW('Hygiene Data'!E47))),'Data Summary'!DR53="Yes"),OFFSET('Hygiene Data'!$E$5,0,10*ROW('Hygiene Data'!E47)),NA())</f>
        <v>#N/A</v>
      </c>
      <c r="BD53" s="506" t="e">
        <f ca="1">+IF(AND(ISNUMBER(OFFSET('Hygiene Data'!$E$7,0,10*ROW('Hygiene Data'!E47))),'Data Summary'!DS53="Yes"),OFFSET('Hygiene Data'!$E$7,0,10*ROW('Hygiene Data'!E47)),NA())</f>
        <v>#N/A</v>
      </c>
      <c r="BE53" s="506" t="e">
        <f ca="1">+IF(AND(ISNUMBER(OFFSET('Hygiene Data'!$E$9,0,10*ROW('Hygiene Data'!E47))),'Data Summary'!DT53="Yes"),OFFSET('Hygiene Data'!$E$9,0,10*ROW('Hygiene Data'!E47)),NA())</f>
        <v>#N/A</v>
      </c>
      <c r="BF53" s="506" t="e">
        <f ca="1">+IF(AND(ISNUMBER(OFFSET('Hygiene Data'!$F$5,0,10*ROW('Hygiene Data'!F47))),'Data Summary'!DU53="Yes"),OFFSET('Hygiene Data'!$F$5,0,10*ROW('Hygiene Data'!F47)),NA())</f>
        <v>#N/A</v>
      </c>
      <c r="BG53" s="506" t="e">
        <f ca="1">+IF(AND(ISNUMBER(OFFSET('Hygiene Data'!$F$7,0,10*ROW('Hygiene Data'!F47))),'Data Summary'!DV53="Yes"),OFFSET('Hygiene Data'!$F$7,0,10*ROW('Hygiene Data'!F47)),NA())</f>
        <v>#N/A</v>
      </c>
      <c r="BH53" s="506" t="e">
        <f ca="1">+IF(AND(ISNUMBER(OFFSET('Hygiene Data'!$F$9,0,10*ROW('Hygiene Data'!F47))),'Data Summary'!DW53="Yes"),OFFSET('Hygiene Data'!$F$9,0,10*ROW('Hygiene Data'!F47)),NA())</f>
        <v>#N/A</v>
      </c>
      <c r="BI53" s="506" t="e">
        <f ca="1">+IF(AND(ISNUMBER(OFFSET('Hygiene Data'!$G$5,0,10*ROW('Hygiene Data'!G47))),'Data Summary'!DX53="Yes"),OFFSET('Hygiene Data'!$G$5,0,10*ROW('Hygiene Data'!G47)),NA())</f>
        <v>#N/A</v>
      </c>
      <c r="BJ53" s="506" t="e">
        <f ca="1">+IF(AND(ISNUMBER(OFFSET('Hygiene Data'!$G$7,0,10*ROW('Hygiene Data'!G47))),'Data Summary'!DY53="Yes"),OFFSET('Hygiene Data'!$G$7,0,10*ROW('Hygiene Data'!G47)),NA())</f>
        <v>#N/A</v>
      </c>
      <c r="BK53" s="506" t="e">
        <f ca="1">+IF(AND(ISNUMBER(OFFSET('Hygiene Data'!$G$9,0,10*ROW('Hygiene Data'!G47))),'Data Summary'!DZ53="Yes"),OFFSET('Hygiene Data'!$G$9,0,10*ROW('Hygiene Data'!G47)),NA())</f>
        <v>#N/A</v>
      </c>
      <c r="BL53" s="506" t="e">
        <f ca="1">+IF(AND(ISNUMBER(OFFSET('Hygiene Data'!$H$5,0,10*ROW('Hygiene Data'!H47))),'Data Summary'!EA53="Yes"),OFFSET('Hygiene Data'!$H$5,0,10*ROW('Hygiene Data'!H47)),NA())</f>
        <v>#N/A</v>
      </c>
      <c r="BM53" s="506" t="e">
        <f ca="1">+IF(AND(ISNUMBER(OFFSET('Hygiene Data'!$H$7,0,10*ROW('Hygiene Data'!H47))),'Data Summary'!EB53="Yes"),OFFSET('Hygiene Data'!$H$7,0,10*ROW('Hygiene Data'!H47)),NA())</f>
        <v>#N/A</v>
      </c>
      <c r="BN53" s="506" t="e">
        <f ca="1">+IF(AND(ISNUMBER(OFFSET('Hygiene Data'!$H$9,0,10*ROW('Hygiene Data'!H47))),'Data Summary'!EC53="Yes"),OFFSET('Hygiene Data'!$H$9,0,10*ROW('Hygiene Data'!H47)),NA())</f>
        <v>#N/A</v>
      </c>
      <c r="BO53" s="506" t="e">
        <f ca="1">+IF(AND(ISNUMBER(OFFSET('Hygiene Data'!$I$5,0,10*ROW('Hygiene Data'!I47))),'Data Summary'!ED53="Yes"),OFFSET('Hygiene Data'!$I$5,0,10*ROW('Hygiene Data'!I47)),NA())</f>
        <v>#N/A</v>
      </c>
      <c r="BP53" s="506" t="e">
        <f ca="1">+IF(AND(ISNUMBER(OFFSET('Hygiene Data'!$I$7,0,10*ROW('Hygiene Data'!I47))),'Data Summary'!EE53="Yes"),OFFSET('Hygiene Data'!$I$7,0,10*ROW('Hygiene Data'!I47)),NA())</f>
        <v>#N/A</v>
      </c>
      <c r="BQ53" s="506" t="e">
        <f ca="1">+IF(AND(ISNUMBER(OFFSET('Hygiene Data'!$I$9,0,10*ROW('Hygiene Data'!I47))),'Data Summary'!EF53="Yes"),OFFSET('Hygiene Data'!$I$9,0,10*ROW('Hygiene Data'!I47)),NA())</f>
        <v>#N/A</v>
      </c>
    </row>
    <row r="54" spans="1:69" x14ac:dyDescent="0.25">
      <c r="A54" s="502" t="e">
        <f ca="1">+RIGHT('Data Summary'!A54,LEN('Data Summary'!A54)-9)</f>
        <v>#VALUE!</v>
      </c>
      <c r="B54" s="476" t="str">
        <f ca="1">+IF(ISTEXT('Data Summary'!B54),'Data Summary'!B54,"")</f>
        <v/>
      </c>
      <c r="C54" s="503" t="e">
        <f ca="1">+VALUE('Data Summary'!C54)</f>
        <v>#VALUE!</v>
      </c>
      <c r="D54" s="504" t="e">
        <f ca="1">+IF(AND(ISNUMBER(OFFSET('Water Data'!$D$4,0,10*ROW('Water Data'!D48))),'Data Summary'!BS54="Yes"),100-OFFSET('Water Data'!$D$4,0,10*ROW('Water Data'!D48)),NA())</f>
        <v>#N/A</v>
      </c>
      <c r="E54" s="504" t="e">
        <f ca="1">+IF(AND(ISNUMBER(OFFSET('Water Data'!$D$6,0,10*ROW('Water Data'!D48))),'Data Summary'!BT54="Yes"),OFFSET('Water Data'!$D$6,0,10*ROW('Water Data'!D48)),NA())</f>
        <v>#N/A</v>
      </c>
      <c r="F54" s="504" t="e">
        <f ca="1">+IF(AND(ISNUMBER(OFFSET('Water Data'!$D$9,0,10*ROW('Water Data'!D48))),'Data Summary'!BU54="Yes"),OFFSET('Water Data'!$D$9,0,10*ROW('Water Data'!D48)),NA())</f>
        <v>#N/A</v>
      </c>
      <c r="G54" s="504" t="e">
        <f ca="1">+IF(AND(ISNUMBER(OFFSET('Water Data'!$E$4,0,10*ROW('Water Data'!E48))),'Data Summary'!BV54="Yes"),100-OFFSET('Water Data'!$E$4,0,10*ROW('Water Data'!E48)),NA())</f>
        <v>#N/A</v>
      </c>
      <c r="H54" s="504" t="e">
        <f ca="1">+IF(AND(ISNUMBER(OFFSET('Water Data'!$E$6,0,10*ROW('Water Data'!E48))),'Data Summary'!BW54="Yes"),OFFSET('Water Data'!$E$6,0,10*ROW('Water Data'!E48)),NA())</f>
        <v>#N/A</v>
      </c>
      <c r="I54" s="504" t="e">
        <f ca="1">+IF(AND(ISNUMBER(OFFSET('Water Data'!$E$9,0,10*ROW('Water Data'!E48))),'Data Summary'!BX54="Yes"),OFFSET('Water Data'!$E$9,0,10*ROW('Water Data'!E48)),NA())</f>
        <v>#N/A</v>
      </c>
      <c r="J54" s="504" t="e">
        <f ca="1">+IF(AND(ISNUMBER(OFFSET('Water Data'!$F$4,0,10*ROW('Water Data'!F48))),'Data Summary'!BY54="Yes"),100-OFFSET('Water Data'!$F$4,0,10*ROW('Water Data'!F48)),NA())</f>
        <v>#N/A</v>
      </c>
      <c r="K54" s="504" t="e">
        <f ca="1">+IF(AND(ISNUMBER(OFFSET('Water Data'!$F$6,0,10*ROW('Water Data'!F48))),'Data Summary'!BZ54="Yes"),OFFSET('Water Data'!$F$6,0,10*ROW('Water Data'!F48)),NA())</f>
        <v>#N/A</v>
      </c>
      <c r="L54" s="504" t="e">
        <f ca="1">+IF(AND(ISNUMBER(OFFSET('Water Data'!$F$9,0,10*ROW('Water Data'!F48))),'Data Summary'!CA54="Yes"),OFFSET('Water Data'!$F$9,0,10*ROW('Water Data'!F48)),NA())</f>
        <v>#N/A</v>
      </c>
      <c r="M54" s="504" t="e">
        <f ca="1">+IF(AND(ISNUMBER(OFFSET('Water Data'!$G$4,0,10*ROW('Water Data'!G48))),'Data Summary'!CB54="Yes"),100-OFFSET('Water Data'!$G$4,0,10*ROW('Water Data'!G48)),NA())</f>
        <v>#N/A</v>
      </c>
      <c r="N54" s="504" t="e">
        <f ca="1">+IF(AND(ISNUMBER(OFFSET('Water Data'!$G$6,0,10*ROW('Water Data'!G48))),'Data Summary'!CC54="Yes"),OFFSET('Water Data'!$G$6,0,10*ROW('Water Data'!G48)),NA())</f>
        <v>#N/A</v>
      </c>
      <c r="O54" s="504" t="e">
        <f ca="1">+IF(AND(ISNUMBER(OFFSET('Water Data'!$G$9,0,10*ROW('Water Data'!G48))),'Data Summary'!CD54="Yes"),OFFSET('Water Data'!$G$9,0,10*ROW('Water Data'!G48)),NA())</f>
        <v>#N/A</v>
      </c>
      <c r="P54" s="504" t="e">
        <f ca="1">+IF(AND(ISNUMBER(OFFSET('Water Data'!$H$4,0,10*ROW('Water Data'!H48))),'Data Summary'!CE54="Yes"),100-OFFSET('Water Data'!$H$4,0,10*ROW('Water Data'!H48)),NA())</f>
        <v>#N/A</v>
      </c>
      <c r="Q54" s="504" t="e">
        <f ca="1">+IF(AND(ISNUMBER(OFFSET('Water Data'!$H$6,0,10*ROW('Water Data'!H48))),'Data Summary'!CF54="Yes"),OFFSET('Water Data'!$H$6,0,10*ROW('Water Data'!H48)),NA())</f>
        <v>#N/A</v>
      </c>
      <c r="R54" s="504" t="e">
        <f ca="1">+IF(AND(ISNUMBER(OFFSET('Water Data'!$H$9,0,10*ROW('Water Data'!H48))),'Data Summary'!CG54="Yes"),OFFSET('Water Data'!$H$9,0,10*ROW('Water Data'!H48)),NA())</f>
        <v>#N/A</v>
      </c>
      <c r="S54" s="504" t="e">
        <f ca="1">+IF(AND(ISNUMBER(OFFSET('Water Data'!$I$4,0,10*ROW('Water Data'!I48))),'Data Summary'!CH54="Yes"),100-OFFSET('Water Data'!$I$4,0,10*ROW('Water Data'!I48)),NA())</f>
        <v>#N/A</v>
      </c>
      <c r="T54" s="504" t="e">
        <f ca="1">+IF(AND(ISNUMBER(OFFSET('Water Data'!$I$6,0,10*ROW('Water Data'!I48))),'Data Summary'!CI54="Yes"),OFFSET('Water Data'!$I$6,0,10*ROW('Water Data'!I48)),NA())</f>
        <v>#N/A</v>
      </c>
      <c r="U54" s="504" t="e">
        <f ca="1">+IF(AND(ISNUMBER(OFFSET('Water Data'!$I$9,0,10*ROW('Water Data'!I48))),'Data Summary'!CJ54="Yes"),OFFSET('Water Data'!$I$9,0,10*ROW('Water Data'!I48)),NA())</f>
        <v>#N/A</v>
      </c>
      <c r="V54" s="505" t="e">
        <f ca="1">+IF(AND(ISNUMBER(OFFSET('Sanitation Data'!$D$4,0,10*ROW('Sanitation Data'!D48))),'Data Summary'!CK54="Yes"),100-OFFSET('Sanitation Data'!$D$4,0,10*ROW('Sanitation Data'!D48)),NA())</f>
        <v>#N/A</v>
      </c>
      <c r="W54" s="505" t="e">
        <f ca="1">+IF(AND(ISNUMBER(OFFSET('Sanitation Data'!$D$6,0,10*ROW('Sanitation Data'!D48))),'Data Summary'!CL54="Yes"),OFFSET('Sanitation Data'!$D$6,0,10*ROW('Sanitation Data'!D48)),NA())</f>
        <v>#N/A</v>
      </c>
      <c r="X54" s="505" t="e">
        <f ca="1">+IF(AND(ISNUMBER(OFFSET('Sanitation Data'!$D$10,0,10*ROW('Sanitation Data'!D48))),'Data Summary'!CM54="Yes"),OFFSET('Sanitation Data'!$D$10,0,10*ROW('Sanitation Data'!D48)),NA())</f>
        <v>#N/A</v>
      </c>
      <c r="Y54" s="505" t="e">
        <f ca="1">+IF(AND(ISNUMBER(OFFSET('Sanitation Data'!$D$11,0,10*ROW('Sanitation Data'!D48))),'Data Summary'!CN54="Yes"),OFFSET('Sanitation Data'!$D$11,0,10*ROW('Sanitation Data'!D48)),NA())</f>
        <v>#N/A</v>
      </c>
      <c r="Z54" s="505" t="e">
        <f ca="1">+IF(AND(ISNUMBER(OFFSET('Sanitation Data'!$D$12,0,10*ROW('Sanitation Data'!D48))),'Data Summary'!CO54="Yes"),OFFSET('Sanitation Data'!$D$12,0,10*ROW('Sanitation Data'!D48)),NA())</f>
        <v>#N/A</v>
      </c>
      <c r="AA54" s="505" t="e">
        <f ca="1">+IF(AND(ISNUMBER(OFFSET('Sanitation Data'!$E$4,0,10*ROW('Sanitation Data'!E48))),'Data Summary'!CP54="Yes"),100-OFFSET('Sanitation Data'!$E$4,0,10*ROW('Sanitation Data'!E48)),NA())</f>
        <v>#N/A</v>
      </c>
      <c r="AB54" s="505" t="e">
        <f ca="1">+IF(AND(ISNUMBER(OFFSET('Sanitation Data'!$E$6,0,10*ROW('Sanitation Data'!E48))),'Data Summary'!CQ54="Yes"),OFFSET('Sanitation Data'!$E$6,0,10*ROW('Sanitation Data'!E48)),NA())</f>
        <v>#N/A</v>
      </c>
      <c r="AC54" s="505" t="e">
        <f ca="1">+IF(AND(ISNUMBER(OFFSET('Sanitation Data'!$E$10,0,10*ROW('Sanitation Data'!E48))),'Data Summary'!CR54="Yes"),OFFSET('Sanitation Data'!$E$10,0,10*ROW('Sanitation Data'!E48)),NA())</f>
        <v>#N/A</v>
      </c>
      <c r="AD54" s="505" t="e">
        <f ca="1">+IF(AND(ISNUMBER(OFFSET('Sanitation Data'!$E$11,0,10*ROW('Sanitation Data'!E48))),'Data Summary'!CS54="Yes"),OFFSET('Sanitation Data'!$E$11,0,10*ROW('Sanitation Data'!E48)),NA())</f>
        <v>#N/A</v>
      </c>
      <c r="AE54" s="505" t="e">
        <f ca="1">+IF(AND(ISNUMBER(OFFSET('Sanitation Data'!$E$12,0,10*ROW('Sanitation Data'!E48))),'Data Summary'!CT54="Yes"),OFFSET('Sanitation Data'!$E$12,0,10*ROW('Sanitation Data'!E48)),NA())</f>
        <v>#N/A</v>
      </c>
      <c r="AF54" s="505" t="e">
        <f ca="1">+IF(AND(ISNUMBER(OFFSET('Sanitation Data'!$F$4,0,10*ROW('Sanitation Data'!F48))),'Data Summary'!CU54="Yes"),100-OFFSET('Sanitation Data'!$F$4,0,10*ROW('Sanitation Data'!F48)),NA())</f>
        <v>#N/A</v>
      </c>
      <c r="AG54" s="505" t="e">
        <f ca="1">+IF(AND(ISNUMBER(OFFSET('Sanitation Data'!$F$6,0,10*ROW('Sanitation Data'!F48))),'Data Summary'!CV54="Yes"),OFFSET('Sanitation Data'!$F$6,0,10*ROW('Sanitation Data'!F48)),NA())</f>
        <v>#N/A</v>
      </c>
      <c r="AH54" s="505" t="e">
        <f ca="1">+IF(AND(ISNUMBER(OFFSET('Sanitation Data'!$F$10,0,10*ROW('Sanitation Data'!F48))),'Data Summary'!CW54="Yes"),OFFSET('Sanitation Data'!$F$10,0,10*ROW('Sanitation Data'!F48)),NA())</f>
        <v>#N/A</v>
      </c>
      <c r="AI54" s="505" t="e">
        <f ca="1">+IF(AND(ISNUMBER(OFFSET('Sanitation Data'!$F$11,0,10*ROW('Sanitation Data'!F48))),'Data Summary'!CX54="Yes"),OFFSET('Sanitation Data'!$F$11,0,10*ROW('Sanitation Data'!F48)),NA())</f>
        <v>#N/A</v>
      </c>
      <c r="AJ54" s="505" t="e">
        <f ca="1">+IF(AND(ISNUMBER(OFFSET('Sanitation Data'!$F$12,0,10*ROW('Sanitation Data'!F48))),'Data Summary'!CY54="Yes"),OFFSET('Sanitation Data'!$F$12,0,10*ROW('Sanitation Data'!F48)),NA())</f>
        <v>#N/A</v>
      </c>
      <c r="AK54" s="505" t="e">
        <f ca="1">+IF(AND(ISNUMBER(OFFSET('Sanitation Data'!$G$4,0,10*ROW('Sanitation Data'!G48))),'Data Summary'!CZ54="Yes"),100-OFFSET('Sanitation Data'!$G$4,0,10*ROW('Sanitation Data'!G48)),NA())</f>
        <v>#N/A</v>
      </c>
      <c r="AL54" s="505" t="e">
        <f ca="1">+IF(AND(ISNUMBER(OFFSET('Sanitation Data'!$G$6,0,10*ROW('Sanitation Data'!G48))),'Data Summary'!DA54="Yes"),OFFSET('Sanitation Data'!$G$6,0,10*ROW('Sanitation Data'!G48)),NA())</f>
        <v>#N/A</v>
      </c>
      <c r="AM54" s="505" t="e">
        <f ca="1">+IF(AND(ISNUMBER(OFFSET('Sanitation Data'!$G$10,0,10*ROW('Sanitation Data'!G48))),'Data Summary'!DB54="Yes"),OFFSET('Sanitation Data'!$G$10,0,10*ROW('Sanitation Data'!G48)),NA())</f>
        <v>#N/A</v>
      </c>
      <c r="AN54" s="505" t="e">
        <f ca="1">+IF(AND(ISNUMBER(OFFSET('Sanitation Data'!$G$11,0,10*ROW('Sanitation Data'!G48))),'Data Summary'!DC54="Yes"),OFFSET('Sanitation Data'!$G$11,0,10*ROW('Sanitation Data'!G48)),NA())</f>
        <v>#N/A</v>
      </c>
      <c r="AO54" s="505" t="e">
        <f ca="1">+IF(AND(ISNUMBER(OFFSET('Sanitation Data'!$G$12,0,10*ROW('Sanitation Data'!G48))),'Data Summary'!DD54="Yes"),OFFSET('Sanitation Data'!$G$12,0,10*ROW('Sanitation Data'!G48)),NA())</f>
        <v>#N/A</v>
      </c>
      <c r="AP54" s="505" t="e">
        <f ca="1">+IF(AND(ISNUMBER(OFFSET('Sanitation Data'!$H$4,0,10*ROW('Sanitation Data'!H48))),'Data Summary'!DE54="Yes"),100-OFFSET('Sanitation Data'!$H$4,0,10*ROW('Sanitation Data'!H48)),NA())</f>
        <v>#N/A</v>
      </c>
      <c r="AQ54" s="505" t="e">
        <f ca="1">+IF(AND(ISNUMBER(OFFSET('Sanitation Data'!$H$6,0,10*ROW('Sanitation Data'!H48))),'Data Summary'!DF54="Yes"),OFFSET('Sanitation Data'!$H$6,0,10*ROW('Sanitation Data'!H48)),NA())</f>
        <v>#N/A</v>
      </c>
      <c r="AR54" s="505" t="e">
        <f ca="1">+IF(AND(ISNUMBER(OFFSET('Sanitation Data'!$H$10,0,10*ROW('Sanitation Data'!H48))),'Data Summary'!DG54="Yes"),OFFSET('Sanitation Data'!$H$10,0,10*ROW('Sanitation Data'!H48)),NA())</f>
        <v>#N/A</v>
      </c>
      <c r="AS54" s="505" t="e">
        <f ca="1">+IF(AND(ISNUMBER(OFFSET('Sanitation Data'!$H$11,0,10*ROW('Sanitation Data'!H48))),'Data Summary'!DH54="Yes"),OFFSET('Sanitation Data'!$H$11,0,10*ROW('Sanitation Data'!H48)),NA())</f>
        <v>#N/A</v>
      </c>
      <c r="AT54" s="505" t="e">
        <f ca="1">+IF(AND(ISNUMBER(OFFSET('Sanitation Data'!$H$12,0,10*ROW('Sanitation Data'!H48))),'Data Summary'!DI54="Yes"),OFFSET('Sanitation Data'!$H$12,0,10*ROW('Sanitation Data'!H48)),NA())</f>
        <v>#N/A</v>
      </c>
      <c r="AU54" s="505" t="e">
        <f ca="1">+IF(AND(ISNUMBER(OFFSET('Sanitation Data'!$I$4,0,10*ROW('Sanitation Data'!I48))),'Data Summary'!DJ54="Yes"),100-OFFSET('Sanitation Data'!$I$4,0,10*ROW('Sanitation Data'!I48)),NA())</f>
        <v>#N/A</v>
      </c>
      <c r="AV54" s="505" t="e">
        <f ca="1">+IF(AND(ISNUMBER(OFFSET('Sanitation Data'!$I$6,0,10*ROW('Sanitation Data'!I48))),'Data Summary'!DK54="Yes"),OFFSET('Sanitation Data'!$I$6,0,10*ROW('Sanitation Data'!I48)),NA())</f>
        <v>#N/A</v>
      </c>
      <c r="AW54" s="505" t="e">
        <f ca="1">+IF(AND(ISNUMBER(OFFSET('Sanitation Data'!$I$10,0,10*ROW('Sanitation Data'!I48))),'Data Summary'!DL54="Yes"),OFFSET('Sanitation Data'!$I$10,0,10*ROW('Sanitation Data'!I48)),NA())</f>
        <v>#N/A</v>
      </c>
      <c r="AX54" s="505" t="e">
        <f ca="1">+IF(AND(ISNUMBER(OFFSET('Sanitation Data'!$I$11,0,10*ROW('Sanitation Data'!I48))),'Data Summary'!DM54="Yes"),OFFSET('Sanitation Data'!$I$11,0,10*ROW('Sanitation Data'!I48)),NA())</f>
        <v>#N/A</v>
      </c>
      <c r="AY54" s="505" t="e">
        <f ca="1">+IF(AND(ISNUMBER(OFFSET('Sanitation Data'!$I$12,0,10*ROW('Sanitation Data'!I48))),'Data Summary'!DN54="Yes"),OFFSET('Sanitation Data'!$I$12,0,10*ROW('Sanitation Data'!I48)),NA())</f>
        <v>#N/A</v>
      </c>
      <c r="AZ54" s="506" t="e">
        <f ca="1">+IF(AND(ISNUMBER(OFFSET('Hygiene Data'!$D$5,0,10*ROW('Hygiene Data'!D48))),'Data Summary'!DO54="Yes"),OFFSET('Hygiene Data'!$D$5,0,10*ROW('Hygiene Data'!D48)),NA())</f>
        <v>#N/A</v>
      </c>
      <c r="BA54" s="506" t="e">
        <f ca="1">+IF(AND(ISNUMBER(OFFSET('Hygiene Data'!$D$7,0,10*ROW('Hygiene Data'!D48))),'Data Summary'!DP54="Yes"),OFFSET('Hygiene Data'!$D$7,0,10*ROW('Hygiene Data'!D48)),NA())</f>
        <v>#N/A</v>
      </c>
      <c r="BB54" s="506" t="e">
        <f ca="1">+IF(AND(ISNUMBER(OFFSET('Hygiene Data'!$D$9,0,10*ROW('Hygiene Data'!D48))),'Data Summary'!DQ54="Yes"),OFFSET('Hygiene Data'!$D$9,0,10*ROW('Hygiene Data'!D48)),NA())</f>
        <v>#N/A</v>
      </c>
      <c r="BC54" s="506" t="e">
        <f ca="1">+IF(AND(ISNUMBER(OFFSET('Hygiene Data'!$E$5,0,10*ROW('Hygiene Data'!E48))),'Data Summary'!DR54="Yes"),OFFSET('Hygiene Data'!$E$5,0,10*ROW('Hygiene Data'!E48)),NA())</f>
        <v>#N/A</v>
      </c>
      <c r="BD54" s="506" t="e">
        <f ca="1">+IF(AND(ISNUMBER(OFFSET('Hygiene Data'!$E$7,0,10*ROW('Hygiene Data'!E48))),'Data Summary'!DS54="Yes"),OFFSET('Hygiene Data'!$E$7,0,10*ROW('Hygiene Data'!E48)),NA())</f>
        <v>#N/A</v>
      </c>
      <c r="BE54" s="506" t="e">
        <f ca="1">+IF(AND(ISNUMBER(OFFSET('Hygiene Data'!$E$9,0,10*ROW('Hygiene Data'!E48))),'Data Summary'!DT54="Yes"),OFFSET('Hygiene Data'!$E$9,0,10*ROW('Hygiene Data'!E48)),NA())</f>
        <v>#N/A</v>
      </c>
      <c r="BF54" s="506" t="e">
        <f ca="1">+IF(AND(ISNUMBER(OFFSET('Hygiene Data'!$F$5,0,10*ROW('Hygiene Data'!F48))),'Data Summary'!DU54="Yes"),OFFSET('Hygiene Data'!$F$5,0,10*ROW('Hygiene Data'!F48)),NA())</f>
        <v>#N/A</v>
      </c>
      <c r="BG54" s="506" t="e">
        <f ca="1">+IF(AND(ISNUMBER(OFFSET('Hygiene Data'!$F$7,0,10*ROW('Hygiene Data'!F48))),'Data Summary'!DV54="Yes"),OFFSET('Hygiene Data'!$F$7,0,10*ROW('Hygiene Data'!F48)),NA())</f>
        <v>#N/A</v>
      </c>
      <c r="BH54" s="506" t="e">
        <f ca="1">+IF(AND(ISNUMBER(OFFSET('Hygiene Data'!$F$9,0,10*ROW('Hygiene Data'!F48))),'Data Summary'!DW54="Yes"),OFFSET('Hygiene Data'!$F$9,0,10*ROW('Hygiene Data'!F48)),NA())</f>
        <v>#N/A</v>
      </c>
      <c r="BI54" s="506" t="e">
        <f ca="1">+IF(AND(ISNUMBER(OFFSET('Hygiene Data'!$G$5,0,10*ROW('Hygiene Data'!G48))),'Data Summary'!DX54="Yes"),OFFSET('Hygiene Data'!$G$5,0,10*ROW('Hygiene Data'!G48)),NA())</f>
        <v>#N/A</v>
      </c>
      <c r="BJ54" s="506" t="e">
        <f ca="1">+IF(AND(ISNUMBER(OFFSET('Hygiene Data'!$G$7,0,10*ROW('Hygiene Data'!G48))),'Data Summary'!DY54="Yes"),OFFSET('Hygiene Data'!$G$7,0,10*ROW('Hygiene Data'!G48)),NA())</f>
        <v>#N/A</v>
      </c>
      <c r="BK54" s="506" t="e">
        <f ca="1">+IF(AND(ISNUMBER(OFFSET('Hygiene Data'!$G$9,0,10*ROW('Hygiene Data'!G48))),'Data Summary'!DZ54="Yes"),OFFSET('Hygiene Data'!$G$9,0,10*ROW('Hygiene Data'!G48)),NA())</f>
        <v>#N/A</v>
      </c>
      <c r="BL54" s="506" t="e">
        <f ca="1">+IF(AND(ISNUMBER(OFFSET('Hygiene Data'!$H$5,0,10*ROW('Hygiene Data'!H48))),'Data Summary'!EA54="Yes"),OFFSET('Hygiene Data'!$H$5,0,10*ROW('Hygiene Data'!H48)),NA())</f>
        <v>#N/A</v>
      </c>
      <c r="BM54" s="506" t="e">
        <f ca="1">+IF(AND(ISNUMBER(OFFSET('Hygiene Data'!$H$7,0,10*ROW('Hygiene Data'!H48))),'Data Summary'!EB54="Yes"),OFFSET('Hygiene Data'!$H$7,0,10*ROW('Hygiene Data'!H48)),NA())</f>
        <v>#N/A</v>
      </c>
      <c r="BN54" s="506" t="e">
        <f ca="1">+IF(AND(ISNUMBER(OFFSET('Hygiene Data'!$H$9,0,10*ROW('Hygiene Data'!H48))),'Data Summary'!EC54="Yes"),OFFSET('Hygiene Data'!$H$9,0,10*ROW('Hygiene Data'!H48)),NA())</f>
        <v>#N/A</v>
      </c>
      <c r="BO54" s="506" t="e">
        <f ca="1">+IF(AND(ISNUMBER(OFFSET('Hygiene Data'!$I$5,0,10*ROW('Hygiene Data'!I48))),'Data Summary'!ED54="Yes"),OFFSET('Hygiene Data'!$I$5,0,10*ROW('Hygiene Data'!I48)),NA())</f>
        <v>#N/A</v>
      </c>
      <c r="BP54" s="506" t="e">
        <f ca="1">+IF(AND(ISNUMBER(OFFSET('Hygiene Data'!$I$7,0,10*ROW('Hygiene Data'!I48))),'Data Summary'!EE54="Yes"),OFFSET('Hygiene Data'!$I$7,0,10*ROW('Hygiene Data'!I48)),NA())</f>
        <v>#N/A</v>
      </c>
      <c r="BQ54" s="506" t="e">
        <f ca="1">+IF(AND(ISNUMBER(OFFSET('Hygiene Data'!$I$9,0,10*ROW('Hygiene Data'!I48))),'Data Summary'!EF54="Yes"),OFFSET('Hygiene Data'!$I$9,0,10*ROW('Hygiene Data'!I48)),NA())</f>
        <v>#N/A</v>
      </c>
    </row>
    <row r="55" spans="1:69" x14ac:dyDescent="0.25">
      <c r="A55" s="502" t="e">
        <f ca="1">+RIGHT('Data Summary'!A55,LEN('Data Summary'!A55)-9)</f>
        <v>#VALUE!</v>
      </c>
      <c r="B55" s="476" t="str">
        <f ca="1">+IF(ISTEXT('Data Summary'!B55),'Data Summary'!B55,"")</f>
        <v/>
      </c>
      <c r="C55" s="503" t="e">
        <f ca="1">+VALUE('Data Summary'!C55)</f>
        <v>#VALUE!</v>
      </c>
      <c r="D55" s="504" t="e">
        <f ca="1">+IF(AND(ISNUMBER(OFFSET('Water Data'!$D$4,0,10*ROW('Water Data'!D49))),'Data Summary'!BS55="Yes"),100-OFFSET('Water Data'!$D$4,0,10*ROW('Water Data'!D49)),NA())</f>
        <v>#N/A</v>
      </c>
      <c r="E55" s="504" t="e">
        <f ca="1">+IF(AND(ISNUMBER(OFFSET('Water Data'!$D$6,0,10*ROW('Water Data'!D49))),'Data Summary'!BT55="Yes"),OFFSET('Water Data'!$D$6,0,10*ROW('Water Data'!D49)),NA())</f>
        <v>#N/A</v>
      </c>
      <c r="F55" s="504" t="e">
        <f ca="1">+IF(AND(ISNUMBER(OFFSET('Water Data'!$D$9,0,10*ROW('Water Data'!D49))),'Data Summary'!BU55="Yes"),OFFSET('Water Data'!$D$9,0,10*ROW('Water Data'!D49)),NA())</f>
        <v>#N/A</v>
      </c>
      <c r="G55" s="504" t="e">
        <f ca="1">+IF(AND(ISNUMBER(OFFSET('Water Data'!$E$4,0,10*ROW('Water Data'!E49))),'Data Summary'!BV55="Yes"),100-OFFSET('Water Data'!$E$4,0,10*ROW('Water Data'!E49)),NA())</f>
        <v>#N/A</v>
      </c>
      <c r="H55" s="504" t="e">
        <f ca="1">+IF(AND(ISNUMBER(OFFSET('Water Data'!$E$6,0,10*ROW('Water Data'!E49))),'Data Summary'!BW55="Yes"),OFFSET('Water Data'!$E$6,0,10*ROW('Water Data'!E49)),NA())</f>
        <v>#N/A</v>
      </c>
      <c r="I55" s="504" t="e">
        <f ca="1">+IF(AND(ISNUMBER(OFFSET('Water Data'!$E$9,0,10*ROW('Water Data'!E49))),'Data Summary'!BX55="Yes"),OFFSET('Water Data'!$E$9,0,10*ROW('Water Data'!E49)),NA())</f>
        <v>#N/A</v>
      </c>
      <c r="J55" s="504" t="e">
        <f ca="1">+IF(AND(ISNUMBER(OFFSET('Water Data'!$F$4,0,10*ROW('Water Data'!F49))),'Data Summary'!BY55="Yes"),100-OFFSET('Water Data'!$F$4,0,10*ROW('Water Data'!F49)),NA())</f>
        <v>#N/A</v>
      </c>
      <c r="K55" s="504" t="e">
        <f ca="1">+IF(AND(ISNUMBER(OFFSET('Water Data'!$F$6,0,10*ROW('Water Data'!F49))),'Data Summary'!BZ55="Yes"),OFFSET('Water Data'!$F$6,0,10*ROW('Water Data'!F49)),NA())</f>
        <v>#N/A</v>
      </c>
      <c r="L55" s="504" t="e">
        <f ca="1">+IF(AND(ISNUMBER(OFFSET('Water Data'!$F$9,0,10*ROW('Water Data'!F49))),'Data Summary'!CA55="Yes"),OFFSET('Water Data'!$F$9,0,10*ROW('Water Data'!F49)),NA())</f>
        <v>#N/A</v>
      </c>
      <c r="M55" s="504" t="e">
        <f ca="1">+IF(AND(ISNUMBER(OFFSET('Water Data'!$G$4,0,10*ROW('Water Data'!G49))),'Data Summary'!CB55="Yes"),100-OFFSET('Water Data'!$G$4,0,10*ROW('Water Data'!G49)),NA())</f>
        <v>#N/A</v>
      </c>
      <c r="N55" s="504" t="e">
        <f ca="1">+IF(AND(ISNUMBER(OFFSET('Water Data'!$G$6,0,10*ROW('Water Data'!G49))),'Data Summary'!CC55="Yes"),OFFSET('Water Data'!$G$6,0,10*ROW('Water Data'!G49)),NA())</f>
        <v>#N/A</v>
      </c>
      <c r="O55" s="504" t="e">
        <f ca="1">+IF(AND(ISNUMBER(OFFSET('Water Data'!$G$9,0,10*ROW('Water Data'!G49))),'Data Summary'!CD55="Yes"),OFFSET('Water Data'!$G$9,0,10*ROW('Water Data'!G49)),NA())</f>
        <v>#N/A</v>
      </c>
      <c r="P55" s="504" t="e">
        <f ca="1">+IF(AND(ISNUMBER(OFFSET('Water Data'!$H$4,0,10*ROW('Water Data'!H49))),'Data Summary'!CE55="Yes"),100-OFFSET('Water Data'!$H$4,0,10*ROW('Water Data'!H49)),NA())</f>
        <v>#N/A</v>
      </c>
      <c r="Q55" s="504" t="e">
        <f ca="1">+IF(AND(ISNUMBER(OFFSET('Water Data'!$H$6,0,10*ROW('Water Data'!H49))),'Data Summary'!CF55="Yes"),OFFSET('Water Data'!$H$6,0,10*ROW('Water Data'!H49)),NA())</f>
        <v>#N/A</v>
      </c>
      <c r="R55" s="504" t="e">
        <f ca="1">+IF(AND(ISNUMBER(OFFSET('Water Data'!$H$9,0,10*ROW('Water Data'!H49))),'Data Summary'!CG55="Yes"),OFFSET('Water Data'!$H$9,0,10*ROW('Water Data'!H49)),NA())</f>
        <v>#N/A</v>
      </c>
      <c r="S55" s="504" t="e">
        <f ca="1">+IF(AND(ISNUMBER(OFFSET('Water Data'!$I$4,0,10*ROW('Water Data'!I49))),'Data Summary'!CH55="Yes"),100-OFFSET('Water Data'!$I$4,0,10*ROW('Water Data'!I49)),NA())</f>
        <v>#N/A</v>
      </c>
      <c r="T55" s="504" t="e">
        <f ca="1">+IF(AND(ISNUMBER(OFFSET('Water Data'!$I$6,0,10*ROW('Water Data'!I49))),'Data Summary'!CI55="Yes"),OFFSET('Water Data'!$I$6,0,10*ROW('Water Data'!I49)),NA())</f>
        <v>#N/A</v>
      </c>
      <c r="U55" s="504" t="e">
        <f ca="1">+IF(AND(ISNUMBER(OFFSET('Water Data'!$I$9,0,10*ROW('Water Data'!I49))),'Data Summary'!CJ55="Yes"),OFFSET('Water Data'!$I$9,0,10*ROW('Water Data'!I49)),NA())</f>
        <v>#N/A</v>
      </c>
      <c r="V55" s="505" t="e">
        <f ca="1">+IF(AND(ISNUMBER(OFFSET('Sanitation Data'!$D$4,0,10*ROW('Sanitation Data'!D49))),'Data Summary'!CK55="Yes"),100-OFFSET('Sanitation Data'!$D$4,0,10*ROW('Sanitation Data'!D49)),NA())</f>
        <v>#N/A</v>
      </c>
      <c r="W55" s="505" t="e">
        <f ca="1">+IF(AND(ISNUMBER(OFFSET('Sanitation Data'!$D$6,0,10*ROW('Sanitation Data'!D49))),'Data Summary'!CL55="Yes"),OFFSET('Sanitation Data'!$D$6,0,10*ROW('Sanitation Data'!D49)),NA())</f>
        <v>#N/A</v>
      </c>
      <c r="X55" s="505" t="e">
        <f ca="1">+IF(AND(ISNUMBER(OFFSET('Sanitation Data'!$D$10,0,10*ROW('Sanitation Data'!D49))),'Data Summary'!CM55="Yes"),OFFSET('Sanitation Data'!$D$10,0,10*ROW('Sanitation Data'!D49)),NA())</f>
        <v>#N/A</v>
      </c>
      <c r="Y55" s="505" t="e">
        <f ca="1">+IF(AND(ISNUMBER(OFFSET('Sanitation Data'!$D$11,0,10*ROW('Sanitation Data'!D49))),'Data Summary'!CN55="Yes"),OFFSET('Sanitation Data'!$D$11,0,10*ROW('Sanitation Data'!D49)),NA())</f>
        <v>#N/A</v>
      </c>
      <c r="Z55" s="505" t="e">
        <f ca="1">+IF(AND(ISNUMBER(OFFSET('Sanitation Data'!$D$12,0,10*ROW('Sanitation Data'!D49))),'Data Summary'!CO55="Yes"),OFFSET('Sanitation Data'!$D$12,0,10*ROW('Sanitation Data'!D49)),NA())</f>
        <v>#N/A</v>
      </c>
      <c r="AA55" s="505" t="e">
        <f ca="1">+IF(AND(ISNUMBER(OFFSET('Sanitation Data'!$E$4,0,10*ROW('Sanitation Data'!E49))),'Data Summary'!CP55="Yes"),100-OFFSET('Sanitation Data'!$E$4,0,10*ROW('Sanitation Data'!E49)),NA())</f>
        <v>#N/A</v>
      </c>
      <c r="AB55" s="505" t="e">
        <f ca="1">+IF(AND(ISNUMBER(OFFSET('Sanitation Data'!$E$6,0,10*ROW('Sanitation Data'!E49))),'Data Summary'!CQ55="Yes"),OFFSET('Sanitation Data'!$E$6,0,10*ROW('Sanitation Data'!E49)),NA())</f>
        <v>#N/A</v>
      </c>
      <c r="AC55" s="505" t="e">
        <f ca="1">+IF(AND(ISNUMBER(OFFSET('Sanitation Data'!$E$10,0,10*ROW('Sanitation Data'!E49))),'Data Summary'!CR55="Yes"),OFFSET('Sanitation Data'!$E$10,0,10*ROW('Sanitation Data'!E49)),NA())</f>
        <v>#N/A</v>
      </c>
      <c r="AD55" s="505" t="e">
        <f ca="1">+IF(AND(ISNUMBER(OFFSET('Sanitation Data'!$E$11,0,10*ROW('Sanitation Data'!E49))),'Data Summary'!CS55="Yes"),OFFSET('Sanitation Data'!$E$11,0,10*ROW('Sanitation Data'!E49)),NA())</f>
        <v>#N/A</v>
      </c>
      <c r="AE55" s="505" t="e">
        <f ca="1">+IF(AND(ISNUMBER(OFFSET('Sanitation Data'!$E$12,0,10*ROW('Sanitation Data'!E49))),'Data Summary'!CT55="Yes"),OFFSET('Sanitation Data'!$E$12,0,10*ROW('Sanitation Data'!E49)),NA())</f>
        <v>#N/A</v>
      </c>
      <c r="AF55" s="505" t="e">
        <f ca="1">+IF(AND(ISNUMBER(OFFSET('Sanitation Data'!$F$4,0,10*ROW('Sanitation Data'!F49))),'Data Summary'!CU55="Yes"),100-OFFSET('Sanitation Data'!$F$4,0,10*ROW('Sanitation Data'!F49)),NA())</f>
        <v>#N/A</v>
      </c>
      <c r="AG55" s="505" t="e">
        <f ca="1">+IF(AND(ISNUMBER(OFFSET('Sanitation Data'!$F$6,0,10*ROW('Sanitation Data'!F49))),'Data Summary'!CV55="Yes"),OFFSET('Sanitation Data'!$F$6,0,10*ROW('Sanitation Data'!F49)),NA())</f>
        <v>#N/A</v>
      </c>
      <c r="AH55" s="505" t="e">
        <f ca="1">+IF(AND(ISNUMBER(OFFSET('Sanitation Data'!$F$10,0,10*ROW('Sanitation Data'!F49))),'Data Summary'!CW55="Yes"),OFFSET('Sanitation Data'!$F$10,0,10*ROW('Sanitation Data'!F49)),NA())</f>
        <v>#N/A</v>
      </c>
      <c r="AI55" s="505" t="e">
        <f ca="1">+IF(AND(ISNUMBER(OFFSET('Sanitation Data'!$F$11,0,10*ROW('Sanitation Data'!F49))),'Data Summary'!CX55="Yes"),OFFSET('Sanitation Data'!$F$11,0,10*ROW('Sanitation Data'!F49)),NA())</f>
        <v>#N/A</v>
      </c>
      <c r="AJ55" s="505" t="e">
        <f ca="1">+IF(AND(ISNUMBER(OFFSET('Sanitation Data'!$F$12,0,10*ROW('Sanitation Data'!F49))),'Data Summary'!CY55="Yes"),OFFSET('Sanitation Data'!$F$12,0,10*ROW('Sanitation Data'!F49)),NA())</f>
        <v>#N/A</v>
      </c>
      <c r="AK55" s="505" t="e">
        <f ca="1">+IF(AND(ISNUMBER(OFFSET('Sanitation Data'!$G$4,0,10*ROW('Sanitation Data'!G49))),'Data Summary'!CZ55="Yes"),100-OFFSET('Sanitation Data'!$G$4,0,10*ROW('Sanitation Data'!G49)),NA())</f>
        <v>#N/A</v>
      </c>
      <c r="AL55" s="505" t="e">
        <f ca="1">+IF(AND(ISNUMBER(OFFSET('Sanitation Data'!$G$6,0,10*ROW('Sanitation Data'!G49))),'Data Summary'!DA55="Yes"),OFFSET('Sanitation Data'!$G$6,0,10*ROW('Sanitation Data'!G49)),NA())</f>
        <v>#N/A</v>
      </c>
      <c r="AM55" s="505" t="e">
        <f ca="1">+IF(AND(ISNUMBER(OFFSET('Sanitation Data'!$G$10,0,10*ROW('Sanitation Data'!G49))),'Data Summary'!DB55="Yes"),OFFSET('Sanitation Data'!$G$10,0,10*ROW('Sanitation Data'!G49)),NA())</f>
        <v>#N/A</v>
      </c>
      <c r="AN55" s="505" t="e">
        <f ca="1">+IF(AND(ISNUMBER(OFFSET('Sanitation Data'!$G$11,0,10*ROW('Sanitation Data'!G49))),'Data Summary'!DC55="Yes"),OFFSET('Sanitation Data'!$G$11,0,10*ROW('Sanitation Data'!G49)),NA())</f>
        <v>#N/A</v>
      </c>
      <c r="AO55" s="505" t="e">
        <f ca="1">+IF(AND(ISNUMBER(OFFSET('Sanitation Data'!$G$12,0,10*ROW('Sanitation Data'!G49))),'Data Summary'!DD55="Yes"),OFFSET('Sanitation Data'!$G$12,0,10*ROW('Sanitation Data'!G49)),NA())</f>
        <v>#N/A</v>
      </c>
      <c r="AP55" s="505" t="e">
        <f ca="1">+IF(AND(ISNUMBER(OFFSET('Sanitation Data'!$H$4,0,10*ROW('Sanitation Data'!H49))),'Data Summary'!DE55="Yes"),100-OFFSET('Sanitation Data'!$H$4,0,10*ROW('Sanitation Data'!H49)),NA())</f>
        <v>#N/A</v>
      </c>
      <c r="AQ55" s="505" t="e">
        <f ca="1">+IF(AND(ISNUMBER(OFFSET('Sanitation Data'!$H$6,0,10*ROW('Sanitation Data'!H49))),'Data Summary'!DF55="Yes"),OFFSET('Sanitation Data'!$H$6,0,10*ROW('Sanitation Data'!H49)),NA())</f>
        <v>#N/A</v>
      </c>
      <c r="AR55" s="505" t="e">
        <f ca="1">+IF(AND(ISNUMBER(OFFSET('Sanitation Data'!$H$10,0,10*ROW('Sanitation Data'!H49))),'Data Summary'!DG55="Yes"),OFFSET('Sanitation Data'!$H$10,0,10*ROW('Sanitation Data'!H49)),NA())</f>
        <v>#N/A</v>
      </c>
      <c r="AS55" s="505" t="e">
        <f ca="1">+IF(AND(ISNUMBER(OFFSET('Sanitation Data'!$H$11,0,10*ROW('Sanitation Data'!H49))),'Data Summary'!DH55="Yes"),OFFSET('Sanitation Data'!$H$11,0,10*ROW('Sanitation Data'!H49)),NA())</f>
        <v>#N/A</v>
      </c>
      <c r="AT55" s="505" t="e">
        <f ca="1">+IF(AND(ISNUMBER(OFFSET('Sanitation Data'!$H$12,0,10*ROW('Sanitation Data'!H49))),'Data Summary'!DI55="Yes"),OFFSET('Sanitation Data'!$H$12,0,10*ROW('Sanitation Data'!H49)),NA())</f>
        <v>#N/A</v>
      </c>
      <c r="AU55" s="505" t="e">
        <f ca="1">+IF(AND(ISNUMBER(OFFSET('Sanitation Data'!$I$4,0,10*ROW('Sanitation Data'!I49))),'Data Summary'!DJ55="Yes"),100-OFFSET('Sanitation Data'!$I$4,0,10*ROW('Sanitation Data'!I49)),NA())</f>
        <v>#N/A</v>
      </c>
      <c r="AV55" s="505" t="e">
        <f ca="1">+IF(AND(ISNUMBER(OFFSET('Sanitation Data'!$I$6,0,10*ROW('Sanitation Data'!I49))),'Data Summary'!DK55="Yes"),OFFSET('Sanitation Data'!$I$6,0,10*ROW('Sanitation Data'!I49)),NA())</f>
        <v>#N/A</v>
      </c>
      <c r="AW55" s="505" t="e">
        <f ca="1">+IF(AND(ISNUMBER(OFFSET('Sanitation Data'!$I$10,0,10*ROW('Sanitation Data'!I49))),'Data Summary'!DL55="Yes"),OFFSET('Sanitation Data'!$I$10,0,10*ROW('Sanitation Data'!I49)),NA())</f>
        <v>#N/A</v>
      </c>
      <c r="AX55" s="505" t="e">
        <f ca="1">+IF(AND(ISNUMBER(OFFSET('Sanitation Data'!$I$11,0,10*ROW('Sanitation Data'!I49))),'Data Summary'!DM55="Yes"),OFFSET('Sanitation Data'!$I$11,0,10*ROW('Sanitation Data'!I49)),NA())</f>
        <v>#N/A</v>
      </c>
      <c r="AY55" s="505" t="e">
        <f ca="1">+IF(AND(ISNUMBER(OFFSET('Sanitation Data'!$I$12,0,10*ROW('Sanitation Data'!I49))),'Data Summary'!DN55="Yes"),OFFSET('Sanitation Data'!$I$12,0,10*ROW('Sanitation Data'!I49)),NA())</f>
        <v>#N/A</v>
      </c>
      <c r="AZ55" s="506" t="e">
        <f ca="1">+IF(AND(ISNUMBER(OFFSET('Hygiene Data'!$D$5,0,10*ROW('Hygiene Data'!D49))),'Data Summary'!DO55="Yes"),OFFSET('Hygiene Data'!$D$5,0,10*ROW('Hygiene Data'!D49)),NA())</f>
        <v>#N/A</v>
      </c>
      <c r="BA55" s="506" t="e">
        <f ca="1">+IF(AND(ISNUMBER(OFFSET('Hygiene Data'!$D$7,0,10*ROW('Hygiene Data'!D49))),'Data Summary'!DP55="Yes"),OFFSET('Hygiene Data'!$D$7,0,10*ROW('Hygiene Data'!D49)),NA())</f>
        <v>#N/A</v>
      </c>
      <c r="BB55" s="506" t="e">
        <f ca="1">+IF(AND(ISNUMBER(OFFSET('Hygiene Data'!$D$9,0,10*ROW('Hygiene Data'!D49))),'Data Summary'!DQ55="Yes"),OFFSET('Hygiene Data'!$D$9,0,10*ROW('Hygiene Data'!D49)),NA())</f>
        <v>#N/A</v>
      </c>
      <c r="BC55" s="506" t="e">
        <f ca="1">+IF(AND(ISNUMBER(OFFSET('Hygiene Data'!$E$5,0,10*ROW('Hygiene Data'!E49))),'Data Summary'!DR55="Yes"),OFFSET('Hygiene Data'!$E$5,0,10*ROW('Hygiene Data'!E49)),NA())</f>
        <v>#N/A</v>
      </c>
      <c r="BD55" s="506" t="e">
        <f ca="1">+IF(AND(ISNUMBER(OFFSET('Hygiene Data'!$E$7,0,10*ROW('Hygiene Data'!E49))),'Data Summary'!DS55="Yes"),OFFSET('Hygiene Data'!$E$7,0,10*ROW('Hygiene Data'!E49)),NA())</f>
        <v>#N/A</v>
      </c>
      <c r="BE55" s="506" t="e">
        <f ca="1">+IF(AND(ISNUMBER(OFFSET('Hygiene Data'!$E$9,0,10*ROW('Hygiene Data'!E49))),'Data Summary'!DT55="Yes"),OFFSET('Hygiene Data'!$E$9,0,10*ROW('Hygiene Data'!E49)),NA())</f>
        <v>#N/A</v>
      </c>
      <c r="BF55" s="506" t="e">
        <f ca="1">+IF(AND(ISNUMBER(OFFSET('Hygiene Data'!$F$5,0,10*ROW('Hygiene Data'!F49))),'Data Summary'!DU55="Yes"),OFFSET('Hygiene Data'!$F$5,0,10*ROW('Hygiene Data'!F49)),NA())</f>
        <v>#N/A</v>
      </c>
      <c r="BG55" s="506" t="e">
        <f ca="1">+IF(AND(ISNUMBER(OFFSET('Hygiene Data'!$F$7,0,10*ROW('Hygiene Data'!F49))),'Data Summary'!DV55="Yes"),OFFSET('Hygiene Data'!$F$7,0,10*ROW('Hygiene Data'!F49)),NA())</f>
        <v>#N/A</v>
      </c>
      <c r="BH55" s="506" t="e">
        <f ca="1">+IF(AND(ISNUMBER(OFFSET('Hygiene Data'!$F$9,0,10*ROW('Hygiene Data'!F49))),'Data Summary'!DW55="Yes"),OFFSET('Hygiene Data'!$F$9,0,10*ROW('Hygiene Data'!F49)),NA())</f>
        <v>#N/A</v>
      </c>
      <c r="BI55" s="506" t="e">
        <f ca="1">+IF(AND(ISNUMBER(OFFSET('Hygiene Data'!$G$5,0,10*ROW('Hygiene Data'!G49))),'Data Summary'!DX55="Yes"),OFFSET('Hygiene Data'!$G$5,0,10*ROW('Hygiene Data'!G49)),NA())</f>
        <v>#N/A</v>
      </c>
      <c r="BJ55" s="506" t="e">
        <f ca="1">+IF(AND(ISNUMBER(OFFSET('Hygiene Data'!$G$7,0,10*ROW('Hygiene Data'!G49))),'Data Summary'!DY55="Yes"),OFFSET('Hygiene Data'!$G$7,0,10*ROW('Hygiene Data'!G49)),NA())</f>
        <v>#N/A</v>
      </c>
      <c r="BK55" s="506" t="e">
        <f ca="1">+IF(AND(ISNUMBER(OFFSET('Hygiene Data'!$G$9,0,10*ROW('Hygiene Data'!G49))),'Data Summary'!DZ55="Yes"),OFFSET('Hygiene Data'!$G$9,0,10*ROW('Hygiene Data'!G49)),NA())</f>
        <v>#N/A</v>
      </c>
      <c r="BL55" s="506" t="e">
        <f ca="1">+IF(AND(ISNUMBER(OFFSET('Hygiene Data'!$H$5,0,10*ROW('Hygiene Data'!H49))),'Data Summary'!EA55="Yes"),OFFSET('Hygiene Data'!$H$5,0,10*ROW('Hygiene Data'!H49)),NA())</f>
        <v>#N/A</v>
      </c>
      <c r="BM55" s="506" t="e">
        <f ca="1">+IF(AND(ISNUMBER(OFFSET('Hygiene Data'!$H$7,0,10*ROW('Hygiene Data'!H49))),'Data Summary'!EB55="Yes"),OFFSET('Hygiene Data'!$H$7,0,10*ROW('Hygiene Data'!H49)),NA())</f>
        <v>#N/A</v>
      </c>
      <c r="BN55" s="506" t="e">
        <f ca="1">+IF(AND(ISNUMBER(OFFSET('Hygiene Data'!$H$9,0,10*ROW('Hygiene Data'!H49))),'Data Summary'!EC55="Yes"),OFFSET('Hygiene Data'!$H$9,0,10*ROW('Hygiene Data'!H49)),NA())</f>
        <v>#N/A</v>
      </c>
      <c r="BO55" s="506" t="e">
        <f ca="1">+IF(AND(ISNUMBER(OFFSET('Hygiene Data'!$I$5,0,10*ROW('Hygiene Data'!I49))),'Data Summary'!ED55="Yes"),OFFSET('Hygiene Data'!$I$5,0,10*ROW('Hygiene Data'!I49)),NA())</f>
        <v>#N/A</v>
      </c>
      <c r="BP55" s="506" t="e">
        <f ca="1">+IF(AND(ISNUMBER(OFFSET('Hygiene Data'!$I$7,0,10*ROW('Hygiene Data'!I49))),'Data Summary'!EE55="Yes"),OFFSET('Hygiene Data'!$I$7,0,10*ROW('Hygiene Data'!I49)),NA())</f>
        <v>#N/A</v>
      </c>
      <c r="BQ55" s="506" t="e">
        <f ca="1">+IF(AND(ISNUMBER(OFFSET('Hygiene Data'!$I$9,0,10*ROW('Hygiene Data'!I49))),'Data Summary'!EF55="Yes"),OFFSET('Hygiene Data'!$I$9,0,10*ROW('Hygiene Data'!I49)),NA())</f>
        <v>#N/A</v>
      </c>
    </row>
    <row r="56" spans="1:69" x14ac:dyDescent="0.25">
      <c r="A56" s="502" t="e">
        <f ca="1">+RIGHT('Data Summary'!A56,LEN('Data Summary'!A56)-9)</f>
        <v>#VALUE!</v>
      </c>
      <c r="B56" s="476" t="str">
        <f ca="1">+IF(ISTEXT('Data Summary'!B56),'Data Summary'!B56,"")</f>
        <v/>
      </c>
      <c r="C56" s="503" t="e">
        <f ca="1">+VALUE('Data Summary'!C56)</f>
        <v>#VALUE!</v>
      </c>
      <c r="D56" s="504" t="e">
        <f ca="1">+IF(AND(ISNUMBER(OFFSET('Water Data'!$D$4,0,10*ROW('Water Data'!D50))),'Data Summary'!BS56="Yes"),100-OFFSET('Water Data'!$D$4,0,10*ROW('Water Data'!D50)),NA())</f>
        <v>#N/A</v>
      </c>
      <c r="E56" s="504" t="e">
        <f ca="1">+IF(AND(ISNUMBER(OFFSET('Water Data'!$D$6,0,10*ROW('Water Data'!D50))),'Data Summary'!BT56="Yes"),OFFSET('Water Data'!$D$6,0,10*ROW('Water Data'!D50)),NA())</f>
        <v>#N/A</v>
      </c>
      <c r="F56" s="504" t="e">
        <f ca="1">+IF(AND(ISNUMBER(OFFSET('Water Data'!$D$9,0,10*ROW('Water Data'!D50))),'Data Summary'!BU56="Yes"),OFFSET('Water Data'!$D$9,0,10*ROW('Water Data'!D50)),NA())</f>
        <v>#N/A</v>
      </c>
      <c r="G56" s="504" t="e">
        <f ca="1">+IF(AND(ISNUMBER(OFFSET('Water Data'!$E$4,0,10*ROW('Water Data'!E50))),'Data Summary'!BV56="Yes"),100-OFFSET('Water Data'!$E$4,0,10*ROW('Water Data'!E50)),NA())</f>
        <v>#N/A</v>
      </c>
      <c r="H56" s="504" t="e">
        <f ca="1">+IF(AND(ISNUMBER(OFFSET('Water Data'!$E$6,0,10*ROW('Water Data'!E50))),'Data Summary'!BW56="Yes"),OFFSET('Water Data'!$E$6,0,10*ROW('Water Data'!E50)),NA())</f>
        <v>#N/A</v>
      </c>
      <c r="I56" s="504" t="e">
        <f ca="1">+IF(AND(ISNUMBER(OFFSET('Water Data'!$E$9,0,10*ROW('Water Data'!E50))),'Data Summary'!BX56="Yes"),OFFSET('Water Data'!$E$9,0,10*ROW('Water Data'!E50)),NA())</f>
        <v>#N/A</v>
      </c>
      <c r="J56" s="504" t="e">
        <f ca="1">+IF(AND(ISNUMBER(OFFSET('Water Data'!$F$4,0,10*ROW('Water Data'!F50))),'Data Summary'!BY56="Yes"),100-OFFSET('Water Data'!$F$4,0,10*ROW('Water Data'!F50)),NA())</f>
        <v>#N/A</v>
      </c>
      <c r="K56" s="504" t="e">
        <f ca="1">+IF(AND(ISNUMBER(OFFSET('Water Data'!$F$6,0,10*ROW('Water Data'!F50))),'Data Summary'!BZ56="Yes"),OFFSET('Water Data'!$F$6,0,10*ROW('Water Data'!F50)),NA())</f>
        <v>#N/A</v>
      </c>
      <c r="L56" s="504" t="e">
        <f ca="1">+IF(AND(ISNUMBER(OFFSET('Water Data'!$F$9,0,10*ROW('Water Data'!F50))),'Data Summary'!CA56="Yes"),OFFSET('Water Data'!$F$9,0,10*ROW('Water Data'!F50)),NA())</f>
        <v>#N/A</v>
      </c>
      <c r="M56" s="504" t="e">
        <f ca="1">+IF(AND(ISNUMBER(OFFSET('Water Data'!$G$4,0,10*ROW('Water Data'!G50))),'Data Summary'!CB56="Yes"),100-OFFSET('Water Data'!$G$4,0,10*ROW('Water Data'!G50)),NA())</f>
        <v>#N/A</v>
      </c>
      <c r="N56" s="504" t="e">
        <f ca="1">+IF(AND(ISNUMBER(OFFSET('Water Data'!$G$6,0,10*ROW('Water Data'!G50))),'Data Summary'!CC56="Yes"),OFFSET('Water Data'!$G$6,0,10*ROW('Water Data'!G50)),NA())</f>
        <v>#N/A</v>
      </c>
      <c r="O56" s="504" t="e">
        <f ca="1">+IF(AND(ISNUMBER(OFFSET('Water Data'!$G$9,0,10*ROW('Water Data'!G50))),'Data Summary'!CD56="Yes"),OFFSET('Water Data'!$G$9,0,10*ROW('Water Data'!G50)),NA())</f>
        <v>#N/A</v>
      </c>
      <c r="P56" s="504" t="e">
        <f ca="1">+IF(AND(ISNUMBER(OFFSET('Water Data'!$H$4,0,10*ROW('Water Data'!H50))),'Data Summary'!CE56="Yes"),100-OFFSET('Water Data'!$H$4,0,10*ROW('Water Data'!H50)),NA())</f>
        <v>#N/A</v>
      </c>
      <c r="Q56" s="504" t="e">
        <f ca="1">+IF(AND(ISNUMBER(OFFSET('Water Data'!$H$6,0,10*ROW('Water Data'!H50))),'Data Summary'!CF56="Yes"),OFFSET('Water Data'!$H$6,0,10*ROW('Water Data'!H50)),NA())</f>
        <v>#N/A</v>
      </c>
      <c r="R56" s="504" t="e">
        <f ca="1">+IF(AND(ISNUMBER(OFFSET('Water Data'!$H$9,0,10*ROW('Water Data'!H50))),'Data Summary'!CG56="Yes"),OFFSET('Water Data'!$H$9,0,10*ROW('Water Data'!H50)),NA())</f>
        <v>#N/A</v>
      </c>
      <c r="S56" s="504" t="e">
        <f ca="1">+IF(AND(ISNUMBER(OFFSET('Water Data'!$I$4,0,10*ROW('Water Data'!I50))),'Data Summary'!CH56="Yes"),100-OFFSET('Water Data'!$I$4,0,10*ROW('Water Data'!I50)),NA())</f>
        <v>#N/A</v>
      </c>
      <c r="T56" s="504" t="e">
        <f ca="1">+IF(AND(ISNUMBER(OFFSET('Water Data'!$I$6,0,10*ROW('Water Data'!I50))),'Data Summary'!CI56="Yes"),OFFSET('Water Data'!$I$6,0,10*ROW('Water Data'!I50)),NA())</f>
        <v>#N/A</v>
      </c>
      <c r="U56" s="504" t="e">
        <f ca="1">+IF(AND(ISNUMBER(OFFSET('Water Data'!$I$9,0,10*ROW('Water Data'!I50))),'Data Summary'!CJ56="Yes"),OFFSET('Water Data'!$I$9,0,10*ROW('Water Data'!I50)),NA())</f>
        <v>#N/A</v>
      </c>
      <c r="V56" s="505" t="e">
        <f ca="1">+IF(AND(ISNUMBER(OFFSET('Sanitation Data'!$D$4,0,10*ROW('Sanitation Data'!D50))),'Data Summary'!CK56="Yes"),100-OFFSET('Sanitation Data'!$D$4,0,10*ROW('Sanitation Data'!D50)),NA())</f>
        <v>#N/A</v>
      </c>
      <c r="W56" s="505" t="e">
        <f ca="1">+IF(AND(ISNUMBER(OFFSET('Sanitation Data'!$D$6,0,10*ROW('Sanitation Data'!D50))),'Data Summary'!CL56="Yes"),OFFSET('Sanitation Data'!$D$6,0,10*ROW('Sanitation Data'!D50)),NA())</f>
        <v>#N/A</v>
      </c>
      <c r="X56" s="505" t="e">
        <f ca="1">+IF(AND(ISNUMBER(OFFSET('Sanitation Data'!$D$10,0,10*ROW('Sanitation Data'!D50))),'Data Summary'!CM56="Yes"),OFFSET('Sanitation Data'!$D$10,0,10*ROW('Sanitation Data'!D50)),NA())</f>
        <v>#N/A</v>
      </c>
      <c r="Y56" s="505" t="e">
        <f ca="1">+IF(AND(ISNUMBER(OFFSET('Sanitation Data'!$D$11,0,10*ROW('Sanitation Data'!D50))),'Data Summary'!CN56="Yes"),OFFSET('Sanitation Data'!$D$11,0,10*ROW('Sanitation Data'!D50)),NA())</f>
        <v>#N/A</v>
      </c>
      <c r="Z56" s="505" t="e">
        <f ca="1">+IF(AND(ISNUMBER(OFFSET('Sanitation Data'!$D$12,0,10*ROW('Sanitation Data'!D50))),'Data Summary'!CO56="Yes"),OFFSET('Sanitation Data'!$D$12,0,10*ROW('Sanitation Data'!D50)),NA())</f>
        <v>#N/A</v>
      </c>
      <c r="AA56" s="505" t="e">
        <f ca="1">+IF(AND(ISNUMBER(OFFSET('Sanitation Data'!$E$4,0,10*ROW('Sanitation Data'!E50))),'Data Summary'!CP56="Yes"),100-OFFSET('Sanitation Data'!$E$4,0,10*ROW('Sanitation Data'!E50)),NA())</f>
        <v>#N/A</v>
      </c>
      <c r="AB56" s="505" t="e">
        <f ca="1">+IF(AND(ISNUMBER(OFFSET('Sanitation Data'!$E$6,0,10*ROW('Sanitation Data'!E50))),'Data Summary'!CQ56="Yes"),OFFSET('Sanitation Data'!$E$6,0,10*ROW('Sanitation Data'!E50)),NA())</f>
        <v>#N/A</v>
      </c>
      <c r="AC56" s="505" t="e">
        <f ca="1">+IF(AND(ISNUMBER(OFFSET('Sanitation Data'!$E$10,0,10*ROW('Sanitation Data'!E50))),'Data Summary'!CR56="Yes"),OFFSET('Sanitation Data'!$E$10,0,10*ROW('Sanitation Data'!E50)),NA())</f>
        <v>#N/A</v>
      </c>
      <c r="AD56" s="505" t="e">
        <f ca="1">+IF(AND(ISNUMBER(OFFSET('Sanitation Data'!$E$11,0,10*ROW('Sanitation Data'!E50))),'Data Summary'!CS56="Yes"),OFFSET('Sanitation Data'!$E$11,0,10*ROW('Sanitation Data'!E50)),NA())</f>
        <v>#N/A</v>
      </c>
      <c r="AE56" s="505" t="e">
        <f ca="1">+IF(AND(ISNUMBER(OFFSET('Sanitation Data'!$E$12,0,10*ROW('Sanitation Data'!E50))),'Data Summary'!CT56="Yes"),OFFSET('Sanitation Data'!$E$12,0,10*ROW('Sanitation Data'!E50)),NA())</f>
        <v>#N/A</v>
      </c>
      <c r="AF56" s="505" t="e">
        <f ca="1">+IF(AND(ISNUMBER(OFFSET('Sanitation Data'!$F$4,0,10*ROW('Sanitation Data'!F50))),'Data Summary'!CU56="Yes"),100-OFFSET('Sanitation Data'!$F$4,0,10*ROW('Sanitation Data'!F50)),NA())</f>
        <v>#N/A</v>
      </c>
      <c r="AG56" s="505" t="e">
        <f ca="1">+IF(AND(ISNUMBER(OFFSET('Sanitation Data'!$F$6,0,10*ROW('Sanitation Data'!F50))),'Data Summary'!CV56="Yes"),OFFSET('Sanitation Data'!$F$6,0,10*ROW('Sanitation Data'!F50)),NA())</f>
        <v>#N/A</v>
      </c>
      <c r="AH56" s="505" t="e">
        <f ca="1">+IF(AND(ISNUMBER(OFFSET('Sanitation Data'!$F$10,0,10*ROW('Sanitation Data'!F50))),'Data Summary'!CW56="Yes"),OFFSET('Sanitation Data'!$F$10,0,10*ROW('Sanitation Data'!F50)),NA())</f>
        <v>#N/A</v>
      </c>
      <c r="AI56" s="505" t="e">
        <f ca="1">+IF(AND(ISNUMBER(OFFSET('Sanitation Data'!$F$11,0,10*ROW('Sanitation Data'!F50))),'Data Summary'!CX56="Yes"),OFFSET('Sanitation Data'!$F$11,0,10*ROW('Sanitation Data'!F50)),NA())</f>
        <v>#N/A</v>
      </c>
      <c r="AJ56" s="505" t="e">
        <f ca="1">+IF(AND(ISNUMBER(OFFSET('Sanitation Data'!$F$12,0,10*ROW('Sanitation Data'!F50))),'Data Summary'!CY56="Yes"),OFFSET('Sanitation Data'!$F$12,0,10*ROW('Sanitation Data'!F50)),NA())</f>
        <v>#N/A</v>
      </c>
      <c r="AK56" s="505" t="e">
        <f ca="1">+IF(AND(ISNUMBER(OFFSET('Sanitation Data'!$G$4,0,10*ROW('Sanitation Data'!G50))),'Data Summary'!CZ56="Yes"),100-OFFSET('Sanitation Data'!$G$4,0,10*ROW('Sanitation Data'!G50)),NA())</f>
        <v>#N/A</v>
      </c>
      <c r="AL56" s="505" t="e">
        <f ca="1">+IF(AND(ISNUMBER(OFFSET('Sanitation Data'!$G$6,0,10*ROW('Sanitation Data'!G50))),'Data Summary'!DA56="Yes"),OFFSET('Sanitation Data'!$G$6,0,10*ROW('Sanitation Data'!G50)),NA())</f>
        <v>#N/A</v>
      </c>
      <c r="AM56" s="505" t="e">
        <f ca="1">+IF(AND(ISNUMBER(OFFSET('Sanitation Data'!$G$10,0,10*ROW('Sanitation Data'!G50))),'Data Summary'!DB56="Yes"),OFFSET('Sanitation Data'!$G$10,0,10*ROW('Sanitation Data'!G50)),NA())</f>
        <v>#N/A</v>
      </c>
      <c r="AN56" s="505" t="e">
        <f ca="1">+IF(AND(ISNUMBER(OFFSET('Sanitation Data'!$G$11,0,10*ROW('Sanitation Data'!G50))),'Data Summary'!DC56="Yes"),OFFSET('Sanitation Data'!$G$11,0,10*ROW('Sanitation Data'!G50)),NA())</f>
        <v>#N/A</v>
      </c>
      <c r="AO56" s="505" t="e">
        <f ca="1">+IF(AND(ISNUMBER(OFFSET('Sanitation Data'!$G$12,0,10*ROW('Sanitation Data'!G50))),'Data Summary'!DD56="Yes"),OFFSET('Sanitation Data'!$G$12,0,10*ROW('Sanitation Data'!G50)),NA())</f>
        <v>#N/A</v>
      </c>
      <c r="AP56" s="505" t="e">
        <f ca="1">+IF(AND(ISNUMBER(OFFSET('Sanitation Data'!$H$4,0,10*ROW('Sanitation Data'!H50))),'Data Summary'!DE56="Yes"),100-OFFSET('Sanitation Data'!$H$4,0,10*ROW('Sanitation Data'!H50)),NA())</f>
        <v>#N/A</v>
      </c>
      <c r="AQ56" s="505" t="e">
        <f ca="1">+IF(AND(ISNUMBER(OFFSET('Sanitation Data'!$H$6,0,10*ROW('Sanitation Data'!H50))),'Data Summary'!DF56="Yes"),OFFSET('Sanitation Data'!$H$6,0,10*ROW('Sanitation Data'!H50)),NA())</f>
        <v>#N/A</v>
      </c>
      <c r="AR56" s="505" t="e">
        <f ca="1">+IF(AND(ISNUMBER(OFFSET('Sanitation Data'!$H$10,0,10*ROW('Sanitation Data'!H50))),'Data Summary'!DG56="Yes"),OFFSET('Sanitation Data'!$H$10,0,10*ROW('Sanitation Data'!H50)),NA())</f>
        <v>#N/A</v>
      </c>
      <c r="AS56" s="505" t="e">
        <f ca="1">+IF(AND(ISNUMBER(OFFSET('Sanitation Data'!$H$11,0,10*ROW('Sanitation Data'!H50))),'Data Summary'!DH56="Yes"),OFFSET('Sanitation Data'!$H$11,0,10*ROW('Sanitation Data'!H50)),NA())</f>
        <v>#N/A</v>
      </c>
      <c r="AT56" s="505" t="e">
        <f ca="1">+IF(AND(ISNUMBER(OFFSET('Sanitation Data'!$H$12,0,10*ROW('Sanitation Data'!H50))),'Data Summary'!DI56="Yes"),OFFSET('Sanitation Data'!$H$12,0,10*ROW('Sanitation Data'!H50)),NA())</f>
        <v>#N/A</v>
      </c>
      <c r="AU56" s="505" t="e">
        <f ca="1">+IF(AND(ISNUMBER(OFFSET('Sanitation Data'!$I$4,0,10*ROW('Sanitation Data'!I50))),'Data Summary'!DJ56="Yes"),100-OFFSET('Sanitation Data'!$I$4,0,10*ROW('Sanitation Data'!I50)),NA())</f>
        <v>#N/A</v>
      </c>
      <c r="AV56" s="505" t="e">
        <f ca="1">+IF(AND(ISNUMBER(OFFSET('Sanitation Data'!$I$6,0,10*ROW('Sanitation Data'!I50))),'Data Summary'!DK56="Yes"),OFFSET('Sanitation Data'!$I$6,0,10*ROW('Sanitation Data'!I50)),NA())</f>
        <v>#N/A</v>
      </c>
      <c r="AW56" s="505" t="e">
        <f ca="1">+IF(AND(ISNUMBER(OFFSET('Sanitation Data'!$I$10,0,10*ROW('Sanitation Data'!I50))),'Data Summary'!DL56="Yes"),OFFSET('Sanitation Data'!$I$10,0,10*ROW('Sanitation Data'!I50)),NA())</f>
        <v>#N/A</v>
      </c>
      <c r="AX56" s="505" t="e">
        <f ca="1">+IF(AND(ISNUMBER(OFFSET('Sanitation Data'!$I$11,0,10*ROW('Sanitation Data'!I50))),'Data Summary'!DM56="Yes"),OFFSET('Sanitation Data'!$I$11,0,10*ROW('Sanitation Data'!I50)),NA())</f>
        <v>#N/A</v>
      </c>
      <c r="AY56" s="505" t="e">
        <f ca="1">+IF(AND(ISNUMBER(OFFSET('Sanitation Data'!$I$12,0,10*ROW('Sanitation Data'!I50))),'Data Summary'!DN56="Yes"),OFFSET('Sanitation Data'!$I$12,0,10*ROW('Sanitation Data'!I50)),NA())</f>
        <v>#N/A</v>
      </c>
      <c r="AZ56" s="506" t="e">
        <f ca="1">+IF(AND(ISNUMBER(OFFSET('Hygiene Data'!$D$5,0,10*ROW('Hygiene Data'!D50))),'Data Summary'!DO56="Yes"),OFFSET('Hygiene Data'!$D$5,0,10*ROW('Hygiene Data'!D50)),NA())</f>
        <v>#N/A</v>
      </c>
      <c r="BA56" s="506" t="e">
        <f ca="1">+IF(AND(ISNUMBER(OFFSET('Hygiene Data'!$D$7,0,10*ROW('Hygiene Data'!D50))),'Data Summary'!DP56="Yes"),OFFSET('Hygiene Data'!$D$7,0,10*ROW('Hygiene Data'!D50)),NA())</f>
        <v>#N/A</v>
      </c>
      <c r="BB56" s="506" t="e">
        <f ca="1">+IF(AND(ISNUMBER(OFFSET('Hygiene Data'!$D$9,0,10*ROW('Hygiene Data'!D50))),'Data Summary'!DQ56="Yes"),OFFSET('Hygiene Data'!$D$9,0,10*ROW('Hygiene Data'!D50)),NA())</f>
        <v>#N/A</v>
      </c>
      <c r="BC56" s="506" t="e">
        <f ca="1">+IF(AND(ISNUMBER(OFFSET('Hygiene Data'!$E$5,0,10*ROW('Hygiene Data'!E50))),'Data Summary'!DR56="Yes"),OFFSET('Hygiene Data'!$E$5,0,10*ROW('Hygiene Data'!E50)),NA())</f>
        <v>#N/A</v>
      </c>
      <c r="BD56" s="506" t="e">
        <f ca="1">+IF(AND(ISNUMBER(OFFSET('Hygiene Data'!$E$7,0,10*ROW('Hygiene Data'!E50))),'Data Summary'!DS56="Yes"),OFFSET('Hygiene Data'!$E$7,0,10*ROW('Hygiene Data'!E50)),NA())</f>
        <v>#N/A</v>
      </c>
      <c r="BE56" s="506" t="e">
        <f ca="1">+IF(AND(ISNUMBER(OFFSET('Hygiene Data'!$E$9,0,10*ROW('Hygiene Data'!E50))),'Data Summary'!DT56="Yes"),OFFSET('Hygiene Data'!$E$9,0,10*ROW('Hygiene Data'!E50)),NA())</f>
        <v>#N/A</v>
      </c>
      <c r="BF56" s="506" t="e">
        <f ca="1">+IF(AND(ISNUMBER(OFFSET('Hygiene Data'!$F$5,0,10*ROW('Hygiene Data'!F50))),'Data Summary'!DU56="Yes"),OFFSET('Hygiene Data'!$F$5,0,10*ROW('Hygiene Data'!F50)),NA())</f>
        <v>#N/A</v>
      </c>
      <c r="BG56" s="506" t="e">
        <f ca="1">+IF(AND(ISNUMBER(OFFSET('Hygiene Data'!$F$7,0,10*ROW('Hygiene Data'!F50))),'Data Summary'!DV56="Yes"),OFFSET('Hygiene Data'!$F$7,0,10*ROW('Hygiene Data'!F50)),NA())</f>
        <v>#N/A</v>
      </c>
      <c r="BH56" s="506" t="e">
        <f ca="1">+IF(AND(ISNUMBER(OFFSET('Hygiene Data'!$F$9,0,10*ROW('Hygiene Data'!F50))),'Data Summary'!DW56="Yes"),OFFSET('Hygiene Data'!$F$9,0,10*ROW('Hygiene Data'!F50)),NA())</f>
        <v>#N/A</v>
      </c>
      <c r="BI56" s="506" t="e">
        <f ca="1">+IF(AND(ISNUMBER(OFFSET('Hygiene Data'!$G$5,0,10*ROW('Hygiene Data'!G50))),'Data Summary'!DX56="Yes"),OFFSET('Hygiene Data'!$G$5,0,10*ROW('Hygiene Data'!G50)),NA())</f>
        <v>#N/A</v>
      </c>
      <c r="BJ56" s="506" t="e">
        <f ca="1">+IF(AND(ISNUMBER(OFFSET('Hygiene Data'!$G$7,0,10*ROW('Hygiene Data'!G50))),'Data Summary'!DY56="Yes"),OFFSET('Hygiene Data'!$G$7,0,10*ROW('Hygiene Data'!G50)),NA())</f>
        <v>#N/A</v>
      </c>
      <c r="BK56" s="506" t="e">
        <f ca="1">+IF(AND(ISNUMBER(OFFSET('Hygiene Data'!$G$9,0,10*ROW('Hygiene Data'!G50))),'Data Summary'!DZ56="Yes"),OFFSET('Hygiene Data'!$G$9,0,10*ROW('Hygiene Data'!G50)),NA())</f>
        <v>#N/A</v>
      </c>
      <c r="BL56" s="506" t="e">
        <f ca="1">+IF(AND(ISNUMBER(OFFSET('Hygiene Data'!$H$5,0,10*ROW('Hygiene Data'!H50))),'Data Summary'!EA56="Yes"),OFFSET('Hygiene Data'!$H$5,0,10*ROW('Hygiene Data'!H50)),NA())</f>
        <v>#N/A</v>
      </c>
      <c r="BM56" s="506" t="e">
        <f ca="1">+IF(AND(ISNUMBER(OFFSET('Hygiene Data'!$H$7,0,10*ROW('Hygiene Data'!H50))),'Data Summary'!EB56="Yes"),OFFSET('Hygiene Data'!$H$7,0,10*ROW('Hygiene Data'!H50)),NA())</f>
        <v>#N/A</v>
      </c>
      <c r="BN56" s="506" t="e">
        <f ca="1">+IF(AND(ISNUMBER(OFFSET('Hygiene Data'!$H$9,0,10*ROW('Hygiene Data'!H50))),'Data Summary'!EC56="Yes"),OFFSET('Hygiene Data'!$H$9,0,10*ROW('Hygiene Data'!H50)),NA())</f>
        <v>#N/A</v>
      </c>
      <c r="BO56" s="506" t="e">
        <f ca="1">+IF(AND(ISNUMBER(OFFSET('Hygiene Data'!$I$5,0,10*ROW('Hygiene Data'!I50))),'Data Summary'!ED56="Yes"),OFFSET('Hygiene Data'!$I$5,0,10*ROW('Hygiene Data'!I50)),NA())</f>
        <v>#N/A</v>
      </c>
      <c r="BP56" s="506" t="e">
        <f ca="1">+IF(AND(ISNUMBER(OFFSET('Hygiene Data'!$I$7,0,10*ROW('Hygiene Data'!I50))),'Data Summary'!EE56="Yes"),OFFSET('Hygiene Data'!$I$7,0,10*ROW('Hygiene Data'!I50)),NA())</f>
        <v>#N/A</v>
      </c>
      <c r="BQ56" s="506" t="e">
        <f ca="1">+IF(AND(ISNUMBER(OFFSET('Hygiene Data'!$I$9,0,10*ROW('Hygiene Data'!I50))),'Data Summary'!EF56="Yes"),OFFSET('Hygiene Data'!$I$9,0,10*ROW('Hygiene Data'!I50)),NA())</f>
        <v>#N/A</v>
      </c>
    </row>
    <row r="57" spans="1:69" x14ac:dyDescent="0.25">
      <c r="A57" s="502" t="e">
        <f ca="1">+RIGHT('Data Summary'!A57,LEN('Data Summary'!A57)-9)</f>
        <v>#VALUE!</v>
      </c>
      <c r="B57" s="476" t="str">
        <f ca="1">+IF(ISTEXT('Data Summary'!B57),'Data Summary'!B57,"")</f>
        <v/>
      </c>
      <c r="C57" s="503" t="e">
        <f ca="1">+VALUE('Data Summary'!C57)</f>
        <v>#VALUE!</v>
      </c>
      <c r="D57" s="504" t="e">
        <f ca="1">+IF(AND(ISNUMBER(OFFSET('Water Data'!$D$4,0,10*ROW('Water Data'!D51))),'Data Summary'!BS57="Yes"),100-OFFSET('Water Data'!$D$4,0,10*ROW('Water Data'!D51)),NA())</f>
        <v>#N/A</v>
      </c>
      <c r="E57" s="504" t="e">
        <f ca="1">+IF(AND(ISNUMBER(OFFSET('Water Data'!$D$6,0,10*ROW('Water Data'!D51))),'Data Summary'!BT57="Yes"),OFFSET('Water Data'!$D$6,0,10*ROW('Water Data'!D51)),NA())</f>
        <v>#N/A</v>
      </c>
      <c r="F57" s="504" t="e">
        <f ca="1">+IF(AND(ISNUMBER(OFFSET('Water Data'!$D$9,0,10*ROW('Water Data'!D51))),'Data Summary'!BU57="Yes"),OFFSET('Water Data'!$D$9,0,10*ROW('Water Data'!D51)),NA())</f>
        <v>#N/A</v>
      </c>
      <c r="G57" s="504" t="e">
        <f ca="1">+IF(AND(ISNUMBER(OFFSET('Water Data'!$E$4,0,10*ROW('Water Data'!E51))),'Data Summary'!BV57="Yes"),100-OFFSET('Water Data'!$E$4,0,10*ROW('Water Data'!E51)),NA())</f>
        <v>#N/A</v>
      </c>
      <c r="H57" s="504" t="e">
        <f ca="1">+IF(AND(ISNUMBER(OFFSET('Water Data'!$E$6,0,10*ROW('Water Data'!E51))),'Data Summary'!BW57="Yes"),OFFSET('Water Data'!$E$6,0,10*ROW('Water Data'!E51)),NA())</f>
        <v>#N/A</v>
      </c>
      <c r="I57" s="504" t="e">
        <f ca="1">+IF(AND(ISNUMBER(OFFSET('Water Data'!$E$9,0,10*ROW('Water Data'!E51))),'Data Summary'!BX57="Yes"),OFFSET('Water Data'!$E$9,0,10*ROW('Water Data'!E51)),NA())</f>
        <v>#N/A</v>
      </c>
      <c r="J57" s="504" t="e">
        <f ca="1">+IF(AND(ISNUMBER(OFFSET('Water Data'!$F$4,0,10*ROW('Water Data'!F51))),'Data Summary'!BY57="Yes"),100-OFFSET('Water Data'!$F$4,0,10*ROW('Water Data'!F51)),NA())</f>
        <v>#N/A</v>
      </c>
      <c r="K57" s="504" t="e">
        <f ca="1">+IF(AND(ISNUMBER(OFFSET('Water Data'!$F$6,0,10*ROW('Water Data'!F51))),'Data Summary'!BZ57="Yes"),OFFSET('Water Data'!$F$6,0,10*ROW('Water Data'!F51)),NA())</f>
        <v>#N/A</v>
      </c>
      <c r="L57" s="504" t="e">
        <f ca="1">+IF(AND(ISNUMBER(OFFSET('Water Data'!$F$9,0,10*ROW('Water Data'!F51))),'Data Summary'!CA57="Yes"),OFFSET('Water Data'!$F$9,0,10*ROW('Water Data'!F51)),NA())</f>
        <v>#N/A</v>
      </c>
      <c r="M57" s="504" t="e">
        <f ca="1">+IF(AND(ISNUMBER(OFFSET('Water Data'!$G$4,0,10*ROW('Water Data'!G51))),'Data Summary'!CB57="Yes"),100-OFFSET('Water Data'!$G$4,0,10*ROW('Water Data'!G51)),NA())</f>
        <v>#N/A</v>
      </c>
      <c r="N57" s="504" t="e">
        <f ca="1">+IF(AND(ISNUMBER(OFFSET('Water Data'!$G$6,0,10*ROW('Water Data'!G51))),'Data Summary'!CC57="Yes"),OFFSET('Water Data'!$G$6,0,10*ROW('Water Data'!G51)),NA())</f>
        <v>#N/A</v>
      </c>
      <c r="O57" s="504" t="e">
        <f ca="1">+IF(AND(ISNUMBER(OFFSET('Water Data'!$G$9,0,10*ROW('Water Data'!G51))),'Data Summary'!CD57="Yes"),OFFSET('Water Data'!$G$9,0,10*ROW('Water Data'!G51)),NA())</f>
        <v>#N/A</v>
      </c>
      <c r="P57" s="504" t="e">
        <f ca="1">+IF(AND(ISNUMBER(OFFSET('Water Data'!$H$4,0,10*ROW('Water Data'!H51))),'Data Summary'!CE57="Yes"),100-OFFSET('Water Data'!$H$4,0,10*ROW('Water Data'!H51)),NA())</f>
        <v>#N/A</v>
      </c>
      <c r="Q57" s="504" t="e">
        <f ca="1">+IF(AND(ISNUMBER(OFFSET('Water Data'!$H$6,0,10*ROW('Water Data'!H51))),'Data Summary'!CF57="Yes"),OFFSET('Water Data'!$H$6,0,10*ROW('Water Data'!H51)),NA())</f>
        <v>#N/A</v>
      </c>
      <c r="R57" s="504" t="e">
        <f ca="1">+IF(AND(ISNUMBER(OFFSET('Water Data'!$H$9,0,10*ROW('Water Data'!H51))),'Data Summary'!CG57="Yes"),OFFSET('Water Data'!$H$9,0,10*ROW('Water Data'!H51)),NA())</f>
        <v>#N/A</v>
      </c>
      <c r="S57" s="504" t="e">
        <f ca="1">+IF(AND(ISNUMBER(OFFSET('Water Data'!$I$4,0,10*ROW('Water Data'!I51))),'Data Summary'!CH57="Yes"),100-OFFSET('Water Data'!$I$4,0,10*ROW('Water Data'!I51)),NA())</f>
        <v>#N/A</v>
      </c>
      <c r="T57" s="504" t="e">
        <f ca="1">+IF(AND(ISNUMBER(OFFSET('Water Data'!$I$6,0,10*ROW('Water Data'!I51))),'Data Summary'!CI57="Yes"),OFFSET('Water Data'!$I$6,0,10*ROW('Water Data'!I51)),NA())</f>
        <v>#N/A</v>
      </c>
      <c r="U57" s="504" t="e">
        <f ca="1">+IF(AND(ISNUMBER(OFFSET('Water Data'!$I$9,0,10*ROW('Water Data'!I51))),'Data Summary'!CJ57="Yes"),OFFSET('Water Data'!$I$9,0,10*ROW('Water Data'!I51)),NA())</f>
        <v>#N/A</v>
      </c>
      <c r="V57" s="505" t="e">
        <f ca="1">+IF(AND(ISNUMBER(OFFSET('Sanitation Data'!$D$4,0,10*ROW('Sanitation Data'!D51))),'Data Summary'!CK57="Yes"),100-OFFSET('Sanitation Data'!$D$4,0,10*ROW('Sanitation Data'!D51)),NA())</f>
        <v>#N/A</v>
      </c>
      <c r="W57" s="505" t="e">
        <f ca="1">+IF(AND(ISNUMBER(OFFSET('Sanitation Data'!$D$6,0,10*ROW('Sanitation Data'!D51))),'Data Summary'!CL57="Yes"),OFFSET('Sanitation Data'!$D$6,0,10*ROW('Sanitation Data'!D51)),NA())</f>
        <v>#N/A</v>
      </c>
      <c r="X57" s="505" t="e">
        <f ca="1">+IF(AND(ISNUMBER(OFFSET('Sanitation Data'!$D$10,0,10*ROW('Sanitation Data'!D51))),'Data Summary'!CM57="Yes"),OFFSET('Sanitation Data'!$D$10,0,10*ROW('Sanitation Data'!D51)),NA())</f>
        <v>#N/A</v>
      </c>
      <c r="Y57" s="505" t="e">
        <f ca="1">+IF(AND(ISNUMBER(OFFSET('Sanitation Data'!$D$11,0,10*ROW('Sanitation Data'!D51))),'Data Summary'!CN57="Yes"),OFFSET('Sanitation Data'!$D$11,0,10*ROW('Sanitation Data'!D51)),NA())</f>
        <v>#N/A</v>
      </c>
      <c r="Z57" s="505" t="e">
        <f ca="1">+IF(AND(ISNUMBER(OFFSET('Sanitation Data'!$D$12,0,10*ROW('Sanitation Data'!D51))),'Data Summary'!CO57="Yes"),OFFSET('Sanitation Data'!$D$12,0,10*ROW('Sanitation Data'!D51)),NA())</f>
        <v>#N/A</v>
      </c>
      <c r="AA57" s="505" t="e">
        <f ca="1">+IF(AND(ISNUMBER(OFFSET('Sanitation Data'!$E$4,0,10*ROW('Sanitation Data'!E51))),'Data Summary'!CP57="Yes"),100-OFFSET('Sanitation Data'!$E$4,0,10*ROW('Sanitation Data'!E51)),NA())</f>
        <v>#N/A</v>
      </c>
      <c r="AB57" s="505" t="e">
        <f ca="1">+IF(AND(ISNUMBER(OFFSET('Sanitation Data'!$E$6,0,10*ROW('Sanitation Data'!E51))),'Data Summary'!CQ57="Yes"),OFFSET('Sanitation Data'!$E$6,0,10*ROW('Sanitation Data'!E51)),NA())</f>
        <v>#N/A</v>
      </c>
      <c r="AC57" s="505" t="e">
        <f ca="1">+IF(AND(ISNUMBER(OFFSET('Sanitation Data'!$E$10,0,10*ROW('Sanitation Data'!E51))),'Data Summary'!CR57="Yes"),OFFSET('Sanitation Data'!$E$10,0,10*ROW('Sanitation Data'!E51)),NA())</f>
        <v>#N/A</v>
      </c>
      <c r="AD57" s="505" t="e">
        <f ca="1">+IF(AND(ISNUMBER(OFFSET('Sanitation Data'!$E$11,0,10*ROW('Sanitation Data'!E51))),'Data Summary'!CS57="Yes"),OFFSET('Sanitation Data'!$E$11,0,10*ROW('Sanitation Data'!E51)),NA())</f>
        <v>#N/A</v>
      </c>
      <c r="AE57" s="505" t="e">
        <f ca="1">+IF(AND(ISNUMBER(OFFSET('Sanitation Data'!$E$12,0,10*ROW('Sanitation Data'!E51))),'Data Summary'!CT57="Yes"),OFFSET('Sanitation Data'!$E$12,0,10*ROW('Sanitation Data'!E51)),NA())</f>
        <v>#N/A</v>
      </c>
      <c r="AF57" s="505" t="e">
        <f ca="1">+IF(AND(ISNUMBER(OFFSET('Sanitation Data'!$F$4,0,10*ROW('Sanitation Data'!F51))),'Data Summary'!CU57="Yes"),100-OFFSET('Sanitation Data'!$F$4,0,10*ROW('Sanitation Data'!F51)),NA())</f>
        <v>#N/A</v>
      </c>
      <c r="AG57" s="505" t="e">
        <f ca="1">+IF(AND(ISNUMBER(OFFSET('Sanitation Data'!$F$6,0,10*ROW('Sanitation Data'!F51))),'Data Summary'!CV57="Yes"),OFFSET('Sanitation Data'!$F$6,0,10*ROW('Sanitation Data'!F51)),NA())</f>
        <v>#N/A</v>
      </c>
      <c r="AH57" s="505" t="e">
        <f ca="1">+IF(AND(ISNUMBER(OFFSET('Sanitation Data'!$F$10,0,10*ROW('Sanitation Data'!F51))),'Data Summary'!CW57="Yes"),OFFSET('Sanitation Data'!$F$10,0,10*ROW('Sanitation Data'!F51)),NA())</f>
        <v>#N/A</v>
      </c>
      <c r="AI57" s="505" t="e">
        <f ca="1">+IF(AND(ISNUMBER(OFFSET('Sanitation Data'!$F$11,0,10*ROW('Sanitation Data'!F51))),'Data Summary'!CX57="Yes"),OFFSET('Sanitation Data'!$F$11,0,10*ROW('Sanitation Data'!F51)),NA())</f>
        <v>#N/A</v>
      </c>
      <c r="AJ57" s="505" t="e">
        <f ca="1">+IF(AND(ISNUMBER(OFFSET('Sanitation Data'!$F$12,0,10*ROW('Sanitation Data'!F51))),'Data Summary'!CY57="Yes"),OFFSET('Sanitation Data'!$F$12,0,10*ROW('Sanitation Data'!F51)),NA())</f>
        <v>#N/A</v>
      </c>
      <c r="AK57" s="505" t="e">
        <f ca="1">+IF(AND(ISNUMBER(OFFSET('Sanitation Data'!$G$4,0,10*ROW('Sanitation Data'!G51))),'Data Summary'!CZ57="Yes"),100-OFFSET('Sanitation Data'!$G$4,0,10*ROW('Sanitation Data'!G51)),NA())</f>
        <v>#N/A</v>
      </c>
      <c r="AL57" s="505" t="e">
        <f ca="1">+IF(AND(ISNUMBER(OFFSET('Sanitation Data'!$G$6,0,10*ROW('Sanitation Data'!G51))),'Data Summary'!DA57="Yes"),OFFSET('Sanitation Data'!$G$6,0,10*ROW('Sanitation Data'!G51)),NA())</f>
        <v>#N/A</v>
      </c>
      <c r="AM57" s="505" t="e">
        <f ca="1">+IF(AND(ISNUMBER(OFFSET('Sanitation Data'!$G$10,0,10*ROW('Sanitation Data'!G51))),'Data Summary'!DB57="Yes"),OFFSET('Sanitation Data'!$G$10,0,10*ROW('Sanitation Data'!G51)),NA())</f>
        <v>#N/A</v>
      </c>
      <c r="AN57" s="505" t="e">
        <f ca="1">+IF(AND(ISNUMBER(OFFSET('Sanitation Data'!$G$11,0,10*ROW('Sanitation Data'!G51))),'Data Summary'!DC57="Yes"),OFFSET('Sanitation Data'!$G$11,0,10*ROW('Sanitation Data'!G51)),NA())</f>
        <v>#N/A</v>
      </c>
      <c r="AO57" s="505" t="e">
        <f ca="1">+IF(AND(ISNUMBER(OFFSET('Sanitation Data'!$G$12,0,10*ROW('Sanitation Data'!G51))),'Data Summary'!DD57="Yes"),OFFSET('Sanitation Data'!$G$12,0,10*ROW('Sanitation Data'!G51)),NA())</f>
        <v>#N/A</v>
      </c>
      <c r="AP57" s="505" t="e">
        <f ca="1">+IF(AND(ISNUMBER(OFFSET('Sanitation Data'!$H$4,0,10*ROW('Sanitation Data'!H51))),'Data Summary'!DE57="Yes"),100-OFFSET('Sanitation Data'!$H$4,0,10*ROW('Sanitation Data'!H51)),NA())</f>
        <v>#N/A</v>
      </c>
      <c r="AQ57" s="505" t="e">
        <f ca="1">+IF(AND(ISNUMBER(OFFSET('Sanitation Data'!$H$6,0,10*ROW('Sanitation Data'!H51))),'Data Summary'!DF57="Yes"),OFFSET('Sanitation Data'!$H$6,0,10*ROW('Sanitation Data'!H51)),NA())</f>
        <v>#N/A</v>
      </c>
      <c r="AR57" s="505" t="e">
        <f ca="1">+IF(AND(ISNUMBER(OFFSET('Sanitation Data'!$H$10,0,10*ROW('Sanitation Data'!H51))),'Data Summary'!DG57="Yes"),OFFSET('Sanitation Data'!$H$10,0,10*ROW('Sanitation Data'!H51)),NA())</f>
        <v>#N/A</v>
      </c>
      <c r="AS57" s="505" t="e">
        <f ca="1">+IF(AND(ISNUMBER(OFFSET('Sanitation Data'!$H$11,0,10*ROW('Sanitation Data'!H51))),'Data Summary'!DH57="Yes"),OFFSET('Sanitation Data'!$H$11,0,10*ROW('Sanitation Data'!H51)),NA())</f>
        <v>#N/A</v>
      </c>
      <c r="AT57" s="505" t="e">
        <f ca="1">+IF(AND(ISNUMBER(OFFSET('Sanitation Data'!$H$12,0,10*ROW('Sanitation Data'!H51))),'Data Summary'!DI57="Yes"),OFFSET('Sanitation Data'!$H$12,0,10*ROW('Sanitation Data'!H51)),NA())</f>
        <v>#N/A</v>
      </c>
      <c r="AU57" s="505" t="e">
        <f ca="1">+IF(AND(ISNUMBER(OFFSET('Sanitation Data'!$I$4,0,10*ROW('Sanitation Data'!I51))),'Data Summary'!DJ57="Yes"),100-OFFSET('Sanitation Data'!$I$4,0,10*ROW('Sanitation Data'!I51)),NA())</f>
        <v>#N/A</v>
      </c>
      <c r="AV57" s="505" t="e">
        <f ca="1">+IF(AND(ISNUMBER(OFFSET('Sanitation Data'!$I$6,0,10*ROW('Sanitation Data'!I51))),'Data Summary'!DK57="Yes"),OFFSET('Sanitation Data'!$I$6,0,10*ROW('Sanitation Data'!I51)),NA())</f>
        <v>#N/A</v>
      </c>
      <c r="AW57" s="505" t="e">
        <f ca="1">+IF(AND(ISNUMBER(OFFSET('Sanitation Data'!$I$10,0,10*ROW('Sanitation Data'!I51))),'Data Summary'!DL57="Yes"),OFFSET('Sanitation Data'!$I$10,0,10*ROW('Sanitation Data'!I51)),NA())</f>
        <v>#N/A</v>
      </c>
      <c r="AX57" s="505" t="e">
        <f ca="1">+IF(AND(ISNUMBER(OFFSET('Sanitation Data'!$I$11,0,10*ROW('Sanitation Data'!I51))),'Data Summary'!DM57="Yes"),OFFSET('Sanitation Data'!$I$11,0,10*ROW('Sanitation Data'!I51)),NA())</f>
        <v>#N/A</v>
      </c>
      <c r="AY57" s="505" t="e">
        <f ca="1">+IF(AND(ISNUMBER(OFFSET('Sanitation Data'!$I$12,0,10*ROW('Sanitation Data'!I51))),'Data Summary'!DN57="Yes"),OFFSET('Sanitation Data'!$I$12,0,10*ROW('Sanitation Data'!I51)),NA())</f>
        <v>#N/A</v>
      </c>
      <c r="AZ57" s="506" t="e">
        <f ca="1">+IF(AND(ISNUMBER(OFFSET('Hygiene Data'!$D$5,0,10*ROW('Hygiene Data'!D51))),'Data Summary'!DO57="Yes"),OFFSET('Hygiene Data'!$D$5,0,10*ROW('Hygiene Data'!D51)),NA())</f>
        <v>#N/A</v>
      </c>
      <c r="BA57" s="506" t="e">
        <f ca="1">+IF(AND(ISNUMBER(OFFSET('Hygiene Data'!$D$7,0,10*ROW('Hygiene Data'!D51))),'Data Summary'!DP57="Yes"),OFFSET('Hygiene Data'!$D$7,0,10*ROW('Hygiene Data'!D51)),NA())</f>
        <v>#N/A</v>
      </c>
      <c r="BB57" s="506" t="e">
        <f ca="1">+IF(AND(ISNUMBER(OFFSET('Hygiene Data'!$D$9,0,10*ROW('Hygiene Data'!D51))),'Data Summary'!DQ57="Yes"),OFFSET('Hygiene Data'!$D$9,0,10*ROW('Hygiene Data'!D51)),NA())</f>
        <v>#N/A</v>
      </c>
      <c r="BC57" s="506" t="e">
        <f ca="1">+IF(AND(ISNUMBER(OFFSET('Hygiene Data'!$E$5,0,10*ROW('Hygiene Data'!E51))),'Data Summary'!DR57="Yes"),OFFSET('Hygiene Data'!$E$5,0,10*ROW('Hygiene Data'!E51)),NA())</f>
        <v>#N/A</v>
      </c>
      <c r="BD57" s="506" t="e">
        <f ca="1">+IF(AND(ISNUMBER(OFFSET('Hygiene Data'!$E$7,0,10*ROW('Hygiene Data'!E51))),'Data Summary'!DS57="Yes"),OFFSET('Hygiene Data'!$E$7,0,10*ROW('Hygiene Data'!E51)),NA())</f>
        <v>#N/A</v>
      </c>
      <c r="BE57" s="506" t="e">
        <f ca="1">+IF(AND(ISNUMBER(OFFSET('Hygiene Data'!$E$9,0,10*ROW('Hygiene Data'!E51))),'Data Summary'!DT57="Yes"),OFFSET('Hygiene Data'!$E$9,0,10*ROW('Hygiene Data'!E51)),NA())</f>
        <v>#N/A</v>
      </c>
      <c r="BF57" s="506" t="e">
        <f ca="1">+IF(AND(ISNUMBER(OFFSET('Hygiene Data'!$F$5,0,10*ROW('Hygiene Data'!F51))),'Data Summary'!DU57="Yes"),OFFSET('Hygiene Data'!$F$5,0,10*ROW('Hygiene Data'!F51)),NA())</f>
        <v>#N/A</v>
      </c>
      <c r="BG57" s="506" t="e">
        <f ca="1">+IF(AND(ISNUMBER(OFFSET('Hygiene Data'!$F$7,0,10*ROW('Hygiene Data'!F51))),'Data Summary'!DV57="Yes"),OFFSET('Hygiene Data'!$F$7,0,10*ROW('Hygiene Data'!F51)),NA())</f>
        <v>#N/A</v>
      </c>
      <c r="BH57" s="506" t="e">
        <f ca="1">+IF(AND(ISNUMBER(OFFSET('Hygiene Data'!$F$9,0,10*ROW('Hygiene Data'!F51))),'Data Summary'!DW57="Yes"),OFFSET('Hygiene Data'!$F$9,0,10*ROW('Hygiene Data'!F51)),NA())</f>
        <v>#N/A</v>
      </c>
      <c r="BI57" s="506" t="e">
        <f ca="1">+IF(AND(ISNUMBER(OFFSET('Hygiene Data'!$G$5,0,10*ROW('Hygiene Data'!G51))),'Data Summary'!DX57="Yes"),OFFSET('Hygiene Data'!$G$5,0,10*ROW('Hygiene Data'!G51)),NA())</f>
        <v>#N/A</v>
      </c>
      <c r="BJ57" s="506" t="e">
        <f ca="1">+IF(AND(ISNUMBER(OFFSET('Hygiene Data'!$G$7,0,10*ROW('Hygiene Data'!G51))),'Data Summary'!DY57="Yes"),OFFSET('Hygiene Data'!$G$7,0,10*ROW('Hygiene Data'!G51)),NA())</f>
        <v>#N/A</v>
      </c>
      <c r="BK57" s="506" t="e">
        <f ca="1">+IF(AND(ISNUMBER(OFFSET('Hygiene Data'!$G$9,0,10*ROW('Hygiene Data'!G51))),'Data Summary'!DZ57="Yes"),OFFSET('Hygiene Data'!$G$9,0,10*ROW('Hygiene Data'!G51)),NA())</f>
        <v>#N/A</v>
      </c>
      <c r="BL57" s="506" t="e">
        <f ca="1">+IF(AND(ISNUMBER(OFFSET('Hygiene Data'!$H$5,0,10*ROW('Hygiene Data'!H51))),'Data Summary'!EA57="Yes"),OFFSET('Hygiene Data'!$H$5,0,10*ROW('Hygiene Data'!H51)),NA())</f>
        <v>#N/A</v>
      </c>
      <c r="BM57" s="506" t="e">
        <f ca="1">+IF(AND(ISNUMBER(OFFSET('Hygiene Data'!$H$7,0,10*ROW('Hygiene Data'!H51))),'Data Summary'!EB57="Yes"),OFFSET('Hygiene Data'!$H$7,0,10*ROW('Hygiene Data'!H51)),NA())</f>
        <v>#N/A</v>
      </c>
      <c r="BN57" s="506" t="e">
        <f ca="1">+IF(AND(ISNUMBER(OFFSET('Hygiene Data'!$H$9,0,10*ROW('Hygiene Data'!H51))),'Data Summary'!EC57="Yes"),OFFSET('Hygiene Data'!$H$9,0,10*ROW('Hygiene Data'!H51)),NA())</f>
        <v>#N/A</v>
      </c>
      <c r="BO57" s="506" t="e">
        <f ca="1">+IF(AND(ISNUMBER(OFFSET('Hygiene Data'!$I$5,0,10*ROW('Hygiene Data'!I51))),'Data Summary'!ED57="Yes"),OFFSET('Hygiene Data'!$I$5,0,10*ROW('Hygiene Data'!I51)),NA())</f>
        <v>#N/A</v>
      </c>
      <c r="BP57" s="506" t="e">
        <f ca="1">+IF(AND(ISNUMBER(OFFSET('Hygiene Data'!$I$7,0,10*ROW('Hygiene Data'!I51))),'Data Summary'!EE57="Yes"),OFFSET('Hygiene Data'!$I$7,0,10*ROW('Hygiene Data'!I51)),NA())</f>
        <v>#N/A</v>
      </c>
      <c r="BQ57" s="506" t="e">
        <f ca="1">+IF(AND(ISNUMBER(OFFSET('Hygiene Data'!$I$9,0,10*ROW('Hygiene Data'!I51))),'Data Summary'!EF57="Yes"),OFFSET('Hygiene Data'!$I$9,0,10*ROW('Hygiene Data'!I51)),NA())</f>
        <v>#N/A</v>
      </c>
    </row>
    <row r="58" spans="1:69" x14ac:dyDescent="0.25">
      <c r="A58" s="502" t="e">
        <f ca="1">+RIGHT('Data Summary'!A58,LEN('Data Summary'!A58)-9)</f>
        <v>#VALUE!</v>
      </c>
      <c r="B58" s="476" t="str">
        <f ca="1">+IF(ISTEXT('Data Summary'!B58),'Data Summary'!B58,"")</f>
        <v/>
      </c>
      <c r="C58" s="503" t="e">
        <f ca="1">+VALUE('Data Summary'!C58)</f>
        <v>#VALUE!</v>
      </c>
      <c r="D58" s="504" t="e">
        <f ca="1">+IF(AND(ISNUMBER(OFFSET('Water Data'!$D$4,0,10*ROW('Water Data'!D52))),'Data Summary'!BS58="Yes"),100-OFFSET('Water Data'!$D$4,0,10*ROW('Water Data'!D52)),NA())</f>
        <v>#N/A</v>
      </c>
      <c r="E58" s="504" t="e">
        <f ca="1">+IF(AND(ISNUMBER(OFFSET('Water Data'!$D$6,0,10*ROW('Water Data'!D52))),'Data Summary'!BT58="Yes"),OFFSET('Water Data'!$D$6,0,10*ROW('Water Data'!D52)),NA())</f>
        <v>#N/A</v>
      </c>
      <c r="F58" s="504" t="e">
        <f ca="1">+IF(AND(ISNUMBER(OFFSET('Water Data'!$D$9,0,10*ROW('Water Data'!D52))),'Data Summary'!BU58="Yes"),OFFSET('Water Data'!$D$9,0,10*ROW('Water Data'!D52)),NA())</f>
        <v>#N/A</v>
      </c>
      <c r="G58" s="504" t="e">
        <f ca="1">+IF(AND(ISNUMBER(OFFSET('Water Data'!$E$4,0,10*ROW('Water Data'!E52))),'Data Summary'!BV58="Yes"),100-OFFSET('Water Data'!$E$4,0,10*ROW('Water Data'!E52)),NA())</f>
        <v>#N/A</v>
      </c>
      <c r="H58" s="504" t="e">
        <f ca="1">+IF(AND(ISNUMBER(OFFSET('Water Data'!$E$6,0,10*ROW('Water Data'!E52))),'Data Summary'!BW58="Yes"),OFFSET('Water Data'!$E$6,0,10*ROW('Water Data'!E52)),NA())</f>
        <v>#N/A</v>
      </c>
      <c r="I58" s="504" t="e">
        <f ca="1">+IF(AND(ISNUMBER(OFFSET('Water Data'!$E$9,0,10*ROW('Water Data'!E52))),'Data Summary'!BX58="Yes"),OFFSET('Water Data'!$E$9,0,10*ROW('Water Data'!E52)),NA())</f>
        <v>#N/A</v>
      </c>
      <c r="J58" s="504" t="e">
        <f ca="1">+IF(AND(ISNUMBER(OFFSET('Water Data'!$F$4,0,10*ROW('Water Data'!F52))),'Data Summary'!BY58="Yes"),100-OFFSET('Water Data'!$F$4,0,10*ROW('Water Data'!F52)),NA())</f>
        <v>#N/A</v>
      </c>
      <c r="K58" s="504" t="e">
        <f ca="1">+IF(AND(ISNUMBER(OFFSET('Water Data'!$F$6,0,10*ROW('Water Data'!F52))),'Data Summary'!BZ58="Yes"),OFFSET('Water Data'!$F$6,0,10*ROW('Water Data'!F52)),NA())</f>
        <v>#N/A</v>
      </c>
      <c r="L58" s="504" t="e">
        <f ca="1">+IF(AND(ISNUMBER(OFFSET('Water Data'!$F$9,0,10*ROW('Water Data'!F52))),'Data Summary'!CA58="Yes"),OFFSET('Water Data'!$F$9,0,10*ROW('Water Data'!F52)),NA())</f>
        <v>#N/A</v>
      </c>
      <c r="M58" s="504" t="e">
        <f ca="1">+IF(AND(ISNUMBER(OFFSET('Water Data'!$G$4,0,10*ROW('Water Data'!G52))),'Data Summary'!CB58="Yes"),100-OFFSET('Water Data'!$G$4,0,10*ROW('Water Data'!G52)),NA())</f>
        <v>#N/A</v>
      </c>
      <c r="N58" s="504" t="e">
        <f ca="1">+IF(AND(ISNUMBER(OFFSET('Water Data'!$G$6,0,10*ROW('Water Data'!G52))),'Data Summary'!CC58="Yes"),OFFSET('Water Data'!$G$6,0,10*ROW('Water Data'!G52)),NA())</f>
        <v>#N/A</v>
      </c>
      <c r="O58" s="504" t="e">
        <f ca="1">+IF(AND(ISNUMBER(OFFSET('Water Data'!$G$9,0,10*ROW('Water Data'!G52))),'Data Summary'!CD58="Yes"),OFFSET('Water Data'!$G$9,0,10*ROW('Water Data'!G52)),NA())</f>
        <v>#N/A</v>
      </c>
      <c r="P58" s="504" t="e">
        <f ca="1">+IF(AND(ISNUMBER(OFFSET('Water Data'!$H$4,0,10*ROW('Water Data'!H52))),'Data Summary'!CE58="Yes"),100-OFFSET('Water Data'!$H$4,0,10*ROW('Water Data'!H52)),NA())</f>
        <v>#N/A</v>
      </c>
      <c r="Q58" s="504" t="e">
        <f ca="1">+IF(AND(ISNUMBER(OFFSET('Water Data'!$H$6,0,10*ROW('Water Data'!H52))),'Data Summary'!CF58="Yes"),OFFSET('Water Data'!$H$6,0,10*ROW('Water Data'!H52)),NA())</f>
        <v>#N/A</v>
      </c>
      <c r="R58" s="504" t="e">
        <f ca="1">+IF(AND(ISNUMBER(OFFSET('Water Data'!$H$9,0,10*ROW('Water Data'!H52))),'Data Summary'!CG58="Yes"),OFFSET('Water Data'!$H$9,0,10*ROW('Water Data'!H52)),NA())</f>
        <v>#N/A</v>
      </c>
      <c r="S58" s="504" t="e">
        <f ca="1">+IF(AND(ISNUMBER(OFFSET('Water Data'!$I$4,0,10*ROW('Water Data'!I52))),'Data Summary'!CH58="Yes"),100-OFFSET('Water Data'!$I$4,0,10*ROW('Water Data'!I52)),NA())</f>
        <v>#N/A</v>
      </c>
      <c r="T58" s="504" t="e">
        <f ca="1">+IF(AND(ISNUMBER(OFFSET('Water Data'!$I$6,0,10*ROW('Water Data'!I52))),'Data Summary'!CI58="Yes"),OFFSET('Water Data'!$I$6,0,10*ROW('Water Data'!I52)),NA())</f>
        <v>#N/A</v>
      </c>
      <c r="U58" s="504" t="e">
        <f ca="1">+IF(AND(ISNUMBER(OFFSET('Water Data'!$I$9,0,10*ROW('Water Data'!I52))),'Data Summary'!CJ58="Yes"),OFFSET('Water Data'!$I$9,0,10*ROW('Water Data'!I52)),NA())</f>
        <v>#N/A</v>
      </c>
      <c r="V58" s="505" t="e">
        <f ca="1">+IF(AND(ISNUMBER(OFFSET('Sanitation Data'!$D$4,0,10*ROW('Sanitation Data'!D52))),'Data Summary'!CK58="Yes"),100-OFFSET('Sanitation Data'!$D$4,0,10*ROW('Sanitation Data'!D52)),NA())</f>
        <v>#N/A</v>
      </c>
      <c r="W58" s="505" t="e">
        <f ca="1">+IF(AND(ISNUMBER(OFFSET('Sanitation Data'!$D$6,0,10*ROW('Sanitation Data'!D52))),'Data Summary'!CL58="Yes"),OFFSET('Sanitation Data'!$D$6,0,10*ROW('Sanitation Data'!D52)),NA())</f>
        <v>#N/A</v>
      </c>
      <c r="X58" s="505" t="e">
        <f ca="1">+IF(AND(ISNUMBER(OFFSET('Sanitation Data'!$D$10,0,10*ROW('Sanitation Data'!D52))),'Data Summary'!CM58="Yes"),OFFSET('Sanitation Data'!$D$10,0,10*ROW('Sanitation Data'!D52)),NA())</f>
        <v>#N/A</v>
      </c>
      <c r="Y58" s="505" t="e">
        <f ca="1">+IF(AND(ISNUMBER(OFFSET('Sanitation Data'!$D$11,0,10*ROW('Sanitation Data'!D52))),'Data Summary'!CN58="Yes"),OFFSET('Sanitation Data'!$D$11,0,10*ROW('Sanitation Data'!D52)),NA())</f>
        <v>#N/A</v>
      </c>
      <c r="Z58" s="505" t="e">
        <f ca="1">+IF(AND(ISNUMBER(OFFSET('Sanitation Data'!$D$12,0,10*ROW('Sanitation Data'!D52))),'Data Summary'!CO58="Yes"),OFFSET('Sanitation Data'!$D$12,0,10*ROW('Sanitation Data'!D52)),NA())</f>
        <v>#N/A</v>
      </c>
      <c r="AA58" s="505" t="e">
        <f ca="1">+IF(AND(ISNUMBER(OFFSET('Sanitation Data'!$E$4,0,10*ROW('Sanitation Data'!E52))),'Data Summary'!CP58="Yes"),100-OFFSET('Sanitation Data'!$E$4,0,10*ROW('Sanitation Data'!E52)),NA())</f>
        <v>#N/A</v>
      </c>
      <c r="AB58" s="505" t="e">
        <f ca="1">+IF(AND(ISNUMBER(OFFSET('Sanitation Data'!$E$6,0,10*ROW('Sanitation Data'!E52))),'Data Summary'!CQ58="Yes"),OFFSET('Sanitation Data'!$E$6,0,10*ROW('Sanitation Data'!E52)),NA())</f>
        <v>#N/A</v>
      </c>
      <c r="AC58" s="505" t="e">
        <f ca="1">+IF(AND(ISNUMBER(OFFSET('Sanitation Data'!$E$10,0,10*ROW('Sanitation Data'!E52))),'Data Summary'!CR58="Yes"),OFFSET('Sanitation Data'!$E$10,0,10*ROW('Sanitation Data'!E52)),NA())</f>
        <v>#N/A</v>
      </c>
      <c r="AD58" s="505" t="e">
        <f ca="1">+IF(AND(ISNUMBER(OFFSET('Sanitation Data'!$E$11,0,10*ROW('Sanitation Data'!E52))),'Data Summary'!CS58="Yes"),OFFSET('Sanitation Data'!$E$11,0,10*ROW('Sanitation Data'!E52)),NA())</f>
        <v>#N/A</v>
      </c>
      <c r="AE58" s="505" t="e">
        <f ca="1">+IF(AND(ISNUMBER(OFFSET('Sanitation Data'!$E$12,0,10*ROW('Sanitation Data'!E52))),'Data Summary'!CT58="Yes"),OFFSET('Sanitation Data'!$E$12,0,10*ROW('Sanitation Data'!E52)),NA())</f>
        <v>#N/A</v>
      </c>
      <c r="AF58" s="505" t="e">
        <f ca="1">+IF(AND(ISNUMBER(OFFSET('Sanitation Data'!$F$4,0,10*ROW('Sanitation Data'!F52))),'Data Summary'!CU58="Yes"),100-OFFSET('Sanitation Data'!$F$4,0,10*ROW('Sanitation Data'!F52)),NA())</f>
        <v>#N/A</v>
      </c>
      <c r="AG58" s="505" t="e">
        <f ca="1">+IF(AND(ISNUMBER(OFFSET('Sanitation Data'!$F$6,0,10*ROW('Sanitation Data'!F52))),'Data Summary'!CV58="Yes"),OFFSET('Sanitation Data'!$F$6,0,10*ROW('Sanitation Data'!F52)),NA())</f>
        <v>#N/A</v>
      </c>
      <c r="AH58" s="505" t="e">
        <f ca="1">+IF(AND(ISNUMBER(OFFSET('Sanitation Data'!$F$10,0,10*ROW('Sanitation Data'!F52))),'Data Summary'!CW58="Yes"),OFFSET('Sanitation Data'!$F$10,0,10*ROW('Sanitation Data'!F52)),NA())</f>
        <v>#N/A</v>
      </c>
      <c r="AI58" s="505" t="e">
        <f ca="1">+IF(AND(ISNUMBER(OFFSET('Sanitation Data'!$F$11,0,10*ROW('Sanitation Data'!F52))),'Data Summary'!CX58="Yes"),OFFSET('Sanitation Data'!$F$11,0,10*ROW('Sanitation Data'!F52)),NA())</f>
        <v>#N/A</v>
      </c>
      <c r="AJ58" s="505" t="e">
        <f ca="1">+IF(AND(ISNUMBER(OFFSET('Sanitation Data'!$F$12,0,10*ROW('Sanitation Data'!F52))),'Data Summary'!CY58="Yes"),OFFSET('Sanitation Data'!$F$12,0,10*ROW('Sanitation Data'!F52)),NA())</f>
        <v>#N/A</v>
      </c>
      <c r="AK58" s="505" t="e">
        <f ca="1">+IF(AND(ISNUMBER(OFFSET('Sanitation Data'!$G$4,0,10*ROW('Sanitation Data'!G52))),'Data Summary'!CZ58="Yes"),100-OFFSET('Sanitation Data'!$G$4,0,10*ROW('Sanitation Data'!G52)),NA())</f>
        <v>#N/A</v>
      </c>
      <c r="AL58" s="505" t="e">
        <f ca="1">+IF(AND(ISNUMBER(OFFSET('Sanitation Data'!$G$6,0,10*ROW('Sanitation Data'!G52))),'Data Summary'!DA58="Yes"),OFFSET('Sanitation Data'!$G$6,0,10*ROW('Sanitation Data'!G52)),NA())</f>
        <v>#N/A</v>
      </c>
      <c r="AM58" s="505" t="e">
        <f ca="1">+IF(AND(ISNUMBER(OFFSET('Sanitation Data'!$G$10,0,10*ROW('Sanitation Data'!G52))),'Data Summary'!DB58="Yes"),OFFSET('Sanitation Data'!$G$10,0,10*ROW('Sanitation Data'!G52)),NA())</f>
        <v>#N/A</v>
      </c>
      <c r="AN58" s="505" t="e">
        <f ca="1">+IF(AND(ISNUMBER(OFFSET('Sanitation Data'!$G$11,0,10*ROW('Sanitation Data'!G52))),'Data Summary'!DC58="Yes"),OFFSET('Sanitation Data'!$G$11,0,10*ROW('Sanitation Data'!G52)),NA())</f>
        <v>#N/A</v>
      </c>
      <c r="AO58" s="505" t="e">
        <f ca="1">+IF(AND(ISNUMBER(OFFSET('Sanitation Data'!$G$12,0,10*ROW('Sanitation Data'!G52))),'Data Summary'!DD58="Yes"),OFFSET('Sanitation Data'!$G$12,0,10*ROW('Sanitation Data'!G52)),NA())</f>
        <v>#N/A</v>
      </c>
      <c r="AP58" s="505" t="e">
        <f ca="1">+IF(AND(ISNUMBER(OFFSET('Sanitation Data'!$H$4,0,10*ROW('Sanitation Data'!H52))),'Data Summary'!DE58="Yes"),100-OFFSET('Sanitation Data'!$H$4,0,10*ROW('Sanitation Data'!H52)),NA())</f>
        <v>#N/A</v>
      </c>
      <c r="AQ58" s="505" t="e">
        <f ca="1">+IF(AND(ISNUMBER(OFFSET('Sanitation Data'!$H$6,0,10*ROW('Sanitation Data'!H52))),'Data Summary'!DF58="Yes"),OFFSET('Sanitation Data'!$H$6,0,10*ROW('Sanitation Data'!H52)),NA())</f>
        <v>#N/A</v>
      </c>
      <c r="AR58" s="505" t="e">
        <f ca="1">+IF(AND(ISNUMBER(OFFSET('Sanitation Data'!$H$10,0,10*ROW('Sanitation Data'!H52))),'Data Summary'!DG58="Yes"),OFFSET('Sanitation Data'!$H$10,0,10*ROW('Sanitation Data'!H52)),NA())</f>
        <v>#N/A</v>
      </c>
      <c r="AS58" s="505" t="e">
        <f ca="1">+IF(AND(ISNUMBER(OFFSET('Sanitation Data'!$H$11,0,10*ROW('Sanitation Data'!H52))),'Data Summary'!DH58="Yes"),OFFSET('Sanitation Data'!$H$11,0,10*ROW('Sanitation Data'!H52)),NA())</f>
        <v>#N/A</v>
      </c>
      <c r="AT58" s="505" t="e">
        <f ca="1">+IF(AND(ISNUMBER(OFFSET('Sanitation Data'!$H$12,0,10*ROW('Sanitation Data'!H52))),'Data Summary'!DI58="Yes"),OFFSET('Sanitation Data'!$H$12,0,10*ROW('Sanitation Data'!H52)),NA())</f>
        <v>#N/A</v>
      </c>
      <c r="AU58" s="505" t="e">
        <f ca="1">+IF(AND(ISNUMBER(OFFSET('Sanitation Data'!$I$4,0,10*ROW('Sanitation Data'!I52))),'Data Summary'!DJ58="Yes"),100-OFFSET('Sanitation Data'!$I$4,0,10*ROW('Sanitation Data'!I52)),NA())</f>
        <v>#N/A</v>
      </c>
      <c r="AV58" s="505" t="e">
        <f ca="1">+IF(AND(ISNUMBER(OFFSET('Sanitation Data'!$I$6,0,10*ROW('Sanitation Data'!I52))),'Data Summary'!DK58="Yes"),OFFSET('Sanitation Data'!$I$6,0,10*ROW('Sanitation Data'!I52)),NA())</f>
        <v>#N/A</v>
      </c>
      <c r="AW58" s="505" t="e">
        <f ca="1">+IF(AND(ISNUMBER(OFFSET('Sanitation Data'!$I$10,0,10*ROW('Sanitation Data'!I52))),'Data Summary'!DL58="Yes"),OFFSET('Sanitation Data'!$I$10,0,10*ROW('Sanitation Data'!I52)),NA())</f>
        <v>#N/A</v>
      </c>
      <c r="AX58" s="505" t="e">
        <f ca="1">+IF(AND(ISNUMBER(OFFSET('Sanitation Data'!$I$11,0,10*ROW('Sanitation Data'!I52))),'Data Summary'!DM58="Yes"),OFFSET('Sanitation Data'!$I$11,0,10*ROW('Sanitation Data'!I52)),NA())</f>
        <v>#N/A</v>
      </c>
      <c r="AY58" s="505" t="e">
        <f ca="1">+IF(AND(ISNUMBER(OFFSET('Sanitation Data'!$I$12,0,10*ROW('Sanitation Data'!I52))),'Data Summary'!DN58="Yes"),OFFSET('Sanitation Data'!$I$12,0,10*ROW('Sanitation Data'!I52)),NA())</f>
        <v>#N/A</v>
      </c>
      <c r="AZ58" s="506" t="e">
        <f ca="1">+IF(AND(ISNUMBER(OFFSET('Hygiene Data'!$D$5,0,10*ROW('Hygiene Data'!D52))),'Data Summary'!DO58="Yes"),OFFSET('Hygiene Data'!$D$5,0,10*ROW('Hygiene Data'!D52)),NA())</f>
        <v>#N/A</v>
      </c>
      <c r="BA58" s="506" t="e">
        <f ca="1">+IF(AND(ISNUMBER(OFFSET('Hygiene Data'!$D$7,0,10*ROW('Hygiene Data'!D52))),'Data Summary'!DP58="Yes"),OFFSET('Hygiene Data'!$D$7,0,10*ROW('Hygiene Data'!D52)),NA())</f>
        <v>#N/A</v>
      </c>
      <c r="BB58" s="506" t="e">
        <f ca="1">+IF(AND(ISNUMBER(OFFSET('Hygiene Data'!$D$9,0,10*ROW('Hygiene Data'!D52))),'Data Summary'!DQ58="Yes"),OFFSET('Hygiene Data'!$D$9,0,10*ROW('Hygiene Data'!D52)),NA())</f>
        <v>#N/A</v>
      </c>
      <c r="BC58" s="506" t="e">
        <f ca="1">+IF(AND(ISNUMBER(OFFSET('Hygiene Data'!$E$5,0,10*ROW('Hygiene Data'!E52))),'Data Summary'!DR58="Yes"),OFFSET('Hygiene Data'!$E$5,0,10*ROW('Hygiene Data'!E52)),NA())</f>
        <v>#N/A</v>
      </c>
      <c r="BD58" s="506" t="e">
        <f ca="1">+IF(AND(ISNUMBER(OFFSET('Hygiene Data'!$E$7,0,10*ROW('Hygiene Data'!E52))),'Data Summary'!DS58="Yes"),OFFSET('Hygiene Data'!$E$7,0,10*ROW('Hygiene Data'!E52)),NA())</f>
        <v>#N/A</v>
      </c>
      <c r="BE58" s="506" t="e">
        <f ca="1">+IF(AND(ISNUMBER(OFFSET('Hygiene Data'!$E$9,0,10*ROW('Hygiene Data'!E52))),'Data Summary'!DT58="Yes"),OFFSET('Hygiene Data'!$E$9,0,10*ROW('Hygiene Data'!E52)),NA())</f>
        <v>#N/A</v>
      </c>
      <c r="BF58" s="506" t="e">
        <f ca="1">+IF(AND(ISNUMBER(OFFSET('Hygiene Data'!$F$5,0,10*ROW('Hygiene Data'!F52))),'Data Summary'!DU58="Yes"),OFFSET('Hygiene Data'!$F$5,0,10*ROW('Hygiene Data'!F52)),NA())</f>
        <v>#N/A</v>
      </c>
      <c r="BG58" s="506" t="e">
        <f ca="1">+IF(AND(ISNUMBER(OFFSET('Hygiene Data'!$F$7,0,10*ROW('Hygiene Data'!F52))),'Data Summary'!DV58="Yes"),OFFSET('Hygiene Data'!$F$7,0,10*ROW('Hygiene Data'!F52)),NA())</f>
        <v>#N/A</v>
      </c>
      <c r="BH58" s="506" t="e">
        <f ca="1">+IF(AND(ISNUMBER(OFFSET('Hygiene Data'!$F$9,0,10*ROW('Hygiene Data'!F52))),'Data Summary'!DW58="Yes"),OFFSET('Hygiene Data'!$F$9,0,10*ROW('Hygiene Data'!F52)),NA())</f>
        <v>#N/A</v>
      </c>
      <c r="BI58" s="506" t="e">
        <f ca="1">+IF(AND(ISNUMBER(OFFSET('Hygiene Data'!$G$5,0,10*ROW('Hygiene Data'!G52))),'Data Summary'!DX58="Yes"),OFFSET('Hygiene Data'!$G$5,0,10*ROW('Hygiene Data'!G52)),NA())</f>
        <v>#N/A</v>
      </c>
      <c r="BJ58" s="506" t="e">
        <f ca="1">+IF(AND(ISNUMBER(OFFSET('Hygiene Data'!$G$7,0,10*ROW('Hygiene Data'!G52))),'Data Summary'!DY58="Yes"),OFFSET('Hygiene Data'!$G$7,0,10*ROW('Hygiene Data'!G52)),NA())</f>
        <v>#N/A</v>
      </c>
      <c r="BK58" s="506" t="e">
        <f ca="1">+IF(AND(ISNUMBER(OFFSET('Hygiene Data'!$G$9,0,10*ROW('Hygiene Data'!G52))),'Data Summary'!DZ58="Yes"),OFFSET('Hygiene Data'!$G$9,0,10*ROW('Hygiene Data'!G52)),NA())</f>
        <v>#N/A</v>
      </c>
      <c r="BL58" s="506" t="e">
        <f ca="1">+IF(AND(ISNUMBER(OFFSET('Hygiene Data'!$H$5,0,10*ROW('Hygiene Data'!H52))),'Data Summary'!EA58="Yes"),OFFSET('Hygiene Data'!$H$5,0,10*ROW('Hygiene Data'!H52)),NA())</f>
        <v>#N/A</v>
      </c>
      <c r="BM58" s="506" t="e">
        <f ca="1">+IF(AND(ISNUMBER(OFFSET('Hygiene Data'!$H$7,0,10*ROW('Hygiene Data'!H52))),'Data Summary'!EB58="Yes"),OFFSET('Hygiene Data'!$H$7,0,10*ROW('Hygiene Data'!H52)),NA())</f>
        <v>#N/A</v>
      </c>
      <c r="BN58" s="506" t="e">
        <f ca="1">+IF(AND(ISNUMBER(OFFSET('Hygiene Data'!$H$9,0,10*ROW('Hygiene Data'!H52))),'Data Summary'!EC58="Yes"),OFFSET('Hygiene Data'!$H$9,0,10*ROW('Hygiene Data'!H52)),NA())</f>
        <v>#N/A</v>
      </c>
      <c r="BO58" s="506" t="e">
        <f ca="1">+IF(AND(ISNUMBER(OFFSET('Hygiene Data'!$I$5,0,10*ROW('Hygiene Data'!I52))),'Data Summary'!ED58="Yes"),OFFSET('Hygiene Data'!$I$5,0,10*ROW('Hygiene Data'!I52)),NA())</f>
        <v>#N/A</v>
      </c>
      <c r="BP58" s="506" t="e">
        <f ca="1">+IF(AND(ISNUMBER(OFFSET('Hygiene Data'!$I$7,0,10*ROW('Hygiene Data'!I52))),'Data Summary'!EE58="Yes"),OFFSET('Hygiene Data'!$I$7,0,10*ROW('Hygiene Data'!I52)),NA())</f>
        <v>#N/A</v>
      </c>
      <c r="BQ58" s="506" t="e">
        <f ca="1">+IF(AND(ISNUMBER(OFFSET('Hygiene Data'!$I$9,0,10*ROW('Hygiene Data'!I52))),'Data Summary'!EF58="Yes"),OFFSET('Hygiene Data'!$I$9,0,10*ROW('Hygiene Data'!I52)),NA())</f>
        <v>#N/A</v>
      </c>
    </row>
    <row r="59" spans="1:69" x14ac:dyDescent="0.25">
      <c r="A59" s="502" t="e">
        <f ca="1">+RIGHT('Data Summary'!A59,LEN('Data Summary'!A59)-9)</f>
        <v>#VALUE!</v>
      </c>
      <c r="B59" s="476" t="str">
        <f ca="1">+IF(ISTEXT('Data Summary'!B59),'Data Summary'!B59,"")</f>
        <v/>
      </c>
      <c r="C59" s="503" t="e">
        <f ca="1">+VALUE('Data Summary'!C59)</f>
        <v>#VALUE!</v>
      </c>
      <c r="D59" s="504" t="e">
        <f ca="1">+IF(AND(ISNUMBER(OFFSET('Water Data'!$D$4,0,10*ROW('Water Data'!D53))),'Data Summary'!BS59="Yes"),100-OFFSET('Water Data'!$D$4,0,10*ROW('Water Data'!D53)),NA())</f>
        <v>#N/A</v>
      </c>
      <c r="E59" s="504" t="e">
        <f ca="1">+IF(AND(ISNUMBER(OFFSET('Water Data'!$D$6,0,10*ROW('Water Data'!D53))),'Data Summary'!BT59="Yes"),OFFSET('Water Data'!$D$6,0,10*ROW('Water Data'!D53)),NA())</f>
        <v>#N/A</v>
      </c>
      <c r="F59" s="504" t="e">
        <f ca="1">+IF(AND(ISNUMBER(OFFSET('Water Data'!$D$9,0,10*ROW('Water Data'!D53))),'Data Summary'!BU59="Yes"),OFFSET('Water Data'!$D$9,0,10*ROW('Water Data'!D53)),NA())</f>
        <v>#N/A</v>
      </c>
      <c r="G59" s="504" t="e">
        <f ca="1">+IF(AND(ISNUMBER(OFFSET('Water Data'!$E$4,0,10*ROW('Water Data'!E53))),'Data Summary'!BV59="Yes"),100-OFFSET('Water Data'!$E$4,0,10*ROW('Water Data'!E53)),NA())</f>
        <v>#N/A</v>
      </c>
      <c r="H59" s="504" t="e">
        <f ca="1">+IF(AND(ISNUMBER(OFFSET('Water Data'!$E$6,0,10*ROW('Water Data'!E53))),'Data Summary'!BW59="Yes"),OFFSET('Water Data'!$E$6,0,10*ROW('Water Data'!E53)),NA())</f>
        <v>#N/A</v>
      </c>
      <c r="I59" s="504" t="e">
        <f ca="1">+IF(AND(ISNUMBER(OFFSET('Water Data'!$E$9,0,10*ROW('Water Data'!E53))),'Data Summary'!BX59="Yes"),OFFSET('Water Data'!$E$9,0,10*ROW('Water Data'!E53)),NA())</f>
        <v>#N/A</v>
      </c>
      <c r="J59" s="504" t="e">
        <f ca="1">+IF(AND(ISNUMBER(OFFSET('Water Data'!$F$4,0,10*ROW('Water Data'!F53))),'Data Summary'!BY59="Yes"),100-OFFSET('Water Data'!$F$4,0,10*ROW('Water Data'!F53)),NA())</f>
        <v>#N/A</v>
      </c>
      <c r="K59" s="504" t="e">
        <f ca="1">+IF(AND(ISNUMBER(OFFSET('Water Data'!$F$6,0,10*ROW('Water Data'!F53))),'Data Summary'!BZ59="Yes"),OFFSET('Water Data'!$F$6,0,10*ROW('Water Data'!F53)),NA())</f>
        <v>#N/A</v>
      </c>
      <c r="L59" s="504" t="e">
        <f ca="1">+IF(AND(ISNUMBER(OFFSET('Water Data'!$F$9,0,10*ROW('Water Data'!F53))),'Data Summary'!CA59="Yes"),OFFSET('Water Data'!$F$9,0,10*ROW('Water Data'!F53)),NA())</f>
        <v>#N/A</v>
      </c>
      <c r="M59" s="504" t="e">
        <f ca="1">+IF(AND(ISNUMBER(OFFSET('Water Data'!$G$4,0,10*ROW('Water Data'!G53))),'Data Summary'!CB59="Yes"),100-OFFSET('Water Data'!$G$4,0,10*ROW('Water Data'!G53)),NA())</f>
        <v>#N/A</v>
      </c>
      <c r="N59" s="504" t="e">
        <f ca="1">+IF(AND(ISNUMBER(OFFSET('Water Data'!$G$6,0,10*ROW('Water Data'!G53))),'Data Summary'!CC59="Yes"),OFFSET('Water Data'!$G$6,0,10*ROW('Water Data'!G53)),NA())</f>
        <v>#N/A</v>
      </c>
      <c r="O59" s="504" t="e">
        <f ca="1">+IF(AND(ISNUMBER(OFFSET('Water Data'!$G$9,0,10*ROW('Water Data'!G53))),'Data Summary'!CD59="Yes"),OFFSET('Water Data'!$G$9,0,10*ROW('Water Data'!G53)),NA())</f>
        <v>#N/A</v>
      </c>
      <c r="P59" s="504" t="e">
        <f ca="1">+IF(AND(ISNUMBER(OFFSET('Water Data'!$H$4,0,10*ROW('Water Data'!H53))),'Data Summary'!CE59="Yes"),100-OFFSET('Water Data'!$H$4,0,10*ROW('Water Data'!H53)),NA())</f>
        <v>#N/A</v>
      </c>
      <c r="Q59" s="504" t="e">
        <f ca="1">+IF(AND(ISNUMBER(OFFSET('Water Data'!$H$6,0,10*ROW('Water Data'!H53))),'Data Summary'!CF59="Yes"),OFFSET('Water Data'!$H$6,0,10*ROW('Water Data'!H53)),NA())</f>
        <v>#N/A</v>
      </c>
      <c r="R59" s="504" t="e">
        <f ca="1">+IF(AND(ISNUMBER(OFFSET('Water Data'!$H$9,0,10*ROW('Water Data'!H53))),'Data Summary'!CG59="Yes"),OFFSET('Water Data'!$H$9,0,10*ROW('Water Data'!H53)),NA())</f>
        <v>#N/A</v>
      </c>
      <c r="S59" s="504" t="e">
        <f ca="1">+IF(AND(ISNUMBER(OFFSET('Water Data'!$I$4,0,10*ROW('Water Data'!I53))),'Data Summary'!CH59="Yes"),100-OFFSET('Water Data'!$I$4,0,10*ROW('Water Data'!I53)),NA())</f>
        <v>#N/A</v>
      </c>
      <c r="T59" s="504" t="e">
        <f ca="1">+IF(AND(ISNUMBER(OFFSET('Water Data'!$I$6,0,10*ROW('Water Data'!I53))),'Data Summary'!CI59="Yes"),OFFSET('Water Data'!$I$6,0,10*ROW('Water Data'!I53)),NA())</f>
        <v>#N/A</v>
      </c>
      <c r="U59" s="504" t="e">
        <f ca="1">+IF(AND(ISNUMBER(OFFSET('Water Data'!$I$9,0,10*ROW('Water Data'!I53))),'Data Summary'!CJ59="Yes"),OFFSET('Water Data'!$I$9,0,10*ROW('Water Data'!I53)),NA())</f>
        <v>#N/A</v>
      </c>
      <c r="V59" s="505" t="e">
        <f ca="1">+IF(AND(ISNUMBER(OFFSET('Sanitation Data'!$D$4,0,10*ROW('Sanitation Data'!D53))),'Data Summary'!CK59="Yes"),100-OFFSET('Sanitation Data'!$D$4,0,10*ROW('Sanitation Data'!D53)),NA())</f>
        <v>#N/A</v>
      </c>
      <c r="W59" s="505" t="e">
        <f ca="1">+IF(AND(ISNUMBER(OFFSET('Sanitation Data'!$D$6,0,10*ROW('Sanitation Data'!D53))),'Data Summary'!CL59="Yes"),OFFSET('Sanitation Data'!$D$6,0,10*ROW('Sanitation Data'!D53)),NA())</f>
        <v>#N/A</v>
      </c>
      <c r="X59" s="505" t="e">
        <f ca="1">+IF(AND(ISNUMBER(OFFSET('Sanitation Data'!$D$10,0,10*ROW('Sanitation Data'!D53))),'Data Summary'!CM59="Yes"),OFFSET('Sanitation Data'!$D$10,0,10*ROW('Sanitation Data'!D53)),NA())</f>
        <v>#N/A</v>
      </c>
      <c r="Y59" s="505" t="e">
        <f ca="1">+IF(AND(ISNUMBER(OFFSET('Sanitation Data'!$D$11,0,10*ROW('Sanitation Data'!D53))),'Data Summary'!CN59="Yes"),OFFSET('Sanitation Data'!$D$11,0,10*ROW('Sanitation Data'!D53)),NA())</f>
        <v>#N/A</v>
      </c>
      <c r="Z59" s="505" t="e">
        <f ca="1">+IF(AND(ISNUMBER(OFFSET('Sanitation Data'!$D$12,0,10*ROW('Sanitation Data'!D53))),'Data Summary'!CO59="Yes"),OFFSET('Sanitation Data'!$D$12,0,10*ROW('Sanitation Data'!D53)),NA())</f>
        <v>#N/A</v>
      </c>
      <c r="AA59" s="505" t="e">
        <f ca="1">+IF(AND(ISNUMBER(OFFSET('Sanitation Data'!$E$4,0,10*ROW('Sanitation Data'!E53))),'Data Summary'!CP59="Yes"),100-OFFSET('Sanitation Data'!$E$4,0,10*ROW('Sanitation Data'!E53)),NA())</f>
        <v>#N/A</v>
      </c>
      <c r="AB59" s="505" t="e">
        <f ca="1">+IF(AND(ISNUMBER(OFFSET('Sanitation Data'!$E$6,0,10*ROW('Sanitation Data'!E53))),'Data Summary'!CQ59="Yes"),OFFSET('Sanitation Data'!$E$6,0,10*ROW('Sanitation Data'!E53)),NA())</f>
        <v>#N/A</v>
      </c>
      <c r="AC59" s="505" t="e">
        <f ca="1">+IF(AND(ISNUMBER(OFFSET('Sanitation Data'!$E$10,0,10*ROW('Sanitation Data'!E53))),'Data Summary'!CR59="Yes"),OFFSET('Sanitation Data'!$E$10,0,10*ROW('Sanitation Data'!E53)),NA())</f>
        <v>#N/A</v>
      </c>
      <c r="AD59" s="505" t="e">
        <f ca="1">+IF(AND(ISNUMBER(OFFSET('Sanitation Data'!$E$11,0,10*ROW('Sanitation Data'!E53))),'Data Summary'!CS59="Yes"),OFFSET('Sanitation Data'!$E$11,0,10*ROW('Sanitation Data'!E53)),NA())</f>
        <v>#N/A</v>
      </c>
      <c r="AE59" s="505" t="e">
        <f ca="1">+IF(AND(ISNUMBER(OFFSET('Sanitation Data'!$E$12,0,10*ROW('Sanitation Data'!E53))),'Data Summary'!CT59="Yes"),OFFSET('Sanitation Data'!$E$12,0,10*ROW('Sanitation Data'!E53)),NA())</f>
        <v>#N/A</v>
      </c>
      <c r="AF59" s="505" t="e">
        <f ca="1">+IF(AND(ISNUMBER(OFFSET('Sanitation Data'!$F$4,0,10*ROW('Sanitation Data'!F53))),'Data Summary'!CU59="Yes"),100-OFFSET('Sanitation Data'!$F$4,0,10*ROW('Sanitation Data'!F53)),NA())</f>
        <v>#N/A</v>
      </c>
      <c r="AG59" s="505" t="e">
        <f ca="1">+IF(AND(ISNUMBER(OFFSET('Sanitation Data'!$F$6,0,10*ROW('Sanitation Data'!F53))),'Data Summary'!CV59="Yes"),OFFSET('Sanitation Data'!$F$6,0,10*ROW('Sanitation Data'!F53)),NA())</f>
        <v>#N/A</v>
      </c>
      <c r="AH59" s="505" t="e">
        <f ca="1">+IF(AND(ISNUMBER(OFFSET('Sanitation Data'!$F$10,0,10*ROW('Sanitation Data'!F53))),'Data Summary'!CW59="Yes"),OFFSET('Sanitation Data'!$F$10,0,10*ROW('Sanitation Data'!F53)),NA())</f>
        <v>#N/A</v>
      </c>
      <c r="AI59" s="505" t="e">
        <f ca="1">+IF(AND(ISNUMBER(OFFSET('Sanitation Data'!$F$11,0,10*ROW('Sanitation Data'!F53))),'Data Summary'!CX59="Yes"),OFFSET('Sanitation Data'!$F$11,0,10*ROW('Sanitation Data'!F53)),NA())</f>
        <v>#N/A</v>
      </c>
      <c r="AJ59" s="505" t="e">
        <f ca="1">+IF(AND(ISNUMBER(OFFSET('Sanitation Data'!$F$12,0,10*ROW('Sanitation Data'!F53))),'Data Summary'!CY59="Yes"),OFFSET('Sanitation Data'!$F$12,0,10*ROW('Sanitation Data'!F53)),NA())</f>
        <v>#N/A</v>
      </c>
      <c r="AK59" s="505" t="e">
        <f ca="1">+IF(AND(ISNUMBER(OFFSET('Sanitation Data'!$G$4,0,10*ROW('Sanitation Data'!G53))),'Data Summary'!CZ59="Yes"),100-OFFSET('Sanitation Data'!$G$4,0,10*ROW('Sanitation Data'!G53)),NA())</f>
        <v>#N/A</v>
      </c>
      <c r="AL59" s="505" t="e">
        <f ca="1">+IF(AND(ISNUMBER(OFFSET('Sanitation Data'!$G$6,0,10*ROW('Sanitation Data'!G53))),'Data Summary'!DA59="Yes"),OFFSET('Sanitation Data'!$G$6,0,10*ROW('Sanitation Data'!G53)),NA())</f>
        <v>#N/A</v>
      </c>
      <c r="AM59" s="505" t="e">
        <f ca="1">+IF(AND(ISNUMBER(OFFSET('Sanitation Data'!$G$10,0,10*ROW('Sanitation Data'!G53))),'Data Summary'!DB59="Yes"),OFFSET('Sanitation Data'!$G$10,0,10*ROW('Sanitation Data'!G53)),NA())</f>
        <v>#N/A</v>
      </c>
      <c r="AN59" s="505" t="e">
        <f ca="1">+IF(AND(ISNUMBER(OFFSET('Sanitation Data'!$G$11,0,10*ROW('Sanitation Data'!G53))),'Data Summary'!DC59="Yes"),OFFSET('Sanitation Data'!$G$11,0,10*ROW('Sanitation Data'!G53)),NA())</f>
        <v>#N/A</v>
      </c>
      <c r="AO59" s="505" t="e">
        <f ca="1">+IF(AND(ISNUMBER(OFFSET('Sanitation Data'!$G$12,0,10*ROW('Sanitation Data'!G53))),'Data Summary'!DD59="Yes"),OFFSET('Sanitation Data'!$G$12,0,10*ROW('Sanitation Data'!G53)),NA())</f>
        <v>#N/A</v>
      </c>
      <c r="AP59" s="505" t="e">
        <f ca="1">+IF(AND(ISNUMBER(OFFSET('Sanitation Data'!$H$4,0,10*ROW('Sanitation Data'!H53))),'Data Summary'!DE59="Yes"),100-OFFSET('Sanitation Data'!$H$4,0,10*ROW('Sanitation Data'!H53)),NA())</f>
        <v>#N/A</v>
      </c>
      <c r="AQ59" s="505" t="e">
        <f ca="1">+IF(AND(ISNUMBER(OFFSET('Sanitation Data'!$H$6,0,10*ROW('Sanitation Data'!H53))),'Data Summary'!DF59="Yes"),OFFSET('Sanitation Data'!$H$6,0,10*ROW('Sanitation Data'!H53)),NA())</f>
        <v>#N/A</v>
      </c>
      <c r="AR59" s="505" t="e">
        <f ca="1">+IF(AND(ISNUMBER(OFFSET('Sanitation Data'!$H$10,0,10*ROW('Sanitation Data'!H53))),'Data Summary'!DG59="Yes"),OFFSET('Sanitation Data'!$H$10,0,10*ROW('Sanitation Data'!H53)),NA())</f>
        <v>#N/A</v>
      </c>
      <c r="AS59" s="505" t="e">
        <f ca="1">+IF(AND(ISNUMBER(OFFSET('Sanitation Data'!$H$11,0,10*ROW('Sanitation Data'!H53))),'Data Summary'!DH59="Yes"),OFFSET('Sanitation Data'!$H$11,0,10*ROW('Sanitation Data'!H53)),NA())</f>
        <v>#N/A</v>
      </c>
      <c r="AT59" s="505" t="e">
        <f ca="1">+IF(AND(ISNUMBER(OFFSET('Sanitation Data'!$H$12,0,10*ROW('Sanitation Data'!H53))),'Data Summary'!DI59="Yes"),OFFSET('Sanitation Data'!$H$12,0,10*ROW('Sanitation Data'!H53)),NA())</f>
        <v>#N/A</v>
      </c>
      <c r="AU59" s="505" t="e">
        <f ca="1">+IF(AND(ISNUMBER(OFFSET('Sanitation Data'!$I$4,0,10*ROW('Sanitation Data'!I53))),'Data Summary'!DJ59="Yes"),100-OFFSET('Sanitation Data'!$I$4,0,10*ROW('Sanitation Data'!I53)),NA())</f>
        <v>#N/A</v>
      </c>
      <c r="AV59" s="505" t="e">
        <f ca="1">+IF(AND(ISNUMBER(OFFSET('Sanitation Data'!$I$6,0,10*ROW('Sanitation Data'!I53))),'Data Summary'!DK59="Yes"),OFFSET('Sanitation Data'!$I$6,0,10*ROW('Sanitation Data'!I53)),NA())</f>
        <v>#N/A</v>
      </c>
      <c r="AW59" s="505" t="e">
        <f ca="1">+IF(AND(ISNUMBER(OFFSET('Sanitation Data'!$I$10,0,10*ROW('Sanitation Data'!I53))),'Data Summary'!DL59="Yes"),OFFSET('Sanitation Data'!$I$10,0,10*ROW('Sanitation Data'!I53)),NA())</f>
        <v>#N/A</v>
      </c>
      <c r="AX59" s="505" t="e">
        <f ca="1">+IF(AND(ISNUMBER(OFFSET('Sanitation Data'!$I$11,0,10*ROW('Sanitation Data'!I53))),'Data Summary'!DM59="Yes"),OFFSET('Sanitation Data'!$I$11,0,10*ROW('Sanitation Data'!I53)),NA())</f>
        <v>#N/A</v>
      </c>
      <c r="AY59" s="505" t="e">
        <f ca="1">+IF(AND(ISNUMBER(OFFSET('Sanitation Data'!$I$12,0,10*ROW('Sanitation Data'!I53))),'Data Summary'!DN59="Yes"),OFFSET('Sanitation Data'!$I$12,0,10*ROW('Sanitation Data'!I53)),NA())</f>
        <v>#N/A</v>
      </c>
      <c r="AZ59" s="506" t="e">
        <f ca="1">+IF(AND(ISNUMBER(OFFSET('Hygiene Data'!$D$5,0,10*ROW('Hygiene Data'!D53))),'Data Summary'!DO59="Yes"),OFFSET('Hygiene Data'!$D$5,0,10*ROW('Hygiene Data'!D53)),NA())</f>
        <v>#N/A</v>
      </c>
      <c r="BA59" s="506" t="e">
        <f ca="1">+IF(AND(ISNUMBER(OFFSET('Hygiene Data'!$D$7,0,10*ROW('Hygiene Data'!D53))),'Data Summary'!DP59="Yes"),OFFSET('Hygiene Data'!$D$7,0,10*ROW('Hygiene Data'!D53)),NA())</f>
        <v>#N/A</v>
      </c>
      <c r="BB59" s="506" t="e">
        <f ca="1">+IF(AND(ISNUMBER(OFFSET('Hygiene Data'!$D$9,0,10*ROW('Hygiene Data'!D53))),'Data Summary'!DQ59="Yes"),OFFSET('Hygiene Data'!$D$9,0,10*ROW('Hygiene Data'!D53)),NA())</f>
        <v>#N/A</v>
      </c>
      <c r="BC59" s="506" t="e">
        <f ca="1">+IF(AND(ISNUMBER(OFFSET('Hygiene Data'!$E$5,0,10*ROW('Hygiene Data'!E53))),'Data Summary'!DR59="Yes"),OFFSET('Hygiene Data'!$E$5,0,10*ROW('Hygiene Data'!E53)),NA())</f>
        <v>#N/A</v>
      </c>
      <c r="BD59" s="506" t="e">
        <f ca="1">+IF(AND(ISNUMBER(OFFSET('Hygiene Data'!$E$7,0,10*ROW('Hygiene Data'!E53))),'Data Summary'!DS59="Yes"),OFFSET('Hygiene Data'!$E$7,0,10*ROW('Hygiene Data'!E53)),NA())</f>
        <v>#N/A</v>
      </c>
      <c r="BE59" s="506" t="e">
        <f ca="1">+IF(AND(ISNUMBER(OFFSET('Hygiene Data'!$E$9,0,10*ROW('Hygiene Data'!E53))),'Data Summary'!DT59="Yes"),OFFSET('Hygiene Data'!$E$9,0,10*ROW('Hygiene Data'!E53)),NA())</f>
        <v>#N/A</v>
      </c>
      <c r="BF59" s="506" t="e">
        <f ca="1">+IF(AND(ISNUMBER(OFFSET('Hygiene Data'!$F$5,0,10*ROW('Hygiene Data'!F53))),'Data Summary'!DU59="Yes"),OFFSET('Hygiene Data'!$F$5,0,10*ROW('Hygiene Data'!F53)),NA())</f>
        <v>#N/A</v>
      </c>
      <c r="BG59" s="506" t="e">
        <f ca="1">+IF(AND(ISNUMBER(OFFSET('Hygiene Data'!$F$7,0,10*ROW('Hygiene Data'!F53))),'Data Summary'!DV59="Yes"),OFFSET('Hygiene Data'!$F$7,0,10*ROW('Hygiene Data'!F53)),NA())</f>
        <v>#N/A</v>
      </c>
      <c r="BH59" s="506" t="e">
        <f ca="1">+IF(AND(ISNUMBER(OFFSET('Hygiene Data'!$F$9,0,10*ROW('Hygiene Data'!F53))),'Data Summary'!DW59="Yes"),OFFSET('Hygiene Data'!$F$9,0,10*ROW('Hygiene Data'!F53)),NA())</f>
        <v>#N/A</v>
      </c>
      <c r="BI59" s="506" t="e">
        <f ca="1">+IF(AND(ISNUMBER(OFFSET('Hygiene Data'!$G$5,0,10*ROW('Hygiene Data'!G53))),'Data Summary'!DX59="Yes"),OFFSET('Hygiene Data'!$G$5,0,10*ROW('Hygiene Data'!G53)),NA())</f>
        <v>#N/A</v>
      </c>
      <c r="BJ59" s="506" t="e">
        <f ca="1">+IF(AND(ISNUMBER(OFFSET('Hygiene Data'!$G$7,0,10*ROW('Hygiene Data'!G53))),'Data Summary'!DY59="Yes"),OFFSET('Hygiene Data'!$G$7,0,10*ROW('Hygiene Data'!G53)),NA())</f>
        <v>#N/A</v>
      </c>
      <c r="BK59" s="506" t="e">
        <f ca="1">+IF(AND(ISNUMBER(OFFSET('Hygiene Data'!$G$9,0,10*ROW('Hygiene Data'!G53))),'Data Summary'!DZ59="Yes"),OFFSET('Hygiene Data'!$G$9,0,10*ROW('Hygiene Data'!G53)),NA())</f>
        <v>#N/A</v>
      </c>
      <c r="BL59" s="506" t="e">
        <f ca="1">+IF(AND(ISNUMBER(OFFSET('Hygiene Data'!$H$5,0,10*ROW('Hygiene Data'!H53))),'Data Summary'!EA59="Yes"),OFFSET('Hygiene Data'!$H$5,0,10*ROW('Hygiene Data'!H53)),NA())</f>
        <v>#N/A</v>
      </c>
      <c r="BM59" s="506" t="e">
        <f ca="1">+IF(AND(ISNUMBER(OFFSET('Hygiene Data'!$H$7,0,10*ROW('Hygiene Data'!H53))),'Data Summary'!EB59="Yes"),OFFSET('Hygiene Data'!$H$7,0,10*ROW('Hygiene Data'!H53)),NA())</f>
        <v>#N/A</v>
      </c>
      <c r="BN59" s="506" t="e">
        <f ca="1">+IF(AND(ISNUMBER(OFFSET('Hygiene Data'!$H$9,0,10*ROW('Hygiene Data'!H53))),'Data Summary'!EC59="Yes"),OFFSET('Hygiene Data'!$H$9,0,10*ROW('Hygiene Data'!H53)),NA())</f>
        <v>#N/A</v>
      </c>
      <c r="BO59" s="506" t="e">
        <f ca="1">+IF(AND(ISNUMBER(OFFSET('Hygiene Data'!$I$5,0,10*ROW('Hygiene Data'!I53))),'Data Summary'!ED59="Yes"),OFFSET('Hygiene Data'!$I$5,0,10*ROW('Hygiene Data'!I53)),NA())</f>
        <v>#N/A</v>
      </c>
      <c r="BP59" s="506" t="e">
        <f ca="1">+IF(AND(ISNUMBER(OFFSET('Hygiene Data'!$I$7,0,10*ROW('Hygiene Data'!I53))),'Data Summary'!EE59="Yes"),OFFSET('Hygiene Data'!$I$7,0,10*ROW('Hygiene Data'!I53)),NA())</f>
        <v>#N/A</v>
      </c>
      <c r="BQ59" s="506" t="e">
        <f ca="1">+IF(AND(ISNUMBER(OFFSET('Hygiene Data'!$I$9,0,10*ROW('Hygiene Data'!I53))),'Data Summary'!EF59="Yes"),OFFSET('Hygiene Data'!$I$9,0,10*ROW('Hygiene Data'!I53)),NA())</f>
        <v>#N/A</v>
      </c>
    </row>
    <row r="60" spans="1:69" x14ac:dyDescent="0.25">
      <c r="A60" s="502" t="e">
        <f ca="1">+RIGHT('Data Summary'!A60,LEN('Data Summary'!A60)-9)</f>
        <v>#VALUE!</v>
      </c>
      <c r="B60" s="476" t="str">
        <f ca="1">+IF(ISTEXT('Data Summary'!B60),'Data Summary'!B60,"")</f>
        <v/>
      </c>
      <c r="C60" s="503" t="e">
        <f ca="1">+VALUE('Data Summary'!C60)</f>
        <v>#VALUE!</v>
      </c>
      <c r="D60" s="504" t="e">
        <f ca="1">+IF(AND(ISNUMBER(OFFSET('Water Data'!$D$4,0,10*ROW('Water Data'!D54))),'Data Summary'!BS60="Yes"),100-OFFSET('Water Data'!$D$4,0,10*ROW('Water Data'!D54)),NA())</f>
        <v>#N/A</v>
      </c>
      <c r="E60" s="504" t="e">
        <f ca="1">+IF(AND(ISNUMBER(OFFSET('Water Data'!$D$6,0,10*ROW('Water Data'!D54))),'Data Summary'!BT60="Yes"),OFFSET('Water Data'!$D$6,0,10*ROW('Water Data'!D54)),NA())</f>
        <v>#N/A</v>
      </c>
      <c r="F60" s="504" t="e">
        <f ca="1">+IF(AND(ISNUMBER(OFFSET('Water Data'!$D$9,0,10*ROW('Water Data'!D54))),'Data Summary'!BU60="Yes"),OFFSET('Water Data'!$D$9,0,10*ROW('Water Data'!D54)),NA())</f>
        <v>#N/A</v>
      </c>
      <c r="G60" s="504" t="e">
        <f ca="1">+IF(AND(ISNUMBER(OFFSET('Water Data'!$E$4,0,10*ROW('Water Data'!E54))),'Data Summary'!BV60="Yes"),100-OFFSET('Water Data'!$E$4,0,10*ROW('Water Data'!E54)),NA())</f>
        <v>#N/A</v>
      </c>
      <c r="H60" s="504" t="e">
        <f ca="1">+IF(AND(ISNUMBER(OFFSET('Water Data'!$E$6,0,10*ROW('Water Data'!E54))),'Data Summary'!BW60="Yes"),OFFSET('Water Data'!$E$6,0,10*ROW('Water Data'!E54)),NA())</f>
        <v>#N/A</v>
      </c>
      <c r="I60" s="504" t="e">
        <f ca="1">+IF(AND(ISNUMBER(OFFSET('Water Data'!$E$9,0,10*ROW('Water Data'!E54))),'Data Summary'!BX60="Yes"),OFFSET('Water Data'!$E$9,0,10*ROW('Water Data'!E54)),NA())</f>
        <v>#N/A</v>
      </c>
      <c r="J60" s="504" t="e">
        <f ca="1">+IF(AND(ISNUMBER(OFFSET('Water Data'!$F$4,0,10*ROW('Water Data'!F54))),'Data Summary'!BY60="Yes"),100-OFFSET('Water Data'!$F$4,0,10*ROW('Water Data'!F54)),NA())</f>
        <v>#N/A</v>
      </c>
      <c r="K60" s="504" t="e">
        <f ca="1">+IF(AND(ISNUMBER(OFFSET('Water Data'!$F$6,0,10*ROW('Water Data'!F54))),'Data Summary'!BZ60="Yes"),OFFSET('Water Data'!$F$6,0,10*ROW('Water Data'!F54)),NA())</f>
        <v>#N/A</v>
      </c>
      <c r="L60" s="504" t="e">
        <f ca="1">+IF(AND(ISNUMBER(OFFSET('Water Data'!$F$9,0,10*ROW('Water Data'!F54))),'Data Summary'!CA60="Yes"),OFFSET('Water Data'!$F$9,0,10*ROW('Water Data'!F54)),NA())</f>
        <v>#N/A</v>
      </c>
      <c r="M60" s="504" t="e">
        <f ca="1">+IF(AND(ISNUMBER(OFFSET('Water Data'!$G$4,0,10*ROW('Water Data'!G54))),'Data Summary'!CB60="Yes"),100-OFFSET('Water Data'!$G$4,0,10*ROW('Water Data'!G54)),NA())</f>
        <v>#N/A</v>
      </c>
      <c r="N60" s="504" t="e">
        <f ca="1">+IF(AND(ISNUMBER(OFFSET('Water Data'!$G$6,0,10*ROW('Water Data'!G54))),'Data Summary'!CC60="Yes"),OFFSET('Water Data'!$G$6,0,10*ROW('Water Data'!G54)),NA())</f>
        <v>#N/A</v>
      </c>
      <c r="O60" s="504" t="e">
        <f ca="1">+IF(AND(ISNUMBER(OFFSET('Water Data'!$G$9,0,10*ROW('Water Data'!G54))),'Data Summary'!CD60="Yes"),OFFSET('Water Data'!$G$9,0,10*ROW('Water Data'!G54)),NA())</f>
        <v>#N/A</v>
      </c>
      <c r="P60" s="504" t="e">
        <f ca="1">+IF(AND(ISNUMBER(OFFSET('Water Data'!$H$4,0,10*ROW('Water Data'!H54))),'Data Summary'!CE60="Yes"),100-OFFSET('Water Data'!$H$4,0,10*ROW('Water Data'!H54)),NA())</f>
        <v>#N/A</v>
      </c>
      <c r="Q60" s="504" t="e">
        <f ca="1">+IF(AND(ISNUMBER(OFFSET('Water Data'!$H$6,0,10*ROW('Water Data'!H54))),'Data Summary'!CF60="Yes"),OFFSET('Water Data'!$H$6,0,10*ROW('Water Data'!H54)),NA())</f>
        <v>#N/A</v>
      </c>
      <c r="R60" s="504" t="e">
        <f ca="1">+IF(AND(ISNUMBER(OFFSET('Water Data'!$H$9,0,10*ROW('Water Data'!H54))),'Data Summary'!CG60="Yes"),OFFSET('Water Data'!$H$9,0,10*ROW('Water Data'!H54)),NA())</f>
        <v>#N/A</v>
      </c>
      <c r="S60" s="504" t="e">
        <f ca="1">+IF(AND(ISNUMBER(OFFSET('Water Data'!$I$4,0,10*ROW('Water Data'!I54))),'Data Summary'!CH60="Yes"),100-OFFSET('Water Data'!$I$4,0,10*ROW('Water Data'!I54)),NA())</f>
        <v>#N/A</v>
      </c>
      <c r="T60" s="504" t="e">
        <f ca="1">+IF(AND(ISNUMBER(OFFSET('Water Data'!$I$6,0,10*ROW('Water Data'!I54))),'Data Summary'!CI60="Yes"),OFFSET('Water Data'!$I$6,0,10*ROW('Water Data'!I54)),NA())</f>
        <v>#N/A</v>
      </c>
      <c r="U60" s="504" t="e">
        <f ca="1">+IF(AND(ISNUMBER(OFFSET('Water Data'!$I$9,0,10*ROW('Water Data'!I54))),'Data Summary'!CJ60="Yes"),OFFSET('Water Data'!$I$9,0,10*ROW('Water Data'!I54)),NA())</f>
        <v>#N/A</v>
      </c>
      <c r="V60" s="505" t="e">
        <f ca="1">+IF(AND(ISNUMBER(OFFSET('Sanitation Data'!$D$4,0,10*ROW('Sanitation Data'!D54))),'Data Summary'!CK60="Yes"),100-OFFSET('Sanitation Data'!$D$4,0,10*ROW('Sanitation Data'!D54)),NA())</f>
        <v>#N/A</v>
      </c>
      <c r="W60" s="505" t="e">
        <f ca="1">+IF(AND(ISNUMBER(OFFSET('Sanitation Data'!$D$6,0,10*ROW('Sanitation Data'!D54))),'Data Summary'!CL60="Yes"),OFFSET('Sanitation Data'!$D$6,0,10*ROW('Sanitation Data'!D54)),NA())</f>
        <v>#N/A</v>
      </c>
      <c r="X60" s="505" t="e">
        <f ca="1">+IF(AND(ISNUMBER(OFFSET('Sanitation Data'!$D$10,0,10*ROW('Sanitation Data'!D54))),'Data Summary'!CM60="Yes"),OFFSET('Sanitation Data'!$D$10,0,10*ROW('Sanitation Data'!D54)),NA())</f>
        <v>#N/A</v>
      </c>
      <c r="Y60" s="505" t="e">
        <f ca="1">+IF(AND(ISNUMBER(OFFSET('Sanitation Data'!$D$11,0,10*ROW('Sanitation Data'!D54))),'Data Summary'!CN60="Yes"),OFFSET('Sanitation Data'!$D$11,0,10*ROW('Sanitation Data'!D54)),NA())</f>
        <v>#N/A</v>
      </c>
      <c r="Z60" s="505" t="e">
        <f ca="1">+IF(AND(ISNUMBER(OFFSET('Sanitation Data'!$D$12,0,10*ROW('Sanitation Data'!D54))),'Data Summary'!CO60="Yes"),OFFSET('Sanitation Data'!$D$12,0,10*ROW('Sanitation Data'!D54)),NA())</f>
        <v>#N/A</v>
      </c>
      <c r="AA60" s="505" t="e">
        <f ca="1">+IF(AND(ISNUMBER(OFFSET('Sanitation Data'!$E$4,0,10*ROW('Sanitation Data'!E54))),'Data Summary'!CP60="Yes"),100-OFFSET('Sanitation Data'!$E$4,0,10*ROW('Sanitation Data'!E54)),NA())</f>
        <v>#N/A</v>
      </c>
      <c r="AB60" s="505" t="e">
        <f ca="1">+IF(AND(ISNUMBER(OFFSET('Sanitation Data'!$E$6,0,10*ROW('Sanitation Data'!E54))),'Data Summary'!CQ60="Yes"),OFFSET('Sanitation Data'!$E$6,0,10*ROW('Sanitation Data'!E54)),NA())</f>
        <v>#N/A</v>
      </c>
      <c r="AC60" s="505" t="e">
        <f ca="1">+IF(AND(ISNUMBER(OFFSET('Sanitation Data'!$E$10,0,10*ROW('Sanitation Data'!E54))),'Data Summary'!CR60="Yes"),OFFSET('Sanitation Data'!$E$10,0,10*ROW('Sanitation Data'!E54)),NA())</f>
        <v>#N/A</v>
      </c>
      <c r="AD60" s="505" t="e">
        <f ca="1">+IF(AND(ISNUMBER(OFFSET('Sanitation Data'!$E$11,0,10*ROW('Sanitation Data'!E54))),'Data Summary'!CS60="Yes"),OFFSET('Sanitation Data'!$E$11,0,10*ROW('Sanitation Data'!E54)),NA())</f>
        <v>#N/A</v>
      </c>
      <c r="AE60" s="505" t="e">
        <f ca="1">+IF(AND(ISNUMBER(OFFSET('Sanitation Data'!$E$12,0,10*ROW('Sanitation Data'!E54))),'Data Summary'!CT60="Yes"),OFFSET('Sanitation Data'!$E$12,0,10*ROW('Sanitation Data'!E54)),NA())</f>
        <v>#N/A</v>
      </c>
      <c r="AF60" s="505" t="e">
        <f ca="1">+IF(AND(ISNUMBER(OFFSET('Sanitation Data'!$F$4,0,10*ROW('Sanitation Data'!F54))),'Data Summary'!CU60="Yes"),100-OFFSET('Sanitation Data'!$F$4,0,10*ROW('Sanitation Data'!F54)),NA())</f>
        <v>#N/A</v>
      </c>
      <c r="AG60" s="505" t="e">
        <f ca="1">+IF(AND(ISNUMBER(OFFSET('Sanitation Data'!$F$6,0,10*ROW('Sanitation Data'!F54))),'Data Summary'!CV60="Yes"),OFFSET('Sanitation Data'!$F$6,0,10*ROW('Sanitation Data'!F54)),NA())</f>
        <v>#N/A</v>
      </c>
      <c r="AH60" s="505" t="e">
        <f ca="1">+IF(AND(ISNUMBER(OFFSET('Sanitation Data'!$F$10,0,10*ROW('Sanitation Data'!F54))),'Data Summary'!CW60="Yes"),OFFSET('Sanitation Data'!$F$10,0,10*ROW('Sanitation Data'!F54)),NA())</f>
        <v>#N/A</v>
      </c>
      <c r="AI60" s="505" t="e">
        <f ca="1">+IF(AND(ISNUMBER(OFFSET('Sanitation Data'!$F$11,0,10*ROW('Sanitation Data'!F54))),'Data Summary'!CX60="Yes"),OFFSET('Sanitation Data'!$F$11,0,10*ROW('Sanitation Data'!F54)),NA())</f>
        <v>#N/A</v>
      </c>
      <c r="AJ60" s="505" t="e">
        <f ca="1">+IF(AND(ISNUMBER(OFFSET('Sanitation Data'!$F$12,0,10*ROW('Sanitation Data'!F54))),'Data Summary'!CY60="Yes"),OFFSET('Sanitation Data'!$F$12,0,10*ROW('Sanitation Data'!F54)),NA())</f>
        <v>#N/A</v>
      </c>
      <c r="AK60" s="505" t="e">
        <f ca="1">+IF(AND(ISNUMBER(OFFSET('Sanitation Data'!$G$4,0,10*ROW('Sanitation Data'!G54))),'Data Summary'!CZ60="Yes"),100-OFFSET('Sanitation Data'!$G$4,0,10*ROW('Sanitation Data'!G54)),NA())</f>
        <v>#N/A</v>
      </c>
      <c r="AL60" s="505" t="e">
        <f ca="1">+IF(AND(ISNUMBER(OFFSET('Sanitation Data'!$G$6,0,10*ROW('Sanitation Data'!G54))),'Data Summary'!DA60="Yes"),OFFSET('Sanitation Data'!$G$6,0,10*ROW('Sanitation Data'!G54)),NA())</f>
        <v>#N/A</v>
      </c>
      <c r="AM60" s="505" t="e">
        <f ca="1">+IF(AND(ISNUMBER(OFFSET('Sanitation Data'!$G$10,0,10*ROW('Sanitation Data'!G54))),'Data Summary'!DB60="Yes"),OFFSET('Sanitation Data'!$G$10,0,10*ROW('Sanitation Data'!G54)),NA())</f>
        <v>#N/A</v>
      </c>
      <c r="AN60" s="505" t="e">
        <f ca="1">+IF(AND(ISNUMBER(OFFSET('Sanitation Data'!$G$11,0,10*ROW('Sanitation Data'!G54))),'Data Summary'!DC60="Yes"),OFFSET('Sanitation Data'!$G$11,0,10*ROW('Sanitation Data'!G54)),NA())</f>
        <v>#N/A</v>
      </c>
      <c r="AO60" s="505" t="e">
        <f ca="1">+IF(AND(ISNUMBER(OFFSET('Sanitation Data'!$G$12,0,10*ROW('Sanitation Data'!G54))),'Data Summary'!DD60="Yes"),OFFSET('Sanitation Data'!$G$12,0,10*ROW('Sanitation Data'!G54)),NA())</f>
        <v>#N/A</v>
      </c>
      <c r="AP60" s="505" t="e">
        <f ca="1">+IF(AND(ISNUMBER(OFFSET('Sanitation Data'!$H$4,0,10*ROW('Sanitation Data'!H54))),'Data Summary'!DE60="Yes"),100-OFFSET('Sanitation Data'!$H$4,0,10*ROW('Sanitation Data'!H54)),NA())</f>
        <v>#N/A</v>
      </c>
      <c r="AQ60" s="505" t="e">
        <f ca="1">+IF(AND(ISNUMBER(OFFSET('Sanitation Data'!$H$6,0,10*ROW('Sanitation Data'!H54))),'Data Summary'!DF60="Yes"),OFFSET('Sanitation Data'!$H$6,0,10*ROW('Sanitation Data'!H54)),NA())</f>
        <v>#N/A</v>
      </c>
      <c r="AR60" s="505" t="e">
        <f ca="1">+IF(AND(ISNUMBER(OFFSET('Sanitation Data'!$H$10,0,10*ROW('Sanitation Data'!H54))),'Data Summary'!DG60="Yes"),OFFSET('Sanitation Data'!$H$10,0,10*ROW('Sanitation Data'!H54)),NA())</f>
        <v>#N/A</v>
      </c>
      <c r="AS60" s="505" t="e">
        <f ca="1">+IF(AND(ISNUMBER(OFFSET('Sanitation Data'!$H$11,0,10*ROW('Sanitation Data'!H54))),'Data Summary'!DH60="Yes"),OFFSET('Sanitation Data'!$H$11,0,10*ROW('Sanitation Data'!H54)),NA())</f>
        <v>#N/A</v>
      </c>
      <c r="AT60" s="505" t="e">
        <f ca="1">+IF(AND(ISNUMBER(OFFSET('Sanitation Data'!$H$12,0,10*ROW('Sanitation Data'!H54))),'Data Summary'!DI60="Yes"),OFFSET('Sanitation Data'!$H$12,0,10*ROW('Sanitation Data'!H54)),NA())</f>
        <v>#N/A</v>
      </c>
      <c r="AU60" s="505" t="e">
        <f ca="1">+IF(AND(ISNUMBER(OFFSET('Sanitation Data'!$I$4,0,10*ROW('Sanitation Data'!I54))),'Data Summary'!DJ60="Yes"),100-OFFSET('Sanitation Data'!$I$4,0,10*ROW('Sanitation Data'!I54)),NA())</f>
        <v>#N/A</v>
      </c>
      <c r="AV60" s="505" t="e">
        <f ca="1">+IF(AND(ISNUMBER(OFFSET('Sanitation Data'!$I$6,0,10*ROW('Sanitation Data'!I54))),'Data Summary'!DK60="Yes"),OFFSET('Sanitation Data'!$I$6,0,10*ROW('Sanitation Data'!I54)),NA())</f>
        <v>#N/A</v>
      </c>
      <c r="AW60" s="505" t="e">
        <f ca="1">+IF(AND(ISNUMBER(OFFSET('Sanitation Data'!$I$10,0,10*ROW('Sanitation Data'!I54))),'Data Summary'!DL60="Yes"),OFFSET('Sanitation Data'!$I$10,0,10*ROW('Sanitation Data'!I54)),NA())</f>
        <v>#N/A</v>
      </c>
      <c r="AX60" s="505" t="e">
        <f ca="1">+IF(AND(ISNUMBER(OFFSET('Sanitation Data'!$I$11,0,10*ROW('Sanitation Data'!I54))),'Data Summary'!DM60="Yes"),OFFSET('Sanitation Data'!$I$11,0,10*ROW('Sanitation Data'!I54)),NA())</f>
        <v>#N/A</v>
      </c>
      <c r="AY60" s="505" t="e">
        <f ca="1">+IF(AND(ISNUMBER(OFFSET('Sanitation Data'!$I$12,0,10*ROW('Sanitation Data'!I54))),'Data Summary'!DN60="Yes"),OFFSET('Sanitation Data'!$I$12,0,10*ROW('Sanitation Data'!I54)),NA())</f>
        <v>#N/A</v>
      </c>
      <c r="AZ60" s="506" t="e">
        <f ca="1">+IF(AND(ISNUMBER(OFFSET('Hygiene Data'!$D$5,0,10*ROW('Hygiene Data'!D54))),'Data Summary'!DO60="Yes"),OFFSET('Hygiene Data'!$D$5,0,10*ROW('Hygiene Data'!D54)),NA())</f>
        <v>#N/A</v>
      </c>
      <c r="BA60" s="506" t="e">
        <f ca="1">+IF(AND(ISNUMBER(OFFSET('Hygiene Data'!$D$7,0,10*ROW('Hygiene Data'!D54))),'Data Summary'!DP60="Yes"),OFFSET('Hygiene Data'!$D$7,0,10*ROW('Hygiene Data'!D54)),NA())</f>
        <v>#N/A</v>
      </c>
      <c r="BB60" s="506" t="e">
        <f ca="1">+IF(AND(ISNUMBER(OFFSET('Hygiene Data'!$D$9,0,10*ROW('Hygiene Data'!D54))),'Data Summary'!DQ60="Yes"),OFFSET('Hygiene Data'!$D$9,0,10*ROW('Hygiene Data'!D54)),NA())</f>
        <v>#N/A</v>
      </c>
      <c r="BC60" s="506" t="e">
        <f ca="1">+IF(AND(ISNUMBER(OFFSET('Hygiene Data'!$E$5,0,10*ROW('Hygiene Data'!E54))),'Data Summary'!DR60="Yes"),OFFSET('Hygiene Data'!$E$5,0,10*ROW('Hygiene Data'!E54)),NA())</f>
        <v>#N/A</v>
      </c>
      <c r="BD60" s="506" t="e">
        <f ca="1">+IF(AND(ISNUMBER(OFFSET('Hygiene Data'!$E$7,0,10*ROW('Hygiene Data'!E54))),'Data Summary'!DS60="Yes"),OFFSET('Hygiene Data'!$E$7,0,10*ROW('Hygiene Data'!E54)),NA())</f>
        <v>#N/A</v>
      </c>
      <c r="BE60" s="506" t="e">
        <f ca="1">+IF(AND(ISNUMBER(OFFSET('Hygiene Data'!$E$9,0,10*ROW('Hygiene Data'!E54))),'Data Summary'!DT60="Yes"),OFFSET('Hygiene Data'!$E$9,0,10*ROW('Hygiene Data'!E54)),NA())</f>
        <v>#N/A</v>
      </c>
      <c r="BF60" s="506" t="e">
        <f ca="1">+IF(AND(ISNUMBER(OFFSET('Hygiene Data'!$F$5,0,10*ROW('Hygiene Data'!F54))),'Data Summary'!DU60="Yes"),OFFSET('Hygiene Data'!$F$5,0,10*ROW('Hygiene Data'!F54)),NA())</f>
        <v>#N/A</v>
      </c>
      <c r="BG60" s="506" t="e">
        <f ca="1">+IF(AND(ISNUMBER(OFFSET('Hygiene Data'!$F$7,0,10*ROW('Hygiene Data'!F54))),'Data Summary'!DV60="Yes"),OFFSET('Hygiene Data'!$F$7,0,10*ROW('Hygiene Data'!F54)),NA())</f>
        <v>#N/A</v>
      </c>
      <c r="BH60" s="506" t="e">
        <f ca="1">+IF(AND(ISNUMBER(OFFSET('Hygiene Data'!$F$9,0,10*ROW('Hygiene Data'!F54))),'Data Summary'!DW60="Yes"),OFFSET('Hygiene Data'!$F$9,0,10*ROW('Hygiene Data'!F54)),NA())</f>
        <v>#N/A</v>
      </c>
      <c r="BI60" s="506" t="e">
        <f ca="1">+IF(AND(ISNUMBER(OFFSET('Hygiene Data'!$G$5,0,10*ROW('Hygiene Data'!G54))),'Data Summary'!DX60="Yes"),OFFSET('Hygiene Data'!$G$5,0,10*ROW('Hygiene Data'!G54)),NA())</f>
        <v>#N/A</v>
      </c>
      <c r="BJ60" s="506" t="e">
        <f ca="1">+IF(AND(ISNUMBER(OFFSET('Hygiene Data'!$G$7,0,10*ROW('Hygiene Data'!G54))),'Data Summary'!DY60="Yes"),OFFSET('Hygiene Data'!$G$7,0,10*ROW('Hygiene Data'!G54)),NA())</f>
        <v>#N/A</v>
      </c>
      <c r="BK60" s="506" t="e">
        <f ca="1">+IF(AND(ISNUMBER(OFFSET('Hygiene Data'!$G$9,0,10*ROW('Hygiene Data'!G54))),'Data Summary'!DZ60="Yes"),OFFSET('Hygiene Data'!$G$9,0,10*ROW('Hygiene Data'!G54)),NA())</f>
        <v>#N/A</v>
      </c>
      <c r="BL60" s="506" t="e">
        <f ca="1">+IF(AND(ISNUMBER(OFFSET('Hygiene Data'!$H$5,0,10*ROW('Hygiene Data'!H54))),'Data Summary'!EA60="Yes"),OFFSET('Hygiene Data'!$H$5,0,10*ROW('Hygiene Data'!H54)),NA())</f>
        <v>#N/A</v>
      </c>
      <c r="BM60" s="506" t="e">
        <f ca="1">+IF(AND(ISNUMBER(OFFSET('Hygiene Data'!$H$7,0,10*ROW('Hygiene Data'!H54))),'Data Summary'!EB60="Yes"),OFFSET('Hygiene Data'!$H$7,0,10*ROW('Hygiene Data'!H54)),NA())</f>
        <v>#N/A</v>
      </c>
      <c r="BN60" s="506" t="e">
        <f ca="1">+IF(AND(ISNUMBER(OFFSET('Hygiene Data'!$H$9,0,10*ROW('Hygiene Data'!H54))),'Data Summary'!EC60="Yes"),OFFSET('Hygiene Data'!$H$9,0,10*ROW('Hygiene Data'!H54)),NA())</f>
        <v>#N/A</v>
      </c>
      <c r="BO60" s="506" t="e">
        <f ca="1">+IF(AND(ISNUMBER(OFFSET('Hygiene Data'!$I$5,0,10*ROW('Hygiene Data'!I54))),'Data Summary'!ED60="Yes"),OFFSET('Hygiene Data'!$I$5,0,10*ROW('Hygiene Data'!I54)),NA())</f>
        <v>#N/A</v>
      </c>
      <c r="BP60" s="506" t="e">
        <f ca="1">+IF(AND(ISNUMBER(OFFSET('Hygiene Data'!$I$7,0,10*ROW('Hygiene Data'!I54))),'Data Summary'!EE60="Yes"),OFFSET('Hygiene Data'!$I$7,0,10*ROW('Hygiene Data'!I54)),NA())</f>
        <v>#N/A</v>
      </c>
      <c r="BQ60" s="506" t="e">
        <f ca="1">+IF(AND(ISNUMBER(OFFSET('Hygiene Data'!$I$9,0,10*ROW('Hygiene Data'!I54))),'Data Summary'!EF60="Yes"),OFFSET('Hygiene Data'!$I$9,0,10*ROW('Hygiene Data'!I54)),NA())</f>
        <v>#N/A</v>
      </c>
    </row>
    <row r="61" spans="1:69" x14ac:dyDescent="0.25">
      <c r="A61" s="502" t="e">
        <f ca="1">+RIGHT('Data Summary'!A61,LEN('Data Summary'!A61)-9)</f>
        <v>#VALUE!</v>
      </c>
      <c r="B61" s="476" t="str">
        <f ca="1">+IF(ISTEXT('Data Summary'!B61),'Data Summary'!B61,"")</f>
        <v/>
      </c>
      <c r="C61" s="503" t="e">
        <f ca="1">+VALUE('Data Summary'!C61)</f>
        <v>#VALUE!</v>
      </c>
      <c r="D61" s="504" t="e">
        <f ca="1">+IF(AND(ISNUMBER(OFFSET('Water Data'!$D$4,0,10*ROW('Water Data'!D55))),'Data Summary'!BS61="Yes"),100-OFFSET('Water Data'!$D$4,0,10*ROW('Water Data'!D55)),NA())</f>
        <v>#N/A</v>
      </c>
      <c r="E61" s="504" t="e">
        <f ca="1">+IF(AND(ISNUMBER(OFFSET('Water Data'!$D$6,0,10*ROW('Water Data'!D55))),'Data Summary'!BT61="Yes"),OFFSET('Water Data'!$D$6,0,10*ROW('Water Data'!D55)),NA())</f>
        <v>#N/A</v>
      </c>
      <c r="F61" s="504" t="e">
        <f ca="1">+IF(AND(ISNUMBER(OFFSET('Water Data'!$D$9,0,10*ROW('Water Data'!D55))),'Data Summary'!BU61="Yes"),OFFSET('Water Data'!$D$9,0,10*ROW('Water Data'!D55)),NA())</f>
        <v>#N/A</v>
      </c>
      <c r="G61" s="504" t="e">
        <f ca="1">+IF(AND(ISNUMBER(OFFSET('Water Data'!$E$4,0,10*ROW('Water Data'!E55))),'Data Summary'!BV61="Yes"),100-OFFSET('Water Data'!$E$4,0,10*ROW('Water Data'!E55)),NA())</f>
        <v>#N/A</v>
      </c>
      <c r="H61" s="504" t="e">
        <f ca="1">+IF(AND(ISNUMBER(OFFSET('Water Data'!$E$6,0,10*ROW('Water Data'!E55))),'Data Summary'!BW61="Yes"),OFFSET('Water Data'!$E$6,0,10*ROW('Water Data'!E55)),NA())</f>
        <v>#N/A</v>
      </c>
      <c r="I61" s="504" t="e">
        <f ca="1">+IF(AND(ISNUMBER(OFFSET('Water Data'!$E$9,0,10*ROW('Water Data'!E55))),'Data Summary'!BX61="Yes"),OFFSET('Water Data'!$E$9,0,10*ROW('Water Data'!E55)),NA())</f>
        <v>#N/A</v>
      </c>
      <c r="J61" s="504" t="e">
        <f ca="1">+IF(AND(ISNUMBER(OFFSET('Water Data'!$F$4,0,10*ROW('Water Data'!F55))),'Data Summary'!BY61="Yes"),100-OFFSET('Water Data'!$F$4,0,10*ROW('Water Data'!F55)),NA())</f>
        <v>#N/A</v>
      </c>
      <c r="K61" s="504" t="e">
        <f ca="1">+IF(AND(ISNUMBER(OFFSET('Water Data'!$F$6,0,10*ROW('Water Data'!F55))),'Data Summary'!BZ61="Yes"),OFFSET('Water Data'!$F$6,0,10*ROW('Water Data'!F55)),NA())</f>
        <v>#N/A</v>
      </c>
      <c r="L61" s="504" t="e">
        <f ca="1">+IF(AND(ISNUMBER(OFFSET('Water Data'!$F$9,0,10*ROW('Water Data'!F55))),'Data Summary'!CA61="Yes"),OFFSET('Water Data'!$F$9,0,10*ROW('Water Data'!F55)),NA())</f>
        <v>#N/A</v>
      </c>
      <c r="M61" s="504" t="e">
        <f ca="1">+IF(AND(ISNUMBER(OFFSET('Water Data'!$G$4,0,10*ROW('Water Data'!G55))),'Data Summary'!CB61="Yes"),100-OFFSET('Water Data'!$G$4,0,10*ROW('Water Data'!G55)),NA())</f>
        <v>#N/A</v>
      </c>
      <c r="N61" s="504" t="e">
        <f ca="1">+IF(AND(ISNUMBER(OFFSET('Water Data'!$G$6,0,10*ROW('Water Data'!G55))),'Data Summary'!CC61="Yes"),OFFSET('Water Data'!$G$6,0,10*ROW('Water Data'!G55)),NA())</f>
        <v>#N/A</v>
      </c>
      <c r="O61" s="504" t="e">
        <f ca="1">+IF(AND(ISNUMBER(OFFSET('Water Data'!$G$9,0,10*ROW('Water Data'!G55))),'Data Summary'!CD61="Yes"),OFFSET('Water Data'!$G$9,0,10*ROW('Water Data'!G55)),NA())</f>
        <v>#N/A</v>
      </c>
      <c r="P61" s="504" t="e">
        <f ca="1">+IF(AND(ISNUMBER(OFFSET('Water Data'!$H$4,0,10*ROW('Water Data'!H55))),'Data Summary'!CE61="Yes"),100-OFFSET('Water Data'!$H$4,0,10*ROW('Water Data'!H55)),NA())</f>
        <v>#N/A</v>
      </c>
      <c r="Q61" s="504" t="e">
        <f ca="1">+IF(AND(ISNUMBER(OFFSET('Water Data'!$H$6,0,10*ROW('Water Data'!H55))),'Data Summary'!CF61="Yes"),OFFSET('Water Data'!$H$6,0,10*ROW('Water Data'!H55)),NA())</f>
        <v>#N/A</v>
      </c>
      <c r="R61" s="504" t="e">
        <f ca="1">+IF(AND(ISNUMBER(OFFSET('Water Data'!$H$9,0,10*ROW('Water Data'!H55))),'Data Summary'!CG61="Yes"),OFFSET('Water Data'!$H$9,0,10*ROW('Water Data'!H55)),NA())</f>
        <v>#N/A</v>
      </c>
      <c r="S61" s="504" t="e">
        <f ca="1">+IF(AND(ISNUMBER(OFFSET('Water Data'!$I$4,0,10*ROW('Water Data'!I55))),'Data Summary'!CH61="Yes"),100-OFFSET('Water Data'!$I$4,0,10*ROW('Water Data'!I55)),NA())</f>
        <v>#N/A</v>
      </c>
      <c r="T61" s="504" t="e">
        <f ca="1">+IF(AND(ISNUMBER(OFFSET('Water Data'!$I$6,0,10*ROW('Water Data'!I55))),'Data Summary'!CI61="Yes"),OFFSET('Water Data'!$I$6,0,10*ROW('Water Data'!I55)),NA())</f>
        <v>#N/A</v>
      </c>
      <c r="U61" s="504" t="e">
        <f ca="1">+IF(AND(ISNUMBER(OFFSET('Water Data'!$I$9,0,10*ROW('Water Data'!I55))),'Data Summary'!CJ61="Yes"),OFFSET('Water Data'!$I$9,0,10*ROW('Water Data'!I55)),NA())</f>
        <v>#N/A</v>
      </c>
      <c r="V61" s="505" t="e">
        <f ca="1">+IF(AND(ISNUMBER(OFFSET('Sanitation Data'!$D$4,0,10*ROW('Sanitation Data'!D55))),'Data Summary'!CK61="Yes"),100-OFFSET('Sanitation Data'!$D$4,0,10*ROW('Sanitation Data'!D55)),NA())</f>
        <v>#N/A</v>
      </c>
      <c r="W61" s="505" t="e">
        <f ca="1">+IF(AND(ISNUMBER(OFFSET('Sanitation Data'!$D$6,0,10*ROW('Sanitation Data'!D55))),'Data Summary'!CL61="Yes"),OFFSET('Sanitation Data'!$D$6,0,10*ROW('Sanitation Data'!D55)),NA())</f>
        <v>#N/A</v>
      </c>
      <c r="X61" s="505" t="e">
        <f ca="1">+IF(AND(ISNUMBER(OFFSET('Sanitation Data'!$D$10,0,10*ROW('Sanitation Data'!D55))),'Data Summary'!CM61="Yes"),OFFSET('Sanitation Data'!$D$10,0,10*ROW('Sanitation Data'!D55)),NA())</f>
        <v>#N/A</v>
      </c>
      <c r="Y61" s="505" t="e">
        <f ca="1">+IF(AND(ISNUMBER(OFFSET('Sanitation Data'!$D$11,0,10*ROW('Sanitation Data'!D55))),'Data Summary'!CN61="Yes"),OFFSET('Sanitation Data'!$D$11,0,10*ROW('Sanitation Data'!D55)),NA())</f>
        <v>#N/A</v>
      </c>
      <c r="Z61" s="505" t="e">
        <f ca="1">+IF(AND(ISNUMBER(OFFSET('Sanitation Data'!$D$12,0,10*ROW('Sanitation Data'!D55))),'Data Summary'!CO61="Yes"),OFFSET('Sanitation Data'!$D$12,0,10*ROW('Sanitation Data'!D55)),NA())</f>
        <v>#N/A</v>
      </c>
      <c r="AA61" s="505" t="e">
        <f ca="1">+IF(AND(ISNUMBER(OFFSET('Sanitation Data'!$E$4,0,10*ROW('Sanitation Data'!E55))),'Data Summary'!CP61="Yes"),100-OFFSET('Sanitation Data'!$E$4,0,10*ROW('Sanitation Data'!E55)),NA())</f>
        <v>#N/A</v>
      </c>
      <c r="AB61" s="505" t="e">
        <f ca="1">+IF(AND(ISNUMBER(OFFSET('Sanitation Data'!$E$6,0,10*ROW('Sanitation Data'!E55))),'Data Summary'!CQ61="Yes"),OFFSET('Sanitation Data'!$E$6,0,10*ROW('Sanitation Data'!E55)),NA())</f>
        <v>#N/A</v>
      </c>
      <c r="AC61" s="505" t="e">
        <f ca="1">+IF(AND(ISNUMBER(OFFSET('Sanitation Data'!$E$10,0,10*ROW('Sanitation Data'!E55))),'Data Summary'!CR61="Yes"),OFFSET('Sanitation Data'!$E$10,0,10*ROW('Sanitation Data'!E55)),NA())</f>
        <v>#N/A</v>
      </c>
      <c r="AD61" s="505" t="e">
        <f ca="1">+IF(AND(ISNUMBER(OFFSET('Sanitation Data'!$E$11,0,10*ROW('Sanitation Data'!E55))),'Data Summary'!CS61="Yes"),OFFSET('Sanitation Data'!$E$11,0,10*ROW('Sanitation Data'!E55)),NA())</f>
        <v>#N/A</v>
      </c>
      <c r="AE61" s="505" t="e">
        <f ca="1">+IF(AND(ISNUMBER(OFFSET('Sanitation Data'!$E$12,0,10*ROW('Sanitation Data'!E55))),'Data Summary'!CT61="Yes"),OFFSET('Sanitation Data'!$E$12,0,10*ROW('Sanitation Data'!E55)),NA())</f>
        <v>#N/A</v>
      </c>
      <c r="AF61" s="505" t="e">
        <f ca="1">+IF(AND(ISNUMBER(OFFSET('Sanitation Data'!$F$4,0,10*ROW('Sanitation Data'!F55))),'Data Summary'!CU61="Yes"),100-OFFSET('Sanitation Data'!$F$4,0,10*ROW('Sanitation Data'!F55)),NA())</f>
        <v>#N/A</v>
      </c>
      <c r="AG61" s="505" t="e">
        <f ca="1">+IF(AND(ISNUMBER(OFFSET('Sanitation Data'!$F$6,0,10*ROW('Sanitation Data'!F55))),'Data Summary'!CV61="Yes"),OFFSET('Sanitation Data'!$F$6,0,10*ROW('Sanitation Data'!F55)),NA())</f>
        <v>#N/A</v>
      </c>
      <c r="AH61" s="505" t="e">
        <f ca="1">+IF(AND(ISNUMBER(OFFSET('Sanitation Data'!$F$10,0,10*ROW('Sanitation Data'!F55))),'Data Summary'!CW61="Yes"),OFFSET('Sanitation Data'!$F$10,0,10*ROW('Sanitation Data'!F55)),NA())</f>
        <v>#N/A</v>
      </c>
      <c r="AI61" s="505" t="e">
        <f ca="1">+IF(AND(ISNUMBER(OFFSET('Sanitation Data'!$F$11,0,10*ROW('Sanitation Data'!F55))),'Data Summary'!CX61="Yes"),OFFSET('Sanitation Data'!$F$11,0,10*ROW('Sanitation Data'!F55)),NA())</f>
        <v>#N/A</v>
      </c>
      <c r="AJ61" s="505" t="e">
        <f ca="1">+IF(AND(ISNUMBER(OFFSET('Sanitation Data'!$F$12,0,10*ROW('Sanitation Data'!F55))),'Data Summary'!CY61="Yes"),OFFSET('Sanitation Data'!$F$12,0,10*ROW('Sanitation Data'!F55)),NA())</f>
        <v>#N/A</v>
      </c>
      <c r="AK61" s="505" t="e">
        <f ca="1">+IF(AND(ISNUMBER(OFFSET('Sanitation Data'!$G$4,0,10*ROW('Sanitation Data'!G55))),'Data Summary'!CZ61="Yes"),100-OFFSET('Sanitation Data'!$G$4,0,10*ROW('Sanitation Data'!G55)),NA())</f>
        <v>#N/A</v>
      </c>
      <c r="AL61" s="505" t="e">
        <f ca="1">+IF(AND(ISNUMBER(OFFSET('Sanitation Data'!$G$6,0,10*ROW('Sanitation Data'!G55))),'Data Summary'!DA61="Yes"),OFFSET('Sanitation Data'!$G$6,0,10*ROW('Sanitation Data'!G55)),NA())</f>
        <v>#N/A</v>
      </c>
      <c r="AM61" s="505" t="e">
        <f ca="1">+IF(AND(ISNUMBER(OFFSET('Sanitation Data'!$G$10,0,10*ROW('Sanitation Data'!G55))),'Data Summary'!DB61="Yes"),OFFSET('Sanitation Data'!$G$10,0,10*ROW('Sanitation Data'!G55)),NA())</f>
        <v>#N/A</v>
      </c>
      <c r="AN61" s="505" t="e">
        <f ca="1">+IF(AND(ISNUMBER(OFFSET('Sanitation Data'!$G$11,0,10*ROW('Sanitation Data'!G55))),'Data Summary'!DC61="Yes"),OFFSET('Sanitation Data'!$G$11,0,10*ROW('Sanitation Data'!G55)),NA())</f>
        <v>#N/A</v>
      </c>
      <c r="AO61" s="505" t="e">
        <f ca="1">+IF(AND(ISNUMBER(OFFSET('Sanitation Data'!$G$12,0,10*ROW('Sanitation Data'!G55))),'Data Summary'!DD61="Yes"),OFFSET('Sanitation Data'!$G$12,0,10*ROW('Sanitation Data'!G55)),NA())</f>
        <v>#N/A</v>
      </c>
      <c r="AP61" s="505" t="e">
        <f ca="1">+IF(AND(ISNUMBER(OFFSET('Sanitation Data'!$H$4,0,10*ROW('Sanitation Data'!H55))),'Data Summary'!DE61="Yes"),100-OFFSET('Sanitation Data'!$H$4,0,10*ROW('Sanitation Data'!H55)),NA())</f>
        <v>#N/A</v>
      </c>
      <c r="AQ61" s="505" t="e">
        <f ca="1">+IF(AND(ISNUMBER(OFFSET('Sanitation Data'!$H$6,0,10*ROW('Sanitation Data'!H55))),'Data Summary'!DF61="Yes"),OFFSET('Sanitation Data'!$H$6,0,10*ROW('Sanitation Data'!H55)),NA())</f>
        <v>#N/A</v>
      </c>
      <c r="AR61" s="505" t="e">
        <f ca="1">+IF(AND(ISNUMBER(OFFSET('Sanitation Data'!$H$10,0,10*ROW('Sanitation Data'!H55))),'Data Summary'!DG61="Yes"),OFFSET('Sanitation Data'!$H$10,0,10*ROW('Sanitation Data'!H55)),NA())</f>
        <v>#N/A</v>
      </c>
      <c r="AS61" s="505" t="e">
        <f ca="1">+IF(AND(ISNUMBER(OFFSET('Sanitation Data'!$H$11,0,10*ROW('Sanitation Data'!H55))),'Data Summary'!DH61="Yes"),OFFSET('Sanitation Data'!$H$11,0,10*ROW('Sanitation Data'!H55)),NA())</f>
        <v>#N/A</v>
      </c>
      <c r="AT61" s="505" t="e">
        <f ca="1">+IF(AND(ISNUMBER(OFFSET('Sanitation Data'!$H$12,0,10*ROW('Sanitation Data'!H55))),'Data Summary'!DI61="Yes"),OFFSET('Sanitation Data'!$H$12,0,10*ROW('Sanitation Data'!H55)),NA())</f>
        <v>#N/A</v>
      </c>
      <c r="AU61" s="505" t="e">
        <f ca="1">+IF(AND(ISNUMBER(OFFSET('Sanitation Data'!$I$4,0,10*ROW('Sanitation Data'!I55))),'Data Summary'!DJ61="Yes"),100-OFFSET('Sanitation Data'!$I$4,0,10*ROW('Sanitation Data'!I55)),NA())</f>
        <v>#N/A</v>
      </c>
      <c r="AV61" s="505" t="e">
        <f ca="1">+IF(AND(ISNUMBER(OFFSET('Sanitation Data'!$I$6,0,10*ROW('Sanitation Data'!I55))),'Data Summary'!DK61="Yes"),OFFSET('Sanitation Data'!$I$6,0,10*ROW('Sanitation Data'!I55)),NA())</f>
        <v>#N/A</v>
      </c>
      <c r="AW61" s="505" t="e">
        <f ca="1">+IF(AND(ISNUMBER(OFFSET('Sanitation Data'!$I$10,0,10*ROW('Sanitation Data'!I55))),'Data Summary'!DL61="Yes"),OFFSET('Sanitation Data'!$I$10,0,10*ROW('Sanitation Data'!I55)),NA())</f>
        <v>#N/A</v>
      </c>
      <c r="AX61" s="505" t="e">
        <f ca="1">+IF(AND(ISNUMBER(OFFSET('Sanitation Data'!$I$11,0,10*ROW('Sanitation Data'!I55))),'Data Summary'!DM61="Yes"),OFFSET('Sanitation Data'!$I$11,0,10*ROW('Sanitation Data'!I55)),NA())</f>
        <v>#N/A</v>
      </c>
      <c r="AY61" s="505" t="e">
        <f ca="1">+IF(AND(ISNUMBER(OFFSET('Sanitation Data'!$I$12,0,10*ROW('Sanitation Data'!I55))),'Data Summary'!DN61="Yes"),OFFSET('Sanitation Data'!$I$12,0,10*ROW('Sanitation Data'!I55)),NA())</f>
        <v>#N/A</v>
      </c>
      <c r="AZ61" s="506" t="e">
        <f ca="1">+IF(AND(ISNUMBER(OFFSET('Hygiene Data'!$D$5,0,10*ROW('Hygiene Data'!D55))),'Data Summary'!DO61="Yes"),OFFSET('Hygiene Data'!$D$5,0,10*ROW('Hygiene Data'!D55)),NA())</f>
        <v>#N/A</v>
      </c>
      <c r="BA61" s="506" t="e">
        <f ca="1">+IF(AND(ISNUMBER(OFFSET('Hygiene Data'!$D$7,0,10*ROW('Hygiene Data'!D55))),'Data Summary'!DP61="Yes"),OFFSET('Hygiene Data'!$D$7,0,10*ROW('Hygiene Data'!D55)),NA())</f>
        <v>#N/A</v>
      </c>
      <c r="BB61" s="506" t="e">
        <f ca="1">+IF(AND(ISNUMBER(OFFSET('Hygiene Data'!$D$9,0,10*ROW('Hygiene Data'!D55))),'Data Summary'!DQ61="Yes"),OFFSET('Hygiene Data'!$D$9,0,10*ROW('Hygiene Data'!D55)),NA())</f>
        <v>#N/A</v>
      </c>
      <c r="BC61" s="506" t="e">
        <f ca="1">+IF(AND(ISNUMBER(OFFSET('Hygiene Data'!$E$5,0,10*ROW('Hygiene Data'!E55))),'Data Summary'!DR61="Yes"),OFFSET('Hygiene Data'!$E$5,0,10*ROW('Hygiene Data'!E55)),NA())</f>
        <v>#N/A</v>
      </c>
      <c r="BD61" s="506" t="e">
        <f ca="1">+IF(AND(ISNUMBER(OFFSET('Hygiene Data'!$E$7,0,10*ROW('Hygiene Data'!E55))),'Data Summary'!DS61="Yes"),OFFSET('Hygiene Data'!$E$7,0,10*ROW('Hygiene Data'!E55)),NA())</f>
        <v>#N/A</v>
      </c>
      <c r="BE61" s="506" t="e">
        <f ca="1">+IF(AND(ISNUMBER(OFFSET('Hygiene Data'!$E$9,0,10*ROW('Hygiene Data'!E55))),'Data Summary'!DT61="Yes"),OFFSET('Hygiene Data'!$E$9,0,10*ROW('Hygiene Data'!E55)),NA())</f>
        <v>#N/A</v>
      </c>
      <c r="BF61" s="506" t="e">
        <f ca="1">+IF(AND(ISNUMBER(OFFSET('Hygiene Data'!$F$5,0,10*ROW('Hygiene Data'!F55))),'Data Summary'!DU61="Yes"),OFFSET('Hygiene Data'!$F$5,0,10*ROW('Hygiene Data'!F55)),NA())</f>
        <v>#N/A</v>
      </c>
      <c r="BG61" s="506" t="e">
        <f ca="1">+IF(AND(ISNUMBER(OFFSET('Hygiene Data'!$F$7,0,10*ROW('Hygiene Data'!F55))),'Data Summary'!DV61="Yes"),OFFSET('Hygiene Data'!$F$7,0,10*ROW('Hygiene Data'!F55)),NA())</f>
        <v>#N/A</v>
      </c>
      <c r="BH61" s="506" t="e">
        <f ca="1">+IF(AND(ISNUMBER(OFFSET('Hygiene Data'!$F$9,0,10*ROW('Hygiene Data'!F55))),'Data Summary'!DW61="Yes"),OFFSET('Hygiene Data'!$F$9,0,10*ROW('Hygiene Data'!F55)),NA())</f>
        <v>#N/A</v>
      </c>
      <c r="BI61" s="506" t="e">
        <f ca="1">+IF(AND(ISNUMBER(OFFSET('Hygiene Data'!$G$5,0,10*ROW('Hygiene Data'!G55))),'Data Summary'!DX61="Yes"),OFFSET('Hygiene Data'!$G$5,0,10*ROW('Hygiene Data'!G55)),NA())</f>
        <v>#N/A</v>
      </c>
      <c r="BJ61" s="506" t="e">
        <f ca="1">+IF(AND(ISNUMBER(OFFSET('Hygiene Data'!$G$7,0,10*ROW('Hygiene Data'!G55))),'Data Summary'!DY61="Yes"),OFFSET('Hygiene Data'!$G$7,0,10*ROW('Hygiene Data'!G55)),NA())</f>
        <v>#N/A</v>
      </c>
      <c r="BK61" s="506" t="e">
        <f ca="1">+IF(AND(ISNUMBER(OFFSET('Hygiene Data'!$G$9,0,10*ROW('Hygiene Data'!G55))),'Data Summary'!DZ61="Yes"),OFFSET('Hygiene Data'!$G$9,0,10*ROW('Hygiene Data'!G55)),NA())</f>
        <v>#N/A</v>
      </c>
      <c r="BL61" s="506" t="e">
        <f ca="1">+IF(AND(ISNUMBER(OFFSET('Hygiene Data'!$H$5,0,10*ROW('Hygiene Data'!H55))),'Data Summary'!EA61="Yes"),OFFSET('Hygiene Data'!$H$5,0,10*ROW('Hygiene Data'!H55)),NA())</f>
        <v>#N/A</v>
      </c>
      <c r="BM61" s="506" t="e">
        <f ca="1">+IF(AND(ISNUMBER(OFFSET('Hygiene Data'!$H$7,0,10*ROW('Hygiene Data'!H55))),'Data Summary'!EB61="Yes"),OFFSET('Hygiene Data'!$H$7,0,10*ROW('Hygiene Data'!H55)),NA())</f>
        <v>#N/A</v>
      </c>
      <c r="BN61" s="506" t="e">
        <f ca="1">+IF(AND(ISNUMBER(OFFSET('Hygiene Data'!$H$9,0,10*ROW('Hygiene Data'!H55))),'Data Summary'!EC61="Yes"),OFFSET('Hygiene Data'!$H$9,0,10*ROW('Hygiene Data'!H55)),NA())</f>
        <v>#N/A</v>
      </c>
      <c r="BO61" s="506" t="e">
        <f ca="1">+IF(AND(ISNUMBER(OFFSET('Hygiene Data'!$I$5,0,10*ROW('Hygiene Data'!I55))),'Data Summary'!ED61="Yes"),OFFSET('Hygiene Data'!$I$5,0,10*ROW('Hygiene Data'!I55)),NA())</f>
        <v>#N/A</v>
      </c>
      <c r="BP61" s="506" t="e">
        <f ca="1">+IF(AND(ISNUMBER(OFFSET('Hygiene Data'!$I$7,0,10*ROW('Hygiene Data'!I55))),'Data Summary'!EE61="Yes"),OFFSET('Hygiene Data'!$I$7,0,10*ROW('Hygiene Data'!I55)),NA())</f>
        <v>#N/A</v>
      </c>
      <c r="BQ61" s="506" t="e">
        <f ca="1">+IF(AND(ISNUMBER(OFFSET('Hygiene Data'!$I$9,0,10*ROW('Hygiene Data'!I55))),'Data Summary'!EF61="Yes"),OFFSET('Hygiene Data'!$I$9,0,10*ROW('Hygiene Data'!I55)),NA())</f>
        <v>#N/A</v>
      </c>
    </row>
    <row r="62" spans="1:69" x14ac:dyDescent="0.25">
      <c r="A62" s="502" t="e">
        <f ca="1">+RIGHT('Data Summary'!A62,LEN('Data Summary'!A62)-9)</f>
        <v>#VALUE!</v>
      </c>
      <c r="B62" s="476" t="str">
        <f ca="1">+IF(ISTEXT('Data Summary'!B62),'Data Summary'!B62,"")</f>
        <v/>
      </c>
      <c r="C62" s="503" t="e">
        <f ca="1">+VALUE('Data Summary'!C62)</f>
        <v>#VALUE!</v>
      </c>
      <c r="D62" s="504" t="e">
        <f ca="1">+IF(AND(ISNUMBER(OFFSET('Water Data'!$D$4,0,10*ROW('Water Data'!D56))),'Data Summary'!BS62="Yes"),100-OFFSET('Water Data'!$D$4,0,10*ROW('Water Data'!D56)),NA())</f>
        <v>#N/A</v>
      </c>
      <c r="E62" s="504" t="e">
        <f ca="1">+IF(AND(ISNUMBER(OFFSET('Water Data'!$D$6,0,10*ROW('Water Data'!D56))),'Data Summary'!BT62="Yes"),OFFSET('Water Data'!$D$6,0,10*ROW('Water Data'!D56)),NA())</f>
        <v>#N/A</v>
      </c>
      <c r="F62" s="504" t="e">
        <f ca="1">+IF(AND(ISNUMBER(OFFSET('Water Data'!$D$9,0,10*ROW('Water Data'!D56))),'Data Summary'!BU62="Yes"),OFFSET('Water Data'!$D$9,0,10*ROW('Water Data'!D56)),NA())</f>
        <v>#N/A</v>
      </c>
      <c r="G62" s="504" t="e">
        <f ca="1">+IF(AND(ISNUMBER(OFFSET('Water Data'!$E$4,0,10*ROW('Water Data'!E56))),'Data Summary'!BV62="Yes"),100-OFFSET('Water Data'!$E$4,0,10*ROW('Water Data'!E56)),NA())</f>
        <v>#N/A</v>
      </c>
      <c r="H62" s="504" t="e">
        <f ca="1">+IF(AND(ISNUMBER(OFFSET('Water Data'!$E$6,0,10*ROW('Water Data'!E56))),'Data Summary'!BW62="Yes"),OFFSET('Water Data'!$E$6,0,10*ROW('Water Data'!E56)),NA())</f>
        <v>#N/A</v>
      </c>
      <c r="I62" s="504" t="e">
        <f ca="1">+IF(AND(ISNUMBER(OFFSET('Water Data'!$E$9,0,10*ROW('Water Data'!E56))),'Data Summary'!BX62="Yes"),OFFSET('Water Data'!$E$9,0,10*ROW('Water Data'!E56)),NA())</f>
        <v>#N/A</v>
      </c>
      <c r="J62" s="504" t="e">
        <f ca="1">+IF(AND(ISNUMBER(OFFSET('Water Data'!$F$4,0,10*ROW('Water Data'!F56))),'Data Summary'!BY62="Yes"),100-OFFSET('Water Data'!$F$4,0,10*ROW('Water Data'!F56)),NA())</f>
        <v>#N/A</v>
      </c>
      <c r="K62" s="504" t="e">
        <f ca="1">+IF(AND(ISNUMBER(OFFSET('Water Data'!$F$6,0,10*ROW('Water Data'!F56))),'Data Summary'!BZ62="Yes"),OFFSET('Water Data'!$F$6,0,10*ROW('Water Data'!F56)),NA())</f>
        <v>#N/A</v>
      </c>
      <c r="L62" s="504" t="e">
        <f ca="1">+IF(AND(ISNUMBER(OFFSET('Water Data'!$F$9,0,10*ROW('Water Data'!F56))),'Data Summary'!CA62="Yes"),OFFSET('Water Data'!$F$9,0,10*ROW('Water Data'!F56)),NA())</f>
        <v>#N/A</v>
      </c>
      <c r="M62" s="504" t="e">
        <f ca="1">+IF(AND(ISNUMBER(OFFSET('Water Data'!$G$4,0,10*ROW('Water Data'!G56))),'Data Summary'!CB62="Yes"),100-OFFSET('Water Data'!$G$4,0,10*ROW('Water Data'!G56)),NA())</f>
        <v>#N/A</v>
      </c>
      <c r="N62" s="504" t="e">
        <f ca="1">+IF(AND(ISNUMBER(OFFSET('Water Data'!$G$6,0,10*ROW('Water Data'!G56))),'Data Summary'!CC62="Yes"),OFFSET('Water Data'!$G$6,0,10*ROW('Water Data'!G56)),NA())</f>
        <v>#N/A</v>
      </c>
      <c r="O62" s="504" t="e">
        <f ca="1">+IF(AND(ISNUMBER(OFFSET('Water Data'!$G$9,0,10*ROW('Water Data'!G56))),'Data Summary'!CD62="Yes"),OFFSET('Water Data'!$G$9,0,10*ROW('Water Data'!G56)),NA())</f>
        <v>#N/A</v>
      </c>
      <c r="P62" s="504" t="e">
        <f ca="1">+IF(AND(ISNUMBER(OFFSET('Water Data'!$H$4,0,10*ROW('Water Data'!H56))),'Data Summary'!CE62="Yes"),100-OFFSET('Water Data'!$H$4,0,10*ROW('Water Data'!H56)),NA())</f>
        <v>#N/A</v>
      </c>
      <c r="Q62" s="504" t="e">
        <f ca="1">+IF(AND(ISNUMBER(OFFSET('Water Data'!$H$6,0,10*ROW('Water Data'!H56))),'Data Summary'!CF62="Yes"),OFFSET('Water Data'!$H$6,0,10*ROW('Water Data'!H56)),NA())</f>
        <v>#N/A</v>
      </c>
      <c r="R62" s="504" t="e">
        <f ca="1">+IF(AND(ISNUMBER(OFFSET('Water Data'!$H$9,0,10*ROW('Water Data'!H56))),'Data Summary'!CG62="Yes"),OFFSET('Water Data'!$H$9,0,10*ROW('Water Data'!H56)),NA())</f>
        <v>#N/A</v>
      </c>
      <c r="S62" s="504" t="e">
        <f ca="1">+IF(AND(ISNUMBER(OFFSET('Water Data'!$I$4,0,10*ROW('Water Data'!I56))),'Data Summary'!CH62="Yes"),100-OFFSET('Water Data'!$I$4,0,10*ROW('Water Data'!I56)),NA())</f>
        <v>#N/A</v>
      </c>
      <c r="T62" s="504" t="e">
        <f ca="1">+IF(AND(ISNUMBER(OFFSET('Water Data'!$I$6,0,10*ROW('Water Data'!I56))),'Data Summary'!CI62="Yes"),OFFSET('Water Data'!$I$6,0,10*ROW('Water Data'!I56)),NA())</f>
        <v>#N/A</v>
      </c>
      <c r="U62" s="504" t="e">
        <f ca="1">+IF(AND(ISNUMBER(OFFSET('Water Data'!$I$9,0,10*ROW('Water Data'!I56))),'Data Summary'!CJ62="Yes"),OFFSET('Water Data'!$I$9,0,10*ROW('Water Data'!I56)),NA())</f>
        <v>#N/A</v>
      </c>
      <c r="V62" s="505" t="e">
        <f ca="1">+IF(AND(ISNUMBER(OFFSET('Sanitation Data'!$D$4,0,10*ROW('Sanitation Data'!D56))),'Data Summary'!CK62="Yes"),100-OFFSET('Sanitation Data'!$D$4,0,10*ROW('Sanitation Data'!D56)),NA())</f>
        <v>#N/A</v>
      </c>
      <c r="W62" s="505" t="e">
        <f ca="1">+IF(AND(ISNUMBER(OFFSET('Sanitation Data'!$D$6,0,10*ROW('Sanitation Data'!D56))),'Data Summary'!CL62="Yes"),OFFSET('Sanitation Data'!$D$6,0,10*ROW('Sanitation Data'!D56)),NA())</f>
        <v>#N/A</v>
      </c>
      <c r="X62" s="505" t="e">
        <f ca="1">+IF(AND(ISNUMBER(OFFSET('Sanitation Data'!$D$10,0,10*ROW('Sanitation Data'!D56))),'Data Summary'!CM62="Yes"),OFFSET('Sanitation Data'!$D$10,0,10*ROW('Sanitation Data'!D56)),NA())</f>
        <v>#N/A</v>
      </c>
      <c r="Y62" s="505" t="e">
        <f ca="1">+IF(AND(ISNUMBER(OFFSET('Sanitation Data'!$D$11,0,10*ROW('Sanitation Data'!D56))),'Data Summary'!CN62="Yes"),OFFSET('Sanitation Data'!$D$11,0,10*ROW('Sanitation Data'!D56)),NA())</f>
        <v>#N/A</v>
      </c>
      <c r="Z62" s="505" t="e">
        <f ca="1">+IF(AND(ISNUMBER(OFFSET('Sanitation Data'!$D$12,0,10*ROW('Sanitation Data'!D56))),'Data Summary'!CO62="Yes"),OFFSET('Sanitation Data'!$D$12,0,10*ROW('Sanitation Data'!D56)),NA())</f>
        <v>#N/A</v>
      </c>
      <c r="AA62" s="505" t="e">
        <f ca="1">+IF(AND(ISNUMBER(OFFSET('Sanitation Data'!$E$4,0,10*ROW('Sanitation Data'!E56))),'Data Summary'!CP62="Yes"),100-OFFSET('Sanitation Data'!$E$4,0,10*ROW('Sanitation Data'!E56)),NA())</f>
        <v>#N/A</v>
      </c>
      <c r="AB62" s="505" t="e">
        <f ca="1">+IF(AND(ISNUMBER(OFFSET('Sanitation Data'!$E$6,0,10*ROW('Sanitation Data'!E56))),'Data Summary'!CQ62="Yes"),OFFSET('Sanitation Data'!$E$6,0,10*ROW('Sanitation Data'!E56)),NA())</f>
        <v>#N/A</v>
      </c>
      <c r="AC62" s="505" t="e">
        <f ca="1">+IF(AND(ISNUMBER(OFFSET('Sanitation Data'!$E$10,0,10*ROW('Sanitation Data'!E56))),'Data Summary'!CR62="Yes"),OFFSET('Sanitation Data'!$E$10,0,10*ROW('Sanitation Data'!E56)),NA())</f>
        <v>#N/A</v>
      </c>
      <c r="AD62" s="505" t="e">
        <f ca="1">+IF(AND(ISNUMBER(OFFSET('Sanitation Data'!$E$11,0,10*ROW('Sanitation Data'!E56))),'Data Summary'!CS62="Yes"),OFFSET('Sanitation Data'!$E$11,0,10*ROW('Sanitation Data'!E56)),NA())</f>
        <v>#N/A</v>
      </c>
      <c r="AE62" s="505" t="e">
        <f ca="1">+IF(AND(ISNUMBER(OFFSET('Sanitation Data'!$E$12,0,10*ROW('Sanitation Data'!E56))),'Data Summary'!CT62="Yes"),OFFSET('Sanitation Data'!$E$12,0,10*ROW('Sanitation Data'!E56)),NA())</f>
        <v>#N/A</v>
      </c>
      <c r="AF62" s="505" t="e">
        <f ca="1">+IF(AND(ISNUMBER(OFFSET('Sanitation Data'!$F$4,0,10*ROW('Sanitation Data'!F56))),'Data Summary'!CU62="Yes"),100-OFFSET('Sanitation Data'!$F$4,0,10*ROW('Sanitation Data'!F56)),NA())</f>
        <v>#N/A</v>
      </c>
      <c r="AG62" s="505" t="e">
        <f ca="1">+IF(AND(ISNUMBER(OFFSET('Sanitation Data'!$F$6,0,10*ROW('Sanitation Data'!F56))),'Data Summary'!CV62="Yes"),OFFSET('Sanitation Data'!$F$6,0,10*ROW('Sanitation Data'!F56)),NA())</f>
        <v>#N/A</v>
      </c>
      <c r="AH62" s="505" t="e">
        <f ca="1">+IF(AND(ISNUMBER(OFFSET('Sanitation Data'!$F$10,0,10*ROW('Sanitation Data'!F56))),'Data Summary'!CW62="Yes"),OFFSET('Sanitation Data'!$F$10,0,10*ROW('Sanitation Data'!F56)),NA())</f>
        <v>#N/A</v>
      </c>
      <c r="AI62" s="505" t="e">
        <f ca="1">+IF(AND(ISNUMBER(OFFSET('Sanitation Data'!$F$11,0,10*ROW('Sanitation Data'!F56))),'Data Summary'!CX62="Yes"),OFFSET('Sanitation Data'!$F$11,0,10*ROW('Sanitation Data'!F56)),NA())</f>
        <v>#N/A</v>
      </c>
      <c r="AJ62" s="505" t="e">
        <f ca="1">+IF(AND(ISNUMBER(OFFSET('Sanitation Data'!$F$12,0,10*ROW('Sanitation Data'!F56))),'Data Summary'!CY62="Yes"),OFFSET('Sanitation Data'!$F$12,0,10*ROW('Sanitation Data'!F56)),NA())</f>
        <v>#N/A</v>
      </c>
      <c r="AK62" s="505" t="e">
        <f ca="1">+IF(AND(ISNUMBER(OFFSET('Sanitation Data'!$G$4,0,10*ROW('Sanitation Data'!G56))),'Data Summary'!CZ62="Yes"),100-OFFSET('Sanitation Data'!$G$4,0,10*ROW('Sanitation Data'!G56)),NA())</f>
        <v>#N/A</v>
      </c>
      <c r="AL62" s="505" t="e">
        <f ca="1">+IF(AND(ISNUMBER(OFFSET('Sanitation Data'!$G$6,0,10*ROW('Sanitation Data'!G56))),'Data Summary'!DA62="Yes"),OFFSET('Sanitation Data'!$G$6,0,10*ROW('Sanitation Data'!G56)),NA())</f>
        <v>#N/A</v>
      </c>
      <c r="AM62" s="505" t="e">
        <f ca="1">+IF(AND(ISNUMBER(OFFSET('Sanitation Data'!$G$10,0,10*ROW('Sanitation Data'!G56))),'Data Summary'!DB62="Yes"),OFFSET('Sanitation Data'!$G$10,0,10*ROW('Sanitation Data'!G56)),NA())</f>
        <v>#N/A</v>
      </c>
      <c r="AN62" s="505" t="e">
        <f ca="1">+IF(AND(ISNUMBER(OFFSET('Sanitation Data'!$G$11,0,10*ROW('Sanitation Data'!G56))),'Data Summary'!DC62="Yes"),OFFSET('Sanitation Data'!$G$11,0,10*ROW('Sanitation Data'!G56)),NA())</f>
        <v>#N/A</v>
      </c>
      <c r="AO62" s="505" t="e">
        <f ca="1">+IF(AND(ISNUMBER(OFFSET('Sanitation Data'!$G$12,0,10*ROW('Sanitation Data'!G56))),'Data Summary'!DD62="Yes"),OFFSET('Sanitation Data'!$G$12,0,10*ROW('Sanitation Data'!G56)),NA())</f>
        <v>#N/A</v>
      </c>
      <c r="AP62" s="505" t="e">
        <f ca="1">+IF(AND(ISNUMBER(OFFSET('Sanitation Data'!$H$4,0,10*ROW('Sanitation Data'!H56))),'Data Summary'!DE62="Yes"),100-OFFSET('Sanitation Data'!$H$4,0,10*ROW('Sanitation Data'!H56)),NA())</f>
        <v>#N/A</v>
      </c>
      <c r="AQ62" s="505" t="e">
        <f ca="1">+IF(AND(ISNUMBER(OFFSET('Sanitation Data'!$H$6,0,10*ROW('Sanitation Data'!H56))),'Data Summary'!DF62="Yes"),OFFSET('Sanitation Data'!$H$6,0,10*ROW('Sanitation Data'!H56)),NA())</f>
        <v>#N/A</v>
      </c>
      <c r="AR62" s="505" t="e">
        <f ca="1">+IF(AND(ISNUMBER(OFFSET('Sanitation Data'!$H$10,0,10*ROW('Sanitation Data'!H56))),'Data Summary'!DG62="Yes"),OFFSET('Sanitation Data'!$H$10,0,10*ROW('Sanitation Data'!H56)),NA())</f>
        <v>#N/A</v>
      </c>
      <c r="AS62" s="505" t="e">
        <f ca="1">+IF(AND(ISNUMBER(OFFSET('Sanitation Data'!$H$11,0,10*ROW('Sanitation Data'!H56))),'Data Summary'!DH62="Yes"),OFFSET('Sanitation Data'!$H$11,0,10*ROW('Sanitation Data'!H56)),NA())</f>
        <v>#N/A</v>
      </c>
      <c r="AT62" s="505" t="e">
        <f ca="1">+IF(AND(ISNUMBER(OFFSET('Sanitation Data'!$H$12,0,10*ROW('Sanitation Data'!H56))),'Data Summary'!DI62="Yes"),OFFSET('Sanitation Data'!$H$12,0,10*ROW('Sanitation Data'!H56)),NA())</f>
        <v>#N/A</v>
      </c>
      <c r="AU62" s="505" t="e">
        <f ca="1">+IF(AND(ISNUMBER(OFFSET('Sanitation Data'!$I$4,0,10*ROW('Sanitation Data'!I56))),'Data Summary'!DJ62="Yes"),100-OFFSET('Sanitation Data'!$I$4,0,10*ROW('Sanitation Data'!I56)),NA())</f>
        <v>#N/A</v>
      </c>
      <c r="AV62" s="505" t="e">
        <f ca="1">+IF(AND(ISNUMBER(OFFSET('Sanitation Data'!$I$6,0,10*ROW('Sanitation Data'!I56))),'Data Summary'!DK62="Yes"),OFFSET('Sanitation Data'!$I$6,0,10*ROW('Sanitation Data'!I56)),NA())</f>
        <v>#N/A</v>
      </c>
      <c r="AW62" s="505" t="e">
        <f ca="1">+IF(AND(ISNUMBER(OFFSET('Sanitation Data'!$I$10,0,10*ROW('Sanitation Data'!I56))),'Data Summary'!DL62="Yes"),OFFSET('Sanitation Data'!$I$10,0,10*ROW('Sanitation Data'!I56)),NA())</f>
        <v>#N/A</v>
      </c>
      <c r="AX62" s="505" t="e">
        <f ca="1">+IF(AND(ISNUMBER(OFFSET('Sanitation Data'!$I$11,0,10*ROW('Sanitation Data'!I56))),'Data Summary'!DM62="Yes"),OFFSET('Sanitation Data'!$I$11,0,10*ROW('Sanitation Data'!I56)),NA())</f>
        <v>#N/A</v>
      </c>
      <c r="AY62" s="505" t="e">
        <f ca="1">+IF(AND(ISNUMBER(OFFSET('Sanitation Data'!$I$12,0,10*ROW('Sanitation Data'!I56))),'Data Summary'!DN62="Yes"),OFFSET('Sanitation Data'!$I$12,0,10*ROW('Sanitation Data'!I56)),NA())</f>
        <v>#N/A</v>
      </c>
      <c r="AZ62" s="506" t="e">
        <f ca="1">+IF(AND(ISNUMBER(OFFSET('Hygiene Data'!$D$5,0,10*ROW('Hygiene Data'!D56))),'Data Summary'!DO62="Yes"),OFFSET('Hygiene Data'!$D$5,0,10*ROW('Hygiene Data'!D56)),NA())</f>
        <v>#N/A</v>
      </c>
      <c r="BA62" s="506" t="e">
        <f ca="1">+IF(AND(ISNUMBER(OFFSET('Hygiene Data'!$D$7,0,10*ROW('Hygiene Data'!D56))),'Data Summary'!DP62="Yes"),OFFSET('Hygiene Data'!$D$7,0,10*ROW('Hygiene Data'!D56)),NA())</f>
        <v>#N/A</v>
      </c>
      <c r="BB62" s="506" t="e">
        <f ca="1">+IF(AND(ISNUMBER(OFFSET('Hygiene Data'!$D$9,0,10*ROW('Hygiene Data'!D56))),'Data Summary'!DQ62="Yes"),OFFSET('Hygiene Data'!$D$9,0,10*ROW('Hygiene Data'!D56)),NA())</f>
        <v>#N/A</v>
      </c>
      <c r="BC62" s="506" t="e">
        <f ca="1">+IF(AND(ISNUMBER(OFFSET('Hygiene Data'!$E$5,0,10*ROW('Hygiene Data'!E56))),'Data Summary'!DR62="Yes"),OFFSET('Hygiene Data'!$E$5,0,10*ROW('Hygiene Data'!E56)),NA())</f>
        <v>#N/A</v>
      </c>
      <c r="BD62" s="506" t="e">
        <f ca="1">+IF(AND(ISNUMBER(OFFSET('Hygiene Data'!$E$7,0,10*ROW('Hygiene Data'!E56))),'Data Summary'!DS62="Yes"),OFFSET('Hygiene Data'!$E$7,0,10*ROW('Hygiene Data'!E56)),NA())</f>
        <v>#N/A</v>
      </c>
      <c r="BE62" s="506" t="e">
        <f ca="1">+IF(AND(ISNUMBER(OFFSET('Hygiene Data'!$E$9,0,10*ROW('Hygiene Data'!E56))),'Data Summary'!DT62="Yes"),OFFSET('Hygiene Data'!$E$9,0,10*ROW('Hygiene Data'!E56)),NA())</f>
        <v>#N/A</v>
      </c>
      <c r="BF62" s="506" t="e">
        <f ca="1">+IF(AND(ISNUMBER(OFFSET('Hygiene Data'!$F$5,0,10*ROW('Hygiene Data'!F56))),'Data Summary'!DU62="Yes"),OFFSET('Hygiene Data'!$F$5,0,10*ROW('Hygiene Data'!F56)),NA())</f>
        <v>#N/A</v>
      </c>
      <c r="BG62" s="506" t="e">
        <f ca="1">+IF(AND(ISNUMBER(OFFSET('Hygiene Data'!$F$7,0,10*ROW('Hygiene Data'!F56))),'Data Summary'!DV62="Yes"),OFFSET('Hygiene Data'!$F$7,0,10*ROW('Hygiene Data'!F56)),NA())</f>
        <v>#N/A</v>
      </c>
      <c r="BH62" s="506" t="e">
        <f ca="1">+IF(AND(ISNUMBER(OFFSET('Hygiene Data'!$F$9,0,10*ROW('Hygiene Data'!F56))),'Data Summary'!DW62="Yes"),OFFSET('Hygiene Data'!$F$9,0,10*ROW('Hygiene Data'!F56)),NA())</f>
        <v>#N/A</v>
      </c>
      <c r="BI62" s="506" t="e">
        <f ca="1">+IF(AND(ISNUMBER(OFFSET('Hygiene Data'!$G$5,0,10*ROW('Hygiene Data'!G56))),'Data Summary'!DX62="Yes"),OFFSET('Hygiene Data'!$G$5,0,10*ROW('Hygiene Data'!G56)),NA())</f>
        <v>#N/A</v>
      </c>
      <c r="BJ62" s="506" t="e">
        <f ca="1">+IF(AND(ISNUMBER(OFFSET('Hygiene Data'!$G$7,0,10*ROW('Hygiene Data'!G56))),'Data Summary'!DY62="Yes"),OFFSET('Hygiene Data'!$G$7,0,10*ROW('Hygiene Data'!G56)),NA())</f>
        <v>#N/A</v>
      </c>
      <c r="BK62" s="506" t="e">
        <f ca="1">+IF(AND(ISNUMBER(OFFSET('Hygiene Data'!$G$9,0,10*ROW('Hygiene Data'!G56))),'Data Summary'!DZ62="Yes"),OFFSET('Hygiene Data'!$G$9,0,10*ROW('Hygiene Data'!G56)),NA())</f>
        <v>#N/A</v>
      </c>
      <c r="BL62" s="506" t="e">
        <f ca="1">+IF(AND(ISNUMBER(OFFSET('Hygiene Data'!$H$5,0,10*ROW('Hygiene Data'!H56))),'Data Summary'!EA62="Yes"),OFFSET('Hygiene Data'!$H$5,0,10*ROW('Hygiene Data'!H56)),NA())</f>
        <v>#N/A</v>
      </c>
      <c r="BM62" s="506" t="e">
        <f ca="1">+IF(AND(ISNUMBER(OFFSET('Hygiene Data'!$H$7,0,10*ROW('Hygiene Data'!H56))),'Data Summary'!EB62="Yes"),OFFSET('Hygiene Data'!$H$7,0,10*ROW('Hygiene Data'!H56)),NA())</f>
        <v>#N/A</v>
      </c>
      <c r="BN62" s="506" t="e">
        <f ca="1">+IF(AND(ISNUMBER(OFFSET('Hygiene Data'!$H$9,0,10*ROW('Hygiene Data'!H56))),'Data Summary'!EC62="Yes"),OFFSET('Hygiene Data'!$H$9,0,10*ROW('Hygiene Data'!H56)),NA())</f>
        <v>#N/A</v>
      </c>
      <c r="BO62" s="506" t="e">
        <f ca="1">+IF(AND(ISNUMBER(OFFSET('Hygiene Data'!$I$5,0,10*ROW('Hygiene Data'!I56))),'Data Summary'!ED62="Yes"),OFFSET('Hygiene Data'!$I$5,0,10*ROW('Hygiene Data'!I56)),NA())</f>
        <v>#N/A</v>
      </c>
      <c r="BP62" s="506" t="e">
        <f ca="1">+IF(AND(ISNUMBER(OFFSET('Hygiene Data'!$I$7,0,10*ROW('Hygiene Data'!I56))),'Data Summary'!EE62="Yes"),OFFSET('Hygiene Data'!$I$7,0,10*ROW('Hygiene Data'!I56)),NA())</f>
        <v>#N/A</v>
      </c>
      <c r="BQ62" s="506" t="e">
        <f ca="1">+IF(AND(ISNUMBER(OFFSET('Hygiene Data'!$I$9,0,10*ROW('Hygiene Data'!I56))),'Data Summary'!EF62="Yes"),OFFSET('Hygiene Data'!$I$9,0,10*ROW('Hygiene Data'!I56)),NA())</f>
        <v>#N/A</v>
      </c>
    </row>
    <row r="63" spans="1:69" x14ac:dyDescent="0.25">
      <c r="A63" s="502" t="e">
        <f ca="1">+RIGHT('Data Summary'!A63,LEN('Data Summary'!A63)-9)</f>
        <v>#VALUE!</v>
      </c>
      <c r="B63" s="476" t="str">
        <f ca="1">+IF(ISTEXT('Data Summary'!B63),'Data Summary'!B63,"")</f>
        <v/>
      </c>
      <c r="C63" s="503" t="e">
        <f ca="1">+VALUE('Data Summary'!C63)</f>
        <v>#VALUE!</v>
      </c>
      <c r="D63" s="504" t="e">
        <f ca="1">+IF(AND(ISNUMBER(OFFSET('Water Data'!$D$4,0,10*ROW('Water Data'!D57))),'Data Summary'!BS63="Yes"),100-OFFSET('Water Data'!$D$4,0,10*ROW('Water Data'!D57)),NA())</f>
        <v>#N/A</v>
      </c>
      <c r="E63" s="504" t="e">
        <f ca="1">+IF(AND(ISNUMBER(OFFSET('Water Data'!$D$6,0,10*ROW('Water Data'!D57))),'Data Summary'!BT63="Yes"),OFFSET('Water Data'!$D$6,0,10*ROW('Water Data'!D57)),NA())</f>
        <v>#N/A</v>
      </c>
      <c r="F63" s="504" t="e">
        <f ca="1">+IF(AND(ISNUMBER(OFFSET('Water Data'!$D$9,0,10*ROW('Water Data'!D57))),'Data Summary'!BU63="Yes"),OFFSET('Water Data'!$D$9,0,10*ROW('Water Data'!D57)),NA())</f>
        <v>#N/A</v>
      </c>
      <c r="G63" s="504" t="e">
        <f ca="1">+IF(AND(ISNUMBER(OFFSET('Water Data'!$E$4,0,10*ROW('Water Data'!E57))),'Data Summary'!BV63="Yes"),100-OFFSET('Water Data'!$E$4,0,10*ROW('Water Data'!E57)),NA())</f>
        <v>#N/A</v>
      </c>
      <c r="H63" s="504" t="e">
        <f ca="1">+IF(AND(ISNUMBER(OFFSET('Water Data'!$E$6,0,10*ROW('Water Data'!E57))),'Data Summary'!BW63="Yes"),OFFSET('Water Data'!$E$6,0,10*ROW('Water Data'!E57)),NA())</f>
        <v>#N/A</v>
      </c>
      <c r="I63" s="504" t="e">
        <f ca="1">+IF(AND(ISNUMBER(OFFSET('Water Data'!$E$9,0,10*ROW('Water Data'!E57))),'Data Summary'!BX63="Yes"),OFFSET('Water Data'!$E$9,0,10*ROW('Water Data'!E57)),NA())</f>
        <v>#N/A</v>
      </c>
      <c r="J63" s="504" t="e">
        <f ca="1">+IF(AND(ISNUMBER(OFFSET('Water Data'!$F$4,0,10*ROW('Water Data'!F57))),'Data Summary'!BY63="Yes"),100-OFFSET('Water Data'!$F$4,0,10*ROW('Water Data'!F57)),NA())</f>
        <v>#N/A</v>
      </c>
      <c r="K63" s="504" t="e">
        <f ca="1">+IF(AND(ISNUMBER(OFFSET('Water Data'!$F$6,0,10*ROW('Water Data'!F57))),'Data Summary'!BZ63="Yes"),OFFSET('Water Data'!$F$6,0,10*ROW('Water Data'!F57)),NA())</f>
        <v>#N/A</v>
      </c>
      <c r="L63" s="504" t="e">
        <f ca="1">+IF(AND(ISNUMBER(OFFSET('Water Data'!$F$9,0,10*ROW('Water Data'!F57))),'Data Summary'!CA63="Yes"),OFFSET('Water Data'!$F$9,0,10*ROW('Water Data'!F57)),NA())</f>
        <v>#N/A</v>
      </c>
      <c r="M63" s="504" t="e">
        <f ca="1">+IF(AND(ISNUMBER(OFFSET('Water Data'!$G$4,0,10*ROW('Water Data'!G57))),'Data Summary'!CB63="Yes"),100-OFFSET('Water Data'!$G$4,0,10*ROW('Water Data'!G57)),NA())</f>
        <v>#N/A</v>
      </c>
      <c r="N63" s="504" t="e">
        <f ca="1">+IF(AND(ISNUMBER(OFFSET('Water Data'!$G$6,0,10*ROW('Water Data'!G57))),'Data Summary'!CC63="Yes"),OFFSET('Water Data'!$G$6,0,10*ROW('Water Data'!G57)),NA())</f>
        <v>#N/A</v>
      </c>
      <c r="O63" s="504" t="e">
        <f ca="1">+IF(AND(ISNUMBER(OFFSET('Water Data'!$G$9,0,10*ROW('Water Data'!G57))),'Data Summary'!CD63="Yes"),OFFSET('Water Data'!$G$9,0,10*ROW('Water Data'!G57)),NA())</f>
        <v>#N/A</v>
      </c>
      <c r="P63" s="504" t="e">
        <f ca="1">+IF(AND(ISNUMBER(OFFSET('Water Data'!$H$4,0,10*ROW('Water Data'!H57))),'Data Summary'!CE63="Yes"),100-OFFSET('Water Data'!$H$4,0,10*ROW('Water Data'!H57)),NA())</f>
        <v>#N/A</v>
      </c>
      <c r="Q63" s="504" t="e">
        <f ca="1">+IF(AND(ISNUMBER(OFFSET('Water Data'!$H$6,0,10*ROW('Water Data'!H57))),'Data Summary'!CF63="Yes"),OFFSET('Water Data'!$H$6,0,10*ROW('Water Data'!H57)),NA())</f>
        <v>#N/A</v>
      </c>
      <c r="R63" s="504" t="e">
        <f ca="1">+IF(AND(ISNUMBER(OFFSET('Water Data'!$H$9,0,10*ROW('Water Data'!H57))),'Data Summary'!CG63="Yes"),OFFSET('Water Data'!$H$9,0,10*ROW('Water Data'!H57)),NA())</f>
        <v>#N/A</v>
      </c>
      <c r="S63" s="504" t="e">
        <f ca="1">+IF(AND(ISNUMBER(OFFSET('Water Data'!$I$4,0,10*ROW('Water Data'!I57))),'Data Summary'!CH63="Yes"),100-OFFSET('Water Data'!$I$4,0,10*ROW('Water Data'!I57)),NA())</f>
        <v>#N/A</v>
      </c>
      <c r="T63" s="504" t="e">
        <f ca="1">+IF(AND(ISNUMBER(OFFSET('Water Data'!$I$6,0,10*ROW('Water Data'!I57))),'Data Summary'!CI63="Yes"),OFFSET('Water Data'!$I$6,0,10*ROW('Water Data'!I57)),NA())</f>
        <v>#N/A</v>
      </c>
      <c r="U63" s="504" t="e">
        <f ca="1">+IF(AND(ISNUMBER(OFFSET('Water Data'!$I$9,0,10*ROW('Water Data'!I57))),'Data Summary'!CJ63="Yes"),OFFSET('Water Data'!$I$9,0,10*ROW('Water Data'!I57)),NA())</f>
        <v>#N/A</v>
      </c>
      <c r="V63" s="505" t="e">
        <f ca="1">+IF(AND(ISNUMBER(OFFSET('Sanitation Data'!$D$4,0,10*ROW('Sanitation Data'!D57))),'Data Summary'!CK63="Yes"),100-OFFSET('Sanitation Data'!$D$4,0,10*ROW('Sanitation Data'!D57)),NA())</f>
        <v>#N/A</v>
      </c>
      <c r="W63" s="505" t="e">
        <f ca="1">+IF(AND(ISNUMBER(OFFSET('Sanitation Data'!$D$6,0,10*ROW('Sanitation Data'!D57))),'Data Summary'!CL63="Yes"),OFFSET('Sanitation Data'!$D$6,0,10*ROW('Sanitation Data'!D57)),NA())</f>
        <v>#N/A</v>
      </c>
      <c r="X63" s="505" t="e">
        <f ca="1">+IF(AND(ISNUMBER(OFFSET('Sanitation Data'!$D$10,0,10*ROW('Sanitation Data'!D57))),'Data Summary'!CM63="Yes"),OFFSET('Sanitation Data'!$D$10,0,10*ROW('Sanitation Data'!D57)),NA())</f>
        <v>#N/A</v>
      </c>
      <c r="Y63" s="505" t="e">
        <f ca="1">+IF(AND(ISNUMBER(OFFSET('Sanitation Data'!$D$11,0,10*ROW('Sanitation Data'!D57))),'Data Summary'!CN63="Yes"),OFFSET('Sanitation Data'!$D$11,0,10*ROW('Sanitation Data'!D57)),NA())</f>
        <v>#N/A</v>
      </c>
      <c r="Z63" s="505" t="e">
        <f ca="1">+IF(AND(ISNUMBER(OFFSET('Sanitation Data'!$D$12,0,10*ROW('Sanitation Data'!D57))),'Data Summary'!CO63="Yes"),OFFSET('Sanitation Data'!$D$12,0,10*ROW('Sanitation Data'!D57)),NA())</f>
        <v>#N/A</v>
      </c>
      <c r="AA63" s="505" t="e">
        <f ca="1">+IF(AND(ISNUMBER(OFFSET('Sanitation Data'!$E$4,0,10*ROW('Sanitation Data'!E57))),'Data Summary'!CP63="Yes"),100-OFFSET('Sanitation Data'!$E$4,0,10*ROW('Sanitation Data'!E57)),NA())</f>
        <v>#N/A</v>
      </c>
      <c r="AB63" s="505" t="e">
        <f ca="1">+IF(AND(ISNUMBER(OFFSET('Sanitation Data'!$E$6,0,10*ROW('Sanitation Data'!E57))),'Data Summary'!CQ63="Yes"),OFFSET('Sanitation Data'!$E$6,0,10*ROW('Sanitation Data'!E57)),NA())</f>
        <v>#N/A</v>
      </c>
      <c r="AC63" s="505" t="e">
        <f ca="1">+IF(AND(ISNUMBER(OFFSET('Sanitation Data'!$E$10,0,10*ROW('Sanitation Data'!E57))),'Data Summary'!CR63="Yes"),OFFSET('Sanitation Data'!$E$10,0,10*ROW('Sanitation Data'!E57)),NA())</f>
        <v>#N/A</v>
      </c>
      <c r="AD63" s="505" t="e">
        <f ca="1">+IF(AND(ISNUMBER(OFFSET('Sanitation Data'!$E$11,0,10*ROW('Sanitation Data'!E57))),'Data Summary'!CS63="Yes"),OFFSET('Sanitation Data'!$E$11,0,10*ROW('Sanitation Data'!E57)),NA())</f>
        <v>#N/A</v>
      </c>
      <c r="AE63" s="505" t="e">
        <f ca="1">+IF(AND(ISNUMBER(OFFSET('Sanitation Data'!$E$12,0,10*ROW('Sanitation Data'!E57))),'Data Summary'!CT63="Yes"),OFFSET('Sanitation Data'!$E$12,0,10*ROW('Sanitation Data'!E57)),NA())</f>
        <v>#N/A</v>
      </c>
      <c r="AF63" s="505" t="e">
        <f ca="1">+IF(AND(ISNUMBER(OFFSET('Sanitation Data'!$F$4,0,10*ROW('Sanitation Data'!F57))),'Data Summary'!CU63="Yes"),100-OFFSET('Sanitation Data'!$F$4,0,10*ROW('Sanitation Data'!F57)),NA())</f>
        <v>#N/A</v>
      </c>
      <c r="AG63" s="505" t="e">
        <f ca="1">+IF(AND(ISNUMBER(OFFSET('Sanitation Data'!$F$6,0,10*ROW('Sanitation Data'!F57))),'Data Summary'!CV63="Yes"),OFFSET('Sanitation Data'!$F$6,0,10*ROW('Sanitation Data'!F57)),NA())</f>
        <v>#N/A</v>
      </c>
      <c r="AH63" s="505" t="e">
        <f ca="1">+IF(AND(ISNUMBER(OFFSET('Sanitation Data'!$F$10,0,10*ROW('Sanitation Data'!F57))),'Data Summary'!CW63="Yes"),OFFSET('Sanitation Data'!$F$10,0,10*ROW('Sanitation Data'!F57)),NA())</f>
        <v>#N/A</v>
      </c>
      <c r="AI63" s="505" t="e">
        <f ca="1">+IF(AND(ISNUMBER(OFFSET('Sanitation Data'!$F$11,0,10*ROW('Sanitation Data'!F57))),'Data Summary'!CX63="Yes"),OFFSET('Sanitation Data'!$F$11,0,10*ROW('Sanitation Data'!F57)),NA())</f>
        <v>#N/A</v>
      </c>
      <c r="AJ63" s="505" t="e">
        <f ca="1">+IF(AND(ISNUMBER(OFFSET('Sanitation Data'!$F$12,0,10*ROW('Sanitation Data'!F57))),'Data Summary'!CY63="Yes"),OFFSET('Sanitation Data'!$F$12,0,10*ROW('Sanitation Data'!F57)),NA())</f>
        <v>#N/A</v>
      </c>
      <c r="AK63" s="505" t="e">
        <f ca="1">+IF(AND(ISNUMBER(OFFSET('Sanitation Data'!$G$4,0,10*ROW('Sanitation Data'!G57))),'Data Summary'!CZ63="Yes"),100-OFFSET('Sanitation Data'!$G$4,0,10*ROW('Sanitation Data'!G57)),NA())</f>
        <v>#N/A</v>
      </c>
      <c r="AL63" s="505" t="e">
        <f ca="1">+IF(AND(ISNUMBER(OFFSET('Sanitation Data'!$G$6,0,10*ROW('Sanitation Data'!G57))),'Data Summary'!DA63="Yes"),OFFSET('Sanitation Data'!$G$6,0,10*ROW('Sanitation Data'!G57)),NA())</f>
        <v>#N/A</v>
      </c>
      <c r="AM63" s="505" t="e">
        <f ca="1">+IF(AND(ISNUMBER(OFFSET('Sanitation Data'!$G$10,0,10*ROW('Sanitation Data'!G57))),'Data Summary'!DB63="Yes"),OFFSET('Sanitation Data'!$G$10,0,10*ROW('Sanitation Data'!G57)),NA())</f>
        <v>#N/A</v>
      </c>
      <c r="AN63" s="505" t="e">
        <f ca="1">+IF(AND(ISNUMBER(OFFSET('Sanitation Data'!$G$11,0,10*ROW('Sanitation Data'!G57))),'Data Summary'!DC63="Yes"),OFFSET('Sanitation Data'!$G$11,0,10*ROW('Sanitation Data'!G57)),NA())</f>
        <v>#N/A</v>
      </c>
      <c r="AO63" s="505" t="e">
        <f ca="1">+IF(AND(ISNUMBER(OFFSET('Sanitation Data'!$G$12,0,10*ROW('Sanitation Data'!G57))),'Data Summary'!DD63="Yes"),OFFSET('Sanitation Data'!$G$12,0,10*ROW('Sanitation Data'!G57)),NA())</f>
        <v>#N/A</v>
      </c>
      <c r="AP63" s="505" t="e">
        <f ca="1">+IF(AND(ISNUMBER(OFFSET('Sanitation Data'!$H$4,0,10*ROW('Sanitation Data'!H57))),'Data Summary'!DE63="Yes"),100-OFFSET('Sanitation Data'!$H$4,0,10*ROW('Sanitation Data'!H57)),NA())</f>
        <v>#N/A</v>
      </c>
      <c r="AQ63" s="505" t="e">
        <f ca="1">+IF(AND(ISNUMBER(OFFSET('Sanitation Data'!$H$6,0,10*ROW('Sanitation Data'!H57))),'Data Summary'!DF63="Yes"),OFFSET('Sanitation Data'!$H$6,0,10*ROW('Sanitation Data'!H57)),NA())</f>
        <v>#N/A</v>
      </c>
      <c r="AR63" s="505" t="e">
        <f ca="1">+IF(AND(ISNUMBER(OFFSET('Sanitation Data'!$H$10,0,10*ROW('Sanitation Data'!H57))),'Data Summary'!DG63="Yes"),OFFSET('Sanitation Data'!$H$10,0,10*ROW('Sanitation Data'!H57)),NA())</f>
        <v>#N/A</v>
      </c>
      <c r="AS63" s="505" t="e">
        <f ca="1">+IF(AND(ISNUMBER(OFFSET('Sanitation Data'!$H$11,0,10*ROW('Sanitation Data'!H57))),'Data Summary'!DH63="Yes"),OFFSET('Sanitation Data'!$H$11,0,10*ROW('Sanitation Data'!H57)),NA())</f>
        <v>#N/A</v>
      </c>
      <c r="AT63" s="505" t="e">
        <f ca="1">+IF(AND(ISNUMBER(OFFSET('Sanitation Data'!$H$12,0,10*ROW('Sanitation Data'!H57))),'Data Summary'!DI63="Yes"),OFFSET('Sanitation Data'!$H$12,0,10*ROW('Sanitation Data'!H57)),NA())</f>
        <v>#N/A</v>
      </c>
      <c r="AU63" s="505" t="e">
        <f ca="1">+IF(AND(ISNUMBER(OFFSET('Sanitation Data'!$I$4,0,10*ROW('Sanitation Data'!I57))),'Data Summary'!DJ63="Yes"),100-OFFSET('Sanitation Data'!$I$4,0,10*ROW('Sanitation Data'!I57)),NA())</f>
        <v>#N/A</v>
      </c>
      <c r="AV63" s="505" t="e">
        <f ca="1">+IF(AND(ISNUMBER(OFFSET('Sanitation Data'!$I$6,0,10*ROW('Sanitation Data'!I57))),'Data Summary'!DK63="Yes"),OFFSET('Sanitation Data'!$I$6,0,10*ROW('Sanitation Data'!I57)),NA())</f>
        <v>#N/A</v>
      </c>
      <c r="AW63" s="505" t="e">
        <f ca="1">+IF(AND(ISNUMBER(OFFSET('Sanitation Data'!$I$10,0,10*ROW('Sanitation Data'!I57))),'Data Summary'!DL63="Yes"),OFFSET('Sanitation Data'!$I$10,0,10*ROW('Sanitation Data'!I57)),NA())</f>
        <v>#N/A</v>
      </c>
      <c r="AX63" s="505" t="e">
        <f ca="1">+IF(AND(ISNUMBER(OFFSET('Sanitation Data'!$I$11,0,10*ROW('Sanitation Data'!I57))),'Data Summary'!DM63="Yes"),OFFSET('Sanitation Data'!$I$11,0,10*ROW('Sanitation Data'!I57)),NA())</f>
        <v>#N/A</v>
      </c>
      <c r="AY63" s="505" t="e">
        <f ca="1">+IF(AND(ISNUMBER(OFFSET('Sanitation Data'!$I$12,0,10*ROW('Sanitation Data'!I57))),'Data Summary'!DN63="Yes"),OFFSET('Sanitation Data'!$I$12,0,10*ROW('Sanitation Data'!I57)),NA())</f>
        <v>#N/A</v>
      </c>
      <c r="AZ63" s="506" t="e">
        <f ca="1">+IF(AND(ISNUMBER(OFFSET('Hygiene Data'!$D$5,0,10*ROW('Hygiene Data'!D57))),'Data Summary'!DO63="Yes"),OFFSET('Hygiene Data'!$D$5,0,10*ROW('Hygiene Data'!D57)),NA())</f>
        <v>#N/A</v>
      </c>
      <c r="BA63" s="506" t="e">
        <f ca="1">+IF(AND(ISNUMBER(OFFSET('Hygiene Data'!$D$7,0,10*ROW('Hygiene Data'!D57))),'Data Summary'!DP63="Yes"),OFFSET('Hygiene Data'!$D$7,0,10*ROW('Hygiene Data'!D57)),NA())</f>
        <v>#N/A</v>
      </c>
      <c r="BB63" s="506" t="e">
        <f ca="1">+IF(AND(ISNUMBER(OFFSET('Hygiene Data'!$D$9,0,10*ROW('Hygiene Data'!D57))),'Data Summary'!DQ63="Yes"),OFFSET('Hygiene Data'!$D$9,0,10*ROW('Hygiene Data'!D57)),NA())</f>
        <v>#N/A</v>
      </c>
      <c r="BC63" s="506" t="e">
        <f ca="1">+IF(AND(ISNUMBER(OFFSET('Hygiene Data'!$E$5,0,10*ROW('Hygiene Data'!E57))),'Data Summary'!DR63="Yes"),OFFSET('Hygiene Data'!$E$5,0,10*ROW('Hygiene Data'!E57)),NA())</f>
        <v>#N/A</v>
      </c>
      <c r="BD63" s="506" t="e">
        <f ca="1">+IF(AND(ISNUMBER(OFFSET('Hygiene Data'!$E$7,0,10*ROW('Hygiene Data'!E57))),'Data Summary'!DS63="Yes"),OFFSET('Hygiene Data'!$E$7,0,10*ROW('Hygiene Data'!E57)),NA())</f>
        <v>#N/A</v>
      </c>
      <c r="BE63" s="506" t="e">
        <f ca="1">+IF(AND(ISNUMBER(OFFSET('Hygiene Data'!$E$9,0,10*ROW('Hygiene Data'!E57))),'Data Summary'!DT63="Yes"),OFFSET('Hygiene Data'!$E$9,0,10*ROW('Hygiene Data'!E57)),NA())</f>
        <v>#N/A</v>
      </c>
      <c r="BF63" s="506" t="e">
        <f ca="1">+IF(AND(ISNUMBER(OFFSET('Hygiene Data'!$F$5,0,10*ROW('Hygiene Data'!F57))),'Data Summary'!DU63="Yes"),OFFSET('Hygiene Data'!$F$5,0,10*ROW('Hygiene Data'!F57)),NA())</f>
        <v>#N/A</v>
      </c>
      <c r="BG63" s="506" t="e">
        <f ca="1">+IF(AND(ISNUMBER(OFFSET('Hygiene Data'!$F$7,0,10*ROW('Hygiene Data'!F57))),'Data Summary'!DV63="Yes"),OFFSET('Hygiene Data'!$F$7,0,10*ROW('Hygiene Data'!F57)),NA())</f>
        <v>#N/A</v>
      </c>
      <c r="BH63" s="506" t="e">
        <f ca="1">+IF(AND(ISNUMBER(OFFSET('Hygiene Data'!$F$9,0,10*ROW('Hygiene Data'!F57))),'Data Summary'!DW63="Yes"),OFFSET('Hygiene Data'!$F$9,0,10*ROW('Hygiene Data'!F57)),NA())</f>
        <v>#N/A</v>
      </c>
      <c r="BI63" s="506" t="e">
        <f ca="1">+IF(AND(ISNUMBER(OFFSET('Hygiene Data'!$G$5,0,10*ROW('Hygiene Data'!G57))),'Data Summary'!DX63="Yes"),OFFSET('Hygiene Data'!$G$5,0,10*ROW('Hygiene Data'!G57)),NA())</f>
        <v>#N/A</v>
      </c>
      <c r="BJ63" s="506" t="e">
        <f ca="1">+IF(AND(ISNUMBER(OFFSET('Hygiene Data'!$G$7,0,10*ROW('Hygiene Data'!G57))),'Data Summary'!DY63="Yes"),OFFSET('Hygiene Data'!$G$7,0,10*ROW('Hygiene Data'!G57)),NA())</f>
        <v>#N/A</v>
      </c>
      <c r="BK63" s="506" t="e">
        <f ca="1">+IF(AND(ISNUMBER(OFFSET('Hygiene Data'!$G$9,0,10*ROW('Hygiene Data'!G57))),'Data Summary'!DZ63="Yes"),OFFSET('Hygiene Data'!$G$9,0,10*ROW('Hygiene Data'!G57)),NA())</f>
        <v>#N/A</v>
      </c>
      <c r="BL63" s="506" t="e">
        <f ca="1">+IF(AND(ISNUMBER(OFFSET('Hygiene Data'!$H$5,0,10*ROW('Hygiene Data'!H57))),'Data Summary'!EA63="Yes"),OFFSET('Hygiene Data'!$H$5,0,10*ROW('Hygiene Data'!H57)),NA())</f>
        <v>#N/A</v>
      </c>
      <c r="BM63" s="506" t="e">
        <f ca="1">+IF(AND(ISNUMBER(OFFSET('Hygiene Data'!$H$7,0,10*ROW('Hygiene Data'!H57))),'Data Summary'!EB63="Yes"),OFFSET('Hygiene Data'!$H$7,0,10*ROW('Hygiene Data'!H57)),NA())</f>
        <v>#N/A</v>
      </c>
      <c r="BN63" s="506" t="e">
        <f ca="1">+IF(AND(ISNUMBER(OFFSET('Hygiene Data'!$H$9,0,10*ROW('Hygiene Data'!H57))),'Data Summary'!EC63="Yes"),OFFSET('Hygiene Data'!$H$9,0,10*ROW('Hygiene Data'!H57)),NA())</f>
        <v>#N/A</v>
      </c>
      <c r="BO63" s="506" t="e">
        <f ca="1">+IF(AND(ISNUMBER(OFFSET('Hygiene Data'!$I$5,0,10*ROW('Hygiene Data'!I57))),'Data Summary'!ED63="Yes"),OFFSET('Hygiene Data'!$I$5,0,10*ROW('Hygiene Data'!I57)),NA())</f>
        <v>#N/A</v>
      </c>
      <c r="BP63" s="506" t="e">
        <f ca="1">+IF(AND(ISNUMBER(OFFSET('Hygiene Data'!$I$7,0,10*ROW('Hygiene Data'!I57))),'Data Summary'!EE63="Yes"),OFFSET('Hygiene Data'!$I$7,0,10*ROW('Hygiene Data'!I57)),NA())</f>
        <v>#N/A</v>
      </c>
      <c r="BQ63" s="506" t="e">
        <f ca="1">+IF(AND(ISNUMBER(OFFSET('Hygiene Data'!$I$9,0,10*ROW('Hygiene Data'!I57))),'Data Summary'!EF63="Yes"),OFFSET('Hygiene Data'!$I$9,0,10*ROW('Hygiene Data'!I57)),NA())</f>
        <v>#N/A</v>
      </c>
    </row>
    <row r="64" spans="1:69" x14ac:dyDescent="0.25">
      <c r="A64" s="502" t="e">
        <f ca="1">+RIGHT('Data Summary'!A64,LEN('Data Summary'!A64)-9)</f>
        <v>#VALUE!</v>
      </c>
      <c r="B64" s="476" t="str">
        <f ca="1">+IF(ISTEXT('Data Summary'!B64),'Data Summary'!B64,"")</f>
        <v/>
      </c>
      <c r="C64" s="503" t="e">
        <f ca="1">+VALUE('Data Summary'!C64)</f>
        <v>#VALUE!</v>
      </c>
      <c r="D64" s="504" t="e">
        <f ca="1">+IF(AND(ISNUMBER(OFFSET('Water Data'!$D$4,0,10*ROW('Water Data'!D58))),'Data Summary'!BS64="Yes"),100-OFFSET('Water Data'!$D$4,0,10*ROW('Water Data'!D58)),NA())</f>
        <v>#N/A</v>
      </c>
      <c r="E64" s="504" t="e">
        <f ca="1">+IF(AND(ISNUMBER(OFFSET('Water Data'!$D$6,0,10*ROW('Water Data'!D58))),'Data Summary'!BT64="Yes"),OFFSET('Water Data'!$D$6,0,10*ROW('Water Data'!D58)),NA())</f>
        <v>#N/A</v>
      </c>
      <c r="F64" s="504" t="e">
        <f ca="1">+IF(AND(ISNUMBER(OFFSET('Water Data'!$D$9,0,10*ROW('Water Data'!D58))),'Data Summary'!BU64="Yes"),OFFSET('Water Data'!$D$9,0,10*ROW('Water Data'!D58)),NA())</f>
        <v>#N/A</v>
      </c>
      <c r="G64" s="504" t="e">
        <f ca="1">+IF(AND(ISNUMBER(OFFSET('Water Data'!$E$4,0,10*ROW('Water Data'!E58))),'Data Summary'!BV64="Yes"),100-OFFSET('Water Data'!$E$4,0,10*ROW('Water Data'!E58)),NA())</f>
        <v>#N/A</v>
      </c>
      <c r="H64" s="504" t="e">
        <f ca="1">+IF(AND(ISNUMBER(OFFSET('Water Data'!$E$6,0,10*ROW('Water Data'!E58))),'Data Summary'!BW64="Yes"),OFFSET('Water Data'!$E$6,0,10*ROW('Water Data'!E58)),NA())</f>
        <v>#N/A</v>
      </c>
      <c r="I64" s="504" t="e">
        <f ca="1">+IF(AND(ISNUMBER(OFFSET('Water Data'!$E$9,0,10*ROW('Water Data'!E58))),'Data Summary'!BX64="Yes"),OFFSET('Water Data'!$E$9,0,10*ROW('Water Data'!E58)),NA())</f>
        <v>#N/A</v>
      </c>
      <c r="J64" s="504" t="e">
        <f ca="1">+IF(AND(ISNUMBER(OFFSET('Water Data'!$F$4,0,10*ROW('Water Data'!F58))),'Data Summary'!BY64="Yes"),100-OFFSET('Water Data'!$F$4,0,10*ROW('Water Data'!F58)),NA())</f>
        <v>#N/A</v>
      </c>
      <c r="K64" s="504" t="e">
        <f ca="1">+IF(AND(ISNUMBER(OFFSET('Water Data'!$F$6,0,10*ROW('Water Data'!F58))),'Data Summary'!BZ64="Yes"),OFFSET('Water Data'!$F$6,0,10*ROW('Water Data'!F58)),NA())</f>
        <v>#N/A</v>
      </c>
      <c r="L64" s="504" t="e">
        <f ca="1">+IF(AND(ISNUMBER(OFFSET('Water Data'!$F$9,0,10*ROW('Water Data'!F58))),'Data Summary'!CA64="Yes"),OFFSET('Water Data'!$F$9,0,10*ROW('Water Data'!F58)),NA())</f>
        <v>#N/A</v>
      </c>
      <c r="M64" s="504" t="e">
        <f ca="1">+IF(AND(ISNUMBER(OFFSET('Water Data'!$G$4,0,10*ROW('Water Data'!G58))),'Data Summary'!CB64="Yes"),100-OFFSET('Water Data'!$G$4,0,10*ROW('Water Data'!G58)),NA())</f>
        <v>#N/A</v>
      </c>
      <c r="N64" s="504" t="e">
        <f ca="1">+IF(AND(ISNUMBER(OFFSET('Water Data'!$G$6,0,10*ROW('Water Data'!G58))),'Data Summary'!CC64="Yes"),OFFSET('Water Data'!$G$6,0,10*ROW('Water Data'!G58)),NA())</f>
        <v>#N/A</v>
      </c>
      <c r="O64" s="504" t="e">
        <f ca="1">+IF(AND(ISNUMBER(OFFSET('Water Data'!$G$9,0,10*ROW('Water Data'!G58))),'Data Summary'!CD64="Yes"),OFFSET('Water Data'!$G$9,0,10*ROW('Water Data'!G58)),NA())</f>
        <v>#N/A</v>
      </c>
      <c r="P64" s="504" t="e">
        <f ca="1">+IF(AND(ISNUMBER(OFFSET('Water Data'!$H$4,0,10*ROW('Water Data'!H58))),'Data Summary'!CE64="Yes"),100-OFFSET('Water Data'!$H$4,0,10*ROW('Water Data'!H58)),NA())</f>
        <v>#N/A</v>
      </c>
      <c r="Q64" s="504" t="e">
        <f ca="1">+IF(AND(ISNUMBER(OFFSET('Water Data'!$H$6,0,10*ROW('Water Data'!H58))),'Data Summary'!CF64="Yes"),OFFSET('Water Data'!$H$6,0,10*ROW('Water Data'!H58)),NA())</f>
        <v>#N/A</v>
      </c>
      <c r="R64" s="504" t="e">
        <f ca="1">+IF(AND(ISNUMBER(OFFSET('Water Data'!$H$9,0,10*ROW('Water Data'!H58))),'Data Summary'!CG64="Yes"),OFFSET('Water Data'!$H$9,0,10*ROW('Water Data'!H58)),NA())</f>
        <v>#N/A</v>
      </c>
      <c r="S64" s="504" t="e">
        <f ca="1">+IF(AND(ISNUMBER(OFFSET('Water Data'!$I$4,0,10*ROW('Water Data'!I58))),'Data Summary'!CH64="Yes"),100-OFFSET('Water Data'!$I$4,0,10*ROW('Water Data'!I58)),NA())</f>
        <v>#N/A</v>
      </c>
      <c r="T64" s="504" t="e">
        <f ca="1">+IF(AND(ISNUMBER(OFFSET('Water Data'!$I$6,0,10*ROW('Water Data'!I58))),'Data Summary'!CI64="Yes"),OFFSET('Water Data'!$I$6,0,10*ROW('Water Data'!I58)),NA())</f>
        <v>#N/A</v>
      </c>
      <c r="U64" s="504" t="e">
        <f ca="1">+IF(AND(ISNUMBER(OFFSET('Water Data'!$I$9,0,10*ROW('Water Data'!I58))),'Data Summary'!CJ64="Yes"),OFFSET('Water Data'!$I$9,0,10*ROW('Water Data'!I58)),NA())</f>
        <v>#N/A</v>
      </c>
      <c r="V64" s="505" t="e">
        <f ca="1">+IF(AND(ISNUMBER(OFFSET('Sanitation Data'!$D$4,0,10*ROW('Sanitation Data'!D58))),'Data Summary'!CK64="Yes"),100-OFFSET('Sanitation Data'!$D$4,0,10*ROW('Sanitation Data'!D58)),NA())</f>
        <v>#N/A</v>
      </c>
      <c r="W64" s="505" t="e">
        <f ca="1">+IF(AND(ISNUMBER(OFFSET('Sanitation Data'!$D$6,0,10*ROW('Sanitation Data'!D58))),'Data Summary'!CL64="Yes"),OFFSET('Sanitation Data'!$D$6,0,10*ROW('Sanitation Data'!D58)),NA())</f>
        <v>#N/A</v>
      </c>
      <c r="X64" s="505" t="e">
        <f ca="1">+IF(AND(ISNUMBER(OFFSET('Sanitation Data'!$D$10,0,10*ROW('Sanitation Data'!D58))),'Data Summary'!CM64="Yes"),OFFSET('Sanitation Data'!$D$10,0,10*ROW('Sanitation Data'!D58)),NA())</f>
        <v>#N/A</v>
      </c>
      <c r="Y64" s="505" t="e">
        <f ca="1">+IF(AND(ISNUMBER(OFFSET('Sanitation Data'!$D$11,0,10*ROW('Sanitation Data'!D58))),'Data Summary'!CN64="Yes"),OFFSET('Sanitation Data'!$D$11,0,10*ROW('Sanitation Data'!D58)),NA())</f>
        <v>#N/A</v>
      </c>
      <c r="Z64" s="505" t="e">
        <f ca="1">+IF(AND(ISNUMBER(OFFSET('Sanitation Data'!$D$12,0,10*ROW('Sanitation Data'!D58))),'Data Summary'!CO64="Yes"),OFFSET('Sanitation Data'!$D$12,0,10*ROW('Sanitation Data'!D58)),NA())</f>
        <v>#N/A</v>
      </c>
      <c r="AA64" s="505" t="e">
        <f ca="1">+IF(AND(ISNUMBER(OFFSET('Sanitation Data'!$E$4,0,10*ROW('Sanitation Data'!E58))),'Data Summary'!CP64="Yes"),100-OFFSET('Sanitation Data'!$E$4,0,10*ROW('Sanitation Data'!E58)),NA())</f>
        <v>#N/A</v>
      </c>
      <c r="AB64" s="505" t="e">
        <f ca="1">+IF(AND(ISNUMBER(OFFSET('Sanitation Data'!$E$6,0,10*ROW('Sanitation Data'!E58))),'Data Summary'!CQ64="Yes"),OFFSET('Sanitation Data'!$E$6,0,10*ROW('Sanitation Data'!E58)),NA())</f>
        <v>#N/A</v>
      </c>
      <c r="AC64" s="505" t="e">
        <f ca="1">+IF(AND(ISNUMBER(OFFSET('Sanitation Data'!$E$10,0,10*ROW('Sanitation Data'!E58))),'Data Summary'!CR64="Yes"),OFFSET('Sanitation Data'!$E$10,0,10*ROW('Sanitation Data'!E58)),NA())</f>
        <v>#N/A</v>
      </c>
      <c r="AD64" s="505" t="e">
        <f ca="1">+IF(AND(ISNUMBER(OFFSET('Sanitation Data'!$E$11,0,10*ROW('Sanitation Data'!E58))),'Data Summary'!CS64="Yes"),OFFSET('Sanitation Data'!$E$11,0,10*ROW('Sanitation Data'!E58)),NA())</f>
        <v>#N/A</v>
      </c>
      <c r="AE64" s="505" t="e">
        <f ca="1">+IF(AND(ISNUMBER(OFFSET('Sanitation Data'!$E$12,0,10*ROW('Sanitation Data'!E58))),'Data Summary'!CT64="Yes"),OFFSET('Sanitation Data'!$E$12,0,10*ROW('Sanitation Data'!E58)),NA())</f>
        <v>#N/A</v>
      </c>
      <c r="AF64" s="505" t="e">
        <f ca="1">+IF(AND(ISNUMBER(OFFSET('Sanitation Data'!$F$4,0,10*ROW('Sanitation Data'!F58))),'Data Summary'!CU64="Yes"),100-OFFSET('Sanitation Data'!$F$4,0,10*ROW('Sanitation Data'!F58)),NA())</f>
        <v>#N/A</v>
      </c>
      <c r="AG64" s="505" t="e">
        <f ca="1">+IF(AND(ISNUMBER(OFFSET('Sanitation Data'!$F$6,0,10*ROW('Sanitation Data'!F58))),'Data Summary'!CV64="Yes"),OFFSET('Sanitation Data'!$F$6,0,10*ROW('Sanitation Data'!F58)),NA())</f>
        <v>#N/A</v>
      </c>
      <c r="AH64" s="505" t="e">
        <f ca="1">+IF(AND(ISNUMBER(OFFSET('Sanitation Data'!$F$10,0,10*ROW('Sanitation Data'!F58))),'Data Summary'!CW64="Yes"),OFFSET('Sanitation Data'!$F$10,0,10*ROW('Sanitation Data'!F58)),NA())</f>
        <v>#N/A</v>
      </c>
      <c r="AI64" s="505" t="e">
        <f ca="1">+IF(AND(ISNUMBER(OFFSET('Sanitation Data'!$F$11,0,10*ROW('Sanitation Data'!F58))),'Data Summary'!CX64="Yes"),OFFSET('Sanitation Data'!$F$11,0,10*ROW('Sanitation Data'!F58)),NA())</f>
        <v>#N/A</v>
      </c>
      <c r="AJ64" s="505" t="e">
        <f ca="1">+IF(AND(ISNUMBER(OFFSET('Sanitation Data'!$F$12,0,10*ROW('Sanitation Data'!F58))),'Data Summary'!CY64="Yes"),OFFSET('Sanitation Data'!$F$12,0,10*ROW('Sanitation Data'!F58)),NA())</f>
        <v>#N/A</v>
      </c>
      <c r="AK64" s="505" t="e">
        <f ca="1">+IF(AND(ISNUMBER(OFFSET('Sanitation Data'!$G$4,0,10*ROW('Sanitation Data'!G58))),'Data Summary'!CZ64="Yes"),100-OFFSET('Sanitation Data'!$G$4,0,10*ROW('Sanitation Data'!G58)),NA())</f>
        <v>#N/A</v>
      </c>
      <c r="AL64" s="505" t="e">
        <f ca="1">+IF(AND(ISNUMBER(OFFSET('Sanitation Data'!$G$6,0,10*ROW('Sanitation Data'!G58))),'Data Summary'!DA64="Yes"),OFFSET('Sanitation Data'!$G$6,0,10*ROW('Sanitation Data'!G58)),NA())</f>
        <v>#N/A</v>
      </c>
      <c r="AM64" s="505" t="e">
        <f ca="1">+IF(AND(ISNUMBER(OFFSET('Sanitation Data'!$G$10,0,10*ROW('Sanitation Data'!G58))),'Data Summary'!DB64="Yes"),OFFSET('Sanitation Data'!$G$10,0,10*ROW('Sanitation Data'!G58)),NA())</f>
        <v>#N/A</v>
      </c>
      <c r="AN64" s="505" t="e">
        <f ca="1">+IF(AND(ISNUMBER(OFFSET('Sanitation Data'!$G$11,0,10*ROW('Sanitation Data'!G58))),'Data Summary'!DC64="Yes"),OFFSET('Sanitation Data'!$G$11,0,10*ROW('Sanitation Data'!G58)),NA())</f>
        <v>#N/A</v>
      </c>
      <c r="AO64" s="505" t="e">
        <f ca="1">+IF(AND(ISNUMBER(OFFSET('Sanitation Data'!$G$12,0,10*ROW('Sanitation Data'!G58))),'Data Summary'!DD64="Yes"),OFFSET('Sanitation Data'!$G$12,0,10*ROW('Sanitation Data'!G58)),NA())</f>
        <v>#N/A</v>
      </c>
      <c r="AP64" s="505" t="e">
        <f ca="1">+IF(AND(ISNUMBER(OFFSET('Sanitation Data'!$H$4,0,10*ROW('Sanitation Data'!H58))),'Data Summary'!DE64="Yes"),100-OFFSET('Sanitation Data'!$H$4,0,10*ROW('Sanitation Data'!H58)),NA())</f>
        <v>#N/A</v>
      </c>
      <c r="AQ64" s="505" t="e">
        <f ca="1">+IF(AND(ISNUMBER(OFFSET('Sanitation Data'!$H$6,0,10*ROW('Sanitation Data'!H58))),'Data Summary'!DF64="Yes"),OFFSET('Sanitation Data'!$H$6,0,10*ROW('Sanitation Data'!H58)),NA())</f>
        <v>#N/A</v>
      </c>
      <c r="AR64" s="505" t="e">
        <f ca="1">+IF(AND(ISNUMBER(OFFSET('Sanitation Data'!$H$10,0,10*ROW('Sanitation Data'!H58))),'Data Summary'!DG64="Yes"),OFFSET('Sanitation Data'!$H$10,0,10*ROW('Sanitation Data'!H58)),NA())</f>
        <v>#N/A</v>
      </c>
      <c r="AS64" s="505" t="e">
        <f ca="1">+IF(AND(ISNUMBER(OFFSET('Sanitation Data'!$H$11,0,10*ROW('Sanitation Data'!H58))),'Data Summary'!DH64="Yes"),OFFSET('Sanitation Data'!$H$11,0,10*ROW('Sanitation Data'!H58)),NA())</f>
        <v>#N/A</v>
      </c>
      <c r="AT64" s="505" t="e">
        <f ca="1">+IF(AND(ISNUMBER(OFFSET('Sanitation Data'!$H$12,0,10*ROW('Sanitation Data'!H58))),'Data Summary'!DI64="Yes"),OFFSET('Sanitation Data'!$H$12,0,10*ROW('Sanitation Data'!H58)),NA())</f>
        <v>#N/A</v>
      </c>
      <c r="AU64" s="505" t="e">
        <f ca="1">+IF(AND(ISNUMBER(OFFSET('Sanitation Data'!$I$4,0,10*ROW('Sanitation Data'!I58))),'Data Summary'!DJ64="Yes"),100-OFFSET('Sanitation Data'!$I$4,0,10*ROW('Sanitation Data'!I58)),NA())</f>
        <v>#N/A</v>
      </c>
      <c r="AV64" s="505" t="e">
        <f ca="1">+IF(AND(ISNUMBER(OFFSET('Sanitation Data'!$I$6,0,10*ROW('Sanitation Data'!I58))),'Data Summary'!DK64="Yes"),OFFSET('Sanitation Data'!$I$6,0,10*ROW('Sanitation Data'!I58)),NA())</f>
        <v>#N/A</v>
      </c>
      <c r="AW64" s="505" t="e">
        <f ca="1">+IF(AND(ISNUMBER(OFFSET('Sanitation Data'!$I$10,0,10*ROW('Sanitation Data'!I58))),'Data Summary'!DL64="Yes"),OFFSET('Sanitation Data'!$I$10,0,10*ROW('Sanitation Data'!I58)),NA())</f>
        <v>#N/A</v>
      </c>
      <c r="AX64" s="505" t="e">
        <f ca="1">+IF(AND(ISNUMBER(OFFSET('Sanitation Data'!$I$11,0,10*ROW('Sanitation Data'!I58))),'Data Summary'!DM64="Yes"),OFFSET('Sanitation Data'!$I$11,0,10*ROW('Sanitation Data'!I58)),NA())</f>
        <v>#N/A</v>
      </c>
      <c r="AY64" s="505" t="e">
        <f ca="1">+IF(AND(ISNUMBER(OFFSET('Sanitation Data'!$I$12,0,10*ROW('Sanitation Data'!I58))),'Data Summary'!DN64="Yes"),OFFSET('Sanitation Data'!$I$12,0,10*ROW('Sanitation Data'!I58)),NA())</f>
        <v>#N/A</v>
      </c>
      <c r="AZ64" s="506" t="e">
        <f ca="1">+IF(AND(ISNUMBER(OFFSET('Hygiene Data'!$D$5,0,10*ROW('Hygiene Data'!D58))),'Data Summary'!DO64="Yes"),OFFSET('Hygiene Data'!$D$5,0,10*ROW('Hygiene Data'!D58)),NA())</f>
        <v>#N/A</v>
      </c>
      <c r="BA64" s="506" t="e">
        <f ca="1">+IF(AND(ISNUMBER(OFFSET('Hygiene Data'!$D$7,0,10*ROW('Hygiene Data'!D58))),'Data Summary'!DP64="Yes"),OFFSET('Hygiene Data'!$D$7,0,10*ROW('Hygiene Data'!D58)),NA())</f>
        <v>#N/A</v>
      </c>
      <c r="BB64" s="506" t="e">
        <f ca="1">+IF(AND(ISNUMBER(OFFSET('Hygiene Data'!$D$9,0,10*ROW('Hygiene Data'!D58))),'Data Summary'!DQ64="Yes"),OFFSET('Hygiene Data'!$D$9,0,10*ROW('Hygiene Data'!D58)),NA())</f>
        <v>#N/A</v>
      </c>
      <c r="BC64" s="506" t="e">
        <f ca="1">+IF(AND(ISNUMBER(OFFSET('Hygiene Data'!$E$5,0,10*ROW('Hygiene Data'!E58))),'Data Summary'!DR64="Yes"),OFFSET('Hygiene Data'!$E$5,0,10*ROW('Hygiene Data'!E58)),NA())</f>
        <v>#N/A</v>
      </c>
      <c r="BD64" s="506" t="e">
        <f ca="1">+IF(AND(ISNUMBER(OFFSET('Hygiene Data'!$E$7,0,10*ROW('Hygiene Data'!E58))),'Data Summary'!DS64="Yes"),OFFSET('Hygiene Data'!$E$7,0,10*ROW('Hygiene Data'!E58)),NA())</f>
        <v>#N/A</v>
      </c>
      <c r="BE64" s="506" t="e">
        <f ca="1">+IF(AND(ISNUMBER(OFFSET('Hygiene Data'!$E$9,0,10*ROW('Hygiene Data'!E58))),'Data Summary'!DT64="Yes"),OFFSET('Hygiene Data'!$E$9,0,10*ROW('Hygiene Data'!E58)),NA())</f>
        <v>#N/A</v>
      </c>
      <c r="BF64" s="506" t="e">
        <f ca="1">+IF(AND(ISNUMBER(OFFSET('Hygiene Data'!$F$5,0,10*ROW('Hygiene Data'!F58))),'Data Summary'!DU64="Yes"),OFFSET('Hygiene Data'!$F$5,0,10*ROW('Hygiene Data'!F58)),NA())</f>
        <v>#N/A</v>
      </c>
      <c r="BG64" s="506" t="e">
        <f ca="1">+IF(AND(ISNUMBER(OFFSET('Hygiene Data'!$F$7,0,10*ROW('Hygiene Data'!F58))),'Data Summary'!DV64="Yes"),OFFSET('Hygiene Data'!$F$7,0,10*ROW('Hygiene Data'!F58)),NA())</f>
        <v>#N/A</v>
      </c>
      <c r="BH64" s="506" t="e">
        <f ca="1">+IF(AND(ISNUMBER(OFFSET('Hygiene Data'!$F$9,0,10*ROW('Hygiene Data'!F58))),'Data Summary'!DW64="Yes"),OFFSET('Hygiene Data'!$F$9,0,10*ROW('Hygiene Data'!F58)),NA())</f>
        <v>#N/A</v>
      </c>
      <c r="BI64" s="506" t="e">
        <f ca="1">+IF(AND(ISNUMBER(OFFSET('Hygiene Data'!$G$5,0,10*ROW('Hygiene Data'!G58))),'Data Summary'!DX64="Yes"),OFFSET('Hygiene Data'!$G$5,0,10*ROW('Hygiene Data'!G58)),NA())</f>
        <v>#N/A</v>
      </c>
      <c r="BJ64" s="506" t="e">
        <f ca="1">+IF(AND(ISNUMBER(OFFSET('Hygiene Data'!$G$7,0,10*ROW('Hygiene Data'!G58))),'Data Summary'!DY64="Yes"),OFFSET('Hygiene Data'!$G$7,0,10*ROW('Hygiene Data'!G58)),NA())</f>
        <v>#N/A</v>
      </c>
      <c r="BK64" s="506" t="e">
        <f ca="1">+IF(AND(ISNUMBER(OFFSET('Hygiene Data'!$G$9,0,10*ROW('Hygiene Data'!G58))),'Data Summary'!DZ64="Yes"),OFFSET('Hygiene Data'!$G$9,0,10*ROW('Hygiene Data'!G58)),NA())</f>
        <v>#N/A</v>
      </c>
      <c r="BL64" s="506" t="e">
        <f ca="1">+IF(AND(ISNUMBER(OFFSET('Hygiene Data'!$H$5,0,10*ROW('Hygiene Data'!H58))),'Data Summary'!EA64="Yes"),OFFSET('Hygiene Data'!$H$5,0,10*ROW('Hygiene Data'!H58)),NA())</f>
        <v>#N/A</v>
      </c>
      <c r="BM64" s="506" t="e">
        <f ca="1">+IF(AND(ISNUMBER(OFFSET('Hygiene Data'!$H$7,0,10*ROW('Hygiene Data'!H58))),'Data Summary'!EB64="Yes"),OFFSET('Hygiene Data'!$H$7,0,10*ROW('Hygiene Data'!H58)),NA())</f>
        <v>#N/A</v>
      </c>
      <c r="BN64" s="506" t="e">
        <f ca="1">+IF(AND(ISNUMBER(OFFSET('Hygiene Data'!$H$9,0,10*ROW('Hygiene Data'!H58))),'Data Summary'!EC64="Yes"),OFFSET('Hygiene Data'!$H$9,0,10*ROW('Hygiene Data'!H58)),NA())</f>
        <v>#N/A</v>
      </c>
      <c r="BO64" s="506" t="e">
        <f ca="1">+IF(AND(ISNUMBER(OFFSET('Hygiene Data'!$I$5,0,10*ROW('Hygiene Data'!I58))),'Data Summary'!ED64="Yes"),OFFSET('Hygiene Data'!$I$5,0,10*ROW('Hygiene Data'!I58)),NA())</f>
        <v>#N/A</v>
      </c>
      <c r="BP64" s="506" t="e">
        <f ca="1">+IF(AND(ISNUMBER(OFFSET('Hygiene Data'!$I$7,0,10*ROW('Hygiene Data'!I58))),'Data Summary'!EE64="Yes"),OFFSET('Hygiene Data'!$I$7,0,10*ROW('Hygiene Data'!I58)),NA())</f>
        <v>#N/A</v>
      </c>
      <c r="BQ64" s="506" t="e">
        <f ca="1">+IF(AND(ISNUMBER(OFFSET('Hygiene Data'!$I$9,0,10*ROW('Hygiene Data'!I58))),'Data Summary'!EF64="Yes"),OFFSET('Hygiene Data'!$I$9,0,10*ROW('Hygiene Data'!I58)),NA())</f>
        <v>#N/A</v>
      </c>
    </row>
    <row r="65" spans="1:69" x14ac:dyDescent="0.25">
      <c r="A65" s="502" t="e">
        <f ca="1">+RIGHT('Data Summary'!A65,LEN('Data Summary'!A65)-9)</f>
        <v>#VALUE!</v>
      </c>
      <c r="B65" s="476" t="str">
        <f ca="1">+IF(ISTEXT('Data Summary'!B65),'Data Summary'!B65,"")</f>
        <v/>
      </c>
      <c r="C65" s="503" t="e">
        <f ca="1">+VALUE('Data Summary'!C65)</f>
        <v>#VALUE!</v>
      </c>
      <c r="D65" s="504" t="e">
        <f ca="1">+IF(AND(ISNUMBER(OFFSET('Water Data'!$D$4,0,10*ROW('Water Data'!D59))),'Data Summary'!BS65="Yes"),100-OFFSET('Water Data'!$D$4,0,10*ROW('Water Data'!D59)),NA())</f>
        <v>#N/A</v>
      </c>
      <c r="E65" s="504" t="e">
        <f ca="1">+IF(AND(ISNUMBER(OFFSET('Water Data'!$D$6,0,10*ROW('Water Data'!D59))),'Data Summary'!BT65="Yes"),OFFSET('Water Data'!$D$6,0,10*ROW('Water Data'!D59)),NA())</f>
        <v>#N/A</v>
      </c>
      <c r="F65" s="504" t="e">
        <f ca="1">+IF(AND(ISNUMBER(OFFSET('Water Data'!$D$9,0,10*ROW('Water Data'!D59))),'Data Summary'!BU65="Yes"),OFFSET('Water Data'!$D$9,0,10*ROW('Water Data'!D59)),NA())</f>
        <v>#N/A</v>
      </c>
      <c r="G65" s="504" t="e">
        <f ca="1">+IF(AND(ISNUMBER(OFFSET('Water Data'!$E$4,0,10*ROW('Water Data'!E59))),'Data Summary'!BV65="Yes"),100-OFFSET('Water Data'!$E$4,0,10*ROW('Water Data'!E59)),NA())</f>
        <v>#N/A</v>
      </c>
      <c r="H65" s="504" t="e">
        <f ca="1">+IF(AND(ISNUMBER(OFFSET('Water Data'!$E$6,0,10*ROW('Water Data'!E59))),'Data Summary'!BW65="Yes"),OFFSET('Water Data'!$E$6,0,10*ROW('Water Data'!E59)),NA())</f>
        <v>#N/A</v>
      </c>
      <c r="I65" s="504" t="e">
        <f ca="1">+IF(AND(ISNUMBER(OFFSET('Water Data'!$E$9,0,10*ROW('Water Data'!E59))),'Data Summary'!BX65="Yes"),OFFSET('Water Data'!$E$9,0,10*ROW('Water Data'!E59)),NA())</f>
        <v>#N/A</v>
      </c>
      <c r="J65" s="504" t="e">
        <f ca="1">+IF(AND(ISNUMBER(OFFSET('Water Data'!$F$4,0,10*ROW('Water Data'!F59))),'Data Summary'!BY65="Yes"),100-OFFSET('Water Data'!$F$4,0,10*ROW('Water Data'!F59)),NA())</f>
        <v>#N/A</v>
      </c>
      <c r="K65" s="504" t="e">
        <f ca="1">+IF(AND(ISNUMBER(OFFSET('Water Data'!$F$6,0,10*ROW('Water Data'!F59))),'Data Summary'!BZ65="Yes"),OFFSET('Water Data'!$F$6,0,10*ROW('Water Data'!F59)),NA())</f>
        <v>#N/A</v>
      </c>
      <c r="L65" s="504" t="e">
        <f ca="1">+IF(AND(ISNUMBER(OFFSET('Water Data'!$F$9,0,10*ROW('Water Data'!F59))),'Data Summary'!CA65="Yes"),OFFSET('Water Data'!$F$9,0,10*ROW('Water Data'!F59)),NA())</f>
        <v>#N/A</v>
      </c>
      <c r="M65" s="504" t="e">
        <f ca="1">+IF(AND(ISNUMBER(OFFSET('Water Data'!$G$4,0,10*ROW('Water Data'!G59))),'Data Summary'!CB65="Yes"),100-OFFSET('Water Data'!$G$4,0,10*ROW('Water Data'!G59)),NA())</f>
        <v>#N/A</v>
      </c>
      <c r="N65" s="504" t="e">
        <f ca="1">+IF(AND(ISNUMBER(OFFSET('Water Data'!$G$6,0,10*ROW('Water Data'!G59))),'Data Summary'!CC65="Yes"),OFFSET('Water Data'!$G$6,0,10*ROW('Water Data'!G59)),NA())</f>
        <v>#N/A</v>
      </c>
      <c r="O65" s="504" t="e">
        <f ca="1">+IF(AND(ISNUMBER(OFFSET('Water Data'!$G$9,0,10*ROW('Water Data'!G59))),'Data Summary'!CD65="Yes"),OFFSET('Water Data'!$G$9,0,10*ROW('Water Data'!G59)),NA())</f>
        <v>#N/A</v>
      </c>
      <c r="P65" s="504" t="e">
        <f ca="1">+IF(AND(ISNUMBER(OFFSET('Water Data'!$H$4,0,10*ROW('Water Data'!H59))),'Data Summary'!CE65="Yes"),100-OFFSET('Water Data'!$H$4,0,10*ROW('Water Data'!H59)),NA())</f>
        <v>#N/A</v>
      </c>
      <c r="Q65" s="504" t="e">
        <f ca="1">+IF(AND(ISNUMBER(OFFSET('Water Data'!$H$6,0,10*ROW('Water Data'!H59))),'Data Summary'!CF65="Yes"),OFFSET('Water Data'!$H$6,0,10*ROW('Water Data'!H59)),NA())</f>
        <v>#N/A</v>
      </c>
      <c r="R65" s="504" t="e">
        <f ca="1">+IF(AND(ISNUMBER(OFFSET('Water Data'!$H$9,0,10*ROW('Water Data'!H59))),'Data Summary'!CG65="Yes"),OFFSET('Water Data'!$H$9,0,10*ROW('Water Data'!H59)),NA())</f>
        <v>#N/A</v>
      </c>
      <c r="S65" s="504" t="e">
        <f ca="1">+IF(AND(ISNUMBER(OFFSET('Water Data'!$I$4,0,10*ROW('Water Data'!I59))),'Data Summary'!CH65="Yes"),100-OFFSET('Water Data'!$I$4,0,10*ROW('Water Data'!I59)),NA())</f>
        <v>#N/A</v>
      </c>
      <c r="T65" s="504" t="e">
        <f ca="1">+IF(AND(ISNUMBER(OFFSET('Water Data'!$I$6,0,10*ROW('Water Data'!I59))),'Data Summary'!CI65="Yes"),OFFSET('Water Data'!$I$6,0,10*ROW('Water Data'!I59)),NA())</f>
        <v>#N/A</v>
      </c>
      <c r="U65" s="504" t="e">
        <f ca="1">+IF(AND(ISNUMBER(OFFSET('Water Data'!$I$9,0,10*ROW('Water Data'!I59))),'Data Summary'!CJ65="Yes"),OFFSET('Water Data'!$I$9,0,10*ROW('Water Data'!I59)),NA())</f>
        <v>#N/A</v>
      </c>
      <c r="V65" s="505" t="e">
        <f ca="1">+IF(AND(ISNUMBER(OFFSET('Sanitation Data'!$D$4,0,10*ROW('Sanitation Data'!D59))),'Data Summary'!CK65="Yes"),100-OFFSET('Sanitation Data'!$D$4,0,10*ROW('Sanitation Data'!D59)),NA())</f>
        <v>#N/A</v>
      </c>
      <c r="W65" s="505" t="e">
        <f ca="1">+IF(AND(ISNUMBER(OFFSET('Sanitation Data'!$D$6,0,10*ROW('Sanitation Data'!D59))),'Data Summary'!CL65="Yes"),OFFSET('Sanitation Data'!$D$6,0,10*ROW('Sanitation Data'!D59)),NA())</f>
        <v>#N/A</v>
      </c>
      <c r="X65" s="505" t="e">
        <f ca="1">+IF(AND(ISNUMBER(OFFSET('Sanitation Data'!$D$10,0,10*ROW('Sanitation Data'!D59))),'Data Summary'!CM65="Yes"),OFFSET('Sanitation Data'!$D$10,0,10*ROW('Sanitation Data'!D59)),NA())</f>
        <v>#N/A</v>
      </c>
      <c r="Y65" s="505" t="e">
        <f ca="1">+IF(AND(ISNUMBER(OFFSET('Sanitation Data'!$D$11,0,10*ROW('Sanitation Data'!D59))),'Data Summary'!CN65="Yes"),OFFSET('Sanitation Data'!$D$11,0,10*ROW('Sanitation Data'!D59)),NA())</f>
        <v>#N/A</v>
      </c>
      <c r="Z65" s="505" t="e">
        <f ca="1">+IF(AND(ISNUMBER(OFFSET('Sanitation Data'!$D$12,0,10*ROW('Sanitation Data'!D59))),'Data Summary'!CO65="Yes"),OFFSET('Sanitation Data'!$D$12,0,10*ROW('Sanitation Data'!D59)),NA())</f>
        <v>#N/A</v>
      </c>
      <c r="AA65" s="505" t="e">
        <f ca="1">+IF(AND(ISNUMBER(OFFSET('Sanitation Data'!$E$4,0,10*ROW('Sanitation Data'!E59))),'Data Summary'!CP65="Yes"),100-OFFSET('Sanitation Data'!$E$4,0,10*ROW('Sanitation Data'!E59)),NA())</f>
        <v>#N/A</v>
      </c>
      <c r="AB65" s="505" t="e">
        <f ca="1">+IF(AND(ISNUMBER(OFFSET('Sanitation Data'!$E$6,0,10*ROW('Sanitation Data'!E59))),'Data Summary'!CQ65="Yes"),OFFSET('Sanitation Data'!$E$6,0,10*ROW('Sanitation Data'!E59)),NA())</f>
        <v>#N/A</v>
      </c>
      <c r="AC65" s="505" t="e">
        <f ca="1">+IF(AND(ISNUMBER(OFFSET('Sanitation Data'!$E$10,0,10*ROW('Sanitation Data'!E59))),'Data Summary'!CR65="Yes"),OFFSET('Sanitation Data'!$E$10,0,10*ROW('Sanitation Data'!E59)),NA())</f>
        <v>#N/A</v>
      </c>
      <c r="AD65" s="505" t="e">
        <f ca="1">+IF(AND(ISNUMBER(OFFSET('Sanitation Data'!$E$11,0,10*ROW('Sanitation Data'!E59))),'Data Summary'!CS65="Yes"),OFFSET('Sanitation Data'!$E$11,0,10*ROW('Sanitation Data'!E59)),NA())</f>
        <v>#N/A</v>
      </c>
      <c r="AE65" s="505" t="e">
        <f ca="1">+IF(AND(ISNUMBER(OFFSET('Sanitation Data'!$E$12,0,10*ROW('Sanitation Data'!E59))),'Data Summary'!CT65="Yes"),OFFSET('Sanitation Data'!$E$12,0,10*ROW('Sanitation Data'!E59)),NA())</f>
        <v>#N/A</v>
      </c>
      <c r="AF65" s="505" t="e">
        <f ca="1">+IF(AND(ISNUMBER(OFFSET('Sanitation Data'!$F$4,0,10*ROW('Sanitation Data'!F59))),'Data Summary'!CU65="Yes"),100-OFFSET('Sanitation Data'!$F$4,0,10*ROW('Sanitation Data'!F59)),NA())</f>
        <v>#N/A</v>
      </c>
      <c r="AG65" s="505" t="e">
        <f ca="1">+IF(AND(ISNUMBER(OFFSET('Sanitation Data'!$F$6,0,10*ROW('Sanitation Data'!F59))),'Data Summary'!CV65="Yes"),OFFSET('Sanitation Data'!$F$6,0,10*ROW('Sanitation Data'!F59)),NA())</f>
        <v>#N/A</v>
      </c>
      <c r="AH65" s="505" t="e">
        <f ca="1">+IF(AND(ISNUMBER(OFFSET('Sanitation Data'!$F$10,0,10*ROW('Sanitation Data'!F59))),'Data Summary'!CW65="Yes"),OFFSET('Sanitation Data'!$F$10,0,10*ROW('Sanitation Data'!F59)),NA())</f>
        <v>#N/A</v>
      </c>
      <c r="AI65" s="505" t="e">
        <f ca="1">+IF(AND(ISNUMBER(OFFSET('Sanitation Data'!$F$11,0,10*ROW('Sanitation Data'!F59))),'Data Summary'!CX65="Yes"),OFFSET('Sanitation Data'!$F$11,0,10*ROW('Sanitation Data'!F59)),NA())</f>
        <v>#N/A</v>
      </c>
      <c r="AJ65" s="505" t="e">
        <f ca="1">+IF(AND(ISNUMBER(OFFSET('Sanitation Data'!$F$12,0,10*ROW('Sanitation Data'!F59))),'Data Summary'!CY65="Yes"),OFFSET('Sanitation Data'!$F$12,0,10*ROW('Sanitation Data'!F59)),NA())</f>
        <v>#N/A</v>
      </c>
      <c r="AK65" s="505" t="e">
        <f ca="1">+IF(AND(ISNUMBER(OFFSET('Sanitation Data'!$G$4,0,10*ROW('Sanitation Data'!G59))),'Data Summary'!CZ65="Yes"),100-OFFSET('Sanitation Data'!$G$4,0,10*ROW('Sanitation Data'!G59)),NA())</f>
        <v>#N/A</v>
      </c>
      <c r="AL65" s="505" t="e">
        <f ca="1">+IF(AND(ISNUMBER(OFFSET('Sanitation Data'!$G$6,0,10*ROW('Sanitation Data'!G59))),'Data Summary'!DA65="Yes"),OFFSET('Sanitation Data'!$G$6,0,10*ROW('Sanitation Data'!G59)),NA())</f>
        <v>#N/A</v>
      </c>
      <c r="AM65" s="505" t="e">
        <f ca="1">+IF(AND(ISNUMBER(OFFSET('Sanitation Data'!$G$10,0,10*ROW('Sanitation Data'!G59))),'Data Summary'!DB65="Yes"),OFFSET('Sanitation Data'!$G$10,0,10*ROW('Sanitation Data'!G59)),NA())</f>
        <v>#N/A</v>
      </c>
      <c r="AN65" s="505" t="e">
        <f ca="1">+IF(AND(ISNUMBER(OFFSET('Sanitation Data'!$G$11,0,10*ROW('Sanitation Data'!G59))),'Data Summary'!DC65="Yes"),OFFSET('Sanitation Data'!$G$11,0,10*ROW('Sanitation Data'!G59)),NA())</f>
        <v>#N/A</v>
      </c>
      <c r="AO65" s="505" t="e">
        <f ca="1">+IF(AND(ISNUMBER(OFFSET('Sanitation Data'!$G$12,0,10*ROW('Sanitation Data'!G59))),'Data Summary'!DD65="Yes"),OFFSET('Sanitation Data'!$G$12,0,10*ROW('Sanitation Data'!G59)),NA())</f>
        <v>#N/A</v>
      </c>
      <c r="AP65" s="505" t="e">
        <f ca="1">+IF(AND(ISNUMBER(OFFSET('Sanitation Data'!$H$4,0,10*ROW('Sanitation Data'!H59))),'Data Summary'!DE65="Yes"),100-OFFSET('Sanitation Data'!$H$4,0,10*ROW('Sanitation Data'!H59)),NA())</f>
        <v>#N/A</v>
      </c>
      <c r="AQ65" s="505" t="e">
        <f ca="1">+IF(AND(ISNUMBER(OFFSET('Sanitation Data'!$H$6,0,10*ROW('Sanitation Data'!H59))),'Data Summary'!DF65="Yes"),OFFSET('Sanitation Data'!$H$6,0,10*ROW('Sanitation Data'!H59)),NA())</f>
        <v>#N/A</v>
      </c>
      <c r="AR65" s="505" t="e">
        <f ca="1">+IF(AND(ISNUMBER(OFFSET('Sanitation Data'!$H$10,0,10*ROW('Sanitation Data'!H59))),'Data Summary'!DG65="Yes"),OFFSET('Sanitation Data'!$H$10,0,10*ROW('Sanitation Data'!H59)),NA())</f>
        <v>#N/A</v>
      </c>
      <c r="AS65" s="505" t="e">
        <f ca="1">+IF(AND(ISNUMBER(OFFSET('Sanitation Data'!$H$11,0,10*ROW('Sanitation Data'!H59))),'Data Summary'!DH65="Yes"),OFFSET('Sanitation Data'!$H$11,0,10*ROW('Sanitation Data'!H59)),NA())</f>
        <v>#N/A</v>
      </c>
      <c r="AT65" s="505" t="e">
        <f ca="1">+IF(AND(ISNUMBER(OFFSET('Sanitation Data'!$H$12,0,10*ROW('Sanitation Data'!H59))),'Data Summary'!DI65="Yes"),OFFSET('Sanitation Data'!$H$12,0,10*ROW('Sanitation Data'!H59)),NA())</f>
        <v>#N/A</v>
      </c>
      <c r="AU65" s="505" t="e">
        <f ca="1">+IF(AND(ISNUMBER(OFFSET('Sanitation Data'!$I$4,0,10*ROW('Sanitation Data'!I59))),'Data Summary'!DJ65="Yes"),100-OFFSET('Sanitation Data'!$I$4,0,10*ROW('Sanitation Data'!I59)),NA())</f>
        <v>#N/A</v>
      </c>
      <c r="AV65" s="505" t="e">
        <f ca="1">+IF(AND(ISNUMBER(OFFSET('Sanitation Data'!$I$6,0,10*ROW('Sanitation Data'!I59))),'Data Summary'!DK65="Yes"),OFFSET('Sanitation Data'!$I$6,0,10*ROW('Sanitation Data'!I59)),NA())</f>
        <v>#N/A</v>
      </c>
      <c r="AW65" s="505" t="e">
        <f ca="1">+IF(AND(ISNUMBER(OFFSET('Sanitation Data'!$I$10,0,10*ROW('Sanitation Data'!I59))),'Data Summary'!DL65="Yes"),OFFSET('Sanitation Data'!$I$10,0,10*ROW('Sanitation Data'!I59)),NA())</f>
        <v>#N/A</v>
      </c>
      <c r="AX65" s="505" t="e">
        <f ca="1">+IF(AND(ISNUMBER(OFFSET('Sanitation Data'!$I$11,0,10*ROW('Sanitation Data'!I59))),'Data Summary'!DM65="Yes"),OFFSET('Sanitation Data'!$I$11,0,10*ROW('Sanitation Data'!I59)),NA())</f>
        <v>#N/A</v>
      </c>
      <c r="AY65" s="505" t="e">
        <f ca="1">+IF(AND(ISNUMBER(OFFSET('Sanitation Data'!$I$12,0,10*ROW('Sanitation Data'!I59))),'Data Summary'!DN65="Yes"),OFFSET('Sanitation Data'!$I$12,0,10*ROW('Sanitation Data'!I59)),NA())</f>
        <v>#N/A</v>
      </c>
      <c r="AZ65" s="506" t="e">
        <f ca="1">+IF(AND(ISNUMBER(OFFSET('Hygiene Data'!$D$5,0,10*ROW('Hygiene Data'!D59))),'Data Summary'!DO65="Yes"),OFFSET('Hygiene Data'!$D$5,0,10*ROW('Hygiene Data'!D59)),NA())</f>
        <v>#N/A</v>
      </c>
      <c r="BA65" s="506" t="e">
        <f ca="1">+IF(AND(ISNUMBER(OFFSET('Hygiene Data'!$D$7,0,10*ROW('Hygiene Data'!D59))),'Data Summary'!DP65="Yes"),OFFSET('Hygiene Data'!$D$7,0,10*ROW('Hygiene Data'!D59)),NA())</f>
        <v>#N/A</v>
      </c>
      <c r="BB65" s="506" t="e">
        <f ca="1">+IF(AND(ISNUMBER(OFFSET('Hygiene Data'!$D$9,0,10*ROW('Hygiene Data'!D59))),'Data Summary'!DQ65="Yes"),OFFSET('Hygiene Data'!$D$9,0,10*ROW('Hygiene Data'!D59)),NA())</f>
        <v>#N/A</v>
      </c>
      <c r="BC65" s="506" t="e">
        <f ca="1">+IF(AND(ISNUMBER(OFFSET('Hygiene Data'!$E$5,0,10*ROW('Hygiene Data'!E59))),'Data Summary'!DR65="Yes"),OFFSET('Hygiene Data'!$E$5,0,10*ROW('Hygiene Data'!E59)),NA())</f>
        <v>#N/A</v>
      </c>
      <c r="BD65" s="506" t="e">
        <f ca="1">+IF(AND(ISNUMBER(OFFSET('Hygiene Data'!$E$7,0,10*ROW('Hygiene Data'!E59))),'Data Summary'!DS65="Yes"),OFFSET('Hygiene Data'!$E$7,0,10*ROW('Hygiene Data'!E59)),NA())</f>
        <v>#N/A</v>
      </c>
      <c r="BE65" s="506" t="e">
        <f ca="1">+IF(AND(ISNUMBER(OFFSET('Hygiene Data'!$E$9,0,10*ROW('Hygiene Data'!E59))),'Data Summary'!DT65="Yes"),OFFSET('Hygiene Data'!$E$9,0,10*ROW('Hygiene Data'!E59)),NA())</f>
        <v>#N/A</v>
      </c>
      <c r="BF65" s="506" t="e">
        <f ca="1">+IF(AND(ISNUMBER(OFFSET('Hygiene Data'!$F$5,0,10*ROW('Hygiene Data'!F59))),'Data Summary'!DU65="Yes"),OFFSET('Hygiene Data'!$F$5,0,10*ROW('Hygiene Data'!F59)),NA())</f>
        <v>#N/A</v>
      </c>
      <c r="BG65" s="506" t="e">
        <f ca="1">+IF(AND(ISNUMBER(OFFSET('Hygiene Data'!$F$7,0,10*ROW('Hygiene Data'!F59))),'Data Summary'!DV65="Yes"),OFFSET('Hygiene Data'!$F$7,0,10*ROW('Hygiene Data'!F59)),NA())</f>
        <v>#N/A</v>
      </c>
      <c r="BH65" s="506" t="e">
        <f ca="1">+IF(AND(ISNUMBER(OFFSET('Hygiene Data'!$F$9,0,10*ROW('Hygiene Data'!F59))),'Data Summary'!DW65="Yes"),OFFSET('Hygiene Data'!$F$9,0,10*ROW('Hygiene Data'!F59)),NA())</f>
        <v>#N/A</v>
      </c>
      <c r="BI65" s="506" t="e">
        <f ca="1">+IF(AND(ISNUMBER(OFFSET('Hygiene Data'!$G$5,0,10*ROW('Hygiene Data'!G59))),'Data Summary'!DX65="Yes"),OFFSET('Hygiene Data'!$G$5,0,10*ROW('Hygiene Data'!G59)),NA())</f>
        <v>#N/A</v>
      </c>
      <c r="BJ65" s="506" t="e">
        <f ca="1">+IF(AND(ISNUMBER(OFFSET('Hygiene Data'!$G$7,0,10*ROW('Hygiene Data'!G59))),'Data Summary'!DY65="Yes"),OFFSET('Hygiene Data'!$G$7,0,10*ROW('Hygiene Data'!G59)),NA())</f>
        <v>#N/A</v>
      </c>
      <c r="BK65" s="506" t="e">
        <f ca="1">+IF(AND(ISNUMBER(OFFSET('Hygiene Data'!$G$9,0,10*ROW('Hygiene Data'!G59))),'Data Summary'!DZ65="Yes"),OFFSET('Hygiene Data'!$G$9,0,10*ROW('Hygiene Data'!G59)),NA())</f>
        <v>#N/A</v>
      </c>
      <c r="BL65" s="506" t="e">
        <f ca="1">+IF(AND(ISNUMBER(OFFSET('Hygiene Data'!$H$5,0,10*ROW('Hygiene Data'!H59))),'Data Summary'!EA65="Yes"),OFFSET('Hygiene Data'!$H$5,0,10*ROW('Hygiene Data'!H59)),NA())</f>
        <v>#N/A</v>
      </c>
      <c r="BM65" s="506" t="e">
        <f ca="1">+IF(AND(ISNUMBER(OFFSET('Hygiene Data'!$H$7,0,10*ROW('Hygiene Data'!H59))),'Data Summary'!EB65="Yes"),OFFSET('Hygiene Data'!$H$7,0,10*ROW('Hygiene Data'!H59)),NA())</f>
        <v>#N/A</v>
      </c>
      <c r="BN65" s="506" t="e">
        <f ca="1">+IF(AND(ISNUMBER(OFFSET('Hygiene Data'!$H$9,0,10*ROW('Hygiene Data'!H59))),'Data Summary'!EC65="Yes"),OFFSET('Hygiene Data'!$H$9,0,10*ROW('Hygiene Data'!H59)),NA())</f>
        <v>#N/A</v>
      </c>
      <c r="BO65" s="506" t="e">
        <f ca="1">+IF(AND(ISNUMBER(OFFSET('Hygiene Data'!$I$5,0,10*ROW('Hygiene Data'!I59))),'Data Summary'!ED65="Yes"),OFFSET('Hygiene Data'!$I$5,0,10*ROW('Hygiene Data'!I59)),NA())</f>
        <v>#N/A</v>
      </c>
      <c r="BP65" s="506" t="e">
        <f ca="1">+IF(AND(ISNUMBER(OFFSET('Hygiene Data'!$I$7,0,10*ROW('Hygiene Data'!I59))),'Data Summary'!EE65="Yes"),OFFSET('Hygiene Data'!$I$7,0,10*ROW('Hygiene Data'!I59)),NA())</f>
        <v>#N/A</v>
      </c>
      <c r="BQ65" s="506" t="e">
        <f ca="1">+IF(AND(ISNUMBER(OFFSET('Hygiene Data'!$I$9,0,10*ROW('Hygiene Data'!I59))),'Data Summary'!EF65="Yes"),OFFSET('Hygiene Data'!$I$9,0,10*ROW('Hygiene Data'!I59)),NA())</f>
        <v>#N/A</v>
      </c>
    </row>
    <row r="66" spans="1:69" x14ac:dyDescent="0.25">
      <c r="A66" s="502" t="e">
        <f ca="1">+RIGHT('Data Summary'!A66,LEN('Data Summary'!A66)-9)</f>
        <v>#VALUE!</v>
      </c>
      <c r="B66" s="476" t="str">
        <f ca="1">+IF(ISTEXT('Data Summary'!B66),'Data Summary'!B66,"")</f>
        <v/>
      </c>
      <c r="C66" s="503" t="e">
        <f ca="1">+VALUE('Data Summary'!C66)</f>
        <v>#VALUE!</v>
      </c>
      <c r="D66" s="504" t="e">
        <f ca="1">+IF(AND(ISNUMBER(OFFSET('Water Data'!$D$4,0,10*ROW('Water Data'!D60))),'Data Summary'!BS66="Yes"),100-OFFSET('Water Data'!$D$4,0,10*ROW('Water Data'!D60)),NA())</f>
        <v>#N/A</v>
      </c>
      <c r="E66" s="504" t="e">
        <f ca="1">+IF(AND(ISNUMBER(OFFSET('Water Data'!$D$6,0,10*ROW('Water Data'!D60))),'Data Summary'!BT66="Yes"),OFFSET('Water Data'!$D$6,0,10*ROW('Water Data'!D60)),NA())</f>
        <v>#N/A</v>
      </c>
      <c r="F66" s="504" t="e">
        <f ca="1">+IF(AND(ISNUMBER(OFFSET('Water Data'!$D$9,0,10*ROW('Water Data'!D60))),'Data Summary'!BU66="Yes"),OFFSET('Water Data'!$D$9,0,10*ROW('Water Data'!D60)),NA())</f>
        <v>#N/A</v>
      </c>
      <c r="G66" s="504" t="e">
        <f ca="1">+IF(AND(ISNUMBER(OFFSET('Water Data'!$E$4,0,10*ROW('Water Data'!E60))),'Data Summary'!BV66="Yes"),100-OFFSET('Water Data'!$E$4,0,10*ROW('Water Data'!E60)),NA())</f>
        <v>#N/A</v>
      </c>
      <c r="H66" s="504" t="e">
        <f ca="1">+IF(AND(ISNUMBER(OFFSET('Water Data'!$E$6,0,10*ROW('Water Data'!E60))),'Data Summary'!BW66="Yes"),OFFSET('Water Data'!$E$6,0,10*ROW('Water Data'!E60)),NA())</f>
        <v>#N/A</v>
      </c>
      <c r="I66" s="504" t="e">
        <f ca="1">+IF(AND(ISNUMBER(OFFSET('Water Data'!$E$9,0,10*ROW('Water Data'!E60))),'Data Summary'!BX66="Yes"),OFFSET('Water Data'!$E$9,0,10*ROW('Water Data'!E60)),NA())</f>
        <v>#N/A</v>
      </c>
      <c r="J66" s="504" t="e">
        <f ca="1">+IF(AND(ISNUMBER(OFFSET('Water Data'!$F$4,0,10*ROW('Water Data'!F60))),'Data Summary'!BY66="Yes"),100-OFFSET('Water Data'!$F$4,0,10*ROW('Water Data'!F60)),NA())</f>
        <v>#N/A</v>
      </c>
      <c r="K66" s="504" t="e">
        <f ca="1">+IF(AND(ISNUMBER(OFFSET('Water Data'!$F$6,0,10*ROW('Water Data'!F60))),'Data Summary'!BZ66="Yes"),OFFSET('Water Data'!$F$6,0,10*ROW('Water Data'!F60)),NA())</f>
        <v>#N/A</v>
      </c>
      <c r="L66" s="504" t="e">
        <f ca="1">+IF(AND(ISNUMBER(OFFSET('Water Data'!$F$9,0,10*ROW('Water Data'!F60))),'Data Summary'!CA66="Yes"),OFFSET('Water Data'!$F$9,0,10*ROW('Water Data'!F60)),NA())</f>
        <v>#N/A</v>
      </c>
      <c r="M66" s="504" t="e">
        <f ca="1">+IF(AND(ISNUMBER(OFFSET('Water Data'!$G$4,0,10*ROW('Water Data'!G60))),'Data Summary'!CB66="Yes"),100-OFFSET('Water Data'!$G$4,0,10*ROW('Water Data'!G60)),NA())</f>
        <v>#N/A</v>
      </c>
      <c r="N66" s="504" t="e">
        <f ca="1">+IF(AND(ISNUMBER(OFFSET('Water Data'!$G$6,0,10*ROW('Water Data'!G60))),'Data Summary'!CC66="Yes"),OFFSET('Water Data'!$G$6,0,10*ROW('Water Data'!G60)),NA())</f>
        <v>#N/A</v>
      </c>
      <c r="O66" s="504" t="e">
        <f ca="1">+IF(AND(ISNUMBER(OFFSET('Water Data'!$G$9,0,10*ROW('Water Data'!G60))),'Data Summary'!CD66="Yes"),OFFSET('Water Data'!$G$9,0,10*ROW('Water Data'!G60)),NA())</f>
        <v>#N/A</v>
      </c>
      <c r="P66" s="504" t="e">
        <f ca="1">+IF(AND(ISNUMBER(OFFSET('Water Data'!$H$4,0,10*ROW('Water Data'!H60))),'Data Summary'!CE66="Yes"),100-OFFSET('Water Data'!$H$4,0,10*ROW('Water Data'!H60)),NA())</f>
        <v>#N/A</v>
      </c>
      <c r="Q66" s="504" t="e">
        <f ca="1">+IF(AND(ISNUMBER(OFFSET('Water Data'!$H$6,0,10*ROW('Water Data'!H60))),'Data Summary'!CF66="Yes"),OFFSET('Water Data'!$H$6,0,10*ROW('Water Data'!H60)),NA())</f>
        <v>#N/A</v>
      </c>
      <c r="R66" s="504" t="e">
        <f ca="1">+IF(AND(ISNUMBER(OFFSET('Water Data'!$H$9,0,10*ROW('Water Data'!H60))),'Data Summary'!CG66="Yes"),OFFSET('Water Data'!$H$9,0,10*ROW('Water Data'!H60)),NA())</f>
        <v>#N/A</v>
      </c>
      <c r="S66" s="504" t="e">
        <f ca="1">+IF(AND(ISNUMBER(OFFSET('Water Data'!$I$4,0,10*ROW('Water Data'!I60))),'Data Summary'!CH66="Yes"),100-OFFSET('Water Data'!$I$4,0,10*ROW('Water Data'!I60)),NA())</f>
        <v>#N/A</v>
      </c>
      <c r="T66" s="504" t="e">
        <f ca="1">+IF(AND(ISNUMBER(OFFSET('Water Data'!$I$6,0,10*ROW('Water Data'!I60))),'Data Summary'!CI66="Yes"),OFFSET('Water Data'!$I$6,0,10*ROW('Water Data'!I60)),NA())</f>
        <v>#N/A</v>
      </c>
      <c r="U66" s="504" t="e">
        <f ca="1">+IF(AND(ISNUMBER(OFFSET('Water Data'!$I$9,0,10*ROW('Water Data'!I60))),'Data Summary'!CJ66="Yes"),OFFSET('Water Data'!$I$9,0,10*ROW('Water Data'!I60)),NA())</f>
        <v>#N/A</v>
      </c>
      <c r="V66" s="505" t="e">
        <f ca="1">+IF(AND(ISNUMBER(OFFSET('Sanitation Data'!$D$4,0,10*ROW('Sanitation Data'!D60))),'Data Summary'!CK66="Yes"),100-OFFSET('Sanitation Data'!$D$4,0,10*ROW('Sanitation Data'!D60)),NA())</f>
        <v>#N/A</v>
      </c>
      <c r="W66" s="505" t="e">
        <f ca="1">+IF(AND(ISNUMBER(OFFSET('Sanitation Data'!$D$6,0,10*ROW('Sanitation Data'!D60))),'Data Summary'!CL66="Yes"),OFFSET('Sanitation Data'!$D$6,0,10*ROW('Sanitation Data'!D60)),NA())</f>
        <v>#N/A</v>
      </c>
      <c r="X66" s="505" t="e">
        <f ca="1">+IF(AND(ISNUMBER(OFFSET('Sanitation Data'!$D$10,0,10*ROW('Sanitation Data'!D60))),'Data Summary'!CM66="Yes"),OFFSET('Sanitation Data'!$D$10,0,10*ROW('Sanitation Data'!D60)),NA())</f>
        <v>#N/A</v>
      </c>
      <c r="Y66" s="505" t="e">
        <f ca="1">+IF(AND(ISNUMBER(OFFSET('Sanitation Data'!$D$11,0,10*ROW('Sanitation Data'!D60))),'Data Summary'!CN66="Yes"),OFFSET('Sanitation Data'!$D$11,0,10*ROW('Sanitation Data'!D60)),NA())</f>
        <v>#N/A</v>
      </c>
      <c r="Z66" s="505" t="e">
        <f ca="1">+IF(AND(ISNUMBER(OFFSET('Sanitation Data'!$D$12,0,10*ROW('Sanitation Data'!D60))),'Data Summary'!CO66="Yes"),OFFSET('Sanitation Data'!$D$12,0,10*ROW('Sanitation Data'!D60)),NA())</f>
        <v>#N/A</v>
      </c>
      <c r="AA66" s="505" t="e">
        <f ca="1">+IF(AND(ISNUMBER(OFFSET('Sanitation Data'!$E$4,0,10*ROW('Sanitation Data'!E60))),'Data Summary'!CP66="Yes"),100-OFFSET('Sanitation Data'!$E$4,0,10*ROW('Sanitation Data'!E60)),NA())</f>
        <v>#N/A</v>
      </c>
      <c r="AB66" s="505" t="e">
        <f ca="1">+IF(AND(ISNUMBER(OFFSET('Sanitation Data'!$E$6,0,10*ROW('Sanitation Data'!E60))),'Data Summary'!CQ66="Yes"),OFFSET('Sanitation Data'!$E$6,0,10*ROW('Sanitation Data'!E60)),NA())</f>
        <v>#N/A</v>
      </c>
      <c r="AC66" s="505" t="e">
        <f ca="1">+IF(AND(ISNUMBER(OFFSET('Sanitation Data'!$E$10,0,10*ROW('Sanitation Data'!E60))),'Data Summary'!CR66="Yes"),OFFSET('Sanitation Data'!$E$10,0,10*ROW('Sanitation Data'!E60)),NA())</f>
        <v>#N/A</v>
      </c>
      <c r="AD66" s="505" t="e">
        <f ca="1">+IF(AND(ISNUMBER(OFFSET('Sanitation Data'!$E$11,0,10*ROW('Sanitation Data'!E60))),'Data Summary'!CS66="Yes"),OFFSET('Sanitation Data'!$E$11,0,10*ROW('Sanitation Data'!E60)),NA())</f>
        <v>#N/A</v>
      </c>
      <c r="AE66" s="505" t="e">
        <f ca="1">+IF(AND(ISNUMBER(OFFSET('Sanitation Data'!$E$12,0,10*ROW('Sanitation Data'!E60))),'Data Summary'!CT66="Yes"),OFFSET('Sanitation Data'!$E$12,0,10*ROW('Sanitation Data'!E60)),NA())</f>
        <v>#N/A</v>
      </c>
      <c r="AF66" s="505" t="e">
        <f ca="1">+IF(AND(ISNUMBER(OFFSET('Sanitation Data'!$F$4,0,10*ROW('Sanitation Data'!F60))),'Data Summary'!CU66="Yes"),100-OFFSET('Sanitation Data'!$F$4,0,10*ROW('Sanitation Data'!F60)),NA())</f>
        <v>#N/A</v>
      </c>
      <c r="AG66" s="505" t="e">
        <f ca="1">+IF(AND(ISNUMBER(OFFSET('Sanitation Data'!$F$6,0,10*ROW('Sanitation Data'!F60))),'Data Summary'!CV66="Yes"),OFFSET('Sanitation Data'!$F$6,0,10*ROW('Sanitation Data'!F60)),NA())</f>
        <v>#N/A</v>
      </c>
      <c r="AH66" s="505" t="e">
        <f ca="1">+IF(AND(ISNUMBER(OFFSET('Sanitation Data'!$F$10,0,10*ROW('Sanitation Data'!F60))),'Data Summary'!CW66="Yes"),OFFSET('Sanitation Data'!$F$10,0,10*ROW('Sanitation Data'!F60)),NA())</f>
        <v>#N/A</v>
      </c>
      <c r="AI66" s="505" t="e">
        <f ca="1">+IF(AND(ISNUMBER(OFFSET('Sanitation Data'!$F$11,0,10*ROW('Sanitation Data'!F60))),'Data Summary'!CX66="Yes"),OFFSET('Sanitation Data'!$F$11,0,10*ROW('Sanitation Data'!F60)),NA())</f>
        <v>#N/A</v>
      </c>
      <c r="AJ66" s="505" t="e">
        <f ca="1">+IF(AND(ISNUMBER(OFFSET('Sanitation Data'!$F$12,0,10*ROW('Sanitation Data'!F60))),'Data Summary'!CY66="Yes"),OFFSET('Sanitation Data'!$F$12,0,10*ROW('Sanitation Data'!F60)),NA())</f>
        <v>#N/A</v>
      </c>
      <c r="AK66" s="505" t="e">
        <f ca="1">+IF(AND(ISNUMBER(OFFSET('Sanitation Data'!$G$4,0,10*ROW('Sanitation Data'!G60))),'Data Summary'!CZ66="Yes"),100-OFFSET('Sanitation Data'!$G$4,0,10*ROW('Sanitation Data'!G60)),NA())</f>
        <v>#N/A</v>
      </c>
      <c r="AL66" s="505" t="e">
        <f ca="1">+IF(AND(ISNUMBER(OFFSET('Sanitation Data'!$G$6,0,10*ROW('Sanitation Data'!G60))),'Data Summary'!DA66="Yes"),OFFSET('Sanitation Data'!$G$6,0,10*ROW('Sanitation Data'!G60)),NA())</f>
        <v>#N/A</v>
      </c>
      <c r="AM66" s="505" t="e">
        <f ca="1">+IF(AND(ISNUMBER(OFFSET('Sanitation Data'!$G$10,0,10*ROW('Sanitation Data'!G60))),'Data Summary'!DB66="Yes"),OFFSET('Sanitation Data'!$G$10,0,10*ROW('Sanitation Data'!G60)),NA())</f>
        <v>#N/A</v>
      </c>
      <c r="AN66" s="505" t="e">
        <f ca="1">+IF(AND(ISNUMBER(OFFSET('Sanitation Data'!$G$11,0,10*ROW('Sanitation Data'!G60))),'Data Summary'!DC66="Yes"),OFFSET('Sanitation Data'!$G$11,0,10*ROW('Sanitation Data'!G60)),NA())</f>
        <v>#N/A</v>
      </c>
      <c r="AO66" s="505" t="e">
        <f ca="1">+IF(AND(ISNUMBER(OFFSET('Sanitation Data'!$G$12,0,10*ROW('Sanitation Data'!G60))),'Data Summary'!DD66="Yes"),OFFSET('Sanitation Data'!$G$12,0,10*ROW('Sanitation Data'!G60)),NA())</f>
        <v>#N/A</v>
      </c>
      <c r="AP66" s="505" t="e">
        <f ca="1">+IF(AND(ISNUMBER(OFFSET('Sanitation Data'!$H$4,0,10*ROW('Sanitation Data'!H60))),'Data Summary'!DE66="Yes"),100-OFFSET('Sanitation Data'!$H$4,0,10*ROW('Sanitation Data'!H60)),NA())</f>
        <v>#N/A</v>
      </c>
      <c r="AQ66" s="505" t="e">
        <f ca="1">+IF(AND(ISNUMBER(OFFSET('Sanitation Data'!$H$6,0,10*ROW('Sanitation Data'!H60))),'Data Summary'!DF66="Yes"),OFFSET('Sanitation Data'!$H$6,0,10*ROW('Sanitation Data'!H60)),NA())</f>
        <v>#N/A</v>
      </c>
      <c r="AR66" s="505" t="e">
        <f ca="1">+IF(AND(ISNUMBER(OFFSET('Sanitation Data'!$H$10,0,10*ROW('Sanitation Data'!H60))),'Data Summary'!DG66="Yes"),OFFSET('Sanitation Data'!$H$10,0,10*ROW('Sanitation Data'!H60)),NA())</f>
        <v>#N/A</v>
      </c>
      <c r="AS66" s="505" t="e">
        <f ca="1">+IF(AND(ISNUMBER(OFFSET('Sanitation Data'!$H$11,0,10*ROW('Sanitation Data'!H60))),'Data Summary'!DH66="Yes"),OFFSET('Sanitation Data'!$H$11,0,10*ROW('Sanitation Data'!H60)),NA())</f>
        <v>#N/A</v>
      </c>
      <c r="AT66" s="505" t="e">
        <f ca="1">+IF(AND(ISNUMBER(OFFSET('Sanitation Data'!$H$12,0,10*ROW('Sanitation Data'!H60))),'Data Summary'!DI66="Yes"),OFFSET('Sanitation Data'!$H$12,0,10*ROW('Sanitation Data'!H60)),NA())</f>
        <v>#N/A</v>
      </c>
      <c r="AU66" s="505" t="e">
        <f ca="1">+IF(AND(ISNUMBER(OFFSET('Sanitation Data'!$I$4,0,10*ROW('Sanitation Data'!I60))),'Data Summary'!DJ66="Yes"),100-OFFSET('Sanitation Data'!$I$4,0,10*ROW('Sanitation Data'!I60)),NA())</f>
        <v>#N/A</v>
      </c>
      <c r="AV66" s="505" t="e">
        <f ca="1">+IF(AND(ISNUMBER(OFFSET('Sanitation Data'!$I$6,0,10*ROW('Sanitation Data'!I60))),'Data Summary'!DK66="Yes"),OFFSET('Sanitation Data'!$I$6,0,10*ROW('Sanitation Data'!I60)),NA())</f>
        <v>#N/A</v>
      </c>
      <c r="AW66" s="505" t="e">
        <f ca="1">+IF(AND(ISNUMBER(OFFSET('Sanitation Data'!$I$10,0,10*ROW('Sanitation Data'!I60))),'Data Summary'!DL66="Yes"),OFFSET('Sanitation Data'!$I$10,0,10*ROW('Sanitation Data'!I60)),NA())</f>
        <v>#N/A</v>
      </c>
      <c r="AX66" s="505" t="e">
        <f ca="1">+IF(AND(ISNUMBER(OFFSET('Sanitation Data'!$I$11,0,10*ROW('Sanitation Data'!I60))),'Data Summary'!DM66="Yes"),OFFSET('Sanitation Data'!$I$11,0,10*ROW('Sanitation Data'!I60)),NA())</f>
        <v>#N/A</v>
      </c>
      <c r="AY66" s="505" t="e">
        <f ca="1">+IF(AND(ISNUMBER(OFFSET('Sanitation Data'!$I$12,0,10*ROW('Sanitation Data'!I60))),'Data Summary'!DN66="Yes"),OFFSET('Sanitation Data'!$I$12,0,10*ROW('Sanitation Data'!I60)),NA())</f>
        <v>#N/A</v>
      </c>
      <c r="AZ66" s="506" t="e">
        <f ca="1">+IF(AND(ISNUMBER(OFFSET('Hygiene Data'!$D$5,0,10*ROW('Hygiene Data'!D60))),'Data Summary'!DO66="Yes"),OFFSET('Hygiene Data'!$D$5,0,10*ROW('Hygiene Data'!D60)),NA())</f>
        <v>#N/A</v>
      </c>
      <c r="BA66" s="506" t="e">
        <f ca="1">+IF(AND(ISNUMBER(OFFSET('Hygiene Data'!$D$7,0,10*ROW('Hygiene Data'!D60))),'Data Summary'!DP66="Yes"),OFFSET('Hygiene Data'!$D$7,0,10*ROW('Hygiene Data'!D60)),NA())</f>
        <v>#N/A</v>
      </c>
      <c r="BB66" s="506" t="e">
        <f ca="1">+IF(AND(ISNUMBER(OFFSET('Hygiene Data'!$D$9,0,10*ROW('Hygiene Data'!D60))),'Data Summary'!DQ66="Yes"),OFFSET('Hygiene Data'!$D$9,0,10*ROW('Hygiene Data'!D60)),NA())</f>
        <v>#N/A</v>
      </c>
      <c r="BC66" s="506" t="e">
        <f ca="1">+IF(AND(ISNUMBER(OFFSET('Hygiene Data'!$E$5,0,10*ROW('Hygiene Data'!E60))),'Data Summary'!DR66="Yes"),OFFSET('Hygiene Data'!$E$5,0,10*ROW('Hygiene Data'!E60)),NA())</f>
        <v>#N/A</v>
      </c>
      <c r="BD66" s="506" t="e">
        <f ca="1">+IF(AND(ISNUMBER(OFFSET('Hygiene Data'!$E$7,0,10*ROW('Hygiene Data'!E60))),'Data Summary'!DS66="Yes"),OFFSET('Hygiene Data'!$E$7,0,10*ROW('Hygiene Data'!E60)),NA())</f>
        <v>#N/A</v>
      </c>
      <c r="BE66" s="506" t="e">
        <f ca="1">+IF(AND(ISNUMBER(OFFSET('Hygiene Data'!$E$9,0,10*ROW('Hygiene Data'!E60))),'Data Summary'!DT66="Yes"),OFFSET('Hygiene Data'!$E$9,0,10*ROW('Hygiene Data'!E60)),NA())</f>
        <v>#N/A</v>
      </c>
      <c r="BF66" s="506" t="e">
        <f ca="1">+IF(AND(ISNUMBER(OFFSET('Hygiene Data'!$F$5,0,10*ROW('Hygiene Data'!F60))),'Data Summary'!DU66="Yes"),OFFSET('Hygiene Data'!$F$5,0,10*ROW('Hygiene Data'!F60)),NA())</f>
        <v>#N/A</v>
      </c>
      <c r="BG66" s="506" t="e">
        <f ca="1">+IF(AND(ISNUMBER(OFFSET('Hygiene Data'!$F$7,0,10*ROW('Hygiene Data'!F60))),'Data Summary'!DV66="Yes"),OFFSET('Hygiene Data'!$F$7,0,10*ROW('Hygiene Data'!F60)),NA())</f>
        <v>#N/A</v>
      </c>
      <c r="BH66" s="506" t="e">
        <f ca="1">+IF(AND(ISNUMBER(OFFSET('Hygiene Data'!$F$9,0,10*ROW('Hygiene Data'!F60))),'Data Summary'!DW66="Yes"),OFFSET('Hygiene Data'!$F$9,0,10*ROW('Hygiene Data'!F60)),NA())</f>
        <v>#N/A</v>
      </c>
      <c r="BI66" s="506" t="e">
        <f ca="1">+IF(AND(ISNUMBER(OFFSET('Hygiene Data'!$G$5,0,10*ROW('Hygiene Data'!G60))),'Data Summary'!DX66="Yes"),OFFSET('Hygiene Data'!$G$5,0,10*ROW('Hygiene Data'!G60)),NA())</f>
        <v>#N/A</v>
      </c>
      <c r="BJ66" s="506" t="e">
        <f ca="1">+IF(AND(ISNUMBER(OFFSET('Hygiene Data'!$G$7,0,10*ROW('Hygiene Data'!G60))),'Data Summary'!DY66="Yes"),OFFSET('Hygiene Data'!$G$7,0,10*ROW('Hygiene Data'!G60)),NA())</f>
        <v>#N/A</v>
      </c>
      <c r="BK66" s="506" t="e">
        <f ca="1">+IF(AND(ISNUMBER(OFFSET('Hygiene Data'!$G$9,0,10*ROW('Hygiene Data'!G60))),'Data Summary'!DZ66="Yes"),OFFSET('Hygiene Data'!$G$9,0,10*ROW('Hygiene Data'!G60)),NA())</f>
        <v>#N/A</v>
      </c>
      <c r="BL66" s="506" t="e">
        <f ca="1">+IF(AND(ISNUMBER(OFFSET('Hygiene Data'!$H$5,0,10*ROW('Hygiene Data'!H60))),'Data Summary'!EA66="Yes"),OFFSET('Hygiene Data'!$H$5,0,10*ROW('Hygiene Data'!H60)),NA())</f>
        <v>#N/A</v>
      </c>
      <c r="BM66" s="506" t="e">
        <f ca="1">+IF(AND(ISNUMBER(OFFSET('Hygiene Data'!$H$7,0,10*ROW('Hygiene Data'!H60))),'Data Summary'!EB66="Yes"),OFFSET('Hygiene Data'!$H$7,0,10*ROW('Hygiene Data'!H60)),NA())</f>
        <v>#N/A</v>
      </c>
      <c r="BN66" s="506" t="e">
        <f ca="1">+IF(AND(ISNUMBER(OFFSET('Hygiene Data'!$H$9,0,10*ROW('Hygiene Data'!H60))),'Data Summary'!EC66="Yes"),OFFSET('Hygiene Data'!$H$9,0,10*ROW('Hygiene Data'!H60)),NA())</f>
        <v>#N/A</v>
      </c>
      <c r="BO66" s="506" t="e">
        <f ca="1">+IF(AND(ISNUMBER(OFFSET('Hygiene Data'!$I$5,0,10*ROW('Hygiene Data'!I60))),'Data Summary'!ED66="Yes"),OFFSET('Hygiene Data'!$I$5,0,10*ROW('Hygiene Data'!I60)),NA())</f>
        <v>#N/A</v>
      </c>
      <c r="BP66" s="506" t="e">
        <f ca="1">+IF(AND(ISNUMBER(OFFSET('Hygiene Data'!$I$7,0,10*ROW('Hygiene Data'!I60))),'Data Summary'!EE66="Yes"),OFFSET('Hygiene Data'!$I$7,0,10*ROW('Hygiene Data'!I60)),NA())</f>
        <v>#N/A</v>
      </c>
      <c r="BQ66" s="506" t="e">
        <f ca="1">+IF(AND(ISNUMBER(OFFSET('Hygiene Data'!$I$9,0,10*ROW('Hygiene Data'!I60))),'Data Summary'!EF66="Yes"),OFFSET('Hygiene Data'!$I$9,0,10*ROW('Hygiene Data'!I60)),NA())</f>
        <v>#N/A</v>
      </c>
    </row>
    <row r="67" spans="1:69" x14ac:dyDescent="0.25">
      <c r="A67" s="502" t="e">
        <f ca="1">+RIGHT('Data Summary'!A67,LEN('Data Summary'!A67)-9)</f>
        <v>#VALUE!</v>
      </c>
      <c r="B67" s="476" t="str">
        <f ca="1">+IF(ISTEXT('Data Summary'!B67),'Data Summary'!B67,"")</f>
        <v/>
      </c>
      <c r="C67" s="503" t="e">
        <f ca="1">+VALUE('Data Summary'!C67)</f>
        <v>#VALUE!</v>
      </c>
      <c r="D67" s="504" t="e">
        <f ca="1">+IF(AND(ISNUMBER(OFFSET('Water Data'!$D$4,0,10*ROW('Water Data'!D61))),'Data Summary'!BS67="Yes"),100-OFFSET('Water Data'!$D$4,0,10*ROW('Water Data'!D61)),NA())</f>
        <v>#N/A</v>
      </c>
      <c r="E67" s="504" t="e">
        <f ca="1">+IF(AND(ISNUMBER(OFFSET('Water Data'!$D$6,0,10*ROW('Water Data'!D61))),'Data Summary'!BT67="Yes"),OFFSET('Water Data'!$D$6,0,10*ROW('Water Data'!D61)),NA())</f>
        <v>#N/A</v>
      </c>
      <c r="F67" s="504" t="e">
        <f ca="1">+IF(AND(ISNUMBER(OFFSET('Water Data'!$D$9,0,10*ROW('Water Data'!D61))),'Data Summary'!BU67="Yes"),OFFSET('Water Data'!$D$9,0,10*ROW('Water Data'!D61)),NA())</f>
        <v>#N/A</v>
      </c>
      <c r="G67" s="504" t="e">
        <f ca="1">+IF(AND(ISNUMBER(OFFSET('Water Data'!$E$4,0,10*ROW('Water Data'!E61))),'Data Summary'!BV67="Yes"),100-OFFSET('Water Data'!$E$4,0,10*ROW('Water Data'!E61)),NA())</f>
        <v>#N/A</v>
      </c>
      <c r="H67" s="504" t="e">
        <f ca="1">+IF(AND(ISNUMBER(OFFSET('Water Data'!$E$6,0,10*ROW('Water Data'!E61))),'Data Summary'!BW67="Yes"),OFFSET('Water Data'!$E$6,0,10*ROW('Water Data'!E61)),NA())</f>
        <v>#N/A</v>
      </c>
      <c r="I67" s="504" t="e">
        <f ca="1">+IF(AND(ISNUMBER(OFFSET('Water Data'!$E$9,0,10*ROW('Water Data'!E61))),'Data Summary'!BX67="Yes"),OFFSET('Water Data'!$E$9,0,10*ROW('Water Data'!E61)),NA())</f>
        <v>#N/A</v>
      </c>
      <c r="J67" s="504" t="e">
        <f ca="1">+IF(AND(ISNUMBER(OFFSET('Water Data'!$F$4,0,10*ROW('Water Data'!F61))),'Data Summary'!BY67="Yes"),100-OFFSET('Water Data'!$F$4,0,10*ROW('Water Data'!F61)),NA())</f>
        <v>#N/A</v>
      </c>
      <c r="K67" s="504" t="e">
        <f ca="1">+IF(AND(ISNUMBER(OFFSET('Water Data'!$F$6,0,10*ROW('Water Data'!F61))),'Data Summary'!BZ67="Yes"),OFFSET('Water Data'!$F$6,0,10*ROW('Water Data'!F61)),NA())</f>
        <v>#N/A</v>
      </c>
      <c r="L67" s="504" t="e">
        <f ca="1">+IF(AND(ISNUMBER(OFFSET('Water Data'!$F$9,0,10*ROW('Water Data'!F61))),'Data Summary'!CA67="Yes"),OFFSET('Water Data'!$F$9,0,10*ROW('Water Data'!F61)),NA())</f>
        <v>#N/A</v>
      </c>
      <c r="M67" s="504" t="e">
        <f ca="1">+IF(AND(ISNUMBER(OFFSET('Water Data'!$G$4,0,10*ROW('Water Data'!G61))),'Data Summary'!CB67="Yes"),100-OFFSET('Water Data'!$G$4,0,10*ROW('Water Data'!G61)),NA())</f>
        <v>#N/A</v>
      </c>
      <c r="N67" s="504" t="e">
        <f ca="1">+IF(AND(ISNUMBER(OFFSET('Water Data'!$G$6,0,10*ROW('Water Data'!G61))),'Data Summary'!CC67="Yes"),OFFSET('Water Data'!$G$6,0,10*ROW('Water Data'!G61)),NA())</f>
        <v>#N/A</v>
      </c>
      <c r="O67" s="504" t="e">
        <f ca="1">+IF(AND(ISNUMBER(OFFSET('Water Data'!$G$9,0,10*ROW('Water Data'!G61))),'Data Summary'!CD67="Yes"),OFFSET('Water Data'!$G$9,0,10*ROW('Water Data'!G61)),NA())</f>
        <v>#N/A</v>
      </c>
      <c r="P67" s="504" t="e">
        <f ca="1">+IF(AND(ISNUMBER(OFFSET('Water Data'!$H$4,0,10*ROW('Water Data'!H61))),'Data Summary'!CE67="Yes"),100-OFFSET('Water Data'!$H$4,0,10*ROW('Water Data'!H61)),NA())</f>
        <v>#N/A</v>
      </c>
      <c r="Q67" s="504" t="e">
        <f ca="1">+IF(AND(ISNUMBER(OFFSET('Water Data'!$H$6,0,10*ROW('Water Data'!H61))),'Data Summary'!CF67="Yes"),OFFSET('Water Data'!$H$6,0,10*ROW('Water Data'!H61)),NA())</f>
        <v>#N/A</v>
      </c>
      <c r="R67" s="504" t="e">
        <f ca="1">+IF(AND(ISNUMBER(OFFSET('Water Data'!$H$9,0,10*ROW('Water Data'!H61))),'Data Summary'!CG67="Yes"),OFFSET('Water Data'!$H$9,0,10*ROW('Water Data'!H61)),NA())</f>
        <v>#N/A</v>
      </c>
      <c r="S67" s="504" t="e">
        <f ca="1">+IF(AND(ISNUMBER(OFFSET('Water Data'!$I$4,0,10*ROW('Water Data'!I61))),'Data Summary'!CH67="Yes"),100-OFFSET('Water Data'!$I$4,0,10*ROW('Water Data'!I61)),NA())</f>
        <v>#N/A</v>
      </c>
      <c r="T67" s="504" t="e">
        <f ca="1">+IF(AND(ISNUMBER(OFFSET('Water Data'!$I$6,0,10*ROW('Water Data'!I61))),'Data Summary'!CI67="Yes"),OFFSET('Water Data'!$I$6,0,10*ROW('Water Data'!I61)),NA())</f>
        <v>#N/A</v>
      </c>
      <c r="U67" s="504" t="e">
        <f ca="1">+IF(AND(ISNUMBER(OFFSET('Water Data'!$I$9,0,10*ROW('Water Data'!I61))),'Data Summary'!CJ67="Yes"),OFFSET('Water Data'!$I$9,0,10*ROW('Water Data'!I61)),NA())</f>
        <v>#N/A</v>
      </c>
      <c r="V67" s="505" t="e">
        <f ca="1">+IF(AND(ISNUMBER(OFFSET('Sanitation Data'!$D$4,0,10*ROW('Sanitation Data'!D61))),'Data Summary'!CK67="Yes"),100-OFFSET('Sanitation Data'!$D$4,0,10*ROW('Sanitation Data'!D61)),NA())</f>
        <v>#N/A</v>
      </c>
      <c r="W67" s="505" t="e">
        <f ca="1">+IF(AND(ISNUMBER(OFFSET('Sanitation Data'!$D$6,0,10*ROW('Sanitation Data'!D61))),'Data Summary'!CL67="Yes"),OFFSET('Sanitation Data'!$D$6,0,10*ROW('Sanitation Data'!D61)),NA())</f>
        <v>#N/A</v>
      </c>
      <c r="X67" s="505" t="e">
        <f ca="1">+IF(AND(ISNUMBER(OFFSET('Sanitation Data'!$D$10,0,10*ROW('Sanitation Data'!D61))),'Data Summary'!CM67="Yes"),OFFSET('Sanitation Data'!$D$10,0,10*ROW('Sanitation Data'!D61)),NA())</f>
        <v>#N/A</v>
      </c>
      <c r="Y67" s="505" t="e">
        <f ca="1">+IF(AND(ISNUMBER(OFFSET('Sanitation Data'!$D$11,0,10*ROW('Sanitation Data'!D61))),'Data Summary'!CN67="Yes"),OFFSET('Sanitation Data'!$D$11,0,10*ROW('Sanitation Data'!D61)),NA())</f>
        <v>#N/A</v>
      </c>
      <c r="Z67" s="505" t="e">
        <f ca="1">+IF(AND(ISNUMBER(OFFSET('Sanitation Data'!$D$12,0,10*ROW('Sanitation Data'!D61))),'Data Summary'!CO67="Yes"),OFFSET('Sanitation Data'!$D$12,0,10*ROW('Sanitation Data'!D61)),NA())</f>
        <v>#N/A</v>
      </c>
      <c r="AA67" s="505" t="e">
        <f ca="1">+IF(AND(ISNUMBER(OFFSET('Sanitation Data'!$E$4,0,10*ROW('Sanitation Data'!E61))),'Data Summary'!CP67="Yes"),100-OFFSET('Sanitation Data'!$E$4,0,10*ROW('Sanitation Data'!E61)),NA())</f>
        <v>#N/A</v>
      </c>
      <c r="AB67" s="505" t="e">
        <f ca="1">+IF(AND(ISNUMBER(OFFSET('Sanitation Data'!$E$6,0,10*ROW('Sanitation Data'!E61))),'Data Summary'!CQ67="Yes"),OFFSET('Sanitation Data'!$E$6,0,10*ROW('Sanitation Data'!E61)),NA())</f>
        <v>#N/A</v>
      </c>
      <c r="AC67" s="505" t="e">
        <f ca="1">+IF(AND(ISNUMBER(OFFSET('Sanitation Data'!$E$10,0,10*ROW('Sanitation Data'!E61))),'Data Summary'!CR67="Yes"),OFFSET('Sanitation Data'!$E$10,0,10*ROW('Sanitation Data'!E61)),NA())</f>
        <v>#N/A</v>
      </c>
      <c r="AD67" s="505" t="e">
        <f ca="1">+IF(AND(ISNUMBER(OFFSET('Sanitation Data'!$E$11,0,10*ROW('Sanitation Data'!E61))),'Data Summary'!CS67="Yes"),OFFSET('Sanitation Data'!$E$11,0,10*ROW('Sanitation Data'!E61)),NA())</f>
        <v>#N/A</v>
      </c>
      <c r="AE67" s="505" t="e">
        <f ca="1">+IF(AND(ISNUMBER(OFFSET('Sanitation Data'!$E$12,0,10*ROW('Sanitation Data'!E61))),'Data Summary'!CT67="Yes"),OFFSET('Sanitation Data'!$E$12,0,10*ROW('Sanitation Data'!E61)),NA())</f>
        <v>#N/A</v>
      </c>
      <c r="AF67" s="505" t="e">
        <f ca="1">+IF(AND(ISNUMBER(OFFSET('Sanitation Data'!$F$4,0,10*ROW('Sanitation Data'!F61))),'Data Summary'!CU67="Yes"),100-OFFSET('Sanitation Data'!$F$4,0,10*ROW('Sanitation Data'!F61)),NA())</f>
        <v>#N/A</v>
      </c>
      <c r="AG67" s="505" t="e">
        <f ca="1">+IF(AND(ISNUMBER(OFFSET('Sanitation Data'!$F$6,0,10*ROW('Sanitation Data'!F61))),'Data Summary'!CV67="Yes"),OFFSET('Sanitation Data'!$F$6,0,10*ROW('Sanitation Data'!F61)),NA())</f>
        <v>#N/A</v>
      </c>
      <c r="AH67" s="505" t="e">
        <f ca="1">+IF(AND(ISNUMBER(OFFSET('Sanitation Data'!$F$10,0,10*ROW('Sanitation Data'!F61))),'Data Summary'!CW67="Yes"),OFFSET('Sanitation Data'!$F$10,0,10*ROW('Sanitation Data'!F61)),NA())</f>
        <v>#N/A</v>
      </c>
      <c r="AI67" s="505" t="e">
        <f ca="1">+IF(AND(ISNUMBER(OFFSET('Sanitation Data'!$F$11,0,10*ROW('Sanitation Data'!F61))),'Data Summary'!CX67="Yes"),OFFSET('Sanitation Data'!$F$11,0,10*ROW('Sanitation Data'!F61)),NA())</f>
        <v>#N/A</v>
      </c>
      <c r="AJ67" s="505" t="e">
        <f ca="1">+IF(AND(ISNUMBER(OFFSET('Sanitation Data'!$F$12,0,10*ROW('Sanitation Data'!F61))),'Data Summary'!CY67="Yes"),OFFSET('Sanitation Data'!$F$12,0,10*ROW('Sanitation Data'!F61)),NA())</f>
        <v>#N/A</v>
      </c>
      <c r="AK67" s="505" t="e">
        <f ca="1">+IF(AND(ISNUMBER(OFFSET('Sanitation Data'!$G$4,0,10*ROW('Sanitation Data'!G61))),'Data Summary'!CZ67="Yes"),100-OFFSET('Sanitation Data'!$G$4,0,10*ROW('Sanitation Data'!G61)),NA())</f>
        <v>#N/A</v>
      </c>
      <c r="AL67" s="505" t="e">
        <f ca="1">+IF(AND(ISNUMBER(OFFSET('Sanitation Data'!$G$6,0,10*ROW('Sanitation Data'!G61))),'Data Summary'!DA67="Yes"),OFFSET('Sanitation Data'!$G$6,0,10*ROW('Sanitation Data'!G61)),NA())</f>
        <v>#N/A</v>
      </c>
      <c r="AM67" s="505" t="e">
        <f ca="1">+IF(AND(ISNUMBER(OFFSET('Sanitation Data'!$G$10,0,10*ROW('Sanitation Data'!G61))),'Data Summary'!DB67="Yes"),OFFSET('Sanitation Data'!$G$10,0,10*ROW('Sanitation Data'!G61)),NA())</f>
        <v>#N/A</v>
      </c>
      <c r="AN67" s="505" t="e">
        <f ca="1">+IF(AND(ISNUMBER(OFFSET('Sanitation Data'!$G$11,0,10*ROW('Sanitation Data'!G61))),'Data Summary'!DC67="Yes"),OFFSET('Sanitation Data'!$G$11,0,10*ROW('Sanitation Data'!G61)),NA())</f>
        <v>#N/A</v>
      </c>
      <c r="AO67" s="505" t="e">
        <f ca="1">+IF(AND(ISNUMBER(OFFSET('Sanitation Data'!$G$12,0,10*ROW('Sanitation Data'!G61))),'Data Summary'!DD67="Yes"),OFFSET('Sanitation Data'!$G$12,0,10*ROW('Sanitation Data'!G61)),NA())</f>
        <v>#N/A</v>
      </c>
      <c r="AP67" s="505" t="e">
        <f ca="1">+IF(AND(ISNUMBER(OFFSET('Sanitation Data'!$H$4,0,10*ROW('Sanitation Data'!H61))),'Data Summary'!DE67="Yes"),100-OFFSET('Sanitation Data'!$H$4,0,10*ROW('Sanitation Data'!H61)),NA())</f>
        <v>#N/A</v>
      </c>
      <c r="AQ67" s="505" t="e">
        <f ca="1">+IF(AND(ISNUMBER(OFFSET('Sanitation Data'!$H$6,0,10*ROW('Sanitation Data'!H61))),'Data Summary'!DF67="Yes"),OFFSET('Sanitation Data'!$H$6,0,10*ROW('Sanitation Data'!H61)),NA())</f>
        <v>#N/A</v>
      </c>
      <c r="AR67" s="505" t="e">
        <f ca="1">+IF(AND(ISNUMBER(OFFSET('Sanitation Data'!$H$10,0,10*ROW('Sanitation Data'!H61))),'Data Summary'!DG67="Yes"),OFFSET('Sanitation Data'!$H$10,0,10*ROW('Sanitation Data'!H61)),NA())</f>
        <v>#N/A</v>
      </c>
      <c r="AS67" s="505" t="e">
        <f ca="1">+IF(AND(ISNUMBER(OFFSET('Sanitation Data'!$H$11,0,10*ROW('Sanitation Data'!H61))),'Data Summary'!DH67="Yes"),OFFSET('Sanitation Data'!$H$11,0,10*ROW('Sanitation Data'!H61)),NA())</f>
        <v>#N/A</v>
      </c>
      <c r="AT67" s="505" t="e">
        <f ca="1">+IF(AND(ISNUMBER(OFFSET('Sanitation Data'!$H$12,0,10*ROW('Sanitation Data'!H61))),'Data Summary'!DI67="Yes"),OFFSET('Sanitation Data'!$H$12,0,10*ROW('Sanitation Data'!H61)),NA())</f>
        <v>#N/A</v>
      </c>
      <c r="AU67" s="505" t="e">
        <f ca="1">+IF(AND(ISNUMBER(OFFSET('Sanitation Data'!$I$4,0,10*ROW('Sanitation Data'!I61))),'Data Summary'!DJ67="Yes"),100-OFFSET('Sanitation Data'!$I$4,0,10*ROW('Sanitation Data'!I61)),NA())</f>
        <v>#N/A</v>
      </c>
      <c r="AV67" s="505" t="e">
        <f ca="1">+IF(AND(ISNUMBER(OFFSET('Sanitation Data'!$I$6,0,10*ROW('Sanitation Data'!I61))),'Data Summary'!DK67="Yes"),OFFSET('Sanitation Data'!$I$6,0,10*ROW('Sanitation Data'!I61)),NA())</f>
        <v>#N/A</v>
      </c>
      <c r="AW67" s="505" t="e">
        <f ca="1">+IF(AND(ISNUMBER(OFFSET('Sanitation Data'!$I$10,0,10*ROW('Sanitation Data'!I61))),'Data Summary'!DL67="Yes"),OFFSET('Sanitation Data'!$I$10,0,10*ROW('Sanitation Data'!I61)),NA())</f>
        <v>#N/A</v>
      </c>
      <c r="AX67" s="505" t="e">
        <f ca="1">+IF(AND(ISNUMBER(OFFSET('Sanitation Data'!$I$11,0,10*ROW('Sanitation Data'!I61))),'Data Summary'!DM67="Yes"),OFFSET('Sanitation Data'!$I$11,0,10*ROW('Sanitation Data'!I61)),NA())</f>
        <v>#N/A</v>
      </c>
      <c r="AY67" s="505" t="e">
        <f ca="1">+IF(AND(ISNUMBER(OFFSET('Sanitation Data'!$I$12,0,10*ROW('Sanitation Data'!I61))),'Data Summary'!DN67="Yes"),OFFSET('Sanitation Data'!$I$12,0,10*ROW('Sanitation Data'!I61)),NA())</f>
        <v>#N/A</v>
      </c>
      <c r="AZ67" s="506" t="e">
        <f ca="1">+IF(AND(ISNUMBER(OFFSET('Hygiene Data'!$D$5,0,10*ROW('Hygiene Data'!D61))),'Data Summary'!DO67="Yes"),OFFSET('Hygiene Data'!$D$5,0,10*ROW('Hygiene Data'!D61)),NA())</f>
        <v>#N/A</v>
      </c>
      <c r="BA67" s="506" t="e">
        <f ca="1">+IF(AND(ISNUMBER(OFFSET('Hygiene Data'!$D$7,0,10*ROW('Hygiene Data'!D61))),'Data Summary'!DP67="Yes"),OFFSET('Hygiene Data'!$D$7,0,10*ROW('Hygiene Data'!D61)),NA())</f>
        <v>#N/A</v>
      </c>
      <c r="BB67" s="506" t="e">
        <f ca="1">+IF(AND(ISNUMBER(OFFSET('Hygiene Data'!$D$9,0,10*ROW('Hygiene Data'!D61))),'Data Summary'!DQ67="Yes"),OFFSET('Hygiene Data'!$D$9,0,10*ROW('Hygiene Data'!D61)),NA())</f>
        <v>#N/A</v>
      </c>
      <c r="BC67" s="506" t="e">
        <f ca="1">+IF(AND(ISNUMBER(OFFSET('Hygiene Data'!$E$5,0,10*ROW('Hygiene Data'!E61))),'Data Summary'!DR67="Yes"),OFFSET('Hygiene Data'!$E$5,0,10*ROW('Hygiene Data'!E61)),NA())</f>
        <v>#N/A</v>
      </c>
      <c r="BD67" s="506" t="e">
        <f ca="1">+IF(AND(ISNUMBER(OFFSET('Hygiene Data'!$E$7,0,10*ROW('Hygiene Data'!E61))),'Data Summary'!DS67="Yes"),OFFSET('Hygiene Data'!$E$7,0,10*ROW('Hygiene Data'!E61)),NA())</f>
        <v>#N/A</v>
      </c>
      <c r="BE67" s="506" t="e">
        <f ca="1">+IF(AND(ISNUMBER(OFFSET('Hygiene Data'!$E$9,0,10*ROW('Hygiene Data'!E61))),'Data Summary'!DT67="Yes"),OFFSET('Hygiene Data'!$E$9,0,10*ROW('Hygiene Data'!E61)),NA())</f>
        <v>#N/A</v>
      </c>
      <c r="BF67" s="506" t="e">
        <f ca="1">+IF(AND(ISNUMBER(OFFSET('Hygiene Data'!$F$5,0,10*ROW('Hygiene Data'!F61))),'Data Summary'!DU67="Yes"),OFFSET('Hygiene Data'!$F$5,0,10*ROW('Hygiene Data'!F61)),NA())</f>
        <v>#N/A</v>
      </c>
      <c r="BG67" s="506" t="e">
        <f ca="1">+IF(AND(ISNUMBER(OFFSET('Hygiene Data'!$F$7,0,10*ROW('Hygiene Data'!F61))),'Data Summary'!DV67="Yes"),OFFSET('Hygiene Data'!$F$7,0,10*ROW('Hygiene Data'!F61)),NA())</f>
        <v>#N/A</v>
      </c>
      <c r="BH67" s="506" t="e">
        <f ca="1">+IF(AND(ISNUMBER(OFFSET('Hygiene Data'!$F$9,0,10*ROW('Hygiene Data'!F61))),'Data Summary'!DW67="Yes"),OFFSET('Hygiene Data'!$F$9,0,10*ROW('Hygiene Data'!F61)),NA())</f>
        <v>#N/A</v>
      </c>
      <c r="BI67" s="506" t="e">
        <f ca="1">+IF(AND(ISNUMBER(OFFSET('Hygiene Data'!$G$5,0,10*ROW('Hygiene Data'!G61))),'Data Summary'!DX67="Yes"),OFFSET('Hygiene Data'!$G$5,0,10*ROW('Hygiene Data'!G61)),NA())</f>
        <v>#N/A</v>
      </c>
      <c r="BJ67" s="506" t="e">
        <f ca="1">+IF(AND(ISNUMBER(OFFSET('Hygiene Data'!$G$7,0,10*ROW('Hygiene Data'!G61))),'Data Summary'!DY67="Yes"),OFFSET('Hygiene Data'!$G$7,0,10*ROW('Hygiene Data'!G61)),NA())</f>
        <v>#N/A</v>
      </c>
      <c r="BK67" s="506" t="e">
        <f ca="1">+IF(AND(ISNUMBER(OFFSET('Hygiene Data'!$G$9,0,10*ROW('Hygiene Data'!G61))),'Data Summary'!DZ67="Yes"),OFFSET('Hygiene Data'!$G$9,0,10*ROW('Hygiene Data'!G61)),NA())</f>
        <v>#N/A</v>
      </c>
      <c r="BL67" s="506" t="e">
        <f ca="1">+IF(AND(ISNUMBER(OFFSET('Hygiene Data'!$H$5,0,10*ROW('Hygiene Data'!H61))),'Data Summary'!EA67="Yes"),OFFSET('Hygiene Data'!$H$5,0,10*ROW('Hygiene Data'!H61)),NA())</f>
        <v>#N/A</v>
      </c>
      <c r="BM67" s="506" t="e">
        <f ca="1">+IF(AND(ISNUMBER(OFFSET('Hygiene Data'!$H$7,0,10*ROW('Hygiene Data'!H61))),'Data Summary'!EB67="Yes"),OFFSET('Hygiene Data'!$H$7,0,10*ROW('Hygiene Data'!H61)),NA())</f>
        <v>#N/A</v>
      </c>
      <c r="BN67" s="506" t="e">
        <f ca="1">+IF(AND(ISNUMBER(OFFSET('Hygiene Data'!$H$9,0,10*ROW('Hygiene Data'!H61))),'Data Summary'!EC67="Yes"),OFFSET('Hygiene Data'!$H$9,0,10*ROW('Hygiene Data'!H61)),NA())</f>
        <v>#N/A</v>
      </c>
      <c r="BO67" s="506" t="e">
        <f ca="1">+IF(AND(ISNUMBER(OFFSET('Hygiene Data'!$I$5,0,10*ROW('Hygiene Data'!I61))),'Data Summary'!ED67="Yes"),OFFSET('Hygiene Data'!$I$5,0,10*ROW('Hygiene Data'!I61)),NA())</f>
        <v>#N/A</v>
      </c>
      <c r="BP67" s="506" t="e">
        <f ca="1">+IF(AND(ISNUMBER(OFFSET('Hygiene Data'!$I$7,0,10*ROW('Hygiene Data'!I61))),'Data Summary'!EE67="Yes"),OFFSET('Hygiene Data'!$I$7,0,10*ROW('Hygiene Data'!I61)),NA())</f>
        <v>#N/A</v>
      </c>
      <c r="BQ67" s="506" t="e">
        <f ca="1">+IF(AND(ISNUMBER(OFFSET('Hygiene Data'!$I$9,0,10*ROW('Hygiene Data'!I61))),'Data Summary'!EF67="Yes"),OFFSET('Hygiene Data'!$I$9,0,10*ROW('Hygiene Data'!I61)),NA())</f>
        <v>#N/A</v>
      </c>
    </row>
    <row r="68" spans="1:69" x14ac:dyDescent="0.25">
      <c r="A68" s="502" t="e">
        <f ca="1">+RIGHT('Data Summary'!A68,LEN('Data Summary'!A68)-9)</f>
        <v>#VALUE!</v>
      </c>
      <c r="B68" s="476" t="str">
        <f ca="1">+IF(ISTEXT('Data Summary'!B68),'Data Summary'!B68,"")</f>
        <v/>
      </c>
      <c r="C68" s="503" t="e">
        <f ca="1">+VALUE('Data Summary'!C68)</f>
        <v>#VALUE!</v>
      </c>
      <c r="D68" s="504" t="e">
        <f ca="1">+IF(AND(ISNUMBER(OFFSET('Water Data'!$D$4,0,10*ROW('Water Data'!D62))),'Data Summary'!BS68="Yes"),100-OFFSET('Water Data'!$D$4,0,10*ROW('Water Data'!D62)),NA())</f>
        <v>#N/A</v>
      </c>
      <c r="E68" s="504" t="e">
        <f ca="1">+IF(AND(ISNUMBER(OFFSET('Water Data'!$D$6,0,10*ROW('Water Data'!D62))),'Data Summary'!BT68="Yes"),OFFSET('Water Data'!$D$6,0,10*ROW('Water Data'!D62)),NA())</f>
        <v>#N/A</v>
      </c>
      <c r="F68" s="504" t="e">
        <f ca="1">+IF(AND(ISNUMBER(OFFSET('Water Data'!$D$9,0,10*ROW('Water Data'!D62))),'Data Summary'!BU68="Yes"),OFFSET('Water Data'!$D$9,0,10*ROW('Water Data'!D62)),NA())</f>
        <v>#N/A</v>
      </c>
      <c r="G68" s="504" t="e">
        <f ca="1">+IF(AND(ISNUMBER(OFFSET('Water Data'!$E$4,0,10*ROW('Water Data'!E62))),'Data Summary'!BV68="Yes"),100-OFFSET('Water Data'!$E$4,0,10*ROW('Water Data'!E62)),NA())</f>
        <v>#N/A</v>
      </c>
      <c r="H68" s="504" t="e">
        <f ca="1">+IF(AND(ISNUMBER(OFFSET('Water Data'!$E$6,0,10*ROW('Water Data'!E62))),'Data Summary'!BW68="Yes"),OFFSET('Water Data'!$E$6,0,10*ROW('Water Data'!E62)),NA())</f>
        <v>#N/A</v>
      </c>
      <c r="I68" s="504" t="e">
        <f ca="1">+IF(AND(ISNUMBER(OFFSET('Water Data'!$E$9,0,10*ROW('Water Data'!E62))),'Data Summary'!BX68="Yes"),OFFSET('Water Data'!$E$9,0,10*ROW('Water Data'!E62)),NA())</f>
        <v>#N/A</v>
      </c>
      <c r="J68" s="504" t="e">
        <f ca="1">+IF(AND(ISNUMBER(OFFSET('Water Data'!$F$4,0,10*ROW('Water Data'!F62))),'Data Summary'!BY68="Yes"),100-OFFSET('Water Data'!$F$4,0,10*ROW('Water Data'!F62)),NA())</f>
        <v>#N/A</v>
      </c>
      <c r="K68" s="504" t="e">
        <f ca="1">+IF(AND(ISNUMBER(OFFSET('Water Data'!$F$6,0,10*ROW('Water Data'!F62))),'Data Summary'!BZ68="Yes"),OFFSET('Water Data'!$F$6,0,10*ROW('Water Data'!F62)),NA())</f>
        <v>#N/A</v>
      </c>
      <c r="L68" s="504" t="e">
        <f ca="1">+IF(AND(ISNUMBER(OFFSET('Water Data'!$F$9,0,10*ROW('Water Data'!F62))),'Data Summary'!CA68="Yes"),OFFSET('Water Data'!$F$9,0,10*ROW('Water Data'!F62)),NA())</f>
        <v>#N/A</v>
      </c>
      <c r="M68" s="504" t="e">
        <f ca="1">+IF(AND(ISNUMBER(OFFSET('Water Data'!$G$4,0,10*ROW('Water Data'!G62))),'Data Summary'!CB68="Yes"),100-OFFSET('Water Data'!$G$4,0,10*ROW('Water Data'!G62)),NA())</f>
        <v>#N/A</v>
      </c>
      <c r="N68" s="504" t="e">
        <f ca="1">+IF(AND(ISNUMBER(OFFSET('Water Data'!$G$6,0,10*ROW('Water Data'!G62))),'Data Summary'!CC68="Yes"),OFFSET('Water Data'!$G$6,0,10*ROW('Water Data'!G62)),NA())</f>
        <v>#N/A</v>
      </c>
      <c r="O68" s="504" t="e">
        <f ca="1">+IF(AND(ISNUMBER(OFFSET('Water Data'!$G$9,0,10*ROW('Water Data'!G62))),'Data Summary'!CD68="Yes"),OFFSET('Water Data'!$G$9,0,10*ROW('Water Data'!G62)),NA())</f>
        <v>#N/A</v>
      </c>
      <c r="P68" s="504" t="e">
        <f ca="1">+IF(AND(ISNUMBER(OFFSET('Water Data'!$H$4,0,10*ROW('Water Data'!H62))),'Data Summary'!CE68="Yes"),100-OFFSET('Water Data'!$H$4,0,10*ROW('Water Data'!H62)),NA())</f>
        <v>#N/A</v>
      </c>
      <c r="Q68" s="504" t="e">
        <f ca="1">+IF(AND(ISNUMBER(OFFSET('Water Data'!$H$6,0,10*ROW('Water Data'!H62))),'Data Summary'!CF68="Yes"),OFFSET('Water Data'!$H$6,0,10*ROW('Water Data'!H62)),NA())</f>
        <v>#N/A</v>
      </c>
      <c r="R68" s="504" t="e">
        <f ca="1">+IF(AND(ISNUMBER(OFFSET('Water Data'!$H$9,0,10*ROW('Water Data'!H62))),'Data Summary'!CG68="Yes"),OFFSET('Water Data'!$H$9,0,10*ROW('Water Data'!H62)),NA())</f>
        <v>#N/A</v>
      </c>
      <c r="S68" s="504" t="e">
        <f ca="1">+IF(AND(ISNUMBER(OFFSET('Water Data'!$I$4,0,10*ROW('Water Data'!I62))),'Data Summary'!CH68="Yes"),100-OFFSET('Water Data'!$I$4,0,10*ROW('Water Data'!I62)),NA())</f>
        <v>#N/A</v>
      </c>
      <c r="T68" s="504" t="e">
        <f ca="1">+IF(AND(ISNUMBER(OFFSET('Water Data'!$I$6,0,10*ROW('Water Data'!I62))),'Data Summary'!CI68="Yes"),OFFSET('Water Data'!$I$6,0,10*ROW('Water Data'!I62)),NA())</f>
        <v>#N/A</v>
      </c>
      <c r="U68" s="504" t="e">
        <f ca="1">+IF(AND(ISNUMBER(OFFSET('Water Data'!$I$9,0,10*ROW('Water Data'!I62))),'Data Summary'!CJ68="Yes"),OFFSET('Water Data'!$I$9,0,10*ROW('Water Data'!I62)),NA())</f>
        <v>#N/A</v>
      </c>
      <c r="V68" s="505" t="e">
        <f ca="1">+IF(AND(ISNUMBER(OFFSET('Sanitation Data'!$D$4,0,10*ROW('Sanitation Data'!D62))),'Data Summary'!CK68="Yes"),100-OFFSET('Sanitation Data'!$D$4,0,10*ROW('Sanitation Data'!D62)),NA())</f>
        <v>#N/A</v>
      </c>
      <c r="W68" s="505" t="e">
        <f ca="1">+IF(AND(ISNUMBER(OFFSET('Sanitation Data'!$D$6,0,10*ROW('Sanitation Data'!D62))),'Data Summary'!CL68="Yes"),OFFSET('Sanitation Data'!$D$6,0,10*ROW('Sanitation Data'!D62)),NA())</f>
        <v>#N/A</v>
      </c>
      <c r="X68" s="505" t="e">
        <f ca="1">+IF(AND(ISNUMBER(OFFSET('Sanitation Data'!$D$10,0,10*ROW('Sanitation Data'!D62))),'Data Summary'!CM68="Yes"),OFFSET('Sanitation Data'!$D$10,0,10*ROW('Sanitation Data'!D62)),NA())</f>
        <v>#N/A</v>
      </c>
      <c r="Y68" s="505" t="e">
        <f ca="1">+IF(AND(ISNUMBER(OFFSET('Sanitation Data'!$D$11,0,10*ROW('Sanitation Data'!D62))),'Data Summary'!CN68="Yes"),OFFSET('Sanitation Data'!$D$11,0,10*ROW('Sanitation Data'!D62)),NA())</f>
        <v>#N/A</v>
      </c>
      <c r="Z68" s="505" t="e">
        <f ca="1">+IF(AND(ISNUMBER(OFFSET('Sanitation Data'!$D$12,0,10*ROW('Sanitation Data'!D62))),'Data Summary'!CO68="Yes"),OFFSET('Sanitation Data'!$D$12,0,10*ROW('Sanitation Data'!D62)),NA())</f>
        <v>#N/A</v>
      </c>
      <c r="AA68" s="505" t="e">
        <f ca="1">+IF(AND(ISNUMBER(OFFSET('Sanitation Data'!$E$4,0,10*ROW('Sanitation Data'!E62))),'Data Summary'!CP68="Yes"),100-OFFSET('Sanitation Data'!$E$4,0,10*ROW('Sanitation Data'!E62)),NA())</f>
        <v>#N/A</v>
      </c>
      <c r="AB68" s="505" t="e">
        <f ca="1">+IF(AND(ISNUMBER(OFFSET('Sanitation Data'!$E$6,0,10*ROW('Sanitation Data'!E62))),'Data Summary'!CQ68="Yes"),OFFSET('Sanitation Data'!$E$6,0,10*ROW('Sanitation Data'!E62)),NA())</f>
        <v>#N/A</v>
      </c>
      <c r="AC68" s="505" t="e">
        <f ca="1">+IF(AND(ISNUMBER(OFFSET('Sanitation Data'!$E$10,0,10*ROW('Sanitation Data'!E62))),'Data Summary'!CR68="Yes"),OFFSET('Sanitation Data'!$E$10,0,10*ROW('Sanitation Data'!E62)),NA())</f>
        <v>#N/A</v>
      </c>
      <c r="AD68" s="505" t="e">
        <f ca="1">+IF(AND(ISNUMBER(OFFSET('Sanitation Data'!$E$11,0,10*ROW('Sanitation Data'!E62))),'Data Summary'!CS68="Yes"),OFFSET('Sanitation Data'!$E$11,0,10*ROW('Sanitation Data'!E62)),NA())</f>
        <v>#N/A</v>
      </c>
      <c r="AE68" s="505" t="e">
        <f ca="1">+IF(AND(ISNUMBER(OFFSET('Sanitation Data'!$E$12,0,10*ROW('Sanitation Data'!E62))),'Data Summary'!CT68="Yes"),OFFSET('Sanitation Data'!$E$12,0,10*ROW('Sanitation Data'!E62)),NA())</f>
        <v>#N/A</v>
      </c>
      <c r="AF68" s="505" t="e">
        <f ca="1">+IF(AND(ISNUMBER(OFFSET('Sanitation Data'!$F$4,0,10*ROW('Sanitation Data'!F62))),'Data Summary'!CU68="Yes"),100-OFFSET('Sanitation Data'!$F$4,0,10*ROW('Sanitation Data'!F62)),NA())</f>
        <v>#N/A</v>
      </c>
      <c r="AG68" s="505" t="e">
        <f ca="1">+IF(AND(ISNUMBER(OFFSET('Sanitation Data'!$F$6,0,10*ROW('Sanitation Data'!F62))),'Data Summary'!CV68="Yes"),OFFSET('Sanitation Data'!$F$6,0,10*ROW('Sanitation Data'!F62)),NA())</f>
        <v>#N/A</v>
      </c>
      <c r="AH68" s="505" t="e">
        <f ca="1">+IF(AND(ISNUMBER(OFFSET('Sanitation Data'!$F$10,0,10*ROW('Sanitation Data'!F62))),'Data Summary'!CW68="Yes"),OFFSET('Sanitation Data'!$F$10,0,10*ROW('Sanitation Data'!F62)),NA())</f>
        <v>#N/A</v>
      </c>
      <c r="AI68" s="505" t="e">
        <f ca="1">+IF(AND(ISNUMBER(OFFSET('Sanitation Data'!$F$11,0,10*ROW('Sanitation Data'!F62))),'Data Summary'!CX68="Yes"),OFFSET('Sanitation Data'!$F$11,0,10*ROW('Sanitation Data'!F62)),NA())</f>
        <v>#N/A</v>
      </c>
      <c r="AJ68" s="505" t="e">
        <f ca="1">+IF(AND(ISNUMBER(OFFSET('Sanitation Data'!$F$12,0,10*ROW('Sanitation Data'!F62))),'Data Summary'!CY68="Yes"),OFFSET('Sanitation Data'!$F$12,0,10*ROW('Sanitation Data'!F62)),NA())</f>
        <v>#N/A</v>
      </c>
      <c r="AK68" s="505" t="e">
        <f ca="1">+IF(AND(ISNUMBER(OFFSET('Sanitation Data'!$G$4,0,10*ROW('Sanitation Data'!G62))),'Data Summary'!CZ68="Yes"),100-OFFSET('Sanitation Data'!$G$4,0,10*ROW('Sanitation Data'!G62)),NA())</f>
        <v>#N/A</v>
      </c>
      <c r="AL68" s="505" t="e">
        <f ca="1">+IF(AND(ISNUMBER(OFFSET('Sanitation Data'!$G$6,0,10*ROW('Sanitation Data'!G62))),'Data Summary'!DA68="Yes"),OFFSET('Sanitation Data'!$G$6,0,10*ROW('Sanitation Data'!G62)),NA())</f>
        <v>#N/A</v>
      </c>
      <c r="AM68" s="505" t="e">
        <f ca="1">+IF(AND(ISNUMBER(OFFSET('Sanitation Data'!$G$10,0,10*ROW('Sanitation Data'!G62))),'Data Summary'!DB68="Yes"),OFFSET('Sanitation Data'!$G$10,0,10*ROW('Sanitation Data'!G62)),NA())</f>
        <v>#N/A</v>
      </c>
      <c r="AN68" s="505" t="e">
        <f ca="1">+IF(AND(ISNUMBER(OFFSET('Sanitation Data'!$G$11,0,10*ROW('Sanitation Data'!G62))),'Data Summary'!DC68="Yes"),OFFSET('Sanitation Data'!$G$11,0,10*ROW('Sanitation Data'!G62)),NA())</f>
        <v>#N/A</v>
      </c>
      <c r="AO68" s="505" t="e">
        <f ca="1">+IF(AND(ISNUMBER(OFFSET('Sanitation Data'!$G$12,0,10*ROW('Sanitation Data'!G62))),'Data Summary'!DD68="Yes"),OFFSET('Sanitation Data'!$G$12,0,10*ROW('Sanitation Data'!G62)),NA())</f>
        <v>#N/A</v>
      </c>
      <c r="AP68" s="505" t="e">
        <f ca="1">+IF(AND(ISNUMBER(OFFSET('Sanitation Data'!$H$4,0,10*ROW('Sanitation Data'!H62))),'Data Summary'!DE68="Yes"),100-OFFSET('Sanitation Data'!$H$4,0,10*ROW('Sanitation Data'!H62)),NA())</f>
        <v>#N/A</v>
      </c>
      <c r="AQ68" s="505" t="e">
        <f ca="1">+IF(AND(ISNUMBER(OFFSET('Sanitation Data'!$H$6,0,10*ROW('Sanitation Data'!H62))),'Data Summary'!DF68="Yes"),OFFSET('Sanitation Data'!$H$6,0,10*ROW('Sanitation Data'!H62)),NA())</f>
        <v>#N/A</v>
      </c>
      <c r="AR68" s="505" t="e">
        <f ca="1">+IF(AND(ISNUMBER(OFFSET('Sanitation Data'!$H$10,0,10*ROW('Sanitation Data'!H62))),'Data Summary'!DG68="Yes"),OFFSET('Sanitation Data'!$H$10,0,10*ROW('Sanitation Data'!H62)),NA())</f>
        <v>#N/A</v>
      </c>
      <c r="AS68" s="505" t="e">
        <f ca="1">+IF(AND(ISNUMBER(OFFSET('Sanitation Data'!$H$11,0,10*ROW('Sanitation Data'!H62))),'Data Summary'!DH68="Yes"),OFFSET('Sanitation Data'!$H$11,0,10*ROW('Sanitation Data'!H62)),NA())</f>
        <v>#N/A</v>
      </c>
      <c r="AT68" s="505" t="e">
        <f ca="1">+IF(AND(ISNUMBER(OFFSET('Sanitation Data'!$H$12,0,10*ROW('Sanitation Data'!H62))),'Data Summary'!DI68="Yes"),OFFSET('Sanitation Data'!$H$12,0,10*ROW('Sanitation Data'!H62)),NA())</f>
        <v>#N/A</v>
      </c>
      <c r="AU68" s="505" t="e">
        <f ca="1">+IF(AND(ISNUMBER(OFFSET('Sanitation Data'!$I$4,0,10*ROW('Sanitation Data'!I62))),'Data Summary'!DJ68="Yes"),100-OFFSET('Sanitation Data'!$I$4,0,10*ROW('Sanitation Data'!I62)),NA())</f>
        <v>#N/A</v>
      </c>
      <c r="AV68" s="505" t="e">
        <f ca="1">+IF(AND(ISNUMBER(OFFSET('Sanitation Data'!$I$6,0,10*ROW('Sanitation Data'!I62))),'Data Summary'!DK68="Yes"),OFFSET('Sanitation Data'!$I$6,0,10*ROW('Sanitation Data'!I62)),NA())</f>
        <v>#N/A</v>
      </c>
      <c r="AW68" s="505" t="e">
        <f ca="1">+IF(AND(ISNUMBER(OFFSET('Sanitation Data'!$I$10,0,10*ROW('Sanitation Data'!I62))),'Data Summary'!DL68="Yes"),OFFSET('Sanitation Data'!$I$10,0,10*ROW('Sanitation Data'!I62)),NA())</f>
        <v>#N/A</v>
      </c>
      <c r="AX68" s="505" t="e">
        <f ca="1">+IF(AND(ISNUMBER(OFFSET('Sanitation Data'!$I$11,0,10*ROW('Sanitation Data'!I62))),'Data Summary'!DM68="Yes"),OFFSET('Sanitation Data'!$I$11,0,10*ROW('Sanitation Data'!I62)),NA())</f>
        <v>#N/A</v>
      </c>
      <c r="AY68" s="505" t="e">
        <f ca="1">+IF(AND(ISNUMBER(OFFSET('Sanitation Data'!$I$12,0,10*ROW('Sanitation Data'!I62))),'Data Summary'!DN68="Yes"),OFFSET('Sanitation Data'!$I$12,0,10*ROW('Sanitation Data'!I62)),NA())</f>
        <v>#N/A</v>
      </c>
      <c r="AZ68" s="506" t="e">
        <f ca="1">+IF(AND(ISNUMBER(OFFSET('Hygiene Data'!$D$5,0,10*ROW('Hygiene Data'!D62))),'Data Summary'!DO68="Yes"),OFFSET('Hygiene Data'!$D$5,0,10*ROW('Hygiene Data'!D62)),NA())</f>
        <v>#N/A</v>
      </c>
      <c r="BA68" s="506" t="e">
        <f ca="1">+IF(AND(ISNUMBER(OFFSET('Hygiene Data'!$D$7,0,10*ROW('Hygiene Data'!D62))),'Data Summary'!DP68="Yes"),OFFSET('Hygiene Data'!$D$7,0,10*ROW('Hygiene Data'!D62)),NA())</f>
        <v>#N/A</v>
      </c>
      <c r="BB68" s="506" t="e">
        <f ca="1">+IF(AND(ISNUMBER(OFFSET('Hygiene Data'!$D$9,0,10*ROW('Hygiene Data'!D62))),'Data Summary'!DQ68="Yes"),OFFSET('Hygiene Data'!$D$9,0,10*ROW('Hygiene Data'!D62)),NA())</f>
        <v>#N/A</v>
      </c>
      <c r="BC68" s="506" t="e">
        <f ca="1">+IF(AND(ISNUMBER(OFFSET('Hygiene Data'!$E$5,0,10*ROW('Hygiene Data'!E62))),'Data Summary'!DR68="Yes"),OFFSET('Hygiene Data'!$E$5,0,10*ROW('Hygiene Data'!E62)),NA())</f>
        <v>#N/A</v>
      </c>
      <c r="BD68" s="506" t="e">
        <f ca="1">+IF(AND(ISNUMBER(OFFSET('Hygiene Data'!$E$7,0,10*ROW('Hygiene Data'!E62))),'Data Summary'!DS68="Yes"),OFFSET('Hygiene Data'!$E$7,0,10*ROW('Hygiene Data'!E62)),NA())</f>
        <v>#N/A</v>
      </c>
      <c r="BE68" s="506" t="e">
        <f ca="1">+IF(AND(ISNUMBER(OFFSET('Hygiene Data'!$E$9,0,10*ROW('Hygiene Data'!E62))),'Data Summary'!DT68="Yes"),OFFSET('Hygiene Data'!$E$9,0,10*ROW('Hygiene Data'!E62)),NA())</f>
        <v>#N/A</v>
      </c>
      <c r="BF68" s="506" t="e">
        <f ca="1">+IF(AND(ISNUMBER(OFFSET('Hygiene Data'!$F$5,0,10*ROW('Hygiene Data'!F62))),'Data Summary'!DU68="Yes"),OFFSET('Hygiene Data'!$F$5,0,10*ROW('Hygiene Data'!F62)),NA())</f>
        <v>#N/A</v>
      </c>
      <c r="BG68" s="506" t="e">
        <f ca="1">+IF(AND(ISNUMBER(OFFSET('Hygiene Data'!$F$7,0,10*ROW('Hygiene Data'!F62))),'Data Summary'!DV68="Yes"),OFFSET('Hygiene Data'!$F$7,0,10*ROW('Hygiene Data'!F62)),NA())</f>
        <v>#N/A</v>
      </c>
      <c r="BH68" s="506" t="e">
        <f ca="1">+IF(AND(ISNUMBER(OFFSET('Hygiene Data'!$F$9,0,10*ROW('Hygiene Data'!F62))),'Data Summary'!DW68="Yes"),OFFSET('Hygiene Data'!$F$9,0,10*ROW('Hygiene Data'!F62)),NA())</f>
        <v>#N/A</v>
      </c>
      <c r="BI68" s="506" t="e">
        <f ca="1">+IF(AND(ISNUMBER(OFFSET('Hygiene Data'!$G$5,0,10*ROW('Hygiene Data'!G62))),'Data Summary'!DX68="Yes"),OFFSET('Hygiene Data'!$G$5,0,10*ROW('Hygiene Data'!G62)),NA())</f>
        <v>#N/A</v>
      </c>
      <c r="BJ68" s="506" t="e">
        <f ca="1">+IF(AND(ISNUMBER(OFFSET('Hygiene Data'!$G$7,0,10*ROW('Hygiene Data'!G62))),'Data Summary'!DY68="Yes"),OFFSET('Hygiene Data'!$G$7,0,10*ROW('Hygiene Data'!G62)),NA())</f>
        <v>#N/A</v>
      </c>
      <c r="BK68" s="506" t="e">
        <f ca="1">+IF(AND(ISNUMBER(OFFSET('Hygiene Data'!$G$9,0,10*ROW('Hygiene Data'!G62))),'Data Summary'!DZ68="Yes"),OFFSET('Hygiene Data'!$G$9,0,10*ROW('Hygiene Data'!G62)),NA())</f>
        <v>#N/A</v>
      </c>
      <c r="BL68" s="506" t="e">
        <f ca="1">+IF(AND(ISNUMBER(OFFSET('Hygiene Data'!$H$5,0,10*ROW('Hygiene Data'!H62))),'Data Summary'!EA68="Yes"),OFFSET('Hygiene Data'!$H$5,0,10*ROW('Hygiene Data'!H62)),NA())</f>
        <v>#N/A</v>
      </c>
      <c r="BM68" s="506" t="e">
        <f ca="1">+IF(AND(ISNUMBER(OFFSET('Hygiene Data'!$H$7,0,10*ROW('Hygiene Data'!H62))),'Data Summary'!EB68="Yes"),OFFSET('Hygiene Data'!$H$7,0,10*ROW('Hygiene Data'!H62)),NA())</f>
        <v>#N/A</v>
      </c>
      <c r="BN68" s="506" t="e">
        <f ca="1">+IF(AND(ISNUMBER(OFFSET('Hygiene Data'!$H$9,0,10*ROW('Hygiene Data'!H62))),'Data Summary'!EC68="Yes"),OFFSET('Hygiene Data'!$H$9,0,10*ROW('Hygiene Data'!H62)),NA())</f>
        <v>#N/A</v>
      </c>
      <c r="BO68" s="506" t="e">
        <f ca="1">+IF(AND(ISNUMBER(OFFSET('Hygiene Data'!$I$5,0,10*ROW('Hygiene Data'!I62))),'Data Summary'!ED68="Yes"),OFFSET('Hygiene Data'!$I$5,0,10*ROW('Hygiene Data'!I62)),NA())</f>
        <v>#N/A</v>
      </c>
      <c r="BP68" s="506" t="e">
        <f ca="1">+IF(AND(ISNUMBER(OFFSET('Hygiene Data'!$I$7,0,10*ROW('Hygiene Data'!I62))),'Data Summary'!EE68="Yes"),OFFSET('Hygiene Data'!$I$7,0,10*ROW('Hygiene Data'!I62)),NA())</f>
        <v>#N/A</v>
      </c>
      <c r="BQ68" s="506" t="e">
        <f ca="1">+IF(AND(ISNUMBER(OFFSET('Hygiene Data'!$I$9,0,10*ROW('Hygiene Data'!I62))),'Data Summary'!EF68="Yes"),OFFSET('Hygiene Data'!$I$9,0,10*ROW('Hygiene Data'!I62)),NA())</f>
        <v>#N/A</v>
      </c>
    </row>
    <row r="69" spans="1:69" x14ac:dyDescent="0.25">
      <c r="A69" s="502" t="e">
        <f ca="1">+RIGHT('Data Summary'!A69,LEN('Data Summary'!A69)-9)</f>
        <v>#VALUE!</v>
      </c>
      <c r="B69" s="476" t="str">
        <f ca="1">+IF(ISTEXT('Data Summary'!B69),'Data Summary'!B69,"")</f>
        <v/>
      </c>
      <c r="C69" s="503" t="e">
        <f ca="1">+VALUE('Data Summary'!C69)</f>
        <v>#VALUE!</v>
      </c>
      <c r="D69" s="504" t="e">
        <f ca="1">+IF(AND(ISNUMBER(OFFSET('Water Data'!$D$4,0,10*ROW('Water Data'!D63))),'Data Summary'!BS69="Yes"),100-OFFSET('Water Data'!$D$4,0,10*ROW('Water Data'!D63)),NA())</f>
        <v>#N/A</v>
      </c>
      <c r="E69" s="504" t="e">
        <f ca="1">+IF(AND(ISNUMBER(OFFSET('Water Data'!$D$6,0,10*ROW('Water Data'!D63))),'Data Summary'!BT69="Yes"),OFFSET('Water Data'!$D$6,0,10*ROW('Water Data'!D63)),NA())</f>
        <v>#N/A</v>
      </c>
      <c r="F69" s="504" t="e">
        <f ca="1">+IF(AND(ISNUMBER(OFFSET('Water Data'!$D$9,0,10*ROW('Water Data'!D63))),'Data Summary'!BU69="Yes"),OFFSET('Water Data'!$D$9,0,10*ROW('Water Data'!D63)),NA())</f>
        <v>#N/A</v>
      </c>
      <c r="G69" s="504" t="e">
        <f ca="1">+IF(AND(ISNUMBER(OFFSET('Water Data'!$E$4,0,10*ROW('Water Data'!E63))),'Data Summary'!BV69="Yes"),100-OFFSET('Water Data'!$E$4,0,10*ROW('Water Data'!E63)),NA())</f>
        <v>#N/A</v>
      </c>
      <c r="H69" s="504" t="e">
        <f ca="1">+IF(AND(ISNUMBER(OFFSET('Water Data'!$E$6,0,10*ROW('Water Data'!E63))),'Data Summary'!BW69="Yes"),OFFSET('Water Data'!$E$6,0,10*ROW('Water Data'!E63)),NA())</f>
        <v>#N/A</v>
      </c>
      <c r="I69" s="504" t="e">
        <f ca="1">+IF(AND(ISNUMBER(OFFSET('Water Data'!$E$9,0,10*ROW('Water Data'!E63))),'Data Summary'!BX69="Yes"),OFFSET('Water Data'!$E$9,0,10*ROW('Water Data'!E63)),NA())</f>
        <v>#N/A</v>
      </c>
      <c r="J69" s="504" t="e">
        <f ca="1">+IF(AND(ISNUMBER(OFFSET('Water Data'!$F$4,0,10*ROW('Water Data'!F63))),'Data Summary'!BY69="Yes"),100-OFFSET('Water Data'!$F$4,0,10*ROW('Water Data'!F63)),NA())</f>
        <v>#N/A</v>
      </c>
      <c r="K69" s="504" t="e">
        <f ca="1">+IF(AND(ISNUMBER(OFFSET('Water Data'!$F$6,0,10*ROW('Water Data'!F63))),'Data Summary'!BZ69="Yes"),OFFSET('Water Data'!$F$6,0,10*ROW('Water Data'!F63)),NA())</f>
        <v>#N/A</v>
      </c>
      <c r="L69" s="504" t="e">
        <f ca="1">+IF(AND(ISNUMBER(OFFSET('Water Data'!$F$9,0,10*ROW('Water Data'!F63))),'Data Summary'!CA69="Yes"),OFFSET('Water Data'!$F$9,0,10*ROW('Water Data'!F63)),NA())</f>
        <v>#N/A</v>
      </c>
      <c r="M69" s="504" t="e">
        <f ca="1">+IF(AND(ISNUMBER(OFFSET('Water Data'!$G$4,0,10*ROW('Water Data'!G63))),'Data Summary'!CB69="Yes"),100-OFFSET('Water Data'!$G$4,0,10*ROW('Water Data'!G63)),NA())</f>
        <v>#N/A</v>
      </c>
      <c r="N69" s="504" t="e">
        <f ca="1">+IF(AND(ISNUMBER(OFFSET('Water Data'!$G$6,0,10*ROW('Water Data'!G63))),'Data Summary'!CC69="Yes"),OFFSET('Water Data'!$G$6,0,10*ROW('Water Data'!G63)),NA())</f>
        <v>#N/A</v>
      </c>
      <c r="O69" s="504" t="e">
        <f ca="1">+IF(AND(ISNUMBER(OFFSET('Water Data'!$G$9,0,10*ROW('Water Data'!G63))),'Data Summary'!CD69="Yes"),OFFSET('Water Data'!$G$9,0,10*ROW('Water Data'!G63)),NA())</f>
        <v>#N/A</v>
      </c>
      <c r="P69" s="504" t="e">
        <f ca="1">+IF(AND(ISNUMBER(OFFSET('Water Data'!$H$4,0,10*ROW('Water Data'!H63))),'Data Summary'!CE69="Yes"),100-OFFSET('Water Data'!$H$4,0,10*ROW('Water Data'!H63)),NA())</f>
        <v>#N/A</v>
      </c>
      <c r="Q69" s="504" t="e">
        <f ca="1">+IF(AND(ISNUMBER(OFFSET('Water Data'!$H$6,0,10*ROW('Water Data'!H63))),'Data Summary'!CF69="Yes"),OFFSET('Water Data'!$H$6,0,10*ROW('Water Data'!H63)),NA())</f>
        <v>#N/A</v>
      </c>
      <c r="R69" s="504" t="e">
        <f ca="1">+IF(AND(ISNUMBER(OFFSET('Water Data'!$H$9,0,10*ROW('Water Data'!H63))),'Data Summary'!CG69="Yes"),OFFSET('Water Data'!$H$9,0,10*ROW('Water Data'!H63)),NA())</f>
        <v>#N/A</v>
      </c>
      <c r="S69" s="504" t="e">
        <f ca="1">+IF(AND(ISNUMBER(OFFSET('Water Data'!$I$4,0,10*ROW('Water Data'!I63))),'Data Summary'!CH69="Yes"),100-OFFSET('Water Data'!$I$4,0,10*ROW('Water Data'!I63)),NA())</f>
        <v>#N/A</v>
      </c>
      <c r="T69" s="504" t="e">
        <f ca="1">+IF(AND(ISNUMBER(OFFSET('Water Data'!$I$6,0,10*ROW('Water Data'!I63))),'Data Summary'!CI69="Yes"),OFFSET('Water Data'!$I$6,0,10*ROW('Water Data'!I63)),NA())</f>
        <v>#N/A</v>
      </c>
      <c r="U69" s="504" t="e">
        <f ca="1">+IF(AND(ISNUMBER(OFFSET('Water Data'!$I$9,0,10*ROW('Water Data'!I63))),'Data Summary'!CJ69="Yes"),OFFSET('Water Data'!$I$9,0,10*ROW('Water Data'!I63)),NA())</f>
        <v>#N/A</v>
      </c>
      <c r="V69" s="505" t="e">
        <f ca="1">+IF(AND(ISNUMBER(OFFSET('Sanitation Data'!$D$4,0,10*ROW('Sanitation Data'!D63))),'Data Summary'!CK69="Yes"),100-OFFSET('Sanitation Data'!$D$4,0,10*ROW('Sanitation Data'!D63)),NA())</f>
        <v>#N/A</v>
      </c>
      <c r="W69" s="505" t="e">
        <f ca="1">+IF(AND(ISNUMBER(OFFSET('Sanitation Data'!$D$6,0,10*ROW('Sanitation Data'!D63))),'Data Summary'!CL69="Yes"),OFFSET('Sanitation Data'!$D$6,0,10*ROW('Sanitation Data'!D63)),NA())</f>
        <v>#N/A</v>
      </c>
      <c r="X69" s="505" t="e">
        <f ca="1">+IF(AND(ISNUMBER(OFFSET('Sanitation Data'!$D$10,0,10*ROW('Sanitation Data'!D63))),'Data Summary'!CM69="Yes"),OFFSET('Sanitation Data'!$D$10,0,10*ROW('Sanitation Data'!D63)),NA())</f>
        <v>#N/A</v>
      </c>
      <c r="Y69" s="505" t="e">
        <f ca="1">+IF(AND(ISNUMBER(OFFSET('Sanitation Data'!$D$11,0,10*ROW('Sanitation Data'!D63))),'Data Summary'!CN69="Yes"),OFFSET('Sanitation Data'!$D$11,0,10*ROW('Sanitation Data'!D63)),NA())</f>
        <v>#N/A</v>
      </c>
      <c r="Z69" s="505" t="e">
        <f ca="1">+IF(AND(ISNUMBER(OFFSET('Sanitation Data'!$D$12,0,10*ROW('Sanitation Data'!D63))),'Data Summary'!CO69="Yes"),OFFSET('Sanitation Data'!$D$12,0,10*ROW('Sanitation Data'!D63)),NA())</f>
        <v>#N/A</v>
      </c>
      <c r="AA69" s="505" t="e">
        <f ca="1">+IF(AND(ISNUMBER(OFFSET('Sanitation Data'!$E$4,0,10*ROW('Sanitation Data'!E63))),'Data Summary'!CP69="Yes"),100-OFFSET('Sanitation Data'!$E$4,0,10*ROW('Sanitation Data'!E63)),NA())</f>
        <v>#N/A</v>
      </c>
      <c r="AB69" s="505" t="e">
        <f ca="1">+IF(AND(ISNUMBER(OFFSET('Sanitation Data'!$E$6,0,10*ROW('Sanitation Data'!E63))),'Data Summary'!CQ69="Yes"),OFFSET('Sanitation Data'!$E$6,0,10*ROW('Sanitation Data'!E63)),NA())</f>
        <v>#N/A</v>
      </c>
      <c r="AC69" s="505" t="e">
        <f ca="1">+IF(AND(ISNUMBER(OFFSET('Sanitation Data'!$E$10,0,10*ROW('Sanitation Data'!E63))),'Data Summary'!CR69="Yes"),OFFSET('Sanitation Data'!$E$10,0,10*ROW('Sanitation Data'!E63)),NA())</f>
        <v>#N/A</v>
      </c>
      <c r="AD69" s="505" t="e">
        <f ca="1">+IF(AND(ISNUMBER(OFFSET('Sanitation Data'!$E$11,0,10*ROW('Sanitation Data'!E63))),'Data Summary'!CS69="Yes"),OFFSET('Sanitation Data'!$E$11,0,10*ROW('Sanitation Data'!E63)),NA())</f>
        <v>#N/A</v>
      </c>
      <c r="AE69" s="505" t="e">
        <f ca="1">+IF(AND(ISNUMBER(OFFSET('Sanitation Data'!$E$12,0,10*ROW('Sanitation Data'!E63))),'Data Summary'!CT69="Yes"),OFFSET('Sanitation Data'!$E$12,0,10*ROW('Sanitation Data'!E63)),NA())</f>
        <v>#N/A</v>
      </c>
      <c r="AF69" s="505" t="e">
        <f ca="1">+IF(AND(ISNUMBER(OFFSET('Sanitation Data'!$F$4,0,10*ROW('Sanitation Data'!F63))),'Data Summary'!CU69="Yes"),100-OFFSET('Sanitation Data'!$F$4,0,10*ROW('Sanitation Data'!F63)),NA())</f>
        <v>#N/A</v>
      </c>
      <c r="AG69" s="505" t="e">
        <f ca="1">+IF(AND(ISNUMBER(OFFSET('Sanitation Data'!$F$6,0,10*ROW('Sanitation Data'!F63))),'Data Summary'!CV69="Yes"),OFFSET('Sanitation Data'!$F$6,0,10*ROW('Sanitation Data'!F63)),NA())</f>
        <v>#N/A</v>
      </c>
      <c r="AH69" s="505" t="e">
        <f ca="1">+IF(AND(ISNUMBER(OFFSET('Sanitation Data'!$F$10,0,10*ROW('Sanitation Data'!F63))),'Data Summary'!CW69="Yes"),OFFSET('Sanitation Data'!$F$10,0,10*ROW('Sanitation Data'!F63)),NA())</f>
        <v>#N/A</v>
      </c>
      <c r="AI69" s="505" t="e">
        <f ca="1">+IF(AND(ISNUMBER(OFFSET('Sanitation Data'!$F$11,0,10*ROW('Sanitation Data'!F63))),'Data Summary'!CX69="Yes"),OFFSET('Sanitation Data'!$F$11,0,10*ROW('Sanitation Data'!F63)),NA())</f>
        <v>#N/A</v>
      </c>
      <c r="AJ69" s="505" t="e">
        <f ca="1">+IF(AND(ISNUMBER(OFFSET('Sanitation Data'!$F$12,0,10*ROW('Sanitation Data'!F63))),'Data Summary'!CY69="Yes"),OFFSET('Sanitation Data'!$F$12,0,10*ROW('Sanitation Data'!F63)),NA())</f>
        <v>#N/A</v>
      </c>
      <c r="AK69" s="505" t="e">
        <f ca="1">+IF(AND(ISNUMBER(OFFSET('Sanitation Data'!$G$4,0,10*ROW('Sanitation Data'!G63))),'Data Summary'!CZ69="Yes"),100-OFFSET('Sanitation Data'!$G$4,0,10*ROW('Sanitation Data'!G63)),NA())</f>
        <v>#N/A</v>
      </c>
      <c r="AL69" s="505" t="e">
        <f ca="1">+IF(AND(ISNUMBER(OFFSET('Sanitation Data'!$G$6,0,10*ROW('Sanitation Data'!G63))),'Data Summary'!DA69="Yes"),OFFSET('Sanitation Data'!$G$6,0,10*ROW('Sanitation Data'!G63)),NA())</f>
        <v>#N/A</v>
      </c>
      <c r="AM69" s="505" t="e">
        <f ca="1">+IF(AND(ISNUMBER(OFFSET('Sanitation Data'!$G$10,0,10*ROW('Sanitation Data'!G63))),'Data Summary'!DB69="Yes"),OFFSET('Sanitation Data'!$G$10,0,10*ROW('Sanitation Data'!G63)),NA())</f>
        <v>#N/A</v>
      </c>
      <c r="AN69" s="505" t="e">
        <f ca="1">+IF(AND(ISNUMBER(OFFSET('Sanitation Data'!$G$11,0,10*ROW('Sanitation Data'!G63))),'Data Summary'!DC69="Yes"),OFFSET('Sanitation Data'!$G$11,0,10*ROW('Sanitation Data'!G63)),NA())</f>
        <v>#N/A</v>
      </c>
      <c r="AO69" s="505" t="e">
        <f ca="1">+IF(AND(ISNUMBER(OFFSET('Sanitation Data'!$G$12,0,10*ROW('Sanitation Data'!G63))),'Data Summary'!DD69="Yes"),OFFSET('Sanitation Data'!$G$12,0,10*ROW('Sanitation Data'!G63)),NA())</f>
        <v>#N/A</v>
      </c>
      <c r="AP69" s="505" t="e">
        <f ca="1">+IF(AND(ISNUMBER(OFFSET('Sanitation Data'!$H$4,0,10*ROW('Sanitation Data'!H63))),'Data Summary'!DE69="Yes"),100-OFFSET('Sanitation Data'!$H$4,0,10*ROW('Sanitation Data'!H63)),NA())</f>
        <v>#N/A</v>
      </c>
      <c r="AQ69" s="505" t="e">
        <f ca="1">+IF(AND(ISNUMBER(OFFSET('Sanitation Data'!$H$6,0,10*ROW('Sanitation Data'!H63))),'Data Summary'!DF69="Yes"),OFFSET('Sanitation Data'!$H$6,0,10*ROW('Sanitation Data'!H63)),NA())</f>
        <v>#N/A</v>
      </c>
      <c r="AR69" s="505" t="e">
        <f ca="1">+IF(AND(ISNUMBER(OFFSET('Sanitation Data'!$H$10,0,10*ROW('Sanitation Data'!H63))),'Data Summary'!DG69="Yes"),OFFSET('Sanitation Data'!$H$10,0,10*ROW('Sanitation Data'!H63)),NA())</f>
        <v>#N/A</v>
      </c>
      <c r="AS69" s="505" t="e">
        <f ca="1">+IF(AND(ISNUMBER(OFFSET('Sanitation Data'!$H$11,0,10*ROW('Sanitation Data'!H63))),'Data Summary'!DH69="Yes"),OFFSET('Sanitation Data'!$H$11,0,10*ROW('Sanitation Data'!H63)),NA())</f>
        <v>#N/A</v>
      </c>
      <c r="AT69" s="505" t="e">
        <f ca="1">+IF(AND(ISNUMBER(OFFSET('Sanitation Data'!$H$12,0,10*ROW('Sanitation Data'!H63))),'Data Summary'!DI69="Yes"),OFFSET('Sanitation Data'!$H$12,0,10*ROW('Sanitation Data'!H63)),NA())</f>
        <v>#N/A</v>
      </c>
      <c r="AU69" s="505" t="e">
        <f ca="1">+IF(AND(ISNUMBER(OFFSET('Sanitation Data'!$I$4,0,10*ROW('Sanitation Data'!I63))),'Data Summary'!DJ69="Yes"),100-OFFSET('Sanitation Data'!$I$4,0,10*ROW('Sanitation Data'!I63)),NA())</f>
        <v>#N/A</v>
      </c>
      <c r="AV69" s="505" t="e">
        <f ca="1">+IF(AND(ISNUMBER(OFFSET('Sanitation Data'!$I$6,0,10*ROW('Sanitation Data'!I63))),'Data Summary'!DK69="Yes"),OFFSET('Sanitation Data'!$I$6,0,10*ROW('Sanitation Data'!I63)),NA())</f>
        <v>#N/A</v>
      </c>
      <c r="AW69" s="505" t="e">
        <f ca="1">+IF(AND(ISNUMBER(OFFSET('Sanitation Data'!$I$10,0,10*ROW('Sanitation Data'!I63))),'Data Summary'!DL69="Yes"),OFFSET('Sanitation Data'!$I$10,0,10*ROW('Sanitation Data'!I63)),NA())</f>
        <v>#N/A</v>
      </c>
      <c r="AX69" s="505" t="e">
        <f ca="1">+IF(AND(ISNUMBER(OFFSET('Sanitation Data'!$I$11,0,10*ROW('Sanitation Data'!I63))),'Data Summary'!DM69="Yes"),OFFSET('Sanitation Data'!$I$11,0,10*ROW('Sanitation Data'!I63)),NA())</f>
        <v>#N/A</v>
      </c>
      <c r="AY69" s="505" t="e">
        <f ca="1">+IF(AND(ISNUMBER(OFFSET('Sanitation Data'!$I$12,0,10*ROW('Sanitation Data'!I63))),'Data Summary'!DN69="Yes"),OFFSET('Sanitation Data'!$I$12,0,10*ROW('Sanitation Data'!I63)),NA())</f>
        <v>#N/A</v>
      </c>
      <c r="AZ69" s="506" t="e">
        <f ca="1">+IF(AND(ISNUMBER(OFFSET('Hygiene Data'!$D$5,0,10*ROW('Hygiene Data'!D63))),'Data Summary'!DO69="Yes"),OFFSET('Hygiene Data'!$D$5,0,10*ROW('Hygiene Data'!D63)),NA())</f>
        <v>#N/A</v>
      </c>
      <c r="BA69" s="506" t="e">
        <f ca="1">+IF(AND(ISNUMBER(OFFSET('Hygiene Data'!$D$7,0,10*ROW('Hygiene Data'!D63))),'Data Summary'!DP69="Yes"),OFFSET('Hygiene Data'!$D$7,0,10*ROW('Hygiene Data'!D63)),NA())</f>
        <v>#N/A</v>
      </c>
      <c r="BB69" s="506" t="e">
        <f ca="1">+IF(AND(ISNUMBER(OFFSET('Hygiene Data'!$D$9,0,10*ROW('Hygiene Data'!D63))),'Data Summary'!DQ69="Yes"),OFFSET('Hygiene Data'!$D$9,0,10*ROW('Hygiene Data'!D63)),NA())</f>
        <v>#N/A</v>
      </c>
      <c r="BC69" s="506" t="e">
        <f ca="1">+IF(AND(ISNUMBER(OFFSET('Hygiene Data'!$E$5,0,10*ROW('Hygiene Data'!E63))),'Data Summary'!DR69="Yes"),OFFSET('Hygiene Data'!$E$5,0,10*ROW('Hygiene Data'!E63)),NA())</f>
        <v>#N/A</v>
      </c>
      <c r="BD69" s="506" t="e">
        <f ca="1">+IF(AND(ISNUMBER(OFFSET('Hygiene Data'!$E$7,0,10*ROW('Hygiene Data'!E63))),'Data Summary'!DS69="Yes"),OFFSET('Hygiene Data'!$E$7,0,10*ROW('Hygiene Data'!E63)),NA())</f>
        <v>#N/A</v>
      </c>
      <c r="BE69" s="506" t="e">
        <f ca="1">+IF(AND(ISNUMBER(OFFSET('Hygiene Data'!$E$9,0,10*ROW('Hygiene Data'!E63))),'Data Summary'!DT69="Yes"),OFFSET('Hygiene Data'!$E$9,0,10*ROW('Hygiene Data'!E63)),NA())</f>
        <v>#N/A</v>
      </c>
      <c r="BF69" s="506" t="e">
        <f ca="1">+IF(AND(ISNUMBER(OFFSET('Hygiene Data'!$F$5,0,10*ROW('Hygiene Data'!F63))),'Data Summary'!DU69="Yes"),OFFSET('Hygiene Data'!$F$5,0,10*ROW('Hygiene Data'!F63)),NA())</f>
        <v>#N/A</v>
      </c>
      <c r="BG69" s="506" t="e">
        <f ca="1">+IF(AND(ISNUMBER(OFFSET('Hygiene Data'!$F$7,0,10*ROW('Hygiene Data'!F63))),'Data Summary'!DV69="Yes"),OFFSET('Hygiene Data'!$F$7,0,10*ROW('Hygiene Data'!F63)),NA())</f>
        <v>#N/A</v>
      </c>
      <c r="BH69" s="506" t="e">
        <f ca="1">+IF(AND(ISNUMBER(OFFSET('Hygiene Data'!$F$9,0,10*ROW('Hygiene Data'!F63))),'Data Summary'!DW69="Yes"),OFFSET('Hygiene Data'!$F$9,0,10*ROW('Hygiene Data'!F63)),NA())</f>
        <v>#N/A</v>
      </c>
      <c r="BI69" s="506" t="e">
        <f ca="1">+IF(AND(ISNUMBER(OFFSET('Hygiene Data'!$G$5,0,10*ROW('Hygiene Data'!G63))),'Data Summary'!DX69="Yes"),OFFSET('Hygiene Data'!$G$5,0,10*ROW('Hygiene Data'!G63)),NA())</f>
        <v>#N/A</v>
      </c>
      <c r="BJ69" s="506" t="e">
        <f ca="1">+IF(AND(ISNUMBER(OFFSET('Hygiene Data'!$G$7,0,10*ROW('Hygiene Data'!G63))),'Data Summary'!DY69="Yes"),OFFSET('Hygiene Data'!$G$7,0,10*ROW('Hygiene Data'!G63)),NA())</f>
        <v>#N/A</v>
      </c>
      <c r="BK69" s="506" t="e">
        <f ca="1">+IF(AND(ISNUMBER(OFFSET('Hygiene Data'!$G$9,0,10*ROW('Hygiene Data'!G63))),'Data Summary'!DZ69="Yes"),OFFSET('Hygiene Data'!$G$9,0,10*ROW('Hygiene Data'!G63)),NA())</f>
        <v>#N/A</v>
      </c>
      <c r="BL69" s="506" t="e">
        <f ca="1">+IF(AND(ISNUMBER(OFFSET('Hygiene Data'!$H$5,0,10*ROW('Hygiene Data'!H63))),'Data Summary'!EA69="Yes"),OFFSET('Hygiene Data'!$H$5,0,10*ROW('Hygiene Data'!H63)),NA())</f>
        <v>#N/A</v>
      </c>
      <c r="BM69" s="506" t="e">
        <f ca="1">+IF(AND(ISNUMBER(OFFSET('Hygiene Data'!$H$7,0,10*ROW('Hygiene Data'!H63))),'Data Summary'!EB69="Yes"),OFFSET('Hygiene Data'!$H$7,0,10*ROW('Hygiene Data'!H63)),NA())</f>
        <v>#N/A</v>
      </c>
      <c r="BN69" s="506" t="e">
        <f ca="1">+IF(AND(ISNUMBER(OFFSET('Hygiene Data'!$H$9,0,10*ROW('Hygiene Data'!H63))),'Data Summary'!EC69="Yes"),OFFSET('Hygiene Data'!$H$9,0,10*ROW('Hygiene Data'!H63)),NA())</f>
        <v>#N/A</v>
      </c>
      <c r="BO69" s="506" t="e">
        <f ca="1">+IF(AND(ISNUMBER(OFFSET('Hygiene Data'!$I$5,0,10*ROW('Hygiene Data'!I63))),'Data Summary'!ED69="Yes"),OFFSET('Hygiene Data'!$I$5,0,10*ROW('Hygiene Data'!I63)),NA())</f>
        <v>#N/A</v>
      </c>
      <c r="BP69" s="506" t="e">
        <f ca="1">+IF(AND(ISNUMBER(OFFSET('Hygiene Data'!$I$7,0,10*ROW('Hygiene Data'!I63))),'Data Summary'!EE69="Yes"),OFFSET('Hygiene Data'!$I$7,0,10*ROW('Hygiene Data'!I63)),NA())</f>
        <v>#N/A</v>
      </c>
      <c r="BQ69" s="506" t="e">
        <f ca="1">+IF(AND(ISNUMBER(OFFSET('Hygiene Data'!$I$9,0,10*ROW('Hygiene Data'!I63))),'Data Summary'!EF69="Yes"),OFFSET('Hygiene Data'!$I$9,0,10*ROW('Hygiene Data'!I63)),NA())</f>
        <v>#N/A</v>
      </c>
    </row>
    <row r="70" spans="1:69" x14ac:dyDescent="0.25">
      <c r="A70" s="502" t="e">
        <f ca="1">+RIGHT('Data Summary'!A70,LEN('Data Summary'!A70)-9)</f>
        <v>#VALUE!</v>
      </c>
      <c r="B70" s="476" t="str">
        <f ca="1">+IF(ISTEXT('Data Summary'!B70),'Data Summary'!B70,"")</f>
        <v/>
      </c>
      <c r="C70" s="503" t="e">
        <f ca="1">+VALUE('Data Summary'!C70)</f>
        <v>#VALUE!</v>
      </c>
      <c r="D70" s="504" t="e">
        <f ca="1">+IF(AND(ISNUMBER(OFFSET('Water Data'!$D$4,0,10*ROW('Water Data'!D64))),'Data Summary'!BS70="Yes"),100-OFFSET('Water Data'!$D$4,0,10*ROW('Water Data'!D64)),NA())</f>
        <v>#N/A</v>
      </c>
      <c r="E70" s="504" t="e">
        <f ca="1">+IF(AND(ISNUMBER(OFFSET('Water Data'!$D$6,0,10*ROW('Water Data'!D64))),'Data Summary'!BT70="Yes"),OFFSET('Water Data'!$D$6,0,10*ROW('Water Data'!D64)),NA())</f>
        <v>#N/A</v>
      </c>
      <c r="F70" s="504" t="e">
        <f ca="1">+IF(AND(ISNUMBER(OFFSET('Water Data'!$D$9,0,10*ROW('Water Data'!D64))),'Data Summary'!BU70="Yes"),OFFSET('Water Data'!$D$9,0,10*ROW('Water Data'!D64)),NA())</f>
        <v>#N/A</v>
      </c>
      <c r="G70" s="504" t="e">
        <f ca="1">+IF(AND(ISNUMBER(OFFSET('Water Data'!$E$4,0,10*ROW('Water Data'!E64))),'Data Summary'!BV70="Yes"),100-OFFSET('Water Data'!$E$4,0,10*ROW('Water Data'!E64)),NA())</f>
        <v>#N/A</v>
      </c>
      <c r="H70" s="504" t="e">
        <f ca="1">+IF(AND(ISNUMBER(OFFSET('Water Data'!$E$6,0,10*ROW('Water Data'!E64))),'Data Summary'!BW70="Yes"),OFFSET('Water Data'!$E$6,0,10*ROW('Water Data'!E64)),NA())</f>
        <v>#N/A</v>
      </c>
      <c r="I70" s="504" t="e">
        <f ca="1">+IF(AND(ISNUMBER(OFFSET('Water Data'!$E$9,0,10*ROW('Water Data'!E64))),'Data Summary'!BX70="Yes"),OFFSET('Water Data'!$E$9,0,10*ROW('Water Data'!E64)),NA())</f>
        <v>#N/A</v>
      </c>
      <c r="J70" s="504" t="e">
        <f ca="1">+IF(AND(ISNUMBER(OFFSET('Water Data'!$F$4,0,10*ROW('Water Data'!F64))),'Data Summary'!BY70="Yes"),100-OFFSET('Water Data'!$F$4,0,10*ROW('Water Data'!F64)),NA())</f>
        <v>#N/A</v>
      </c>
      <c r="K70" s="504" t="e">
        <f ca="1">+IF(AND(ISNUMBER(OFFSET('Water Data'!$F$6,0,10*ROW('Water Data'!F64))),'Data Summary'!BZ70="Yes"),OFFSET('Water Data'!$F$6,0,10*ROW('Water Data'!F64)),NA())</f>
        <v>#N/A</v>
      </c>
      <c r="L70" s="504" t="e">
        <f ca="1">+IF(AND(ISNUMBER(OFFSET('Water Data'!$F$9,0,10*ROW('Water Data'!F64))),'Data Summary'!CA70="Yes"),OFFSET('Water Data'!$F$9,0,10*ROW('Water Data'!F64)),NA())</f>
        <v>#N/A</v>
      </c>
      <c r="M70" s="504" t="e">
        <f ca="1">+IF(AND(ISNUMBER(OFFSET('Water Data'!$G$4,0,10*ROW('Water Data'!G64))),'Data Summary'!CB70="Yes"),100-OFFSET('Water Data'!$G$4,0,10*ROW('Water Data'!G64)),NA())</f>
        <v>#N/A</v>
      </c>
      <c r="N70" s="504" t="e">
        <f ca="1">+IF(AND(ISNUMBER(OFFSET('Water Data'!$G$6,0,10*ROW('Water Data'!G64))),'Data Summary'!CC70="Yes"),OFFSET('Water Data'!$G$6,0,10*ROW('Water Data'!G64)),NA())</f>
        <v>#N/A</v>
      </c>
      <c r="O70" s="504" t="e">
        <f ca="1">+IF(AND(ISNUMBER(OFFSET('Water Data'!$G$9,0,10*ROW('Water Data'!G64))),'Data Summary'!CD70="Yes"),OFFSET('Water Data'!$G$9,0,10*ROW('Water Data'!G64)),NA())</f>
        <v>#N/A</v>
      </c>
      <c r="P70" s="504" t="e">
        <f ca="1">+IF(AND(ISNUMBER(OFFSET('Water Data'!$H$4,0,10*ROW('Water Data'!H64))),'Data Summary'!CE70="Yes"),100-OFFSET('Water Data'!$H$4,0,10*ROW('Water Data'!H64)),NA())</f>
        <v>#N/A</v>
      </c>
      <c r="Q70" s="504" t="e">
        <f ca="1">+IF(AND(ISNUMBER(OFFSET('Water Data'!$H$6,0,10*ROW('Water Data'!H64))),'Data Summary'!CF70="Yes"),OFFSET('Water Data'!$H$6,0,10*ROW('Water Data'!H64)),NA())</f>
        <v>#N/A</v>
      </c>
      <c r="R70" s="504" t="e">
        <f ca="1">+IF(AND(ISNUMBER(OFFSET('Water Data'!$H$9,0,10*ROW('Water Data'!H64))),'Data Summary'!CG70="Yes"),OFFSET('Water Data'!$H$9,0,10*ROW('Water Data'!H64)),NA())</f>
        <v>#N/A</v>
      </c>
      <c r="S70" s="504" t="e">
        <f ca="1">+IF(AND(ISNUMBER(OFFSET('Water Data'!$I$4,0,10*ROW('Water Data'!I64))),'Data Summary'!CH70="Yes"),100-OFFSET('Water Data'!$I$4,0,10*ROW('Water Data'!I64)),NA())</f>
        <v>#N/A</v>
      </c>
      <c r="T70" s="504" t="e">
        <f ca="1">+IF(AND(ISNUMBER(OFFSET('Water Data'!$I$6,0,10*ROW('Water Data'!I64))),'Data Summary'!CI70="Yes"),OFFSET('Water Data'!$I$6,0,10*ROW('Water Data'!I64)),NA())</f>
        <v>#N/A</v>
      </c>
      <c r="U70" s="504" t="e">
        <f ca="1">+IF(AND(ISNUMBER(OFFSET('Water Data'!$I$9,0,10*ROW('Water Data'!I64))),'Data Summary'!CJ70="Yes"),OFFSET('Water Data'!$I$9,0,10*ROW('Water Data'!I64)),NA())</f>
        <v>#N/A</v>
      </c>
      <c r="V70" s="505" t="e">
        <f ca="1">+IF(AND(ISNUMBER(OFFSET('Sanitation Data'!$D$4,0,10*ROW('Sanitation Data'!D64))),'Data Summary'!CK70="Yes"),100-OFFSET('Sanitation Data'!$D$4,0,10*ROW('Sanitation Data'!D64)),NA())</f>
        <v>#N/A</v>
      </c>
      <c r="W70" s="505" t="e">
        <f ca="1">+IF(AND(ISNUMBER(OFFSET('Sanitation Data'!$D$6,0,10*ROW('Sanitation Data'!D64))),'Data Summary'!CL70="Yes"),OFFSET('Sanitation Data'!$D$6,0,10*ROW('Sanitation Data'!D64)),NA())</f>
        <v>#N/A</v>
      </c>
      <c r="X70" s="505" t="e">
        <f ca="1">+IF(AND(ISNUMBER(OFFSET('Sanitation Data'!$D$10,0,10*ROW('Sanitation Data'!D64))),'Data Summary'!CM70="Yes"),OFFSET('Sanitation Data'!$D$10,0,10*ROW('Sanitation Data'!D64)),NA())</f>
        <v>#N/A</v>
      </c>
      <c r="Y70" s="505" t="e">
        <f ca="1">+IF(AND(ISNUMBER(OFFSET('Sanitation Data'!$D$11,0,10*ROW('Sanitation Data'!D64))),'Data Summary'!CN70="Yes"),OFFSET('Sanitation Data'!$D$11,0,10*ROW('Sanitation Data'!D64)),NA())</f>
        <v>#N/A</v>
      </c>
      <c r="Z70" s="505" t="e">
        <f ca="1">+IF(AND(ISNUMBER(OFFSET('Sanitation Data'!$D$12,0,10*ROW('Sanitation Data'!D64))),'Data Summary'!CO70="Yes"),OFFSET('Sanitation Data'!$D$12,0,10*ROW('Sanitation Data'!D64)),NA())</f>
        <v>#N/A</v>
      </c>
      <c r="AA70" s="505" t="e">
        <f ca="1">+IF(AND(ISNUMBER(OFFSET('Sanitation Data'!$E$4,0,10*ROW('Sanitation Data'!E64))),'Data Summary'!CP70="Yes"),100-OFFSET('Sanitation Data'!$E$4,0,10*ROW('Sanitation Data'!E64)),NA())</f>
        <v>#N/A</v>
      </c>
      <c r="AB70" s="505" t="e">
        <f ca="1">+IF(AND(ISNUMBER(OFFSET('Sanitation Data'!$E$6,0,10*ROW('Sanitation Data'!E64))),'Data Summary'!CQ70="Yes"),OFFSET('Sanitation Data'!$E$6,0,10*ROW('Sanitation Data'!E64)),NA())</f>
        <v>#N/A</v>
      </c>
      <c r="AC70" s="505" t="e">
        <f ca="1">+IF(AND(ISNUMBER(OFFSET('Sanitation Data'!$E$10,0,10*ROW('Sanitation Data'!E64))),'Data Summary'!CR70="Yes"),OFFSET('Sanitation Data'!$E$10,0,10*ROW('Sanitation Data'!E64)),NA())</f>
        <v>#N/A</v>
      </c>
      <c r="AD70" s="505" t="e">
        <f ca="1">+IF(AND(ISNUMBER(OFFSET('Sanitation Data'!$E$11,0,10*ROW('Sanitation Data'!E64))),'Data Summary'!CS70="Yes"),OFFSET('Sanitation Data'!$E$11,0,10*ROW('Sanitation Data'!E64)),NA())</f>
        <v>#N/A</v>
      </c>
      <c r="AE70" s="505" t="e">
        <f ca="1">+IF(AND(ISNUMBER(OFFSET('Sanitation Data'!$E$12,0,10*ROW('Sanitation Data'!E64))),'Data Summary'!CT70="Yes"),OFFSET('Sanitation Data'!$E$12,0,10*ROW('Sanitation Data'!E64)),NA())</f>
        <v>#N/A</v>
      </c>
      <c r="AF70" s="505" t="e">
        <f ca="1">+IF(AND(ISNUMBER(OFFSET('Sanitation Data'!$F$4,0,10*ROW('Sanitation Data'!F64))),'Data Summary'!CU70="Yes"),100-OFFSET('Sanitation Data'!$F$4,0,10*ROW('Sanitation Data'!F64)),NA())</f>
        <v>#N/A</v>
      </c>
      <c r="AG70" s="505" t="e">
        <f ca="1">+IF(AND(ISNUMBER(OFFSET('Sanitation Data'!$F$6,0,10*ROW('Sanitation Data'!F64))),'Data Summary'!CV70="Yes"),OFFSET('Sanitation Data'!$F$6,0,10*ROW('Sanitation Data'!F64)),NA())</f>
        <v>#N/A</v>
      </c>
      <c r="AH70" s="505" t="e">
        <f ca="1">+IF(AND(ISNUMBER(OFFSET('Sanitation Data'!$F$10,0,10*ROW('Sanitation Data'!F64))),'Data Summary'!CW70="Yes"),OFFSET('Sanitation Data'!$F$10,0,10*ROW('Sanitation Data'!F64)),NA())</f>
        <v>#N/A</v>
      </c>
      <c r="AI70" s="505" t="e">
        <f ca="1">+IF(AND(ISNUMBER(OFFSET('Sanitation Data'!$F$11,0,10*ROW('Sanitation Data'!F64))),'Data Summary'!CX70="Yes"),OFFSET('Sanitation Data'!$F$11,0,10*ROW('Sanitation Data'!F64)),NA())</f>
        <v>#N/A</v>
      </c>
      <c r="AJ70" s="505" t="e">
        <f ca="1">+IF(AND(ISNUMBER(OFFSET('Sanitation Data'!$F$12,0,10*ROW('Sanitation Data'!F64))),'Data Summary'!CY70="Yes"),OFFSET('Sanitation Data'!$F$12,0,10*ROW('Sanitation Data'!F64)),NA())</f>
        <v>#N/A</v>
      </c>
      <c r="AK70" s="505" t="e">
        <f ca="1">+IF(AND(ISNUMBER(OFFSET('Sanitation Data'!$G$4,0,10*ROW('Sanitation Data'!G64))),'Data Summary'!CZ70="Yes"),100-OFFSET('Sanitation Data'!$G$4,0,10*ROW('Sanitation Data'!G64)),NA())</f>
        <v>#N/A</v>
      </c>
      <c r="AL70" s="505" t="e">
        <f ca="1">+IF(AND(ISNUMBER(OFFSET('Sanitation Data'!$G$6,0,10*ROW('Sanitation Data'!G64))),'Data Summary'!DA70="Yes"),OFFSET('Sanitation Data'!$G$6,0,10*ROW('Sanitation Data'!G64)),NA())</f>
        <v>#N/A</v>
      </c>
      <c r="AM70" s="505" t="e">
        <f ca="1">+IF(AND(ISNUMBER(OFFSET('Sanitation Data'!$G$10,0,10*ROW('Sanitation Data'!G64))),'Data Summary'!DB70="Yes"),OFFSET('Sanitation Data'!$G$10,0,10*ROW('Sanitation Data'!G64)),NA())</f>
        <v>#N/A</v>
      </c>
      <c r="AN70" s="505" t="e">
        <f ca="1">+IF(AND(ISNUMBER(OFFSET('Sanitation Data'!$G$11,0,10*ROW('Sanitation Data'!G64))),'Data Summary'!DC70="Yes"),OFFSET('Sanitation Data'!$G$11,0,10*ROW('Sanitation Data'!G64)),NA())</f>
        <v>#N/A</v>
      </c>
      <c r="AO70" s="505" t="e">
        <f ca="1">+IF(AND(ISNUMBER(OFFSET('Sanitation Data'!$G$12,0,10*ROW('Sanitation Data'!G64))),'Data Summary'!DD70="Yes"),OFFSET('Sanitation Data'!$G$12,0,10*ROW('Sanitation Data'!G64)),NA())</f>
        <v>#N/A</v>
      </c>
      <c r="AP70" s="505" t="e">
        <f ca="1">+IF(AND(ISNUMBER(OFFSET('Sanitation Data'!$H$4,0,10*ROW('Sanitation Data'!H64))),'Data Summary'!DE70="Yes"),100-OFFSET('Sanitation Data'!$H$4,0,10*ROW('Sanitation Data'!H64)),NA())</f>
        <v>#N/A</v>
      </c>
      <c r="AQ70" s="505" t="e">
        <f ca="1">+IF(AND(ISNUMBER(OFFSET('Sanitation Data'!$H$6,0,10*ROW('Sanitation Data'!H64))),'Data Summary'!DF70="Yes"),OFFSET('Sanitation Data'!$H$6,0,10*ROW('Sanitation Data'!H64)),NA())</f>
        <v>#N/A</v>
      </c>
      <c r="AR70" s="505" t="e">
        <f ca="1">+IF(AND(ISNUMBER(OFFSET('Sanitation Data'!$H$10,0,10*ROW('Sanitation Data'!H64))),'Data Summary'!DG70="Yes"),OFFSET('Sanitation Data'!$H$10,0,10*ROW('Sanitation Data'!H64)),NA())</f>
        <v>#N/A</v>
      </c>
      <c r="AS70" s="505" t="e">
        <f ca="1">+IF(AND(ISNUMBER(OFFSET('Sanitation Data'!$H$11,0,10*ROW('Sanitation Data'!H64))),'Data Summary'!DH70="Yes"),OFFSET('Sanitation Data'!$H$11,0,10*ROW('Sanitation Data'!H64)),NA())</f>
        <v>#N/A</v>
      </c>
      <c r="AT70" s="505" t="e">
        <f ca="1">+IF(AND(ISNUMBER(OFFSET('Sanitation Data'!$H$12,0,10*ROW('Sanitation Data'!H64))),'Data Summary'!DI70="Yes"),OFFSET('Sanitation Data'!$H$12,0,10*ROW('Sanitation Data'!H64)),NA())</f>
        <v>#N/A</v>
      </c>
      <c r="AU70" s="505" t="e">
        <f ca="1">+IF(AND(ISNUMBER(OFFSET('Sanitation Data'!$I$4,0,10*ROW('Sanitation Data'!I64))),'Data Summary'!DJ70="Yes"),100-OFFSET('Sanitation Data'!$I$4,0,10*ROW('Sanitation Data'!I64)),NA())</f>
        <v>#N/A</v>
      </c>
      <c r="AV70" s="505" t="e">
        <f ca="1">+IF(AND(ISNUMBER(OFFSET('Sanitation Data'!$I$6,0,10*ROW('Sanitation Data'!I64))),'Data Summary'!DK70="Yes"),OFFSET('Sanitation Data'!$I$6,0,10*ROW('Sanitation Data'!I64)),NA())</f>
        <v>#N/A</v>
      </c>
      <c r="AW70" s="505" t="e">
        <f ca="1">+IF(AND(ISNUMBER(OFFSET('Sanitation Data'!$I$10,0,10*ROW('Sanitation Data'!I64))),'Data Summary'!DL70="Yes"),OFFSET('Sanitation Data'!$I$10,0,10*ROW('Sanitation Data'!I64)),NA())</f>
        <v>#N/A</v>
      </c>
      <c r="AX70" s="505" t="e">
        <f ca="1">+IF(AND(ISNUMBER(OFFSET('Sanitation Data'!$I$11,0,10*ROW('Sanitation Data'!I64))),'Data Summary'!DM70="Yes"),OFFSET('Sanitation Data'!$I$11,0,10*ROW('Sanitation Data'!I64)),NA())</f>
        <v>#N/A</v>
      </c>
      <c r="AY70" s="505" t="e">
        <f ca="1">+IF(AND(ISNUMBER(OFFSET('Sanitation Data'!$I$12,0,10*ROW('Sanitation Data'!I64))),'Data Summary'!DN70="Yes"),OFFSET('Sanitation Data'!$I$12,0,10*ROW('Sanitation Data'!I64)),NA())</f>
        <v>#N/A</v>
      </c>
      <c r="AZ70" s="506" t="e">
        <f ca="1">+IF(AND(ISNUMBER(OFFSET('Hygiene Data'!$D$5,0,10*ROW('Hygiene Data'!D64))),'Data Summary'!DO70="Yes"),OFFSET('Hygiene Data'!$D$5,0,10*ROW('Hygiene Data'!D64)),NA())</f>
        <v>#N/A</v>
      </c>
      <c r="BA70" s="506" t="e">
        <f ca="1">+IF(AND(ISNUMBER(OFFSET('Hygiene Data'!$D$7,0,10*ROW('Hygiene Data'!D64))),'Data Summary'!DP70="Yes"),OFFSET('Hygiene Data'!$D$7,0,10*ROW('Hygiene Data'!D64)),NA())</f>
        <v>#N/A</v>
      </c>
      <c r="BB70" s="506" t="e">
        <f ca="1">+IF(AND(ISNUMBER(OFFSET('Hygiene Data'!$D$9,0,10*ROW('Hygiene Data'!D64))),'Data Summary'!DQ70="Yes"),OFFSET('Hygiene Data'!$D$9,0,10*ROW('Hygiene Data'!D64)),NA())</f>
        <v>#N/A</v>
      </c>
      <c r="BC70" s="506" t="e">
        <f ca="1">+IF(AND(ISNUMBER(OFFSET('Hygiene Data'!$E$5,0,10*ROW('Hygiene Data'!E64))),'Data Summary'!DR70="Yes"),OFFSET('Hygiene Data'!$E$5,0,10*ROW('Hygiene Data'!E64)),NA())</f>
        <v>#N/A</v>
      </c>
      <c r="BD70" s="506" t="e">
        <f ca="1">+IF(AND(ISNUMBER(OFFSET('Hygiene Data'!$E$7,0,10*ROW('Hygiene Data'!E64))),'Data Summary'!DS70="Yes"),OFFSET('Hygiene Data'!$E$7,0,10*ROW('Hygiene Data'!E64)),NA())</f>
        <v>#N/A</v>
      </c>
      <c r="BE70" s="506" t="e">
        <f ca="1">+IF(AND(ISNUMBER(OFFSET('Hygiene Data'!$E$9,0,10*ROW('Hygiene Data'!E64))),'Data Summary'!DT70="Yes"),OFFSET('Hygiene Data'!$E$9,0,10*ROW('Hygiene Data'!E64)),NA())</f>
        <v>#N/A</v>
      </c>
      <c r="BF70" s="506" t="e">
        <f ca="1">+IF(AND(ISNUMBER(OFFSET('Hygiene Data'!$F$5,0,10*ROW('Hygiene Data'!F64))),'Data Summary'!DU70="Yes"),OFFSET('Hygiene Data'!$F$5,0,10*ROW('Hygiene Data'!F64)),NA())</f>
        <v>#N/A</v>
      </c>
      <c r="BG70" s="506" t="e">
        <f ca="1">+IF(AND(ISNUMBER(OFFSET('Hygiene Data'!$F$7,0,10*ROW('Hygiene Data'!F64))),'Data Summary'!DV70="Yes"),OFFSET('Hygiene Data'!$F$7,0,10*ROW('Hygiene Data'!F64)),NA())</f>
        <v>#N/A</v>
      </c>
      <c r="BH70" s="506" t="e">
        <f ca="1">+IF(AND(ISNUMBER(OFFSET('Hygiene Data'!$F$9,0,10*ROW('Hygiene Data'!F64))),'Data Summary'!DW70="Yes"),OFFSET('Hygiene Data'!$F$9,0,10*ROW('Hygiene Data'!F64)),NA())</f>
        <v>#N/A</v>
      </c>
      <c r="BI70" s="506" t="e">
        <f ca="1">+IF(AND(ISNUMBER(OFFSET('Hygiene Data'!$G$5,0,10*ROW('Hygiene Data'!G64))),'Data Summary'!DX70="Yes"),OFFSET('Hygiene Data'!$G$5,0,10*ROW('Hygiene Data'!G64)),NA())</f>
        <v>#N/A</v>
      </c>
      <c r="BJ70" s="506" t="e">
        <f ca="1">+IF(AND(ISNUMBER(OFFSET('Hygiene Data'!$G$7,0,10*ROW('Hygiene Data'!G64))),'Data Summary'!DY70="Yes"),OFFSET('Hygiene Data'!$G$7,0,10*ROW('Hygiene Data'!G64)),NA())</f>
        <v>#N/A</v>
      </c>
      <c r="BK70" s="506" t="e">
        <f ca="1">+IF(AND(ISNUMBER(OFFSET('Hygiene Data'!$G$9,0,10*ROW('Hygiene Data'!G64))),'Data Summary'!DZ70="Yes"),OFFSET('Hygiene Data'!$G$9,0,10*ROW('Hygiene Data'!G64)),NA())</f>
        <v>#N/A</v>
      </c>
      <c r="BL70" s="506" t="e">
        <f ca="1">+IF(AND(ISNUMBER(OFFSET('Hygiene Data'!$H$5,0,10*ROW('Hygiene Data'!H64))),'Data Summary'!EA70="Yes"),OFFSET('Hygiene Data'!$H$5,0,10*ROW('Hygiene Data'!H64)),NA())</f>
        <v>#N/A</v>
      </c>
      <c r="BM70" s="506" t="e">
        <f ca="1">+IF(AND(ISNUMBER(OFFSET('Hygiene Data'!$H$7,0,10*ROW('Hygiene Data'!H64))),'Data Summary'!EB70="Yes"),OFFSET('Hygiene Data'!$H$7,0,10*ROW('Hygiene Data'!H64)),NA())</f>
        <v>#N/A</v>
      </c>
      <c r="BN70" s="506" t="e">
        <f ca="1">+IF(AND(ISNUMBER(OFFSET('Hygiene Data'!$H$9,0,10*ROW('Hygiene Data'!H64))),'Data Summary'!EC70="Yes"),OFFSET('Hygiene Data'!$H$9,0,10*ROW('Hygiene Data'!H64)),NA())</f>
        <v>#N/A</v>
      </c>
      <c r="BO70" s="506" t="e">
        <f ca="1">+IF(AND(ISNUMBER(OFFSET('Hygiene Data'!$I$5,0,10*ROW('Hygiene Data'!I64))),'Data Summary'!ED70="Yes"),OFFSET('Hygiene Data'!$I$5,0,10*ROW('Hygiene Data'!I64)),NA())</f>
        <v>#N/A</v>
      </c>
      <c r="BP70" s="506" t="e">
        <f ca="1">+IF(AND(ISNUMBER(OFFSET('Hygiene Data'!$I$7,0,10*ROW('Hygiene Data'!I64))),'Data Summary'!EE70="Yes"),OFFSET('Hygiene Data'!$I$7,0,10*ROW('Hygiene Data'!I64)),NA())</f>
        <v>#N/A</v>
      </c>
      <c r="BQ70" s="506" t="e">
        <f ca="1">+IF(AND(ISNUMBER(OFFSET('Hygiene Data'!$I$9,0,10*ROW('Hygiene Data'!I64))),'Data Summary'!EF70="Yes"),OFFSET('Hygiene Data'!$I$9,0,10*ROW('Hygiene Data'!I64)),NA())</f>
        <v>#N/A</v>
      </c>
    </row>
    <row r="71" spans="1:69" x14ac:dyDescent="0.25">
      <c r="A71" s="502" t="e">
        <f ca="1">+RIGHT('Data Summary'!A71,LEN('Data Summary'!A71)-9)</f>
        <v>#VALUE!</v>
      </c>
      <c r="B71" s="476" t="str">
        <f ca="1">+IF(ISTEXT('Data Summary'!B71),'Data Summary'!B71,"")</f>
        <v/>
      </c>
      <c r="C71" s="503" t="e">
        <f ca="1">+VALUE('Data Summary'!C71)</f>
        <v>#VALUE!</v>
      </c>
      <c r="D71" s="504" t="e">
        <f ca="1">+IF(AND(ISNUMBER(OFFSET('Water Data'!$D$4,0,10*ROW('Water Data'!D65))),'Data Summary'!BS71="Yes"),100-OFFSET('Water Data'!$D$4,0,10*ROW('Water Data'!D65)),NA())</f>
        <v>#N/A</v>
      </c>
      <c r="E71" s="504" t="e">
        <f ca="1">+IF(AND(ISNUMBER(OFFSET('Water Data'!$D$6,0,10*ROW('Water Data'!D65))),'Data Summary'!BT71="Yes"),OFFSET('Water Data'!$D$6,0,10*ROW('Water Data'!D65)),NA())</f>
        <v>#N/A</v>
      </c>
      <c r="F71" s="504" t="e">
        <f ca="1">+IF(AND(ISNUMBER(OFFSET('Water Data'!$D$9,0,10*ROW('Water Data'!D65))),'Data Summary'!BU71="Yes"),OFFSET('Water Data'!$D$9,0,10*ROW('Water Data'!D65)),NA())</f>
        <v>#N/A</v>
      </c>
      <c r="G71" s="504" t="e">
        <f ca="1">+IF(AND(ISNUMBER(OFFSET('Water Data'!$E$4,0,10*ROW('Water Data'!E65))),'Data Summary'!BV71="Yes"),100-OFFSET('Water Data'!$E$4,0,10*ROW('Water Data'!E65)),NA())</f>
        <v>#N/A</v>
      </c>
      <c r="H71" s="504" t="e">
        <f ca="1">+IF(AND(ISNUMBER(OFFSET('Water Data'!$E$6,0,10*ROW('Water Data'!E65))),'Data Summary'!BW71="Yes"),OFFSET('Water Data'!$E$6,0,10*ROW('Water Data'!E65)),NA())</f>
        <v>#N/A</v>
      </c>
      <c r="I71" s="504" t="e">
        <f ca="1">+IF(AND(ISNUMBER(OFFSET('Water Data'!$E$9,0,10*ROW('Water Data'!E65))),'Data Summary'!BX71="Yes"),OFFSET('Water Data'!$E$9,0,10*ROW('Water Data'!E65)),NA())</f>
        <v>#N/A</v>
      </c>
      <c r="J71" s="504" t="e">
        <f ca="1">+IF(AND(ISNUMBER(OFFSET('Water Data'!$F$4,0,10*ROW('Water Data'!F65))),'Data Summary'!BY71="Yes"),100-OFFSET('Water Data'!$F$4,0,10*ROW('Water Data'!F65)),NA())</f>
        <v>#N/A</v>
      </c>
      <c r="K71" s="504" t="e">
        <f ca="1">+IF(AND(ISNUMBER(OFFSET('Water Data'!$F$6,0,10*ROW('Water Data'!F65))),'Data Summary'!BZ71="Yes"),OFFSET('Water Data'!$F$6,0,10*ROW('Water Data'!F65)),NA())</f>
        <v>#N/A</v>
      </c>
      <c r="L71" s="504" t="e">
        <f ca="1">+IF(AND(ISNUMBER(OFFSET('Water Data'!$F$9,0,10*ROW('Water Data'!F65))),'Data Summary'!CA71="Yes"),OFFSET('Water Data'!$F$9,0,10*ROW('Water Data'!F65)),NA())</f>
        <v>#N/A</v>
      </c>
      <c r="M71" s="504" t="e">
        <f ca="1">+IF(AND(ISNUMBER(OFFSET('Water Data'!$G$4,0,10*ROW('Water Data'!G65))),'Data Summary'!CB71="Yes"),100-OFFSET('Water Data'!$G$4,0,10*ROW('Water Data'!G65)),NA())</f>
        <v>#N/A</v>
      </c>
      <c r="N71" s="504" t="e">
        <f ca="1">+IF(AND(ISNUMBER(OFFSET('Water Data'!$G$6,0,10*ROW('Water Data'!G65))),'Data Summary'!CC71="Yes"),OFFSET('Water Data'!$G$6,0,10*ROW('Water Data'!G65)),NA())</f>
        <v>#N/A</v>
      </c>
      <c r="O71" s="504" t="e">
        <f ca="1">+IF(AND(ISNUMBER(OFFSET('Water Data'!$G$9,0,10*ROW('Water Data'!G65))),'Data Summary'!CD71="Yes"),OFFSET('Water Data'!$G$9,0,10*ROW('Water Data'!G65)),NA())</f>
        <v>#N/A</v>
      </c>
      <c r="P71" s="504" t="e">
        <f ca="1">+IF(AND(ISNUMBER(OFFSET('Water Data'!$H$4,0,10*ROW('Water Data'!H65))),'Data Summary'!CE71="Yes"),100-OFFSET('Water Data'!$H$4,0,10*ROW('Water Data'!H65)),NA())</f>
        <v>#N/A</v>
      </c>
      <c r="Q71" s="504" t="e">
        <f ca="1">+IF(AND(ISNUMBER(OFFSET('Water Data'!$H$6,0,10*ROW('Water Data'!H65))),'Data Summary'!CF71="Yes"),OFFSET('Water Data'!$H$6,0,10*ROW('Water Data'!H65)),NA())</f>
        <v>#N/A</v>
      </c>
      <c r="R71" s="504" t="e">
        <f ca="1">+IF(AND(ISNUMBER(OFFSET('Water Data'!$H$9,0,10*ROW('Water Data'!H65))),'Data Summary'!CG71="Yes"),OFFSET('Water Data'!$H$9,0,10*ROW('Water Data'!H65)),NA())</f>
        <v>#N/A</v>
      </c>
      <c r="S71" s="504" t="e">
        <f ca="1">+IF(AND(ISNUMBER(OFFSET('Water Data'!$I$4,0,10*ROW('Water Data'!I65))),'Data Summary'!CH71="Yes"),100-OFFSET('Water Data'!$I$4,0,10*ROW('Water Data'!I65)),NA())</f>
        <v>#N/A</v>
      </c>
      <c r="T71" s="504" t="e">
        <f ca="1">+IF(AND(ISNUMBER(OFFSET('Water Data'!$I$6,0,10*ROW('Water Data'!I65))),'Data Summary'!CI71="Yes"),OFFSET('Water Data'!$I$6,0,10*ROW('Water Data'!I65)),NA())</f>
        <v>#N/A</v>
      </c>
      <c r="U71" s="504" t="e">
        <f ca="1">+IF(AND(ISNUMBER(OFFSET('Water Data'!$I$9,0,10*ROW('Water Data'!I65))),'Data Summary'!CJ71="Yes"),OFFSET('Water Data'!$I$9,0,10*ROW('Water Data'!I65)),NA())</f>
        <v>#N/A</v>
      </c>
      <c r="V71" s="505" t="e">
        <f ca="1">+IF(AND(ISNUMBER(OFFSET('Sanitation Data'!$D$4,0,10*ROW('Sanitation Data'!D65))),'Data Summary'!CK71="Yes"),100-OFFSET('Sanitation Data'!$D$4,0,10*ROW('Sanitation Data'!D65)),NA())</f>
        <v>#N/A</v>
      </c>
      <c r="W71" s="505" t="e">
        <f ca="1">+IF(AND(ISNUMBER(OFFSET('Sanitation Data'!$D$6,0,10*ROW('Sanitation Data'!D65))),'Data Summary'!CL71="Yes"),OFFSET('Sanitation Data'!$D$6,0,10*ROW('Sanitation Data'!D65)),NA())</f>
        <v>#N/A</v>
      </c>
      <c r="X71" s="505" t="e">
        <f ca="1">+IF(AND(ISNUMBER(OFFSET('Sanitation Data'!$D$10,0,10*ROW('Sanitation Data'!D65))),'Data Summary'!CM71="Yes"),OFFSET('Sanitation Data'!$D$10,0,10*ROW('Sanitation Data'!D65)),NA())</f>
        <v>#N/A</v>
      </c>
      <c r="Y71" s="505" t="e">
        <f ca="1">+IF(AND(ISNUMBER(OFFSET('Sanitation Data'!$D$11,0,10*ROW('Sanitation Data'!D65))),'Data Summary'!CN71="Yes"),OFFSET('Sanitation Data'!$D$11,0,10*ROW('Sanitation Data'!D65)),NA())</f>
        <v>#N/A</v>
      </c>
      <c r="Z71" s="505" t="e">
        <f ca="1">+IF(AND(ISNUMBER(OFFSET('Sanitation Data'!$D$12,0,10*ROW('Sanitation Data'!D65))),'Data Summary'!CO71="Yes"),OFFSET('Sanitation Data'!$D$12,0,10*ROW('Sanitation Data'!D65)),NA())</f>
        <v>#N/A</v>
      </c>
      <c r="AA71" s="505" t="e">
        <f ca="1">+IF(AND(ISNUMBER(OFFSET('Sanitation Data'!$E$4,0,10*ROW('Sanitation Data'!E65))),'Data Summary'!CP71="Yes"),100-OFFSET('Sanitation Data'!$E$4,0,10*ROW('Sanitation Data'!E65)),NA())</f>
        <v>#N/A</v>
      </c>
      <c r="AB71" s="505" t="e">
        <f ca="1">+IF(AND(ISNUMBER(OFFSET('Sanitation Data'!$E$6,0,10*ROW('Sanitation Data'!E65))),'Data Summary'!CQ71="Yes"),OFFSET('Sanitation Data'!$E$6,0,10*ROW('Sanitation Data'!E65)),NA())</f>
        <v>#N/A</v>
      </c>
      <c r="AC71" s="505" t="e">
        <f ca="1">+IF(AND(ISNUMBER(OFFSET('Sanitation Data'!$E$10,0,10*ROW('Sanitation Data'!E65))),'Data Summary'!CR71="Yes"),OFFSET('Sanitation Data'!$E$10,0,10*ROW('Sanitation Data'!E65)),NA())</f>
        <v>#N/A</v>
      </c>
      <c r="AD71" s="505" t="e">
        <f ca="1">+IF(AND(ISNUMBER(OFFSET('Sanitation Data'!$E$11,0,10*ROW('Sanitation Data'!E65))),'Data Summary'!CS71="Yes"),OFFSET('Sanitation Data'!$E$11,0,10*ROW('Sanitation Data'!E65)),NA())</f>
        <v>#N/A</v>
      </c>
      <c r="AE71" s="505" t="e">
        <f ca="1">+IF(AND(ISNUMBER(OFFSET('Sanitation Data'!$E$12,0,10*ROW('Sanitation Data'!E65))),'Data Summary'!CT71="Yes"),OFFSET('Sanitation Data'!$E$12,0,10*ROW('Sanitation Data'!E65)),NA())</f>
        <v>#N/A</v>
      </c>
      <c r="AF71" s="505" t="e">
        <f ca="1">+IF(AND(ISNUMBER(OFFSET('Sanitation Data'!$F$4,0,10*ROW('Sanitation Data'!F65))),'Data Summary'!CU71="Yes"),100-OFFSET('Sanitation Data'!$F$4,0,10*ROW('Sanitation Data'!F65)),NA())</f>
        <v>#N/A</v>
      </c>
      <c r="AG71" s="505" t="e">
        <f ca="1">+IF(AND(ISNUMBER(OFFSET('Sanitation Data'!$F$6,0,10*ROW('Sanitation Data'!F65))),'Data Summary'!CV71="Yes"),OFFSET('Sanitation Data'!$F$6,0,10*ROW('Sanitation Data'!F65)),NA())</f>
        <v>#N/A</v>
      </c>
      <c r="AH71" s="505" t="e">
        <f ca="1">+IF(AND(ISNUMBER(OFFSET('Sanitation Data'!$F$10,0,10*ROW('Sanitation Data'!F65))),'Data Summary'!CW71="Yes"),OFFSET('Sanitation Data'!$F$10,0,10*ROW('Sanitation Data'!F65)),NA())</f>
        <v>#N/A</v>
      </c>
      <c r="AI71" s="505" t="e">
        <f ca="1">+IF(AND(ISNUMBER(OFFSET('Sanitation Data'!$F$11,0,10*ROW('Sanitation Data'!F65))),'Data Summary'!CX71="Yes"),OFFSET('Sanitation Data'!$F$11,0,10*ROW('Sanitation Data'!F65)),NA())</f>
        <v>#N/A</v>
      </c>
      <c r="AJ71" s="505" t="e">
        <f ca="1">+IF(AND(ISNUMBER(OFFSET('Sanitation Data'!$F$12,0,10*ROW('Sanitation Data'!F65))),'Data Summary'!CY71="Yes"),OFFSET('Sanitation Data'!$F$12,0,10*ROW('Sanitation Data'!F65)),NA())</f>
        <v>#N/A</v>
      </c>
      <c r="AK71" s="505" t="e">
        <f ca="1">+IF(AND(ISNUMBER(OFFSET('Sanitation Data'!$G$4,0,10*ROW('Sanitation Data'!G65))),'Data Summary'!CZ71="Yes"),100-OFFSET('Sanitation Data'!$G$4,0,10*ROW('Sanitation Data'!G65)),NA())</f>
        <v>#N/A</v>
      </c>
      <c r="AL71" s="505" t="e">
        <f ca="1">+IF(AND(ISNUMBER(OFFSET('Sanitation Data'!$G$6,0,10*ROW('Sanitation Data'!G65))),'Data Summary'!DA71="Yes"),OFFSET('Sanitation Data'!$G$6,0,10*ROW('Sanitation Data'!G65)),NA())</f>
        <v>#N/A</v>
      </c>
      <c r="AM71" s="505" t="e">
        <f ca="1">+IF(AND(ISNUMBER(OFFSET('Sanitation Data'!$G$10,0,10*ROW('Sanitation Data'!G65))),'Data Summary'!DB71="Yes"),OFFSET('Sanitation Data'!$G$10,0,10*ROW('Sanitation Data'!G65)),NA())</f>
        <v>#N/A</v>
      </c>
      <c r="AN71" s="505" t="e">
        <f ca="1">+IF(AND(ISNUMBER(OFFSET('Sanitation Data'!$G$11,0,10*ROW('Sanitation Data'!G65))),'Data Summary'!DC71="Yes"),OFFSET('Sanitation Data'!$G$11,0,10*ROW('Sanitation Data'!G65)),NA())</f>
        <v>#N/A</v>
      </c>
      <c r="AO71" s="505" t="e">
        <f ca="1">+IF(AND(ISNUMBER(OFFSET('Sanitation Data'!$G$12,0,10*ROW('Sanitation Data'!G65))),'Data Summary'!DD71="Yes"),OFFSET('Sanitation Data'!$G$12,0,10*ROW('Sanitation Data'!G65)),NA())</f>
        <v>#N/A</v>
      </c>
      <c r="AP71" s="505" t="e">
        <f ca="1">+IF(AND(ISNUMBER(OFFSET('Sanitation Data'!$H$4,0,10*ROW('Sanitation Data'!H65))),'Data Summary'!DE71="Yes"),100-OFFSET('Sanitation Data'!$H$4,0,10*ROW('Sanitation Data'!H65)),NA())</f>
        <v>#N/A</v>
      </c>
      <c r="AQ71" s="505" t="e">
        <f ca="1">+IF(AND(ISNUMBER(OFFSET('Sanitation Data'!$H$6,0,10*ROW('Sanitation Data'!H65))),'Data Summary'!DF71="Yes"),OFFSET('Sanitation Data'!$H$6,0,10*ROW('Sanitation Data'!H65)),NA())</f>
        <v>#N/A</v>
      </c>
      <c r="AR71" s="505" t="e">
        <f ca="1">+IF(AND(ISNUMBER(OFFSET('Sanitation Data'!$H$10,0,10*ROW('Sanitation Data'!H65))),'Data Summary'!DG71="Yes"),OFFSET('Sanitation Data'!$H$10,0,10*ROW('Sanitation Data'!H65)),NA())</f>
        <v>#N/A</v>
      </c>
      <c r="AS71" s="505" t="e">
        <f ca="1">+IF(AND(ISNUMBER(OFFSET('Sanitation Data'!$H$11,0,10*ROW('Sanitation Data'!H65))),'Data Summary'!DH71="Yes"),OFFSET('Sanitation Data'!$H$11,0,10*ROW('Sanitation Data'!H65)),NA())</f>
        <v>#N/A</v>
      </c>
      <c r="AT71" s="505" t="e">
        <f ca="1">+IF(AND(ISNUMBER(OFFSET('Sanitation Data'!$H$12,0,10*ROW('Sanitation Data'!H65))),'Data Summary'!DI71="Yes"),OFFSET('Sanitation Data'!$H$12,0,10*ROW('Sanitation Data'!H65)),NA())</f>
        <v>#N/A</v>
      </c>
      <c r="AU71" s="505" t="e">
        <f ca="1">+IF(AND(ISNUMBER(OFFSET('Sanitation Data'!$I$4,0,10*ROW('Sanitation Data'!I65))),'Data Summary'!DJ71="Yes"),100-OFFSET('Sanitation Data'!$I$4,0,10*ROW('Sanitation Data'!I65)),NA())</f>
        <v>#N/A</v>
      </c>
      <c r="AV71" s="505" t="e">
        <f ca="1">+IF(AND(ISNUMBER(OFFSET('Sanitation Data'!$I$6,0,10*ROW('Sanitation Data'!I65))),'Data Summary'!DK71="Yes"),OFFSET('Sanitation Data'!$I$6,0,10*ROW('Sanitation Data'!I65)),NA())</f>
        <v>#N/A</v>
      </c>
      <c r="AW71" s="505" t="e">
        <f ca="1">+IF(AND(ISNUMBER(OFFSET('Sanitation Data'!$I$10,0,10*ROW('Sanitation Data'!I65))),'Data Summary'!DL71="Yes"),OFFSET('Sanitation Data'!$I$10,0,10*ROW('Sanitation Data'!I65)),NA())</f>
        <v>#N/A</v>
      </c>
      <c r="AX71" s="505" t="e">
        <f ca="1">+IF(AND(ISNUMBER(OFFSET('Sanitation Data'!$I$11,0,10*ROW('Sanitation Data'!I65))),'Data Summary'!DM71="Yes"),OFFSET('Sanitation Data'!$I$11,0,10*ROW('Sanitation Data'!I65)),NA())</f>
        <v>#N/A</v>
      </c>
      <c r="AY71" s="505" t="e">
        <f ca="1">+IF(AND(ISNUMBER(OFFSET('Sanitation Data'!$I$12,0,10*ROW('Sanitation Data'!I65))),'Data Summary'!DN71="Yes"),OFFSET('Sanitation Data'!$I$12,0,10*ROW('Sanitation Data'!I65)),NA())</f>
        <v>#N/A</v>
      </c>
      <c r="AZ71" s="506" t="e">
        <f ca="1">+IF(AND(ISNUMBER(OFFSET('Hygiene Data'!$D$5,0,10*ROW('Hygiene Data'!D65))),'Data Summary'!DO71="Yes"),OFFSET('Hygiene Data'!$D$5,0,10*ROW('Hygiene Data'!D65)),NA())</f>
        <v>#N/A</v>
      </c>
      <c r="BA71" s="506" t="e">
        <f ca="1">+IF(AND(ISNUMBER(OFFSET('Hygiene Data'!$D$7,0,10*ROW('Hygiene Data'!D65))),'Data Summary'!DP71="Yes"),OFFSET('Hygiene Data'!$D$7,0,10*ROW('Hygiene Data'!D65)),NA())</f>
        <v>#N/A</v>
      </c>
      <c r="BB71" s="506" t="e">
        <f ca="1">+IF(AND(ISNUMBER(OFFSET('Hygiene Data'!$D$9,0,10*ROW('Hygiene Data'!D65))),'Data Summary'!DQ71="Yes"),OFFSET('Hygiene Data'!$D$9,0,10*ROW('Hygiene Data'!D65)),NA())</f>
        <v>#N/A</v>
      </c>
      <c r="BC71" s="506" t="e">
        <f ca="1">+IF(AND(ISNUMBER(OFFSET('Hygiene Data'!$E$5,0,10*ROW('Hygiene Data'!E65))),'Data Summary'!DR71="Yes"),OFFSET('Hygiene Data'!$E$5,0,10*ROW('Hygiene Data'!E65)),NA())</f>
        <v>#N/A</v>
      </c>
      <c r="BD71" s="506" t="e">
        <f ca="1">+IF(AND(ISNUMBER(OFFSET('Hygiene Data'!$E$7,0,10*ROW('Hygiene Data'!E65))),'Data Summary'!DS71="Yes"),OFFSET('Hygiene Data'!$E$7,0,10*ROW('Hygiene Data'!E65)),NA())</f>
        <v>#N/A</v>
      </c>
      <c r="BE71" s="506" t="e">
        <f ca="1">+IF(AND(ISNUMBER(OFFSET('Hygiene Data'!$E$9,0,10*ROW('Hygiene Data'!E65))),'Data Summary'!DT71="Yes"),OFFSET('Hygiene Data'!$E$9,0,10*ROW('Hygiene Data'!E65)),NA())</f>
        <v>#N/A</v>
      </c>
      <c r="BF71" s="506" t="e">
        <f ca="1">+IF(AND(ISNUMBER(OFFSET('Hygiene Data'!$F$5,0,10*ROW('Hygiene Data'!F65))),'Data Summary'!DU71="Yes"),OFFSET('Hygiene Data'!$F$5,0,10*ROW('Hygiene Data'!F65)),NA())</f>
        <v>#N/A</v>
      </c>
      <c r="BG71" s="506" t="e">
        <f ca="1">+IF(AND(ISNUMBER(OFFSET('Hygiene Data'!$F$7,0,10*ROW('Hygiene Data'!F65))),'Data Summary'!DV71="Yes"),OFFSET('Hygiene Data'!$F$7,0,10*ROW('Hygiene Data'!F65)),NA())</f>
        <v>#N/A</v>
      </c>
      <c r="BH71" s="506" t="e">
        <f ca="1">+IF(AND(ISNUMBER(OFFSET('Hygiene Data'!$F$9,0,10*ROW('Hygiene Data'!F65))),'Data Summary'!DW71="Yes"),OFFSET('Hygiene Data'!$F$9,0,10*ROW('Hygiene Data'!F65)),NA())</f>
        <v>#N/A</v>
      </c>
      <c r="BI71" s="506" t="e">
        <f ca="1">+IF(AND(ISNUMBER(OFFSET('Hygiene Data'!$G$5,0,10*ROW('Hygiene Data'!G65))),'Data Summary'!DX71="Yes"),OFFSET('Hygiene Data'!$G$5,0,10*ROW('Hygiene Data'!G65)),NA())</f>
        <v>#N/A</v>
      </c>
      <c r="BJ71" s="506" t="e">
        <f ca="1">+IF(AND(ISNUMBER(OFFSET('Hygiene Data'!$G$7,0,10*ROW('Hygiene Data'!G65))),'Data Summary'!DY71="Yes"),OFFSET('Hygiene Data'!$G$7,0,10*ROW('Hygiene Data'!G65)),NA())</f>
        <v>#N/A</v>
      </c>
      <c r="BK71" s="506" t="e">
        <f ca="1">+IF(AND(ISNUMBER(OFFSET('Hygiene Data'!$G$9,0,10*ROW('Hygiene Data'!G65))),'Data Summary'!DZ71="Yes"),OFFSET('Hygiene Data'!$G$9,0,10*ROW('Hygiene Data'!G65)),NA())</f>
        <v>#N/A</v>
      </c>
      <c r="BL71" s="506" t="e">
        <f ca="1">+IF(AND(ISNUMBER(OFFSET('Hygiene Data'!$H$5,0,10*ROW('Hygiene Data'!H65))),'Data Summary'!EA71="Yes"),OFFSET('Hygiene Data'!$H$5,0,10*ROW('Hygiene Data'!H65)),NA())</f>
        <v>#N/A</v>
      </c>
      <c r="BM71" s="506" t="e">
        <f ca="1">+IF(AND(ISNUMBER(OFFSET('Hygiene Data'!$H$7,0,10*ROW('Hygiene Data'!H65))),'Data Summary'!EB71="Yes"),OFFSET('Hygiene Data'!$H$7,0,10*ROW('Hygiene Data'!H65)),NA())</f>
        <v>#N/A</v>
      </c>
      <c r="BN71" s="506" t="e">
        <f ca="1">+IF(AND(ISNUMBER(OFFSET('Hygiene Data'!$H$9,0,10*ROW('Hygiene Data'!H65))),'Data Summary'!EC71="Yes"),OFFSET('Hygiene Data'!$H$9,0,10*ROW('Hygiene Data'!H65)),NA())</f>
        <v>#N/A</v>
      </c>
      <c r="BO71" s="506" t="e">
        <f ca="1">+IF(AND(ISNUMBER(OFFSET('Hygiene Data'!$I$5,0,10*ROW('Hygiene Data'!I65))),'Data Summary'!ED71="Yes"),OFFSET('Hygiene Data'!$I$5,0,10*ROW('Hygiene Data'!I65)),NA())</f>
        <v>#N/A</v>
      </c>
      <c r="BP71" s="506" t="e">
        <f ca="1">+IF(AND(ISNUMBER(OFFSET('Hygiene Data'!$I$7,0,10*ROW('Hygiene Data'!I65))),'Data Summary'!EE71="Yes"),OFFSET('Hygiene Data'!$I$7,0,10*ROW('Hygiene Data'!I65)),NA())</f>
        <v>#N/A</v>
      </c>
      <c r="BQ71" s="506" t="e">
        <f ca="1">+IF(AND(ISNUMBER(OFFSET('Hygiene Data'!$I$9,0,10*ROW('Hygiene Data'!I65))),'Data Summary'!EF71="Yes"),OFFSET('Hygiene Data'!$I$9,0,10*ROW('Hygiene Data'!I65)),NA())</f>
        <v>#N/A</v>
      </c>
    </row>
    <row r="72" spans="1:69" x14ac:dyDescent="0.25">
      <c r="A72" s="502" t="e">
        <f ca="1">+RIGHT('Data Summary'!A72,LEN('Data Summary'!A72)-9)</f>
        <v>#VALUE!</v>
      </c>
      <c r="B72" s="476" t="str">
        <f ca="1">+IF(ISTEXT('Data Summary'!B72),'Data Summary'!B72,"")</f>
        <v/>
      </c>
      <c r="C72" s="503" t="e">
        <f ca="1">+VALUE('Data Summary'!C72)</f>
        <v>#VALUE!</v>
      </c>
      <c r="D72" s="504" t="e">
        <f ca="1">+IF(AND(ISNUMBER(OFFSET('Water Data'!$D$4,0,10*ROW('Water Data'!D66))),'Data Summary'!BS72="Yes"),100-OFFSET('Water Data'!$D$4,0,10*ROW('Water Data'!D66)),NA())</f>
        <v>#N/A</v>
      </c>
      <c r="E72" s="504" t="e">
        <f ca="1">+IF(AND(ISNUMBER(OFFSET('Water Data'!$D$6,0,10*ROW('Water Data'!D66))),'Data Summary'!BT72="Yes"),OFFSET('Water Data'!$D$6,0,10*ROW('Water Data'!D66)),NA())</f>
        <v>#N/A</v>
      </c>
      <c r="F72" s="504" t="e">
        <f ca="1">+IF(AND(ISNUMBER(OFFSET('Water Data'!$D$9,0,10*ROW('Water Data'!D66))),'Data Summary'!BU72="Yes"),OFFSET('Water Data'!$D$9,0,10*ROW('Water Data'!D66)),NA())</f>
        <v>#N/A</v>
      </c>
      <c r="G72" s="504" t="e">
        <f ca="1">+IF(AND(ISNUMBER(OFFSET('Water Data'!$E$4,0,10*ROW('Water Data'!E66))),'Data Summary'!BV72="Yes"),100-OFFSET('Water Data'!$E$4,0,10*ROW('Water Data'!E66)),NA())</f>
        <v>#N/A</v>
      </c>
      <c r="H72" s="504" t="e">
        <f ca="1">+IF(AND(ISNUMBER(OFFSET('Water Data'!$E$6,0,10*ROW('Water Data'!E66))),'Data Summary'!BW72="Yes"),OFFSET('Water Data'!$E$6,0,10*ROW('Water Data'!E66)),NA())</f>
        <v>#N/A</v>
      </c>
      <c r="I72" s="504" t="e">
        <f ca="1">+IF(AND(ISNUMBER(OFFSET('Water Data'!$E$9,0,10*ROW('Water Data'!E66))),'Data Summary'!BX72="Yes"),OFFSET('Water Data'!$E$9,0,10*ROW('Water Data'!E66)),NA())</f>
        <v>#N/A</v>
      </c>
      <c r="J72" s="504" t="e">
        <f ca="1">+IF(AND(ISNUMBER(OFFSET('Water Data'!$F$4,0,10*ROW('Water Data'!F66))),'Data Summary'!BY72="Yes"),100-OFFSET('Water Data'!$F$4,0,10*ROW('Water Data'!F66)),NA())</f>
        <v>#N/A</v>
      </c>
      <c r="K72" s="504" t="e">
        <f ca="1">+IF(AND(ISNUMBER(OFFSET('Water Data'!$F$6,0,10*ROW('Water Data'!F66))),'Data Summary'!BZ72="Yes"),OFFSET('Water Data'!$F$6,0,10*ROW('Water Data'!F66)),NA())</f>
        <v>#N/A</v>
      </c>
      <c r="L72" s="504" t="e">
        <f ca="1">+IF(AND(ISNUMBER(OFFSET('Water Data'!$F$9,0,10*ROW('Water Data'!F66))),'Data Summary'!CA72="Yes"),OFFSET('Water Data'!$F$9,0,10*ROW('Water Data'!F66)),NA())</f>
        <v>#N/A</v>
      </c>
      <c r="M72" s="504" t="e">
        <f ca="1">+IF(AND(ISNUMBER(OFFSET('Water Data'!$G$4,0,10*ROW('Water Data'!G66))),'Data Summary'!CB72="Yes"),100-OFFSET('Water Data'!$G$4,0,10*ROW('Water Data'!G66)),NA())</f>
        <v>#N/A</v>
      </c>
      <c r="N72" s="504" t="e">
        <f ca="1">+IF(AND(ISNUMBER(OFFSET('Water Data'!$G$6,0,10*ROW('Water Data'!G66))),'Data Summary'!CC72="Yes"),OFFSET('Water Data'!$G$6,0,10*ROW('Water Data'!G66)),NA())</f>
        <v>#N/A</v>
      </c>
      <c r="O72" s="504" t="e">
        <f ca="1">+IF(AND(ISNUMBER(OFFSET('Water Data'!$G$9,0,10*ROW('Water Data'!G66))),'Data Summary'!CD72="Yes"),OFFSET('Water Data'!$G$9,0,10*ROW('Water Data'!G66)),NA())</f>
        <v>#N/A</v>
      </c>
      <c r="P72" s="504" t="e">
        <f ca="1">+IF(AND(ISNUMBER(OFFSET('Water Data'!$H$4,0,10*ROW('Water Data'!H66))),'Data Summary'!CE72="Yes"),100-OFFSET('Water Data'!$H$4,0,10*ROW('Water Data'!H66)),NA())</f>
        <v>#N/A</v>
      </c>
      <c r="Q72" s="504" t="e">
        <f ca="1">+IF(AND(ISNUMBER(OFFSET('Water Data'!$H$6,0,10*ROW('Water Data'!H66))),'Data Summary'!CF72="Yes"),OFFSET('Water Data'!$H$6,0,10*ROW('Water Data'!H66)),NA())</f>
        <v>#N/A</v>
      </c>
      <c r="R72" s="504" t="e">
        <f ca="1">+IF(AND(ISNUMBER(OFFSET('Water Data'!$H$9,0,10*ROW('Water Data'!H66))),'Data Summary'!CG72="Yes"),OFFSET('Water Data'!$H$9,0,10*ROW('Water Data'!H66)),NA())</f>
        <v>#N/A</v>
      </c>
      <c r="S72" s="504" t="e">
        <f ca="1">+IF(AND(ISNUMBER(OFFSET('Water Data'!$I$4,0,10*ROW('Water Data'!I66))),'Data Summary'!CH72="Yes"),100-OFFSET('Water Data'!$I$4,0,10*ROW('Water Data'!I66)),NA())</f>
        <v>#N/A</v>
      </c>
      <c r="T72" s="504" t="e">
        <f ca="1">+IF(AND(ISNUMBER(OFFSET('Water Data'!$I$6,0,10*ROW('Water Data'!I66))),'Data Summary'!CI72="Yes"),OFFSET('Water Data'!$I$6,0,10*ROW('Water Data'!I66)),NA())</f>
        <v>#N/A</v>
      </c>
      <c r="U72" s="504" t="e">
        <f ca="1">+IF(AND(ISNUMBER(OFFSET('Water Data'!$I$9,0,10*ROW('Water Data'!I66))),'Data Summary'!CJ72="Yes"),OFFSET('Water Data'!$I$9,0,10*ROW('Water Data'!I66)),NA())</f>
        <v>#N/A</v>
      </c>
      <c r="V72" s="505" t="e">
        <f ca="1">+IF(AND(ISNUMBER(OFFSET('Sanitation Data'!$D$4,0,10*ROW('Sanitation Data'!D66))),'Data Summary'!CK72="Yes"),100-OFFSET('Sanitation Data'!$D$4,0,10*ROW('Sanitation Data'!D66)),NA())</f>
        <v>#N/A</v>
      </c>
      <c r="W72" s="505" t="e">
        <f ca="1">+IF(AND(ISNUMBER(OFFSET('Sanitation Data'!$D$6,0,10*ROW('Sanitation Data'!D66))),'Data Summary'!CL72="Yes"),OFFSET('Sanitation Data'!$D$6,0,10*ROW('Sanitation Data'!D66)),NA())</f>
        <v>#N/A</v>
      </c>
      <c r="X72" s="505" t="e">
        <f ca="1">+IF(AND(ISNUMBER(OFFSET('Sanitation Data'!$D$10,0,10*ROW('Sanitation Data'!D66))),'Data Summary'!CM72="Yes"),OFFSET('Sanitation Data'!$D$10,0,10*ROW('Sanitation Data'!D66)),NA())</f>
        <v>#N/A</v>
      </c>
      <c r="Y72" s="505" t="e">
        <f ca="1">+IF(AND(ISNUMBER(OFFSET('Sanitation Data'!$D$11,0,10*ROW('Sanitation Data'!D66))),'Data Summary'!CN72="Yes"),OFFSET('Sanitation Data'!$D$11,0,10*ROW('Sanitation Data'!D66)),NA())</f>
        <v>#N/A</v>
      </c>
      <c r="Z72" s="505" t="e">
        <f ca="1">+IF(AND(ISNUMBER(OFFSET('Sanitation Data'!$D$12,0,10*ROW('Sanitation Data'!D66))),'Data Summary'!CO72="Yes"),OFFSET('Sanitation Data'!$D$12,0,10*ROW('Sanitation Data'!D66)),NA())</f>
        <v>#N/A</v>
      </c>
      <c r="AA72" s="505" t="e">
        <f ca="1">+IF(AND(ISNUMBER(OFFSET('Sanitation Data'!$E$4,0,10*ROW('Sanitation Data'!E66))),'Data Summary'!CP72="Yes"),100-OFFSET('Sanitation Data'!$E$4,0,10*ROW('Sanitation Data'!E66)),NA())</f>
        <v>#N/A</v>
      </c>
      <c r="AB72" s="505" t="e">
        <f ca="1">+IF(AND(ISNUMBER(OFFSET('Sanitation Data'!$E$6,0,10*ROW('Sanitation Data'!E66))),'Data Summary'!CQ72="Yes"),OFFSET('Sanitation Data'!$E$6,0,10*ROW('Sanitation Data'!E66)),NA())</f>
        <v>#N/A</v>
      </c>
      <c r="AC72" s="505" t="e">
        <f ca="1">+IF(AND(ISNUMBER(OFFSET('Sanitation Data'!$E$10,0,10*ROW('Sanitation Data'!E66))),'Data Summary'!CR72="Yes"),OFFSET('Sanitation Data'!$E$10,0,10*ROW('Sanitation Data'!E66)),NA())</f>
        <v>#N/A</v>
      </c>
      <c r="AD72" s="505" t="e">
        <f ca="1">+IF(AND(ISNUMBER(OFFSET('Sanitation Data'!$E$11,0,10*ROW('Sanitation Data'!E66))),'Data Summary'!CS72="Yes"),OFFSET('Sanitation Data'!$E$11,0,10*ROW('Sanitation Data'!E66)),NA())</f>
        <v>#N/A</v>
      </c>
      <c r="AE72" s="505" t="e">
        <f ca="1">+IF(AND(ISNUMBER(OFFSET('Sanitation Data'!$E$12,0,10*ROW('Sanitation Data'!E66))),'Data Summary'!CT72="Yes"),OFFSET('Sanitation Data'!$E$12,0,10*ROW('Sanitation Data'!E66)),NA())</f>
        <v>#N/A</v>
      </c>
      <c r="AF72" s="505" t="e">
        <f ca="1">+IF(AND(ISNUMBER(OFFSET('Sanitation Data'!$F$4,0,10*ROW('Sanitation Data'!F66))),'Data Summary'!CU72="Yes"),100-OFFSET('Sanitation Data'!$F$4,0,10*ROW('Sanitation Data'!F66)),NA())</f>
        <v>#N/A</v>
      </c>
      <c r="AG72" s="505" t="e">
        <f ca="1">+IF(AND(ISNUMBER(OFFSET('Sanitation Data'!$F$6,0,10*ROW('Sanitation Data'!F66))),'Data Summary'!CV72="Yes"),OFFSET('Sanitation Data'!$F$6,0,10*ROW('Sanitation Data'!F66)),NA())</f>
        <v>#N/A</v>
      </c>
      <c r="AH72" s="505" t="e">
        <f ca="1">+IF(AND(ISNUMBER(OFFSET('Sanitation Data'!$F$10,0,10*ROW('Sanitation Data'!F66))),'Data Summary'!CW72="Yes"),OFFSET('Sanitation Data'!$F$10,0,10*ROW('Sanitation Data'!F66)),NA())</f>
        <v>#N/A</v>
      </c>
      <c r="AI72" s="505" t="e">
        <f ca="1">+IF(AND(ISNUMBER(OFFSET('Sanitation Data'!$F$11,0,10*ROW('Sanitation Data'!F66))),'Data Summary'!CX72="Yes"),OFFSET('Sanitation Data'!$F$11,0,10*ROW('Sanitation Data'!F66)),NA())</f>
        <v>#N/A</v>
      </c>
      <c r="AJ72" s="505" t="e">
        <f ca="1">+IF(AND(ISNUMBER(OFFSET('Sanitation Data'!$F$12,0,10*ROW('Sanitation Data'!F66))),'Data Summary'!CY72="Yes"),OFFSET('Sanitation Data'!$F$12,0,10*ROW('Sanitation Data'!F66)),NA())</f>
        <v>#N/A</v>
      </c>
      <c r="AK72" s="505" t="e">
        <f ca="1">+IF(AND(ISNUMBER(OFFSET('Sanitation Data'!$G$4,0,10*ROW('Sanitation Data'!G66))),'Data Summary'!CZ72="Yes"),100-OFFSET('Sanitation Data'!$G$4,0,10*ROW('Sanitation Data'!G66)),NA())</f>
        <v>#N/A</v>
      </c>
      <c r="AL72" s="505" t="e">
        <f ca="1">+IF(AND(ISNUMBER(OFFSET('Sanitation Data'!$G$6,0,10*ROW('Sanitation Data'!G66))),'Data Summary'!DA72="Yes"),OFFSET('Sanitation Data'!$G$6,0,10*ROW('Sanitation Data'!G66)),NA())</f>
        <v>#N/A</v>
      </c>
      <c r="AM72" s="505" t="e">
        <f ca="1">+IF(AND(ISNUMBER(OFFSET('Sanitation Data'!$G$10,0,10*ROW('Sanitation Data'!G66))),'Data Summary'!DB72="Yes"),OFFSET('Sanitation Data'!$G$10,0,10*ROW('Sanitation Data'!G66)),NA())</f>
        <v>#N/A</v>
      </c>
      <c r="AN72" s="505" t="e">
        <f ca="1">+IF(AND(ISNUMBER(OFFSET('Sanitation Data'!$G$11,0,10*ROW('Sanitation Data'!G66))),'Data Summary'!DC72="Yes"),OFFSET('Sanitation Data'!$G$11,0,10*ROW('Sanitation Data'!G66)),NA())</f>
        <v>#N/A</v>
      </c>
      <c r="AO72" s="505" t="e">
        <f ca="1">+IF(AND(ISNUMBER(OFFSET('Sanitation Data'!$G$12,0,10*ROW('Sanitation Data'!G66))),'Data Summary'!DD72="Yes"),OFFSET('Sanitation Data'!$G$12,0,10*ROW('Sanitation Data'!G66)),NA())</f>
        <v>#N/A</v>
      </c>
      <c r="AP72" s="505" t="e">
        <f ca="1">+IF(AND(ISNUMBER(OFFSET('Sanitation Data'!$H$4,0,10*ROW('Sanitation Data'!H66))),'Data Summary'!DE72="Yes"),100-OFFSET('Sanitation Data'!$H$4,0,10*ROW('Sanitation Data'!H66)),NA())</f>
        <v>#N/A</v>
      </c>
      <c r="AQ72" s="505" t="e">
        <f ca="1">+IF(AND(ISNUMBER(OFFSET('Sanitation Data'!$H$6,0,10*ROW('Sanitation Data'!H66))),'Data Summary'!DF72="Yes"),OFFSET('Sanitation Data'!$H$6,0,10*ROW('Sanitation Data'!H66)),NA())</f>
        <v>#N/A</v>
      </c>
      <c r="AR72" s="505" t="e">
        <f ca="1">+IF(AND(ISNUMBER(OFFSET('Sanitation Data'!$H$10,0,10*ROW('Sanitation Data'!H66))),'Data Summary'!DG72="Yes"),OFFSET('Sanitation Data'!$H$10,0,10*ROW('Sanitation Data'!H66)),NA())</f>
        <v>#N/A</v>
      </c>
      <c r="AS72" s="505" t="e">
        <f ca="1">+IF(AND(ISNUMBER(OFFSET('Sanitation Data'!$H$11,0,10*ROW('Sanitation Data'!H66))),'Data Summary'!DH72="Yes"),OFFSET('Sanitation Data'!$H$11,0,10*ROW('Sanitation Data'!H66)),NA())</f>
        <v>#N/A</v>
      </c>
      <c r="AT72" s="505" t="e">
        <f ca="1">+IF(AND(ISNUMBER(OFFSET('Sanitation Data'!$H$12,0,10*ROW('Sanitation Data'!H66))),'Data Summary'!DI72="Yes"),OFFSET('Sanitation Data'!$H$12,0,10*ROW('Sanitation Data'!H66)),NA())</f>
        <v>#N/A</v>
      </c>
      <c r="AU72" s="505" t="e">
        <f ca="1">+IF(AND(ISNUMBER(OFFSET('Sanitation Data'!$I$4,0,10*ROW('Sanitation Data'!I66))),'Data Summary'!DJ72="Yes"),100-OFFSET('Sanitation Data'!$I$4,0,10*ROW('Sanitation Data'!I66)),NA())</f>
        <v>#N/A</v>
      </c>
      <c r="AV72" s="505" t="e">
        <f ca="1">+IF(AND(ISNUMBER(OFFSET('Sanitation Data'!$I$6,0,10*ROW('Sanitation Data'!I66))),'Data Summary'!DK72="Yes"),OFFSET('Sanitation Data'!$I$6,0,10*ROW('Sanitation Data'!I66)),NA())</f>
        <v>#N/A</v>
      </c>
      <c r="AW72" s="505" t="e">
        <f ca="1">+IF(AND(ISNUMBER(OFFSET('Sanitation Data'!$I$10,0,10*ROW('Sanitation Data'!I66))),'Data Summary'!DL72="Yes"),OFFSET('Sanitation Data'!$I$10,0,10*ROW('Sanitation Data'!I66)),NA())</f>
        <v>#N/A</v>
      </c>
      <c r="AX72" s="505" t="e">
        <f ca="1">+IF(AND(ISNUMBER(OFFSET('Sanitation Data'!$I$11,0,10*ROW('Sanitation Data'!I66))),'Data Summary'!DM72="Yes"),OFFSET('Sanitation Data'!$I$11,0,10*ROW('Sanitation Data'!I66)),NA())</f>
        <v>#N/A</v>
      </c>
      <c r="AY72" s="505" t="e">
        <f ca="1">+IF(AND(ISNUMBER(OFFSET('Sanitation Data'!$I$12,0,10*ROW('Sanitation Data'!I66))),'Data Summary'!DN72="Yes"),OFFSET('Sanitation Data'!$I$12,0,10*ROW('Sanitation Data'!I66)),NA())</f>
        <v>#N/A</v>
      </c>
      <c r="AZ72" s="506" t="e">
        <f ca="1">+IF(AND(ISNUMBER(OFFSET('Hygiene Data'!$D$5,0,10*ROW('Hygiene Data'!D66))),'Data Summary'!DO72="Yes"),OFFSET('Hygiene Data'!$D$5,0,10*ROW('Hygiene Data'!D66)),NA())</f>
        <v>#N/A</v>
      </c>
      <c r="BA72" s="506" t="e">
        <f ca="1">+IF(AND(ISNUMBER(OFFSET('Hygiene Data'!$D$7,0,10*ROW('Hygiene Data'!D66))),'Data Summary'!DP72="Yes"),OFFSET('Hygiene Data'!$D$7,0,10*ROW('Hygiene Data'!D66)),NA())</f>
        <v>#N/A</v>
      </c>
      <c r="BB72" s="506" t="e">
        <f ca="1">+IF(AND(ISNUMBER(OFFSET('Hygiene Data'!$D$9,0,10*ROW('Hygiene Data'!D66))),'Data Summary'!DQ72="Yes"),OFFSET('Hygiene Data'!$D$9,0,10*ROW('Hygiene Data'!D66)),NA())</f>
        <v>#N/A</v>
      </c>
      <c r="BC72" s="506" t="e">
        <f ca="1">+IF(AND(ISNUMBER(OFFSET('Hygiene Data'!$E$5,0,10*ROW('Hygiene Data'!E66))),'Data Summary'!DR72="Yes"),OFFSET('Hygiene Data'!$E$5,0,10*ROW('Hygiene Data'!E66)),NA())</f>
        <v>#N/A</v>
      </c>
      <c r="BD72" s="506" t="e">
        <f ca="1">+IF(AND(ISNUMBER(OFFSET('Hygiene Data'!$E$7,0,10*ROW('Hygiene Data'!E66))),'Data Summary'!DS72="Yes"),OFFSET('Hygiene Data'!$E$7,0,10*ROW('Hygiene Data'!E66)),NA())</f>
        <v>#N/A</v>
      </c>
      <c r="BE72" s="506" t="e">
        <f ca="1">+IF(AND(ISNUMBER(OFFSET('Hygiene Data'!$E$9,0,10*ROW('Hygiene Data'!E66))),'Data Summary'!DT72="Yes"),OFFSET('Hygiene Data'!$E$9,0,10*ROW('Hygiene Data'!E66)),NA())</f>
        <v>#N/A</v>
      </c>
      <c r="BF72" s="506" t="e">
        <f ca="1">+IF(AND(ISNUMBER(OFFSET('Hygiene Data'!$F$5,0,10*ROW('Hygiene Data'!F66))),'Data Summary'!DU72="Yes"),OFFSET('Hygiene Data'!$F$5,0,10*ROW('Hygiene Data'!F66)),NA())</f>
        <v>#N/A</v>
      </c>
      <c r="BG72" s="506" t="e">
        <f ca="1">+IF(AND(ISNUMBER(OFFSET('Hygiene Data'!$F$7,0,10*ROW('Hygiene Data'!F66))),'Data Summary'!DV72="Yes"),OFFSET('Hygiene Data'!$F$7,0,10*ROW('Hygiene Data'!F66)),NA())</f>
        <v>#N/A</v>
      </c>
      <c r="BH72" s="506" t="e">
        <f ca="1">+IF(AND(ISNUMBER(OFFSET('Hygiene Data'!$F$9,0,10*ROW('Hygiene Data'!F66))),'Data Summary'!DW72="Yes"),OFFSET('Hygiene Data'!$F$9,0,10*ROW('Hygiene Data'!F66)),NA())</f>
        <v>#N/A</v>
      </c>
      <c r="BI72" s="506" t="e">
        <f ca="1">+IF(AND(ISNUMBER(OFFSET('Hygiene Data'!$G$5,0,10*ROW('Hygiene Data'!G66))),'Data Summary'!DX72="Yes"),OFFSET('Hygiene Data'!$G$5,0,10*ROW('Hygiene Data'!G66)),NA())</f>
        <v>#N/A</v>
      </c>
      <c r="BJ72" s="506" t="e">
        <f ca="1">+IF(AND(ISNUMBER(OFFSET('Hygiene Data'!$G$7,0,10*ROW('Hygiene Data'!G66))),'Data Summary'!DY72="Yes"),OFFSET('Hygiene Data'!$G$7,0,10*ROW('Hygiene Data'!G66)),NA())</f>
        <v>#N/A</v>
      </c>
      <c r="BK72" s="506" t="e">
        <f ca="1">+IF(AND(ISNUMBER(OFFSET('Hygiene Data'!$G$9,0,10*ROW('Hygiene Data'!G66))),'Data Summary'!DZ72="Yes"),OFFSET('Hygiene Data'!$G$9,0,10*ROW('Hygiene Data'!G66)),NA())</f>
        <v>#N/A</v>
      </c>
      <c r="BL72" s="506" t="e">
        <f ca="1">+IF(AND(ISNUMBER(OFFSET('Hygiene Data'!$H$5,0,10*ROW('Hygiene Data'!H66))),'Data Summary'!EA72="Yes"),OFFSET('Hygiene Data'!$H$5,0,10*ROW('Hygiene Data'!H66)),NA())</f>
        <v>#N/A</v>
      </c>
      <c r="BM72" s="506" t="e">
        <f ca="1">+IF(AND(ISNUMBER(OFFSET('Hygiene Data'!$H$7,0,10*ROW('Hygiene Data'!H66))),'Data Summary'!EB72="Yes"),OFFSET('Hygiene Data'!$H$7,0,10*ROW('Hygiene Data'!H66)),NA())</f>
        <v>#N/A</v>
      </c>
      <c r="BN72" s="506" t="e">
        <f ca="1">+IF(AND(ISNUMBER(OFFSET('Hygiene Data'!$H$9,0,10*ROW('Hygiene Data'!H66))),'Data Summary'!EC72="Yes"),OFFSET('Hygiene Data'!$H$9,0,10*ROW('Hygiene Data'!H66)),NA())</f>
        <v>#N/A</v>
      </c>
      <c r="BO72" s="506" t="e">
        <f ca="1">+IF(AND(ISNUMBER(OFFSET('Hygiene Data'!$I$5,0,10*ROW('Hygiene Data'!I66))),'Data Summary'!ED72="Yes"),OFFSET('Hygiene Data'!$I$5,0,10*ROW('Hygiene Data'!I66)),NA())</f>
        <v>#N/A</v>
      </c>
      <c r="BP72" s="506" t="e">
        <f ca="1">+IF(AND(ISNUMBER(OFFSET('Hygiene Data'!$I$7,0,10*ROW('Hygiene Data'!I66))),'Data Summary'!EE72="Yes"),OFFSET('Hygiene Data'!$I$7,0,10*ROW('Hygiene Data'!I66)),NA())</f>
        <v>#N/A</v>
      </c>
      <c r="BQ72" s="506" t="e">
        <f ca="1">+IF(AND(ISNUMBER(OFFSET('Hygiene Data'!$I$9,0,10*ROW('Hygiene Data'!I66))),'Data Summary'!EF72="Yes"),OFFSET('Hygiene Data'!$I$9,0,10*ROW('Hygiene Data'!I66)),NA())</f>
        <v>#N/A</v>
      </c>
    </row>
    <row r="73" spans="1:69" x14ac:dyDescent="0.25">
      <c r="A73" s="502" t="e">
        <f ca="1">+RIGHT('Data Summary'!A73,LEN('Data Summary'!A73)-9)</f>
        <v>#VALUE!</v>
      </c>
      <c r="B73" s="476" t="str">
        <f ca="1">+IF(ISTEXT('Data Summary'!B73),'Data Summary'!B73,"")</f>
        <v/>
      </c>
      <c r="C73" s="503" t="e">
        <f ca="1">+VALUE('Data Summary'!C73)</f>
        <v>#VALUE!</v>
      </c>
      <c r="D73" s="504" t="e">
        <f ca="1">+IF(AND(ISNUMBER(OFFSET('Water Data'!$D$4,0,10*ROW('Water Data'!D67))),'Data Summary'!BS73="Yes"),100-OFFSET('Water Data'!$D$4,0,10*ROW('Water Data'!D67)),NA())</f>
        <v>#N/A</v>
      </c>
      <c r="E73" s="504" t="e">
        <f ca="1">+IF(AND(ISNUMBER(OFFSET('Water Data'!$D$6,0,10*ROW('Water Data'!D67))),'Data Summary'!BT73="Yes"),OFFSET('Water Data'!$D$6,0,10*ROW('Water Data'!D67)),NA())</f>
        <v>#N/A</v>
      </c>
      <c r="F73" s="504" t="e">
        <f ca="1">+IF(AND(ISNUMBER(OFFSET('Water Data'!$D$9,0,10*ROW('Water Data'!D67))),'Data Summary'!BU73="Yes"),OFFSET('Water Data'!$D$9,0,10*ROW('Water Data'!D67)),NA())</f>
        <v>#N/A</v>
      </c>
      <c r="G73" s="504" t="e">
        <f ca="1">+IF(AND(ISNUMBER(OFFSET('Water Data'!$E$4,0,10*ROW('Water Data'!E67))),'Data Summary'!BV73="Yes"),100-OFFSET('Water Data'!$E$4,0,10*ROW('Water Data'!E67)),NA())</f>
        <v>#N/A</v>
      </c>
      <c r="H73" s="504" t="e">
        <f ca="1">+IF(AND(ISNUMBER(OFFSET('Water Data'!$E$6,0,10*ROW('Water Data'!E67))),'Data Summary'!BW73="Yes"),OFFSET('Water Data'!$E$6,0,10*ROW('Water Data'!E67)),NA())</f>
        <v>#N/A</v>
      </c>
      <c r="I73" s="504" t="e">
        <f ca="1">+IF(AND(ISNUMBER(OFFSET('Water Data'!$E$9,0,10*ROW('Water Data'!E67))),'Data Summary'!BX73="Yes"),OFFSET('Water Data'!$E$9,0,10*ROW('Water Data'!E67)),NA())</f>
        <v>#N/A</v>
      </c>
      <c r="J73" s="504" t="e">
        <f ca="1">+IF(AND(ISNUMBER(OFFSET('Water Data'!$F$4,0,10*ROW('Water Data'!F67))),'Data Summary'!BY73="Yes"),100-OFFSET('Water Data'!$F$4,0,10*ROW('Water Data'!F67)),NA())</f>
        <v>#N/A</v>
      </c>
      <c r="K73" s="504" t="e">
        <f ca="1">+IF(AND(ISNUMBER(OFFSET('Water Data'!$F$6,0,10*ROW('Water Data'!F67))),'Data Summary'!BZ73="Yes"),OFFSET('Water Data'!$F$6,0,10*ROW('Water Data'!F67)),NA())</f>
        <v>#N/A</v>
      </c>
      <c r="L73" s="504" t="e">
        <f ca="1">+IF(AND(ISNUMBER(OFFSET('Water Data'!$F$9,0,10*ROW('Water Data'!F67))),'Data Summary'!CA73="Yes"),OFFSET('Water Data'!$F$9,0,10*ROW('Water Data'!F67)),NA())</f>
        <v>#N/A</v>
      </c>
      <c r="M73" s="504" t="e">
        <f ca="1">+IF(AND(ISNUMBER(OFFSET('Water Data'!$G$4,0,10*ROW('Water Data'!G67))),'Data Summary'!CB73="Yes"),100-OFFSET('Water Data'!$G$4,0,10*ROW('Water Data'!G67)),NA())</f>
        <v>#N/A</v>
      </c>
      <c r="N73" s="504" t="e">
        <f ca="1">+IF(AND(ISNUMBER(OFFSET('Water Data'!$G$6,0,10*ROW('Water Data'!G67))),'Data Summary'!CC73="Yes"),OFFSET('Water Data'!$G$6,0,10*ROW('Water Data'!G67)),NA())</f>
        <v>#N/A</v>
      </c>
      <c r="O73" s="504" t="e">
        <f ca="1">+IF(AND(ISNUMBER(OFFSET('Water Data'!$G$9,0,10*ROW('Water Data'!G67))),'Data Summary'!CD73="Yes"),OFFSET('Water Data'!$G$9,0,10*ROW('Water Data'!G67)),NA())</f>
        <v>#N/A</v>
      </c>
      <c r="P73" s="504" t="e">
        <f ca="1">+IF(AND(ISNUMBER(OFFSET('Water Data'!$H$4,0,10*ROW('Water Data'!H67))),'Data Summary'!CE73="Yes"),100-OFFSET('Water Data'!$H$4,0,10*ROW('Water Data'!H67)),NA())</f>
        <v>#N/A</v>
      </c>
      <c r="Q73" s="504" t="e">
        <f ca="1">+IF(AND(ISNUMBER(OFFSET('Water Data'!$H$6,0,10*ROW('Water Data'!H67))),'Data Summary'!CF73="Yes"),OFFSET('Water Data'!$H$6,0,10*ROW('Water Data'!H67)),NA())</f>
        <v>#N/A</v>
      </c>
      <c r="R73" s="504" t="e">
        <f ca="1">+IF(AND(ISNUMBER(OFFSET('Water Data'!$H$9,0,10*ROW('Water Data'!H67))),'Data Summary'!CG73="Yes"),OFFSET('Water Data'!$H$9,0,10*ROW('Water Data'!H67)),NA())</f>
        <v>#N/A</v>
      </c>
      <c r="S73" s="504" t="e">
        <f ca="1">+IF(AND(ISNUMBER(OFFSET('Water Data'!$I$4,0,10*ROW('Water Data'!I67))),'Data Summary'!CH73="Yes"),100-OFFSET('Water Data'!$I$4,0,10*ROW('Water Data'!I67)),NA())</f>
        <v>#N/A</v>
      </c>
      <c r="T73" s="504" t="e">
        <f ca="1">+IF(AND(ISNUMBER(OFFSET('Water Data'!$I$6,0,10*ROW('Water Data'!I67))),'Data Summary'!CI73="Yes"),OFFSET('Water Data'!$I$6,0,10*ROW('Water Data'!I67)),NA())</f>
        <v>#N/A</v>
      </c>
      <c r="U73" s="504" t="e">
        <f ca="1">+IF(AND(ISNUMBER(OFFSET('Water Data'!$I$9,0,10*ROW('Water Data'!I67))),'Data Summary'!CJ73="Yes"),OFFSET('Water Data'!$I$9,0,10*ROW('Water Data'!I67)),NA())</f>
        <v>#N/A</v>
      </c>
      <c r="V73" s="505" t="e">
        <f ca="1">+IF(AND(ISNUMBER(OFFSET('Sanitation Data'!$D$4,0,10*ROW('Sanitation Data'!D67))),'Data Summary'!CK73="Yes"),100-OFFSET('Sanitation Data'!$D$4,0,10*ROW('Sanitation Data'!D67)),NA())</f>
        <v>#N/A</v>
      </c>
      <c r="W73" s="505" t="e">
        <f ca="1">+IF(AND(ISNUMBER(OFFSET('Sanitation Data'!$D$6,0,10*ROW('Sanitation Data'!D67))),'Data Summary'!CL73="Yes"),OFFSET('Sanitation Data'!$D$6,0,10*ROW('Sanitation Data'!D67)),NA())</f>
        <v>#N/A</v>
      </c>
      <c r="X73" s="505" t="e">
        <f ca="1">+IF(AND(ISNUMBER(OFFSET('Sanitation Data'!$D$10,0,10*ROW('Sanitation Data'!D67))),'Data Summary'!CM73="Yes"),OFFSET('Sanitation Data'!$D$10,0,10*ROW('Sanitation Data'!D67)),NA())</f>
        <v>#N/A</v>
      </c>
      <c r="Y73" s="505" t="e">
        <f ca="1">+IF(AND(ISNUMBER(OFFSET('Sanitation Data'!$D$11,0,10*ROW('Sanitation Data'!D67))),'Data Summary'!CN73="Yes"),OFFSET('Sanitation Data'!$D$11,0,10*ROW('Sanitation Data'!D67)),NA())</f>
        <v>#N/A</v>
      </c>
      <c r="Z73" s="505" t="e">
        <f ca="1">+IF(AND(ISNUMBER(OFFSET('Sanitation Data'!$D$12,0,10*ROW('Sanitation Data'!D67))),'Data Summary'!CO73="Yes"),OFFSET('Sanitation Data'!$D$12,0,10*ROW('Sanitation Data'!D67)),NA())</f>
        <v>#N/A</v>
      </c>
      <c r="AA73" s="505" t="e">
        <f ca="1">+IF(AND(ISNUMBER(OFFSET('Sanitation Data'!$E$4,0,10*ROW('Sanitation Data'!E67))),'Data Summary'!CP73="Yes"),100-OFFSET('Sanitation Data'!$E$4,0,10*ROW('Sanitation Data'!E67)),NA())</f>
        <v>#N/A</v>
      </c>
      <c r="AB73" s="505" t="e">
        <f ca="1">+IF(AND(ISNUMBER(OFFSET('Sanitation Data'!$E$6,0,10*ROW('Sanitation Data'!E67))),'Data Summary'!CQ73="Yes"),OFFSET('Sanitation Data'!$E$6,0,10*ROW('Sanitation Data'!E67)),NA())</f>
        <v>#N/A</v>
      </c>
      <c r="AC73" s="505" t="e">
        <f ca="1">+IF(AND(ISNUMBER(OFFSET('Sanitation Data'!$E$10,0,10*ROW('Sanitation Data'!E67))),'Data Summary'!CR73="Yes"),OFFSET('Sanitation Data'!$E$10,0,10*ROW('Sanitation Data'!E67)),NA())</f>
        <v>#N/A</v>
      </c>
      <c r="AD73" s="505" t="e">
        <f ca="1">+IF(AND(ISNUMBER(OFFSET('Sanitation Data'!$E$11,0,10*ROW('Sanitation Data'!E67))),'Data Summary'!CS73="Yes"),OFFSET('Sanitation Data'!$E$11,0,10*ROW('Sanitation Data'!E67)),NA())</f>
        <v>#N/A</v>
      </c>
      <c r="AE73" s="505" t="e">
        <f ca="1">+IF(AND(ISNUMBER(OFFSET('Sanitation Data'!$E$12,0,10*ROW('Sanitation Data'!E67))),'Data Summary'!CT73="Yes"),OFFSET('Sanitation Data'!$E$12,0,10*ROW('Sanitation Data'!E67)),NA())</f>
        <v>#N/A</v>
      </c>
      <c r="AF73" s="505" t="e">
        <f ca="1">+IF(AND(ISNUMBER(OFFSET('Sanitation Data'!$F$4,0,10*ROW('Sanitation Data'!F67))),'Data Summary'!CU73="Yes"),100-OFFSET('Sanitation Data'!$F$4,0,10*ROW('Sanitation Data'!F67)),NA())</f>
        <v>#N/A</v>
      </c>
      <c r="AG73" s="505" t="e">
        <f ca="1">+IF(AND(ISNUMBER(OFFSET('Sanitation Data'!$F$6,0,10*ROW('Sanitation Data'!F67))),'Data Summary'!CV73="Yes"),OFFSET('Sanitation Data'!$F$6,0,10*ROW('Sanitation Data'!F67)),NA())</f>
        <v>#N/A</v>
      </c>
      <c r="AH73" s="505" t="e">
        <f ca="1">+IF(AND(ISNUMBER(OFFSET('Sanitation Data'!$F$10,0,10*ROW('Sanitation Data'!F67))),'Data Summary'!CW73="Yes"),OFFSET('Sanitation Data'!$F$10,0,10*ROW('Sanitation Data'!F67)),NA())</f>
        <v>#N/A</v>
      </c>
      <c r="AI73" s="505" t="e">
        <f ca="1">+IF(AND(ISNUMBER(OFFSET('Sanitation Data'!$F$11,0,10*ROW('Sanitation Data'!F67))),'Data Summary'!CX73="Yes"),OFFSET('Sanitation Data'!$F$11,0,10*ROW('Sanitation Data'!F67)),NA())</f>
        <v>#N/A</v>
      </c>
      <c r="AJ73" s="505" t="e">
        <f ca="1">+IF(AND(ISNUMBER(OFFSET('Sanitation Data'!$F$12,0,10*ROW('Sanitation Data'!F67))),'Data Summary'!CY73="Yes"),OFFSET('Sanitation Data'!$F$12,0,10*ROW('Sanitation Data'!F67)),NA())</f>
        <v>#N/A</v>
      </c>
      <c r="AK73" s="505" t="e">
        <f ca="1">+IF(AND(ISNUMBER(OFFSET('Sanitation Data'!$G$4,0,10*ROW('Sanitation Data'!G67))),'Data Summary'!CZ73="Yes"),100-OFFSET('Sanitation Data'!$G$4,0,10*ROW('Sanitation Data'!G67)),NA())</f>
        <v>#N/A</v>
      </c>
      <c r="AL73" s="505" t="e">
        <f ca="1">+IF(AND(ISNUMBER(OFFSET('Sanitation Data'!$G$6,0,10*ROW('Sanitation Data'!G67))),'Data Summary'!DA73="Yes"),OFFSET('Sanitation Data'!$G$6,0,10*ROW('Sanitation Data'!G67)),NA())</f>
        <v>#N/A</v>
      </c>
      <c r="AM73" s="505" t="e">
        <f ca="1">+IF(AND(ISNUMBER(OFFSET('Sanitation Data'!$G$10,0,10*ROW('Sanitation Data'!G67))),'Data Summary'!DB73="Yes"),OFFSET('Sanitation Data'!$G$10,0,10*ROW('Sanitation Data'!G67)),NA())</f>
        <v>#N/A</v>
      </c>
      <c r="AN73" s="505" t="e">
        <f ca="1">+IF(AND(ISNUMBER(OFFSET('Sanitation Data'!$G$11,0,10*ROW('Sanitation Data'!G67))),'Data Summary'!DC73="Yes"),OFFSET('Sanitation Data'!$G$11,0,10*ROW('Sanitation Data'!G67)),NA())</f>
        <v>#N/A</v>
      </c>
      <c r="AO73" s="505" t="e">
        <f ca="1">+IF(AND(ISNUMBER(OFFSET('Sanitation Data'!$G$12,0,10*ROW('Sanitation Data'!G67))),'Data Summary'!DD73="Yes"),OFFSET('Sanitation Data'!$G$12,0,10*ROW('Sanitation Data'!G67)),NA())</f>
        <v>#N/A</v>
      </c>
      <c r="AP73" s="505" t="e">
        <f ca="1">+IF(AND(ISNUMBER(OFFSET('Sanitation Data'!$H$4,0,10*ROW('Sanitation Data'!H67))),'Data Summary'!DE73="Yes"),100-OFFSET('Sanitation Data'!$H$4,0,10*ROW('Sanitation Data'!H67)),NA())</f>
        <v>#N/A</v>
      </c>
      <c r="AQ73" s="505" t="e">
        <f ca="1">+IF(AND(ISNUMBER(OFFSET('Sanitation Data'!$H$6,0,10*ROW('Sanitation Data'!H67))),'Data Summary'!DF73="Yes"),OFFSET('Sanitation Data'!$H$6,0,10*ROW('Sanitation Data'!H67)),NA())</f>
        <v>#N/A</v>
      </c>
      <c r="AR73" s="505" t="e">
        <f ca="1">+IF(AND(ISNUMBER(OFFSET('Sanitation Data'!$H$10,0,10*ROW('Sanitation Data'!H67))),'Data Summary'!DG73="Yes"),OFFSET('Sanitation Data'!$H$10,0,10*ROW('Sanitation Data'!H67)),NA())</f>
        <v>#N/A</v>
      </c>
      <c r="AS73" s="505" t="e">
        <f ca="1">+IF(AND(ISNUMBER(OFFSET('Sanitation Data'!$H$11,0,10*ROW('Sanitation Data'!H67))),'Data Summary'!DH73="Yes"),OFFSET('Sanitation Data'!$H$11,0,10*ROW('Sanitation Data'!H67)),NA())</f>
        <v>#N/A</v>
      </c>
      <c r="AT73" s="505" t="e">
        <f ca="1">+IF(AND(ISNUMBER(OFFSET('Sanitation Data'!$H$12,0,10*ROW('Sanitation Data'!H67))),'Data Summary'!DI73="Yes"),OFFSET('Sanitation Data'!$H$12,0,10*ROW('Sanitation Data'!H67)),NA())</f>
        <v>#N/A</v>
      </c>
      <c r="AU73" s="505" t="e">
        <f ca="1">+IF(AND(ISNUMBER(OFFSET('Sanitation Data'!$I$4,0,10*ROW('Sanitation Data'!I67))),'Data Summary'!DJ73="Yes"),100-OFFSET('Sanitation Data'!$I$4,0,10*ROW('Sanitation Data'!I67)),NA())</f>
        <v>#N/A</v>
      </c>
      <c r="AV73" s="505" t="e">
        <f ca="1">+IF(AND(ISNUMBER(OFFSET('Sanitation Data'!$I$6,0,10*ROW('Sanitation Data'!I67))),'Data Summary'!DK73="Yes"),OFFSET('Sanitation Data'!$I$6,0,10*ROW('Sanitation Data'!I67)),NA())</f>
        <v>#N/A</v>
      </c>
      <c r="AW73" s="505" t="e">
        <f ca="1">+IF(AND(ISNUMBER(OFFSET('Sanitation Data'!$I$10,0,10*ROW('Sanitation Data'!I67))),'Data Summary'!DL73="Yes"),OFFSET('Sanitation Data'!$I$10,0,10*ROW('Sanitation Data'!I67)),NA())</f>
        <v>#N/A</v>
      </c>
      <c r="AX73" s="505" t="e">
        <f ca="1">+IF(AND(ISNUMBER(OFFSET('Sanitation Data'!$I$11,0,10*ROW('Sanitation Data'!I67))),'Data Summary'!DM73="Yes"),OFFSET('Sanitation Data'!$I$11,0,10*ROW('Sanitation Data'!I67)),NA())</f>
        <v>#N/A</v>
      </c>
      <c r="AY73" s="505" t="e">
        <f ca="1">+IF(AND(ISNUMBER(OFFSET('Sanitation Data'!$I$12,0,10*ROW('Sanitation Data'!I67))),'Data Summary'!DN73="Yes"),OFFSET('Sanitation Data'!$I$12,0,10*ROW('Sanitation Data'!I67)),NA())</f>
        <v>#N/A</v>
      </c>
      <c r="AZ73" s="506" t="e">
        <f ca="1">+IF(AND(ISNUMBER(OFFSET('Hygiene Data'!$D$5,0,10*ROW('Hygiene Data'!D67))),'Data Summary'!DO73="Yes"),OFFSET('Hygiene Data'!$D$5,0,10*ROW('Hygiene Data'!D67)),NA())</f>
        <v>#N/A</v>
      </c>
      <c r="BA73" s="506" t="e">
        <f ca="1">+IF(AND(ISNUMBER(OFFSET('Hygiene Data'!$D$7,0,10*ROW('Hygiene Data'!D67))),'Data Summary'!DP73="Yes"),OFFSET('Hygiene Data'!$D$7,0,10*ROW('Hygiene Data'!D67)),NA())</f>
        <v>#N/A</v>
      </c>
      <c r="BB73" s="506" t="e">
        <f ca="1">+IF(AND(ISNUMBER(OFFSET('Hygiene Data'!$D$9,0,10*ROW('Hygiene Data'!D67))),'Data Summary'!DQ73="Yes"),OFFSET('Hygiene Data'!$D$9,0,10*ROW('Hygiene Data'!D67)),NA())</f>
        <v>#N/A</v>
      </c>
      <c r="BC73" s="506" t="e">
        <f ca="1">+IF(AND(ISNUMBER(OFFSET('Hygiene Data'!$E$5,0,10*ROW('Hygiene Data'!E67))),'Data Summary'!DR73="Yes"),OFFSET('Hygiene Data'!$E$5,0,10*ROW('Hygiene Data'!E67)),NA())</f>
        <v>#N/A</v>
      </c>
      <c r="BD73" s="506" t="e">
        <f ca="1">+IF(AND(ISNUMBER(OFFSET('Hygiene Data'!$E$7,0,10*ROW('Hygiene Data'!E67))),'Data Summary'!DS73="Yes"),OFFSET('Hygiene Data'!$E$7,0,10*ROW('Hygiene Data'!E67)),NA())</f>
        <v>#N/A</v>
      </c>
      <c r="BE73" s="506" t="e">
        <f ca="1">+IF(AND(ISNUMBER(OFFSET('Hygiene Data'!$E$9,0,10*ROW('Hygiene Data'!E67))),'Data Summary'!DT73="Yes"),OFFSET('Hygiene Data'!$E$9,0,10*ROW('Hygiene Data'!E67)),NA())</f>
        <v>#N/A</v>
      </c>
      <c r="BF73" s="506" t="e">
        <f ca="1">+IF(AND(ISNUMBER(OFFSET('Hygiene Data'!$F$5,0,10*ROW('Hygiene Data'!F67))),'Data Summary'!DU73="Yes"),OFFSET('Hygiene Data'!$F$5,0,10*ROW('Hygiene Data'!F67)),NA())</f>
        <v>#N/A</v>
      </c>
      <c r="BG73" s="506" t="e">
        <f ca="1">+IF(AND(ISNUMBER(OFFSET('Hygiene Data'!$F$7,0,10*ROW('Hygiene Data'!F67))),'Data Summary'!DV73="Yes"),OFFSET('Hygiene Data'!$F$7,0,10*ROW('Hygiene Data'!F67)),NA())</f>
        <v>#N/A</v>
      </c>
      <c r="BH73" s="506" t="e">
        <f ca="1">+IF(AND(ISNUMBER(OFFSET('Hygiene Data'!$F$9,0,10*ROW('Hygiene Data'!F67))),'Data Summary'!DW73="Yes"),OFFSET('Hygiene Data'!$F$9,0,10*ROW('Hygiene Data'!F67)),NA())</f>
        <v>#N/A</v>
      </c>
      <c r="BI73" s="506" t="e">
        <f ca="1">+IF(AND(ISNUMBER(OFFSET('Hygiene Data'!$G$5,0,10*ROW('Hygiene Data'!G67))),'Data Summary'!DX73="Yes"),OFFSET('Hygiene Data'!$G$5,0,10*ROW('Hygiene Data'!G67)),NA())</f>
        <v>#N/A</v>
      </c>
      <c r="BJ73" s="506" t="e">
        <f ca="1">+IF(AND(ISNUMBER(OFFSET('Hygiene Data'!$G$7,0,10*ROW('Hygiene Data'!G67))),'Data Summary'!DY73="Yes"),OFFSET('Hygiene Data'!$G$7,0,10*ROW('Hygiene Data'!G67)),NA())</f>
        <v>#N/A</v>
      </c>
      <c r="BK73" s="506" t="e">
        <f ca="1">+IF(AND(ISNUMBER(OFFSET('Hygiene Data'!$G$9,0,10*ROW('Hygiene Data'!G67))),'Data Summary'!DZ73="Yes"),OFFSET('Hygiene Data'!$G$9,0,10*ROW('Hygiene Data'!G67)),NA())</f>
        <v>#N/A</v>
      </c>
      <c r="BL73" s="506" t="e">
        <f ca="1">+IF(AND(ISNUMBER(OFFSET('Hygiene Data'!$H$5,0,10*ROW('Hygiene Data'!H67))),'Data Summary'!EA73="Yes"),OFFSET('Hygiene Data'!$H$5,0,10*ROW('Hygiene Data'!H67)),NA())</f>
        <v>#N/A</v>
      </c>
      <c r="BM73" s="506" t="e">
        <f ca="1">+IF(AND(ISNUMBER(OFFSET('Hygiene Data'!$H$7,0,10*ROW('Hygiene Data'!H67))),'Data Summary'!EB73="Yes"),OFFSET('Hygiene Data'!$H$7,0,10*ROW('Hygiene Data'!H67)),NA())</f>
        <v>#N/A</v>
      </c>
      <c r="BN73" s="506" t="e">
        <f ca="1">+IF(AND(ISNUMBER(OFFSET('Hygiene Data'!$H$9,0,10*ROW('Hygiene Data'!H67))),'Data Summary'!EC73="Yes"),OFFSET('Hygiene Data'!$H$9,0,10*ROW('Hygiene Data'!H67)),NA())</f>
        <v>#N/A</v>
      </c>
      <c r="BO73" s="506" t="e">
        <f ca="1">+IF(AND(ISNUMBER(OFFSET('Hygiene Data'!$I$5,0,10*ROW('Hygiene Data'!I67))),'Data Summary'!ED73="Yes"),OFFSET('Hygiene Data'!$I$5,0,10*ROW('Hygiene Data'!I67)),NA())</f>
        <v>#N/A</v>
      </c>
      <c r="BP73" s="506" t="e">
        <f ca="1">+IF(AND(ISNUMBER(OFFSET('Hygiene Data'!$I$7,0,10*ROW('Hygiene Data'!I67))),'Data Summary'!EE73="Yes"),OFFSET('Hygiene Data'!$I$7,0,10*ROW('Hygiene Data'!I67)),NA())</f>
        <v>#N/A</v>
      </c>
      <c r="BQ73" s="506" t="e">
        <f ca="1">+IF(AND(ISNUMBER(OFFSET('Hygiene Data'!$I$9,0,10*ROW('Hygiene Data'!I67))),'Data Summary'!EF73="Yes"),OFFSET('Hygiene Data'!$I$9,0,10*ROW('Hygiene Data'!I67)),NA())</f>
        <v>#N/A</v>
      </c>
    </row>
    <row r="74" spans="1:69" x14ac:dyDescent="0.25">
      <c r="A74" s="502" t="e">
        <f ca="1">+RIGHT('Data Summary'!A74,LEN('Data Summary'!A74)-9)</f>
        <v>#VALUE!</v>
      </c>
      <c r="B74" s="476" t="str">
        <f ca="1">+IF(ISTEXT('Data Summary'!B74),'Data Summary'!B74,"")</f>
        <v/>
      </c>
      <c r="C74" s="503" t="e">
        <f ca="1">+VALUE('Data Summary'!C74)</f>
        <v>#VALUE!</v>
      </c>
      <c r="D74" s="504" t="e">
        <f ca="1">+IF(AND(ISNUMBER(OFFSET('Water Data'!$D$4,0,10*ROW('Water Data'!D68))),'Data Summary'!BS74="Yes"),100-OFFSET('Water Data'!$D$4,0,10*ROW('Water Data'!D68)),NA())</f>
        <v>#N/A</v>
      </c>
      <c r="E74" s="504" t="e">
        <f ca="1">+IF(AND(ISNUMBER(OFFSET('Water Data'!$D$6,0,10*ROW('Water Data'!D68))),'Data Summary'!BT74="Yes"),OFFSET('Water Data'!$D$6,0,10*ROW('Water Data'!D68)),NA())</f>
        <v>#N/A</v>
      </c>
      <c r="F74" s="504" t="e">
        <f ca="1">+IF(AND(ISNUMBER(OFFSET('Water Data'!$D$9,0,10*ROW('Water Data'!D68))),'Data Summary'!BU74="Yes"),OFFSET('Water Data'!$D$9,0,10*ROW('Water Data'!D68)),NA())</f>
        <v>#N/A</v>
      </c>
      <c r="G74" s="504" t="e">
        <f ca="1">+IF(AND(ISNUMBER(OFFSET('Water Data'!$E$4,0,10*ROW('Water Data'!E68))),'Data Summary'!BV74="Yes"),100-OFFSET('Water Data'!$E$4,0,10*ROW('Water Data'!E68)),NA())</f>
        <v>#N/A</v>
      </c>
      <c r="H74" s="504" t="e">
        <f ca="1">+IF(AND(ISNUMBER(OFFSET('Water Data'!$E$6,0,10*ROW('Water Data'!E68))),'Data Summary'!BW74="Yes"),OFFSET('Water Data'!$E$6,0,10*ROW('Water Data'!E68)),NA())</f>
        <v>#N/A</v>
      </c>
      <c r="I74" s="504" t="e">
        <f ca="1">+IF(AND(ISNUMBER(OFFSET('Water Data'!$E$9,0,10*ROW('Water Data'!E68))),'Data Summary'!BX74="Yes"),OFFSET('Water Data'!$E$9,0,10*ROW('Water Data'!E68)),NA())</f>
        <v>#N/A</v>
      </c>
      <c r="J74" s="504" t="e">
        <f ca="1">+IF(AND(ISNUMBER(OFFSET('Water Data'!$F$4,0,10*ROW('Water Data'!F68))),'Data Summary'!BY74="Yes"),100-OFFSET('Water Data'!$F$4,0,10*ROW('Water Data'!F68)),NA())</f>
        <v>#N/A</v>
      </c>
      <c r="K74" s="504" t="e">
        <f ca="1">+IF(AND(ISNUMBER(OFFSET('Water Data'!$F$6,0,10*ROW('Water Data'!F68))),'Data Summary'!BZ74="Yes"),OFFSET('Water Data'!$F$6,0,10*ROW('Water Data'!F68)),NA())</f>
        <v>#N/A</v>
      </c>
      <c r="L74" s="504" t="e">
        <f ca="1">+IF(AND(ISNUMBER(OFFSET('Water Data'!$F$9,0,10*ROW('Water Data'!F68))),'Data Summary'!CA74="Yes"),OFFSET('Water Data'!$F$9,0,10*ROW('Water Data'!F68)),NA())</f>
        <v>#N/A</v>
      </c>
      <c r="M74" s="504" t="e">
        <f ca="1">+IF(AND(ISNUMBER(OFFSET('Water Data'!$G$4,0,10*ROW('Water Data'!G68))),'Data Summary'!CB74="Yes"),100-OFFSET('Water Data'!$G$4,0,10*ROW('Water Data'!G68)),NA())</f>
        <v>#N/A</v>
      </c>
      <c r="N74" s="504" t="e">
        <f ca="1">+IF(AND(ISNUMBER(OFFSET('Water Data'!$G$6,0,10*ROW('Water Data'!G68))),'Data Summary'!CC74="Yes"),OFFSET('Water Data'!$G$6,0,10*ROW('Water Data'!G68)),NA())</f>
        <v>#N/A</v>
      </c>
      <c r="O74" s="504" t="e">
        <f ca="1">+IF(AND(ISNUMBER(OFFSET('Water Data'!$G$9,0,10*ROW('Water Data'!G68))),'Data Summary'!CD74="Yes"),OFFSET('Water Data'!$G$9,0,10*ROW('Water Data'!G68)),NA())</f>
        <v>#N/A</v>
      </c>
      <c r="P74" s="504" t="e">
        <f ca="1">+IF(AND(ISNUMBER(OFFSET('Water Data'!$H$4,0,10*ROW('Water Data'!H68))),'Data Summary'!CE74="Yes"),100-OFFSET('Water Data'!$H$4,0,10*ROW('Water Data'!H68)),NA())</f>
        <v>#N/A</v>
      </c>
      <c r="Q74" s="504" t="e">
        <f ca="1">+IF(AND(ISNUMBER(OFFSET('Water Data'!$H$6,0,10*ROW('Water Data'!H68))),'Data Summary'!CF74="Yes"),OFFSET('Water Data'!$H$6,0,10*ROW('Water Data'!H68)),NA())</f>
        <v>#N/A</v>
      </c>
      <c r="R74" s="504" t="e">
        <f ca="1">+IF(AND(ISNUMBER(OFFSET('Water Data'!$H$9,0,10*ROW('Water Data'!H68))),'Data Summary'!CG74="Yes"),OFFSET('Water Data'!$H$9,0,10*ROW('Water Data'!H68)),NA())</f>
        <v>#N/A</v>
      </c>
      <c r="S74" s="504" t="e">
        <f ca="1">+IF(AND(ISNUMBER(OFFSET('Water Data'!$I$4,0,10*ROW('Water Data'!I68))),'Data Summary'!CH74="Yes"),100-OFFSET('Water Data'!$I$4,0,10*ROW('Water Data'!I68)),NA())</f>
        <v>#N/A</v>
      </c>
      <c r="T74" s="504" t="e">
        <f ca="1">+IF(AND(ISNUMBER(OFFSET('Water Data'!$I$6,0,10*ROW('Water Data'!I68))),'Data Summary'!CI74="Yes"),OFFSET('Water Data'!$I$6,0,10*ROW('Water Data'!I68)),NA())</f>
        <v>#N/A</v>
      </c>
      <c r="U74" s="504" t="e">
        <f ca="1">+IF(AND(ISNUMBER(OFFSET('Water Data'!$I$9,0,10*ROW('Water Data'!I68))),'Data Summary'!CJ74="Yes"),OFFSET('Water Data'!$I$9,0,10*ROW('Water Data'!I68)),NA())</f>
        <v>#N/A</v>
      </c>
      <c r="V74" s="505" t="e">
        <f ca="1">+IF(AND(ISNUMBER(OFFSET('Sanitation Data'!$D$4,0,10*ROW('Sanitation Data'!D68))),'Data Summary'!CK74="Yes"),100-OFFSET('Sanitation Data'!$D$4,0,10*ROW('Sanitation Data'!D68)),NA())</f>
        <v>#N/A</v>
      </c>
      <c r="W74" s="505" t="e">
        <f ca="1">+IF(AND(ISNUMBER(OFFSET('Sanitation Data'!$D$6,0,10*ROW('Sanitation Data'!D68))),'Data Summary'!CL74="Yes"),OFFSET('Sanitation Data'!$D$6,0,10*ROW('Sanitation Data'!D68)),NA())</f>
        <v>#N/A</v>
      </c>
      <c r="X74" s="505" t="e">
        <f ca="1">+IF(AND(ISNUMBER(OFFSET('Sanitation Data'!$D$10,0,10*ROW('Sanitation Data'!D68))),'Data Summary'!CM74="Yes"),OFFSET('Sanitation Data'!$D$10,0,10*ROW('Sanitation Data'!D68)),NA())</f>
        <v>#N/A</v>
      </c>
      <c r="Y74" s="505" t="e">
        <f ca="1">+IF(AND(ISNUMBER(OFFSET('Sanitation Data'!$D$11,0,10*ROW('Sanitation Data'!D68))),'Data Summary'!CN74="Yes"),OFFSET('Sanitation Data'!$D$11,0,10*ROW('Sanitation Data'!D68)),NA())</f>
        <v>#N/A</v>
      </c>
      <c r="Z74" s="505" t="e">
        <f ca="1">+IF(AND(ISNUMBER(OFFSET('Sanitation Data'!$D$12,0,10*ROW('Sanitation Data'!D68))),'Data Summary'!CO74="Yes"),OFFSET('Sanitation Data'!$D$12,0,10*ROW('Sanitation Data'!D68)),NA())</f>
        <v>#N/A</v>
      </c>
      <c r="AA74" s="505" t="e">
        <f ca="1">+IF(AND(ISNUMBER(OFFSET('Sanitation Data'!$E$4,0,10*ROW('Sanitation Data'!E68))),'Data Summary'!CP74="Yes"),100-OFFSET('Sanitation Data'!$E$4,0,10*ROW('Sanitation Data'!E68)),NA())</f>
        <v>#N/A</v>
      </c>
      <c r="AB74" s="505" t="e">
        <f ca="1">+IF(AND(ISNUMBER(OFFSET('Sanitation Data'!$E$6,0,10*ROW('Sanitation Data'!E68))),'Data Summary'!CQ74="Yes"),OFFSET('Sanitation Data'!$E$6,0,10*ROW('Sanitation Data'!E68)),NA())</f>
        <v>#N/A</v>
      </c>
      <c r="AC74" s="505" t="e">
        <f ca="1">+IF(AND(ISNUMBER(OFFSET('Sanitation Data'!$E$10,0,10*ROW('Sanitation Data'!E68))),'Data Summary'!CR74="Yes"),OFFSET('Sanitation Data'!$E$10,0,10*ROW('Sanitation Data'!E68)),NA())</f>
        <v>#N/A</v>
      </c>
      <c r="AD74" s="505" t="e">
        <f ca="1">+IF(AND(ISNUMBER(OFFSET('Sanitation Data'!$E$11,0,10*ROW('Sanitation Data'!E68))),'Data Summary'!CS74="Yes"),OFFSET('Sanitation Data'!$E$11,0,10*ROW('Sanitation Data'!E68)),NA())</f>
        <v>#N/A</v>
      </c>
      <c r="AE74" s="505" t="e">
        <f ca="1">+IF(AND(ISNUMBER(OFFSET('Sanitation Data'!$E$12,0,10*ROW('Sanitation Data'!E68))),'Data Summary'!CT74="Yes"),OFFSET('Sanitation Data'!$E$12,0,10*ROW('Sanitation Data'!E68)),NA())</f>
        <v>#N/A</v>
      </c>
      <c r="AF74" s="505" t="e">
        <f ca="1">+IF(AND(ISNUMBER(OFFSET('Sanitation Data'!$F$4,0,10*ROW('Sanitation Data'!F68))),'Data Summary'!CU74="Yes"),100-OFFSET('Sanitation Data'!$F$4,0,10*ROW('Sanitation Data'!F68)),NA())</f>
        <v>#N/A</v>
      </c>
      <c r="AG74" s="505" t="e">
        <f ca="1">+IF(AND(ISNUMBER(OFFSET('Sanitation Data'!$F$6,0,10*ROW('Sanitation Data'!F68))),'Data Summary'!CV74="Yes"),OFFSET('Sanitation Data'!$F$6,0,10*ROW('Sanitation Data'!F68)),NA())</f>
        <v>#N/A</v>
      </c>
      <c r="AH74" s="505" t="e">
        <f ca="1">+IF(AND(ISNUMBER(OFFSET('Sanitation Data'!$F$10,0,10*ROW('Sanitation Data'!F68))),'Data Summary'!CW74="Yes"),OFFSET('Sanitation Data'!$F$10,0,10*ROW('Sanitation Data'!F68)),NA())</f>
        <v>#N/A</v>
      </c>
      <c r="AI74" s="505" t="e">
        <f ca="1">+IF(AND(ISNUMBER(OFFSET('Sanitation Data'!$F$11,0,10*ROW('Sanitation Data'!F68))),'Data Summary'!CX74="Yes"),OFFSET('Sanitation Data'!$F$11,0,10*ROW('Sanitation Data'!F68)),NA())</f>
        <v>#N/A</v>
      </c>
      <c r="AJ74" s="505" t="e">
        <f ca="1">+IF(AND(ISNUMBER(OFFSET('Sanitation Data'!$F$12,0,10*ROW('Sanitation Data'!F68))),'Data Summary'!CY74="Yes"),OFFSET('Sanitation Data'!$F$12,0,10*ROW('Sanitation Data'!F68)),NA())</f>
        <v>#N/A</v>
      </c>
      <c r="AK74" s="505" t="e">
        <f ca="1">+IF(AND(ISNUMBER(OFFSET('Sanitation Data'!$G$4,0,10*ROW('Sanitation Data'!G68))),'Data Summary'!CZ74="Yes"),100-OFFSET('Sanitation Data'!$G$4,0,10*ROW('Sanitation Data'!G68)),NA())</f>
        <v>#N/A</v>
      </c>
      <c r="AL74" s="505" t="e">
        <f ca="1">+IF(AND(ISNUMBER(OFFSET('Sanitation Data'!$G$6,0,10*ROW('Sanitation Data'!G68))),'Data Summary'!DA74="Yes"),OFFSET('Sanitation Data'!$G$6,0,10*ROW('Sanitation Data'!G68)),NA())</f>
        <v>#N/A</v>
      </c>
      <c r="AM74" s="505" t="e">
        <f ca="1">+IF(AND(ISNUMBER(OFFSET('Sanitation Data'!$G$10,0,10*ROW('Sanitation Data'!G68))),'Data Summary'!DB74="Yes"),OFFSET('Sanitation Data'!$G$10,0,10*ROW('Sanitation Data'!G68)),NA())</f>
        <v>#N/A</v>
      </c>
      <c r="AN74" s="505" t="e">
        <f ca="1">+IF(AND(ISNUMBER(OFFSET('Sanitation Data'!$G$11,0,10*ROW('Sanitation Data'!G68))),'Data Summary'!DC74="Yes"),OFFSET('Sanitation Data'!$G$11,0,10*ROW('Sanitation Data'!G68)),NA())</f>
        <v>#N/A</v>
      </c>
      <c r="AO74" s="505" t="e">
        <f ca="1">+IF(AND(ISNUMBER(OFFSET('Sanitation Data'!$G$12,0,10*ROW('Sanitation Data'!G68))),'Data Summary'!DD74="Yes"),OFFSET('Sanitation Data'!$G$12,0,10*ROW('Sanitation Data'!G68)),NA())</f>
        <v>#N/A</v>
      </c>
      <c r="AP74" s="505" t="e">
        <f ca="1">+IF(AND(ISNUMBER(OFFSET('Sanitation Data'!$H$4,0,10*ROW('Sanitation Data'!H68))),'Data Summary'!DE74="Yes"),100-OFFSET('Sanitation Data'!$H$4,0,10*ROW('Sanitation Data'!H68)),NA())</f>
        <v>#N/A</v>
      </c>
      <c r="AQ74" s="505" t="e">
        <f ca="1">+IF(AND(ISNUMBER(OFFSET('Sanitation Data'!$H$6,0,10*ROW('Sanitation Data'!H68))),'Data Summary'!DF74="Yes"),OFFSET('Sanitation Data'!$H$6,0,10*ROW('Sanitation Data'!H68)),NA())</f>
        <v>#N/A</v>
      </c>
      <c r="AR74" s="505" t="e">
        <f ca="1">+IF(AND(ISNUMBER(OFFSET('Sanitation Data'!$H$10,0,10*ROW('Sanitation Data'!H68))),'Data Summary'!DG74="Yes"),OFFSET('Sanitation Data'!$H$10,0,10*ROW('Sanitation Data'!H68)),NA())</f>
        <v>#N/A</v>
      </c>
      <c r="AS74" s="505" t="e">
        <f ca="1">+IF(AND(ISNUMBER(OFFSET('Sanitation Data'!$H$11,0,10*ROW('Sanitation Data'!H68))),'Data Summary'!DH74="Yes"),OFFSET('Sanitation Data'!$H$11,0,10*ROW('Sanitation Data'!H68)),NA())</f>
        <v>#N/A</v>
      </c>
      <c r="AT74" s="505" t="e">
        <f ca="1">+IF(AND(ISNUMBER(OFFSET('Sanitation Data'!$H$12,0,10*ROW('Sanitation Data'!H68))),'Data Summary'!DI74="Yes"),OFFSET('Sanitation Data'!$H$12,0,10*ROW('Sanitation Data'!H68)),NA())</f>
        <v>#N/A</v>
      </c>
      <c r="AU74" s="505" t="e">
        <f ca="1">+IF(AND(ISNUMBER(OFFSET('Sanitation Data'!$I$4,0,10*ROW('Sanitation Data'!I68))),'Data Summary'!DJ74="Yes"),100-OFFSET('Sanitation Data'!$I$4,0,10*ROW('Sanitation Data'!I68)),NA())</f>
        <v>#N/A</v>
      </c>
      <c r="AV74" s="505" t="e">
        <f ca="1">+IF(AND(ISNUMBER(OFFSET('Sanitation Data'!$I$6,0,10*ROW('Sanitation Data'!I68))),'Data Summary'!DK74="Yes"),OFFSET('Sanitation Data'!$I$6,0,10*ROW('Sanitation Data'!I68)),NA())</f>
        <v>#N/A</v>
      </c>
      <c r="AW74" s="505" t="e">
        <f ca="1">+IF(AND(ISNUMBER(OFFSET('Sanitation Data'!$I$10,0,10*ROW('Sanitation Data'!I68))),'Data Summary'!DL74="Yes"),OFFSET('Sanitation Data'!$I$10,0,10*ROW('Sanitation Data'!I68)),NA())</f>
        <v>#N/A</v>
      </c>
      <c r="AX74" s="505" t="e">
        <f ca="1">+IF(AND(ISNUMBER(OFFSET('Sanitation Data'!$I$11,0,10*ROW('Sanitation Data'!I68))),'Data Summary'!DM74="Yes"),OFFSET('Sanitation Data'!$I$11,0,10*ROW('Sanitation Data'!I68)),NA())</f>
        <v>#N/A</v>
      </c>
      <c r="AY74" s="505" t="e">
        <f ca="1">+IF(AND(ISNUMBER(OFFSET('Sanitation Data'!$I$12,0,10*ROW('Sanitation Data'!I68))),'Data Summary'!DN74="Yes"),OFFSET('Sanitation Data'!$I$12,0,10*ROW('Sanitation Data'!I68)),NA())</f>
        <v>#N/A</v>
      </c>
      <c r="AZ74" s="506" t="e">
        <f ca="1">+IF(AND(ISNUMBER(OFFSET('Hygiene Data'!$D$5,0,10*ROW('Hygiene Data'!D68))),'Data Summary'!DO74="Yes"),OFFSET('Hygiene Data'!$D$5,0,10*ROW('Hygiene Data'!D68)),NA())</f>
        <v>#N/A</v>
      </c>
      <c r="BA74" s="506" t="e">
        <f ca="1">+IF(AND(ISNUMBER(OFFSET('Hygiene Data'!$D$7,0,10*ROW('Hygiene Data'!D68))),'Data Summary'!DP74="Yes"),OFFSET('Hygiene Data'!$D$7,0,10*ROW('Hygiene Data'!D68)),NA())</f>
        <v>#N/A</v>
      </c>
      <c r="BB74" s="506" t="e">
        <f ca="1">+IF(AND(ISNUMBER(OFFSET('Hygiene Data'!$D$9,0,10*ROW('Hygiene Data'!D68))),'Data Summary'!DQ74="Yes"),OFFSET('Hygiene Data'!$D$9,0,10*ROW('Hygiene Data'!D68)),NA())</f>
        <v>#N/A</v>
      </c>
      <c r="BC74" s="506" t="e">
        <f ca="1">+IF(AND(ISNUMBER(OFFSET('Hygiene Data'!$E$5,0,10*ROW('Hygiene Data'!E68))),'Data Summary'!DR74="Yes"),OFFSET('Hygiene Data'!$E$5,0,10*ROW('Hygiene Data'!E68)),NA())</f>
        <v>#N/A</v>
      </c>
      <c r="BD74" s="506" t="e">
        <f ca="1">+IF(AND(ISNUMBER(OFFSET('Hygiene Data'!$E$7,0,10*ROW('Hygiene Data'!E68))),'Data Summary'!DS74="Yes"),OFFSET('Hygiene Data'!$E$7,0,10*ROW('Hygiene Data'!E68)),NA())</f>
        <v>#N/A</v>
      </c>
      <c r="BE74" s="506" t="e">
        <f ca="1">+IF(AND(ISNUMBER(OFFSET('Hygiene Data'!$E$9,0,10*ROW('Hygiene Data'!E68))),'Data Summary'!DT74="Yes"),OFFSET('Hygiene Data'!$E$9,0,10*ROW('Hygiene Data'!E68)),NA())</f>
        <v>#N/A</v>
      </c>
      <c r="BF74" s="506" t="e">
        <f ca="1">+IF(AND(ISNUMBER(OFFSET('Hygiene Data'!$F$5,0,10*ROW('Hygiene Data'!F68))),'Data Summary'!DU74="Yes"),OFFSET('Hygiene Data'!$F$5,0,10*ROW('Hygiene Data'!F68)),NA())</f>
        <v>#N/A</v>
      </c>
      <c r="BG74" s="506" t="e">
        <f ca="1">+IF(AND(ISNUMBER(OFFSET('Hygiene Data'!$F$7,0,10*ROW('Hygiene Data'!F68))),'Data Summary'!DV74="Yes"),OFFSET('Hygiene Data'!$F$7,0,10*ROW('Hygiene Data'!F68)),NA())</f>
        <v>#N/A</v>
      </c>
      <c r="BH74" s="506" t="e">
        <f ca="1">+IF(AND(ISNUMBER(OFFSET('Hygiene Data'!$F$9,0,10*ROW('Hygiene Data'!F68))),'Data Summary'!DW74="Yes"),OFFSET('Hygiene Data'!$F$9,0,10*ROW('Hygiene Data'!F68)),NA())</f>
        <v>#N/A</v>
      </c>
      <c r="BI74" s="506" t="e">
        <f ca="1">+IF(AND(ISNUMBER(OFFSET('Hygiene Data'!$G$5,0,10*ROW('Hygiene Data'!G68))),'Data Summary'!DX74="Yes"),OFFSET('Hygiene Data'!$G$5,0,10*ROW('Hygiene Data'!G68)),NA())</f>
        <v>#N/A</v>
      </c>
      <c r="BJ74" s="506" t="e">
        <f ca="1">+IF(AND(ISNUMBER(OFFSET('Hygiene Data'!$G$7,0,10*ROW('Hygiene Data'!G68))),'Data Summary'!DY74="Yes"),OFFSET('Hygiene Data'!$G$7,0,10*ROW('Hygiene Data'!G68)),NA())</f>
        <v>#N/A</v>
      </c>
      <c r="BK74" s="506" t="e">
        <f ca="1">+IF(AND(ISNUMBER(OFFSET('Hygiene Data'!$G$9,0,10*ROW('Hygiene Data'!G68))),'Data Summary'!DZ74="Yes"),OFFSET('Hygiene Data'!$G$9,0,10*ROW('Hygiene Data'!G68)),NA())</f>
        <v>#N/A</v>
      </c>
      <c r="BL74" s="506" t="e">
        <f ca="1">+IF(AND(ISNUMBER(OFFSET('Hygiene Data'!$H$5,0,10*ROW('Hygiene Data'!H68))),'Data Summary'!EA74="Yes"),OFFSET('Hygiene Data'!$H$5,0,10*ROW('Hygiene Data'!H68)),NA())</f>
        <v>#N/A</v>
      </c>
      <c r="BM74" s="506" t="e">
        <f ca="1">+IF(AND(ISNUMBER(OFFSET('Hygiene Data'!$H$7,0,10*ROW('Hygiene Data'!H68))),'Data Summary'!EB74="Yes"),OFFSET('Hygiene Data'!$H$7,0,10*ROW('Hygiene Data'!H68)),NA())</f>
        <v>#N/A</v>
      </c>
      <c r="BN74" s="506" t="e">
        <f ca="1">+IF(AND(ISNUMBER(OFFSET('Hygiene Data'!$H$9,0,10*ROW('Hygiene Data'!H68))),'Data Summary'!EC74="Yes"),OFFSET('Hygiene Data'!$H$9,0,10*ROW('Hygiene Data'!H68)),NA())</f>
        <v>#N/A</v>
      </c>
      <c r="BO74" s="506" t="e">
        <f ca="1">+IF(AND(ISNUMBER(OFFSET('Hygiene Data'!$I$5,0,10*ROW('Hygiene Data'!I68))),'Data Summary'!ED74="Yes"),OFFSET('Hygiene Data'!$I$5,0,10*ROW('Hygiene Data'!I68)),NA())</f>
        <v>#N/A</v>
      </c>
      <c r="BP74" s="506" t="e">
        <f ca="1">+IF(AND(ISNUMBER(OFFSET('Hygiene Data'!$I$7,0,10*ROW('Hygiene Data'!I68))),'Data Summary'!EE74="Yes"),OFFSET('Hygiene Data'!$I$7,0,10*ROW('Hygiene Data'!I68)),NA())</f>
        <v>#N/A</v>
      </c>
      <c r="BQ74" s="506" t="e">
        <f ca="1">+IF(AND(ISNUMBER(OFFSET('Hygiene Data'!$I$9,0,10*ROW('Hygiene Data'!I68))),'Data Summary'!EF74="Yes"),OFFSET('Hygiene Data'!$I$9,0,10*ROW('Hygiene Data'!I68)),NA())</f>
        <v>#N/A</v>
      </c>
    </row>
    <row r="75" spans="1:69" x14ac:dyDescent="0.25">
      <c r="A75" s="502" t="e">
        <f ca="1">+RIGHT('Data Summary'!A75,LEN('Data Summary'!A75)-9)</f>
        <v>#VALUE!</v>
      </c>
      <c r="B75" s="476" t="str">
        <f ca="1">+IF(ISTEXT('Data Summary'!B75),'Data Summary'!B75,"")</f>
        <v/>
      </c>
      <c r="C75" s="503" t="e">
        <f ca="1">+VALUE('Data Summary'!C75)</f>
        <v>#VALUE!</v>
      </c>
      <c r="D75" s="504" t="e">
        <f ca="1">+IF(AND(ISNUMBER(OFFSET('Water Data'!$D$4,0,10*ROW('Water Data'!D69))),'Data Summary'!BS75="Yes"),100-OFFSET('Water Data'!$D$4,0,10*ROW('Water Data'!D69)),NA())</f>
        <v>#N/A</v>
      </c>
      <c r="E75" s="504" t="e">
        <f ca="1">+IF(AND(ISNUMBER(OFFSET('Water Data'!$D$6,0,10*ROW('Water Data'!D69))),'Data Summary'!BT75="Yes"),OFFSET('Water Data'!$D$6,0,10*ROW('Water Data'!D69)),NA())</f>
        <v>#N/A</v>
      </c>
      <c r="F75" s="504" t="e">
        <f ca="1">+IF(AND(ISNUMBER(OFFSET('Water Data'!$D$9,0,10*ROW('Water Data'!D69))),'Data Summary'!BU75="Yes"),OFFSET('Water Data'!$D$9,0,10*ROW('Water Data'!D69)),NA())</f>
        <v>#N/A</v>
      </c>
      <c r="G75" s="504" t="e">
        <f ca="1">+IF(AND(ISNUMBER(OFFSET('Water Data'!$E$4,0,10*ROW('Water Data'!E69))),'Data Summary'!BV75="Yes"),100-OFFSET('Water Data'!$E$4,0,10*ROW('Water Data'!E69)),NA())</f>
        <v>#N/A</v>
      </c>
      <c r="H75" s="504" t="e">
        <f ca="1">+IF(AND(ISNUMBER(OFFSET('Water Data'!$E$6,0,10*ROW('Water Data'!E69))),'Data Summary'!BW75="Yes"),OFFSET('Water Data'!$E$6,0,10*ROW('Water Data'!E69)),NA())</f>
        <v>#N/A</v>
      </c>
      <c r="I75" s="504" t="e">
        <f ca="1">+IF(AND(ISNUMBER(OFFSET('Water Data'!$E$9,0,10*ROW('Water Data'!E69))),'Data Summary'!BX75="Yes"),OFFSET('Water Data'!$E$9,0,10*ROW('Water Data'!E69)),NA())</f>
        <v>#N/A</v>
      </c>
      <c r="J75" s="504" t="e">
        <f ca="1">+IF(AND(ISNUMBER(OFFSET('Water Data'!$F$4,0,10*ROW('Water Data'!F69))),'Data Summary'!BY75="Yes"),100-OFFSET('Water Data'!$F$4,0,10*ROW('Water Data'!F69)),NA())</f>
        <v>#N/A</v>
      </c>
      <c r="K75" s="504" t="e">
        <f ca="1">+IF(AND(ISNUMBER(OFFSET('Water Data'!$F$6,0,10*ROW('Water Data'!F69))),'Data Summary'!BZ75="Yes"),OFFSET('Water Data'!$F$6,0,10*ROW('Water Data'!F69)),NA())</f>
        <v>#N/A</v>
      </c>
      <c r="L75" s="504" t="e">
        <f ca="1">+IF(AND(ISNUMBER(OFFSET('Water Data'!$F$9,0,10*ROW('Water Data'!F69))),'Data Summary'!CA75="Yes"),OFFSET('Water Data'!$F$9,0,10*ROW('Water Data'!F69)),NA())</f>
        <v>#N/A</v>
      </c>
      <c r="M75" s="504" t="e">
        <f ca="1">+IF(AND(ISNUMBER(OFFSET('Water Data'!$G$4,0,10*ROW('Water Data'!G69))),'Data Summary'!CB75="Yes"),100-OFFSET('Water Data'!$G$4,0,10*ROW('Water Data'!G69)),NA())</f>
        <v>#N/A</v>
      </c>
      <c r="N75" s="504" t="e">
        <f ca="1">+IF(AND(ISNUMBER(OFFSET('Water Data'!$G$6,0,10*ROW('Water Data'!G69))),'Data Summary'!CC75="Yes"),OFFSET('Water Data'!$G$6,0,10*ROW('Water Data'!G69)),NA())</f>
        <v>#N/A</v>
      </c>
      <c r="O75" s="504" t="e">
        <f ca="1">+IF(AND(ISNUMBER(OFFSET('Water Data'!$G$9,0,10*ROW('Water Data'!G69))),'Data Summary'!CD75="Yes"),OFFSET('Water Data'!$G$9,0,10*ROW('Water Data'!G69)),NA())</f>
        <v>#N/A</v>
      </c>
      <c r="P75" s="504" t="e">
        <f ca="1">+IF(AND(ISNUMBER(OFFSET('Water Data'!$H$4,0,10*ROW('Water Data'!H69))),'Data Summary'!CE75="Yes"),100-OFFSET('Water Data'!$H$4,0,10*ROW('Water Data'!H69)),NA())</f>
        <v>#N/A</v>
      </c>
      <c r="Q75" s="504" t="e">
        <f ca="1">+IF(AND(ISNUMBER(OFFSET('Water Data'!$H$6,0,10*ROW('Water Data'!H69))),'Data Summary'!CF75="Yes"),OFFSET('Water Data'!$H$6,0,10*ROW('Water Data'!H69)),NA())</f>
        <v>#N/A</v>
      </c>
      <c r="R75" s="504" t="e">
        <f ca="1">+IF(AND(ISNUMBER(OFFSET('Water Data'!$H$9,0,10*ROW('Water Data'!H69))),'Data Summary'!CG75="Yes"),OFFSET('Water Data'!$H$9,0,10*ROW('Water Data'!H69)),NA())</f>
        <v>#N/A</v>
      </c>
      <c r="S75" s="504" t="e">
        <f ca="1">+IF(AND(ISNUMBER(OFFSET('Water Data'!$I$4,0,10*ROW('Water Data'!I69))),'Data Summary'!CH75="Yes"),100-OFFSET('Water Data'!$I$4,0,10*ROW('Water Data'!I69)),NA())</f>
        <v>#N/A</v>
      </c>
      <c r="T75" s="504" t="e">
        <f ca="1">+IF(AND(ISNUMBER(OFFSET('Water Data'!$I$6,0,10*ROW('Water Data'!I69))),'Data Summary'!CI75="Yes"),OFFSET('Water Data'!$I$6,0,10*ROW('Water Data'!I69)),NA())</f>
        <v>#N/A</v>
      </c>
      <c r="U75" s="504" t="e">
        <f ca="1">+IF(AND(ISNUMBER(OFFSET('Water Data'!$I$9,0,10*ROW('Water Data'!I69))),'Data Summary'!CJ75="Yes"),OFFSET('Water Data'!$I$9,0,10*ROW('Water Data'!I69)),NA())</f>
        <v>#N/A</v>
      </c>
      <c r="V75" s="505" t="e">
        <f ca="1">+IF(AND(ISNUMBER(OFFSET('Sanitation Data'!$D$4,0,10*ROW('Sanitation Data'!D69))),'Data Summary'!CK75="Yes"),100-OFFSET('Sanitation Data'!$D$4,0,10*ROW('Sanitation Data'!D69)),NA())</f>
        <v>#N/A</v>
      </c>
      <c r="W75" s="505" t="e">
        <f ca="1">+IF(AND(ISNUMBER(OFFSET('Sanitation Data'!$D$6,0,10*ROW('Sanitation Data'!D69))),'Data Summary'!CL75="Yes"),OFFSET('Sanitation Data'!$D$6,0,10*ROW('Sanitation Data'!D69)),NA())</f>
        <v>#N/A</v>
      </c>
      <c r="X75" s="505" t="e">
        <f ca="1">+IF(AND(ISNUMBER(OFFSET('Sanitation Data'!$D$10,0,10*ROW('Sanitation Data'!D69))),'Data Summary'!CM75="Yes"),OFFSET('Sanitation Data'!$D$10,0,10*ROW('Sanitation Data'!D69)),NA())</f>
        <v>#N/A</v>
      </c>
      <c r="Y75" s="505" t="e">
        <f ca="1">+IF(AND(ISNUMBER(OFFSET('Sanitation Data'!$D$11,0,10*ROW('Sanitation Data'!D69))),'Data Summary'!CN75="Yes"),OFFSET('Sanitation Data'!$D$11,0,10*ROW('Sanitation Data'!D69)),NA())</f>
        <v>#N/A</v>
      </c>
      <c r="Z75" s="505" t="e">
        <f ca="1">+IF(AND(ISNUMBER(OFFSET('Sanitation Data'!$D$12,0,10*ROW('Sanitation Data'!D69))),'Data Summary'!CO75="Yes"),OFFSET('Sanitation Data'!$D$12,0,10*ROW('Sanitation Data'!D69)),NA())</f>
        <v>#N/A</v>
      </c>
      <c r="AA75" s="505" t="e">
        <f ca="1">+IF(AND(ISNUMBER(OFFSET('Sanitation Data'!$E$4,0,10*ROW('Sanitation Data'!E69))),'Data Summary'!CP75="Yes"),100-OFFSET('Sanitation Data'!$E$4,0,10*ROW('Sanitation Data'!E69)),NA())</f>
        <v>#N/A</v>
      </c>
      <c r="AB75" s="505" t="e">
        <f ca="1">+IF(AND(ISNUMBER(OFFSET('Sanitation Data'!$E$6,0,10*ROW('Sanitation Data'!E69))),'Data Summary'!CQ75="Yes"),OFFSET('Sanitation Data'!$E$6,0,10*ROW('Sanitation Data'!E69)),NA())</f>
        <v>#N/A</v>
      </c>
      <c r="AC75" s="505" t="e">
        <f ca="1">+IF(AND(ISNUMBER(OFFSET('Sanitation Data'!$E$10,0,10*ROW('Sanitation Data'!E69))),'Data Summary'!CR75="Yes"),OFFSET('Sanitation Data'!$E$10,0,10*ROW('Sanitation Data'!E69)),NA())</f>
        <v>#N/A</v>
      </c>
      <c r="AD75" s="505" t="e">
        <f ca="1">+IF(AND(ISNUMBER(OFFSET('Sanitation Data'!$E$11,0,10*ROW('Sanitation Data'!E69))),'Data Summary'!CS75="Yes"),OFFSET('Sanitation Data'!$E$11,0,10*ROW('Sanitation Data'!E69)),NA())</f>
        <v>#N/A</v>
      </c>
      <c r="AE75" s="505" t="e">
        <f ca="1">+IF(AND(ISNUMBER(OFFSET('Sanitation Data'!$E$12,0,10*ROW('Sanitation Data'!E69))),'Data Summary'!CT75="Yes"),OFFSET('Sanitation Data'!$E$12,0,10*ROW('Sanitation Data'!E69)),NA())</f>
        <v>#N/A</v>
      </c>
      <c r="AF75" s="505" t="e">
        <f ca="1">+IF(AND(ISNUMBER(OFFSET('Sanitation Data'!$F$4,0,10*ROW('Sanitation Data'!F69))),'Data Summary'!CU75="Yes"),100-OFFSET('Sanitation Data'!$F$4,0,10*ROW('Sanitation Data'!F69)),NA())</f>
        <v>#N/A</v>
      </c>
      <c r="AG75" s="505" t="e">
        <f ca="1">+IF(AND(ISNUMBER(OFFSET('Sanitation Data'!$F$6,0,10*ROW('Sanitation Data'!F69))),'Data Summary'!CV75="Yes"),OFFSET('Sanitation Data'!$F$6,0,10*ROW('Sanitation Data'!F69)),NA())</f>
        <v>#N/A</v>
      </c>
      <c r="AH75" s="505" t="e">
        <f ca="1">+IF(AND(ISNUMBER(OFFSET('Sanitation Data'!$F$10,0,10*ROW('Sanitation Data'!F69))),'Data Summary'!CW75="Yes"),OFFSET('Sanitation Data'!$F$10,0,10*ROW('Sanitation Data'!F69)),NA())</f>
        <v>#N/A</v>
      </c>
      <c r="AI75" s="505" t="e">
        <f ca="1">+IF(AND(ISNUMBER(OFFSET('Sanitation Data'!$F$11,0,10*ROW('Sanitation Data'!F69))),'Data Summary'!CX75="Yes"),OFFSET('Sanitation Data'!$F$11,0,10*ROW('Sanitation Data'!F69)),NA())</f>
        <v>#N/A</v>
      </c>
      <c r="AJ75" s="505" t="e">
        <f ca="1">+IF(AND(ISNUMBER(OFFSET('Sanitation Data'!$F$12,0,10*ROW('Sanitation Data'!F69))),'Data Summary'!CY75="Yes"),OFFSET('Sanitation Data'!$F$12,0,10*ROW('Sanitation Data'!F69)),NA())</f>
        <v>#N/A</v>
      </c>
      <c r="AK75" s="505" t="e">
        <f ca="1">+IF(AND(ISNUMBER(OFFSET('Sanitation Data'!$G$4,0,10*ROW('Sanitation Data'!G69))),'Data Summary'!CZ75="Yes"),100-OFFSET('Sanitation Data'!$G$4,0,10*ROW('Sanitation Data'!G69)),NA())</f>
        <v>#N/A</v>
      </c>
      <c r="AL75" s="505" t="e">
        <f ca="1">+IF(AND(ISNUMBER(OFFSET('Sanitation Data'!$G$6,0,10*ROW('Sanitation Data'!G69))),'Data Summary'!DA75="Yes"),OFFSET('Sanitation Data'!$G$6,0,10*ROW('Sanitation Data'!G69)),NA())</f>
        <v>#N/A</v>
      </c>
      <c r="AM75" s="505" t="e">
        <f ca="1">+IF(AND(ISNUMBER(OFFSET('Sanitation Data'!$G$10,0,10*ROW('Sanitation Data'!G69))),'Data Summary'!DB75="Yes"),OFFSET('Sanitation Data'!$G$10,0,10*ROW('Sanitation Data'!G69)),NA())</f>
        <v>#N/A</v>
      </c>
      <c r="AN75" s="505" t="e">
        <f ca="1">+IF(AND(ISNUMBER(OFFSET('Sanitation Data'!$G$11,0,10*ROW('Sanitation Data'!G69))),'Data Summary'!DC75="Yes"),OFFSET('Sanitation Data'!$G$11,0,10*ROW('Sanitation Data'!G69)),NA())</f>
        <v>#N/A</v>
      </c>
      <c r="AO75" s="505" t="e">
        <f ca="1">+IF(AND(ISNUMBER(OFFSET('Sanitation Data'!$G$12,0,10*ROW('Sanitation Data'!G69))),'Data Summary'!DD75="Yes"),OFFSET('Sanitation Data'!$G$12,0,10*ROW('Sanitation Data'!G69)),NA())</f>
        <v>#N/A</v>
      </c>
      <c r="AP75" s="505" t="e">
        <f ca="1">+IF(AND(ISNUMBER(OFFSET('Sanitation Data'!$H$4,0,10*ROW('Sanitation Data'!H69))),'Data Summary'!DE75="Yes"),100-OFFSET('Sanitation Data'!$H$4,0,10*ROW('Sanitation Data'!H69)),NA())</f>
        <v>#N/A</v>
      </c>
      <c r="AQ75" s="505" t="e">
        <f ca="1">+IF(AND(ISNUMBER(OFFSET('Sanitation Data'!$H$6,0,10*ROW('Sanitation Data'!H69))),'Data Summary'!DF75="Yes"),OFFSET('Sanitation Data'!$H$6,0,10*ROW('Sanitation Data'!H69)),NA())</f>
        <v>#N/A</v>
      </c>
      <c r="AR75" s="505" t="e">
        <f ca="1">+IF(AND(ISNUMBER(OFFSET('Sanitation Data'!$H$10,0,10*ROW('Sanitation Data'!H69))),'Data Summary'!DG75="Yes"),OFFSET('Sanitation Data'!$H$10,0,10*ROW('Sanitation Data'!H69)),NA())</f>
        <v>#N/A</v>
      </c>
      <c r="AS75" s="505" t="e">
        <f ca="1">+IF(AND(ISNUMBER(OFFSET('Sanitation Data'!$H$11,0,10*ROW('Sanitation Data'!H69))),'Data Summary'!DH75="Yes"),OFFSET('Sanitation Data'!$H$11,0,10*ROW('Sanitation Data'!H69)),NA())</f>
        <v>#N/A</v>
      </c>
      <c r="AT75" s="505" t="e">
        <f ca="1">+IF(AND(ISNUMBER(OFFSET('Sanitation Data'!$H$12,0,10*ROW('Sanitation Data'!H69))),'Data Summary'!DI75="Yes"),OFFSET('Sanitation Data'!$H$12,0,10*ROW('Sanitation Data'!H69)),NA())</f>
        <v>#N/A</v>
      </c>
      <c r="AU75" s="505" t="e">
        <f ca="1">+IF(AND(ISNUMBER(OFFSET('Sanitation Data'!$I$4,0,10*ROW('Sanitation Data'!I69))),'Data Summary'!DJ75="Yes"),100-OFFSET('Sanitation Data'!$I$4,0,10*ROW('Sanitation Data'!I69)),NA())</f>
        <v>#N/A</v>
      </c>
      <c r="AV75" s="505" t="e">
        <f ca="1">+IF(AND(ISNUMBER(OFFSET('Sanitation Data'!$I$6,0,10*ROW('Sanitation Data'!I69))),'Data Summary'!DK75="Yes"),OFFSET('Sanitation Data'!$I$6,0,10*ROW('Sanitation Data'!I69)),NA())</f>
        <v>#N/A</v>
      </c>
      <c r="AW75" s="505" t="e">
        <f ca="1">+IF(AND(ISNUMBER(OFFSET('Sanitation Data'!$I$10,0,10*ROW('Sanitation Data'!I69))),'Data Summary'!DL75="Yes"),OFFSET('Sanitation Data'!$I$10,0,10*ROW('Sanitation Data'!I69)),NA())</f>
        <v>#N/A</v>
      </c>
      <c r="AX75" s="505" t="e">
        <f ca="1">+IF(AND(ISNUMBER(OFFSET('Sanitation Data'!$I$11,0,10*ROW('Sanitation Data'!I69))),'Data Summary'!DM75="Yes"),OFFSET('Sanitation Data'!$I$11,0,10*ROW('Sanitation Data'!I69)),NA())</f>
        <v>#N/A</v>
      </c>
      <c r="AY75" s="505" t="e">
        <f ca="1">+IF(AND(ISNUMBER(OFFSET('Sanitation Data'!$I$12,0,10*ROW('Sanitation Data'!I69))),'Data Summary'!DN75="Yes"),OFFSET('Sanitation Data'!$I$12,0,10*ROW('Sanitation Data'!I69)),NA())</f>
        <v>#N/A</v>
      </c>
      <c r="AZ75" s="506" t="e">
        <f ca="1">+IF(AND(ISNUMBER(OFFSET('Hygiene Data'!$D$5,0,10*ROW('Hygiene Data'!D69))),'Data Summary'!DO75="Yes"),OFFSET('Hygiene Data'!$D$5,0,10*ROW('Hygiene Data'!D69)),NA())</f>
        <v>#N/A</v>
      </c>
      <c r="BA75" s="506" t="e">
        <f ca="1">+IF(AND(ISNUMBER(OFFSET('Hygiene Data'!$D$7,0,10*ROW('Hygiene Data'!D69))),'Data Summary'!DP75="Yes"),OFFSET('Hygiene Data'!$D$7,0,10*ROW('Hygiene Data'!D69)),NA())</f>
        <v>#N/A</v>
      </c>
      <c r="BB75" s="506" t="e">
        <f ca="1">+IF(AND(ISNUMBER(OFFSET('Hygiene Data'!$D$9,0,10*ROW('Hygiene Data'!D69))),'Data Summary'!DQ75="Yes"),OFFSET('Hygiene Data'!$D$9,0,10*ROW('Hygiene Data'!D69)),NA())</f>
        <v>#N/A</v>
      </c>
      <c r="BC75" s="506" t="e">
        <f ca="1">+IF(AND(ISNUMBER(OFFSET('Hygiene Data'!$E$5,0,10*ROW('Hygiene Data'!E69))),'Data Summary'!DR75="Yes"),OFFSET('Hygiene Data'!$E$5,0,10*ROW('Hygiene Data'!E69)),NA())</f>
        <v>#N/A</v>
      </c>
      <c r="BD75" s="506" t="e">
        <f ca="1">+IF(AND(ISNUMBER(OFFSET('Hygiene Data'!$E$7,0,10*ROW('Hygiene Data'!E69))),'Data Summary'!DS75="Yes"),OFFSET('Hygiene Data'!$E$7,0,10*ROW('Hygiene Data'!E69)),NA())</f>
        <v>#N/A</v>
      </c>
      <c r="BE75" s="506" t="e">
        <f ca="1">+IF(AND(ISNUMBER(OFFSET('Hygiene Data'!$E$9,0,10*ROW('Hygiene Data'!E69))),'Data Summary'!DT75="Yes"),OFFSET('Hygiene Data'!$E$9,0,10*ROW('Hygiene Data'!E69)),NA())</f>
        <v>#N/A</v>
      </c>
      <c r="BF75" s="506" t="e">
        <f ca="1">+IF(AND(ISNUMBER(OFFSET('Hygiene Data'!$F$5,0,10*ROW('Hygiene Data'!F69))),'Data Summary'!DU75="Yes"),OFFSET('Hygiene Data'!$F$5,0,10*ROW('Hygiene Data'!F69)),NA())</f>
        <v>#N/A</v>
      </c>
      <c r="BG75" s="506" t="e">
        <f ca="1">+IF(AND(ISNUMBER(OFFSET('Hygiene Data'!$F$7,0,10*ROW('Hygiene Data'!F69))),'Data Summary'!DV75="Yes"),OFFSET('Hygiene Data'!$F$7,0,10*ROW('Hygiene Data'!F69)),NA())</f>
        <v>#N/A</v>
      </c>
      <c r="BH75" s="506" t="e">
        <f ca="1">+IF(AND(ISNUMBER(OFFSET('Hygiene Data'!$F$9,0,10*ROW('Hygiene Data'!F69))),'Data Summary'!DW75="Yes"),OFFSET('Hygiene Data'!$F$9,0,10*ROW('Hygiene Data'!F69)),NA())</f>
        <v>#N/A</v>
      </c>
      <c r="BI75" s="506" t="e">
        <f ca="1">+IF(AND(ISNUMBER(OFFSET('Hygiene Data'!$G$5,0,10*ROW('Hygiene Data'!G69))),'Data Summary'!DX75="Yes"),OFFSET('Hygiene Data'!$G$5,0,10*ROW('Hygiene Data'!G69)),NA())</f>
        <v>#N/A</v>
      </c>
      <c r="BJ75" s="506" t="e">
        <f ca="1">+IF(AND(ISNUMBER(OFFSET('Hygiene Data'!$G$7,0,10*ROW('Hygiene Data'!G69))),'Data Summary'!DY75="Yes"),OFFSET('Hygiene Data'!$G$7,0,10*ROW('Hygiene Data'!G69)),NA())</f>
        <v>#N/A</v>
      </c>
      <c r="BK75" s="506" t="e">
        <f ca="1">+IF(AND(ISNUMBER(OFFSET('Hygiene Data'!$G$9,0,10*ROW('Hygiene Data'!G69))),'Data Summary'!DZ75="Yes"),OFFSET('Hygiene Data'!$G$9,0,10*ROW('Hygiene Data'!G69)),NA())</f>
        <v>#N/A</v>
      </c>
      <c r="BL75" s="506" t="e">
        <f ca="1">+IF(AND(ISNUMBER(OFFSET('Hygiene Data'!$H$5,0,10*ROW('Hygiene Data'!H69))),'Data Summary'!EA75="Yes"),OFFSET('Hygiene Data'!$H$5,0,10*ROW('Hygiene Data'!H69)),NA())</f>
        <v>#N/A</v>
      </c>
      <c r="BM75" s="506" t="e">
        <f ca="1">+IF(AND(ISNUMBER(OFFSET('Hygiene Data'!$H$7,0,10*ROW('Hygiene Data'!H69))),'Data Summary'!EB75="Yes"),OFFSET('Hygiene Data'!$H$7,0,10*ROW('Hygiene Data'!H69)),NA())</f>
        <v>#N/A</v>
      </c>
      <c r="BN75" s="506" t="e">
        <f ca="1">+IF(AND(ISNUMBER(OFFSET('Hygiene Data'!$H$9,0,10*ROW('Hygiene Data'!H69))),'Data Summary'!EC75="Yes"),OFFSET('Hygiene Data'!$H$9,0,10*ROW('Hygiene Data'!H69)),NA())</f>
        <v>#N/A</v>
      </c>
      <c r="BO75" s="506" t="e">
        <f ca="1">+IF(AND(ISNUMBER(OFFSET('Hygiene Data'!$I$5,0,10*ROW('Hygiene Data'!I69))),'Data Summary'!ED75="Yes"),OFFSET('Hygiene Data'!$I$5,0,10*ROW('Hygiene Data'!I69)),NA())</f>
        <v>#N/A</v>
      </c>
      <c r="BP75" s="506" t="e">
        <f ca="1">+IF(AND(ISNUMBER(OFFSET('Hygiene Data'!$I$7,0,10*ROW('Hygiene Data'!I69))),'Data Summary'!EE75="Yes"),OFFSET('Hygiene Data'!$I$7,0,10*ROW('Hygiene Data'!I69)),NA())</f>
        <v>#N/A</v>
      </c>
      <c r="BQ75" s="506" t="e">
        <f ca="1">+IF(AND(ISNUMBER(OFFSET('Hygiene Data'!$I$9,0,10*ROW('Hygiene Data'!I69))),'Data Summary'!EF75="Yes"),OFFSET('Hygiene Data'!$I$9,0,10*ROW('Hygiene Data'!I69)),NA())</f>
        <v>#N/A</v>
      </c>
    </row>
    <row r="76" spans="1:69" x14ac:dyDescent="0.25">
      <c r="A76" s="502" t="e">
        <f ca="1">+RIGHT('Data Summary'!A76,LEN('Data Summary'!A76)-9)</f>
        <v>#VALUE!</v>
      </c>
      <c r="B76" s="476" t="str">
        <f ca="1">+IF(ISTEXT('Data Summary'!B76),'Data Summary'!B76,"")</f>
        <v/>
      </c>
      <c r="C76" s="503" t="e">
        <f ca="1">+VALUE('Data Summary'!C76)</f>
        <v>#VALUE!</v>
      </c>
      <c r="D76" s="504" t="e">
        <f ca="1">+IF(AND(ISNUMBER(OFFSET('Water Data'!$D$4,0,10*ROW('Water Data'!D70))),'Data Summary'!BS76="Yes"),100-OFFSET('Water Data'!$D$4,0,10*ROW('Water Data'!D70)),NA())</f>
        <v>#N/A</v>
      </c>
      <c r="E76" s="504" t="e">
        <f ca="1">+IF(AND(ISNUMBER(OFFSET('Water Data'!$D$6,0,10*ROW('Water Data'!D70))),'Data Summary'!BT76="Yes"),OFFSET('Water Data'!$D$6,0,10*ROW('Water Data'!D70)),NA())</f>
        <v>#N/A</v>
      </c>
      <c r="F76" s="504" t="e">
        <f ca="1">+IF(AND(ISNUMBER(OFFSET('Water Data'!$D$9,0,10*ROW('Water Data'!D70))),'Data Summary'!BU76="Yes"),OFFSET('Water Data'!$D$9,0,10*ROW('Water Data'!D70)),NA())</f>
        <v>#N/A</v>
      </c>
      <c r="G76" s="504" t="e">
        <f ca="1">+IF(AND(ISNUMBER(OFFSET('Water Data'!$E$4,0,10*ROW('Water Data'!E70))),'Data Summary'!BV76="Yes"),100-OFFSET('Water Data'!$E$4,0,10*ROW('Water Data'!E70)),NA())</f>
        <v>#N/A</v>
      </c>
      <c r="H76" s="504" t="e">
        <f ca="1">+IF(AND(ISNUMBER(OFFSET('Water Data'!$E$6,0,10*ROW('Water Data'!E70))),'Data Summary'!BW76="Yes"),OFFSET('Water Data'!$E$6,0,10*ROW('Water Data'!E70)),NA())</f>
        <v>#N/A</v>
      </c>
      <c r="I76" s="504" t="e">
        <f ca="1">+IF(AND(ISNUMBER(OFFSET('Water Data'!$E$9,0,10*ROW('Water Data'!E70))),'Data Summary'!BX76="Yes"),OFFSET('Water Data'!$E$9,0,10*ROW('Water Data'!E70)),NA())</f>
        <v>#N/A</v>
      </c>
      <c r="J76" s="504" t="e">
        <f ca="1">+IF(AND(ISNUMBER(OFFSET('Water Data'!$F$4,0,10*ROW('Water Data'!F70))),'Data Summary'!BY76="Yes"),100-OFFSET('Water Data'!$F$4,0,10*ROW('Water Data'!F70)),NA())</f>
        <v>#N/A</v>
      </c>
      <c r="K76" s="504" t="e">
        <f ca="1">+IF(AND(ISNUMBER(OFFSET('Water Data'!$F$6,0,10*ROW('Water Data'!F70))),'Data Summary'!BZ76="Yes"),OFFSET('Water Data'!$F$6,0,10*ROW('Water Data'!F70)),NA())</f>
        <v>#N/A</v>
      </c>
      <c r="L76" s="504" t="e">
        <f ca="1">+IF(AND(ISNUMBER(OFFSET('Water Data'!$F$9,0,10*ROW('Water Data'!F70))),'Data Summary'!CA76="Yes"),OFFSET('Water Data'!$F$9,0,10*ROW('Water Data'!F70)),NA())</f>
        <v>#N/A</v>
      </c>
      <c r="M76" s="504" t="e">
        <f ca="1">+IF(AND(ISNUMBER(OFFSET('Water Data'!$G$4,0,10*ROW('Water Data'!G70))),'Data Summary'!CB76="Yes"),100-OFFSET('Water Data'!$G$4,0,10*ROW('Water Data'!G70)),NA())</f>
        <v>#N/A</v>
      </c>
      <c r="N76" s="504" t="e">
        <f ca="1">+IF(AND(ISNUMBER(OFFSET('Water Data'!$G$6,0,10*ROW('Water Data'!G70))),'Data Summary'!CC76="Yes"),OFFSET('Water Data'!$G$6,0,10*ROW('Water Data'!G70)),NA())</f>
        <v>#N/A</v>
      </c>
      <c r="O76" s="504" t="e">
        <f ca="1">+IF(AND(ISNUMBER(OFFSET('Water Data'!$G$9,0,10*ROW('Water Data'!G70))),'Data Summary'!CD76="Yes"),OFFSET('Water Data'!$G$9,0,10*ROW('Water Data'!G70)),NA())</f>
        <v>#N/A</v>
      </c>
      <c r="P76" s="504" t="e">
        <f ca="1">+IF(AND(ISNUMBER(OFFSET('Water Data'!$H$4,0,10*ROW('Water Data'!H70))),'Data Summary'!CE76="Yes"),100-OFFSET('Water Data'!$H$4,0,10*ROW('Water Data'!H70)),NA())</f>
        <v>#N/A</v>
      </c>
      <c r="Q76" s="504" t="e">
        <f ca="1">+IF(AND(ISNUMBER(OFFSET('Water Data'!$H$6,0,10*ROW('Water Data'!H70))),'Data Summary'!CF76="Yes"),OFFSET('Water Data'!$H$6,0,10*ROW('Water Data'!H70)),NA())</f>
        <v>#N/A</v>
      </c>
      <c r="R76" s="504" t="e">
        <f ca="1">+IF(AND(ISNUMBER(OFFSET('Water Data'!$H$9,0,10*ROW('Water Data'!H70))),'Data Summary'!CG76="Yes"),OFFSET('Water Data'!$H$9,0,10*ROW('Water Data'!H70)),NA())</f>
        <v>#N/A</v>
      </c>
      <c r="S76" s="504" t="e">
        <f ca="1">+IF(AND(ISNUMBER(OFFSET('Water Data'!$I$4,0,10*ROW('Water Data'!I70))),'Data Summary'!CH76="Yes"),100-OFFSET('Water Data'!$I$4,0,10*ROW('Water Data'!I70)),NA())</f>
        <v>#N/A</v>
      </c>
      <c r="T76" s="504" t="e">
        <f ca="1">+IF(AND(ISNUMBER(OFFSET('Water Data'!$I$6,0,10*ROW('Water Data'!I70))),'Data Summary'!CI76="Yes"),OFFSET('Water Data'!$I$6,0,10*ROW('Water Data'!I70)),NA())</f>
        <v>#N/A</v>
      </c>
      <c r="U76" s="504" t="e">
        <f ca="1">+IF(AND(ISNUMBER(OFFSET('Water Data'!$I$9,0,10*ROW('Water Data'!I70))),'Data Summary'!CJ76="Yes"),OFFSET('Water Data'!$I$9,0,10*ROW('Water Data'!I70)),NA())</f>
        <v>#N/A</v>
      </c>
      <c r="V76" s="505" t="e">
        <f ca="1">+IF(AND(ISNUMBER(OFFSET('Sanitation Data'!$D$4,0,10*ROW('Sanitation Data'!D70))),'Data Summary'!CK76="Yes"),100-OFFSET('Sanitation Data'!$D$4,0,10*ROW('Sanitation Data'!D70)),NA())</f>
        <v>#N/A</v>
      </c>
      <c r="W76" s="505" t="e">
        <f ca="1">+IF(AND(ISNUMBER(OFFSET('Sanitation Data'!$D$6,0,10*ROW('Sanitation Data'!D70))),'Data Summary'!CL76="Yes"),OFFSET('Sanitation Data'!$D$6,0,10*ROW('Sanitation Data'!D70)),NA())</f>
        <v>#N/A</v>
      </c>
      <c r="X76" s="505" t="e">
        <f ca="1">+IF(AND(ISNUMBER(OFFSET('Sanitation Data'!$D$10,0,10*ROW('Sanitation Data'!D70))),'Data Summary'!CM76="Yes"),OFFSET('Sanitation Data'!$D$10,0,10*ROW('Sanitation Data'!D70)),NA())</f>
        <v>#N/A</v>
      </c>
      <c r="Y76" s="505" t="e">
        <f ca="1">+IF(AND(ISNUMBER(OFFSET('Sanitation Data'!$D$11,0,10*ROW('Sanitation Data'!D70))),'Data Summary'!CN76="Yes"),OFFSET('Sanitation Data'!$D$11,0,10*ROW('Sanitation Data'!D70)),NA())</f>
        <v>#N/A</v>
      </c>
      <c r="Z76" s="505" t="e">
        <f ca="1">+IF(AND(ISNUMBER(OFFSET('Sanitation Data'!$D$12,0,10*ROW('Sanitation Data'!D70))),'Data Summary'!CO76="Yes"),OFFSET('Sanitation Data'!$D$12,0,10*ROW('Sanitation Data'!D70)),NA())</f>
        <v>#N/A</v>
      </c>
      <c r="AA76" s="505" t="e">
        <f ca="1">+IF(AND(ISNUMBER(OFFSET('Sanitation Data'!$E$4,0,10*ROW('Sanitation Data'!E70))),'Data Summary'!CP76="Yes"),100-OFFSET('Sanitation Data'!$E$4,0,10*ROW('Sanitation Data'!E70)),NA())</f>
        <v>#N/A</v>
      </c>
      <c r="AB76" s="505" t="e">
        <f ca="1">+IF(AND(ISNUMBER(OFFSET('Sanitation Data'!$E$6,0,10*ROW('Sanitation Data'!E70))),'Data Summary'!CQ76="Yes"),OFFSET('Sanitation Data'!$E$6,0,10*ROW('Sanitation Data'!E70)),NA())</f>
        <v>#N/A</v>
      </c>
      <c r="AC76" s="505" t="e">
        <f ca="1">+IF(AND(ISNUMBER(OFFSET('Sanitation Data'!$E$10,0,10*ROW('Sanitation Data'!E70))),'Data Summary'!CR76="Yes"),OFFSET('Sanitation Data'!$E$10,0,10*ROW('Sanitation Data'!E70)),NA())</f>
        <v>#N/A</v>
      </c>
      <c r="AD76" s="505" t="e">
        <f ca="1">+IF(AND(ISNUMBER(OFFSET('Sanitation Data'!$E$11,0,10*ROW('Sanitation Data'!E70))),'Data Summary'!CS76="Yes"),OFFSET('Sanitation Data'!$E$11,0,10*ROW('Sanitation Data'!E70)),NA())</f>
        <v>#N/A</v>
      </c>
      <c r="AE76" s="505" t="e">
        <f ca="1">+IF(AND(ISNUMBER(OFFSET('Sanitation Data'!$E$12,0,10*ROW('Sanitation Data'!E70))),'Data Summary'!CT76="Yes"),OFFSET('Sanitation Data'!$E$12,0,10*ROW('Sanitation Data'!E70)),NA())</f>
        <v>#N/A</v>
      </c>
      <c r="AF76" s="505" t="e">
        <f ca="1">+IF(AND(ISNUMBER(OFFSET('Sanitation Data'!$F$4,0,10*ROW('Sanitation Data'!F70))),'Data Summary'!CU76="Yes"),100-OFFSET('Sanitation Data'!$F$4,0,10*ROW('Sanitation Data'!F70)),NA())</f>
        <v>#N/A</v>
      </c>
      <c r="AG76" s="505" t="e">
        <f ca="1">+IF(AND(ISNUMBER(OFFSET('Sanitation Data'!$F$6,0,10*ROW('Sanitation Data'!F70))),'Data Summary'!CV76="Yes"),OFFSET('Sanitation Data'!$F$6,0,10*ROW('Sanitation Data'!F70)),NA())</f>
        <v>#N/A</v>
      </c>
      <c r="AH76" s="505" t="e">
        <f ca="1">+IF(AND(ISNUMBER(OFFSET('Sanitation Data'!$F$10,0,10*ROW('Sanitation Data'!F70))),'Data Summary'!CW76="Yes"),OFFSET('Sanitation Data'!$F$10,0,10*ROW('Sanitation Data'!F70)),NA())</f>
        <v>#N/A</v>
      </c>
      <c r="AI76" s="505" t="e">
        <f ca="1">+IF(AND(ISNUMBER(OFFSET('Sanitation Data'!$F$11,0,10*ROW('Sanitation Data'!F70))),'Data Summary'!CX76="Yes"),OFFSET('Sanitation Data'!$F$11,0,10*ROW('Sanitation Data'!F70)),NA())</f>
        <v>#N/A</v>
      </c>
      <c r="AJ76" s="505" t="e">
        <f ca="1">+IF(AND(ISNUMBER(OFFSET('Sanitation Data'!$F$12,0,10*ROW('Sanitation Data'!F70))),'Data Summary'!CY76="Yes"),OFFSET('Sanitation Data'!$F$12,0,10*ROW('Sanitation Data'!F70)),NA())</f>
        <v>#N/A</v>
      </c>
      <c r="AK76" s="505" t="e">
        <f ca="1">+IF(AND(ISNUMBER(OFFSET('Sanitation Data'!$G$4,0,10*ROW('Sanitation Data'!G70))),'Data Summary'!CZ76="Yes"),100-OFFSET('Sanitation Data'!$G$4,0,10*ROW('Sanitation Data'!G70)),NA())</f>
        <v>#N/A</v>
      </c>
      <c r="AL76" s="505" t="e">
        <f ca="1">+IF(AND(ISNUMBER(OFFSET('Sanitation Data'!$G$6,0,10*ROW('Sanitation Data'!G70))),'Data Summary'!DA76="Yes"),OFFSET('Sanitation Data'!$G$6,0,10*ROW('Sanitation Data'!G70)),NA())</f>
        <v>#N/A</v>
      </c>
      <c r="AM76" s="505" t="e">
        <f ca="1">+IF(AND(ISNUMBER(OFFSET('Sanitation Data'!$G$10,0,10*ROW('Sanitation Data'!G70))),'Data Summary'!DB76="Yes"),OFFSET('Sanitation Data'!$G$10,0,10*ROW('Sanitation Data'!G70)),NA())</f>
        <v>#N/A</v>
      </c>
      <c r="AN76" s="505" t="e">
        <f ca="1">+IF(AND(ISNUMBER(OFFSET('Sanitation Data'!$G$11,0,10*ROW('Sanitation Data'!G70))),'Data Summary'!DC76="Yes"),OFFSET('Sanitation Data'!$G$11,0,10*ROW('Sanitation Data'!G70)),NA())</f>
        <v>#N/A</v>
      </c>
      <c r="AO76" s="505" t="e">
        <f ca="1">+IF(AND(ISNUMBER(OFFSET('Sanitation Data'!$G$12,0,10*ROW('Sanitation Data'!G70))),'Data Summary'!DD76="Yes"),OFFSET('Sanitation Data'!$G$12,0,10*ROW('Sanitation Data'!G70)),NA())</f>
        <v>#N/A</v>
      </c>
      <c r="AP76" s="505" t="e">
        <f ca="1">+IF(AND(ISNUMBER(OFFSET('Sanitation Data'!$H$4,0,10*ROW('Sanitation Data'!H70))),'Data Summary'!DE76="Yes"),100-OFFSET('Sanitation Data'!$H$4,0,10*ROW('Sanitation Data'!H70)),NA())</f>
        <v>#N/A</v>
      </c>
      <c r="AQ76" s="505" t="e">
        <f ca="1">+IF(AND(ISNUMBER(OFFSET('Sanitation Data'!$H$6,0,10*ROW('Sanitation Data'!H70))),'Data Summary'!DF76="Yes"),OFFSET('Sanitation Data'!$H$6,0,10*ROW('Sanitation Data'!H70)),NA())</f>
        <v>#N/A</v>
      </c>
      <c r="AR76" s="505" t="e">
        <f ca="1">+IF(AND(ISNUMBER(OFFSET('Sanitation Data'!$H$10,0,10*ROW('Sanitation Data'!H70))),'Data Summary'!DG76="Yes"),OFFSET('Sanitation Data'!$H$10,0,10*ROW('Sanitation Data'!H70)),NA())</f>
        <v>#N/A</v>
      </c>
      <c r="AS76" s="505" t="e">
        <f ca="1">+IF(AND(ISNUMBER(OFFSET('Sanitation Data'!$H$11,0,10*ROW('Sanitation Data'!H70))),'Data Summary'!DH76="Yes"),OFFSET('Sanitation Data'!$H$11,0,10*ROW('Sanitation Data'!H70)),NA())</f>
        <v>#N/A</v>
      </c>
      <c r="AT76" s="505" t="e">
        <f ca="1">+IF(AND(ISNUMBER(OFFSET('Sanitation Data'!$H$12,0,10*ROW('Sanitation Data'!H70))),'Data Summary'!DI76="Yes"),OFFSET('Sanitation Data'!$H$12,0,10*ROW('Sanitation Data'!H70)),NA())</f>
        <v>#N/A</v>
      </c>
      <c r="AU76" s="505" t="e">
        <f ca="1">+IF(AND(ISNUMBER(OFFSET('Sanitation Data'!$I$4,0,10*ROW('Sanitation Data'!I70))),'Data Summary'!DJ76="Yes"),100-OFFSET('Sanitation Data'!$I$4,0,10*ROW('Sanitation Data'!I70)),NA())</f>
        <v>#N/A</v>
      </c>
      <c r="AV76" s="505" t="e">
        <f ca="1">+IF(AND(ISNUMBER(OFFSET('Sanitation Data'!$I$6,0,10*ROW('Sanitation Data'!I70))),'Data Summary'!DK76="Yes"),OFFSET('Sanitation Data'!$I$6,0,10*ROW('Sanitation Data'!I70)),NA())</f>
        <v>#N/A</v>
      </c>
      <c r="AW76" s="505" t="e">
        <f ca="1">+IF(AND(ISNUMBER(OFFSET('Sanitation Data'!$I$10,0,10*ROW('Sanitation Data'!I70))),'Data Summary'!DL76="Yes"),OFFSET('Sanitation Data'!$I$10,0,10*ROW('Sanitation Data'!I70)),NA())</f>
        <v>#N/A</v>
      </c>
      <c r="AX76" s="505" t="e">
        <f ca="1">+IF(AND(ISNUMBER(OFFSET('Sanitation Data'!$I$11,0,10*ROW('Sanitation Data'!I70))),'Data Summary'!DM76="Yes"),OFFSET('Sanitation Data'!$I$11,0,10*ROW('Sanitation Data'!I70)),NA())</f>
        <v>#N/A</v>
      </c>
      <c r="AY76" s="505" t="e">
        <f ca="1">+IF(AND(ISNUMBER(OFFSET('Sanitation Data'!$I$12,0,10*ROW('Sanitation Data'!I70))),'Data Summary'!DN76="Yes"),OFFSET('Sanitation Data'!$I$12,0,10*ROW('Sanitation Data'!I70)),NA())</f>
        <v>#N/A</v>
      </c>
      <c r="AZ76" s="506" t="e">
        <f ca="1">+IF(AND(ISNUMBER(OFFSET('Hygiene Data'!$D$5,0,10*ROW('Hygiene Data'!D70))),'Data Summary'!DO76="Yes"),OFFSET('Hygiene Data'!$D$5,0,10*ROW('Hygiene Data'!D70)),NA())</f>
        <v>#N/A</v>
      </c>
      <c r="BA76" s="506" t="e">
        <f ca="1">+IF(AND(ISNUMBER(OFFSET('Hygiene Data'!$D$7,0,10*ROW('Hygiene Data'!D70))),'Data Summary'!DP76="Yes"),OFFSET('Hygiene Data'!$D$7,0,10*ROW('Hygiene Data'!D70)),NA())</f>
        <v>#N/A</v>
      </c>
      <c r="BB76" s="506" t="e">
        <f ca="1">+IF(AND(ISNUMBER(OFFSET('Hygiene Data'!$D$9,0,10*ROW('Hygiene Data'!D70))),'Data Summary'!DQ76="Yes"),OFFSET('Hygiene Data'!$D$9,0,10*ROW('Hygiene Data'!D70)),NA())</f>
        <v>#N/A</v>
      </c>
      <c r="BC76" s="506" t="e">
        <f ca="1">+IF(AND(ISNUMBER(OFFSET('Hygiene Data'!$E$5,0,10*ROW('Hygiene Data'!E70))),'Data Summary'!DR76="Yes"),OFFSET('Hygiene Data'!$E$5,0,10*ROW('Hygiene Data'!E70)),NA())</f>
        <v>#N/A</v>
      </c>
      <c r="BD76" s="506" t="e">
        <f ca="1">+IF(AND(ISNUMBER(OFFSET('Hygiene Data'!$E$7,0,10*ROW('Hygiene Data'!E70))),'Data Summary'!DS76="Yes"),OFFSET('Hygiene Data'!$E$7,0,10*ROW('Hygiene Data'!E70)),NA())</f>
        <v>#N/A</v>
      </c>
      <c r="BE76" s="506" t="e">
        <f ca="1">+IF(AND(ISNUMBER(OFFSET('Hygiene Data'!$E$9,0,10*ROW('Hygiene Data'!E70))),'Data Summary'!DT76="Yes"),OFFSET('Hygiene Data'!$E$9,0,10*ROW('Hygiene Data'!E70)),NA())</f>
        <v>#N/A</v>
      </c>
      <c r="BF76" s="506" t="e">
        <f ca="1">+IF(AND(ISNUMBER(OFFSET('Hygiene Data'!$F$5,0,10*ROW('Hygiene Data'!F70))),'Data Summary'!DU76="Yes"),OFFSET('Hygiene Data'!$F$5,0,10*ROW('Hygiene Data'!F70)),NA())</f>
        <v>#N/A</v>
      </c>
      <c r="BG76" s="506" t="e">
        <f ca="1">+IF(AND(ISNUMBER(OFFSET('Hygiene Data'!$F$7,0,10*ROW('Hygiene Data'!F70))),'Data Summary'!DV76="Yes"),OFFSET('Hygiene Data'!$F$7,0,10*ROW('Hygiene Data'!F70)),NA())</f>
        <v>#N/A</v>
      </c>
      <c r="BH76" s="506" t="e">
        <f ca="1">+IF(AND(ISNUMBER(OFFSET('Hygiene Data'!$F$9,0,10*ROW('Hygiene Data'!F70))),'Data Summary'!DW76="Yes"),OFFSET('Hygiene Data'!$F$9,0,10*ROW('Hygiene Data'!F70)),NA())</f>
        <v>#N/A</v>
      </c>
      <c r="BI76" s="506" t="e">
        <f ca="1">+IF(AND(ISNUMBER(OFFSET('Hygiene Data'!$G$5,0,10*ROW('Hygiene Data'!G70))),'Data Summary'!DX76="Yes"),OFFSET('Hygiene Data'!$G$5,0,10*ROW('Hygiene Data'!G70)),NA())</f>
        <v>#N/A</v>
      </c>
      <c r="BJ76" s="506" t="e">
        <f ca="1">+IF(AND(ISNUMBER(OFFSET('Hygiene Data'!$G$7,0,10*ROW('Hygiene Data'!G70))),'Data Summary'!DY76="Yes"),OFFSET('Hygiene Data'!$G$7,0,10*ROW('Hygiene Data'!G70)),NA())</f>
        <v>#N/A</v>
      </c>
      <c r="BK76" s="506" t="e">
        <f ca="1">+IF(AND(ISNUMBER(OFFSET('Hygiene Data'!$G$9,0,10*ROW('Hygiene Data'!G70))),'Data Summary'!DZ76="Yes"),OFFSET('Hygiene Data'!$G$9,0,10*ROW('Hygiene Data'!G70)),NA())</f>
        <v>#N/A</v>
      </c>
      <c r="BL76" s="506" t="e">
        <f ca="1">+IF(AND(ISNUMBER(OFFSET('Hygiene Data'!$H$5,0,10*ROW('Hygiene Data'!H70))),'Data Summary'!EA76="Yes"),OFFSET('Hygiene Data'!$H$5,0,10*ROW('Hygiene Data'!H70)),NA())</f>
        <v>#N/A</v>
      </c>
      <c r="BM76" s="506" t="e">
        <f ca="1">+IF(AND(ISNUMBER(OFFSET('Hygiene Data'!$H$7,0,10*ROW('Hygiene Data'!H70))),'Data Summary'!EB76="Yes"),OFFSET('Hygiene Data'!$H$7,0,10*ROW('Hygiene Data'!H70)),NA())</f>
        <v>#N/A</v>
      </c>
      <c r="BN76" s="506" t="e">
        <f ca="1">+IF(AND(ISNUMBER(OFFSET('Hygiene Data'!$H$9,0,10*ROW('Hygiene Data'!H70))),'Data Summary'!EC76="Yes"),OFFSET('Hygiene Data'!$H$9,0,10*ROW('Hygiene Data'!H70)),NA())</f>
        <v>#N/A</v>
      </c>
      <c r="BO76" s="506" t="e">
        <f ca="1">+IF(AND(ISNUMBER(OFFSET('Hygiene Data'!$I$5,0,10*ROW('Hygiene Data'!I70))),'Data Summary'!ED76="Yes"),OFFSET('Hygiene Data'!$I$5,0,10*ROW('Hygiene Data'!I70)),NA())</f>
        <v>#N/A</v>
      </c>
      <c r="BP76" s="506" t="e">
        <f ca="1">+IF(AND(ISNUMBER(OFFSET('Hygiene Data'!$I$7,0,10*ROW('Hygiene Data'!I70))),'Data Summary'!EE76="Yes"),OFFSET('Hygiene Data'!$I$7,0,10*ROW('Hygiene Data'!I70)),NA())</f>
        <v>#N/A</v>
      </c>
      <c r="BQ76" s="506" t="e">
        <f ca="1">+IF(AND(ISNUMBER(OFFSET('Hygiene Data'!$I$9,0,10*ROW('Hygiene Data'!I70))),'Data Summary'!EF76="Yes"),OFFSET('Hygiene Data'!$I$9,0,10*ROW('Hygiene Data'!I70)),NA())</f>
        <v>#N/A</v>
      </c>
    </row>
    <row r="77" spans="1:69" x14ac:dyDescent="0.25">
      <c r="A77" s="502" t="e">
        <f ca="1">+RIGHT('Data Summary'!A77,LEN('Data Summary'!A77)-9)</f>
        <v>#VALUE!</v>
      </c>
      <c r="B77" s="476" t="str">
        <f ca="1">+IF(ISTEXT('Data Summary'!B77),'Data Summary'!B77,"")</f>
        <v/>
      </c>
      <c r="C77" s="503" t="e">
        <f ca="1">+VALUE('Data Summary'!C77)</f>
        <v>#VALUE!</v>
      </c>
      <c r="D77" s="504" t="e">
        <f ca="1">+IF(AND(ISNUMBER(OFFSET('Water Data'!$D$4,0,10*ROW('Water Data'!D71))),'Data Summary'!BS77="Yes"),100-OFFSET('Water Data'!$D$4,0,10*ROW('Water Data'!D71)),NA())</f>
        <v>#N/A</v>
      </c>
      <c r="E77" s="504" t="e">
        <f ca="1">+IF(AND(ISNUMBER(OFFSET('Water Data'!$D$6,0,10*ROW('Water Data'!D71))),'Data Summary'!BT77="Yes"),OFFSET('Water Data'!$D$6,0,10*ROW('Water Data'!D71)),NA())</f>
        <v>#N/A</v>
      </c>
      <c r="F77" s="504" t="e">
        <f ca="1">+IF(AND(ISNUMBER(OFFSET('Water Data'!$D$9,0,10*ROW('Water Data'!D71))),'Data Summary'!BU77="Yes"),OFFSET('Water Data'!$D$9,0,10*ROW('Water Data'!D71)),NA())</f>
        <v>#N/A</v>
      </c>
      <c r="G77" s="504" t="e">
        <f ca="1">+IF(AND(ISNUMBER(OFFSET('Water Data'!$E$4,0,10*ROW('Water Data'!E71))),'Data Summary'!BV77="Yes"),100-OFFSET('Water Data'!$E$4,0,10*ROW('Water Data'!E71)),NA())</f>
        <v>#N/A</v>
      </c>
      <c r="H77" s="504" t="e">
        <f ca="1">+IF(AND(ISNUMBER(OFFSET('Water Data'!$E$6,0,10*ROW('Water Data'!E71))),'Data Summary'!BW77="Yes"),OFFSET('Water Data'!$E$6,0,10*ROW('Water Data'!E71)),NA())</f>
        <v>#N/A</v>
      </c>
      <c r="I77" s="504" t="e">
        <f ca="1">+IF(AND(ISNUMBER(OFFSET('Water Data'!$E$9,0,10*ROW('Water Data'!E71))),'Data Summary'!BX77="Yes"),OFFSET('Water Data'!$E$9,0,10*ROW('Water Data'!E71)),NA())</f>
        <v>#N/A</v>
      </c>
      <c r="J77" s="504" t="e">
        <f ca="1">+IF(AND(ISNUMBER(OFFSET('Water Data'!$F$4,0,10*ROW('Water Data'!F71))),'Data Summary'!BY77="Yes"),100-OFFSET('Water Data'!$F$4,0,10*ROW('Water Data'!F71)),NA())</f>
        <v>#N/A</v>
      </c>
      <c r="K77" s="504" t="e">
        <f ca="1">+IF(AND(ISNUMBER(OFFSET('Water Data'!$F$6,0,10*ROW('Water Data'!F71))),'Data Summary'!BZ77="Yes"),OFFSET('Water Data'!$F$6,0,10*ROW('Water Data'!F71)),NA())</f>
        <v>#N/A</v>
      </c>
      <c r="L77" s="504" t="e">
        <f ca="1">+IF(AND(ISNUMBER(OFFSET('Water Data'!$F$9,0,10*ROW('Water Data'!F71))),'Data Summary'!CA77="Yes"),OFFSET('Water Data'!$F$9,0,10*ROW('Water Data'!F71)),NA())</f>
        <v>#N/A</v>
      </c>
      <c r="M77" s="504" t="e">
        <f ca="1">+IF(AND(ISNUMBER(OFFSET('Water Data'!$G$4,0,10*ROW('Water Data'!G71))),'Data Summary'!CB77="Yes"),100-OFFSET('Water Data'!$G$4,0,10*ROW('Water Data'!G71)),NA())</f>
        <v>#N/A</v>
      </c>
      <c r="N77" s="504" t="e">
        <f ca="1">+IF(AND(ISNUMBER(OFFSET('Water Data'!$G$6,0,10*ROW('Water Data'!G71))),'Data Summary'!CC77="Yes"),OFFSET('Water Data'!$G$6,0,10*ROW('Water Data'!G71)),NA())</f>
        <v>#N/A</v>
      </c>
      <c r="O77" s="504" t="e">
        <f ca="1">+IF(AND(ISNUMBER(OFFSET('Water Data'!$G$9,0,10*ROW('Water Data'!G71))),'Data Summary'!CD77="Yes"),OFFSET('Water Data'!$G$9,0,10*ROW('Water Data'!G71)),NA())</f>
        <v>#N/A</v>
      </c>
      <c r="P77" s="504" t="e">
        <f ca="1">+IF(AND(ISNUMBER(OFFSET('Water Data'!$H$4,0,10*ROW('Water Data'!H71))),'Data Summary'!CE77="Yes"),100-OFFSET('Water Data'!$H$4,0,10*ROW('Water Data'!H71)),NA())</f>
        <v>#N/A</v>
      </c>
      <c r="Q77" s="504" t="e">
        <f ca="1">+IF(AND(ISNUMBER(OFFSET('Water Data'!$H$6,0,10*ROW('Water Data'!H71))),'Data Summary'!CF77="Yes"),OFFSET('Water Data'!$H$6,0,10*ROW('Water Data'!H71)),NA())</f>
        <v>#N/A</v>
      </c>
      <c r="R77" s="504" t="e">
        <f ca="1">+IF(AND(ISNUMBER(OFFSET('Water Data'!$H$9,0,10*ROW('Water Data'!H71))),'Data Summary'!CG77="Yes"),OFFSET('Water Data'!$H$9,0,10*ROW('Water Data'!H71)),NA())</f>
        <v>#N/A</v>
      </c>
      <c r="S77" s="504" t="e">
        <f ca="1">+IF(AND(ISNUMBER(OFFSET('Water Data'!$I$4,0,10*ROW('Water Data'!I71))),'Data Summary'!CH77="Yes"),100-OFFSET('Water Data'!$I$4,0,10*ROW('Water Data'!I71)),NA())</f>
        <v>#N/A</v>
      </c>
      <c r="T77" s="504" t="e">
        <f ca="1">+IF(AND(ISNUMBER(OFFSET('Water Data'!$I$6,0,10*ROW('Water Data'!I71))),'Data Summary'!CI77="Yes"),OFFSET('Water Data'!$I$6,0,10*ROW('Water Data'!I71)),NA())</f>
        <v>#N/A</v>
      </c>
      <c r="U77" s="504" t="e">
        <f ca="1">+IF(AND(ISNUMBER(OFFSET('Water Data'!$I$9,0,10*ROW('Water Data'!I71))),'Data Summary'!CJ77="Yes"),OFFSET('Water Data'!$I$9,0,10*ROW('Water Data'!I71)),NA())</f>
        <v>#N/A</v>
      </c>
      <c r="V77" s="505" t="e">
        <f ca="1">+IF(AND(ISNUMBER(OFFSET('Sanitation Data'!$D$4,0,10*ROW('Sanitation Data'!D71))),'Data Summary'!CK77="Yes"),100-OFFSET('Sanitation Data'!$D$4,0,10*ROW('Sanitation Data'!D71)),NA())</f>
        <v>#N/A</v>
      </c>
      <c r="W77" s="505" t="e">
        <f ca="1">+IF(AND(ISNUMBER(OFFSET('Sanitation Data'!$D$6,0,10*ROW('Sanitation Data'!D71))),'Data Summary'!CL77="Yes"),OFFSET('Sanitation Data'!$D$6,0,10*ROW('Sanitation Data'!D71)),NA())</f>
        <v>#N/A</v>
      </c>
      <c r="X77" s="505" t="e">
        <f ca="1">+IF(AND(ISNUMBER(OFFSET('Sanitation Data'!$D$10,0,10*ROW('Sanitation Data'!D71))),'Data Summary'!CM77="Yes"),OFFSET('Sanitation Data'!$D$10,0,10*ROW('Sanitation Data'!D71)),NA())</f>
        <v>#N/A</v>
      </c>
      <c r="Y77" s="505" t="e">
        <f ca="1">+IF(AND(ISNUMBER(OFFSET('Sanitation Data'!$D$11,0,10*ROW('Sanitation Data'!D71))),'Data Summary'!CN77="Yes"),OFFSET('Sanitation Data'!$D$11,0,10*ROW('Sanitation Data'!D71)),NA())</f>
        <v>#N/A</v>
      </c>
      <c r="Z77" s="505" t="e">
        <f ca="1">+IF(AND(ISNUMBER(OFFSET('Sanitation Data'!$D$12,0,10*ROW('Sanitation Data'!D71))),'Data Summary'!CO77="Yes"),OFFSET('Sanitation Data'!$D$12,0,10*ROW('Sanitation Data'!D71)),NA())</f>
        <v>#N/A</v>
      </c>
      <c r="AA77" s="505" t="e">
        <f ca="1">+IF(AND(ISNUMBER(OFFSET('Sanitation Data'!$E$4,0,10*ROW('Sanitation Data'!E71))),'Data Summary'!CP77="Yes"),100-OFFSET('Sanitation Data'!$E$4,0,10*ROW('Sanitation Data'!E71)),NA())</f>
        <v>#N/A</v>
      </c>
      <c r="AB77" s="505" t="e">
        <f ca="1">+IF(AND(ISNUMBER(OFFSET('Sanitation Data'!$E$6,0,10*ROW('Sanitation Data'!E71))),'Data Summary'!CQ77="Yes"),OFFSET('Sanitation Data'!$E$6,0,10*ROW('Sanitation Data'!E71)),NA())</f>
        <v>#N/A</v>
      </c>
      <c r="AC77" s="505" t="e">
        <f ca="1">+IF(AND(ISNUMBER(OFFSET('Sanitation Data'!$E$10,0,10*ROW('Sanitation Data'!E71))),'Data Summary'!CR77="Yes"),OFFSET('Sanitation Data'!$E$10,0,10*ROW('Sanitation Data'!E71)),NA())</f>
        <v>#N/A</v>
      </c>
      <c r="AD77" s="505" t="e">
        <f ca="1">+IF(AND(ISNUMBER(OFFSET('Sanitation Data'!$E$11,0,10*ROW('Sanitation Data'!E71))),'Data Summary'!CS77="Yes"),OFFSET('Sanitation Data'!$E$11,0,10*ROW('Sanitation Data'!E71)),NA())</f>
        <v>#N/A</v>
      </c>
      <c r="AE77" s="505" t="e">
        <f ca="1">+IF(AND(ISNUMBER(OFFSET('Sanitation Data'!$E$12,0,10*ROW('Sanitation Data'!E71))),'Data Summary'!CT77="Yes"),OFFSET('Sanitation Data'!$E$12,0,10*ROW('Sanitation Data'!E71)),NA())</f>
        <v>#N/A</v>
      </c>
      <c r="AF77" s="505" t="e">
        <f ca="1">+IF(AND(ISNUMBER(OFFSET('Sanitation Data'!$F$4,0,10*ROW('Sanitation Data'!F71))),'Data Summary'!CU77="Yes"),100-OFFSET('Sanitation Data'!$F$4,0,10*ROW('Sanitation Data'!F71)),NA())</f>
        <v>#N/A</v>
      </c>
      <c r="AG77" s="505" t="e">
        <f ca="1">+IF(AND(ISNUMBER(OFFSET('Sanitation Data'!$F$6,0,10*ROW('Sanitation Data'!F71))),'Data Summary'!CV77="Yes"),OFFSET('Sanitation Data'!$F$6,0,10*ROW('Sanitation Data'!F71)),NA())</f>
        <v>#N/A</v>
      </c>
      <c r="AH77" s="505" t="e">
        <f ca="1">+IF(AND(ISNUMBER(OFFSET('Sanitation Data'!$F$10,0,10*ROW('Sanitation Data'!F71))),'Data Summary'!CW77="Yes"),OFFSET('Sanitation Data'!$F$10,0,10*ROW('Sanitation Data'!F71)),NA())</f>
        <v>#N/A</v>
      </c>
      <c r="AI77" s="505" t="e">
        <f ca="1">+IF(AND(ISNUMBER(OFFSET('Sanitation Data'!$F$11,0,10*ROW('Sanitation Data'!F71))),'Data Summary'!CX77="Yes"),OFFSET('Sanitation Data'!$F$11,0,10*ROW('Sanitation Data'!F71)),NA())</f>
        <v>#N/A</v>
      </c>
      <c r="AJ77" s="505" t="e">
        <f ca="1">+IF(AND(ISNUMBER(OFFSET('Sanitation Data'!$F$12,0,10*ROW('Sanitation Data'!F71))),'Data Summary'!CY77="Yes"),OFFSET('Sanitation Data'!$F$12,0,10*ROW('Sanitation Data'!F71)),NA())</f>
        <v>#N/A</v>
      </c>
      <c r="AK77" s="505" t="e">
        <f ca="1">+IF(AND(ISNUMBER(OFFSET('Sanitation Data'!$G$4,0,10*ROW('Sanitation Data'!G71))),'Data Summary'!CZ77="Yes"),100-OFFSET('Sanitation Data'!$G$4,0,10*ROW('Sanitation Data'!G71)),NA())</f>
        <v>#N/A</v>
      </c>
      <c r="AL77" s="505" t="e">
        <f ca="1">+IF(AND(ISNUMBER(OFFSET('Sanitation Data'!$G$6,0,10*ROW('Sanitation Data'!G71))),'Data Summary'!DA77="Yes"),OFFSET('Sanitation Data'!$G$6,0,10*ROW('Sanitation Data'!G71)),NA())</f>
        <v>#N/A</v>
      </c>
      <c r="AM77" s="505" t="e">
        <f ca="1">+IF(AND(ISNUMBER(OFFSET('Sanitation Data'!$G$10,0,10*ROW('Sanitation Data'!G71))),'Data Summary'!DB77="Yes"),OFFSET('Sanitation Data'!$G$10,0,10*ROW('Sanitation Data'!G71)),NA())</f>
        <v>#N/A</v>
      </c>
      <c r="AN77" s="505" t="e">
        <f ca="1">+IF(AND(ISNUMBER(OFFSET('Sanitation Data'!$G$11,0,10*ROW('Sanitation Data'!G71))),'Data Summary'!DC77="Yes"),OFFSET('Sanitation Data'!$G$11,0,10*ROW('Sanitation Data'!G71)),NA())</f>
        <v>#N/A</v>
      </c>
      <c r="AO77" s="505" t="e">
        <f ca="1">+IF(AND(ISNUMBER(OFFSET('Sanitation Data'!$G$12,0,10*ROW('Sanitation Data'!G71))),'Data Summary'!DD77="Yes"),OFFSET('Sanitation Data'!$G$12,0,10*ROW('Sanitation Data'!G71)),NA())</f>
        <v>#N/A</v>
      </c>
      <c r="AP77" s="505" t="e">
        <f ca="1">+IF(AND(ISNUMBER(OFFSET('Sanitation Data'!$H$4,0,10*ROW('Sanitation Data'!H71))),'Data Summary'!DE77="Yes"),100-OFFSET('Sanitation Data'!$H$4,0,10*ROW('Sanitation Data'!H71)),NA())</f>
        <v>#N/A</v>
      </c>
      <c r="AQ77" s="505" t="e">
        <f ca="1">+IF(AND(ISNUMBER(OFFSET('Sanitation Data'!$H$6,0,10*ROW('Sanitation Data'!H71))),'Data Summary'!DF77="Yes"),OFFSET('Sanitation Data'!$H$6,0,10*ROW('Sanitation Data'!H71)),NA())</f>
        <v>#N/A</v>
      </c>
      <c r="AR77" s="505" t="e">
        <f ca="1">+IF(AND(ISNUMBER(OFFSET('Sanitation Data'!$H$10,0,10*ROW('Sanitation Data'!H71))),'Data Summary'!DG77="Yes"),OFFSET('Sanitation Data'!$H$10,0,10*ROW('Sanitation Data'!H71)),NA())</f>
        <v>#N/A</v>
      </c>
      <c r="AS77" s="505" t="e">
        <f ca="1">+IF(AND(ISNUMBER(OFFSET('Sanitation Data'!$H$11,0,10*ROW('Sanitation Data'!H71))),'Data Summary'!DH77="Yes"),OFFSET('Sanitation Data'!$H$11,0,10*ROW('Sanitation Data'!H71)),NA())</f>
        <v>#N/A</v>
      </c>
      <c r="AT77" s="505" t="e">
        <f ca="1">+IF(AND(ISNUMBER(OFFSET('Sanitation Data'!$H$12,0,10*ROW('Sanitation Data'!H71))),'Data Summary'!DI77="Yes"),OFFSET('Sanitation Data'!$H$12,0,10*ROW('Sanitation Data'!H71)),NA())</f>
        <v>#N/A</v>
      </c>
      <c r="AU77" s="505" t="e">
        <f ca="1">+IF(AND(ISNUMBER(OFFSET('Sanitation Data'!$I$4,0,10*ROW('Sanitation Data'!I71))),'Data Summary'!DJ77="Yes"),100-OFFSET('Sanitation Data'!$I$4,0,10*ROW('Sanitation Data'!I71)),NA())</f>
        <v>#N/A</v>
      </c>
      <c r="AV77" s="505" t="e">
        <f ca="1">+IF(AND(ISNUMBER(OFFSET('Sanitation Data'!$I$6,0,10*ROW('Sanitation Data'!I71))),'Data Summary'!DK77="Yes"),OFFSET('Sanitation Data'!$I$6,0,10*ROW('Sanitation Data'!I71)),NA())</f>
        <v>#N/A</v>
      </c>
      <c r="AW77" s="505" t="e">
        <f ca="1">+IF(AND(ISNUMBER(OFFSET('Sanitation Data'!$I$10,0,10*ROW('Sanitation Data'!I71))),'Data Summary'!DL77="Yes"),OFFSET('Sanitation Data'!$I$10,0,10*ROW('Sanitation Data'!I71)),NA())</f>
        <v>#N/A</v>
      </c>
      <c r="AX77" s="505" t="e">
        <f ca="1">+IF(AND(ISNUMBER(OFFSET('Sanitation Data'!$I$11,0,10*ROW('Sanitation Data'!I71))),'Data Summary'!DM77="Yes"),OFFSET('Sanitation Data'!$I$11,0,10*ROW('Sanitation Data'!I71)),NA())</f>
        <v>#N/A</v>
      </c>
      <c r="AY77" s="505" t="e">
        <f ca="1">+IF(AND(ISNUMBER(OFFSET('Sanitation Data'!$I$12,0,10*ROW('Sanitation Data'!I71))),'Data Summary'!DN77="Yes"),OFFSET('Sanitation Data'!$I$12,0,10*ROW('Sanitation Data'!I71)),NA())</f>
        <v>#N/A</v>
      </c>
      <c r="AZ77" s="506" t="e">
        <f ca="1">+IF(AND(ISNUMBER(OFFSET('Hygiene Data'!$D$5,0,10*ROW('Hygiene Data'!D71))),'Data Summary'!DO77="Yes"),OFFSET('Hygiene Data'!$D$5,0,10*ROW('Hygiene Data'!D71)),NA())</f>
        <v>#N/A</v>
      </c>
      <c r="BA77" s="506" t="e">
        <f ca="1">+IF(AND(ISNUMBER(OFFSET('Hygiene Data'!$D$7,0,10*ROW('Hygiene Data'!D71))),'Data Summary'!DP77="Yes"),OFFSET('Hygiene Data'!$D$7,0,10*ROW('Hygiene Data'!D71)),NA())</f>
        <v>#N/A</v>
      </c>
      <c r="BB77" s="506" t="e">
        <f ca="1">+IF(AND(ISNUMBER(OFFSET('Hygiene Data'!$D$9,0,10*ROW('Hygiene Data'!D71))),'Data Summary'!DQ77="Yes"),OFFSET('Hygiene Data'!$D$9,0,10*ROW('Hygiene Data'!D71)),NA())</f>
        <v>#N/A</v>
      </c>
      <c r="BC77" s="506" t="e">
        <f ca="1">+IF(AND(ISNUMBER(OFFSET('Hygiene Data'!$E$5,0,10*ROW('Hygiene Data'!E71))),'Data Summary'!DR77="Yes"),OFFSET('Hygiene Data'!$E$5,0,10*ROW('Hygiene Data'!E71)),NA())</f>
        <v>#N/A</v>
      </c>
      <c r="BD77" s="506" t="e">
        <f ca="1">+IF(AND(ISNUMBER(OFFSET('Hygiene Data'!$E$7,0,10*ROW('Hygiene Data'!E71))),'Data Summary'!DS77="Yes"),OFFSET('Hygiene Data'!$E$7,0,10*ROW('Hygiene Data'!E71)),NA())</f>
        <v>#N/A</v>
      </c>
      <c r="BE77" s="506" t="e">
        <f ca="1">+IF(AND(ISNUMBER(OFFSET('Hygiene Data'!$E$9,0,10*ROW('Hygiene Data'!E71))),'Data Summary'!DT77="Yes"),OFFSET('Hygiene Data'!$E$9,0,10*ROW('Hygiene Data'!E71)),NA())</f>
        <v>#N/A</v>
      </c>
      <c r="BF77" s="506" t="e">
        <f ca="1">+IF(AND(ISNUMBER(OFFSET('Hygiene Data'!$F$5,0,10*ROW('Hygiene Data'!F71))),'Data Summary'!DU77="Yes"),OFFSET('Hygiene Data'!$F$5,0,10*ROW('Hygiene Data'!F71)),NA())</f>
        <v>#N/A</v>
      </c>
      <c r="BG77" s="506" t="e">
        <f ca="1">+IF(AND(ISNUMBER(OFFSET('Hygiene Data'!$F$7,0,10*ROW('Hygiene Data'!F71))),'Data Summary'!DV77="Yes"),OFFSET('Hygiene Data'!$F$7,0,10*ROW('Hygiene Data'!F71)),NA())</f>
        <v>#N/A</v>
      </c>
      <c r="BH77" s="506" t="e">
        <f ca="1">+IF(AND(ISNUMBER(OFFSET('Hygiene Data'!$F$9,0,10*ROW('Hygiene Data'!F71))),'Data Summary'!DW77="Yes"),OFFSET('Hygiene Data'!$F$9,0,10*ROW('Hygiene Data'!F71)),NA())</f>
        <v>#N/A</v>
      </c>
      <c r="BI77" s="506" t="e">
        <f ca="1">+IF(AND(ISNUMBER(OFFSET('Hygiene Data'!$G$5,0,10*ROW('Hygiene Data'!G71))),'Data Summary'!DX77="Yes"),OFFSET('Hygiene Data'!$G$5,0,10*ROW('Hygiene Data'!G71)),NA())</f>
        <v>#N/A</v>
      </c>
      <c r="BJ77" s="506" t="e">
        <f ca="1">+IF(AND(ISNUMBER(OFFSET('Hygiene Data'!$G$7,0,10*ROW('Hygiene Data'!G71))),'Data Summary'!DY77="Yes"),OFFSET('Hygiene Data'!$G$7,0,10*ROW('Hygiene Data'!G71)),NA())</f>
        <v>#N/A</v>
      </c>
      <c r="BK77" s="506" t="e">
        <f ca="1">+IF(AND(ISNUMBER(OFFSET('Hygiene Data'!$G$9,0,10*ROW('Hygiene Data'!G71))),'Data Summary'!DZ77="Yes"),OFFSET('Hygiene Data'!$G$9,0,10*ROW('Hygiene Data'!G71)),NA())</f>
        <v>#N/A</v>
      </c>
      <c r="BL77" s="506" t="e">
        <f ca="1">+IF(AND(ISNUMBER(OFFSET('Hygiene Data'!$H$5,0,10*ROW('Hygiene Data'!H71))),'Data Summary'!EA77="Yes"),OFFSET('Hygiene Data'!$H$5,0,10*ROW('Hygiene Data'!H71)),NA())</f>
        <v>#N/A</v>
      </c>
      <c r="BM77" s="506" t="e">
        <f ca="1">+IF(AND(ISNUMBER(OFFSET('Hygiene Data'!$H$7,0,10*ROW('Hygiene Data'!H71))),'Data Summary'!EB77="Yes"),OFFSET('Hygiene Data'!$H$7,0,10*ROW('Hygiene Data'!H71)),NA())</f>
        <v>#N/A</v>
      </c>
      <c r="BN77" s="506" t="e">
        <f ca="1">+IF(AND(ISNUMBER(OFFSET('Hygiene Data'!$H$9,0,10*ROW('Hygiene Data'!H71))),'Data Summary'!EC77="Yes"),OFFSET('Hygiene Data'!$H$9,0,10*ROW('Hygiene Data'!H71)),NA())</f>
        <v>#N/A</v>
      </c>
      <c r="BO77" s="506" t="e">
        <f ca="1">+IF(AND(ISNUMBER(OFFSET('Hygiene Data'!$I$5,0,10*ROW('Hygiene Data'!I71))),'Data Summary'!ED77="Yes"),OFFSET('Hygiene Data'!$I$5,0,10*ROW('Hygiene Data'!I71)),NA())</f>
        <v>#N/A</v>
      </c>
      <c r="BP77" s="506" t="e">
        <f ca="1">+IF(AND(ISNUMBER(OFFSET('Hygiene Data'!$I$7,0,10*ROW('Hygiene Data'!I71))),'Data Summary'!EE77="Yes"),OFFSET('Hygiene Data'!$I$7,0,10*ROW('Hygiene Data'!I71)),NA())</f>
        <v>#N/A</v>
      </c>
      <c r="BQ77" s="506" t="e">
        <f ca="1">+IF(AND(ISNUMBER(OFFSET('Hygiene Data'!$I$9,0,10*ROW('Hygiene Data'!I71))),'Data Summary'!EF77="Yes"),OFFSET('Hygiene Data'!$I$9,0,10*ROW('Hygiene Data'!I71)),NA())</f>
        <v>#N/A</v>
      </c>
    </row>
    <row r="78" spans="1:69" x14ac:dyDescent="0.25">
      <c r="A78" s="502" t="e">
        <f ca="1">+RIGHT('Data Summary'!A78,LEN('Data Summary'!A78)-9)</f>
        <v>#VALUE!</v>
      </c>
      <c r="B78" s="476" t="str">
        <f ca="1">+IF(ISTEXT('Data Summary'!B78),'Data Summary'!B78,"")</f>
        <v/>
      </c>
      <c r="C78" s="503" t="e">
        <f ca="1">+VALUE('Data Summary'!C78)</f>
        <v>#VALUE!</v>
      </c>
      <c r="D78" s="504" t="e">
        <f ca="1">+IF(AND(ISNUMBER(OFFSET('Water Data'!$D$4,0,10*ROW('Water Data'!D72))),'Data Summary'!BS78="Yes"),100-OFFSET('Water Data'!$D$4,0,10*ROW('Water Data'!D72)),NA())</f>
        <v>#N/A</v>
      </c>
      <c r="E78" s="504" t="e">
        <f ca="1">+IF(AND(ISNUMBER(OFFSET('Water Data'!$D$6,0,10*ROW('Water Data'!D72))),'Data Summary'!BT78="Yes"),OFFSET('Water Data'!$D$6,0,10*ROW('Water Data'!D72)),NA())</f>
        <v>#N/A</v>
      </c>
      <c r="F78" s="504" t="e">
        <f ca="1">+IF(AND(ISNUMBER(OFFSET('Water Data'!$D$9,0,10*ROW('Water Data'!D72))),'Data Summary'!BU78="Yes"),OFFSET('Water Data'!$D$9,0,10*ROW('Water Data'!D72)),NA())</f>
        <v>#N/A</v>
      </c>
      <c r="G78" s="504" t="e">
        <f ca="1">+IF(AND(ISNUMBER(OFFSET('Water Data'!$E$4,0,10*ROW('Water Data'!E72))),'Data Summary'!BV78="Yes"),100-OFFSET('Water Data'!$E$4,0,10*ROW('Water Data'!E72)),NA())</f>
        <v>#N/A</v>
      </c>
      <c r="H78" s="504" t="e">
        <f ca="1">+IF(AND(ISNUMBER(OFFSET('Water Data'!$E$6,0,10*ROW('Water Data'!E72))),'Data Summary'!BW78="Yes"),OFFSET('Water Data'!$E$6,0,10*ROW('Water Data'!E72)),NA())</f>
        <v>#N/A</v>
      </c>
      <c r="I78" s="504" t="e">
        <f ca="1">+IF(AND(ISNUMBER(OFFSET('Water Data'!$E$9,0,10*ROW('Water Data'!E72))),'Data Summary'!BX78="Yes"),OFFSET('Water Data'!$E$9,0,10*ROW('Water Data'!E72)),NA())</f>
        <v>#N/A</v>
      </c>
      <c r="J78" s="504" t="e">
        <f ca="1">+IF(AND(ISNUMBER(OFFSET('Water Data'!$F$4,0,10*ROW('Water Data'!F72))),'Data Summary'!BY78="Yes"),100-OFFSET('Water Data'!$F$4,0,10*ROW('Water Data'!F72)),NA())</f>
        <v>#N/A</v>
      </c>
      <c r="K78" s="504" t="e">
        <f ca="1">+IF(AND(ISNUMBER(OFFSET('Water Data'!$F$6,0,10*ROW('Water Data'!F72))),'Data Summary'!BZ78="Yes"),OFFSET('Water Data'!$F$6,0,10*ROW('Water Data'!F72)),NA())</f>
        <v>#N/A</v>
      </c>
      <c r="L78" s="504" t="e">
        <f ca="1">+IF(AND(ISNUMBER(OFFSET('Water Data'!$F$9,0,10*ROW('Water Data'!F72))),'Data Summary'!CA78="Yes"),OFFSET('Water Data'!$F$9,0,10*ROW('Water Data'!F72)),NA())</f>
        <v>#N/A</v>
      </c>
      <c r="M78" s="504" t="e">
        <f ca="1">+IF(AND(ISNUMBER(OFFSET('Water Data'!$G$4,0,10*ROW('Water Data'!G72))),'Data Summary'!CB78="Yes"),100-OFFSET('Water Data'!$G$4,0,10*ROW('Water Data'!G72)),NA())</f>
        <v>#N/A</v>
      </c>
      <c r="N78" s="504" t="e">
        <f ca="1">+IF(AND(ISNUMBER(OFFSET('Water Data'!$G$6,0,10*ROW('Water Data'!G72))),'Data Summary'!CC78="Yes"),OFFSET('Water Data'!$G$6,0,10*ROW('Water Data'!G72)),NA())</f>
        <v>#N/A</v>
      </c>
      <c r="O78" s="504" t="e">
        <f ca="1">+IF(AND(ISNUMBER(OFFSET('Water Data'!$G$9,0,10*ROW('Water Data'!G72))),'Data Summary'!CD78="Yes"),OFFSET('Water Data'!$G$9,0,10*ROW('Water Data'!G72)),NA())</f>
        <v>#N/A</v>
      </c>
      <c r="P78" s="504" t="e">
        <f ca="1">+IF(AND(ISNUMBER(OFFSET('Water Data'!$H$4,0,10*ROW('Water Data'!H72))),'Data Summary'!CE78="Yes"),100-OFFSET('Water Data'!$H$4,0,10*ROW('Water Data'!H72)),NA())</f>
        <v>#N/A</v>
      </c>
      <c r="Q78" s="504" t="e">
        <f ca="1">+IF(AND(ISNUMBER(OFFSET('Water Data'!$H$6,0,10*ROW('Water Data'!H72))),'Data Summary'!CF78="Yes"),OFFSET('Water Data'!$H$6,0,10*ROW('Water Data'!H72)),NA())</f>
        <v>#N/A</v>
      </c>
      <c r="R78" s="504" t="e">
        <f ca="1">+IF(AND(ISNUMBER(OFFSET('Water Data'!$H$9,0,10*ROW('Water Data'!H72))),'Data Summary'!CG78="Yes"),OFFSET('Water Data'!$H$9,0,10*ROW('Water Data'!H72)),NA())</f>
        <v>#N/A</v>
      </c>
      <c r="S78" s="504" t="e">
        <f ca="1">+IF(AND(ISNUMBER(OFFSET('Water Data'!$I$4,0,10*ROW('Water Data'!I72))),'Data Summary'!CH78="Yes"),100-OFFSET('Water Data'!$I$4,0,10*ROW('Water Data'!I72)),NA())</f>
        <v>#N/A</v>
      </c>
      <c r="T78" s="504" t="e">
        <f ca="1">+IF(AND(ISNUMBER(OFFSET('Water Data'!$I$6,0,10*ROW('Water Data'!I72))),'Data Summary'!CI78="Yes"),OFFSET('Water Data'!$I$6,0,10*ROW('Water Data'!I72)),NA())</f>
        <v>#N/A</v>
      </c>
      <c r="U78" s="504" t="e">
        <f ca="1">+IF(AND(ISNUMBER(OFFSET('Water Data'!$I$9,0,10*ROW('Water Data'!I72))),'Data Summary'!CJ78="Yes"),OFFSET('Water Data'!$I$9,0,10*ROW('Water Data'!I72)),NA())</f>
        <v>#N/A</v>
      </c>
      <c r="V78" s="505" t="e">
        <f ca="1">+IF(AND(ISNUMBER(OFFSET('Sanitation Data'!$D$4,0,10*ROW('Sanitation Data'!D72))),'Data Summary'!CK78="Yes"),100-OFFSET('Sanitation Data'!$D$4,0,10*ROW('Sanitation Data'!D72)),NA())</f>
        <v>#N/A</v>
      </c>
      <c r="W78" s="505" t="e">
        <f ca="1">+IF(AND(ISNUMBER(OFFSET('Sanitation Data'!$D$6,0,10*ROW('Sanitation Data'!D72))),'Data Summary'!CL78="Yes"),OFFSET('Sanitation Data'!$D$6,0,10*ROW('Sanitation Data'!D72)),NA())</f>
        <v>#N/A</v>
      </c>
      <c r="X78" s="505" t="e">
        <f ca="1">+IF(AND(ISNUMBER(OFFSET('Sanitation Data'!$D$10,0,10*ROW('Sanitation Data'!D72))),'Data Summary'!CM78="Yes"),OFFSET('Sanitation Data'!$D$10,0,10*ROW('Sanitation Data'!D72)),NA())</f>
        <v>#N/A</v>
      </c>
      <c r="Y78" s="505" t="e">
        <f ca="1">+IF(AND(ISNUMBER(OFFSET('Sanitation Data'!$D$11,0,10*ROW('Sanitation Data'!D72))),'Data Summary'!CN78="Yes"),OFFSET('Sanitation Data'!$D$11,0,10*ROW('Sanitation Data'!D72)),NA())</f>
        <v>#N/A</v>
      </c>
      <c r="Z78" s="505" t="e">
        <f ca="1">+IF(AND(ISNUMBER(OFFSET('Sanitation Data'!$D$12,0,10*ROW('Sanitation Data'!D72))),'Data Summary'!CO78="Yes"),OFFSET('Sanitation Data'!$D$12,0,10*ROW('Sanitation Data'!D72)),NA())</f>
        <v>#N/A</v>
      </c>
      <c r="AA78" s="505" t="e">
        <f ca="1">+IF(AND(ISNUMBER(OFFSET('Sanitation Data'!$E$4,0,10*ROW('Sanitation Data'!E72))),'Data Summary'!CP78="Yes"),100-OFFSET('Sanitation Data'!$E$4,0,10*ROW('Sanitation Data'!E72)),NA())</f>
        <v>#N/A</v>
      </c>
      <c r="AB78" s="505" t="e">
        <f ca="1">+IF(AND(ISNUMBER(OFFSET('Sanitation Data'!$E$6,0,10*ROW('Sanitation Data'!E72))),'Data Summary'!CQ78="Yes"),OFFSET('Sanitation Data'!$E$6,0,10*ROW('Sanitation Data'!E72)),NA())</f>
        <v>#N/A</v>
      </c>
      <c r="AC78" s="505" t="e">
        <f ca="1">+IF(AND(ISNUMBER(OFFSET('Sanitation Data'!$E$10,0,10*ROW('Sanitation Data'!E72))),'Data Summary'!CR78="Yes"),OFFSET('Sanitation Data'!$E$10,0,10*ROW('Sanitation Data'!E72)),NA())</f>
        <v>#N/A</v>
      </c>
      <c r="AD78" s="505" t="e">
        <f ca="1">+IF(AND(ISNUMBER(OFFSET('Sanitation Data'!$E$11,0,10*ROW('Sanitation Data'!E72))),'Data Summary'!CS78="Yes"),OFFSET('Sanitation Data'!$E$11,0,10*ROW('Sanitation Data'!E72)),NA())</f>
        <v>#N/A</v>
      </c>
      <c r="AE78" s="505" t="e">
        <f ca="1">+IF(AND(ISNUMBER(OFFSET('Sanitation Data'!$E$12,0,10*ROW('Sanitation Data'!E72))),'Data Summary'!CT78="Yes"),OFFSET('Sanitation Data'!$E$12,0,10*ROW('Sanitation Data'!E72)),NA())</f>
        <v>#N/A</v>
      </c>
      <c r="AF78" s="505" t="e">
        <f ca="1">+IF(AND(ISNUMBER(OFFSET('Sanitation Data'!$F$4,0,10*ROW('Sanitation Data'!F72))),'Data Summary'!CU78="Yes"),100-OFFSET('Sanitation Data'!$F$4,0,10*ROW('Sanitation Data'!F72)),NA())</f>
        <v>#N/A</v>
      </c>
      <c r="AG78" s="505" t="e">
        <f ca="1">+IF(AND(ISNUMBER(OFFSET('Sanitation Data'!$F$6,0,10*ROW('Sanitation Data'!F72))),'Data Summary'!CV78="Yes"),OFFSET('Sanitation Data'!$F$6,0,10*ROW('Sanitation Data'!F72)),NA())</f>
        <v>#N/A</v>
      </c>
      <c r="AH78" s="505" t="e">
        <f ca="1">+IF(AND(ISNUMBER(OFFSET('Sanitation Data'!$F$10,0,10*ROW('Sanitation Data'!F72))),'Data Summary'!CW78="Yes"),OFFSET('Sanitation Data'!$F$10,0,10*ROW('Sanitation Data'!F72)),NA())</f>
        <v>#N/A</v>
      </c>
      <c r="AI78" s="505" t="e">
        <f ca="1">+IF(AND(ISNUMBER(OFFSET('Sanitation Data'!$F$11,0,10*ROW('Sanitation Data'!F72))),'Data Summary'!CX78="Yes"),OFFSET('Sanitation Data'!$F$11,0,10*ROW('Sanitation Data'!F72)),NA())</f>
        <v>#N/A</v>
      </c>
      <c r="AJ78" s="505" t="e">
        <f ca="1">+IF(AND(ISNUMBER(OFFSET('Sanitation Data'!$F$12,0,10*ROW('Sanitation Data'!F72))),'Data Summary'!CY78="Yes"),OFFSET('Sanitation Data'!$F$12,0,10*ROW('Sanitation Data'!F72)),NA())</f>
        <v>#N/A</v>
      </c>
      <c r="AK78" s="505" t="e">
        <f ca="1">+IF(AND(ISNUMBER(OFFSET('Sanitation Data'!$G$4,0,10*ROW('Sanitation Data'!G72))),'Data Summary'!CZ78="Yes"),100-OFFSET('Sanitation Data'!$G$4,0,10*ROW('Sanitation Data'!G72)),NA())</f>
        <v>#N/A</v>
      </c>
      <c r="AL78" s="505" t="e">
        <f ca="1">+IF(AND(ISNUMBER(OFFSET('Sanitation Data'!$G$6,0,10*ROW('Sanitation Data'!G72))),'Data Summary'!DA78="Yes"),OFFSET('Sanitation Data'!$G$6,0,10*ROW('Sanitation Data'!G72)),NA())</f>
        <v>#N/A</v>
      </c>
      <c r="AM78" s="505" t="e">
        <f ca="1">+IF(AND(ISNUMBER(OFFSET('Sanitation Data'!$G$10,0,10*ROW('Sanitation Data'!G72))),'Data Summary'!DB78="Yes"),OFFSET('Sanitation Data'!$G$10,0,10*ROW('Sanitation Data'!G72)),NA())</f>
        <v>#N/A</v>
      </c>
      <c r="AN78" s="505" t="e">
        <f ca="1">+IF(AND(ISNUMBER(OFFSET('Sanitation Data'!$G$11,0,10*ROW('Sanitation Data'!G72))),'Data Summary'!DC78="Yes"),OFFSET('Sanitation Data'!$G$11,0,10*ROW('Sanitation Data'!G72)),NA())</f>
        <v>#N/A</v>
      </c>
      <c r="AO78" s="505" t="e">
        <f ca="1">+IF(AND(ISNUMBER(OFFSET('Sanitation Data'!$G$12,0,10*ROW('Sanitation Data'!G72))),'Data Summary'!DD78="Yes"),OFFSET('Sanitation Data'!$G$12,0,10*ROW('Sanitation Data'!G72)),NA())</f>
        <v>#N/A</v>
      </c>
      <c r="AP78" s="505" t="e">
        <f ca="1">+IF(AND(ISNUMBER(OFFSET('Sanitation Data'!$H$4,0,10*ROW('Sanitation Data'!H72))),'Data Summary'!DE78="Yes"),100-OFFSET('Sanitation Data'!$H$4,0,10*ROW('Sanitation Data'!H72)),NA())</f>
        <v>#N/A</v>
      </c>
      <c r="AQ78" s="505" t="e">
        <f ca="1">+IF(AND(ISNUMBER(OFFSET('Sanitation Data'!$H$6,0,10*ROW('Sanitation Data'!H72))),'Data Summary'!DF78="Yes"),OFFSET('Sanitation Data'!$H$6,0,10*ROW('Sanitation Data'!H72)),NA())</f>
        <v>#N/A</v>
      </c>
      <c r="AR78" s="505" t="e">
        <f ca="1">+IF(AND(ISNUMBER(OFFSET('Sanitation Data'!$H$10,0,10*ROW('Sanitation Data'!H72))),'Data Summary'!DG78="Yes"),OFFSET('Sanitation Data'!$H$10,0,10*ROW('Sanitation Data'!H72)),NA())</f>
        <v>#N/A</v>
      </c>
      <c r="AS78" s="505" t="e">
        <f ca="1">+IF(AND(ISNUMBER(OFFSET('Sanitation Data'!$H$11,0,10*ROW('Sanitation Data'!H72))),'Data Summary'!DH78="Yes"),OFFSET('Sanitation Data'!$H$11,0,10*ROW('Sanitation Data'!H72)),NA())</f>
        <v>#N/A</v>
      </c>
      <c r="AT78" s="505" t="e">
        <f ca="1">+IF(AND(ISNUMBER(OFFSET('Sanitation Data'!$H$12,0,10*ROW('Sanitation Data'!H72))),'Data Summary'!DI78="Yes"),OFFSET('Sanitation Data'!$H$12,0,10*ROW('Sanitation Data'!H72)),NA())</f>
        <v>#N/A</v>
      </c>
      <c r="AU78" s="505" t="e">
        <f ca="1">+IF(AND(ISNUMBER(OFFSET('Sanitation Data'!$I$4,0,10*ROW('Sanitation Data'!I72))),'Data Summary'!DJ78="Yes"),100-OFFSET('Sanitation Data'!$I$4,0,10*ROW('Sanitation Data'!I72)),NA())</f>
        <v>#N/A</v>
      </c>
      <c r="AV78" s="505" t="e">
        <f ca="1">+IF(AND(ISNUMBER(OFFSET('Sanitation Data'!$I$6,0,10*ROW('Sanitation Data'!I72))),'Data Summary'!DK78="Yes"),OFFSET('Sanitation Data'!$I$6,0,10*ROW('Sanitation Data'!I72)),NA())</f>
        <v>#N/A</v>
      </c>
      <c r="AW78" s="505" t="e">
        <f ca="1">+IF(AND(ISNUMBER(OFFSET('Sanitation Data'!$I$10,0,10*ROW('Sanitation Data'!I72))),'Data Summary'!DL78="Yes"),OFFSET('Sanitation Data'!$I$10,0,10*ROW('Sanitation Data'!I72)),NA())</f>
        <v>#N/A</v>
      </c>
      <c r="AX78" s="505" t="e">
        <f ca="1">+IF(AND(ISNUMBER(OFFSET('Sanitation Data'!$I$11,0,10*ROW('Sanitation Data'!I72))),'Data Summary'!DM78="Yes"),OFFSET('Sanitation Data'!$I$11,0,10*ROW('Sanitation Data'!I72)),NA())</f>
        <v>#N/A</v>
      </c>
      <c r="AY78" s="505" t="e">
        <f ca="1">+IF(AND(ISNUMBER(OFFSET('Sanitation Data'!$I$12,0,10*ROW('Sanitation Data'!I72))),'Data Summary'!DN78="Yes"),OFFSET('Sanitation Data'!$I$12,0,10*ROW('Sanitation Data'!I72)),NA())</f>
        <v>#N/A</v>
      </c>
      <c r="AZ78" s="506" t="e">
        <f ca="1">+IF(AND(ISNUMBER(OFFSET('Hygiene Data'!$D$5,0,10*ROW('Hygiene Data'!D72))),'Data Summary'!DO78="Yes"),OFFSET('Hygiene Data'!$D$5,0,10*ROW('Hygiene Data'!D72)),NA())</f>
        <v>#N/A</v>
      </c>
      <c r="BA78" s="506" t="e">
        <f ca="1">+IF(AND(ISNUMBER(OFFSET('Hygiene Data'!$D$7,0,10*ROW('Hygiene Data'!D72))),'Data Summary'!DP78="Yes"),OFFSET('Hygiene Data'!$D$7,0,10*ROW('Hygiene Data'!D72)),NA())</f>
        <v>#N/A</v>
      </c>
      <c r="BB78" s="506" t="e">
        <f ca="1">+IF(AND(ISNUMBER(OFFSET('Hygiene Data'!$D$9,0,10*ROW('Hygiene Data'!D72))),'Data Summary'!DQ78="Yes"),OFFSET('Hygiene Data'!$D$9,0,10*ROW('Hygiene Data'!D72)),NA())</f>
        <v>#N/A</v>
      </c>
      <c r="BC78" s="506" t="e">
        <f ca="1">+IF(AND(ISNUMBER(OFFSET('Hygiene Data'!$E$5,0,10*ROW('Hygiene Data'!E72))),'Data Summary'!DR78="Yes"),OFFSET('Hygiene Data'!$E$5,0,10*ROW('Hygiene Data'!E72)),NA())</f>
        <v>#N/A</v>
      </c>
      <c r="BD78" s="506" t="e">
        <f ca="1">+IF(AND(ISNUMBER(OFFSET('Hygiene Data'!$E$7,0,10*ROW('Hygiene Data'!E72))),'Data Summary'!DS78="Yes"),OFFSET('Hygiene Data'!$E$7,0,10*ROW('Hygiene Data'!E72)),NA())</f>
        <v>#N/A</v>
      </c>
      <c r="BE78" s="506" t="e">
        <f ca="1">+IF(AND(ISNUMBER(OFFSET('Hygiene Data'!$E$9,0,10*ROW('Hygiene Data'!E72))),'Data Summary'!DT78="Yes"),OFFSET('Hygiene Data'!$E$9,0,10*ROW('Hygiene Data'!E72)),NA())</f>
        <v>#N/A</v>
      </c>
      <c r="BF78" s="506" t="e">
        <f ca="1">+IF(AND(ISNUMBER(OFFSET('Hygiene Data'!$F$5,0,10*ROW('Hygiene Data'!F72))),'Data Summary'!DU78="Yes"),OFFSET('Hygiene Data'!$F$5,0,10*ROW('Hygiene Data'!F72)),NA())</f>
        <v>#N/A</v>
      </c>
      <c r="BG78" s="506" t="e">
        <f ca="1">+IF(AND(ISNUMBER(OFFSET('Hygiene Data'!$F$7,0,10*ROW('Hygiene Data'!F72))),'Data Summary'!DV78="Yes"),OFFSET('Hygiene Data'!$F$7,0,10*ROW('Hygiene Data'!F72)),NA())</f>
        <v>#N/A</v>
      </c>
      <c r="BH78" s="506" t="e">
        <f ca="1">+IF(AND(ISNUMBER(OFFSET('Hygiene Data'!$F$9,0,10*ROW('Hygiene Data'!F72))),'Data Summary'!DW78="Yes"),OFFSET('Hygiene Data'!$F$9,0,10*ROW('Hygiene Data'!F72)),NA())</f>
        <v>#N/A</v>
      </c>
      <c r="BI78" s="506" t="e">
        <f ca="1">+IF(AND(ISNUMBER(OFFSET('Hygiene Data'!$G$5,0,10*ROW('Hygiene Data'!G72))),'Data Summary'!DX78="Yes"),OFFSET('Hygiene Data'!$G$5,0,10*ROW('Hygiene Data'!G72)),NA())</f>
        <v>#N/A</v>
      </c>
      <c r="BJ78" s="506" t="e">
        <f ca="1">+IF(AND(ISNUMBER(OFFSET('Hygiene Data'!$G$7,0,10*ROW('Hygiene Data'!G72))),'Data Summary'!DY78="Yes"),OFFSET('Hygiene Data'!$G$7,0,10*ROW('Hygiene Data'!G72)),NA())</f>
        <v>#N/A</v>
      </c>
      <c r="BK78" s="506" t="e">
        <f ca="1">+IF(AND(ISNUMBER(OFFSET('Hygiene Data'!$G$9,0,10*ROW('Hygiene Data'!G72))),'Data Summary'!DZ78="Yes"),OFFSET('Hygiene Data'!$G$9,0,10*ROW('Hygiene Data'!G72)),NA())</f>
        <v>#N/A</v>
      </c>
      <c r="BL78" s="506" t="e">
        <f ca="1">+IF(AND(ISNUMBER(OFFSET('Hygiene Data'!$H$5,0,10*ROW('Hygiene Data'!H72))),'Data Summary'!EA78="Yes"),OFFSET('Hygiene Data'!$H$5,0,10*ROW('Hygiene Data'!H72)),NA())</f>
        <v>#N/A</v>
      </c>
      <c r="BM78" s="506" t="e">
        <f ca="1">+IF(AND(ISNUMBER(OFFSET('Hygiene Data'!$H$7,0,10*ROW('Hygiene Data'!H72))),'Data Summary'!EB78="Yes"),OFFSET('Hygiene Data'!$H$7,0,10*ROW('Hygiene Data'!H72)),NA())</f>
        <v>#N/A</v>
      </c>
      <c r="BN78" s="506" t="e">
        <f ca="1">+IF(AND(ISNUMBER(OFFSET('Hygiene Data'!$H$9,0,10*ROW('Hygiene Data'!H72))),'Data Summary'!EC78="Yes"),OFFSET('Hygiene Data'!$H$9,0,10*ROW('Hygiene Data'!H72)),NA())</f>
        <v>#N/A</v>
      </c>
      <c r="BO78" s="506" t="e">
        <f ca="1">+IF(AND(ISNUMBER(OFFSET('Hygiene Data'!$I$5,0,10*ROW('Hygiene Data'!I72))),'Data Summary'!ED78="Yes"),OFFSET('Hygiene Data'!$I$5,0,10*ROW('Hygiene Data'!I72)),NA())</f>
        <v>#N/A</v>
      </c>
      <c r="BP78" s="506" t="e">
        <f ca="1">+IF(AND(ISNUMBER(OFFSET('Hygiene Data'!$I$7,0,10*ROW('Hygiene Data'!I72))),'Data Summary'!EE78="Yes"),OFFSET('Hygiene Data'!$I$7,0,10*ROW('Hygiene Data'!I72)),NA())</f>
        <v>#N/A</v>
      </c>
      <c r="BQ78" s="506" t="e">
        <f ca="1">+IF(AND(ISNUMBER(OFFSET('Hygiene Data'!$I$9,0,10*ROW('Hygiene Data'!I72))),'Data Summary'!EF78="Yes"),OFFSET('Hygiene Data'!$I$9,0,10*ROW('Hygiene Data'!I72)),NA())</f>
        <v>#N/A</v>
      </c>
    </row>
    <row r="79" spans="1:69" x14ac:dyDescent="0.25">
      <c r="A79" s="502" t="e">
        <f ca="1">+RIGHT('Data Summary'!A79,LEN('Data Summary'!A79)-9)</f>
        <v>#VALUE!</v>
      </c>
      <c r="B79" s="476" t="str">
        <f ca="1">+IF(ISTEXT('Data Summary'!B79),'Data Summary'!B79,"")</f>
        <v/>
      </c>
      <c r="C79" s="503" t="e">
        <f ca="1">+VALUE('Data Summary'!C79)</f>
        <v>#VALUE!</v>
      </c>
      <c r="D79" s="504" t="e">
        <f ca="1">+IF(AND(ISNUMBER(OFFSET('Water Data'!$D$4,0,10*ROW('Water Data'!D73))),'Data Summary'!BS79="Yes"),100-OFFSET('Water Data'!$D$4,0,10*ROW('Water Data'!D73)),NA())</f>
        <v>#N/A</v>
      </c>
      <c r="E79" s="504" t="e">
        <f ca="1">+IF(AND(ISNUMBER(OFFSET('Water Data'!$D$6,0,10*ROW('Water Data'!D73))),'Data Summary'!BT79="Yes"),OFFSET('Water Data'!$D$6,0,10*ROW('Water Data'!D73)),NA())</f>
        <v>#N/A</v>
      </c>
      <c r="F79" s="504" t="e">
        <f ca="1">+IF(AND(ISNUMBER(OFFSET('Water Data'!$D$9,0,10*ROW('Water Data'!D73))),'Data Summary'!BU79="Yes"),OFFSET('Water Data'!$D$9,0,10*ROW('Water Data'!D73)),NA())</f>
        <v>#N/A</v>
      </c>
      <c r="G79" s="504" t="e">
        <f ca="1">+IF(AND(ISNUMBER(OFFSET('Water Data'!$E$4,0,10*ROW('Water Data'!E73))),'Data Summary'!BV79="Yes"),100-OFFSET('Water Data'!$E$4,0,10*ROW('Water Data'!E73)),NA())</f>
        <v>#N/A</v>
      </c>
      <c r="H79" s="504" t="e">
        <f ca="1">+IF(AND(ISNUMBER(OFFSET('Water Data'!$E$6,0,10*ROW('Water Data'!E73))),'Data Summary'!BW79="Yes"),OFFSET('Water Data'!$E$6,0,10*ROW('Water Data'!E73)),NA())</f>
        <v>#N/A</v>
      </c>
      <c r="I79" s="504" t="e">
        <f ca="1">+IF(AND(ISNUMBER(OFFSET('Water Data'!$E$9,0,10*ROW('Water Data'!E73))),'Data Summary'!BX79="Yes"),OFFSET('Water Data'!$E$9,0,10*ROW('Water Data'!E73)),NA())</f>
        <v>#N/A</v>
      </c>
      <c r="J79" s="504" t="e">
        <f ca="1">+IF(AND(ISNUMBER(OFFSET('Water Data'!$F$4,0,10*ROW('Water Data'!F73))),'Data Summary'!BY79="Yes"),100-OFFSET('Water Data'!$F$4,0,10*ROW('Water Data'!F73)),NA())</f>
        <v>#N/A</v>
      </c>
      <c r="K79" s="504" t="e">
        <f ca="1">+IF(AND(ISNUMBER(OFFSET('Water Data'!$F$6,0,10*ROW('Water Data'!F73))),'Data Summary'!BZ79="Yes"),OFFSET('Water Data'!$F$6,0,10*ROW('Water Data'!F73)),NA())</f>
        <v>#N/A</v>
      </c>
      <c r="L79" s="504" t="e">
        <f ca="1">+IF(AND(ISNUMBER(OFFSET('Water Data'!$F$9,0,10*ROW('Water Data'!F73))),'Data Summary'!CA79="Yes"),OFFSET('Water Data'!$F$9,0,10*ROW('Water Data'!F73)),NA())</f>
        <v>#N/A</v>
      </c>
      <c r="M79" s="504" t="e">
        <f ca="1">+IF(AND(ISNUMBER(OFFSET('Water Data'!$G$4,0,10*ROW('Water Data'!G73))),'Data Summary'!CB79="Yes"),100-OFFSET('Water Data'!$G$4,0,10*ROW('Water Data'!G73)),NA())</f>
        <v>#N/A</v>
      </c>
      <c r="N79" s="504" t="e">
        <f ca="1">+IF(AND(ISNUMBER(OFFSET('Water Data'!$G$6,0,10*ROW('Water Data'!G73))),'Data Summary'!CC79="Yes"),OFFSET('Water Data'!$G$6,0,10*ROW('Water Data'!G73)),NA())</f>
        <v>#N/A</v>
      </c>
      <c r="O79" s="504" t="e">
        <f ca="1">+IF(AND(ISNUMBER(OFFSET('Water Data'!$G$9,0,10*ROW('Water Data'!G73))),'Data Summary'!CD79="Yes"),OFFSET('Water Data'!$G$9,0,10*ROW('Water Data'!G73)),NA())</f>
        <v>#N/A</v>
      </c>
      <c r="P79" s="504" t="e">
        <f ca="1">+IF(AND(ISNUMBER(OFFSET('Water Data'!$H$4,0,10*ROW('Water Data'!H73))),'Data Summary'!CE79="Yes"),100-OFFSET('Water Data'!$H$4,0,10*ROW('Water Data'!H73)),NA())</f>
        <v>#N/A</v>
      </c>
      <c r="Q79" s="504" t="e">
        <f ca="1">+IF(AND(ISNUMBER(OFFSET('Water Data'!$H$6,0,10*ROW('Water Data'!H73))),'Data Summary'!CF79="Yes"),OFFSET('Water Data'!$H$6,0,10*ROW('Water Data'!H73)),NA())</f>
        <v>#N/A</v>
      </c>
      <c r="R79" s="504" t="e">
        <f ca="1">+IF(AND(ISNUMBER(OFFSET('Water Data'!$H$9,0,10*ROW('Water Data'!H73))),'Data Summary'!CG79="Yes"),OFFSET('Water Data'!$H$9,0,10*ROW('Water Data'!H73)),NA())</f>
        <v>#N/A</v>
      </c>
      <c r="S79" s="504" t="e">
        <f ca="1">+IF(AND(ISNUMBER(OFFSET('Water Data'!$I$4,0,10*ROW('Water Data'!I73))),'Data Summary'!CH79="Yes"),100-OFFSET('Water Data'!$I$4,0,10*ROW('Water Data'!I73)),NA())</f>
        <v>#N/A</v>
      </c>
      <c r="T79" s="504" t="e">
        <f ca="1">+IF(AND(ISNUMBER(OFFSET('Water Data'!$I$6,0,10*ROW('Water Data'!I73))),'Data Summary'!CI79="Yes"),OFFSET('Water Data'!$I$6,0,10*ROW('Water Data'!I73)),NA())</f>
        <v>#N/A</v>
      </c>
      <c r="U79" s="504" t="e">
        <f ca="1">+IF(AND(ISNUMBER(OFFSET('Water Data'!$I$9,0,10*ROW('Water Data'!I73))),'Data Summary'!CJ79="Yes"),OFFSET('Water Data'!$I$9,0,10*ROW('Water Data'!I73)),NA())</f>
        <v>#N/A</v>
      </c>
      <c r="V79" s="505" t="e">
        <f ca="1">+IF(AND(ISNUMBER(OFFSET('Sanitation Data'!$D$4,0,10*ROW('Sanitation Data'!D73))),'Data Summary'!CK79="Yes"),100-OFFSET('Sanitation Data'!$D$4,0,10*ROW('Sanitation Data'!D73)),NA())</f>
        <v>#N/A</v>
      </c>
      <c r="W79" s="505" t="e">
        <f ca="1">+IF(AND(ISNUMBER(OFFSET('Sanitation Data'!$D$6,0,10*ROW('Sanitation Data'!D73))),'Data Summary'!CL79="Yes"),OFFSET('Sanitation Data'!$D$6,0,10*ROW('Sanitation Data'!D73)),NA())</f>
        <v>#N/A</v>
      </c>
      <c r="X79" s="505" t="e">
        <f ca="1">+IF(AND(ISNUMBER(OFFSET('Sanitation Data'!$D$10,0,10*ROW('Sanitation Data'!D73))),'Data Summary'!CM79="Yes"),OFFSET('Sanitation Data'!$D$10,0,10*ROW('Sanitation Data'!D73)),NA())</f>
        <v>#N/A</v>
      </c>
      <c r="Y79" s="505" t="e">
        <f ca="1">+IF(AND(ISNUMBER(OFFSET('Sanitation Data'!$D$11,0,10*ROW('Sanitation Data'!D73))),'Data Summary'!CN79="Yes"),OFFSET('Sanitation Data'!$D$11,0,10*ROW('Sanitation Data'!D73)),NA())</f>
        <v>#N/A</v>
      </c>
      <c r="Z79" s="505" t="e">
        <f ca="1">+IF(AND(ISNUMBER(OFFSET('Sanitation Data'!$D$12,0,10*ROW('Sanitation Data'!D73))),'Data Summary'!CO79="Yes"),OFFSET('Sanitation Data'!$D$12,0,10*ROW('Sanitation Data'!D73)),NA())</f>
        <v>#N/A</v>
      </c>
      <c r="AA79" s="505" t="e">
        <f ca="1">+IF(AND(ISNUMBER(OFFSET('Sanitation Data'!$E$4,0,10*ROW('Sanitation Data'!E73))),'Data Summary'!CP79="Yes"),100-OFFSET('Sanitation Data'!$E$4,0,10*ROW('Sanitation Data'!E73)),NA())</f>
        <v>#N/A</v>
      </c>
      <c r="AB79" s="505" t="e">
        <f ca="1">+IF(AND(ISNUMBER(OFFSET('Sanitation Data'!$E$6,0,10*ROW('Sanitation Data'!E73))),'Data Summary'!CQ79="Yes"),OFFSET('Sanitation Data'!$E$6,0,10*ROW('Sanitation Data'!E73)),NA())</f>
        <v>#N/A</v>
      </c>
      <c r="AC79" s="505" t="e">
        <f ca="1">+IF(AND(ISNUMBER(OFFSET('Sanitation Data'!$E$10,0,10*ROW('Sanitation Data'!E73))),'Data Summary'!CR79="Yes"),OFFSET('Sanitation Data'!$E$10,0,10*ROW('Sanitation Data'!E73)),NA())</f>
        <v>#N/A</v>
      </c>
      <c r="AD79" s="505" t="e">
        <f ca="1">+IF(AND(ISNUMBER(OFFSET('Sanitation Data'!$E$11,0,10*ROW('Sanitation Data'!E73))),'Data Summary'!CS79="Yes"),OFFSET('Sanitation Data'!$E$11,0,10*ROW('Sanitation Data'!E73)),NA())</f>
        <v>#N/A</v>
      </c>
      <c r="AE79" s="505" t="e">
        <f ca="1">+IF(AND(ISNUMBER(OFFSET('Sanitation Data'!$E$12,0,10*ROW('Sanitation Data'!E73))),'Data Summary'!CT79="Yes"),OFFSET('Sanitation Data'!$E$12,0,10*ROW('Sanitation Data'!E73)),NA())</f>
        <v>#N/A</v>
      </c>
      <c r="AF79" s="505" t="e">
        <f ca="1">+IF(AND(ISNUMBER(OFFSET('Sanitation Data'!$F$4,0,10*ROW('Sanitation Data'!F73))),'Data Summary'!CU79="Yes"),100-OFFSET('Sanitation Data'!$F$4,0,10*ROW('Sanitation Data'!F73)),NA())</f>
        <v>#N/A</v>
      </c>
      <c r="AG79" s="505" t="e">
        <f ca="1">+IF(AND(ISNUMBER(OFFSET('Sanitation Data'!$F$6,0,10*ROW('Sanitation Data'!F73))),'Data Summary'!CV79="Yes"),OFFSET('Sanitation Data'!$F$6,0,10*ROW('Sanitation Data'!F73)),NA())</f>
        <v>#N/A</v>
      </c>
      <c r="AH79" s="505" t="e">
        <f ca="1">+IF(AND(ISNUMBER(OFFSET('Sanitation Data'!$F$10,0,10*ROW('Sanitation Data'!F73))),'Data Summary'!CW79="Yes"),OFFSET('Sanitation Data'!$F$10,0,10*ROW('Sanitation Data'!F73)),NA())</f>
        <v>#N/A</v>
      </c>
      <c r="AI79" s="505" t="e">
        <f ca="1">+IF(AND(ISNUMBER(OFFSET('Sanitation Data'!$F$11,0,10*ROW('Sanitation Data'!F73))),'Data Summary'!CX79="Yes"),OFFSET('Sanitation Data'!$F$11,0,10*ROW('Sanitation Data'!F73)),NA())</f>
        <v>#N/A</v>
      </c>
      <c r="AJ79" s="505" t="e">
        <f ca="1">+IF(AND(ISNUMBER(OFFSET('Sanitation Data'!$F$12,0,10*ROW('Sanitation Data'!F73))),'Data Summary'!CY79="Yes"),OFFSET('Sanitation Data'!$F$12,0,10*ROW('Sanitation Data'!F73)),NA())</f>
        <v>#N/A</v>
      </c>
      <c r="AK79" s="505" t="e">
        <f ca="1">+IF(AND(ISNUMBER(OFFSET('Sanitation Data'!$G$4,0,10*ROW('Sanitation Data'!G73))),'Data Summary'!CZ79="Yes"),100-OFFSET('Sanitation Data'!$G$4,0,10*ROW('Sanitation Data'!G73)),NA())</f>
        <v>#N/A</v>
      </c>
      <c r="AL79" s="505" t="e">
        <f ca="1">+IF(AND(ISNUMBER(OFFSET('Sanitation Data'!$G$6,0,10*ROW('Sanitation Data'!G73))),'Data Summary'!DA79="Yes"),OFFSET('Sanitation Data'!$G$6,0,10*ROW('Sanitation Data'!G73)),NA())</f>
        <v>#N/A</v>
      </c>
      <c r="AM79" s="505" t="e">
        <f ca="1">+IF(AND(ISNUMBER(OFFSET('Sanitation Data'!$G$10,0,10*ROW('Sanitation Data'!G73))),'Data Summary'!DB79="Yes"),OFFSET('Sanitation Data'!$G$10,0,10*ROW('Sanitation Data'!G73)),NA())</f>
        <v>#N/A</v>
      </c>
      <c r="AN79" s="505" t="e">
        <f ca="1">+IF(AND(ISNUMBER(OFFSET('Sanitation Data'!$G$11,0,10*ROW('Sanitation Data'!G73))),'Data Summary'!DC79="Yes"),OFFSET('Sanitation Data'!$G$11,0,10*ROW('Sanitation Data'!G73)),NA())</f>
        <v>#N/A</v>
      </c>
      <c r="AO79" s="505" t="e">
        <f ca="1">+IF(AND(ISNUMBER(OFFSET('Sanitation Data'!$G$12,0,10*ROW('Sanitation Data'!G73))),'Data Summary'!DD79="Yes"),OFFSET('Sanitation Data'!$G$12,0,10*ROW('Sanitation Data'!G73)),NA())</f>
        <v>#N/A</v>
      </c>
      <c r="AP79" s="505" t="e">
        <f ca="1">+IF(AND(ISNUMBER(OFFSET('Sanitation Data'!$H$4,0,10*ROW('Sanitation Data'!H73))),'Data Summary'!DE79="Yes"),100-OFFSET('Sanitation Data'!$H$4,0,10*ROW('Sanitation Data'!H73)),NA())</f>
        <v>#N/A</v>
      </c>
      <c r="AQ79" s="505" t="e">
        <f ca="1">+IF(AND(ISNUMBER(OFFSET('Sanitation Data'!$H$6,0,10*ROW('Sanitation Data'!H73))),'Data Summary'!DF79="Yes"),OFFSET('Sanitation Data'!$H$6,0,10*ROW('Sanitation Data'!H73)),NA())</f>
        <v>#N/A</v>
      </c>
      <c r="AR79" s="505" t="e">
        <f ca="1">+IF(AND(ISNUMBER(OFFSET('Sanitation Data'!$H$10,0,10*ROW('Sanitation Data'!H73))),'Data Summary'!DG79="Yes"),OFFSET('Sanitation Data'!$H$10,0,10*ROW('Sanitation Data'!H73)),NA())</f>
        <v>#N/A</v>
      </c>
      <c r="AS79" s="505" t="e">
        <f ca="1">+IF(AND(ISNUMBER(OFFSET('Sanitation Data'!$H$11,0,10*ROW('Sanitation Data'!H73))),'Data Summary'!DH79="Yes"),OFFSET('Sanitation Data'!$H$11,0,10*ROW('Sanitation Data'!H73)),NA())</f>
        <v>#N/A</v>
      </c>
      <c r="AT79" s="505" t="e">
        <f ca="1">+IF(AND(ISNUMBER(OFFSET('Sanitation Data'!$H$12,0,10*ROW('Sanitation Data'!H73))),'Data Summary'!DI79="Yes"),OFFSET('Sanitation Data'!$H$12,0,10*ROW('Sanitation Data'!H73)),NA())</f>
        <v>#N/A</v>
      </c>
      <c r="AU79" s="505" t="e">
        <f ca="1">+IF(AND(ISNUMBER(OFFSET('Sanitation Data'!$I$4,0,10*ROW('Sanitation Data'!I73))),'Data Summary'!DJ79="Yes"),100-OFFSET('Sanitation Data'!$I$4,0,10*ROW('Sanitation Data'!I73)),NA())</f>
        <v>#N/A</v>
      </c>
      <c r="AV79" s="505" t="e">
        <f ca="1">+IF(AND(ISNUMBER(OFFSET('Sanitation Data'!$I$6,0,10*ROW('Sanitation Data'!I73))),'Data Summary'!DK79="Yes"),OFFSET('Sanitation Data'!$I$6,0,10*ROW('Sanitation Data'!I73)),NA())</f>
        <v>#N/A</v>
      </c>
      <c r="AW79" s="505" t="e">
        <f ca="1">+IF(AND(ISNUMBER(OFFSET('Sanitation Data'!$I$10,0,10*ROW('Sanitation Data'!I73))),'Data Summary'!DL79="Yes"),OFFSET('Sanitation Data'!$I$10,0,10*ROW('Sanitation Data'!I73)),NA())</f>
        <v>#N/A</v>
      </c>
      <c r="AX79" s="505" t="e">
        <f ca="1">+IF(AND(ISNUMBER(OFFSET('Sanitation Data'!$I$11,0,10*ROW('Sanitation Data'!I73))),'Data Summary'!DM79="Yes"),OFFSET('Sanitation Data'!$I$11,0,10*ROW('Sanitation Data'!I73)),NA())</f>
        <v>#N/A</v>
      </c>
      <c r="AY79" s="505" t="e">
        <f ca="1">+IF(AND(ISNUMBER(OFFSET('Sanitation Data'!$I$12,0,10*ROW('Sanitation Data'!I73))),'Data Summary'!DN79="Yes"),OFFSET('Sanitation Data'!$I$12,0,10*ROW('Sanitation Data'!I73)),NA())</f>
        <v>#N/A</v>
      </c>
      <c r="AZ79" s="506" t="e">
        <f ca="1">+IF(AND(ISNUMBER(OFFSET('Hygiene Data'!$D$5,0,10*ROW('Hygiene Data'!D73))),'Data Summary'!DO79="Yes"),OFFSET('Hygiene Data'!$D$5,0,10*ROW('Hygiene Data'!D73)),NA())</f>
        <v>#N/A</v>
      </c>
      <c r="BA79" s="506" t="e">
        <f ca="1">+IF(AND(ISNUMBER(OFFSET('Hygiene Data'!$D$7,0,10*ROW('Hygiene Data'!D73))),'Data Summary'!DP79="Yes"),OFFSET('Hygiene Data'!$D$7,0,10*ROW('Hygiene Data'!D73)),NA())</f>
        <v>#N/A</v>
      </c>
      <c r="BB79" s="506" t="e">
        <f ca="1">+IF(AND(ISNUMBER(OFFSET('Hygiene Data'!$D$9,0,10*ROW('Hygiene Data'!D73))),'Data Summary'!DQ79="Yes"),OFFSET('Hygiene Data'!$D$9,0,10*ROW('Hygiene Data'!D73)),NA())</f>
        <v>#N/A</v>
      </c>
      <c r="BC79" s="506" t="e">
        <f ca="1">+IF(AND(ISNUMBER(OFFSET('Hygiene Data'!$E$5,0,10*ROW('Hygiene Data'!E73))),'Data Summary'!DR79="Yes"),OFFSET('Hygiene Data'!$E$5,0,10*ROW('Hygiene Data'!E73)),NA())</f>
        <v>#N/A</v>
      </c>
      <c r="BD79" s="506" t="e">
        <f ca="1">+IF(AND(ISNUMBER(OFFSET('Hygiene Data'!$E$7,0,10*ROW('Hygiene Data'!E73))),'Data Summary'!DS79="Yes"),OFFSET('Hygiene Data'!$E$7,0,10*ROW('Hygiene Data'!E73)),NA())</f>
        <v>#N/A</v>
      </c>
      <c r="BE79" s="506" t="e">
        <f ca="1">+IF(AND(ISNUMBER(OFFSET('Hygiene Data'!$E$9,0,10*ROW('Hygiene Data'!E73))),'Data Summary'!DT79="Yes"),OFFSET('Hygiene Data'!$E$9,0,10*ROW('Hygiene Data'!E73)),NA())</f>
        <v>#N/A</v>
      </c>
      <c r="BF79" s="506" t="e">
        <f ca="1">+IF(AND(ISNUMBER(OFFSET('Hygiene Data'!$F$5,0,10*ROW('Hygiene Data'!F73))),'Data Summary'!DU79="Yes"),OFFSET('Hygiene Data'!$F$5,0,10*ROW('Hygiene Data'!F73)),NA())</f>
        <v>#N/A</v>
      </c>
      <c r="BG79" s="506" t="e">
        <f ca="1">+IF(AND(ISNUMBER(OFFSET('Hygiene Data'!$F$7,0,10*ROW('Hygiene Data'!F73))),'Data Summary'!DV79="Yes"),OFFSET('Hygiene Data'!$F$7,0,10*ROW('Hygiene Data'!F73)),NA())</f>
        <v>#N/A</v>
      </c>
      <c r="BH79" s="506" t="e">
        <f ca="1">+IF(AND(ISNUMBER(OFFSET('Hygiene Data'!$F$9,0,10*ROW('Hygiene Data'!F73))),'Data Summary'!DW79="Yes"),OFFSET('Hygiene Data'!$F$9,0,10*ROW('Hygiene Data'!F73)),NA())</f>
        <v>#N/A</v>
      </c>
      <c r="BI79" s="506" t="e">
        <f ca="1">+IF(AND(ISNUMBER(OFFSET('Hygiene Data'!$G$5,0,10*ROW('Hygiene Data'!G73))),'Data Summary'!DX79="Yes"),OFFSET('Hygiene Data'!$G$5,0,10*ROW('Hygiene Data'!G73)),NA())</f>
        <v>#N/A</v>
      </c>
      <c r="BJ79" s="506" t="e">
        <f ca="1">+IF(AND(ISNUMBER(OFFSET('Hygiene Data'!$G$7,0,10*ROW('Hygiene Data'!G73))),'Data Summary'!DY79="Yes"),OFFSET('Hygiene Data'!$G$7,0,10*ROW('Hygiene Data'!G73)),NA())</f>
        <v>#N/A</v>
      </c>
      <c r="BK79" s="506" t="e">
        <f ca="1">+IF(AND(ISNUMBER(OFFSET('Hygiene Data'!$G$9,0,10*ROW('Hygiene Data'!G73))),'Data Summary'!DZ79="Yes"),OFFSET('Hygiene Data'!$G$9,0,10*ROW('Hygiene Data'!G73)),NA())</f>
        <v>#N/A</v>
      </c>
      <c r="BL79" s="506" t="e">
        <f ca="1">+IF(AND(ISNUMBER(OFFSET('Hygiene Data'!$H$5,0,10*ROW('Hygiene Data'!H73))),'Data Summary'!EA79="Yes"),OFFSET('Hygiene Data'!$H$5,0,10*ROW('Hygiene Data'!H73)),NA())</f>
        <v>#N/A</v>
      </c>
      <c r="BM79" s="506" t="e">
        <f ca="1">+IF(AND(ISNUMBER(OFFSET('Hygiene Data'!$H$7,0,10*ROW('Hygiene Data'!H73))),'Data Summary'!EB79="Yes"),OFFSET('Hygiene Data'!$H$7,0,10*ROW('Hygiene Data'!H73)),NA())</f>
        <v>#N/A</v>
      </c>
      <c r="BN79" s="506" t="e">
        <f ca="1">+IF(AND(ISNUMBER(OFFSET('Hygiene Data'!$H$9,0,10*ROW('Hygiene Data'!H73))),'Data Summary'!EC79="Yes"),OFFSET('Hygiene Data'!$H$9,0,10*ROW('Hygiene Data'!H73)),NA())</f>
        <v>#N/A</v>
      </c>
      <c r="BO79" s="506" t="e">
        <f ca="1">+IF(AND(ISNUMBER(OFFSET('Hygiene Data'!$I$5,0,10*ROW('Hygiene Data'!I73))),'Data Summary'!ED79="Yes"),OFFSET('Hygiene Data'!$I$5,0,10*ROW('Hygiene Data'!I73)),NA())</f>
        <v>#N/A</v>
      </c>
      <c r="BP79" s="506" t="e">
        <f ca="1">+IF(AND(ISNUMBER(OFFSET('Hygiene Data'!$I$7,0,10*ROW('Hygiene Data'!I73))),'Data Summary'!EE79="Yes"),OFFSET('Hygiene Data'!$I$7,0,10*ROW('Hygiene Data'!I73)),NA())</f>
        <v>#N/A</v>
      </c>
      <c r="BQ79" s="506" t="e">
        <f ca="1">+IF(AND(ISNUMBER(OFFSET('Hygiene Data'!$I$9,0,10*ROW('Hygiene Data'!I73))),'Data Summary'!EF79="Yes"),OFFSET('Hygiene Data'!$I$9,0,10*ROW('Hygiene Data'!I73)),NA())</f>
        <v>#N/A</v>
      </c>
    </row>
    <row r="80" spans="1:69" x14ac:dyDescent="0.25">
      <c r="A80" s="502" t="e">
        <f ca="1">+RIGHT('Data Summary'!A80,LEN('Data Summary'!A80)-9)</f>
        <v>#VALUE!</v>
      </c>
      <c r="B80" s="476" t="str">
        <f ca="1">+IF(ISTEXT('Data Summary'!B80),'Data Summary'!B80,"")</f>
        <v/>
      </c>
      <c r="C80" s="503" t="e">
        <f ca="1">+VALUE('Data Summary'!C80)</f>
        <v>#VALUE!</v>
      </c>
      <c r="D80" s="504" t="e">
        <f ca="1">+IF(AND(ISNUMBER(OFFSET('Water Data'!$D$4,0,10*ROW('Water Data'!D74))),'Data Summary'!BS80="Yes"),100-OFFSET('Water Data'!$D$4,0,10*ROW('Water Data'!D74)),NA())</f>
        <v>#N/A</v>
      </c>
      <c r="E80" s="504" t="e">
        <f ca="1">+IF(AND(ISNUMBER(OFFSET('Water Data'!$D$6,0,10*ROW('Water Data'!D74))),'Data Summary'!BT80="Yes"),OFFSET('Water Data'!$D$6,0,10*ROW('Water Data'!D74)),NA())</f>
        <v>#N/A</v>
      </c>
      <c r="F80" s="504" t="e">
        <f ca="1">+IF(AND(ISNUMBER(OFFSET('Water Data'!$D$9,0,10*ROW('Water Data'!D74))),'Data Summary'!BU80="Yes"),OFFSET('Water Data'!$D$9,0,10*ROW('Water Data'!D74)),NA())</f>
        <v>#N/A</v>
      </c>
      <c r="G80" s="504" t="e">
        <f ca="1">+IF(AND(ISNUMBER(OFFSET('Water Data'!$E$4,0,10*ROW('Water Data'!E74))),'Data Summary'!BV80="Yes"),100-OFFSET('Water Data'!$E$4,0,10*ROW('Water Data'!E74)),NA())</f>
        <v>#N/A</v>
      </c>
      <c r="H80" s="504" t="e">
        <f ca="1">+IF(AND(ISNUMBER(OFFSET('Water Data'!$E$6,0,10*ROW('Water Data'!E74))),'Data Summary'!BW80="Yes"),OFFSET('Water Data'!$E$6,0,10*ROW('Water Data'!E74)),NA())</f>
        <v>#N/A</v>
      </c>
      <c r="I80" s="504" t="e">
        <f ca="1">+IF(AND(ISNUMBER(OFFSET('Water Data'!$E$9,0,10*ROW('Water Data'!E74))),'Data Summary'!BX80="Yes"),OFFSET('Water Data'!$E$9,0,10*ROW('Water Data'!E74)),NA())</f>
        <v>#N/A</v>
      </c>
      <c r="J80" s="504" t="e">
        <f ca="1">+IF(AND(ISNUMBER(OFFSET('Water Data'!$F$4,0,10*ROW('Water Data'!F74))),'Data Summary'!BY80="Yes"),100-OFFSET('Water Data'!$F$4,0,10*ROW('Water Data'!F74)),NA())</f>
        <v>#N/A</v>
      </c>
      <c r="K80" s="504" t="e">
        <f ca="1">+IF(AND(ISNUMBER(OFFSET('Water Data'!$F$6,0,10*ROW('Water Data'!F74))),'Data Summary'!BZ80="Yes"),OFFSET('Water Data'!$F$6,0,10*ROW('Water Data'!F74)),NA())</f>
        <v>#N/A</v>
      </c>
      <c r="L80" s="504" t="e">
        <f ca="1">+IF(AND(ISNUMBER(OFFSET('Water Data'!$F$9,0,10*ROW('Water Data'!F74))),'Data Summary'!CA80="Yes"),OFFSET('Water Data'!$F$9,0,10*ROW('Water Data'!F74)),NA())</f>
        <v>#N/A</v>
      </c>
      <c r="M80" s="504" t="e">
        <f ca="1">+IF(AND(ISNUMBER(OFFSET('Water Data'!$G$4,0,10*ROW('Water Data'!G74))),'Data Summary'!CB80="Yes"),100-OFFSET('Water Data'!$G$4,0,10*ROW('Water Data'!G74)),NA())</f>
        <v>#N/A</v>
      </c>
      <c r="N80" s="504" t="e">
        <f ca="1">+IF(AND(ISNUMBER(OFFSET('Water Data'!$G$6,0,10*ROW('Water Data'!G74))),'Data Summary'!CC80="Yes"),OFFSET('Water Data'!$G$6,0,10*ROW('Water Data'!G74)),NA())</f>
        <v>#N/A</v>
      </c>
      <c r="O80" s="504" t="e">
        <f ca="1">+IF(AND(ISNUMBER(OFFSET('Water Data'!$G$9,0,10*ROW('Water Data'!G74))),'Data Summary'!CD80="Yes"),OFFSET('Water Data'!$G$9,0,10*ROW('Water Data'!G74)),NA())</f>
        <v>#N/A</v>
      </c>
      <c r="P80" s="504" t="e">
        <f ca="1">+IF(AND(ISNUMBER(OFFSET('Water Data'!$H$4,0,10*ROW('Water Data'!H74))),'Data Summary'!CE80="Yes"),100-OFFSET('Water Data'!$H$4,0,10*ROW('Water Data'!H74)),NA())</f>
        <v>#N/A</v>
      </c>
      <c r="Q80" s="504" t="e">
        <f ca="1">+IF(AND(ISNUMBER(OFFSET('Water Data'!$H$6,0,10*ROW('Water Data'!H74))),'Data Summary'!CF80="Yes"),OFFSET('Water Data'!$H$6,0,10*ROW('Water Data'!H74)),NA())</f>
        <v>#N/A</v>
      </c>
      <c r="R80" s="504" t="e">
        <f ca="1">+IF(AND(ISNUMBER(OFFSET('Water Data'!$H$9,0,10*ROW('Water Data'!H74))),'Data Summary'!CG80="Yes"),OFFSET('Water Data'!$H$9,0,10*ROW('Water Data'!H74)),NA())</f>
        <v>#N/A</v>
      </c>
      <c r="S80" s="504" t="e">
        <f ca="1">+IF(AND(ISNUMBER(OFFSET('Water Data'!$I$4,0,10*ROW('Water Data'!I74))),'Data Summary'!CH80="Yes"),100-OFFSET('Water Data'!$I$4,0,10*ROW('Water Data'!I74)),NA())</f>
        <v>#N/A</v>
      </c>
      <c r="T80" s="504" t="e">
        <f ca="1">+IF(AND(ISNUMBER(OFFSET('Water Data'!$I$6,0,10*ROW('Water Data'!I74))),'Data Summary'!CI80="Yes"),OFFSET('Water Data'!$I$6,0,10*ROW('Water Data'!I74)),NA())</f>
        <v>#N/A</v>
      </c>
      <c r="U80" s="504" t="e">
        <f ca="1">+IF(AND(ISNUMBER(OFFSET('Water Data'!$I$9,0,10*ROW('Water Data'!I74))),'Data Summary'!CJ80="Yes"),OFFSET('Water Data'!$I$9,0,10*ROW('Water Data'!I74)),NA())</f>
        <v>#N/A</v>
      </c>
      <c r="V80" s="505" t="e">
        <f ca="1">+IF(AND(ISNUMBER(OFFSET('Sanitation Data'!$D$4,0,10*ROW('Sanitation Data'!D74))),'Data Summary'!CK80="Yes"),100-OFFSET('Sanitation Data'!$D$4,0,10*ROW('Sanitation Data'!D74)),NA())</f>
        <v>#N/A</v>
      </c>
      <c r="W80" s="505" t="e">
        <f ca="1">+IF(AND(ISNUMBER(OFFSET('Sanitation Data'!$D$6,0,10*ROW('Sanitation Data'!D74))),'Data Summary'!CL80="Yes"),OFFSET('Sanitation Data'!$D$6,0,10*ROW('Sanitation Data'!D74)),NA())</f>
        <v>#N/A</v>
      </c>
      <c r="X80" s="505" t="e">
        <f ca="1">+IF(AND(ISNUMBER(OFFSET('Sanitation Data'!$D$10,0,10*ROW('Sanitation Data'!D74))),'Data Summary'!CM80="Yes"),OFFSET('Sanitation Data'!$D$10,0,10*ROW('Sanitation Data'!D74)),NA())</f>
        <v>#N/A</v>
      </c>
      <c r="Y80" s="505" t="e">
        <f ca="1">+IF(AND(ISNUMBER(OFFSET('Sanitation Data'!$D$11,0,10*ROW('Sanitation Data'!D74))),'Data Summary'!CN80="Yes"),OFFSET('Sanitation Data'!$D$11,0,10*ROW('Sanitation Data'!D74)),NA())</f>
        <v>#N/A</v>
      </c>
      <c r="Z80" s="505" t="e">
        <f ca="1">+IF(AND(ISNUMBER(OFFSET('Sanitation Data'!$D$12,0,10*ROW('Sanitation Data'!D74))),'Data Summary'!CO80="Yes"),OFFSET('Sanitation Data'!$D$12,0,10*ROW('Sanitation Data'!D74)),NA())</f>
        <v>#N/A</v>
      </c>
      <c r="AA80" s="505" t="e">
        <f ca="1">+IF(AND(ISNUMBER(OFFSET('Sanitation Data'!$E$4,0,10*ROW('Sanitation Data'!E74))),'Data Summary'!CP80="Yes"),100-OFFSET('Sanitation Data'!$E$4,0,10*ROW('Sanitation Data'!E74)),NA())</f>
        <v>#N/A</v>
      </c>
      <c r="AB80" s="505" t="e">
        <f ca="1">+IF(AND(ISNUMBER(OFFSET('Sanitation Data'!$E$6,0,10*ROW('Sanitation Data'!E74))),'Data Summary'!CQ80="Yes"),OFFSET('Sanitation Data'!$E$6,0,10*ROW('Sanitation Data'!E74)),NA())</f>
        <v>#N/A</v>
      </c>
      <c r="AC80" s="505" t="e">
        <f ca="1">+IF(AND(ISNUMBER(OFFSET('Sanitation Data'!$E$10,0,10*ROW('Sanitation Data'!E74))),'Data Summary'!CR80="Yes"),OFFSET('Sanitation Data'!$E$10,0,10*ROW('Sanitation Data'!E74)),NA())</f>
        <v>#N/A</v>
      </c>
      <c r="AD80" s="505" t="e">
        <f ca="1">+IF(AND(ISNUMBER(OFFSET('Sanitation Data'!$E$11,0,10*ROW('Sanitation Data'!E74))),'Data Summary'!CS80="Yes"),OFFSET('Sanitation Data'!$E$11,0,10*ROW('Sanitation Data'!E74)),NA())</f>
        <v>#N/A</v>
      </c>
      <c r="AE80" s="505" t="e">
        <f ca="1">+IF(AND(ISNUMBER(OFFSET('Sanitation Data'!$E$12,0,10*ROW('Sanitation Data'!E74))),'Data Summary'!CT80="Yes"),OFFSET('Sanitation Data'!$E$12,0,10*ROW('Sanitation Data'!E74)),NA())</f>
        <v>#N/A</v>
      </c>
      <c r="AF80" s="505" t="e">
        <f ca="1">+IF(AND(ISNUMBER(OFFSET('Sanitation Data'!$F$4,0,10*ROW('Sanitation Data'!F74))),'Data Summary'!CU80="Yes"),100-OFFSET('Sanitation Data'!$F$4,0,10*ROW('Sanitation Data'!F74)),NA())</f>
        <v>#N/A</v>
      </c>
      <c r="AG80" s="505" t="e">
        <f ca="1">+IF(AND(ISNUMBER(OFFSET('Sanitation Data'!$F$6,0,10*ROW('Sanitation Data'!F74))),'Data Summary'!CV80="Yes"),OFFSET('Sanitation Data'!$F$6,0,10*ROW('Sanitation Data'!F74)),NA())</f>
        <v>#N/A</v>
      </c>
      <c r="AH80" s="505" t="e">
        <f ca="1">+IF(AND(ISNUMBER(OFFSET('Sanitation Data'!$F$10,0,10*ROW('Sanitation Data'!F74))),'Data Summary'!CW80="Yes"),OFFSET('Sanitation Data'!$F$10,0,10*ROW('Sanitation Data'!F74)),NA())</f>
        <v>#N/A</v>
      </c>
      <c r="AI80" s="505" t="e">
        <f ca="1">+IF(AND(ISNUMBER(OFFSET('Sanitation Data'!$F$11,0,10*ROW('Sanitation Data'!F74))),'Data Summary'!CX80="Yes"),OFFSET('Sanitation Data'!$F$11,0,10*ROW('Sanitation Data'!F74)),NA())</f>
        <v>#N/A</v>
      </c>
      <c r="AJ80" s="505" t="e">
        <f ca="1">+IF(AND(ISNUMBER(OFFSET('Sanitation Data'!$F$12,0,10*ROW('Sanitation Data'!F74))),'Data Summary'!CY80="Yes"),OFFSET('Sanitation Data'!$F$12,0,10*ROW('Sanitation Data'!F74)),NA())</f>
        <v>#N/A</v>
      </c>
      <c r="AK80" s="505" t="e">
        <f ca="1">+IF(AND(ISNUMBER(OFFSET('Sanitation Data'!$G$4,0,10*ROW('Sanitation Data'!G74))),'Data Summary'!CZ80="Yes"),100-OFFSET('Sanitation Data'!$G$4,0,10*ROW('Sanitation Data'!G74)),NA())</f>
        <v>#N/A</v>
      </c>
      <c r="AL80" s="505" t="e">
        <f ca="1">+IF(AND(ISNUMBER(OFFSET('Sanitation Data'!$G$6,0,10*ROW('Sanitation Data'!G74))),'Data Summary'!DA80="Yes"),OFFSET('Sanitation Data'!$G$6,0,10*ROW('Sanitation Data'!G74)),NA())</f>
        <v>#N/A</v>
      </c>
      <c r="AM80" s="505" t="e">
        <f ca="1">+IF(AND(ISNUMBER(OFFSET('Sanitation Data'!$G$10,0,10*ROW('Sanitation Data'!G74))),'Data Summary'!DB80="Yes"),OFFSET('Sanitation Data'!$G$10,0,10*ROW('Sanitation Data'!G74)),NA())</f>
        <v>#N/A</v>
      </c>
      <c r="AN80" s="505" t="e">
        <f ca="1">+IF(AND(ISNUMBER(OFFSET('Sanitation Data'!$G$11,0,10*ROW('Sanitation Data'!G74))),'Data Summary'!DC80="Yes"),OFFSET('Sanitation Data'!$G$11,0,10*ROW('Sanitation Data'!G74)),NA())</f>
        <v>#N/A</v>
      </c>
      <c r="AO80" s="505" t="e">
        <f ca="1">+IF(AND(ISNUMBER(OFFSET('Sanitation Data'!$G$12,0,10*ROW('Sanitation Data'!G74))),'Data Summary'!DD80="Yes"),OFFSET('Sanitation Data'!$G$12,0,10*ROW('Sanitation Data'!G74)),NA())</f>
        <v>#N/A</v>
      </c>
      <c r="AP80" s="505" t="e">
        <f ca="1">+IF(AND(ISNUMBER(OFFSET('Sanitation Data'!$H$4,0,10*ROW('Sanitation Data'!H74))),'Data Summary'!DE80="Yes"),100-OFFSET('Sanitation Data'!$H$4,0,10*ROW('Sanitation Data'!H74)),NA())</f>
        <v>#N/A</v>
      </c>
      <c r="AQ80" s="505" t="e">
        <f ca="1">+IF(AND(ISNUMBER(OFFSET('Sanitation Data'!$H$6,0,10*ROW('Sanitation Data'!H74))),'Data Summary'!DF80="Yes"),OFFSET('Sanitation Data'!$H$6,0,10*ROW('Sanitation Data'!H74)),NA())</f>
        <v>#N/A</v>
      </c>
      <c r="AR80" s="505" t="e">
        <f ca="1">+IF(AND(ISNUMBER(OFFSET('Sanitation Data'!$H$10,0,10*ROW('Sanitation Data'!H74))),'Data Summary'!DG80="Yes"),OFFSET('Sanitation Data'!$H$10,0,10*ROW('Sanitation Data'!H74)),NA())</f>
        <v>#N/A</v>
      </c>
      <c r="AS80" s="505" t="e">
        <f ca="1">+IF(AND(ISNUMBER(OFFSET('Sanitation Data'!$H$11,0,10*ROW('Sanitation Data'!H74))),'Data Summary'!DH80="Yes"),OFFSET('Sanitation Data'!$H$11,0,10*ROW('Sanitation Data'!H74)),NA())</f>
        <v>#N/A</v>
      </c>
      <c r="AT80" s="505" t="e">
        <f ca="1">+IF(AND(ISNUMBER(OFFSET('Sanitation Data'!$H$12,0,10*ROW('Sanitation Data'!H74))),'Data Summary'!DI80="Yes"),OFFSET('Sanitation Data'!$H$12,0,10*ROW('Sanitation Data'!H74)),NA())</f>
        <v>#N/A</v>
      </c>
      <c r="AU80" s="505" t="e">
        <f ca="1">+IF(AND(ISNUMBER(OFFSET('Sanitation Data'!$I$4,0,10*ROW('Sanitation Data'!I74))),'Data Summary'!DJ80="Yes"),100-OFFSET('Sanitation Data'!$I$4,0,10*ROW('Sanitation Data'!I74)),NA())</f>
        <v>#N/A</v>
      </c>
      <c r="AV80" s="505" t="e">
        <f ca="1">+IF(AND(ISNUMBER(OFFSET('Sanitation Data'!$I$6,0,10*ROW('Sanitation Data'!I74))),'Data Summary'!DK80="Yes"),OFFSET('Sanitation Data'!$I$6,0,10*ROW('Sanitation Data'!I74)),NA())</f>
        <v>#N/A</v>
      </c>
      <c r="AW80" s="505" t="e">
        <f ca="1">+IF(AND(ISNUMBER(OFFSET('Sanitation Data'!$I$10,0,10*ROW('Sanitation Data'!I74))),'Data Summary'!DL80="Yes"),OFFSET('Sanitation Data'!$I$10,0,10*ROW('Sanitation Data'!I74)),NA())</f>
        <v>#N/A</v>
      </c>
      <c r="AX80" s="505" t="e">
        <f ca="1">+IF(AND(ISNUMBER(OFFSET('Sanitation Data'!$I$11,0,10*ROW('Sanitation Data'!I74))),'Data Summary'!DM80="Yes"),OFFSET('Sanitation Data'!$I$11,0,10*ROW('Sanitation Data'!I74)),NA())</f>
        <v>#N/A</v>
      </c>
      <c r="AY80" s="505" t="e">
        <f ca="1">+IF(AND(ISNUMBER(OFFSET('Sanitation Data'!$I$12,0,10*ROW('Sanitation Data'!I74))),'Data Summary'!DN80="Yes"),OFFSET('Sanitation Data'!$I$12,0,10*ROW('Sanitation Data'!I74)),NA())</f>
        <v>#N/A</v>
      </c>
      <c r="AZ80" s="506" t="e">
        <f ca="1">+IF(AND(ISNUMBER(OFFSET('Hygiene Data'!$D$5,0,10*ROW('Hygiene Data'!D74))),'Data Summary'!DO80="Yes"),OFFSET('Hygiene Data'!$D$5,0,10*ROW('Hygiene Data'!D74)),NA())</f>
        <v>#N/A</v>
      </c>
      <c r="BA80" s="506" t="e">
        <f ca="1">+IF(AND(ISNUMBER(OFFSET('Hygiene Data'!$D$7,0,10*ROW('Hygiene Data'!D74))),'Data Summary'!DP80="Yes"),OFFSET('Hygiene Data'!$D$7,0,10*ROW('Hygiene Data'!D74)),NA())</f>
        <v>#N/A</v>
      </c>
      <c r="BB80" s="506" t="e">
        <f ca="1">+IF(AND(ISNUMBER(OFFSET('Hygiene Data'!$D$9,0,10*ROW('Hygiene Data'!D74))),'Data Summary'!DQ80="Yes"),OFFSET('Hygiene Data'!$D$9,0,10*ROW('Hygiene Data'!D74)),NA())</f>
        <v>#N/A</v>
      </c>
      <c r="BC80" s="506" t="e">
        <f ca="1">+IF(AND(ISNUMBER(OFFSET('Hygiene Data'!$E$5,0,10*ROW('Hygiene Data'!E74))),'Data Summary'!DR80="Yes"),OFFSET('Hygiene Data'!$E$5,0,10*ROW('Hygiene Data'!E74)),NA())</f>
        <v>#N/A</v>
      </c>
      <c r="BD80" s="506" t="e">
        <f ca="1">+IF(AND(ISNUMBER(OFFSET('Hygiene Data'!$E$7,0,10*ROW('Hygiene Data'!E74))),'Data Summary'!DS80="Yes"),OFFSET('Hygiene Data'!$E$7,0,10*ROW('Hygiene Data'!E74)),NA())</f>
        <v>#N/A</v>
      </c>
      <c r="BE80" s="506" t="e">
        <f ca="1">+IF(AND(ISNUMBER(OFFSET('Hygiene Data'!$E$9,0,10*ROW('Hygiene Data'!E74))),'Data Summary'!DT80="Yes"),OFFSET('Hygiene Data'!$E$9,0,10*ROW('Hygiene Data'!E74)),NA())</f>
        <v>#N/A</v>
      </c>
      <c r="BF80" s="506" t="e">
        <f ca="1">+IF(AND(ISNUMBER(OFFSET('Hygiene Data'!$F$5,0,10*ROW('Hygiene Data'!F74))),'Data Summary'!DU80="Yes"),OFFSET('Hygiene Data'!$F$5,0,10*ROW('Hygiene Data'!F74)),NA())</f>
        <v>#N/A</v>
      </c>
      <c r="BG80" s="506" t="e">
        <f ca="1">+IF(AND(ISNUMBER(OFFSET('Hygiene Data'!$F$7,0,10*ROW('Hygiene Data'!F74))),'Data Summary'!DV80="Yes"),OFFSET('Hygiene Data'!$F$7,0,10*ROW('Hygiene Data'!F74)),NA())</f>
        <v>#N/A</v>
      </c>
      <c r="BH80" s="506" t="e">
        <f ca="1">+IF(AND(ISNUMBER(OFFSET('Hygiene Data'!$F$9,0,10*ROW('Hygiene Data'!F74))),'Data Summary'!DW80="Yes"),OFFSET('Hygiene Data'!$F$9,0,10*ROW('Hygiene Data'!F74)),NA())</f>
        <v>#N/A</v>
      </c>
      <c r="BI80" s="506" t="e">
        <f ca="1">+IF(AND(ISNUMBER(OFFSET('Hygiene Data'!$G$5,0,10*ROW('Hygiene Data'!G74))),'Data Summary'!DX80="Yes"),OFFSET('Hygiene Data'!$G$5,0,10*ROW('Hygiene Data'!G74)),NA())</f>
        <v>#N/A</v>
      </c>
      <c r="BJ80" s="506" t="e">
        <f ca="1">+IF(AND(ISNUMBER(OFFSET('Hygiene Data'!$G$7,0,10*ROW('Hygiene Data'!G74))),'Data Summary'!DY80="Yes"),OFFSET('Hygiene Data'!$G$7,0,10*ROW('Hygiene Data'!G74)),NA())</f>
        <v>#N/A</v>
      </c>
      <c r="BK80" s="506" t="e">
        <f ca="1">+IF(AND(ISNUMBER(OFFSET('Hygiene Data'!$G$9,0,10*ROW('Hygiene Data'!G74))),'Data Summary'!DZ80="Yes"),OFFSET('Hygiene Data'!$G$9,0,10*ROW('Hygiene Data'!G74)),NA())</f>
        <v>#N/A</v>
      </c>
      <c r="BL80" s="506" t="e">
        <f ca="1">+IF(AND(ISNUMBER(OFFSET('Hygiene Data'!$H$5,0,10*ROW('Hygiene Data'!H74))),'Data Summary'!EA80="Yes"),OFFSET('Hygiene Data'!$H$5,0,10*ROW('Hygiene Data'!H74)),NA())</f>
        <v>#N/A</v>
      </c>
      <c r="BM80" s="506" t="e">
        <f ca="1">+IF(AND(ISNUMBER(OFFSET('Hygiene Data'!$H$7,0,10*ROW('Hygiene Data'!H74))),'Data Summary'!EB80="Yes"),OFFSET('Hygiene Data'!$H$7,0,10*ROW('Hygiene Data'!H74)),NA())</f>
        <v>#N/A</v>
      </c>
      <c r="BN80" s="506" t="e">
        <f ca="1">+IF(AND(ISNUMBER(OFFSET('Hygiene Data'!$H$9,0,10*ROW('Hygiene Data'!H74))),'Data Summary'!EC80="Yes"),OFFSET('Hygiene Data'!$H$9,0,10*ROW('Hygiene Data'!H74)),NA())</f>
        <v>#N/A</v>
      </c>
      <c r="BO80" s="506" t="e">
        <f ca="1">+IF(AND(ISNUMBER(OFFSET('Hygiene Data'!$I$5,0,10*ROW('Hygiene Data'!I74))),'Data Summary'!ED80="Yes"),OFFSET('Hygiene Data'!$I$5,0,10*ROW('Hygiene Data'!I74)),NA())</f>
        <v>#N/A</v>
      </c>
      <c r="BP80" s="506" t="e">
        <f ca="1">+IF(AND(ISNUMBER(OFFSET('Hygiene Data'!$I$7,0,10*ROW('Hygiene Data'!I74))),'Data Summary'!EE80="Yes"),OFFSET('Hygiene Data'!$I$7,0,10*ROW('Hygiene Data'!I74)),NA())</f>
        <v>#N/A</v>
      </c>
      <c r="BQ80" s="506" t="e">
        <f ca="1">+IF(AND(ISNUMBER(OFFSET('Hygiene Data'!$I$9,0,10*ROW('Hygiene Data'!I74))),'Data Summary'!EF80="Yes"),OFFSET('Hygiene Data'!$I$9,0,10*ROW('Hygiene Data'!I74)),NA())</f>
        <v>#N/A</v>
      </c>
    </row>
    <row r="81" spans="1:69" x14ac:dyDescent="0.25">
      <c r="A81" s="502" t="e">
        <f ca="1">+RIGHT('Data Summary'!A81,LEN('Data Summary'!A81)-9)</f>
        <v>#VALUE!</v>
      </c>
      <c r="B81" s="476" t="str">
        <f ca="1">+IF(ISTEXT('Data Summary'!B81),'Data Summary'!B81,"")</f>
        <v/>
      </c>
      <c r="C81" s="503" t="e">
        <f ca="1">+VALUE('Data Summary'!C81)</f>
        <v>#VALUE!</v>
      </c>
      <c r="D81" s="504" t="e">
        <f ca="1">+IF(AND(ISNUMBER(OFFSET('Water Data'!$D$4,0,10*ROW('Water Data'!D75))),'Data Summary'!BS81="Yes"),100-OFFSET('Water Data'!$D$4,0,10*ROW('Water Data'!D75)),NA())</f>
        <v>#N/A</v>
      </c>
      <c r="E81" s="504" t="e">
        <f ca="1">+IF(AND(ISNUMBER(OFFSET('Water Data'!$D$6,0,10*ROW('Water Data'!D75))),'Data Summary'!BT81="Yes"),OFFSET('Water Data'!$D$6,0,10*ROW('Water Data'!D75)),NA())</f>
        <v>#N/A</v>
      </c>
      <c r="F81" s="504" t="e">
        <f ca="1">+IF(AND(ISNUMBER(OFFSET('Water Data'!$D$9,0,10*ROW('Water Data'!D75))),'Data Summary'!BU81="Yes"),OFFSET('Water Data'!$D$9,0,10*ROW('Water Data'!D75)),NA())</f>
        <v>#N/A</v>
      </c>
      <c r="G81" s="504" t="e">
        <f ca="1">+IF(AND(ISNUMBER(OFFSET('Water Data'!$E$4,0,10*ROW('Water Data'!E75))),'Data Summary'!BV81="Yes"),100-OFFSET('Water Data'!$E$4,0,10*ROW('Water Data'!E75)),NA())</f>
        <v>#N/A</v>
      </c>
      <c r="H81" s="504" t="e">
        <f ca="1">+IF(AND(ISNUMBER(OFFSET('Water Data'!$E$6,0,10*ROW('Water Data'!E75))),'Data Summary'!BW81="Yes"),OFFSET('Water Data'!$E$6,0,10*ROW('Water Data'!E75)),NA())</f>
        <v>#N/A</v>
      </c>
      <c r="I81" s="504" t="e">
        <f ca="1">+IF(AND(ISNUMBER(OFFSET('Water Data'!$E$9,0,10*ROW('Water Data'!E75))),'Data Summary'!BX81="Yes"),OFFSET('Water Data'!$E$9,0,10*ROW('Water Data'!E75)),NA())</f>
        <v>#N/A</v>
      </c>
      <c r="J81" s="504" t="e">
        <f ca="1">+IF(AND(ISNUMBER(OFFSET('Water Data'!$F$4,0,10*ROW('Water Data'!F75))),'Data Summary'!BY81="Yes"),100-OFFSET('Water Data'!$F$4,0,10*ROW('Water Data'!F75)),NA())</f>
        <v>#N/A</v>
      </c>
      <c r="K81" s="504" t="e">
        <f ca="1">+IF(AND(ISNUMBER(OFFSET('Water Data'!$F$6,0,10*ROW('Water Data'!F75))),'Data Summary'!BZ81="Yes"),OFFSET('Water Data'!$F$6,0,10*ROW('Water Data'!F75)),NA())</f>
        <v>#N/A</v>
      </c>
      <c r="L81" s="504" t="e">
        <f ca="1">+IF(AND(ISNUMBER(OFFSET('Water Data'!$F$9,0,10*ROW('Water Data'!F75))),'Data Summary'!CA81="Yes"),OFFSET('Water Data'!$F$9,0,10*ROW('Water Data'!F75)),NA())</f>
        <v>#N/A</v>
      </c>
      <c r="M81" s="504" t="e">
        <f ca="1">+IF(AND(ISNUMBER(OFFSET('Water Data'!$G$4,0,10*ROW('Water Data'!G75))),'Data Summary'!CB81="Yes"),100-OFFSET('Water Data'!$G$4,0,10*ROW('Water Data'!G75)),NA())</f>
        <v>#N/A</v>
      </c>
      <c r="N81" s="504" t="e">
        <f ca="1">+IF(AND(ISNUMBER(OFFSET('Water Data'!$G$6,0,10*ROW('Water Data'!G75))),'Data Summary'!CC81="Yes"),OFFSET('Water Data'!$G$6,0,10*ROW('Water Data'!G75)),NA())</f>
        <v>#N/A</v>
      </c>
      <c r="O81" s="504" t="e">
        <f ca="1">+IF(AND(ISNUMBER(OFFSET('Water Data'!$G$9,0,10*ROW('Water Data'!G75))),'Data Summary'!CD81="Yes"),OFFSET('Water Data'!$G$9,0,10*ROW('Water Data'!G75)),NA())</f>
        <v>#N/A</v>
      </c>
      <c r="P81" s="504" t="e">
        <f ca="1">+IF(AND(ISNUMBER(OFFSET('Water Data'!$H$4,0,10*ROW('Water Data'!H75))),'Data Summary'!CE81="Yes"),100-OFFSET('Water Data'!$H$4,0,10*ROW('Water Data'!H75)),NA())</f>
        <v>#N/A</v>
      </c>
      <c r="Q81" s="504" t="e">
        <f ca="1">+IF(AND(ISNUMBER(OFFSET('Water Data'!$H$6,0,10*ROW('Water Data'!H75))),'Data Summary'!CF81="Yes"),OFFSET('Water Data'!$H$6,0,10*ROW('Water Data'!H75)),NA())</f>
        <v>#N/A</v>
      </c>
      <c r="R81" s="504" t="e">
        <f ca="1">+IF(AND(ISNUMBER(OFFSET('Water Data'!$H$9,0,10*ROW('Water Data'!H75))),'Data Summary'!CG81="Yes"),OFFSET('Water Data'!$H$9,0,10*ROW('Water Data'!H75)),NA())</f>
        <v>#N/A</v>
      </c>
      <c r="S81" s="504" t="e">
        <f ca="1">+IF(AND(ISNUMBER(OFFSET('Water Data'!$I$4,0,10*ROW('Water Data'!I75))),'Data Summary'!CH81="Yes"),100-OFFSET('Water Data'!$I$4,0,10*ROW('Water Data'!I75)),NA())</f>
        <v>#N/A</v>
      </c>
      <c r="T81" s="504" t="e">
        <f ca="1">+IF(AND(ISNUMBER(OFFSET('Water Data'!$I$6,0,10*ROW('Water Data'!I75))),'Data Summary'!CI81="Yes"),OFFSET('Water Data'!$I$6,0,10*ROW('Water Data'!I75)),NA())</f>
        <v>#N/A</v>
      </c>
      <c r="U81" s="504" t="e">
        <f ca="1">+IF(AND(ISNUMBER(OFFSET('Water Data'!$I$9,0,10*ROW('Water Data'!I75))),'Data Summary'!CJ81="Yes"),OFFSET('Water Data'!$I$9,0,10*ROW('Water Data'!I75)),NA())</f>
        <v>#N/A</v>
      </c>
      <c r="V81" s="505" t="e">
        <f ca="1">+IF(AND(ISNUMBER(OFFSET('Sanitation Data'!$D$4,0,10*ROW('Sanitation Data'!D75))),'Data Summary'!CK81="Yes"),100-OFFSET('Sanitation Data'!$D$4,0,10*ROW('Sanitation Data'!D75)),NA())</f>
        <v>#N/A</v>
      </c>
      <c r="W81" s="505" t="e">
        <f ca="1">+IF(AND(ISNUMBER(OFFSET('Sanitation Data'!$D$6,0,10*ROW('Sanitation Data'!D75))),'Data Summary'!CL81="Yes"),OFFSET('Sanitation Data'!$D$6,0,10*ROW('Sanitation Data'!D75)),NA())</f>
        <v>#N/A</v>
      </c>
      <c r="X81" s="505" t="e">
        <f ca="1">+IF(AND(ISNUMBER(OFFSET('Sanitation Data'!$D$10,0,10*ROW('Sanitation Data'!D75))),'Data Summary'!CM81="Yes"),OFFSET('Sanitation Data'!$D$10,0,10*ROW('Sanitation Data'!D75)),NA())</f>
        <v>#N/A</v>
      </c>
      <c r="Y81" s="505" t="e">
        <f ca="1">+IF(AND(ISNUMBER(OFFSET('Sanitation Data'!$D$11,0,10*ROW('Sanitation Data'!D75))),'Data Summary'!CN81="Yes"),OFFSET('Sanitation Data'!$D$11,0,10*ROW('Sanitation Data'!D75)),NA())</f>
        <v>#N/A</v>
      </c>
      <c r="Z81" s="505" t="e">
        <f ca="1">+IF(AND(ISNUMBER(OFFSET('Sanitation Data'!$D$12,0,10*ROW('Sanitation Data'!D75))),'Data Summary'!CO81="Yes"),OFFSET('Sanitation Data'!$D$12,0,10*ROW('Sanitation Data'!D75)),NA())</f>
        <v>#N/A</v>
      </c>
      <c r="AA81" s="505" t="e">
        <f ca="1">+IF(AND(ISNUMBER(OFFSET('Sanitation Data'!$E$4,0,10*ROW('Sanitation Data'!E75))),'Data Summary'!CP81="Yes"),100-OFFSET('Sanitation Data'!$E$4,0,10*ROW('Sanitation Data'!E75)),NA())</f>
        <v>#N/A</v>
      </c>
      <c r="AB81" s="505" t="e">
        <f ca="1">+IF(AND(ISNUMBER(OFFSET('Sanitation Data'!$E$6,0,10*ROW('Sanitation Data'!E75))),'Data Summary'!CQ81="Yes"),OFFSET('Sanitation Data'!$E$6,0,10*ROW('Sanitation Data'!E75)),NA())</f>
        <v>#N/A</v>
      </c>
      <c r="AC81" s="505" t="e">
        <f ca="1">+IF(AND(ISNUMBER(OFFSET('Sanitation Data'!$E$10,0,10*ROW('Sanitation Data'!E75))),'Data Summary'!CR81="Yes"),OFFSET('Sanitation Data'!$E$10,0,10*ROW('Sanitation Data'!E75)),NA())</f>
        <v>#N/A</v>
      </c>
      <c r="AD81" s="505" t="e">
        <f ca="1">+IF(AND(ISNUMBER(OFFSET('Sanitation Data'!$E$11,0,10*ROW('Sanitation Data'!E75))),'Data Summary'!CS81="Yes"),OFFSET('Sanitation Data'!$E$11,0,10*ROW('Sanitation Data'!E75)),NA())</f>
        <v>#N/A</v>
      </c>
      <c r="AE81" s="505" t="e">
        <f ca="1">+IF(AND(ISNUMBER(OFFSET('Sanitation Data'!$E$12,0,10*ROW('Sanitation Data'!E75))),'Data Summary'!CT81="Yes"),OFFSET('Sanitation Data'!$E$12,0,10*ROW('Sanitation Data'!E75)),NA())</f>
        <v>#N/A</v>
      </c>
      <c r="AF81" s="505" t="e">
        <f ca="1">+IF(AND(ISNUMBER(OFFSET('Sanitation Data'!$F$4,0,10*ROW('Sanitation Data'!F75))),'Data Summary'!CU81="Yes"),100-OFFSET('Sanitation Data'!$F$4,0,10*ROW('Sanitation Data'!F75)),NA())</f>
        <v>#N/A</v>
      </c>
      <c r="AG81" s="505" t="e">
        <f ca="1">+IF(AND(ISNUMBER(OFFSET('Sanitation Data'!$F$6,0,10*ROW('Sanitation Data'!F75))),'Data Summary'!CV81="Yes"),OFFSET('Sanitation Data'!$F$6,0,10*ROW('Sanitation Data'!F75)),NA())</f>
        <v>#N/A</v>
      </c>
      <c r="AH81" s="505" t="e">
        <f ca="1">+IF(AND(ISNUMBER(OFFSET('Sanitation Data'!$F$10,0,10*ROW('Sanitation Data'!F75))),'Data Summary'!CW81="Yes"),OFFSET('Sanitation Data'!$F$10,0,10*ROW('Sanitation Data'!F75)),NA())</f>
        <v>#N/A</v>
      </c>
      <c r="AI81" s="505" t="e">
        <f ca="1">+IF(AND(ISNUMBER(OFFSET('Sanitation Data'!$F$11,0,10*ROW('Sanitation Data'!F75))),'Data Summary'!CX81="Yes"),OFFSET('Sanitation Data'!$F$11,0,10*ROW('Sanitation Data'!F75)),NA())</f>
        <v>#N/A</v>
      </c>
      <c r="AJ81" s="505" t="e">
        <f ca="1">+IF(AND(ISNUMBER(OFFSET('Sanitation Data'!$F$12,0,10*ROW('Sanitation Data'!F75))),'Data Summary'!CY81="Yes"),OFFSET('Sanitation Data'!$F$12,0,10*ROW('Sanitation Data'!F75)),NA())</f>
        <v>#N/A</v>
      </c>
      <c r="AK81" s="505" t="e">
        <f ca="1">+IF(AND(ISNUMBER(OFFSET('Sanitation Data'!$G$4,0,10*ROW('Sanitation Data'!G75))),'Data Summary'!CZ81="Yes"),100-OFFSET('Sanitation Data'!$G$4,0,10*ROW('Sanitation Data'!G75)),NA())</f>
        <v>#N/A</v>
      </c>
      <c r="AL81" s="505" t="e">
        <f ca="1">+IF(AND(ISNUMBER(OFFSET('Sanitation Data'!$G$6,0,10*ROW('Sanitation Data'!G75))),'Data Summary'!DA81="Yes"),OFFSET('Sanitation Data'!$G$6,0,10*ROW('Sanitation Data'!G75)),NA())</f>
        <v>#N/A</v>
      </c>
      <c r="AM81" s="505" t="e">
        <f ca="1">+IF(AND(ISNUMBER(OFFSET('Sanitation Data'!$G$10,0,10*ROW('Sanitation Data'!G75))),'Data Summary'!DB81="Yes"),OFFSET('Sanitation Data'!$G$10,0,10*ROW('Sanitation Data'!G75)),NA())</f>
        <v>#N/A</v>
      </c>
      <c r="AN81" s="505" t="e">
        <f ca="1">+IF(AND(ISNUMBER(OFFSET('Sanitation Data'!$G$11,0,10*ROW('Sanitation Data'!G75))),'Data Summary'!DC81="Yes"),OFFSET('Sanitation Data'!$G$11,0,10*ROW('Sanitation Data'!G75)),NA())</f>
        <v>#N/A</v>
      </c>
      <c r="AO81" s="505" t="e">
        <f ca="1">+IF(AND(ISNUMBER(OFFSET('Sanitation Data'!$G$12,0,10*ROW('Sanitation Data'!G75))),'Data Summary'!DD81="Yes"),OFFSET('Sanitation Data'!$G$12,0,10*ROW('Sanitation Data'!G75)),NA())</f>
        <v>#N/A</v>
      </c>
      <c r="AP81" s="505" t="e">
        <f ca="1">+IF(AND(ISNUMBER(OFFSET('Sanitation Data'!$H$4,0,10*ROW('Sanitation Data'!H75))),'Data Summary'!DE81="Yes"),100-OFFSET('Sanitation Data'!$H$4,0,10*ROW('Sanitation Data'!H75)),NA())</f>
        <v>#N/A</v>
      </c>
      <c r="AQ81" s="505" t="e">
        <f ca="1">+IF(AND(ISNUMBER(OFFSET('Sanitation Data'!$H$6,0,10*ROW('Sanitation Data'!H75))),'Data Summary'!DF81="Yes"),OFFSET('Sanitation Data'!$H$6,0,10*ROW('Sanitation Data'!H75)),NA())</f>
        <v>#N/A</v>
      </c>
      <c r="AR81" s="505" t="e">
        <f ca="1">+IF(AND(ISNUMBER(OFFSET('Sanitation Data'!$H$10,0,10*ROW('Sanitation Data'!H75))),'Data Summary'!DG81="Yes"),OFFSET('Sanitation Data'!$H$10,0,10*ROW('Sanitation Data'!H75)),NA())</f>
        <v>#N/A</v>
      </c>
      <c r="AS81" s="505" t="e">
        <f ca="1">+IF(AND(ISNUMBER(OFFSET('Sanitation Data'!$H$11,0,10*ROW('Sanitation Data'!H75))),'Data Summary'!DH81="Yes"),OFFSET('Sanitation Data'!$H$11,0,10*ROW('Sanitation Data'!H75)),NA())</f>
        <v>#N/A</v>
      </c>
      <c r="AT81" s="505" t="e">
        <f ca="1">+IF(AND(ISNUMBER(OFFSET('Sanitation Data'!$H$12,0,10*ROW('Sanitation Data'!H75))),'Data Summary'!DI81="Yes"),OFFSET('Sanitation Data'!$H$12,0,10*ROW('Sanitation Data'!H75)),NA())</f>
        <v>#N/A</v>
      </c>
      <c r="AU81" s="505" t="e">
        <f ca="1">+IF(AND(ISNUMBER(OFFSET('Sanitation Data'!$I$4,0,10*ROW('Sanitation Data'!I75))),'Data Summary'!DJ81="Yes"),100-OFFSET('Sanitation Data'!$I$4,0,10*ROW('Sanitation Data'!I75)),NA())</f>
        <v>#N/A</v>
      </c>
      <c r="AV81" s="505" t="e">
        <f ca="1">+IF(AND(ISNUMBER(OFFSET('Sanitation Data'!$I$6,0,10*ROW('Sanitation Data'!I75))),'Data Summary'!DK81="Yes"),OFFSET('Sanitation Data'!$I$6,0,10*ROW('Sanitation Data'!I75)),NA())</f>
        <v>#N/A</v>
      </c>
      <c r="AW81" s="505" t="e">
        <f ca="1">+IF(AND(ISNUMBER(OFFSET('Sanitation Data'!$I$10,0,10*ROW('Sanitation Data'!I75))),'Data Summary'!DL81="Yes"),OFFSET('Sanitation Data'!$I$10,0,10*ROW('Sanitation Data'!I75)),NA())</f>
        <v>#N/A</v>
      </c>
      <c r="AX81" s="505" t="e">
        <f ca="1">+IF(AND(ISNUMBER(OFFSET('Sanitation Data'!$I$11,0,10*ROW('Sanitation Data'!I75))),'Data Summary'!DM81="Yes"),OFFSET('Sanitation Data'!$I$11,0,10*ROW('Sanitation Data'!I75)),NA())</f>
        <v>#N/A</v>
      </c>
      <c r="AY81" s="505" t="e">
        <f ca="1">+IF(AND(ISNUMBER(OFFSET('Sanitation Data'!$I$12,0,10*ROW('Sanitation Data'!I75))),'Data Summary'!DN81="Yes"),OFFSET('Sanitation Data'!$I$12,0,10*ROW('Sanitation Data'!I75)),NA())</f>
        <v>#N/A</v>
      </c>
      <c r="AZ81" s="506" t="e">
        <f ca="1">+IF(AND(ISNUMBER(OFFSET('Hygiene Data'!$D$5,0,10*ROW('Hygiene Data'!D75))),'Data Summary'!DO81="Yes"),OFFSET('Hygiene Data'!$D$5,0,10*ROW('Hygiene Data'!D75)),NA())</f>
        <v>#N/A</v>
      </c>
      <c r="BA81" s="506" t="e">
        <f ca="1">+IF(AND(ISNUMBER(OFFSET('Hygiene Data'!$D$7,0,10*ROW('Hygiene Data'!D75))),'Data Summary'!DP81="Yes"),OFFSET('Hygiene Data'!$D$7,0,10*ROW('Hygiene Data'!D75)),NA())</f>
        <v>#N/A</v>
      </c>
      <c r="BB81" s="506" t="e">
        <f ca="1">+IF(AND(ISNUMBER(OFFSET('Hygiene Data'!$D$9,0,10*ROW('Hygiene Data'!D75))),'Data Summary'!DQ81="Yes"),OFFSET('Hygiene Data'!$D$9,0,10*ROW('Hygiene Data'!D75)),NA())</f>
        <v>#N/A</v>
      </c>
      <c r="BC81" s="506" t="e">
        <f ca="1">+IF(AND(ISNUMBER(OFFSET('Hygiene Data'!$E$5,0,10*ROW('Hygiene Data'!E75))),'Data Summary'!DR81="Yes"),OFFSET('Hygiene Data'!$E$5,0,10*ROW('Hygiene Data'!E75)),NA())</f>
        <v>#N/A</v>
      </c>
      <c r="BD81" s="506" t="e">
        <f ca="1">+IF(AND(ISNUMBER(OFFSET('Hygiene Data'!$E$7,0,10*ROW('Hygiene Data'!E75))),'Data Summary'!DS81="Yes"),OFFSET('Hygiene Data'!$E$7,0,10*ROW('Hygiene Data'!E75)),NA())</f>
        <v>#N/A</v>
      </c>
      <c r="BE81" s="506" t="e">
        <f ca="1">+IF(AND(ISNUMBER(OFFSET('Hygiene Data'!$E$9,0,10*ROW('Hygiene Data'!E75))),'Data Summary'!DT81="Yes"),OFFSET('Hygiene Data'!$E$9,0,10*ROW('Hygiene Data'!E75)),NA())</f>
        <v>#N/A</v>
      </c>
      <c r="BF81" s="506" t="e">
        <f ca="1">+IF(AND(ISNUMBER(OFFSET('Hygiene Data'!$F$5,0,10*ROW('Hygiene Data'!F75))),'Data Summary'!DU81="Yes"),OFFSET('Hygiene Data'!$F$5,0,10*ROW('Hygiene Data'!F75)),NA())</f>
        <v>#N/A</v>
      </c>
      <c r="BG81" s="506" t="e">
        <f ca="1">+IF(AND(ISNUMBER(OFFSET('Hygiene Data'!$F$7,0,10*ROW('Hygiene Data'!F75))),'Data Summary'!DV81="Yes"),OFFSET('Hygiene Data'!$F$7,0,10*ROW('Hygiene Data'!F75)),NA())</f>
        <v>#N/A</v>
      </c>
      <c r="BH81" s="506" t="e">
        <f ca="1">+IF(AND(ISNUMBER(OFFSET('Hygiene Data'!$F$9,0,10*ROW('Hygiene Data'!F75))),'Data Summary'!DW81="Yes"),OFFSET('Hygiene Data'!$F$9,0,10*ROW('Hygiene Data'!F75)),NA())</f>
        <v>#N/A</v>
      </c>
      <c r="BI81" s="506" t="e">
        <f ca="1">+IF(AND(ISNUMBER(OFFSET('Hygiene Data'!$G$5,0,10*ROW('Hygiene Data'!G75))),'Data Summary'!DX81="Yes"),OFFSET('Hygiene Data'!$G$5,0,10*ROW('Hygiene Data'!G75)),NA())</f>
        <v>#N/A</v>
      </c>
      <c r="BJ81" s="506" t="e">
        <f ca="1">+IF(AND(ISNUMBER(OFFSET('Hygiene Data'!$G$7,0,10*ROW('Hygiene Data'!G75))),'Data Summary'!DY81="Yes"),OFFSET('Hygiene Data'!$G$7,0,10*ROW('Hygiene Data'!G75)),NA())</f>
        <v>#N/A</v>
      </c>
      <c r="BK81" s="506" t="e">
        <f ca="1">+IF(AND(ISNUMBER(OFFSET('Hygiene Data'!$G$9,0,10*ROW('Hygiene Data'!G75))),'Data Summary'!DZ81="Yes"),OFFSET('Hygiene Data'!$G$9,0,10*ROW('Hygiene Data'!G75)),NA())</f>
        <v>#N/A</v>
      </c>
      <c r="BL81" s="506" t="e">
        <f ca="1">+IF(AND(ISNUMBER(OFFSET('Hygiene Data'!$H$5,0,10*ROW('Hygiene Data'!H75))),'Data Summary'!EA81="Yes"),OFFSET('Hygiene Data'!$H$5,0,10*ROW('Hygiene Data'!H75)),NA())</f>
        <v>#N/A</v>
      </c>
      <c r="BM81" s="506" t="e">
        <f ca="1">+IF(AND(ISNUMBER(OFFSET('Hygiene Data'!$H$7,0,10*ROW('Hygiene Data'!H75))),'Data Summary'!EB81="Yes"),OFFSET('Hygiene Data'!$H$7,0,10*ROW('Hygiene Data'!H75)),NA())</f>
        <v>#N/A</v>
      </c>
      <c r="BN81" s="506" t="e">
        <f ca="1">+IF(AND(ISNUMBER(OFFSET('Hygiene Data'!$H$9,0,10*ROW('Hygiene Data'!H75))),'Data Summary'!EC81="Yes"),OFFSET('Hygiene Data'!$H$9,0,10*ROW('Hygiene Data'!H75)),NA())</f>
        <v>#N/A</v>
      </c>
      <c r="BO81" s="506" t="e">
        <f ca="1">+IF(AND(ISNUMBER(OFFSET('Hygiene Data'!$I$5,0,10*ROW('Hygiene Data'!I75))),'Data Summary'!ED81="Yes"),OFFSET('Hygiene Data'!$I$5,0,10*ROW('Hygiene Data'!I75)),NA())</f>
        <v>#N/A</v>
      </c>
      <c r="BP81" s="506" t="e">
        <f ca="1">+IF(AND(ISNUMBER(OFFSET('Hygiene Data'!$I$7,0,10*ROW('Hygiene Data'!I75))),'Data Summary'!EE81="Yes"),OFFSET('Hygiene Data'!$I$7,0,10*ROW('Hygiene Data'!I75)),NA())</f>
        <v>#N/A</v>
      </c>
      <c r="BQ81" s="506" t="e">
        <f ca="1">+IF(AND(ISNUMBER(OFFSET('Hygiene Data'!$I$9,0,10*ROW('Hygiene Data'!I75))),'Data Summary'!EF81="Yes"),OFFSET('Hygiene Data'!$I$9,0,10*ROW('Hygiene Data'!I75)),NA())</f>
        <v>#N/A</v>
      </c>
    </row>
    <row r="82" spans="1:69" x14ac:dyDescent="0.25">
      <c r="A82" s="502" t="e">
        <f ca="1">+RIGHT('Data Summary'!A82,LEN('Data Summary'!A82)-9)</f>
        <v>#VALUE!</v>
      </c>
      <c r="B82" s="476" t="str">
        <f ca="1">+IF(ISTEXT('Data Summary'!B82),'Data Summary'!B82,"")</f>
        <v/>
      </c>
      <c r="C82" s="503" t="e">
        <f ca="1">+VALUE('Data Summary'!C82)</f>
        <v>#VALUE!</v>
      </c>
      <c r="D82" s="504" t="e">
        <f ca="1">+IF(AND(ISNUMBER(OFFSET('Water Data'!$D$4,0,10*ROW('Water Data'!D76))),'Data Summary'!BS82="Yes"),100-OFFSET('Water Data'!$D$4,0,10*ROW('Water Data'!D76)),NA())</f>
        <v>#N/A</v>
      </c>
      <c r="E82" s="504" t="e">
        <f ca="1">+IF(AND(ISNUMBER(OFFSET('Water Data'!$D$6,0,10*ROW('Water Data'!D76))),'Data Summary'!BT82="Yes"),OFFSET('Water Data'!$D$6,0,10*ROW('Water Data'!D76)),NA())</f>
        <v>#N/A</v>
      </c>
      <c r="F82" s="504" t="e">
        <f ca="1">+IF(AND(ISNUMBER(OFFSET('Water Data'!$D$9,0,10*ROW('Water Data'!D76))),'Data Summary'!BU82="Yes"),OFFSET('Water Data'!$D$9,0,10*ROW('Water Data'!D76)),NA())</f>
        <v>#N/A</v>
      </c>
      <c r="G82" s="504" t="e">
        <f ca="1">+IF(AND(ISNUMBER(OFFSET('Water Data'!$E$4,0,10*ROW('Water Data'!E76))),'Data Summary'!BV82="Yes"),100-OFFSET('Water Data'!$E$4,0,10*ROW('Water Data'!E76)),NA())</f>
        <v>#N/A</v>
      </c>
      <c r="H82" s="504" t="e">
        <f ca="1">+IF(AND(ISNUMBER(OFFSET('Water Data'!$E$6,0,10*ROW('Water Data'!E76))),'Data Summary'!BW82="Yes"),OFFSET('Water Data'!$E$6,0,10*ROW('Water Data'!E76)),NA())</f>
        <v>#N/A</v>
      </c>
      <c r="I82" s="504" t="e">
        <f ca="1">+IF(AND(ISNUMBER(OFFSET('Water Data'!$E$9,0,10*ROW('Water Data'!E76))),'Data Summary'!BX82="Yes"),OFFSET('Water Data'!$E$9,0,10*ROW('Water Data'!E76)),NA())</f>
        <v>#N/A</v>
      </c>
      <c r="J82" s="504" t="e">
        <f ca="1">+IF(AND(ISNUMBER(OFFSET('Water Data'!$F$4,0,10*ROW('Water Data'!F76))),'Data Summary'!BY82="Yes"),100-OFFSET('Water Data'!$F$4,0,10*ROW('Water Data'!F76)),NA())</f>
        <v>#N/A</v>
      </c>
      <c r="K82" s="504" t="e">
        <f ca="1">+IF(AND(ISNUMBER(OFFSET('Water Data'!$F$6,0,10*ROW('Water Data'!F76))),'Data Summary'!BZ82="Yes"),OFFSET('Water Data'!$F$6,0,10*ROW('Water Data'!F76)),NA())</f>
        <v>#N/A</v>
      </c>
      <c r="L82" s="504" t="e">
        <f ca="1">+IF(AND(ISNUMBER(OFFSET('Water Data'!$F$9,0,10*ROW('Water Data'!F76))),'Data Summary'!CA82="Yes"),OFFSET('Water Data'!$F$9,0,10*ROW('Water Data'!F76)),NA())</f>
        <v>#N/A</v>
      </c>
      <c r="M82" s="504" t="e">
        <f ca="1">+IF(AND(ISNUMBER(OFFSET('Water Data'!$G$4,0,10*ROW('Water Data'!G76))),'Data Summary'!CB82="Yes"),100-OFFSET('Water Data'!$G$4,0,10*ROW('Water Data'!G76)),NA())</f>
        <v>#N/A</v>
      </c>
      <c r="N82" s="504" t="e">
        <f ca="1">+IF(AND(ISNUMBER(OFFSET('Water Data'!$G$6,0,10*ROW('Water Data'!G76))),'Data Summary'!CC82="Yes"),OFFSET('Water Data'!$G$6,0,10*ROW('Water Data'!G76)),NA())</f>
        <v>#N/A</v>
      </c>
      <c r="O82" s="504" t="e">
        <f ca="1">+IF(AND(ISNUMBER(OFFSET('Water Data'!$G$9,0,10*ROW('Water Data'!G76))),'Data Summary'!CD82="Yes"),OFFSET('Water Data'!$G$9,0,10*ROW('Water Data'!G76)),NA())</f>
        <v>#N/A</v>
      </c>
      <c r="P82" s="504" t="e">
        <f ca="1">+IF(AND(ISNUMBER(OFFSET('Water Data'!$H$4,0,10*ROW('Water Data'!H76))),'Data Summary'!CE82="Yes"),100-OFFSET('Water Data'!$H$4,0,10*ROW('Water Data'!H76)),NA())</f>
        <v>#N/A</v>
      </c>
      <c r="Q82" s="504" t="e">
        <f ca="1">+IF(AND(ISNUMBER(OFFSET('Water Data'!$H$6,0,10*ROW('Water Data'!H76))),'Data Summary'!CF82="Yes"),OFFSET('Water Data'!$H$6,0,10*ROW('Water Data'!H76)),NA())</f>
        <v>#N/A</v>
      </c>
      <c r="R82" s="504" t="e">
        <f ca="1">+IF(AND(ISNUMBER(OFFSET('Water Data'!$H$9,0,10*ROW('Water Data'!H76))),'Data Summary'!CG82="Yes"),OFFSET('Water Data'!$H$9,0,10*ROW('Water Data'!H76)),NA())</f>
        <v>#N/A</v>
      </c>
      <c r="S82" s="504" t="e">
        <f ca="1">+IF(AND(ISNUMBER(OFFSET('Water Data'!$I$4,0,10*ROW('Water Data'!I76))),'Data Summary'!CH82="Yes"),100-OFFSET('Water Data'!$I$4,0,10*ROW('Water Data'!I76)),NA())</f>
        <v>#N/A</v>
      </c>
      <c r="T82" s="504" t="e">
        <f ca="1">+IF(AND(ISNUMBER(OFFSET('Water Data'!$I$6,0,10*ROW('Water Data'!I76))),'Data Summary'!CI82="Yes"),OFFSET('Water Data'!$I$6,0,10*ROW('Water Data'!I76)),NA())</f>
        <v>#N/A</v>
      </c>
      <c r="U82" s="504" t="e">
        <f ca="1">+IF(AND(ISNUMBER(OFFSET('Water Data'!$I$9,0,10*ROW('Water Data'!I76))),'Data Summary'!CJ82="Yes"),OFFSET('Water Data'!$I$9,0,10*ROW('Water Data'!I76)),NA())</f>
        <v>#N/A</v>
      </c>
      <c r="V82" s="505" t="e">
        <f ca="1">+IF(AND(ISNUMBER(OFFSET('Sanitation Data'!$D$4,0,10*ROW('Sanitation Data'!D76))),'Data Summary'!CK82="Yes"),100-OFFSET('Sanitation Data'!$D$4,0,10*ROW('Sanitation Data'!D76)),NA())</f>
        <v>#N/A</v>
      </c>
      <c r="W82" s="505" t="e">
        <f ca="1">+IF(AND(ISNUMBER(OFFSET('Sanitation Data'!$D$6,0,10*ROW('Sanitation Data'!D76))),'Data Summary'!CL82="Yes"),OFFSET('Sanitation Data'!$D$6,0,10*ROW('Sanitation Data'!D76)),NA())</f>
        <v>#N/A</v>
      </c>
      <c r="X82" s="505" t="e">
        <f ca="1">+IF(AND(ISNUMBER(OFFSET('Sanitation Data'!$D$10,0,10*ROW('Sanitation Data'!D76))),'Data Summary'!CM82="Yes"),OFFSET('Sanitation Data'!$D$10,0,10*ROW('Sanitation Data'!D76)),NA())</f>
        <v>#N/A</v>
      </c>
      <c r="Y82" s="505" t="e">
        <f ca="1">+IF(AND(ISNUMBER(OFFSET('Sanitation Data'!$D$11,0,10*ROW('Sanitation Data'!D76))),'Data Summary'!CN82="Yes"),OFFSET('Sanitation Data'!$D$11,0,10*ROW('Sanitation Data'!D76)),NA())</f>
        <v>#N/A</v>
      </c>
      <c r="Z82" s="505" t="e">
        <f ca="1">+IF(AND(ISNUMBER(OFFSET('Sanitation Data'!$D$12,0,10*ROW('Sanitation Data'!D76))),'Data Summary'!CO82="Yes"),OFFSET('Sanitation Data'!$D$12,0,10*ROW('Sanitation Data'!D76)),NA())</f>
        <v>#N/A</v>
      </c>
      <c r="AA82" s="505" t="e">
        <f ca="1">+IF(AND(ISNUMBER(OFFSET('Sanitation Data'!$E$4,0,10*ROW('Sanitation Data'!E76))),'Data Summary'!CP82="Yes"),100-OFFSET('Sanitation Data'!$E$4,0,10*ROW('Sanitation Data'!E76)),NA())</f>
        <v>#N/A</v>
      </c>
      <c r="AB82" s="505" t="e">
        <f ca="1">+IF(AND(ISNUMBER(OFFSET('Sanitation Data'!$E$6,0,10*ROW('Sanitation Data'!E76))),'Data Summary'!CQ82="Yes"),OFFSET('Sanitation Data'!$E$6,0,10*ROW('Sanitation Data'!E76)),NA())</f>
        <v>#N/A</v>
      </c>
      <c r="AC82" s="505" t="e">
        <f ca="1">+IF(AND(ISNUMBER(OFFSET('Sanitation Data'!$E$10,0,10*ROW('Sanitation Data'!E76))),'Data Summary'!CR82="Yes"),OFFSET('Sanitation Data'!$E$10,0,10*ROW('Sanitation Data'!E76)),NA())</f>
        <v>#N/A</v>
      </c>
      <c r="AD82" s="505" t="e">
        <f ca="1">+IF(AND(ISNUMBER(OFFSET('Sanitation Data'!$E$11,0,10*ROW('Sanitation Data'!E76))),'Data Summary'!CS82="Yes"),OFFSET('Sanitation Data'!$E$11,0,10*ROW('Sanitation Data'!E76)),NA())</f>
        <v>#N/A</v>
      </c>
      <c r="AE82" s="505" t="e">
        <f ca="1">+IF(AND(ISNUMBER(OFFSET('Sanitation Data'!$E$12,0,10*ROW('Sanitation Data'!E76))),'Data Summary'!CT82="Yes"),OFFSET('Sanitation Data'!$E$12,0,10*ROW('Sanitation Data'!E76)),NA())</f>
        <v>#N/A</v>
      </c>
      <c r="AF82" s="505" t="e">
        <f ca="1">+IF(AND(ISNUMBER(OFFSET('Sanitation Data'!$F$4,0,10*ROW('Sanitation Data'!F76))),'Data Summary'!CU82="Yes"),100-OFFSET('Sanitation Data'!$F$4,0,10*ROW('Sanitation Data'!F76)),NA())</f>
        <v>#N/A</v>
      </c>
      <c r="AG82" s="505" t="e">
        <f ca="1">+IF(AND(ISNUMBER(OFFSET('Sanitation Data'!$F$6,0,10*ROW('Sanitation Data'!F76))),'Data Summary'!CV82="Yes"),OFFSET('Sanitation Data'!$F$6,0,10*ROW('Sanitation Data'!F76)),NA())</f>
        <v>#N/A</v>
      </c>
      <c r="AH82" s="505" t="e">
        <f ca="1">+IF(AND(ISNUMBER(OFFSET('Sanitation Data'!$F$10,0,10*ROW('Sanitation Data'!F76))),'Data Summary'!CW82="Yes"),OFFSET('Sanitation Data'!$F$10,0,10*ROW('Sanitation Data'!F76)),NA())</f>
        <v>#N/A</v>
      </c>
      <c r="AI82" s="505" t="e">
        <f ca="1">+IF(AND(ISNUMBER(OFFSET('Sanitation Data'!$F$11,0,10*ROW('Sanitation Data'!F76))),'Data Summary'!CX82="Yes"),OFFSET('Sanitation Data'!$F$11,0,10*ROW('Sanitation Data'!F76)),NA())</f>
        <v>#N/A</v>
      </c>
      <c r="AJ82" s="505" t="e">
        <f ca="1">+IF(AND(ISNUMBER(OFFSET('Sanitation Data'!$F$12,0,10*ROW('Sanitation Data'!F76))),'Data Summary'!CY82="Yes"),OFFSET('Sanitation Data'!$F$12,0,10*ROW('Sanitation Data'!F76)),NA())</f>
        <v>#N/A</v>
      </c>
      <c r="AK82" s="505" t="e">
        <f ca="1">+IF(AND(ISNUMBER(OFFSET('Sanitation Data'!$G$4,0,10*ROW('Sanitation Data'!G76))),'Data Summary'!CZ82="Yes"),100-OFFSET('Sanitation Data'!$G$4,0,10*ROW('Sanitation Data'!G76)),NA())</f>
        <v>#N/A</v>
      </c>
      <c r="AL82" s="505" t="e">
        <f ca="1">+IF(AND(ISNUMBER(OFFSET('Sanitation Data'!$G$6,0,10*ROW('Sanitation Data'!G76))),'Data Summary'!DA82="Yes"),OFFSET('Sanitation Data'!$G$6,0,10*ROW('Sanitation Data'!G76)),NA())</f>
        <v>#N/A</v>
      </c>
      <c r="AM82" s="505" t="e">
        <f ca="1">+IF(AND(ISNUMBER(OFFSET('Sanitation Data'!$G$10,0,10*ROW('Sanitation Data'!G76))),'Data Summary'!DB82="Yes"),OFFSET('Sanitation Data'!$G$10,0,10*ROW('Sanitation Data'!G76)),NA())</f>
        <v>#N/A</v>
      </c>
      <c r="AN82" s="505" t="e">
        <f ca="1">+IF(AND(ISNUMBER(OFFSET('Sanitation Data'!$G$11,0,10*ROW('Sanitation Data'!G76))),'Data Summary'!DC82="Yes"),OFFSET('Sanitation Data'!$G$11,0,10*ROW('Sanitation Data'!G76)),NA())</f>
        <v>#N/A</v>
      </c>
      <c r="AO82" s="505" t="e">
        <f ca="1">+IF(AND(ISNUMBER(OFFSET('Sanitation Data'!$G$12,0,10*ROW('Sanitation Data'!G76))),'Data Summary'!DD82="Yes"),OFFSET('Sanitation Data'!$G$12,0,10*ROW('Sanitation Data'!G76)),NA())</f>
        <v>#N/A</v>
      </c>
      <c r="AP82" s="505" t="e">
        <f ca="1">+IF(AND(ISNUMBER(OFFSET('Sanitation Data'!$H$4,0,10*ROW('Sanitation Data'!H76))),'Data Summary'!DE82="Yes"),100-OFFSET('Sanitation Data'!$H$4,0,10*ROW('Sanitation Data'!H76)),NA())</f>
        <v>#N/A</v>
      </c>
      <c r="AQ82" s="505" t="e">
        <f ca="1">+IF(AND(ISNUMBER(OFFSET('Sanitation Data'!$H$6,0,10*ROW('Sanitation Data'!H76))),'Data Summary'!DF82="Yes"),OFFSET('Sanitation Data'!$H$6,0,10*ROW('Sanitation Data'!H76)),NA())</f>
        <v>#N/A</v>
      </c>
      <c r="AR82" s="505" t="e">
        <f ca="1">+IF(AND(ISNUMBER(OFFSET('Sanitation Data'!$H$10,0,10*ROW('Sanitation Data'!H76))),'Data Summary'!DG82="Yes"),OFFSET('Sanitation Data'!$H$10,0,10*ROW('Sanitation Data'!H76)),NA())</f>
        <v>#N/A</v>
      </c>
      <c r="AS82" s="505" t="e">
        <f ca="1">+IF(AND(ISNUMBER(OFFSET('Sanitation Data'!$H$11,0,10*ROW('Sanitation Data'!H76))),'Data Summary'!DH82="Yes"),OFFSET('Sanitation Data'!$H$11,0,10*ROW('Sanitation Data'!H76)),NA())</f>
        <v>#N/A</v>
      </c>
      <c r="AT82" s="505" t="e">
        <f ca="1">+IF(AND(ISNUMBER(OFFSET('Sanitation Data'!$H$12,0,10*ROW('Sanitation Data'!H76))),'Data Summary'!DI82="Yes"),OFFSET('Sanitation Data'!$H$12,0,10*ROW('Sanitation Data'!H76)),NA())</f>
        <v>#N/A</v>
      </c>
      <c r="AU82" s="505" t="e">
        <f ca="1">+IF(AND(ISNUMBER(OFFSET('Sanitation Data'!$I$4,0,10*ROW('Sanitation Data'!I76))),'Data Summary'!DJ82="Yes"),100-OFFSET('Sanitation Data'!$I$4,0,10*ROW('Sanitation Data'!I76)),NA())</f>
        <v>#N/A</v>
      </c>
      <c r="AV82" s="505" t="e">
        <f ca="1">+IF(AND(ISNUMBER(OFFSET('Sanitation Data'!$I$6,0,10*ROW('Sanitation Data'!I76))),'Data Summary'!DK82="Yes"),OFFSET('Sanitation Data'!$I$6,0,10*ROW('Sanitation Data'!I76)),NA())</f>
        <v>#N/A</v>
      </c>
      <c r="AW82" s="505" t="e">
        <f ca="1">+IF(AND(ISNUMBER(OFFSET('Sanitation Data'!$I$10,0,10*ROW('Sanitation Data'!I76))),'Data Summary'!DL82="Yes"),OFFSET('Sanitation Data'!$I$10,0,10*ROW('Sanitation Data'!I76)),NA())</f>
        <v>#N/A</v>
      </c>
      <c r="AX82" s="505" t="e">
        <f ca="1">+IF(AND(ISNUMBER(OFFSET('Sanitation Data'!$I$11,0,10*ROW('Sanitation Data'!I76))),'Data Summary'!DM82="Yes"),OFFSET('Sanitation Data'!$I$11,0,10*ROW('Sanitation Data'!I76)),NA())</f>
        <v>#N/A</v>
      </c>
      <c r="AY82" s="505" t="e">
        <f ca="1">+IF(AND(ISNUMBER(OFFSET('Sanitation Data'!$I$12,0,10*ROW('Sanitation Data'!I76))),'Data Summary'!DN82="Yes"),OFFSET('Sanitation Data'!$I$12,0,10*ROW('Sanitation Data'!I76)),NA())</f>
        <v>#N/A</v>
      </c>
      <c r="AZ82" s="506" t="e">
        <f ca="1">+IF(AND(ISNUMBER(OFFSET('Hygiene Data'!$D$5,0,10*ROW('Hygiene Data'!D76))),'Data Summary'!DO82="Yes"),OFFSET('Hygiene Data'!$D$5,0,10*ROW('Hygiene Data'!D76)),NA())</f>
        <v>#N/A</v>
      </c>
      <c r="BA82" s="506" t="e">
        <f ca="1">+IF(AND(ISNUMBER(OFFSET('Hygiene Data'!$D$7,0,10*ROW('Hygiene Data'!D76))),'Data Summary'!DP82="Yes"),OFFSET('Hygiene Data'!$D$7,0,10*ROW('Hygiene Data'!D76)),NA())</f>
        <v>#N/A</v>
      </c>
      <c r="BB82" s="506" t="e">
        <f ca="1">+IF(AND(ISNUMBER(OFFSET('Hygiene Data'!$D$9,0,10*ROW('Hygiene Data'!D76))),'Data Summary'!DQ82="Yes"),OFFSET('Hygiene Data'!$D$9,0,10*ROW('Hygiene Data'!D76)),NA())</f>
        <v>#N/A</v>
      </c>
      <c r="BC82" s="506" t="e">
        <f ca="1">+IF(AND(ISNUMBER(OFFSET('Hygiene Data'!$E$5,0,10*ROW('Hygiene Data'!E76))),'Data Summary'!DR82="Yes"),OFFSET('Hygiene Data'!$E$5,0,10*ROW('Hygiene Data'!E76)),NA())</f>
        <v>#N/A</v>
      </c>
      <c r="BD82" s="506" t="e">
        <f ca="1">+IF(AND(ISNUMBER(OFFSET('Hygiene Data'!$E$7,0,10*ROW('Hygiene Data'!E76))),'Data Summary'!DS82="Yes"),OFFSET('Hygiene Data'!$E$7,0,10*ROW('Hygiene Data'!E76)),NA())</f>
        <v>#N/A</v>
      </c>
      <c r="BE82" s="506" t="e">
        <f ca="1">+IF(AND(ISNUMBER(OFFSET('Hygiene Data'!$E$9,0,10*ROW('Hygiene Data'!E76))),'Data Summary'!DT82="Yes"),OFFSET('Hygiene Data'!$E$9,0,10*ROW('Hygiene Data'!E76)),NA())</f>
        <v>#N/A</v>
      </c>
      <c r="BF82" s="506" t="e">
        <f ca="1">+IF(AND(ISNUMBER(OFFSET('Hygiene Data'!$F$5,0,10*ROW('Hygiene Data'!F76))),'Data Summary'!DU82="Yes"),OFFSET('Hygiene Data'!$F$5,0,10*ROW('Hygiene Data'!F76)),NA())</f>
        <v>#N/A</v>
      </c>
      <c r="BG82" s="506" t="e">
        <f ca="1">+IF(AND(ISNUMBER(OFFSET('Hygiene Data'!$F$7,0,10*ROW('Hygiene Data'!F76))),'Data Summary'!DV82="Yes"),OFFSET('Hygiene Data'!$F$7,0,10*ROW('Hygiene Data'!F76)),NA())</f>
        <v>#N/A</v>
      </c>
      <c r="BH82" s="506" t="e">
        <f ca="1">+IF(AND(ISNUMBER(OFFSET('Hygiene Data'!$F$9,0,10*ROW('Hygiene Data'!F76))),'Data Summary'!DW82="Yes"),OFFSET('Hygiene Data'!$F$9,0,10*ROW('Hygiene Data'!F76)),NA())</f>
        <v>#N/A</v>
      </c>
      <c r="BI82" s="506" t="e">
        <f ca="1">+IF(AND(ISNUMBER(OFFSET('Hygiene Data'!$G$5,0,10*ROW('Hygiene Data'!G76))),'Data Summary'!DX82="Yes"),OFFSET('Hygiene Data'!$G$5,0,10*ROW('Hygiene Data'!G76)),NA())</f>
        <v>#N/A</v>
      </c>
      <c r="BJ82" s="506" t="e">
        <f ca="1">+IF(AND(ISNUMBER(OFFSET('Hygiene Data'!$G$7,0,10*ROW('Hygiene Data'!G76))),'Data Summary'!DY82="Yes"),OFFSET('Hygiene Data'!$G$7,0,10*ROW('Hygiene Data'!G76)),NA())</f>
        <v>#N/A</v>
      </c>
      <c r="BK82" s="506" t="e">
        <f ca="1">+IF(AND(ISNUMBER(OFFSET('Hygiene Data'!$G$9,0,10*ROW('Hygiene Data'!G76))),'Data Summary'!DZ82="Yes"),OFFSET('Hygiene Data'!$G$9,0,10*ROW('Hygiene Data'!G76)),NA())</f>
        <v>#N/A</v>
      </c>
      <c r="BL82" s="506" t="e">
        <f ca="1">+IF(AND(ISNUMBER(OFFSET('Hygiene Data'!$H$5,0,10*ROW('Hygiene Data'!H76))),'Data Summary'!EA82="Yes"),OFFSET('Hygiene Data'!$H$5,0,10*ROW('Hygiene Data'!H76)),NA())</f>
        <v>#N/A</v>
      </c>
      <c r="BM82" s="506" t="e">
        <f ca="1">+IF(AND(ISNUMBER(OFFSET('Hygiene Data'!$H$7,0,10*ROW('Hygiene Data'!H76))),'Data Summary'!EB82="Yes"),OFFSET('Hygiene Data'!$H$7,0,10*ROW('Hygiene Data'!H76)),NA())</f>
        <v>#N/A</v>
      </c>
      <c r="BN82" s="506" t="e">
        <f ca="1">+IF(AND(ISNUMBER(OFFSET('Hygiene Data'!$H$9,0,10*ROW('Hygiene Data'!H76))),'Data Summary'!EC82="Yes"),OFFSET('Hygiene Data'!$H$9,0,10*ROW('Hygiene Data'!H76)),NA())</f>
        <v>#N/A</v>
      </c>
      <c r="BO82" s="506" t="e">
        <f ca="1">+IF(AND(ISNUMBER(OFFSET('Hygiene Data'!$I$5,0,10*ROW('Hygiene Data'!I76))),'Data Summary'!ED82="Yes"),OFFSET('Hygiene Data'!$I$5,0,10*ROW('Hygiene Data'!I76)),NA())</f>
        <v>#N/A</v>
      </c>
      <c r="BP82" s="506" t="e">
        <f ca="1">+IF(AND(ISNUMBER(OFFSET('Hygiene Data'!$I$7,0,10*ROW('Hygiene Data'!I76))),'Data Summary'!EE82="Yes"),OFFSET('Hygiene Data'!$I$7,0,10*ROW('Hygiene Data'!I76)),NA())</f>
        <v>#N/A</v>
      </c>
      <c r="BQ82" s="506" t="e">
        <f ca="1">+IF(AND(ISNUMBER(OFFSET('Hygiene Data'!$I$9,0,10*ROW('Hygiene Data'!I76))),'Data Summary'!EF82="Yes"),OFFSET('Hygiene Data'!$I$9,0,10*ROW('Hygiene Data'!I76)),NA())</f>
        <v>#N/A</v>
      </c>
    </row>
    <row r="83" spans="1:69" x14ac:dyDescent="0.25">
      <c r="A83" s="502" t="e">
        <f ca="1">+RIGHT('Data Summary'!A83,LEN('Data Summary'!A83)-9)</f>
        <v>#VALUE!</v>
      </c>
      <c r="B83" s="476" t="str">
        <f ca="1">+IF(ISTEXT('Data Summary'!B83),'Data Summary'!B83,"")</f>
        <v/>
      </c>
      <c r="C83" s="503" t="e">
        <f ca="1">+VALUE('Data Summary'!C83)</f>
        <v>#VALUE!</v>
      </c>
      <c r="D83" s="504" t="e">
        <f ca="1">+IF(AND(ISNUMBER(OFFSET('Water Data'!$D$4,0,10*ROW('Water Data'!D77))),'Data Summary'!BS83="Yes"),100-OFFSET('Water Data'!$D$4,0,10*ROW('Water Data'!D77)),NA())</f>
        <v>#N/A</v>
      </c>
      <c r="E83" s="504" t="e">
        <f ca="1">+IF(AND(ISNUMBER(OFFSET('Water Data'!$D$6,0,10*ROW('Water Data'!D77))),'Data Summary'!BT83="Yes"),OFFSET('Water Data'!$D$6,0,10*ROW('Water Data'!D77)),NA())</f>
        <v>#N/A</v>
      </c>
      <c r="F83" s="504" t="e">
        <f ca="1">+IF(AND(ISNUMBER(OFFSET('Water Data'!$D$9,0,10*ROW('Water Data'!D77))),'Data Summary'!BU83="Yes"),OFFSET('Water Data'!$D$9,0,10*ROW('Water Data'!D77)),NA())</f>
        <v>#N/A</v>
      </c>
      <c r="G83" s="504" t="e">
        <f ca="1">+IF(AND(ISNUMBER(OFFSET('Water Data'!$E$4,0,10*ROW('Water Data'!E77))),'Data Summary'!BV83="Yes"),100-OFFSET('Water Data'!$E$4,0,10*ROW('Water Data'!E77)),NA())</f>
        <v>#N/A</v>
      </c>
      <c r="H83" s="504" t="e">
        <f ca="1">+IF(AND(ISNUMBER(OFFSET('Water Data'!$E$6,0,10*ROW('Water Data'!E77))),'Data Summary'!BW83="Yes"),OFFSET('Water Data'!$E$6,0,10*ROW('Water Data'!E77)),NA())</f>
        <v>#N/A</v>
      </c>
      <c r="I83" s="504" t="e">
        <f ca="1">+IF(AND(ISNUMBER(OFFSET('Water Data'!$E$9,0,10*ROW('Water Data'!E77))),'Data Summary'!BX83="Yes"),OFFSET('Water Data'!$E$9,0,10*ROW('Water Data'!E77)),NA())</f>
        <v>#N/A</v>
      </c>
      <c r="J83" s="504" t="e">
        <f ca="1">+IF(AND(ISNUMBER(OFFSET('Water Data'!$F$4,0,10*ROW('Water Data'!F77))),'Data Summary'!BY83="Yes"),100-OFFSET('Water Data'!$F$4,0,10*ROW('Water Data'!F77)),NA())</f>
        <v>#N/A</v>
      </c>
      <c r="K83" s="504" t="e">
        <f ca="1">+IF(AND(ISNUMBER(OFFSET('Water Data'!$F$6,0,10*ROW('Water Data'!F77))),'Data Summary'!BZ83="Yes"),OFFSET('Water Data'!$F$6,0,10*ROW('Water Data'!F77)),NA())</f>
        <v>#N/A</v>
      </c>
      <c r="L83" s="504" t="e">
        <f ca="1">+IF(AND(ISNUMBER(OFFSET('Water Data'!$F$9,0,10*ROW('Water Data'!F77))),'Data Summary'!CA83="Yes"),OFFSET('Water Data'!$F$9,0,10*ROW('Water Data'!F77)),NA())</f>
        <v>#N/A</v>
      </c>
      <c r="M83" s="504" t="e">
        <f ca="1">+IF(AND(ISNUMBER(OFFSET('Water Data'!$G$4,0,10*ROW('Water Data'!G77))),'Data Summary'!CB83="Yes"),100-OFFSET('Water Data'!$G$4,0,10*ROW('Water Data'!G77)),NA())</f>
        <v>#N/A</v>
      </c>
      <c r="N83" s="504" t="e">
        <f ca="1">+IF(AND(ISNUMBER(OFFSET('Water Data'!$G$6,0,10*ROW('Water Data'!G77))),'Data Summary'!CC83="Yes"),OFFSET('Water Data'!$G$6,0,10*ROW('Water Data'!G77)),NA())</f>
        <v>#N/A</v>
      </c>
      <c r="O83" s="504" t="e">
        <f ca="1">+IF(AND(ISNUMBER(OFFSET('Water Data'!$G$9,0,10*ROW('Water Data'!G77))),'Data Summary'!CD83="Yes"),OFFSET('Water Data'!$G$9,0,10*ROW('Water Data'!G77)),NA())</f>
        <v>#N/A</v>
      </c>
      <c r="P83" s="504" t="e">
        <f ca="1">+IF(AND(ISNUMBER(OFFSET('Water Data'!$H$4,0,10*ROW('Water Data'!H77))),'Data Summary'!CE83="Yes"),100-OFFSET('Water Data'!$H$4,0,10*ROW('Water Data'!H77)),NA())</f>
        <v>#N/A</v>
      </c>
      <c r="Q83" s="504" t="e">
        <f ca="1">+IF(AND(ISNUMBER(OFFSET('Water Data'!$H$6,0,10*ROW('Water Data'!H77))),'Data Summary'!CF83="Yes"),OFFSET('Water Data'!$H$6,0,10*ROW('Water Data'!H77)),NA())</f>
        <v>#N/A</v>
      </c>
      <c r="R83" s="504" t="e">
        <f ca="1">+IF(AND(ISNUMBER(OFFSET('Water Data'!$H$9,0,10*ROW('Water Data'!H77))),'Data Summary'!CG83="Yes"),OFFSET('Water Data'!$H$9,0,10*ROW('Water Data'!H77)),NA())</f>
        <v>#N/A</v>
      </c>
      <c r="S83" s="504" t="e">
        <f ca="1">+IF(AND(ISNUMBER(OFFSET('Water Data'!$I$4,0,10*ROW('Water Data'!I77))),'Data Summary'!CH83="Yes"),100-OFFSET('Water Data'!$I$4,0,10*ROW('Water Data'!I77)),NA())</f>
        <v>#N/A</v>
      </c>
      <c r="T83" s="504" t="e">
        <f ca="1">+IF(AND(ISNUMBER(OFFSET('Water Data'!$I$6,0,10*ROW('Water Data'!I77))),'Data Summary'!CI83="Yes"),OFFSET('Water Data'!$I$6,0,10*ROW('Water Data'!I77)),NA())</f>
        <v>#N/A</v>
      </c>
      <c r="U83" s="504" t="e">
        <f ca="1">+IF(AND(ISNUMBER(OFFSET('Water Data'!$I$9,0,10*ROW('Water Data'!I77))),'Data Summary'!CJ83="Yes"),OFFSET('Water Data'!$I$9,0,10*ROW('Water Data'!I77)),NA())</f>
        <v>#N/A</v>
      </c>
      <c r="V83" s="505" t="e">
        <f ca="1">+IF(AND(ISNUMBER(OFFSET('Sanitation Data'!$D$4,0,10*ROW('Sanitation Data'!D77))),'Data Summary'!CK83="Yes"),100-OFFSET('Sanitation Data'!$D$4,0,10*ROW('Sanitation Data'!D77)),NA())</f>
        <v>#N/A</v>
      </c>
      <c r="W83" s="505" t="e">
        <f ca="1">+IF(AND(ISNUMBER(OFFSET('Sanitation Data'!$D$6,0,10*ROW('Sanitation Data'!D77))),'Data Summary'!CL83="Yes"),OFFSET('Sanitation Data'!$D$6,0,10*ROW('Sanitation Data'!D77)),NA())</f>
        <v>#N/A</v>
      </c>
      <c r="X83" s="505" t="e">
        <f ca="1">+IF(AND(ISNUMBER(OFFSET('Sanitation Data'!$D$10,0,10*ROW('Sanitation Data'!D77))),'Data Summary'!CM83="Yes"),OFFSET('Sanitation Data'!$D$10,0,10*ROW('Sanitation Data'!D77)),NA())</f>
        <v>#N/A</v>
      </c>
      <c r="Y83" s="505" t="e">
        <f ca="1">+IF(AND(ISNUMBER(OFFSET('Sanitation Data'!$D$11,0,10*ROW('Sanitation Data'!D77))),'Data Summary'!CN83="Yes"),OFFSET('Sanitation Data'!$D$11,0,10*ROW('Sanitation Data'!D77)),NA())</f>
        <v>#N/A</v>
      </c>
      <c r="Z83" s="505" t="e">
        <f ca="1">+IF(AND(ISNUMBER(OFFSET('Sanitation Data'!$D$12,0,10*ROW('Sanitation Data'!D77))),'Data Summary'!CO83="Yes"),OFFSET('Sanitation Data'!$D$12,0,10*ROW('Sanitation Data'!D77)),NA())</f>
        <v>#N/A</v>
      </c>
      <c r="AA83" s="505" t="e">
        <f ca="1">+IF(AND(ISNUMBER(OFFSET('Sanitation Data'!$E$4,0,10*ROW('Sanitation Data'!E77))),'Data Summary'!CP83="Yes"),100-OFFSET('Sanitation Data'!$E$4,0,10*ROW('Sanitation Data'!E77)),NA())</f>
        <v>#N/A</v>
      </c>
      <c r="AB83" s="505" t="e">
        <f ca="1">+IF(AND(ISNUMBER(OFFSET('Sanitation Data'!$E$6,0,10*ROW('Sanitation Data'!E77))),'Data Summary'!CQ83="Yes"),OFFSET('Sanitation Data'!$E$6,0,10*ROW('Sanitation Data'!E77)),NA())</f>
        <v>#N/A</v>
      </c>
      <c r="AC83" s="505" t="e">
        <f ca="1">+IF(AND(ISNUMBER(OFFSET('Sanitation Data'!$E$10,0,10*ROW('Sanitation Data'!E77))),'Data Summary'!CR83="Yes"),OFFSET('Sanitation Data'!$E$10,0,10*ROW('Sanitation Data'!E77)),NA())</f>
        <v>#N/A</v>
      </c>
      <c r="AD83" s="505" t="e">
        <f ca="1">+IF(AND(ISNUMBER(OFFSET('Sanitation Data'!$E$11,0,10*ROW('Sanitation Data'!E77))),'Data Summary'!CS83="Yes"),OFFSET('Sanitation Data'!$E$11,0,10*ROW('Sanitation Data'!E77)),NA())</f>
        <v>#N/A</v>
      </c>
      <c r="AE83" s="505" t="e">
        <f ca="1">+IF(AND(ISNUMBER(OFFSET('Sanitation Data'!$E$12,0,10*ROW('Sanitation Data'!E77))),'Data Summary'!CT83="Yes"),OFFSET('Sanitation Data'!$E$12,0,10*ROW('Sanitation Data'!E77)),NA())</f>
        <v>#N/A</v>
      </c>
      <c r="AF83" s="505" t="e">
        <f ca="1">+IF(AND(ISNUMBER(OFFSET('Sanitation Data'!$F$4,0,10*ROW('Sanitation Data'!F77))),'Data Summary'!CU83="Yes"),100-OFFSET('Sanitation Data'!$F$4,0,10*ROW('Sanitation Data'!F77)),NA())</f>
        <v>#N/A</v>
      </c>
      <c r="AG83" s="505" t="e">
        <f ca="1">+IF(AND(ISNUMBER(OFFSET('Sanitation Data'!$F$6,0,10*ROW('Sanitation Data'!F77))),'Data Summary'!CV83="Yes"),OFFSET('Sanitation Data'!$F$6,0,10*ROW('Sanitation Data'!F77)),NA())</f>
        <v>#N/A</v>
      </c>
      <c r="AH83" s="505" t="e">
        <f ca="1">+IF(AND(ISNUMBER(OFFSET('Sanitation Data'!$F$10,0,10*ROW('Sanitation Data'!F77))),'Data Summary'!CW83="Yes"),OFFSET('Sanitation Data'!$F$10,0,10*ROW('Sanitation Data'!F77)),NA())</f>
        <v>#N/A</v>
      </c>
      <c r="AI83" s="505" t="e">
        <f ca="1">+IF(AND(ISNUMBER(OFFSET('Sanitation Data'!$F$11,0,10*ROW('Sanitation Data'!F77))),'Data Summary'!CX83="Yes"),OFFSET('Sanitation Data'!$F$11,0,10*ROW('Sanitation Data'!F77)),NA())</f>
        <v>#N/A</v>
      </c>
      <c r="AJ83" s="505" t="e">
        <f ca="1">+IF(AND(ISNUMBER(OFFSET('Sanitation Data'!$F$12,0,10*ROW('Sanitation Data'!F77))),'Data Summary'!CY83="Yes"),OFFSET('Sanitation Data'!$F$12,0,10*ROW('Sanitation Data'!F77)),NA())</f>
        <v>#N/A</v>
      </c>
      <c r="AK83" s="505" t="e">
        <f ca="1">+IF(AND(ISNUMBER(OFFSET('Sanitation Data'!$G$4,0,10*ROW('Sanitation Data'!G77))),'Data Summary'!CZ83="Yes"),100-OFFSET('Sanitation Data'!$G$4,0,10*ROW('Sanitation Data'!G77)),NA())</f>
        <v>#N/A</v>
      </c>
      <c r="AL83" s="505" t="e">
        <f ca="1">+IF(AND(ISNUMBER(OFFSET('Sanitation Data'!$G$6,0,10*ROW('Sanitation Data'!G77))),'Data Summary'!DA83="Yes"),OFFSET('Sanitation Data'!$G$6,0,10*ROW('Sanitation Data'!G77)),NA())</f>
        <v>#N/A</v>
      </c>
      <c r="AM83" s="505" t="e">
        <f ca="1">+IF(AND(ISNUMBER(OFFSET('Sanitation Data'!$G$10,0,10*ROW('Sanitation Data'!G77))),'Data Summary'!DB83="Yes"),OFFSET('Sanitation Data'!$G$10,0,10*ROW('Sanitation Data'!G77)),NA())</f>
        <v>#N/A</v>
      </c>
      <c r="AN83" s="505" t="e">
        <f ca="1">+IF(AND(ISNUMBER(OFFSET('Sanitation Data'!$G$11,0,10*ROW('Sanitation Data'!G77))),'Data Summary'!DC83="Yes"),OFFSET('Sanitation Data'!$G$11,0,10*ROW('Sanitation Data'!G77)),NA())</f>
        <v>#N/A</v>
      </c>
      <c r="AO83" s="505" t="e">
        <f ca="1">+IF(AND(ISNUMBER(OFFSET('Sanitation Data'!$G$12,0,10*ROW('Sanitation Data'!G77))),'Data Summary'!DD83="Yes"),OFFSET('Sanitation Data'!$G$12,0,10*ROW('Sanitation Data'!G77)),NA())</f>
        <v>#N/A</v>
      </c>
      <c r="AP83" s="505" t="e">
        <f ca="1">+IF(AND(ISNUMBER(OFFSET('Sanitation Data'!$H$4,0,10*ROW('Sanitation Data'!H77))),'Data Summary'!DE83="Yes"),100-OFFSET('Sanitation Data'!$H$4,0,10*ROW('Sanitation Data'!H77)),NA())</f>
        <v>#N/A</v>
      </c>
      <c r="AQ83" s="505" t="e">
        <f ca="1">+IF(AND(ISNUMBER(OFFSET('Sanitation Data'!$H$6,0,10*ROW('Sanitation Data'!H77))),'Data Summary'!DF83="Yes"),OFFSET('Sanitation Data'!$H$6,0,10*ROW('Sanitation Data'!H77)),NA())</f>
        <v>#N/A</v>
      </c>
      <c r="AR83" s="505" t="e">
        <f ca="1">+IF(AND(ISNUMBER(OFFSET('Sanitation Data'!$H$10,0,10*ROW('Sanitation Data'!H77))),'Data Summary'!DG83="Yes"),OFFSET('Sanitation Data'!$H$10,0,10*ROW('Sanitation Data'!H77)),NA())</f>
        <v>#N/A</v>
      </c>
      <c r="AS83" s="505" t="e">
        <f ca="1">+IF(AND(ISNUMBER(OFFSET('Sanitation Data'!$H$11,0,10*ROW('Sanitation Data'!H77))),'Data Summary'!DH83="Yes"),OFFSET('Sanitation Data'!$H$11,0,10*ROW('Sanitation Data'!H77)),NA())</f>
        <v>#N/A</v>
      </c>
      <c r="AT83" s="505" t="e">
        <f ca="1">+IF(AND(ISNUMBER(OFFSET('Sanitation Data'!$H$12,0,10*ROW('Sanitation Data'!H77))),'Data Summary'!DI83="Yes"),OFFSET('Sanitation Data'!$H$12,0,10*ROW('Sanitation Data'!H77)),NA())</f>
        <v>#N/A</v>
      </c>
      <c r="AU83" s="505" t="e">
        <f ca="1">+IF(AND(ISNUMBER(OFFSET('Sanitation Data'!$I$4,0,10*ROW('Sanitation Data'!I77))),'Data Summary'!DJ83="Yes"),100-OFFSET('Sanitation Data'!$I$4,0,10*ROW('Sanitation Data'!I77)),NA())</f>
        <v>#N/A</v>
      </c>
      <c r="AV83" s="505" t="e">
        <f ca="1">+IF(AND(ISNUMBER(OFFSET('Sanitation Data'!$I$6,0,10*ROW('Sanitation Data'!I77))),'Data Summary'!DK83="Yes"),OFFSET('Sanitation Data'!$I$6,0,10*ROW('Sanitation Data'!I77)),NA())</f>
        <v>#N/A</v>
      </c>
      <c r="AW83" s="505" t="e">
        <f ca="1">+IF(AND(ISNUMBER(OFFSET('Sanitation Data'!$I$10,0,10*ROW('Sanitation Data'!I77))),'Data Summary'!DL83="Yes"),OFFSET('Sanitation Data'!$I$10,0,10*ROW('Sanitation Data'!I77)),NA())</f>
        <v>#N/A</v>
      </c>
      <c r="AX83" s="505" t="e">
        <f ca="1">+IF(AND(ISNUMBER(OFFSET('Sanitation Data'!$I$11,0,10*ROW('Sanitation Data'!I77))),'Data Summary'!DM83="Yes"),OFFSET('Sanitation Data'!$I$11,0,10*ROW('Sanitation Data'!I77)),NA())</f>
        <v>#N/A</v>
      </c>
      <c r="AY83" s="505" t="e">
        <f ca="1">+IF(AND(ISNUMBER(OFFSET('Sanitation Data'!$I$12,0,10*ROW('Sanitation Data'!I77))),'Data Summary'!DN83="Yes"),OFFSET('Sanitation Data'!$I$12,0,10*ROW('Sanitation Data'!I77)),NA())</f>
        <v>#N/A</v>
      </c>
      <c r="AZ83" s="506" t="e">
        <f ca="1">+IF(AND(ISNUMBER(OFFSET('Hygiene Data'!$D$5,0,10*ROW('Hygiene Data'!D77))),'Data Summary'!DO83="Yes"),OFFSET('Hygiene Data'!$D$5,0,10*ROW('Hygiene Data'!D77)),NA())</f>
        <v>#N/A</v>
      </c>
      <c r="BA83" s="506" t="e">
        <f ca="1">+IF(AND(ISNUMBER(OFFSET('Hygiene Data'!$D$7,0,10*ROW('Hygiene Data'!D77))),'Data Summary'!DP83="Yes"),OFFSET('Hygiene Data'!$D$7,0,10*ROW('Hygiene Data'!D77)),NA())</f>
        <v>#N/A</v>
      </c>
      <c r="BB83" s="506" t="e">
        <f ca="1">+IF(AND(ISNUMBER(OFFSET('Hygiene Data'!$D$9,0,10*ROW('Hygiene Data'!D77))),'Data Summary'!DQ83="Yes"),OFFSET('Hygiene Data'!$D$9,0,10*ROW('Hygiene Data'!D77)),NA())</f>
        <v>#N/A</v>
      </c>
      <c r="BC83" s="506" t="e">
        <f ca="1">+IF(AND(ISNUMBER(OFFSET('Hygiene Data'!$E$5,0,10*ROW('Hygiene Data'!E77))),'Data Summary'!DR83="Yes"),OFFSET('Hygiene Data'!$E$5,0,10*ROW('Hygiene Data'!E77)),NA())</f>
        <v>#N/A</v>
      </c>
      <c r="BD83" s="506" t="e">
        <f ca="1">+IF(AND(ISNUMBER(OFFSET('Hygiene Data'!$E$7,0,10*ROW('Hygiene Data'!E77))),'Data Summary'!DS83="Yes"),OFFSET('Hygiene Data'!$E$7,0,10*ROW('Hygiene Data'!E77)),NA())</f>
        <v>#N/A</v>
      </c>
      <c r="BE83" s="506" t="e">
        <f ca="1">+IF(AND(ISNUMBER(OFFSET('Hygiene Data'!$E$9,0,10*ROW('Hygiene Data'!E77))),'Data Summary'!DT83="Yes"),OFFSET('Hygiene Data'!$E$9,0,10*ROW('Hygiene Data'!E77)),NA())</f>
        <v>#N/A</v>
      </c>
      <c r="BF83" s="506" t="e">
        <f ca="1">+IF(AND(ISNUMBER(OFFSET('Hygiene Data'!$F$5,0,10*ROW('Hygiene Data'!F77))),'Data Summary'!DU83="Yes"),OFFSET('Hygiene Data'!$F$5,0,10*ROW('Hygiene Data'!F77)),NA())</f>
        <v>#N/A</v>
      </c>
      <c r="BG83" s="506" t="e">
        <f ca="1">+IF(AND(ISNUMBER(OFFSET('Hygiene Data'!$F$7,0,10*ROW('Hygiene Data'!F77))),'Data Summary'!DV83="Yes"),OFFSET('Hygiene Data'!$F$7,0,10*ROW('Hygiene Data'!F77)),NA())</f>
        <v>#N/A</v>
      </c>
      <c r="BH83" s="506" t="e">
        <f ca="1">+IF(AND(ISNUMBER(OFFSET('Hygiene Data'!$F$9,0,10*ROW('Hygiene Data'!F77))),'Data Summary'!DW83="Yes"),OFFSET('Hygiene Data'!$F$9,0,10*ROW('Hygiene Data'!F77)),NA())</f>
        <v>#N/A</v>
      </c>
      <c r="BI83" s="506" t="e">
        <f ca="1">+IF(AND(ISNUMBER(OFFSET('Hygiene Data'!$G$5,0,10*ROW('Hygiene Data'!G77))),'Data Summary'!DX83="Yes"),OFFSET('Hygiene Data'!$G$5,0,10*ROW('Hygiene Data'!G77)),NA())</f>
        <v>#N/A</v>
      </c>
      <c r="BJ83" s="506" t="e">
        <f ca="1">+IF(AND(ISNUMBER(OFFSET('Hygiene Data'!$G$7,0,10*ROW('Hygiene Data'!G77))),'Data Summary'!DY83="Yes"),OFFSET('Hygiene Data'!$G$7,0,10*ROW('Hygiene Data'!G77)),NA())</f>
        <v>#N/A</v>
      </c>
      <c r="BK83" s="506" t="e">
        <f ca="1">+IF(AND(ISNUMBER(OFFSET('Hygiene Data'!$G$9,0,10*ROW('Hygiene Data'!G77))),'Data Summary'!DZ83="Yes"),OFFSET('Hygiene Data'!$G$9,0,10*ROW('Hygiene Data'!G77)),NA())</f>
        <v>#N/A</v>
      </c>
      <c r="BL83" s="506" t="e">
        <f ca="1">+IF(AND(ISNUMBER(OFFSET('Hygiene Data'!$H$5,0,10*ROW('Hygiene Data'!H77))),'Data Summary'!EA83="Yes"),OFFSET('Hygiene Data'!$H$5,0,10*ROW('Hygiene Data'!H77)),NA())</f>
        <v>#N/A</v>
      </c>
      <c r="BM83" s="506" t="e">
        <f ca="1">+IF(AND(ISNUMBER(OFFSET('Hygiene Data'!$H$7,0,10*ROW('Hygiene Data'!H77))),'Data Summary'!EB83="Yes"),OFFSET('Hygiene Data'!$H$7,0,10*ROW('Hygiene Data'!H77)),NA())</f>
        <v>#N/A</v>
      </c>
      <c r="BN83" s="506" t="e">
        <f ca="1">+IF(AND(ISNUMBER(OFFSET('Hygiene Data'!$H$9,0,10*ROW('Hygiene Data'!H77))),'Data Summary'!EC83="Yes"),OFFSET('Hygiene Data'!$H$9,0,10*ROW('Hygiene Data'!H77)),NA())</f>
        <v>#N/A</v>
      </c>
      <c r="BO83" s="506" t="e">
        <f ca="1">+IF(AND(ISNUMBER(OFFSET('Hygiene Data'!$I$5,0,10*ROW('Hygiene Data'!I77))),'Data Summary'!ED83="Yes"),OFFSET('Hygiene Data'!$I$5,0,10*ROW('Hygiene Data'!I77)),NA())</f>
        <v>#N/A</v>
      </c>
      <c r="BP83" s="506" t="e">
        <f ca="1">+IF(AND(ISNUMBER(OFFSET('Hygiene Data'!$I$7,0,10*ROW('Hygiene Data'!I77))),'Data Summary'!EE83="Yes"),OFFSET('Hygiene Data'!$I$7,0,10*ROW('Hygiene Data'!I77)),NA())</f>
        <v>#N/A</v>
      </c>
      <c r="BQ83" s="506" t="e">
        <f ca="1">+IF(AND(ISNUMBER(OFFSET('Hygiene Data'!$I$9,0,10*ROW('Hygiene Data'!I77))),'Data Summary'!EF83="Yes"),OFFSET('Hygiene Data'!$I$9,0,10*ROW('Hygiene Data'!I77)),NA())</f>
        <v>#N/A</v>
      </c>
    </row>
    <row r="84" spans="1:69" x14ac:dyDescent="0.25">
      <c r="A84" s="502" t="e">
        <f ca="1">+RIGHT('Data Summary'!A84,LEN('Data Summary'!A84)-9)</f>
        <v>#VALUE!</v>
      </c>
      <c r="B84" s="476" t="str">
        <f ca="1">+IF(ISTEXT('Data Summary'!B84),'Data Summary'!B84,"")</f>
        <v/>
      </c>
      <c r="C84" s="503" t="e">
        <f ca="1">+VALUE('Data Summary'!C84)</f>
        <v>#VALUE!</v>
      </c>
      <c r="D84" s="504" t="e">
        <f ca="1">+IF(AND(ISNUMBER(OFFSET('Water Data'!$D$4,0,10*ROW('Water Data'!D78))),'Data Summary'!BS84="Yes"),100-OFFSET('Water Data'!$D$4,0,10*ROW('Water Data'!D78)),NA())</f>
        <v>#N/A</v>
      </c>
      <c r="E84" s="504" t="e">
        <f ca="1">+IF(AND(ISNUMBER(OFFSET('Water Data'!$D$6,0,10*ROW('Water Data'!D78))),'Data Summary'!BT84="Yes"),OFFSET('Water Data'!$D$6,0,10*ROW('Water Data'!D78)),NA())</f>
        <v>#N/A</v>
      </c>
      <c r="F84" s="504" t="e">
        <f ca="1">+IF(AND(ISNUMBER(OFFSET('Water Data'!$D$9,0,10*ROW('Water Data'!D78))),'Data Summary'!BU84="Yes"),OFFSET('Water Data'!$D$9,0,10*ROW('Water Data'!D78)),NA())</f>
        <v>#N/A</v>
      </c>
      <c r="G84" s="504" t="e">
        <f ca="1">+IF(AND(ISNUMBER(OFFSET('Water Data'!$E$4,0,10*ROW('Water Data'!E78))),'Data Summary'!BV84="Yes"),100-OFFSET('Water Data'!$E$4,0,10*ROW('Water Data'!E78)),NA())</f>
        <v>#N/A</v>
      </c>
      <c r="H84" s="504" t="e">
        <f ca="1">+IF(AND(ISNUMBER(OFFSET('Water Data'!$E$6,0,10*ROW('Water Data'!E78))),'Data Summary'!BW84="Yes"),OFFSET('Water Data'!$E$6,0,10*ROW('Water Data'!E78)),NA())</f>
        <v>#N/A</v>
      </c>
      <c r="I84" s="504" t="e">
        <f ca="1">+IF(AND(ISNUMBER(OFFSET('Water Data'!$E$9,0,10*ROW('Water Data'!E78))),'Data Summary'!BX84="Yes"),OFFSET('Water Data'!$E$9,0,10*ROW('Water Data'!E78)),NA())</f>
        <v>#N/A</v>
      </c>
      <c r="J84" s="504" t="e">
        <f ca="1">+IF(AND(ISNUMBER(OFFSET('Water Data'!$F$4,0,10*ROW('Water Data'!F78))),'Data Summary'!BY84="Yes"),100-OFFSET('Water Data'!$F$4,0,10*ROW('Water Data'!F78)),NA())</f>
        <v>#N/A</v>
      </c>
      <c r="K84" s="504" t="e">
        <f ca="1">+IF(AND(ISNUMBER(OFFSET('Water Data'!$F$6,0,10*ROW('Water Data'!F78))),'Data Summary'!BZ84="Yes"),OFFSET('Water Data'!$F$6,0,10*ROW('Water Data'!F78)),NA())</f>
        <v>#N/A</v>
      </c>
      <c r="L84" s="504" t="e">
        <f ca="1">+IF(AND(ISNUMBER(OFFSET('Water Data'!$F$9,0,10*ROW('Water Data'!F78))),'Data Summary'!CA84="Yes"),OFFSET('Water Data'!$F$9,0,10*ROW('Water Data'!F78)),NA())</f>
        <v>#N/A</v>
      </c>
      <c r="M84" s="504" t="e">
        <f ca="1">+IF(AND(ISNUMBER(OFFSET('Water Data'!$G$4,0,10*ROW('Water Data'!G78))),'Data Summary'!CB84="Yes"),100-OFFSET('Water Data'!$G$4,0,10*ROW('Water Data'!G78)),NA())</f>
        <v>#N/A</v>
      </c>
      <c r="N84" s="504" t="e">
        <f ca="1">+IF(AND(ISNUMBER(OFFSET('Water Data'!$G$6,0,10*ROW('Water Data'!G78))),'Data Summary'!CC84="Yes"),OFFSET('Water Data'!$G$6,0,10*ROW('Water Data'!G78)),NA())</f>
        <v>#N/A</v>
      </c>
      <c r="O84" s="504" t="e">
        <f ca="1">+IF(AND(ISNUMBER(OFFSET('Water Data'!$G$9,0,10*ROW('Water Data'!G78))),'Data Summary'!CD84="Yes"),OFFSET('Water Data'!$G$9,0,10*ROW('Water Data'!G78)),NA())</f>
        <v>#N/A</v>
      </c>
      <c r="P84" s="504" t="e">
        <f ca="1">+IF(AND(ISNUMBER(OFFSET('Water Data'!$H$4,0,10*ROW('Water Data'!H78))),'Data Summary'!CE84="Yes"),100-OFFSET('Water Data'!$H$4,0,10*ROW('Water Data'!H78)),NA())</f>
        <v>#N/A</v>
      </c>
      <c r="Q84" s="504" t="e">
        <f ca="1">+IF(AND(ISNUMBER(OFFSET('Water Data'!$H$6,0,10*ROW('Water Data'!H78))),'Data Summary'!CF84="Yes"),OFFSET('Water Data'!$H$6,0,10*ROW('Water Data'!H78)),NA())</f>
        <v>#N/A</v>
      </c>
      <c r="R84" s="504" t="e">
        <f ca="1">+IF(AND(ISNUMBER(OFFSET('Water Data'!$H$9,0,10*ROW('Water Data'!H78))),'Data Summary'!CG84="Yes"),OFFSET('Water Data'!$H$9,0,10*ROW('Water Data'!H78)),NA())</f>
        <v>#N/A</v>
      </c>
      <c r="S84" s="504" t="e">
        <f ca="1">+IF(AND(ISNUMBER(OFFSET('Water Data'!$I$4,0,10*ROW('Water Data'!I78))),'Data Summary'!CH84="Yes"),100-OFFSET('Water Data'!$I$4,0,10*ROW('Water Data'!I78)),NA())</f>
        <v>#N/A</v>
      </c>
      <c r="T84" s="504" t="e">
        <f ca="1">+IF(AND(ISNUMBER(OFFSET('Water Data'!$I$6,0,10*ROW('Water Data'!I78))),'Data Summary'!CI84="Yes"),OFFSET('Water Data'!$I$6,0,10*ROW('Water Data'!I78)),NA())</f>
        <v>#N/A</v>
      </c>
      <c r="U84" s="504" t="e">
        <f ca="1">+IF(AND(ISNUMBER(OFFSET('Water Data'!$I$9,0,10*ROW('Water Data'!I78))),'Data Summary'!CJ84="Yes"),OFFSET('Water Data'!$I$9,0,10*ROW('Water Data'!I78)),NA())</f>
        <v>#N/A</v>
      </c>
      <c r="V84" s="505" t="e">
        <f ca="1">+IF(AND(ISNUMBER(OFFSET('Sanitation Data'!$D$4,0,10*ROW('Sanitation Data'!D78))),'Data Summary'!CK84="Yes"),100-OFFSET('Sanitation Data'!$D$4,0,10*ROW('Sanitation Data'!D78)),NA())</f>
        <v>#N/A</v>
      </c>
      <c r="W84" s="505" t="e">
        <f ca="1">+IF(AND(ISNUMBER(OFFSET('Sanitation Data'!$D$6,0,10*ROW('Sanitation Data'!D78))),'Data Summary'!CL84="Yes"),OFFSET('Sanitation Data'!$D$6,0,10*ROW('Sanitation Data'!D78)),NA())</f>
        <v>#N/A</v>
      </c>
      <c r="X84" s="505" t="e">
        <f ca="1">+IF(AND(ISNUMBER(OFFSET('Sanitation Data'!$D$10,0,10*ROW('Sanitation Data'!D78))),'Data Summary'!CM84="Yes"),OFFSET('Sanitation Data'!$D$10,0,10*ROW('Sanitation Data'!D78)),NA())</f>
        <v>#N/A</v>
      </c>
      <c r="Y84" s="505" t="e">
        <f ca="1">+IF(AND(ISNUMBER(OFFSET('Sanitation Data'!$D$11,0,10*ROW('Sanitation Data'!D78))),'Data Summary'!CN84="Yes"),OFFSET('Sanitation Data'!$D$11,0,10*ROW('Sanitation Data'!D78)),NA())</f>
        <v>#N/A</v>
      </c>
      <c r="Z84" s="505" t="e">
        <f ca="1">+IF(AND(ISNUMBER(OFFSET('Sanitation Data'!$D$12,0,10*ROW('Sanitation Data'!D78))),'Data Summary'!CO84="Yes"),OFFSET('Sanitation Data'!$D$12,0,10*ROW('Sanitation Data'!D78)),NA())</f>
        <v>#N/A</v>
      </c>
      <c r="AA84" s="505" t="e">
        <f ca="1">+IF(AND(ISNUMBER(OFFSET('Sanitation Data'!$E$4,0,10*ROW('Sanitation Data'!E78))),'Data Summary'!CP84="Yes"),100-OFFSET('Sanitation Data'!$E$4,0,10*ROW('Sanitation Data'!E78)),NA())</f>
        <v>#N/A</v>
      </c>
      <c r="AB84" s="505" t="e">
        <f ca="1">+IF(AND(ISNUMBER(OFFSET('Sanitation Data'!$E$6,0,10*ROW('Sanitation Data'!E78))),'Data Summary'!CQ84="Yes"),OFFSET('Sanitation Data'!$E$6,0,10*ROW('Sanitation Data'!E78)),NA())</f>
        <v>#N/A</v>
      </c>
      <c r="AC84" s="505" t="e">
        <f ca="1">+IF(AND(ISNUMBER(OFFSET('Sanitation Data'!$E$10,0,10*ROW('Sanitation Data'!E78))),'Data Summary'!CR84="Yes"),OFFSET('Sanitation Data'!$E$10,0,10*ROW('Sanitation Data'!E78)),NA())</f>
        <v>#N/A</v>
      </c>
      <c r="AD84" s="505" t="e">
        <f ca="1">+IF(AND(ISNUMBER(OFFSET('Sanitation Data'!$E$11,0,10*ROW('Sanitation Data'!E78))),'Data Summary'!CS84="Yes"),OFFSET('Sanitation Data'!$E$11,0,10*ROW('Sanitation Data'!E78)),NA())</f>
        <v>#N/A</v>
      </c>
      <c r="AE84" s="505" t="e">
        <f ca="1">+IF(AND(ISNUMBER(OFFSET('Sanitation Data'!$E$12,0,10*ROW('Sanitation Data'!E78))),'Data Summary'!CT84="Yes"),OFFSET('Sanitation Data'!$E$12,0,10*ROW('Sanitation Data'!E78)),NA())</f>
        <v>#N/A</v>
      </c>
      <c r="AF84" s="505" t="e">
        <f ca="1">+IF(AND(ISNUMBER(OFFSET('Sanitation Data'!$F$4,0,10*ROW('Sanitation Data'!F78))),'Data Summary'!CU84="Yes"),100-OFFSET('Sanitation Data'!$F$4,0,10*ROW('Sanitation Data'!F78)),NA())</f>
        <v>#N/A</v>
      </c>
      <c r="AG84" s="505" t="e">
        <f ca="1">+IF(AND(ISNUMBER(OFFSET('Sanitation Data'!$F$6,0,10*ROW('Sanitation Data'!F78))),'Data Summary'!CV84="Yes"),OFFSET('Sanitation Data'!$F$6,0,10*ROW('Sanitation Data'!F78)),NA())</f>
        <v>#N/A</v>
      </c>
      <c r="AH84" s="505" t="e">
        <f ca="1">+IF(AND(ISNUMBER(OFFSET('Sanitation Data'!$F$10,0,10*ROW('Sanitation Data'!F78))),'Data Summary'!CW84="Yes"),OFFSET('Sanitation Data'!$F$10,0,10*ROW('Sanitation Data'!F78)),NA())</f>
        <v>#N/A</v>
      </c>
      <c r="AI84" s="505" t="e">
        <f ca="1">+IF(AND(ISNUMBER(OFFSET('Sanitation Data'!$F$11,0,10*ROW('Sanitation Data'!F78))),'Data Summary'!CX84="Yes"),OFFSET('Sanitation Data'!$F$11,0,10*ROW('Sanitation Data'!F78)),NA())</f>
        <v>#N/A</v>
      </c>
      <c r="AJ84" s="505" t="e">
        <f ca="1">+IF(AND(ISNUMBER(OFFSET('Sanitation Data'!$F$12,0,10*ROW('Sanitation Data'!F78))),'Data Summary'!CY84="Yes"),OFFSET('Sanitation Data'!$F$12,0,10*ROW('Sanitation Data'!F78)),NA())</f>
        <v>#N/A</v>
      </c>
      <c r="AK84" s="505" t="e">
        <f ca="1">+IF(AND(ISNUMBER(OFFSET('Sanitation Data'!$G$4,0,10*ROW('Sanitation Data'!G78))),'Data Summary'!CZ84="Yes"),100-OFFSET('Sanitation Data'!$G$4,0,10*ROW('Sanitation Data'!G78)),NA())</f>
        <v>#N/A</v>
      </c>
      <c r="AL84" s="505" t="e">
        <f ca="1">+IF(AND(ISNUMBER(OFFSET('Sanitation Data'!$G$6,0,10*ROW('Sanitation Data'!G78))),'Data Summary'!DA84="Yes"),OFFSET('Sanitation Data'!$G$6,0,10*ROW('Sanitation Data'!G78)),NA())</f>
        <v>#N/A</v>
      </c>
      <c r="AM84" s="505" t="e">
        <f ca="1">+IF(AND(ISNUMBER(OFFSET('Sanitation Data'!$G$10,0,10*ROW('Sanitation Data'!G78))),'Data Summary'!DB84="Yes"),OFFSET('Sanitation Data'!$G$10,0,10*ROW('Sanitation Data'!G78)),NA())</f>
        <v>#N/A</v>
      </c>
      <c r="AN84" s="505" t="e">
        <f ca="1">+IF(AND(ISNUMBER(OFFSET('Sanitation Data'!$G$11,0,10*ROW('Sanitation Data'!G78))),'Data Summary'!DC84="Yes"),OFFSET('Sanitation Data'!$G$11,0,10*ROW('Sanitation Data'!G78)),NA())</f>
        <v>#N/A</v>
      </c>
      <c r="AO84" s="505" t="e">
        <f ca="1">+IF(AND(ISNUMBER(OFFSET('Sanitation Data'!$G$12,0,10*ROW('Sanitation Data'!G78))),'Data Summary'!DD84="Yes"),OFFSET('Sanitation Data'!$G$12,0,10*ROW('Sanitation Data'!G78)),NA())</f>
        <v>#N/A</v>
      </c>
      <c r="AP84" s="505" t="e">
        <f ca="1">+IF(AND(ISNUMBER(OFFSET('Sanitation Data'!$H$4,0,10*ROW('Sanitation Data'!H78))),'Data Summary'!DE84="Yes"),100-OFFSET('Sanitation Data'!$H$4,0,10*ROW('Sanitation Data'!H78)),NA())</f>
        <v>#N/A</v>
      </c>
      <c r="AQ84" s="505" t="e">
        <f ca="1">+IF(AND(ISNUMBER(OFFSET('Sanitation Data'!$H$6,0,10*ROW('Sanitation Data'!H78))),'Data Summary'!DF84="Yes"),OFFSET('Sanitation Data'!$H$6,0,10*ROW('Sanitation Data'!H78)),NA())</f>
        <v>#N/A</v>
      </c>
      <c r="AR84" s="505" t="e">
        <f ca="1">+IF(AND(ISNUMBER(OFFSET('Sanitation Data'!$H$10,0,10*ROW('Sanitation Data'!H78))),'Data Summary'!DG84="Yes"),OFFSET('Sanitation Data'!$H$10,0,10*ROW('Sanitation Data'!H78)),NA())</f>
        <v>#N/A</v>
      </c>
      <c r="AS84" s="505" t="e">
        <f ca="1">+IF(AND(ISNUMBER(OFFSET('Sanitation Data'!$H$11,0,10*ROW('Sanitation Data'!H78))),'Data Summary'!DH84="Yes"),OFFSET('Sanitation Data'!$H$11,0,10*ROW('Sanitation Data'!H78)),NA())</f>
        <v>#N/A</v>
      </c>
      <c r="AT84" s="505" t="e">
        <f ca="1">+IF(AND(ISNUMBER(OFFSET('Sanitation Data'!$H$12,0,10*ROW('Sanitation Data'!H78))),'Data Summary'!DI84="Yes"),OFFSET('Sanitation Data'!$H$12,0,10*ROW('Sanitation Data'!H78)),NA())</f>
        <v>#N/A</v>
      </c>
      <c r="AU84" s="505" t="e">
        <f ca="1">+IF(AND(ISNUMBER(OFFSET('Sanitation Data'!$I$4,0,10*ROW('Sanitation Data'!I78))),'Data Summary'!DJ84="Yes"),100-OFFSET('Sanitation Data'!$I$4,0,10*ROW('Sanitation Data'!I78)),NA())</f>
        <v>#N/A</v>
      </c>
      <c r="AV84" s="505" t="e">
        <f ca="1">+IF(AND(ISNUMBER(OFFSET('Sanitation Data'!$I$6,0,10*ROW('Sanitation Data'!I78))),'Data Summary'!DK84="Yes"),OFFSET('Sanitation Data'!$I$6,0,10*ROW('Sanitation Data'!I78)),NA())</f>
        <v>#N/A</v>
      </c>
      <c r="AW84" s="505" t="e">
        <f ca="1">+IF(AND(ISNUMBER(OFFSET('Sanitation Data'!$I$10,0,10*ROW('Sanitation Data'!I78))),'Data Summary'!DL84="Yes"),OFFSET('Sanitation Data'!$I$10,0,10*ROW('Sanitation Data'!I78)),NA())</f>
        <v>#N/A</v>
      </c>
      <c r="AX84" s="505" t="e">
        <f ca="1">+IF(AND(ISNUMBER(OFFSET('Sanitation Data'!$I$11,0,10*ROW('Sanitation Data'!I78))),'Data Summary'!DM84="Yes"),OFFSET('Sanitation Data'!$I$11,0,10*ROW('Sanitation Data'!I78)),NA())</f>
        <v>#N/A</v>
      </c>
      <c r="AY84" s="505" t="e">
        <f ca="1">+IF(AND(ISNUMBER(OFFSET('Sanitation Data'!$I$12,0,10*ROW('Sanitation Data'!I78))),'Data Summary'!DN84="Yes"),OFFSET('Sanitation Data'!$I$12,0,10*ROW('Sanitation Data'!I78)),NA())</f>
        <v>#N/A</v>
      </c>
      <c r="AZ84" s="506" t="e">
        <f ca="1">+IF(AND(ISNUMBER(OFFSET('Hygiene Data'!$D$5,0,10*ROW('Hygiene Data'!D78))),'Data Summary'!DO84="Yes"),OFFSET('Hygiene Data'!$D$5,0,10*ROW('Hygiene Data'!D78)),NA())</f>
        <v>#N/A</v>
      </c>
      <c r="BA84" s="506" t="e">
        <f ca="1">+IF(AND(ISNUMBER(OFFSET('Hygiene Data'!$D$7,0,10*ROW('Hygiene Data'!D78))),'Data Summary'!DP84="Yes"),OFFSET('Hygiene Data'!$D$7,0,10*ROW('Hygiene Data'!D78)),NA())</f>
        <v>#N/A</v>
      </c>
      <c r="BB84" s="506" t="e">
        <f ca="1">+IF(AND(ISNUMBER(OFFSET('Hygiene Data'!$D$9,0,10*ROW('Hygiene Data'!D78))),'Data Summary'!DQ84="Yes"),OFFSET('Hygiene Data'!$D$9,0,10*ROW('Hygiene Data'!D78)),NA())</f>
        <v>#N/A</v>
      </c>
      <c r="BC84" s="506" t="e">
        <f ca="1">+IF(AND(ISNUMBER(OFFSET('Hygiene Data'!$E$5,0,10*ROW('Hygiene Data'!E78))),'Data Summary'!DR84="Yes"),OFFSET('Hygiene Data'!$E$5,0,10*ROW('Hygiene Data'!E78)),NA())</f>
        <v>#N/A</v>
      </c>
      <c r="BD84" s="506" t="e">
        <f ca="1">+IF(AND(ISNUMBER(OFFSET('Hygiene Data'!$E$7,0,10*ROW('Hygiene Data'!E78))),'Data Summary'!DS84="Yes"),OFFSET('Hygiene Data'!$E$7,0,10*ROW('Hygiene Data'!E78)),NA())</f>
        <v>#N/A</v>
      </c>
      <c r="BE84" s="506" t="e">
        <f ca="1">+IF(AND(ISNUMBER(OFFSET('Hygiene Data'!$E$9,0,10*ROW('Hygiene Data'!E78))),'Data Summary'!DT84="Yes"),OFFSET('Hygiene Data'!$E$9,0,10*ROW('Hygiene Data'!E78)),NA())</f>
        <v>#N/A</v>
      </c>
      <c r="BF84" s="506" t="e">
        <f ca="1">+IF(AND(ISNUMBER(OFFSET('Hygiene Data'!$F$5,0,10*ROW('Hygiene Data'!F78))),'Data Summary'!DU84="Yes"),OFFSET('Hygiene Data'!$F$5,0,10*ROW('Hygiene Data'!F78)),NA())</f>
        <v>#N/A</v>
      </c>
      <c r="BG84" s="506" t="e">
        <f ca="1">+IF(AND(ISNUMBER(OFFSET('Hygiene Data'!$F$7,0,10*ROW('Hygiene Data'!F78))),'Data Summary'!DV84="Yes"),OFFSET('Hygiene Data'!$F$7,0,10*ROW('Hygiene Data'!F78)),NA())</f>
        <v>#N/A</v>
      </c>
      <c r="BH84" s="506" t="e">
        <f ca="1">+IF(AND(ISNUMBER(OFFSET('Hygiene Data'!$F$9,0,10*ROW('Hygiene Data'!F78))),'Data Summary'!DW84="Yes"),OFFSET('Hygiene Data'!$F$9,0,10*ROW('Hygiene Data'!F78)),NA())</f>
        <v>#N/A</v>
      </c>
      <c r="BI84" s="506" t="e">
        <f ca="1">+IF(AND(ISNUMBER(OFFSET('Hygiene Data'!$G$5,0,10*ROW('Hygiene Data'!G78))),'Data Summary'!DX84="Yes"),OFFSET('Hygiene Data'!$G$5,0,10*ROW('Hygiene Data'!G78)),NA())</f>
        <v>#N/A</v>
      </c>
      <c r="BJ84" s="506" t="e">
        <f ca="1">+IF(AND(ISNUMBER(OFFSET('Hygiene Data'!$G$7,0,10*ROW('Hygiene Data'!G78))),'Data Summary'!DY84="Yes"),OFFSET('Hygiene Data'!$G$7,0,10*ROW('Hygiene Data'!G78)),NA())</f>
        <v>#N/A</v>
      </c>
      <c r="BK84" s="506" t="e">
        <f ca="1">+IF(AND(ISNUMBER(OFFSET('Hygiene Data'!$G$9,0,10*ROW('Hygiene Data'!G78))),'Data Summary'!DZ84="Yes"),OFFSET('Hygiene Data'!$G$9,0,10*ROW('Hygiene Data'!G78)),NA())</f>
        <v>#N/A</v>
      </c>
      <c r="BL84" s="506" t="e">
        <f ca="1">+IF(AND(ISNUMBER(OFFSET('Hygiene Data'!$H$5,0,10*ROW('Hygiene Data'!H78))),'Data Summary'!EA84="Yes"),OFFSET('Hygiene Data'!$H$5,0,10*ROW('Hygiene Data'!H78)),NA())</f>
        <v>#N/A</v>
      </c>
      <c r="BM84" s="506" t="e">
        <f ca="1">+IF(AND(ISNUMBER(OFFSET('Hygiene Data'!$H$7,0,10*ROW('Hygiene Data'!H78))),'Data Summary'!EB84="Yes"),OFFSET('Hygiene Data'!$H$7,0,10*ROW('Hygiene Data'!H78)),NA())</f>
        <v>#N/A</v>
      </c>
      <c r="BN84" s="506" t="e">
        <f ca="1">+IF(AND(ISNUMBER(OFFSET('Hygiene Data'!$H$9,0,10*ROW('Hygiene Data'!H78))),'Data Summary'!EC84="Yes"),OFFSET('Hygiene Data'!$H$9,0,10*ROW('Hygiene Data'!H78)),NA())</f>
        <v>#N/A</v>
      </c>
      <c r="BO84" s="506" t="e">
        <f ca="1">+IF(AND(ISNUMBER(OFFSET('Hygiene Data'!$I$5,0,10*ROW('Hygiene Data'!I78))),'Data Summary'!ED84="Yes"),OFFSET('Hygiene Data'!$I$5,0,10*ROW('Hygiene Data'!I78)),NA())</f>
        <v>#N/A</v>
      </c>
      <c r="BP84" s="506" t="e">
        <f ca="1">+IF(AND(ISNUMBER(OFFSET('Hygiene Data'!$I$7,0,10*ROW('Hygiene Data'!I78))),'Data Summary'!EE84="Yes"),OFFSET('Hygiene Data'!$I$7,0,10*ROW('Hygiene Data'!I78)),NA())</f>
        <v>#N/A</v>
      </c>
      <c r="BQ84" s="506" t="e">
        <f ca="1">+IF(AND(ISNUMBER(OFFSET('Hygiene Data'!$I$9,0,10*ROW('Hygiene Data'!I78))),'Data Summary'!EF84="Yes"),OFFSET('Hygiene Data'!$I$9,0,10*ROW('Hygiene Data'!I78)),NA())</f>
        <v>#N/A</v>
      </c>
    </row>
    <row r="85" spans="1:69" x14ac:dyDescent="0.25">
      <c r="A85" s="502" t="e">
        <f ca="1">+RIGHT('Data Summary'!A85,LEN('Data Summary'!A85)-9)</f>
        <v>#VALUE!</v>
      </c>
      <c r="B85" s="476" t="str">
        <f ca="1">+IF(ISTEXT('Data Summary'!B85),'Data Summary'!B85,"")</f>
        <v/>
      </c>
      <c r="C85" s="503" t="e">
        <f ca="1">+VALUE('Data Summary'!C85)</f>
        <v>#VALUE!</v>
      </c>
      <c r="D85" s="504" t="e">
        <f ca="1">+IF(AND(ISNUMBER(OFFSET('Water Data'!$D$4,0,10*ROW('Water Data'!D79))),'Data Summary'!BS85="Yes"),100-OFFSET('Water Data'!$D$4,0,10*ROW('Water Data'!D79)),NA())</f>
        <v>#N/A</v>
      </c>
      <c r="E85" s="504" t="e">
        <f ca="1">+IF(AND(ISNUMBER(OFFSET('Water Data'!$D$6,0,10*ROW('Water Data'!D79))),'Data Summary'!BT85="Yes"),OFFSET('Water Data'!$D$6,0,10*ROW('Water Data'!D79)),NA())</f>
        <v>#N/A</v>
      </c>
      <c r="F85" s="504" t="e">
        <f ca="1">+IF(AND(ISNUMBER(OFFSET('Water Data'!$D$9,0,10*ROW('Water Data'!D79))),'Data Summary'!BU85="Yes"),OFFSET('Water Data'!$D$9,0,10*ROW('Water Data'!D79)),NA())</f>
        <v>#N/A</v>
      </c>
      <c r="G85" s="504" t="e">
        <f ca="1">+IF(AND(ISNUMBER(OFFSET('Water Data'!$E$4,0,10*ROW('Water Data'!E79))),'Data Summary'!BV85="Yes"),100-OFFSET('Water Data'!$E$4,0,10*ROW('Water Data'!E79)),NA())</f>
        <v>#N/A</v>
      </c>
      <c r="H85" s="504" t="e">
        <f ca="1">+IF(AND(ISNUMBER(OFFSET('Water Data'!$E$6,0,10*ROW('Water Data'!E79))),'Data Summary'!BW85="Yes"),OFFSET('Water Data'!$E$6,0,10*ROW('Water Data'!E79)),NA())</f>
        <v>#N/A</v>
      </c>
      <c r="I85" s="504" t="e">
        <f ca="1">+IF(AND(ISNUMBER(OFFSET('Water Data'!$E$9,0,10*ROW('Water Data'!E79))),'Data Summary'!BX85="Yes"),OFFSET('Water Data'!$E$9,0,10*ROW('Water Data'!E79)),NA())</f>
        <v>#N/A</v>
      </c>
      <c r="J85" s="504" t="e">
        <f ca="1">+IF(AND(ISNUMBER(OFFSET('Water Data'!$F$4,0,10*ROW('Water Data'!F79))),'Data Summary'!BY85="Yes"),100-OFFSET('Water Data'!$F$4,0,10*ROW('Water Data'!F79)),NA())</f>
        <v>#N/A</v>
      </c>
      <c r="K85" s="504" t="e">
        <f ca="1">+IF(AND(ISNUMBER(OFFSET('Water Data'!$F$6,0,10*ROW('Water Data'!F79))),'Data Summary'!BZ85="Yes"),OFFSET('Water Data'!$F$6,0,10*ROW('Water Data'!F79)),NA())</f>
        <v>#N/A</v>
      </c>
      <c r="L85" s="504" t="e">
        <f ca="1">+IF(AND(ISNUMBER(OFFSET('Water Data'!$F$9,0,10*ROW('Water Data'!F79))),'Data Summary'!CA85="Yes"),OFFSET('Water Data'!$F$9,0,10*ROW('Water Data'!F79)),NA())</f>
        <v>#N/A</v>
      </c>
      <c r="M85" s="504" t="e">
        <f ca="1">+IF(AND(ISNUMBER(OFFSET('Water Data'!$G$4,0,10*ROW('Water Data'!G79))),'Data Summary'!CB85="Yes"),100-OFFSET('Water Data'!$G$4,0,10*ROW('Water Data'!G79)),NA())</f>
        <v>#N/A</v>
      </c>
      <c r="N85" s="504" t="e">
        <f ca="1">+IF(AND(ISNUMBER(OFFSET('Water Data'!$G$6,0,10*ROW('Water Data'!G79))),'Data Summary'!CC85="Yes"),OFFSET('Water Data'!$G$6,0,10*ROW('Water Data'!G79)),NA())</f>
        <v>#N/A</v>
      </c>
      <c r="O85" s="504" t="e">
        <f ca="1">+IF(AND(ISNUMBER(OFFSET('Water Data'!$G$9,0,10*ROW('Water Data'!G79))),'Data Summary'!CD85="Yes"),OFFSET('Water Data'!$G$9,0,10*ROW('Water Data'!G79)),NA())</f>
        <v>#N/A</v>
      </c>
      <c r="P85" s="504" t="e">
        <f ca="1">+IF(AND(ISNUMBER(OFFSET('Water Data'!$H$4,0,10*ROW('Water Data'!H79))),'Data Summary'!CE85="Yes"),100-OFFSET('Water Data'!$H$4,0,10*ROW('Water Data'!H79)),NA())</f>
        <v>#N/A</v>
      </c>
      <c r="Q85" s="504" t="e">
        <f ca="1">+IF(AND(ISNUMBER(OFFSET('Water Data'!$H$6,0,10*ROW('Water Data'!H79))),'Data Summary'!CF85="Yes"),OFFSET('Water Data'!$H$6,0,10*ROW('Water Data'!H79)),NA())</f>
        <v>#N/A</v>
      </c>
      <c r="R85" s="504" t="e">
        <f ca="1">+IF(AND(ISNUMBER(OFFSET('Water Data'!$H$9,0,10*ROW('Water Data'!H79))),'Data Summary'!CG85="Yes"),OFFSET('Water Data'!$H$9,0,10*ROW('Water Data'!H79)),NA())</f>
        <v>#N/A</v>
      </c>
      <c r="S85" s="504" t="e">
        <f ca="1">+IF(AND(ISNUMBER(OFFSET('Water Data'!$I$4,0,10*ROW('Water Data'!I79))),'Data Summary'!CH85="Yes"),100-OFFSET('Water Data'!$I$4,0,10*ROW('Water Data'!I79)),NA())</f>
        <v>#N/A</v>
      </c>
      <c r="T85" s="504" t="e">
        <f ca="1">+IF(AND(ISNUMBER(OFFSET('Water Data'!$I$6,0,10*ROW('Water Data'!I79))),'Data Summary'!CI85="Yes"),OFFSET('Water Data'!$I$6,0,10*ROW('Water Data'!I79)),NA())</f>
        <v>#N/A</v>
      </c>
      <c r="U85" s="504" t="e">
        <f ca="1">+IF(AND(ISNUMBER(OFFSET('Water Data'!$I$9,0,10*ROW('Water Data'!I79))),'Data Summary'!CJ85="Yes"),OFFSET('Water Data'!$I$9,0,10*ROW('Water Data'!I79)),NA())</f>
        <v>#N/A</v>
      </c>
      <c r="V85" s="505" t="e">
        <f ca="1">+IF(AND(ISNUMBER(OFFSET('Sanitation Data'!$D$4,0,10*ROW('Sanitation Data'!D79))),'Data Summary'!CK85="Yes"),100-OFFSET('Sanitation Data'!$D$4,0,10*ROW('Sanitation Data'!D79)),NA())</f>
        <v>#N/A</v>
      </c>
      <c r="W85" s="505" t="e">
        <f ca="1">+IF(AND(ISNUMBER(OFFSET('Sanitation Data'!$D$6,0,10*ROW('Sanitation Data'!D79))),'Data Summary'!CL85="Yes"),OFFSET('Sanitation Data'!$D$6,0,10*ROW('Sanitation Data'!D79)),NA())</f>
        <v>#N/A</v>
      </c>
      <c r="X85" s="505" t="e">
        <f ca="1">+IF(AND(ISNUMBER(OFFSET('Sanitation Data'!$D$10,0,10*ROW('Sanitation Data'!D79))),'Data Summary'!CM85="Yes"),OFFSET('Sanitation Data'!$D$10,0,10*ROW('Sanitation Data'!D79)),NA())</f>
        <v>#N/A</v>
      </c>
      <c r="Y85" s="505" t="e">
        <f ca="1">+IF(AND(ISNUMBER(OFFSET('Sanitation Data'!$D$11,0,10*ROW('Sanitation Data'!D79))),'Data Summary'!CN85="Yes"),OFFSET('Sanitation Data'!$D$11,0,10*ROW('Sanitation Data'!D79)),NA())</f>
        <v>#N/A</v>
      </c>
      <c r="Z85" s="505" t="e">
        <f ca="1">+IF(AND(ISNUMBER(OFFSET('Sanitation Data'!$D$12,0,10*ROW('Sanitation Data'!D79))),'Data Summary'!CO85="Yes"),OFFSET('Sanitation Data'!$D$12,0,10*ROW('Sanitation Data'!D79)),NA())</f>
        <v>#N/A</v>
      </c>
      <c r="AA85" s="505" t="e">
        <f ca="1">+IF(AND(ISNUMBER(OFFSET('Sanitation Data'!$E$4,0,10*ROW('Sanitation Data'!E79))),'Data Summary'!CP85="Yes"),100-OFFSET('Sanitation Data'!$E$4,0,10*ROW('Sanitation Data'!E79)),NA())</f>
        <v>#N/A</v>
      </c>
      <c r="AB85" s="505" t="e">
        <f ca="1">+IF(AND(ISNUMBER(OFFSET('Sanitation Data'!$E$6,0,10*ROW('Sanitation Data'!E79))),'Data Summary'!CQ85="Yes"),OFFSET('Sanitation Data'!$E$6,0,10*ROW('Sanitation Data'!E79)),NA())</f>
        <v>#N/A</v>
      </c>
      <c r="AC85" s="505" t="e">
        <f ca="1">+IF(AND(ISNUMBER(OFFSET('Sanitation Data'!$E$10,0,10*ROW('Sanitation Data'!E79))),'Data Summary'!CR85="Yes"),OFFSET('Sanitation Data'!$E$10,0,10*ROW('Sanitation Data'!E79)),NA())</f>
        <v>#N/A</v>
      </c>
      <c r="AD85" s="505" t="e">
        <f ca="1">+IF(AND(ISNUMBER(OFFSET('Sanitation Data'!$E$11,0,10*ROW('Sanitation Data'!E79))),'Data Summary'!CS85="Yes"),OFFSET('Sanitation Data'!$E$11,0,10*ROW('Sanitation Data'!E79)),NA())</f>
        <v>#N/A</v>
      </c>
      <c r="AE85" s="505" t="e">
        <f ca="1">+IF(AND(ISNUMBER(OFFSET('Sanitation Data'!$E$12,0,10*ROW('Sanitation Data'!E79))),'Data Summary'!CT85="Yes"),OFFSET('Sanitation Data'!$E$12,0,10*ROW('Sanitation Data'!E79)),NA())</f>
        <v>#N/A</v>
      </c>
      <c r="AF85" s="505" t="e">
        <f ca="1">+IF(AND(ISNUMBER(OFFSET('Sanitation Data'!$F$4,0,10*ROW('Sanitation Data'!F79))),'Data Summary'!CU85="Yes"),100-OFFSET('Sanitation Data'!$F$4,0,10*ROW('Sanitation Data'!F79)),NA())</f>
        <v>#N/A</v>
      </c>
      <c r="AG85" s="505" t="e">
        <f ca="1">+IF(AND(ISNUMBER(OFFSET('Sanitation Data'!$F$6,0,10*ROW('Sanitation Data'!F79))),'Data Summary'!CV85="Yes"),OFFSET('Sanitation Data'!$F$6,0,10*ROW('Sanitation Data'!F79)),NA())</f>
        <v>#N/A</v>
      </c>
      <c r="AH85" s="505" t="e">
        <f ca="1">+IF(AND(ISNUMBER(OFFSET('Sanitation Data'!$F$10,0,10*ROW('Sanitation Data'!F79))),'Data Summary'!CW85="Yes"),OFFSET('Sanitation Data'!$F$10,0,10*ROW('Sanitation Data'!F79)),NA())</f>
        <v>#N/A</v>
      </c>
      <c r="AI85" s="505" t="e">
        <f ca="1">+IF(AND(ISNUMBER(OFFSET('Sanitation Data'!$F$11,0,10*ROW('Sanitation Data'!F79))),'Data Summary'!CX85="Yes"),OFFSET('Sanitation Data'!$F$11,0,10*ROW('Sanitation Data'!F79)),NA())</f>
        <v>#N/A</v>
      </c>
      <c r="AJ85" s="505" t="e">
        <f ca="1">+IF(AND(ISNUMBER(OFFSET('Sanitation Data'!$F$12,0,10*ROW('Sanitation Data'!F79))),'Data Summary'!CY85="Yes"),OFFSET('Sanitation Data'!$F$12,0,10*ROW('Sanitation Data'!F79)),NA())</f>
        <v>#N/A</v>
      </c>
      <c r="AK85" s="505" t="e">
        <f ca="1">+IF(AND(ISNUMBER(OFFSET('Sanitation Data'!$G$4,0,10*ROW('Sanitation Data'!G79))),'Data Summary'!CZ85="Yes"),100-OFFSET('Sanitation Data'!$G$4,0,10*ROW('Sanitation Data'!G79)),NA())</f>
        <v>#N/A</v>
      </c>
      <c r="AL85" s="505" t="e">
        <f ca="1">+IF(AND(ISNUMBER(OFFSET('Sanitation Data'!$G$6,0,10*ROW('Sanitation Data'!G79))),'Data Summary'!DA85="Yes"),OFFSET('Sanitation Data'!$G$6,0,10*ROW('Sanitation Data'!G79)),NA())</f>
        <v>#N/A</v>
      </c>
      <c r="AM85" s="505" t="e">
        <f ca="1">+IF(AND(ISNUMBER(OFFSET('Sanitation Data'!$G$10,0,10*ROW('Sanitation Data'!G79))),'Data Summary'!DB85="Yes"),OFFSET('Sanitation Data'!$G$10,0,10*ROW('Sanitation Data'!G79)),NA())</f>
        <v>#N/A</v>
      </c>
      <c r="AN85" s="505" t="e">
        <f ca="1">+IF(AND(ISNUMBER(OFFSET('Sanitation Data'!$G$11,0,10*ROW('Sanitation Data'!G79))),'Data Summary'!DC85="Yes"),OFFSET('Sanitation Data'!$G$11,0,10*ROW('Sanitation Data'!G79)),NA())</f>
        <v>#N/A</v>
      </c>
      <c r="AO85" s="505" t="e">
        <f ca="1">+IF(AND(ISNUMBER(OFFSET('Sanitation Data'!$G$12,0,10*ROW('Sanitation Data'!G79))),'Data Summary'!DD85="Yes"),OFFSET('Sanitation Data'!$G$12,0,10*ROW('Sanitation Data'!G79)),NA())</f>
        <v>#N/A</v>
      </c>
      <c r="AP85" s="505" t="e">
        <f ca="1">+IF(AND(ISNUMBER(OFFSET('Sanitation Data'!$H$4,0,10*ROW('Sanitation Data'!H79))),'Data Summary'!DE85="Yes"),100-OFFSET('Sanitation Data'!$H$4,0,10*ROW('Sanitation Data'!H79)),NA())</f>
        <v>#N/A</v>
      </c>
      <c r="AQ85" s="505" t="e">
        <f ca="1">+IF(AND(ISNUMBER(OFFSET('Sanitation Data'!$H$6,0,10*ROW('Sanitation Data'!H79))),'Data Summary'!DF85="Yes"),OFFSET('Sanitation Data'!$H$6,0,10*ROW('Sanitation Data'!H79)),NA())</f>
        <v>#N/A</v>
      </c>
      <c r="AR85" s="505" t="e">
        <f ca="1">+IF(AND(ISNUMBER(OFFSET('Sanitation Data'!$H$10,0,10*ROW('Sanitation Data'!H79))),'Data Summary'!DG85="Yes"),OFFSET('Sanitation Data'!$H$10,0,10*ROW('Sanitation Data'!H79)),NA())</f>
        <v>#N/A</v>
      </c>
      <c r="AS85" s="505" t="e">
        <f ca="1">+IF(AND(ISNUMBER(OFFSET('Sanitation Data'!$H$11,0,10*ROW('Sanitation Data'!H79))),'Data Summary'!DH85="Yes"),OFFSET('Sanitation Data'!$H$11,0,10*ROW('Sanitation Data'!H79)),NA())</f>
        <v>#N/A</v>
      </c>
      <c r="AT85" s="505" t="e">
        <f ca="1">+IF(AND(ISNUMBER(OFFSET('Sanitation Data'!$H$12,0,10*ROW('Sanitation Data'!H79))),'Data Summary'!DI85="Yes"),OFFSET('Sanitation Data'!$H$12,0,10*ROW('Sanitation Data'!H79)),NA())</f>
        <v>#N/A</v>
      </c>
      <c r="AU85" s="505" t="e">
        <f ca="1">+IF(AND(ISNUMBER(OFFSET('Sanitation Data'!$I$4,0,10*ROW('Sanitation Data'!I79))),'Data Summary'!DJ85="Yes"),100-OFFSET('Sanitation Data'!$I$4,0,10*ROW('Sanitation Data'!I79)),NA())</f>
        <v>#N/A</v>
      </c>
      <c r="AV85" s="505" t="e">
        <f ca="1">+IF(AND(ISNUMBER(OFFSET('Sanitation Data'!$I$6,0,10*ROW('Sanitation Data'!I79))),'Data Summary'!DK85="Yes"),OFFSET('Sanitation Data'!$I$6,0,10*ROW('Sanitation Data'!I79)),NA())</f>
        <v>#N/A</v>
      </c>
      <c r="AW85" s="505" t="e">
        <f ca="1">+IF(AND(ISNUMBER(OFFSET('Sanitation Data'!$I$10,0,10*ROW('Sanitation Data'!I79))),'Data Summary'!DL85="Yes"),OFFSET('Sanitation Data'!$I$10,0,10*ROW('Sanitation Data'!I79)),NA())</f>
        <v>#N/A</v>
      </c>
      <c r="AX85" s="505" t="e">
        <f ca="1">+IF(AND(ISNUMBER(OFFSET('Sanitation Data'!$I$11,0,10*ROW('Sanitation Data'!I79))),'Data Summary'!DM85="Yes"),OFFSET('Sanitation Data'!$I$11,0,10*ROW('Sanitation Data'!I79)),NA())</f>
        <v>#N/A</v>
      </c>
      <c r="AY85" s="505" t="e">
        <f ca="1">+IF(AND(ISNUMBER(OFFSET('Sanitation Data'!$I$12,0,10*ROW('Sanitation Data'!I79))),'Data Summary'!DN85="Yes"),OFFSET('Sanitation Data'!$I$12,0,10*ROW('Sanitation Data'!I79)),NA())</f>
        <v>#N/A</v>
      </c>
      <c r="AZ85" s="506" t="e">
        <f ca="1">+IF(AND(ISNUMBER(OFFSET('Hygiene Data'!$D$5,0,10*ROW('Hygiene Data'!D79))),'Data Summary'!DO85="Yes"),OFFSET('Hygiene Data'!$D$5,0,10*ROW('Hygiene Data'!D79)),NA())</f>
        <v>#N/A</v>
      </c>
      <c r="BA85" s="506" t="e">
        <f ca="1">+IF(AND(ISNUMBER(OFFSET('Hygiene Data'!$D$7,0,10*ROW('Hygiene Data'!D79))),'Data Summary'!DP85="Yes"),OFFSET('Hygiene Data'!$D$7,0,10*ROW('Hygiene Data'!D79)),NA())</f>
        <v>#N/A</v>
      </c>
      <c r="BB85" s="506" t="e">
        <f ca="1">+IF(AND(ISNUMBER(OFFSET('Hygiene Data'!$D$9,0,10*ROW('Hygiene Data'!D79))),'Data Summary'!DQ85="Yes"),OFFSET('Hygiene Data'!$D$9,0,10*ROW('Hygiene Data'!D79)),NA())</f>
        <v>#N/A</v>
      </c>
      <c r="BC85" s="506" t="e">
        <f ca="1">+IF(AND(ISNUMBER(OFFSET('Hygiene Data'!$E$5,0,10*ROW('Hygiene Data'!E79))),'Data Summary'!DR85="Yes"),OFFSET('Hygiene Data'!$E$5,0,10*ROW('Hygiene Data'!E79)),NA())</f>
        <v>#N/A</v>
      </c>
      <c r="BD85" s="506" t="e">
        <f ca="1">+IF(AND(ISNUMBER(OFFSET('Hygiene Data'!$E$7,0,10*ROW('Hygiene Data'!E79))),'Data Summary'!DS85="Yes"),OFFSET('Hygiene Data'!$E$7,0,10*ROW('Hygiene Data'!E79)),NA())</f>
        <v>#N/A</v>
      </c>
      <c r="BE85" s="506" t="e">
        <f ca="1">+IF(AND(ISNUMBER(OFFSET('Hygiene Data'!$E$9,0,10*ROW('Hygiene Data'!E79))),'Data Summary'!DT85="Yes"),OFFSET('Hygiene Data'!$E$9,0,10*ROW('Hygiene Data'!E79)),NA())</f>
        <v>#N/A</v>
      </c>
      <c r="BF85" s="506" t="e">
        <f ca="1">+IF(AND(ISNUMBER(OFFSET('Hygiene Data'!$F$5,0,10*ROW('Hygiene Data'!F79))),'Data Summary'!DU85="Yes"),OFFSET('Hygiene Data'!$F$5,0,10*ROW('Hygiene Data'!F79)),NA())</f>
        <v>#N/A</v>
      </c>
      <c r="BG85" s="506" t="e">
        <f ca="1">+IF(AND(ISNUMBER(OFFSET('Hygiene Data'!$F$7,0,10*ROW('Hygiene Data'!F79))),'Data Summary'!DV85="Yes"),OFFSET('Hygiene Data'!$F$7,0,10*ROW('Hygiene Data'!F79)),NA())</f>
        <v>#N/A</v>
      </c>
      <c r="BH85" s="506" t="e">
        <f ca="1">+IF(AND(ISNUMBER(OFFSET('Hygiene Data'!$F$9,0,10*ROW('Hygiene Data'!F79))),'Data Summary'!DW85="Yes"),OFFSET('Hygiene Data'!$F$9,0,10*ROW('Hygiene Data'!F79)),NA())</f>
        <v>#N/A</v>
      </c>
      <c r="BI85" s="506" t="e">
        <f ca="1">+IF(AND(ISNUMBER(OFFSET('Hygiene Data'!$G$5,0,10*ROW('Hygiene Data'!G79))),'Data Summary'!DX85="Yes"),OFFSET('Hygiene Data'!$G$5,0,10*ROW('Hygiene Data'!G79)),NA())</f>
        <v>#N/A</v>
      </c>
      <c r="BJ85" s="506" t="e">
        <f ca="1">+IF(AND(ISNUMBER(OFFSET('Hygiene Data'!$G$7,0,10*ROW('Hygiene Data'!G79))),'Data Summary'!DY85="Yes"),OFFSET('Hygiene Data'!$G$7,0,10*ROW('Hygiene Data'!G79)),NA())</f>
        <v>#N/A</v>
      </c>
      <c r="BK85" s="506" t="e">
        <f ca="1">+IF(AND(ISNUMBER(OFFSET('Hygiene Data'!$G$9,0,10*ROW('Hygiene Data'!G79))),'Data Summary'!DZ85="Yes"),OFFSET('Hygiene Data'!$G$9,0,10*ROW('Hygiene Data'!G79)),NA())</f>
        <v>#N/A</v>
      </c>
      <c r="BL85" s="506" t="e">
        <f ca="1">+IF(AND(ISNUMBER(OFFSET('Hygiene Data'!$H$5,0,10*ROW('Hygiene Data'!H79))),'Data Summary'!EA85="Yes"),OFFSET('Hygiene Data'!$H$5,0,10*ROW('Hygiene Data'!H79)),NA())</f>
        <v>#N/A</v>
      </c>
      <c r="BM85" s="506" t="e">
        <f ca="1">+IF(AND(ISNUMBER(OFFSET('Hygiene Data'!$H$7,0,10*ROW('Hygiene Data'!H79))),'Data Summary'!EB85="Yes"),OFFSET('Hygiene Data'!$H$7,0,10*ROW('Hygiene Data'!H79)),NA())</f>
        <v>#N/A</v>
      </c>
      <c r="BN85" s="506" t="e">
        <f ca="1">+IF(AND(ISNUMBER(OFFSET('Hygiene Data'!$H$9,0,10*ROW('Hygiene Data'!H79))),'Data Summary'!EC85="Yes"),OFFSET('Hygiene Data'!$H$9,0,10*ROW('Hygiene Data'!H79)),NA())</f>
        <v>#N/A</v>
      </c>
      <c r="BO85" s="506" t="e">
        <f ca="1">+IF(AND(ISNUMBER(OFFSET('Hygiene Data'!$I$5,0,10*ROW('Hygiene Data'!I79))),'Data Summary'!ED85="Yes"),OFFSET('Hygiene Data'!$I$5,0,10*ROW('Hygiene Data'!I79)),NA())</f>
        <v>#N/A</v>
      </c>
      <c r="BP85" s="506" t="e">
        <f ca="1">+IF(AND(ISNUMBER(OFFSET('Hygiene Data'!$I$7,0,10*ROW('Hygiene Data'!I79))),'Data Summary'!EE85="Yes"),OFFSET('Hygiene Data'!$I$7,0,10*ROW('Hygiene Data'!I79)),NA())</f>
        <v>#N/A</v>
      </c>
      <c r="BQ85" s="506" t="e">
        <f ca="1">+IF(AND(ISNUMBER(OFFSET('Hygiene Data'!$I$9,0,10*ROW('Hygiene Data'!I79))),'Data Summary'!EF85="Yes"),OFFSET('Hygiene Data'!$I$9,0,10*ROW('Hygiene Data'!I79)),NA())</f>
        <v>#N/A</v>
      </c>
    </row>
    <row r="86" spans="1:69" x14ac:dyDescent="0.25">
      <c r="A86" s="502" t="e">
        <f ca="1">+RIGHT('Data Summary'!A86,LEN('Data Summary'!A86)-9)</f>
        <v>#VALUE!</v>
      </c>
      <c r="B86" s="476" t="str">
        <f ca="1">+IF(ISTEXT('Data Summary'!B86),'Data Summary'!B86,"")</f>
        <v/>
      </c>
      <c r="C86" s="503" t="e">
        <f ca="1">+VALUE('Data Summary'!C86)</f>
        <v>#VALUE!</v>
      </c>
      <c r="D86" s="504" t="e">
        <f ca="1">+IF(AND(ISNUMBER(OFFSET('Water Data'!$D$4,0,10*ROW('Water Data'!D80))),'Data Summary'!BS86="Yes"),100-OFFSET('Water Data'!$D$4,0,10*ROW('Water Data'!D80)),NA())</f>
        <v>#N/A</v>
      </c>
      <c r="E86" s="504" t="e">
        <f ca="1">+IF(AND(ISNUMBER(OFFSET('Water Data'!$D$6,0,10*ROW('Water Data'!D80))),'Data Summary'!BT86="Yes"),OFFSET('Water Data'!$D$6,0,10*ROW('Water Data'!D80)),NA())</f>
        <v>#N/A</v>
      </c>
      <c r="F86" s="504" t="e">
        <f ca="1">+IF(AND(ISNUMBER(OFFSET('Water Data'!$D$9,0,10*ROW('Water Data'!D80))),'Data Summary'!BU86="Yes"),OFFSET('Water Data'!$D$9,0,10*ROW('Water Data'!D80)),NA())</f>
        <v>#N/A</v>
      </c>
      <c r="G86" s="504" t="e">
        <f ca="1">+IF(AND(ISNUMBER(OFFSET('Water Data'!$E$4,0,10*ROW('Water Data'!E80))),'Data Summary'!BV86="Yes"),100-OFFSET('Water Data'!$E$4,0,10*ROW('Water Data'!E80)),NA())</f>
        <v>#N/A</v>
      </c>
      <c r="H86" s="504" t="e">
        <f ca="1">+IF(AND(ISNUMBER(OFFSET('Water Data'!$E$6,0,10*ROW('Water Data'!E80))),'Data Summary'!BW86="Yes"),OFFSET('Water Data'!$E$6,0,10*ROW('Water Data'!E80)),NA())</f>
        <v>#N/A</v>
      </c>
      <c r="I86" s="504" t="e">
        <f ca="1">+IF(AND(ISNUMBER(OFFSET('Water Data'!$E$9,0,10*ROW('Water Data'!E80))),'Data Summary'!BX86="Yes"),OFFSET('Water Data'!$E$9,0,10*ROW('Water Data'!E80)),NA())</f>
        <v>#N/A</v>
      </c>
      <c r="J86" s="504" t="e">
        <f ca="1">+IF(AND(ISNUMBER(OFFSET('Water Data'!$F$4,0,10*ROW('Water Data'!F80))),'Data Summary'!BY86="Yes"),100-OFFSET('Water Data'!$F$4,0,10*ROW('Water Data'!F80)),NA())</f>
        <v>#N/A</v>
      </c>
      <c r="K86" s="504" t="e">
        <f ca="1">+IF(AND(ISNUMBER(OFFSET('Water Data'!$F$6,0,10*ROW('Water Data'!F80))),'Data Summary'!BZ86="Yes"),OFFSET('Water Data'!$F$6,0,10*ROW('Water Data'!F80)),NA())</f>
        <v>#N/A</v>
      </c>
      <c r="L86" s="504" t="e">
        <f ca="1">+IF(AND(ISNUMBER(OFFSET('Water Data'!$F$9,0,10*ROW('Water Data'!F80))),'Data Summary'!CA86="Yes"),OFFSET('Water Data'!$F$9,0,10*ROW('Water Data'!F80)),NA())</f>
        <v>#N/A</v>
      </c>
      <c r="M86" s="504" t="e">
        <f ca="1">+IF(AND(ISNUMBER(OFFSET('Water Data'!$G$4,0,10*ROW('Water Data'!G80))),'Data Summary'!CB86="Yes"),100-OFFSET('Water Data'!$G$4,0,10*ROW('Water Data'!G80)),NA())</f>
        <v>#N/A</v>
      </c>
      <c r="N86" s="504" t="e">
        <f ca="1">+IF(AND(ISNUMBER(OFFSET('Water Data'!$G$6,0,10*ROW('Water Data'!G80))),'Data Summary'!CC86="Yes"),OFFSET('Water Data'!$G$6,0,10*ROW('Water Data'!G80)),NA())</f>
        <v>#N/A</v>
      </c>
      <c r="O86" s="504" t="e">
        <f ca="1">+IF(AND(ISNUMBER(OFFSET('Water Data'!$G$9,0,10*ROW('Water Data'!G80))),'Data Summary'!CD86="Yes"),OFFSET('Water Data'!$G$9,0,10*ROW('Water Data'!G80)),NA())</f>
        <v>#N/A</v>
      </c>
      <c r="P86" s="504" t="e">
        <f ca="1">+IF(AND(ISNUMBER(OFFSET('Water Data'!$H$4,0,10*ROW('Water Data'!H80))),'Data Summary'!CE86="Yes"),100-OFFSET('Water Data'!$H$4,0,10*ROW('Water Data'!H80)),NA())</f>
        <v>#N/A</v>
      </c>
      <c r="Q86" s="504" t="e">
        <f ca="1">+IF(AND(ISNUMBER(OFFSET('Water Data'!$H$6,0,10*ROW('Water Data'!H80))),'Data Summary'!CF86="Yes"),OFFSET('Water Data'!$H$6,0,10*ROW('Water Data'!H80)),NA())</f>
        <v>#N/A</v>
      </c>
      <c r="R86" s="504" t="e">
        <f ca="1">+IF(AND(ISNUMBER(OFFSET('Water Data'!$H$9,0,10*ROW('Water Data'!H80))),'Data Summary'!CG86="Yes"),OFFSET('Water Data'!$H$9,0,10*ROW('Water Data'!H80)),NA())</f>
        <v>#N/A</v>
      </c>
      <c r="S86" s="504" t="e">
        <f ca="1">+IF(AND(ISNUMBER(OFFSET('Water Data'!$I$4,0,10*ROW('Water Data'!I80))),'Data Summary'!CH86="Yes"),100-OFFSET('Water Data'!$I$4,0,10*ROW('Water Data'!I80)),NA())</f>
        <v>#N/A</v>
      </c>
      <c r="T86" s="504" t="e">
        <f ca="1">+IF(AND(ISNUMBER(OFFSET('Water Data'!$I$6,0,10*ROW('Water Data'!I80))),'Data Summary'!CI86="Yes"),OFFSET('Water Data'!$I$6,0,10*ROW('Water Data'!I80)),NA())</f>
        <v>#N/A</v>
      </c>
      <c r="U86" s="504" t="e">
        <f ca="1">+IF(AND(ISNUMBER(OFFSET('Water Data'!$I$9,0,10*ROW('Water Data'!I80))),'Data Summary'!CJ86="Yes"),OFFSET('Water Data'!$I$9,0,10*ROW('Water Data'!I80)),NA())</f>
        <v>#N/A</v>
      </c>
      <c r="V86" s="505" t="e">
        <f ca="1">+IF(AND(ISNUMBER(OFFSET('Sanitation Data'!$D$4,0,10*ROW('Sanitation Data'!D80))),'Data Summary'!CK86="Yes"),100-OFFSET('Sanitation Data'!$D$4,0,10*ROW('Sanitation Data'!D80)),NA())</f>
        <v>#N/A</v>
      </c>
      <c r="W86" s="505" t="e">
        <f ca="1">+IF(AND(ISNUMBER(OFFSET('Sanitation Data'!$D$6,0,10*ROW('Sanitation Data'!D80))),'Data Summary'!CL86="Yes"),OFFSET('Sanitation Data'!$D$6,0,10*ROW('Sanitation Data'!D80)),NA())</f>
        <v>#N/A</v>
      </c>
      <c r="X86" s="505" t="e">
        <f ca="1">+IF(AND(ISNUMBER(OFFSET('Sanitation Data'!$D$10,0,10*ROW('Sanitation Data'!D80))),'Data Summary'!CM86="Yes"),OFFSET('Sanitation Data'!$D$10,0,10*ROW('Sanitation Data'!D80)),NA())</f>
        <v>#N/A</v>
      </c>
      <c r="Y86" s="505" t="e">
        <f ca="1">+IF(AND(ISNUMBER(OFFSET('Sanitation Data'!$D$11,0,10*ROW('Sanitation Data'!D80))),'Data Summary'!CN86="Yes"),OFFSET('Sanitation Data'!$D$11,0,10*ROW('Sanitation Data'!D80)),NA())</f>
        <v>#N/A</v>
      </c>
      <c r="Z86" s="505" t="e">
        <f ca="1">+IF(AND(ISNUMBER(OFFSET('Sanitation Data'!$D$12,0,10*ROW('Sanitation Data'!D80))),'Data Summary'!CO86="Yes"),OFFSET('Sanitation Data'!$D$12,0,10*ROW('Sanitation Data'!D80)),NA())</f>
        <v>#N/A</v>
      </c>
      <c r="AA86" s="505" t="e">
        <f ca="1">+IF(AND(ISNUMBER(OFFSET('Sanitation Data'!$E$4,0,10*ROW('Sanitation Data'!E80))),'Data Summary'!CP86="Yes"),100-OFFSET('Sanitation Data'!$E$4,0,10*ROW('Sanitation Data'!E80)),NA())</f>
        <v>#N/A</v>
      </c>
      <c r="AB86" s="505" t="e">
        <f ca="1">+IF(AND(ISNUMBER(OFFSET('Sanitation Data'!$E$6,0,10*ROW('Sanitation Data'!E80))),'Data Summary'!CQ86="Yes"),OFFSET('Sanitation Data'!$E$6,0,10*ROW('Sanitation Data'!E80)),NA())</f>
        <v>#N/A</v>
      </c>
      <c r="AC86" s="505" t="e">
        <f ca="1">+IF(AND(ISNUMBER(OFFSET('Sanitation Data'!$E$10,0,10*ROW('Sanitation Data'!E80))),'Data Summary'!CR86="Yes"),OFFSET('Sanitation Data'!$E$10,0,10*ROW('Sanitation Data'!E80)),NA())</f>
        <v>#N/A</v>
      </c>
      <c r="AD86" s="505" t="e">
        <f ca="1">+IF(AND(ISNUMBER(OFFSET('Sanitation Data'!$E$11,0,10*ROW('Sanitation Data'!E80))),'Data Summary'!CS86="Yes"),OFFSET('Sanitation Data'!$E$11,0,10*ROW('Sanitation Data'!E80)),NA())</f>
        <v>#N/A</v>
      </c>
      <c r="AE86" s="505" t="e">
        <f ca="1">+IF(AND(ISNUMBER(OFFSET('Sanitation Data'!$E$12,0,10*ROW('Sanitation Data'!E80))),'Data Summary'!CT86="Yes"),OFFSET('Sanitation Data'!$E$12,0,10*ROW('Sanitation Data'!E80)),NA())</f>
        <v>#N/A</v>
      </c>
      <c r="AF86" s="505" t="e">
        <f ca="1">+IF(AND(ISNUMBER(OFFSET('Sanitation Data'!$F$4,0,10*ROW('Sanitation Data'!F80))),'Data Summary'!CU86="Yes"),100-OFFSET('Sanitation Data'!$F$4,0,10*ROW('Sanitation Data'!F80)),NA())</f>
        <v>#N/A</v>
      </c>
      <c r="AG86" s="505" t="e">
        <f ca="1">+IF(AND(ISNUMBER(OFFSET('Sanitation Data'!$F$6,0,10*ROW('Sanitation Data'!F80))),'Data Summary'!CV86="Yes"),OFFSET('Sanitation Data'!$F$6,0,10*ROW('Sanitation Data'!F80)),NA())</f>
        <v>#N/A</v>
      </c>
      <c r="AH86" s="505" t="e">
        <f ca="1">+IF(AND(ISNUMBER(OFFSET('Sanitation Data'!$F$10,0,10*ROW('Sanitation Data'!F80))),'Data Summary'!CW86="Yes"),OFFSET('Sanitation Data'!$F$10,0,10*ROW('Sanitation Data'!F80)),NA())</f>
        <v>#N/A</v>
      </c>
      <c r="AI86" s="505" t="e">
        <f ca="1">+IF(AND(ISNUMBER(OFFSET('Sanitation Data'!$F$11,0,10*ROW('Sanitation Data'!F80))),'Data Summary'!CX86="Yes"),OFFSET('Sanitation Data'!$F$11,0,10*ROW('Sanitation Data'!F80)),NA())</f>
        <v>#N/A</v>
      </c>
      <c r="AJ86" s="505" t="e">
        <f ca="1">+IF(AND(ISNUMBER(OFFSET('Sanitation Data'!$F$12,0,10*ROW('Sanitation Data'!F80))),'Data Summary'!CY86="Yes"),OFFSET('Sanitation Data'!$F$12,0,10*ROW('Sanitation Data'!F80)),NA())</f>
        <v>#N/A</v>
      </c>
      <c r="AK86" s="505" t="e">
        <f ca="1">+IF(AND(ISNUMBER(OFFSET('Sanitation Data'!$G$4,0,10*ROW('Sanitation Data'!G80))),'Data Summary'!CZ86="Yes"),100-OFFSET('Sanitation Data'!$G$4,0,10*ROW('Sanitation Data'!G80)),NA())</f>
        <v>#N/A</v>
      </c>
      <c r="AL86" s="505" t="e">
        <f ca="1">+IF(AND(ISNUMBER(OFFSET('Sanitation Data'!$G$6,0,10*ROW('Sanitation Data'!G80))),'Data Summary'!DA86="Yes"),OFFSET('Sanitation Data'!$G$6,0,10*ROW('Sanitation Data'!G80)),NA())</f>
        <v>#N/A</v>
      </c>
      <c r="AM86" s="505" t="e">
        <f ca="1">+IF(AND(ISNUMBER(OFFSET('Sanitation Data'!$G$10,0,10*ROW('Sanitation Data'!G80))),'Data Summary'!DB86="Yes"),OFFSET('Sanitation Data'!$G$10,0,10*ROW('Sanitation Data'!G80)),NA())</f>
        <v>#N/A</v>
      </c>
      <c r="AN86" s="505" t="e">
        <f ca="1">+IF(AND(ISNUMBER(OFFSET('Sanitation Data'!$G$11,0,10*ROW('Sanitation Data'!G80))),'Data Summary'!DC86="Yes"),OFFSET('Sanitation Data'!$G$11,0,10*ROW('Sanitation Data'!G80)),NA())</f>
        <v>#N/A</v>
      </c>
      <c r="AO86" s="505" t="e">
        <f ca="1">+IF(AND(ISNUMBER(OFFSET('Sanitation Data'!$G$12,0,10*ROW('Sanitation Data'!G80))),'Data Summary'!DD86="Yes"),OFFSET('Sanitation Data'!$G$12,0,10*ROW('Sanitation Data'!G80)),NA())</f>
        <v>#N/A</v>
      </c>
      <c r="AP86" s="505" t="e">
        <f ca="1">+IF(AND(ISNUMBER(OFFSET('Sanitation Data'!$H$4,0,10*ROW('Sanitation Data'!H80))),'Data Summary'!DE86="Yes"),100-OFFSET('Sanitation Data'!$H$4,0,10*ROW('Sanitation Data'!H80)),NA())</f>
        <v>#N/A</v>
      </c>
      <c r="AQ86" s="505" t="e">
        <f ca="1">+IF(AND(ISNUMBER(OFFSET('Sanitation Data'!$H$6,0,10*ROW('Sanitation Data'!H80))),'Data Summary'!DF86="Yes"),OFFSET('Sanitation Data'!$H$6,0,10*ROW('Sanitation Data'!H80)),NA())</f>
        <v>#N/A</v>
      </c>
      <c r="AR86" s="505" t="e">
        <f ca="1">+IF(AND(ISNUMBER(OFFSET('Sanitation Data'!$H$10,0,10*ROW('Sanitation Data'!H80))),'Data Summary'!DG86="Yes"),OFFSET('Sanitation Data'!$H$10,0,10*ROW('Sanitation Data'!H80)),NA())</f>
        <v>#N/A</v>
      </c>
      <c r="AS86" s="505" t="e">
        <f ca="1">+IF(AND(ISNUMBER(OFFSET('Sanitation Data'!$H$11,0,10*ROW('Sanitation Data'!H80))),'Data Summary'!DH86="Yes"),OFFSET('Sanitation Data'!$H$11,0,10*ROW('Sanitation Data'!H80)),NA())</f>
        <v>#N/A</v>
      </c>
      <c r="AT86" s="505" t="e">
        <f ca="1">+IF(AND(ISNUMBER(OFFSET('Sanitation Data'!$H$12,0,10*ROW('Sanitation Data'!H80))),'Data Summary'!DI86="Yes"),OFFSET('Sanitation Data'!$H$12,0,10*ROW('Sanitation Data'!H80)),NA())</f>
        <v>#N/A</v>
      </c>
      <c r="AU86" s="505" t="e">
        <f ca="1">+IF(AND(ISNUMBER(OFFSET('Sanitation Data'!$I$4,0,10*ROW('Sanitation Data'!I80))),'Data Summary'!DJ86="Yes"),100-OFFSET('Sanitation Data'!$I$4,0,10*ROW('Sanitation Data'!I80)),NA())</f>
        <v>#N/A</v>
      </c>
      <c r="AV86" s="505" t="e">
        <f ca="1">+IF(AND(ISNUMBER(OFFSET('Sanitation Data'!$I$6,0,10*ROW('Sanitation Data'!I80))),'Data Summary'!DK86="Yes"),OFFSET('Sanitation Data'!$I$6,0,10*ROW('Sanitation Data'!I80)),NA())</f>
        <v>#N/A</v>
      </c>
      <c r="AW86" s="505" t="e">
        <f ca="1">+IF(AND(ISNUMBER(OFFSET('Sanitation Data'!$I$10,0,10*ROW('Sanitation Data'!I80))),'Data Summary'!DL86="Yes"),OFFSET('Sanitation Data'!$I$10,0,10*ROW('Sanitation Data'!I80)),NA())</f>
        <v>#N/A</v>
      </c>
      <c r="AX86" s="505" t="e">
        <f ca="1">+IF(AND(ISNUMBER(OFFSET('Sanitation Data'!$I$11,0,10*ROW('Sanitation Data'!I80))),'Data Summary'!DM86="Yes"),OFFSET('Sanitation Data'!$I$11,0,10*ROW('Sanitation Data'!I80)),NA())</f>
        <v>#N/A</v>
      </c>
      <c r="AY86" s="505" t="e">
        <f ca="1">+IF(AND(ISNUMBER(OFFSET('Sanitation Data'!$I$12,0,10*ROW('Sanitation Data'!I80))),'Data Summary'!DN86="Yes"),OFFSET('Sanitation Data'!$I$12,0,10*ROW('Sanitation Data'!I80)),NA())</f>
        <v>#N/A</v>
      </c>
      <c r="AZ86" s="506" t="e">
        <f ca="1">+IF(AND(ISNUMBER(OFFSET('Hygiene Data'!$D$5,0,10*ROW('Hygiene Data'!D80))),'Data Summary'!DO86="Yes"),OFFSET('Hygiene Data'!$D$5,0,10*ROW('Hygiene Data'!D80)),NA())</f>
        <v>#N/A</v>
      </c>
      <c r="BA86" s="506" t="e">
        <f ca="1">+IF(AND(ISNUMBER(OFFSET('Hygiene Data'!$D$7,0,10*ROW('Hygiene Data'!D80))),'Data Summary'!DP86="Yes"),OFFSET('Hygiene Data'!$D$7,0,10*ROW('Hygiene Data'!D80)),NA())</f>
        <v>#N/A</v>
      </c>
      <c r="BB86" s="506" t="e">
        <f ca="1">+IF(AND(ISNUMBER(OFFSET('Hygiene Data'!$D$9,0,10*ROW('Hygiene Data'!D80))),'Data Summary'!DQ86="Yes"),OFFSET('Hygiene Data'!$D$9,0,10*ROW('Hygiene Data'!D80)),NA())</f>
        <v>#N/A</v>
      </c>
      <c r="BC86" s="506" t="e">
        <f ca="1">+IF(AND(ISNUMBER(OFFSET('Hygiene Data'!$E$5,0,10*ROW('Hygiene Data'!E80))),'Data Summary'!DR86="Yes"),OFFSET('Hygiene Data'!$E$5,0,10*ROW('Hygiene Data'!E80)),NA())</f>
        <v>#N/A</v>
      </c>
      <c r="BD86" s="506" t="e">
        <f ca="1">+IF(AND(ISNUMBER(OFFSET('Hygiene Data'!$E$7,0,10*ROW('Hygiene Data'!E80))),'Data Summary'!DS86="Yes"),OFFSET('Hygiene Data'!$E$7,0,10*ROW('Hygiene Data'!E80)),NA())</f>
        <v>#N/A</v>
      </c>
      <c r="BE86" s="506" t="e">
        <f ca="1">+IF(AND(ISNUMBER(OFFSET('Hygiene Data'!$E$9,0,10*ROW('Hygiene Data'!E80))),'Data Summary'!DT86="Yes"),OFFSET('Hygiene Data'!$E$9,0,10*ROW('Hygiene Data'!E80)),NA())</f>
        <v>#N/A</v>
      </c>
      <c r="BF86" s="506" t="e">
        <f ca="1">+IF(AND(ISNUMBER(OFFSET('Hygiene Data'!$F$5,0,10*ROW('Hygiene Data'!F80))),'Data Summary'!DU86="Yes"),OFFSET('Hygiene Data'!$F$5,0,10*ROW('Hygiene Data'!F80)),NA())</f>
        <v>#N/A</v>
      </c>
      <c r="BG86" s="506" t="e">
        <f ca="1">+IF(AND(ISNUMBER(OFFSET('Hygiene Data'!$F$7,0,10*ROW('Hygiene Data'!F80))),'Data Summary'!DV86="Yes"),OFFSET('Hygiene Data'!$F$7,0,10*ROW('Hygiene Data'!F80)),NA())</f>
        <v>#N/A</v>
      </c>
      <c r="BH86" s="506" t="e">
        <f ca="1">+IF(AND(ISNUMBER(OFFSET('Hygiene Data'!$F$9,0,10*ROW('Hygiene Data'!F80))),'Data Summary'!DW86="Yes"),OFFSET('Hygiene Data'!$F$9,0,10*ROW('Hygiene Data'!F80)),NA())</f>
        <v>#N/A</v>
      </c>
      <c r="BI86" s="506" t="e">
        <f ca="1">+IF(AND(ISNUMBER(OFFSET('Hygiene Data'!$G$5,0,10*ROW('Hygiene Data'!G80))),'Data Summary'!DX86="Yes"),OFFSET('Hygiene Data'!$G$5,0,10*ROW('Hygiene Data'!G80)),NA())</f>
        <v>#N/A</v>
      </c>
      <c r="BJ86" s="506" t="e">
        <f ca="1">+IF(AND(ISNUMBER(OFFSET('Hygiene Data'!$G$7,0,10*ROW('Hygiene Data'!G80))),'Data Summary'!DY86="Yes"),OFFSET('Hygiene Data'!$G$7,0,10*ROW('Hygiene Data'!G80)),NA())</f>
        <v>#N/A</v>
      </c>
      <c r="BK86" s="506" t="e">
        <f ca="1">+IF(AND(ISNUMBER(OFFSET('Hygiene Data'!$G$9,0,10*ROW('Hygiene Data'!G80))),'Data Summary'!DZ86="Yes"),OFFSET('Hygiene Data'!$G$9,0,10*ROW('Hygiene Data'!G80)),NA())</f>
        <v>#N/A</v>
      </c>
      <c r="BL86" s="506" t="e">
        <f ca="1">+IF(AND(ISNUMBER(OFFSET('Hygiene Data'!$H$5,0,10*ROW('Hygiene Data'!H80))),'Data Summary'!EA86="Yes"),OFFSET('Hygiene Data'!$H$5,0,10*ROW('Hygiene Data'!H80)),NA())</f>
        <v>#N/A</v>
      </c>
      <c r="BM86" s="506" t="e">
        <f ca="1">+IF(AND(ISNUMBER(OFFSET('Hygiene Data'!$H$7,0,10*ROW('Hygiene Data'!H80))),'Data Summary'!EB86="Yes"),OFFSET('Hygiene Data'!$H$7,0,10*ROW('Hygiene Data'!H80)),NA())</f>
        <v>#N/A</v>
      </c>
      <c r="BN86" s="506" t="e">
        <f ca="1">+IF(AND(ISNUMBER(OFFSET('Hygiene Data'!$H$9,0,10*ROW('Hygiene Data'!H80))),'Data Summary'!EC86="Yes"),OFFSET('Hygiene Data'!$H$9,0,10*ROW('Hygiene Data'!H80)),NA())</f>
        <v>#N/A</v>
      </c>
      <c r="BO86" s="506" t="e">
        <f ca="1">+IF(AND(ISNUMBER(OFFSET('Hygiene Data'!$I$5,0,10*ROW('Hygiene Data'!I80))),'Data Summary'!ED86="Yes"),OFFSET('Hygiene Data'!$I$5,0,10*ROW('Hygiene Data'!I80)),NA())</f>
        <v>#N/A</v>
      </c>
      <c r="BP86" s="506" t="e">
        <f ca="1">+IF(AND(ISNUMBER(OFFSET('Hygiene Data'!$I$7,0,10*ROW('Hygiene Data'!I80))),'Data Summary'!EE86="Yes"),OFFSET('Hygiene Data'!$I$7,0,10*ROW('Hygiene Data'!I80)),NA())</f>
        <v>#N/A</v>
      </c>
      <c r="BQ86" s="506" t="e">
        <f ca="1">+IF(AND(ISNUMBER(OFFSET('Hygiene Data'!$I$9,0,10*ROW('Hygiene Data'!I80))),'Data Summary'!EF86="Yes"),OFFSET('Hygiene Data'!$I$9,0,10*ROW('Hygiene Data'!I80)),NA())</f>
        <v>#N/A</v>
      </c>
    </row>
    <row r="87" spans="1:69" x14ac:dyDescent="0.25">
      <c r="A87" s="502" t="e">
        <f ca="1">+RIGHT('Data Summary'!A87,LEN('Data Summary'!A87)-9)</f>
        <v>#VALUE!</v>
      </c>
      <c r="B87" s="476" t="str">
        <f ca="1">+IF(ISTEXT('Data Summary'!B87),'Data Summary'!B87,"")</f>
        <v/>
      </c>
      <c r="C87" s="503" t="e">
        <f ca="1">+VALUE('Data Summary'!C87)</f>
        <v>#VALUE!</v>
      </c>
      <c r="D87" s="504" t="e">
        <f ca="1">+IF(AND(ISNUMBER(OFFSET('Water Data'!$D$4,0,10*ROW('Water Data'!D81))),'Data Summary'!BS87="Yes"),100-OFFSET('Water Data'!$D$4,0,10*ROW('Water Data'!D81)),NA())</f>
        <v>#N/A</v>
      </c>
      <c r="E87" s="504" t="e">
        <f ca="1">+IF(AND(ISNUMBER(OFFSET('Water Data'!$D$6,0,10*ROW('Water Data'!D81))),'Data Summary'!BT87="Yes"),OFFSET('Water Data'!$D$6,0,10*ROW('Water Data'!D81)),NA())</f>
        <v>#N/A</v>
      </c>
      <c r="F87" s="504" t="e">
        <f ca="1">+IF(AND(ISNUMBER(OFFSET('Water Data'!$D$9,0,10*ROW('Water Data'!D81))),'Data Summary'!BU87="Yes"),OFFSET('Water Data'!$D$9,0,10*ROW('Water Data'!D81)),NA())</f>
        <v>#N/A</v>
      </c>
      <c r="G87" s="504" t="e">
        <f ca="1">+IF(AND(ISNUMBER(OFFSET('Water Data'!$E$4,0,10*ROW('Water Data'!E81))),'Data Summary'!BV87="Yes"),100-OFFSET('Water Data'!$E$4,0,10*ROW('Water Data'!E81)),NA())</f>
        <v>#N/A</v>
      </c>
      <c r="H87" s="504" t="e">
        <f ca="1">+IF(AND(ISNUMBER(OFFSET('Water Data'!$E$6,0,10*ROW('Water Data'!E81))),'Data Summary'!BW87="Yes"),OFFSET('Water Data'!$E$6,0,10*ROW('Water Data'!E81)),NA())</f>
        <v>#N/A</v>
      </c>
      <c r="I87" s="504" t="e">
        <f ca="1">+IF(AND(ISNUMBER(OFFSET('Water Data'!$E$9,0,10*ROW('Water Data'!E81))),'Data Summary'!BX87="Yes"),OFFSET('Water Data'!$E$9,0,10*ROW('Water Data'!E81)),NA())</f>
        <v>#N/A</v>
      </c>
      <c r="J87" s="504" t="e">
        <f ca="1">+IF(AND(ISNUMBER(OFFSET('Water Data'!$F$4,0,10*ROW('Water Data'!F81))),'Data Summary'!BY87="Yes"),100-OFFSET('Water Data'!$F$4,0,10*ROW('Water Data'!F81)),NA())</f>
        <v>#N/A</v>
      </c>
      <c r="K87" s="504" t="e">
        <f ca="1">+IF(AND(ISNUMBER(OFFSET('Water Data'!$F$6,0,10*ROW('Water Data'!F81))),'Data Summary'!BZ87="Yes"),OFFSET('Water Data'!$F$6,0,10*ROW('Water Data'!F81)),NA())</f>
        <v>#N/A</v>
      </c>
      <c r="L87" s="504" t="e">
        <f ca="1">+IF(AND(ISNUMBER(OFFSET('Water Data'!$F$9,0,10*ROW('Water Data'!F81))),'Data Summary'!CA87="Yes"),OFFSET('Water Data'!$F$9,0,10*ROW('Water Data'!F81)),NA())</f>
        <v>#N/A</v>
      </c>
      <c r="M87" s="504" t="e">
        <f ca="1">+IF(AND(ISNUMBER(OFFSET('Water Data'!$G$4,0,10*ROW('Water Data'!G81))),'Data Summary'!CB87="Yes"),100-OFFSET('Water Data'!$G$4,0,10*ROW('Water Data'!G81)),NA())</f>
        <v>#N/A</v>
      </c>
      <c r="N87" s="504" t="e">
        <f ca="1">+IF(AND(ISNUMBER(OFFSET('Water Data'!$G$6,0,10*ROW('Water Data'!G81))),'Data Summary'!CC87="Yes"),OFFSET('Water Data'!$G$6,0,10*ROW('Water Data'!G81)),NA())</f>
        <v>#N/A</v>
      </c>
      <c r="O87" s="504" t="e">
        <f ca="1">+IF(AND(ISNUMBER(OFFSET('Water Data'!$G$9,0,10*ROW('Water Data'!G81))),'Data Summary'!CD87="Yes"),OFFSET('Water Data'!$G$9,0,10*ROW('Water Data'!G81)),NA())</f>
        <v>#N/A</v>
      </c>
      <c r="P87" s="504" t="e">
        <f ca="1">+IF(AND(ISNUMBER(OFFSET('Water Data'!$H$4,0,10*ROW('Water Data'!H81))),'Data Summary'!CE87="Yes"),100-OFFSET('Water Data'!$H$4,0,10*ROW('Water Data'!H81)),NA())</f>
        <v>#N/A</v>
      </c>
      <c r="Q87" s="504" t="e">
        <f ca="1">+IF(AND(ISNUMBER(OFFSET('Water Data'!$H$6,0,10*ROW('Water Data'!H81))),'Data Summary'!CF87="Yes"),OFFSET('Water Data'!$H$6,0,10*ROW('Water Data'!H81)),NA())</f>
        <v>#N/A</v>
      </c>
      <c r="R87" s="504" t="e">
        <f ca="1">+IF(AND(ISNUMBER(OFFSET('Water Data'!$H$9,0,10*ROW('Water Data'!H81))),'Data Summary'!CG87="Yes"),OFFSET('Water Data'!$H$9,0,10*ROW('Water Data'!H81)),NA())</f>
        <v>#N/A</v>
      </c>
      <c r="S87" s="504" t="e">
        <f ca="1">+IF(AND(ISNUMBER(OFFSET('Water Data'!$I$4,0,10*ROW('Water Data'!I81))),'Data Summary'!CH87="Yes"),100-OFFSET('Water Data'!$I$4,0,10*ROW('Water Data'!I81)),NA())</f>
        <v>#N/A</v>
      </c>
      <c r="T87" s="504" t="e">
        <f ca="1">+IF(AND(ISNUMBER(OFFSET('Water Data'!$I$6,0,10*ROW('Water Data'!I81))),'Data Summary'!CI87="Yes"),OFFSET('Water Data'!$I$6,0,10*ROW('Water Data'!I81)),NA())</f>
        <v>#N/A</v>
      </c>
      <c r="U87" s="504" t="e">
        <f ca="1">+IF(AND(ISNUMBER(OFFSET('Water Data'!$I$9,0,10*ROW('Water Data'!I81))),'Data Summary'!CJ87="Yes"),OFFSET('Water Data'!$I$9,0,10*ROW('Water Data'!I81)),NA())</f>
        <v>#N/A</v>
      </c>
      <c r="V87" s="505" t="e">
        <f ca="1">+IF(AND(ISNUMBER(OFFSET('Sanitation Data'!$D$4,0,10*ROW('Sanitation Data'!D81))),'Data Summary'!CK87="Yes"),100-OFFSET('Sanitation Data'!$D$4,0,10*ROW('Sanitation Data'!D81)),NA())</f>
        <v>#N/A</v>
      </c>
      <c r="W87" s="505" t="e">
        <f ca="1">+IF(AND(ISNUMBER(OFFSET('Sanitation Data'!$D$6,0,10*ROW('Sanitation Data'!D81))),'Data Summary'!CL87="Yes"),OFFSET('Sanitation Data'!$D$6,0,10*ROW('Sanitation Data'!D81)),NA())</f>
        <v>#N/A</v>
      </c>
      <c r="X87" s="505" t="e">
        <f ca="1">+IF(AND(ISNUMBER(OFFSET('Sanitation Data'!$D$10,0,10*ROW('Sanitation Data'!D81))),'Data Summary'!CM87="Yes"),OFFSET('Sanitation Data'!$D$10,0,10*ROW('Sanitation Data'!D81)),NA())</f>
        <v>#N/A</v>
      </c>
      <c r="Y87" s="505" t="e">
        <f ca="1">+IF(AND(ISNUMBER(OFFSET('Sanitation Data'!$D$11,0,10*ROW('Sanitation Data'!D81))),'Data Summary'!CN87="Yes"),OFFSET('Sanitation Data'!$D$11,0,10*ROW('Sanitation Data'!D81)),NA())</f>
        <v>#N/A</v>
      </c>
      <c r="Z87" s="505" t="e">
        <f ca="1">+IF(AND(ISNUMBER(OFFSET('Sanitation Data'!$D$12,0,10*ROW('Sanitation Data'!D81))),'Data Summary'!CO87="Yes"),OFFSET('Sanitation Data'!$D$12,0,10*ROW('Sanitation Data'!D81)),NA())</f>
        <v>#N/A</v>
      </c>
      <c r="AA87" s="505" t="e">
        <f ca="1">+IF(AND(ISNUMBER(OFFSET('Sanitation Data'!$E$4,0,10*ROW('Sanitation Data'!E81))),'Data Summary'!CP87="Yes"),100-OFFSET('Sanitation Data'!$E$4,0,10*ROW('Sanitation Data'!E81)),NA())</f>
        <v>#N/A</v>
      </c>
      <c r="AB87" s="505" t="e">
        <f ca="1">+IF(AND(ISNUMBER(OFFSET('Sanitation Data'!$E$6,0,10*ROW('Sanitation Data'!E81))),'Data Summary'!CQ87="Yes"),OFFSET('Sanitation Data'!$E$6,0,10*ROW('Sanitation Data'!E81)),NA())</f>
        <v>#N/A</v>
      </c>
      <c r="AC87" s="505" t="e">
        <f ca="1">+IF(AND(ISNUMBER(OFFSET('Sanitation Data'!$E$10,0,10*ROW('Sanitation Data'!E81))),'Data Summary'!CR87="Yes"),OFFSET('Sanitation Data'!$E$10,0,10*ROW('Sanitation Data'!E81)),NA())</f>
        <v>#N/A</v>
      </c>
      <c r="AD87" s="505" t="e">
        <f ca="1">+IF(AND(ISNUMBER(OFFSET('Sanitation Data'!$E$11,0,10*ROW('Sanitation Data'!E81))),'Data Summary'!CS87="Yes"),OFFSET('Sanitation Data'!$E$11,0,10*ROW('Sanitation Data'!E81)),NA())</f>
        <v>#N/A</v>
      </c>
      <c r="AE87" s="505" t="e">
        <f ca="1">+IF(AND(ISNUMBER(OFFSET('Sanitation Data'!$E$12,0,10*ROW('Sanitation Data'!E81))),'Data Summary'!CT87="Yes"),OFFSET('Sanitation Data'!$E$12,0,10*ROW('Sanitation Data'!E81)),NA())</f>
        <v>#N/A</v>
      </c>
      <c r="AF87" s="505" t="e">
        <f ca="1">+IF(AND(ISNUMBER(OFFSET('Sanitation Data'!$F$4,0,10*ROW('Sanitation Data'!F81))),'Data Summary'!CU87="Yes"),100-OFFSET('Sanitation Data'!$F$4,0,10*ROW('Sanitation Data'!F81)),NA())</f>
        <v>#N/A</v>
      </c>
      <c r="AG87" s="505" t="e">
        <f ca="1">+IF(AND(ISNUMBER(OFFSET('Sanitation Data'!$F$6,0,10*ROW('Sanitation Data'!F81))),'Data Summary'!CV87="Yes"),OFFSET('Sanitation Data'!$F$6,0,10*ROW('Sanitation Data'!F81)),NA())</f>
        <v>#N/A</v>
      </c>
      <c r="AH87" s="505" t="e">
        <f ca="1">+IF(AND(ISNUMBER(OFFSET('Sanitation Data'!$F$10,0,10*ROW('Sanitation Data'!F81))),'Data Summary'!CW87="Yes"),OFFSET('Sanitation Data'!$F$10,0,10*ROW('Sanitation Data'!F81)),NA())</f>
        <v>#N/A</v>
      </c>
      <c r="AI87" s="505" t="e">
        <f ca="1">+IF(AND(ISNUMBER(OFFSET('Sanitation Data'!$F$11,0,10*ROW('Sanitation Data'!F81))),'Data Summary'!CX87="Yes"),OFFSET('Sanitation Data'!$F$11,0,10*ROW('Sanitation Data'!F81)),NA())</f>
        <v>#N/A</v>
      </c>
      <c r="AJ87" s="505" t="e">
        <f ca="1">+IF(AND(ISNUMBER(OFFSET('Sanitation Data'!$F$12,0,10*ROW('Sanitation Data'!F81))),'Data Summary'!CY87="Yes"),OFFSET('Sanitation Data'!$F$12,0,10*ROW('Sanitation Data'!F81)),NA())</f>
        <v>#N/A</v>
      </c>
      <c r="AK87" s="505" t="e">
        <f ca="1">+IF(AND(ISNUMBER(OFFSET('Sanitation Data'!$G$4,0,10*ROW('Sanitation Data'!G81))),'Data Summary'!CZ87="Yes"),100-OFFSET('Sanitation Data'!$G$4,0,10*ROW('Sanitation Data'!G81)),NA())</f>
        <v>#N/A</v>
      </c>
      <c r="AL87" s="505" t="e">
        <f ca="1">+IF(AND(ISNUMBER(OFFSET('Sanitation Data'!$G$6,0,10*ROW('Sanitation Data'!G81))),'Data Summary'!DA87="Yes"),OFFSET('Sanitation Data'!$G$6,0,10*ROW('Sanitation Data'!G81)),NA())</f>
        <v>#N/A</v>
      </c>
      <c r="AM87" s="505" t="e">
        <f ca="1">+IF(AND(ISNUMBER(OFFSET('Sanitation Data'!$G$10,0,10*ROW('Sanitation Data'!G81))),'Data Summary'!DB87="Yes"),OFFSET('Sanitation Data'!$G$10,0,10*ROW('Sanitation Data'!G81)),NA())</f>
        <v>#N/A</v>
      </c>
      <c r="AN87" s="505" t="e">
        <f ca="1">+IF(AND(ISNUMBER(OFFSET('Sanitation Data'!$G$11,0,10*ROW('Sanitation Data'!G81))),'Data Summary'!DC87="Yes"),OFFSET('Sanitation Data'!$G$11,0,10*ROW('Sanitation Data'!G81)),NA())</f>
        <v>#N/A</v>
      </c>
      <c r="AO87" s="505" t="e">
        <f ca="1">+IF(AND(ISNUMBER(OFFSET('Sanitation Data'!$G$12,0,10*ROW('Sanitation Data'!G81))),'Data Summary'!DD87="Yes"),OFFSET('Sanitation Data'!$G$12,0,10*ROW('Sanitation Data'!G81)),NA())</f>
        <v>#N/A</v>
      </c>
      <c r="AP87" s="505" t="e">
        <f ca="1">+IF(AND(ISNUMBER(OFFSET('Sanitation Data'!$H$4,0,10*ROW('Sanitation Data'!H81))),'Data Summary'!DE87="Yes"),100-OFFSET('Sanitation Data'!$H$4,0,10*ROW('Sanitation Data'!H81)),NA())</f>
        <v>#N/A</v>
      </c>
      <c r="AQ87" s="505" t="e">
        <f ca="1">+IF(AND(ISNUMBER(OFFSET('Sanitation Data'!$H$6,0,10*ROW('Sanitation Data'!H81))),'Data Summary'!DF87="Yes"),OFFSET('Sanitation Data'!$H$6,0,10*ROW('Sanitation Data'!H81)),NA())</f>
        <v>#N/A</v>
      </c>
      <c r="AR87" s="505" t="e">
        <f ca="1">+IF(AND(ISNUMBER(OFFSET('Sanitation Data'!$H$10,0,10*ROW('Sanitation Data'!H81))),'Data Summary'!DG87="Yes"),OFFSET('Sanitation Data'!$H$10,0,10*ROW('Sanitation Data'!H81)),NA())</f>
        <v>#N/A</v>
      </c>
      <c r="AS87" s="505" t="e">
        <f ca="1">+IF(AND(ISNUMBER(OFFSET('Sanitation Data'!$H$11,0,10*ROW('Sanitation Data'!H81))),'Data Summary'!DH87="Yes"),OFFSET('Sanitation Data'!$H$11,0,10*ROW('Sanitation Data'!H81)),NA())</f>
        <v>#N/A</v>
      </c>
      <c r="AT87" s="505" t="e">
        <f ca="1">+IF(AND(ISNUMBER(OFFSET('Sanitation Data'!$H$12,0,10*ROW('Sanitation Data'!H81))),'Data Summary'!DI87="Yes"),OFFSET('Sanitation Data'!$H$12,0,10*ROW('Sanitation Data'!H81)),NA())</f>
        <v>#N/A</v>
      </c>
      <c r="AU87" s="505" t="e">
        <f ca="1">+IF(AND(ISNUMBER(OFFSET('Sanitation Data'!$I$4,0,10*ROW('Sanitation Data'!I81))),'Data Summary'!DJ87="Yes"),100-OFFSET('Sanitation Data'!$I$4,0,10*ROW('Sanitation Data'!I81)),NA())</f>
        <v>#N/A</v>
      </c>
      <c r="AV87" s="505" t="e">
        <f ca="1">+IF(AND(ISNUMBER(OFFSET('Sanitation Data'!$I$6,0,10*ROW('Sanitation Data'!I81))),'Data Summary'!DK87="Yes"),OFFSET('Sanitation Data'!$I$6,0,10*ROW('Sanitation Data'!I81)),NA())</f>
        <v>#N/A</v>
      </c>
      <c r="AW87" s="505" t="e">
        <f ca="1">+IF(AND(ISNUMBER(OFFSET('Sanitation Data'!$I$10,0,10*ROW('Sanitation Data'!I81))),'Data Summary'!DL87="Yes"),OFFSET('Sanitation Data'!$I$10,0,10*ROW('Sanitation Data'!I81)),NA())</f>
        <v>#N/A</v>
      </c>
      <c r="AX87" s="505" t="e">
        <f ca="1">+IF(AND(ISNUMBER(OFFSET('Sanitation Data'!$I$11,0,10*ROW('Sanitation Data'!I81))),'Data Summary'!DM87="Yes"),OFFSET('Sanitation Data'!$I$11,0,10*ROW('Sanitation Data'!I81)),NA())</f>
        <v>#N/A</v>
      </c>
      <c r="AY87" s="505" t="e">
        <f ca="1">+IF(AND(ISNUMBER(OFFSET('Sanitation Data'!$I$12,0,10*ROW('Sanitation Data'!I81))),'Data Summary'!DN87="Yes"),OFFSET('Sanitation Data'!$I$12,0,10*ROW('Sanitation Data'!I81)),NA())</f>
        <v>#N/A</v>
      </c>
      <c r="AZ87" s="506" t="e">
        <f ca="1">+IF(AND(ISNUMBER(OFFSET('Hygiene Data'!$D$5,0,10*ROW('Hygiene Data'!D81))),'Data Summary'!DO87="Yes"),OFFSET('Hygiene Data'!$D$5,0,10*ROW('Hygiene Data'!D81)),NA())</f>
        <v>#N/A</v>
      </c>
      <c r="BA87" s="506" t="e">
        <f ca="1">+IF(AND(ISNUMBER(OFFSET('Hygiene Data'!$D$7,0,10*ROW('Hygiene Data'!D81))),'Data Summary'!DP87="Yes"),OFFSET('Hygiene Data'!$D$7,0,10*ROW('Hygiene Data'!D81)),NA())</f>
        <v>#N/A</v>
      </c>
      <c r="BB87" s="506" t="e">
        <f ca="1">+IF(AND(ISNUMBER(OFFSET('Hygiene Data'!$D$9,0,10*ROW('Hygiene Data'!D81))),'Data Summary'!DQ87="Yes"),OFFSET('Hygiene Data'!$D$9,0,10*ROW('Hygiene Data'!D81)),NA())</f>
        <v>#N/A</v>
      </c>
      <c r="BC87" s="506" t="e">
        <f ca="1">+IF(AND(ISNUMBER(OFFSET('Hygiene Data'!$E$5,0,10*ROW('Hygiene Data'!E81))),'Data Summary'!DR87="Yes"),OFFSET('Hygiene Data'!$E$5,0,10*ROW('Hygiene Data'!E81)),NA())</f>
        <v>#N/A</v>
      </c>
      <c r="BD87" s="506" t="e">
        <f ca="1">+IF(AND(ISNUMBER(OFFSET('Hygiene Data'!$E$7,0,10*ROW('Hygiene Data'!E81))),'Data Summary'!DS87="Yes"),OFFSET('Hygiene Data'!$E$7,0,10*ROW('Hygiene Data'!E81)),NA())</f>
        <v>#N/A</v>
      </c>
      <c r="BE87" s="506" t="e">
        <f ca="1">+IF(AND(ISNUMBER(OFFSET('Hygiene Data'!$E$9,0,10*ROW('Hygiene Data'!E81))),'Data Summary'!DT87="Yes"),OFFSET('Hygiene Data'!$E$9,0,10*ROW('Hygiene Data'!E81)),NA())</f>
        <v>#N/A</v>
      </c>
      <c r="BF87" s="506" t="e">
        <f ca="1">+IF(AND(ISNUMBER(OFFSET('Hygiene Data'!$F$5,0,10*ROW('Hygiene Data'!F81))),'Data Summary'!DU87="Yes"),OFFSET('Hygiene Data'!$F$5,0,10*ROW('Hygiene Data'!F81)),NA())</f>
        <v>#N/A</v>
      </c>
      <c r="BG87" s="506" t="e">
        <f ca="1">+IF(AND(ISNUMBER(OFFSET('Hygiene Data'!$F$7,0,10*ROW('Hygiene Data'!F81))),'Data Summary'!DV87="Yes"),OFFSET('Hygiene Data'!$F$7,0,10*ROW('Hygiene Data'!F81)),NA())</f>
        <v>#N/A</v>
      </c>
      <c r="BH87" s="506" t="e">
        <f ca="1">+IF(AND(ISNUMBER(OFFSET('Hygiene Data'!$F$9,0,10*ROW('Hygiene Data'!F81))),'Data Summary'!DW87="Yes"),OFFSET('Hygiene Data'!$F$9,0,10*ROW('Hygiene Data'!F81)),NA())</f>
        <v>#N/A</v>
      </c>
      <c r="BI87" s="506" t="e">
        <f ca="1">+IF(AND(ISNUMBER(OFFSET('Hygiene Data'!$G$5,0,10*ROW('Hygiene Data'!G81))),'Data Summary'!DX87="Yes"),OFFSET('Hygiene Data'!$G$5,0,10*ROW('Hygiene Data'!G81)),NA())</f>
        <v>#N/A</v>
      </c>
      <c r="BJ87" s="506" t="e">
        <f ca="1">+IF(AND(ISNUMBER(OFFSET('Hygiene Data'!$G$7,0,10*ROW('Hygiene Data'!G81))),'Data Summary'!DY87="Yes"),OFFSET('Hygiene Data'!$G$7,0,10*ROW('Hygiene Data'!G81)),NA())</f>
        <v>#N/A</v>
      </c>
      <c r="BK87" s="506" t="e">
        <f ca="1">+IF(AND(ISNUMBER(OFFSET('Hygiene Data'!$G$9,0,10*ROW('Hygiene Data'!G81))),'Data Summary'!DZ87="Yes"),OFFSET('Hygiene Data'!$G$9,0,10*ROW('Hygiene Data'!G81)),NA())</f>
        <v>#N/A</v>
      </c>
      <c r="BL87" s="506" t="e">
        <f ca="1">+IF(AND(ISNUMBER(OFFSET('Hygiene Data'!$H$5,0,10*ROW('Hygiene Data'!H81))),'Data Summary'!EA87="Yes"),OFFSET('Hygiene Data'!$H$5,0,10*ROW('Hygiene Data'!H81)),NA())</f>
        <v>#N/A</v>
      </c>
      <c r="BM87" s="506" t="e">
        <f ca="1">+IF(AND(ISNUMBER(OFFSET('Hygiene Data'!$H$7,0,10*ROW('Hygiene Data'!H81))),'Data Summary'!EB87="Yes"),OFFSET('Hygiene Data'!$H$7,0,10*ROW('Hygiene Data'!H81)),NA())</f>
        <v>#N/A</v>
      </c>
      <c r="BN87" s="506" t="e">
        <f ca="1">+IF(AND(ISNUMBER(OFFSET('Hygiene Data'!$H$9,0,10*ROW('Hygiene Data'!H81))),'Data Summary'!EC87="Yes"),OFFSET('Hygiene Data'!$H$9,0,10*ROW('Hygiene Data'!H81)),NA())</f>
        <v>#N/A</v>
      </c>
      <c r="BO87" s="506" t="e">
        <f ca="1">+IF(AND(ISNUMBER(OFFSET('Hygiene Data'!$I$5,0,10*ROW('Hygiene Data'!I81))),'Data Summary'!ED87="Yes"),OFFSET('Hygiene Data'!$I$5,0,10*ROW('Hygiene Data'!I81)),NA())</f>
        <v>#N/A</v>
      </c>
      <c r="BP87" s="506" t="e">
        <f ca="1">+IF(AND(ISNUMBER(OFFSET('Hygiene Data'!$I$7,0,10*ROW('Hygiene Data'!I81))),'Data Summary'!EE87="Yes"),OFFSET('Hygiene Data'!$I$7,0,10*ROW('Hygiene Data'!I81)),NA())</f>
        <v>#N/A</v>
      </c>
      <c r="BQ87" s="506" t="e">
        <f ca="1">+IF(AND(ISNUMBER(OFFSET('Hygiene Data'!$I$9,0,10*ROW('Hygiene Data'!I81))),'Data Summary'!EF87="Yes"),OFFSET('Hygiene Data'!$I$9,0,10*ROW('Hygiene Data'!I81)),NA())</f>
        <v>#N/A</v>
      </c>
    </row>
    <row r="88" spans="1:69" x14ac:dyDescent="0.25">
      <c r="A88" s="502" t="e">
        <f ca="1">+RIGHT('Data Summary'!A88,LEN('Data Summary'!A88)-9)</f>
        <v>#VALUE!</v>
      </c>
      <c r="B88" s="476" t="str">
        <f ca="1">+IF(ISTEXT('Data Summary'!B88),'Data Summary'!B88,"")</f>
        <v/>
      </c>
      <c r="C88" s="503" t="e">
        <f ca="1">+VALUE('Data Summary'!C88)</f>
        <v>#VALUE!</v>
      </c>
      <c r="D88" s="504" t="e">
        <f ca="1">+IF(AND(ISNUMBER(OFFSET('Water Data'!$D$4,0,10*ROW('Water Data'!D82))),'Data Summary'!BS88="Yes"),100-OFFSET('Water Data'!$D$4,0,10*ROW('Water Data'!D82)),NA())</f>
        <v>#N/A</v>
      </c>
      <c r="E88" s="504" t="e">
        <f ca="1">+IF(AND(ISNUMBER(OFFSET('Water Data'!$D$6,0,10*ROW('Water Data'!D82))),'Data Summary'!BT88="Yes"),OFFSET('Water Data'!$D$6,0,10*ROW('Water Data'!D82)),NA())</f>
        <v>#N/A</v>
      </c>
      <c r="F88" s="504" t="e">
        <f ca="1">+IF(AND(ISNUMBER(OFFSET('Water Data'!$D$9,0,10*ROW('Water Data'!D82))),'Data Summary'!BU88="Yes"),OFFSET('Water Data'!$D$9,0,10*ROW('Water Data'!D82)),NA())</f>
        <v>#N/A</v>
      </c>
      <c r="G88" s="504" t="e">
        <f ca="1">+IF(AND(ISNUMBER(OFFSET('Water Data'!$E$4,0,10*ROW('Water Data'!E82))),'Data Summary'!BV88="Yes"),100-OFFSET('Water Data'!$E$4,0,10*ROW('Water Data'!E82)),NA())</f>
        <v>#N/A</v>
      </c>
      <c r="H88" s="504" t="e">
        <f ca="1">+IF(AND(ISNUMBER(OFFSET('Water Data'!$E$6,0,10*ROW('Water Data'!E82))),'Data Summary'!BW88="Yes"),OFFSET('Water Data'!$E$6,0,10*ROW('Water Data'!E82)),NA())</f>
        <v>#N/A</v>
      </c>
      <c r="I88" s="504" t="e">
        <f ca="1">+IF(AND(ISNUMBER(OFFSET('Water Data'!$E$9,0,10*ROW('Water Data'!E82))),'Data Summary'!BX88="Yes"),OFFSET('Water Data'!$E$9,0,10*ROW('Water Data'!E82)),NA())</f>
        <v>#N/A</v>
      </c>
      <c r="J88" s="504" t="e">
        <f ca="1">+IF(AND(ISNUMBER(OFFSET('Water Data'!$F$4,0,10*ROW('Water Data'!F82))),'Data Summary'!BY88="Yes"),100-OFFSET('Water Data'!$F$4,0,10*ROW('Water Data'!F82)),NA())</f>
        <v>#N/A</v>
      </c>
      <c r="K88" s="504" t="e">
        <f ca="1">+IF(AND(ISNUMBER(OFFSET('Water Data'!$F$6,0,10*ROW('Water Data'!F82))),'Data Summary'!BZ88="Yes"),OFFSET('Water Data'!$F$6,0,10*ROW('Water Data'!F82)),NA())</f>
        <v>#N/A</v>
      </c>
      <c r="L88" s="504" t="e">
        <f ca="1">+IF(AND(ISNUMBER(OFFSET('Water Data'!$F$9,0,10*ROW('Water Data'!F82))),'Data Summary'!CA88="Yes"),OFFSET('Water Data'!$F$9,0,10*ROW('Water Data'!F82)),NA())</f>
        <v>#N/A</v>
      </c>
      <c r="M88" s="504" t="e">
        <f ca="1">+IF(AND(ISNUMBER(OFFSET('Water Data'!$G$4,0,10*ROW('Water Data'!G82))),'Data Summary'!CB88="Yes"),100-OFFSET('Water Data'!$G$4,0,10*ROW('Water Data'!G82)),NA())</f>
        <v>#N/A</v>
      </c>
      <c r="N88" s="504" t="e">
        <f ca="1">+IF(AND(ISNUMBER(OFFSET('Water Data'!$G$6,0,10*ROW('Water Data'!G82))),'Data Summary'!CC88="Yes"),OFFSET('Water Data'!$G$6,0,10*ROW('Water Data'!G82)),NA())</f>
        <v>#N/A</v>
      </c>
      <c r="O88" s="504" t="e">
        <f ca="1">+IF(AND(ISNUMBER(OFFSET('Water Data'!$G$9,0,10*ROW('Water Data'!G82))),'Data Summary'!CD88="Yes"),OFFSET('Water Data'!$G$9,0,10*ROW('Water Data'!G82)),NA())</f>
        <v>#N/A</v>
      </c>
      <c r="P88" s="504" t="e">
        <f ca="1">+IF(AND(ISNUMBER(OFFSET('Water Data'!$H$4,0,10*ROW('Water Data'!H82))),'Data Summary'!CE88="Yes"),100-OFFSET('Water Data'!$H$4,0,10*ROW('Water Data'!H82)),NA())</f>
        <v>#N/A</v>
      </c>
      <c r="Q88" s="504" t="e">
        <f ca="1">+IF(AND(ISNUMBER(OFFSET('Water Data'!$H$6,0,10*ROW('Water Data'!H82))),'Data Summary'!CF88="Yes"),OFFSET('Water Data'!$H$6,0,10*ROW('Water Data'!H82)),NA())</f>
        <v>#N/A</v>
      </c>
      <c r="R88" s="504" t="e">
        <f ca="1">+IF(AND(ISNUMBER(OFFSET('Water Data'!$H$9,0,10*ROW('Water Data'!H82))),'Data Summary'!CG88="Yes"),OFFSET('Water Data'!$H$9,0,10*ROW('Water Data'!H82)),NA())</f>
        <v>#N/A</v>
      </c>
      <c r="S88" s="504" t="e">
        <f ca="1">+IF(AND(ISNUMBER(OFFSET('Water Data'!$I$4,0,10*ROW('Water Data'!I82))),'Data Summary'!CH88="Yes"),100-OFFSET('Water Data'!$I$4,0,10*ROW('Water Data'!I82)),NA())</f>
        <v>#N/A</v>
      </c>
      <c r="T88" s="504" t="e">
        <f ca="1">+IF(AND(ISNUMBER(OFFSET('Water Data'!$I$6,0,10*ROW('Water Data'!I82))),'Data Summary'!CI88="Yes"),OFFSET('Water Data'!$I$6,0,10*ROW('Water Data'!I82)),NA())</f>
        <v>#N/A</v>
      </c>
      <c r="U88" s="504" t="e">
        <f ca="1">+IF(AND(ISNUMBER(OFFSET('Water Data'!$I$9,0,10*ROW('Water Data'!I82))),'Data Summary'!CJ88="Yes"),OFFSET('Water Data'!$I$9,0,10*ROW('Water Data'!I82)),NA())</f>
        <v>#N/A</v>
      </c>
      <c r="V88" s="505" t="e">
        <f ca="1">+IF(AND(ISNUMBER(OFFSET('Sanitation Data'!$D$4,0,10*ROW('Sanitation Data'!D82))),'Data Summary'!CK88="Yes"),100-OFFSET('Sanitation Data'!$D$4,0,10*ROW('Sanitation Data'!D82)),NA())</f>
        <v>#N/A</v>
      </c>
      <c r="W88" s="505" t="e">
        <f ca="1">+IF(AND(ISNUMBER(OFFSET('Sanitation Data'!$D$6,0,10*ROW('Sanitation Data'!D82))),'Data Summary'!CL88="Yes"),OFFSET('Sanitation Data'!$D$6,0,10*ROW('Sanitation Data'!D82)),NA())</f>
        <v>#N/A</v>
      </c>
      <c r="X88" s="505" t="e">
        <f ca="1">+IF(AND(ISNUMBER(OFFSET('Sanitation Data'!$D$10,0,10*ROW('Sanitation Data'!D82))),'Data Summary'!CM88="Yes"),OFFSET('Sanitation Data'!$D$10,0,10*ROW('Sanitation Data'!D82)),NA())</f>
        <v>#N/A</v>
      </c>
      <c r="Y88" s="505" t="e">
        <f ca="1">+IF(AND(ISNUMBER(OFFSET('Sanitation Data'!$D$11,0,10*ROW('Sanitation Data'!D82))),'Data Summary'!CN88="Yes"),OFFSET('Sanitation Data'!$D$11,0,10*ROW('Sanitation Data'!D82)),NA())</f>
        <v>#N/A</v>
      </c>
      <c r="Z88" s="505" t="e">
        <f ca="1">+IF(AND(ISNUMBER(OFFSET('Sanitation Data'!$D$12,0,10*ROW('Sanitation Data'!D82))),'Data Summary'!CO88="Yes"),OFFSET('Sanitation Data'!$D$12,0,10*ROW('Sanitation Data'!D82)),NA())</f>
        <v>#N/A</v>
      </c>
      <c r="AA88" s="505" t="e">
        <f ca="1">+IF(AND(ISNUMBER(OFFSET('Sanitation Data'!$E$4,0,10*ROW('Sanitation Data'!E82))),'Data Summary'!CP88="Yes"),100-OFFSET('Sanitation Data'!$E$4,0,10*ROW('Sanitation Data'!E82)),NA())</f>
        <v>#N/A</v>
      </c>
      <c r="AB88" s="505" t="e">
        <f ca="1">+IF(AND(ISNUMBER(OFFSET('Sanitation Data'!$E$6,0,10*ROW('Sanitation Data'!E82))),'Data Summary'!CQ88="Yes"),OFFSET('Sanitation Data'!$E$6,0,10*ROW('Sanitation Data'!E82)),NA())</f>
        <v>#N/A</v>
      </c>
      <c r="AC88" s="505" t="e">
        <f ca="1">+IF(AND(ISNUMBER(OFFSET('Sanitation Data'!$E$10,0,10*ROW('Sanitation Data'!E82))),'Data Summary'!CR88="Yes"),OFFSET('Sanitation Data'!$E$10,0,10*ROW('Sanitation Data'!E82)),NA())</f>
        <v>#N/A</v>
      </c>
      <c r="AD88" s="505" t="e">
        <f ca="1">+IF(AND(ISNUMBER(OFFSET('Sanitation Data'!$E$11,0,10*ROW('Sanitation Data'!E82))),'Data Summary'!CS88="Yes"),OFFSET('Sanitation Data'!$E$11,0,10*ROW('Sanitation Data'!E82)),NA())</f>
        <v>#N/A</v>
      </c>
      <c r="AE88" s="505" t="e">
        <f ca="1">+IF(AND(ISNUMBER(OFFSET('Sanitation Data'!$E$12,0,10*ROW('Sanitation Data'!E82))),'Data Summary'!CT88="Yes"),OFFSET('Sanitation Data'!$E$12,0,10*ROW('Sanitation Data'!E82)),NA())</f>
        <v>#N/A</v>
      </c>
      <c r="AF88" s="505" t="e">
        <f ca="1">+IF(AND(ISNUMBER(OFFSET('Sanitation Data'!$F$4,0,10*ROW('Sanitation Data'!F82))),'Data Summary'!CU88="Yes"),100-OFFSET('Sanitation Data'!$F$4,0,10*ROW('Sanitation Data'!F82)),NA())</f>
        <v>#N/A</v>
      </c>
      <c r="AG88" s="505" t="e">
        <f ca="1">+IF(AND(ISNUMBER(OFFSET('Sanitation Data'!$F$6,0,10*ROW('Sanitation Data'!F82))),'Data Summary'!CV88="Yes"),OFFSET('Sanitation Data'!$F$6,0,10*ROW('Sanitation Data'!F82)),NA())</f>
        <v>#N/A</v>
      </c>
      <c r="AH88" s="505" t="e">
        <f ca="1">+IF(AND(ISNUMBER(OFFSET('Sanitation Data'!$F$10,0,10*ROW('Sanitation Data'!F82))),'Data Summary'!CW88="Yes"),OFFSET('Sanitation Data'!$F$10,0,10*ROW('Sanitation Data'!F82)),NA())</f>
        <v>#N/A</v>
      </c>
      <c r="AI88" s="505" t="e">
        <f ca="1">+IF(AND(ISNUMBER(OFFSET('Sanitation Data'!$F$11,0,10*ROW('Sanitation Data'!F82))),'Data Summary'!CX88="Yes"),OFFSET('Sanitation Data'!$F$11,0,10*ROW('Sanitation Data'!F82)),NA())</f>
        <v>#N/A</v>
      </c>
      <c r="AJ88" s="505" t="e">
        <f ca="1">+IF(AND(ISNUMBER(OFFSET('Sanitation Data'!$F$12,0,10*ROW('Sanitation Data'!F82))),'Data Summary'!CY88="Yes"),OFFSET('Sanitation Data'!$F$12,0,10*ROW('Sanitation Data'!F82)),NA())</f>
        <v>#N/A</v>
      </c>
      <c r="AK88" s="505" t="e">
        <f ca="1">+IF(AND(ISNUMBER(OFFSET('Sanitation Data'!$G$4,0,10*ROW('Sanitation Data'!G82))),'Data Summary'!CZ88="Yes"),100-OFFSET('Sanitation Data'!$G$4,0,10*ROW('Sanitation Data'!G82)),NA())</f>
        <v>#N/A</v>
      </c>
      <c r="AL88" s="505" t="e">
        <f ca="1">+IF(AND(ISNUMBER(OFFSET('Sanitation Data'!$G$6,0,10*ROW('Sanitation Data'!G82))),'Data Summary'!DA88="Yes"),OFFSET('Sanitation Data'!$G$6,0,10*ROW('Sanitation Data'!G82)),NA())</f>
        <v>#N/A</v>
      </c>
      <c r="AM88" s="505" t="e">
        <f ca="1">+IF(AND(ISNUMBER(OFFSET('Sanitation Data'!$G$10,0,10*ROW('Sanitation Data'!G82))),'Data Summary'!DB88="Yes"),OFFSET('Sanitation Data'!$G$10,0,10*ROW('Sanitation Data'!G82)),NA())</f>
        <v>#N/A</v>
      </c>
      <c r="AN88" s="505" t="e">
        <f ca="1">+IF(AND(ISNUMBER(OFFSET('Sanitation Data'!$G$11,0,10*ROW('Sanitation Data'!G82))),'Data Summary'!DC88="Yes"),OFFSET('Sanitation Data'!$G$11,0,10*ROW('Sanitation Data'!G82)),NA())</f>
        <v>#N/A</v>
      </c>
      <c r="AO88" s="505" t="e">
        <f ca="1">+IF(AND(ISNUMBER(OFFSET('Sanitation Data'!$G$12,0,10*ROW('Sanitation Data'!G82))),'Data Summary'!DD88="Yes"),OFFSET('Sanitation Data'!$G$12,0,10*ROW('Sanitation Data'!G82)),NA())</f>
        <v>#N/A</v>
      </c>
      <c r="AP88" s="505" t="e">
        <f ca="1">+IF(AND(ISNUMBER(OFFSET('Sanitation Data'!$H$4,0,10*ROW('Sanitation Data'!H82))),'Data Summary'!DE88="Yes"),100-OFFSET('Sanitation Data'!$H$4,0,10*ROW('Sanitation Data'!H82)),NA())</f>
        <v>#N/A</v>
      </c>
      <c r="AQ88" s="505" t="e">
        <f ca="1">+IF(AND(ISNUMBER(OFFSET('Sanitation Data'!$H$6,0,10*ROW('Sanitation Data'!H82))),'Data Summary'!DF88="Yes"),OFFSET('Sanitation Data'!$H$6,0,10*ROW('Sanitation Data'!H82)),NA())</f>
        <v>#N/A</v>
      </c>
      <c r="AR88" s="505" t="e">
        <f ca="1">+IF(AND(ISNUMBER(OFFSET('Sanitation Data'!$H$10,0,10*ROW('Sanitation Data'!H82))),'Data Summary'!DG88="Yes"),OFFSET('Sanitation Data'!$H$10,0,10*ROW('Sanitation Data'!H82)),NA())</f>
        <v>#N/A</v>
      </c>
      <c r="AS88" s="505" t="e">
        <f ca="1">+IF(AND(ISNUMBER(OFFSET('Sanitation Data'!$H$11,0,10*ROW('Sanitation Data'!H82))),'Data Summary'!DH88="Yes"),OFFSET('Sanitation Data'!$H$11,0,10*ROW('Sanitation Data'!H82)),NA())</f>
        <v>#N/A</v>
      </c>
      <c r="AT88" s="505" t="e">
        <f ca="1">+IF(AND(ISNUMBER(OFFSET('Sanitation Data'!$H$12,0,10*ROW('Sanitation Data'!H82))),'Data Summary'!DI88="Yes"),OFFSET('Sanitation Data'!$H$12,0,10*ROW('Sanitation Data'!H82)),NA())</f>
        <v>#N/A</v>
      </c>
      <c r="AU88" s="505" t="e">
        <f ca="1">+IF(AND(ISNUMBER(OFFSET('Sanitation Data'!$I$4,0,10*ROW('Sanitation Data'!I82))),'Data Summary'!DJ88="Yes"),100-OFFSET('Sanitation Data'!$I$4,0,10*ROW('Sanitation Data'!I82)),NA())</f>
        <v>#N/A</v>
      </c>
      <c r="AV88" s="505" t="e">
        <f ca="1">+IF(AND(ISNUMBER(OFFSET('Sanitation Data'!$I$6,0,10*ROW('Sanitation Data'!I82))),'Data Summary'!DK88="Yes"),OFFSET('Sanitation Data'!$I$6,0,10*ROW('Sanitation Data'!I82)),NA())</f>
        <v>#N/A</v>
      </c>
      <c r="AW88" s="505" t="e">
        <f ca="1">+IF(AND(ISNUMBER(OFFSET('Sanitation Data'!$I$10,0,10*ROW('Sanitation Data'!I82))),'Data Summary'!DL88="Yes"),OFFSET('Sanitation Data'!$I$10,0,10*ROW('Sanitation Data'!I82)),NA())</f>
        <v>#N/A</v>
      </c>
      <c r="AX88" s="505" t="e">
        <f ca="1">+IF(AND(ISNUMBER(OFFSET('Sanitation Data'!$I$11,0,10*ROW('Sanitation Data'!I82))),'Data Summary'!DM88="Yes"),OFFSET('Sanitation Data'!$I$11,0,10*ROW('Sanitation Data'!I82)),NA())</f>
        <v>#N/A</v>
      </c>
      <c r="AY88" s="505" t="e">
        <f ca="1">+IF(AND(ISNUMBER(OFFSET('Sanitation Data'!$I$12,0,10*ROW('Sanitation Data'!I82))),'Data Summary'!DN88="Yes"),OFFSET('Sanitation Data'!$I$12,0,10*ROW('Sanitation Data'!I82)),NA())</f>
        <v>#N/A</v>
      </c>
      <c r="AZ88" s="506" t="e">
        <f ca="1">+IF(AND(ISNUMBER(OFFSET('Hygiene Data'!$D$5,0,10*ROW('Hygiene Data'!D82))),'Data Summary'!DO88="Yes"),OFFSET('Hygiene Data'!$D$5,0,10*ROW('Hygiene Data'!D82)),NA())</f>
        <v>#N/A</v>
      </c>
      <c r="BA88" s="506" t="e">
        <f ca="1">+IF(AND(ISNUMBER(OFFSET('Hygiene Data'!$D$7,0,10*ROW('Hygiene Data'!D82))),'Data Summary'!DP88="Yes"),OFFSET('Hygiene Data'!$D$7,0,10*ROW('Hygiene Data'!D82)),NA())</f>
        <v>#N/A</v>
      </c>
      <c r="BB88" s="506" t="e">
        <f ca="1">+IF(AND(ISNUMBER(OFFSET('Hygiene Data'!$D$9,0,10*ROW('Hygiene Data'!D82))),'Data Summary'!DQ88="Yes"),OFFSET('Hygiene Data'!$D$9,0,10*ROW('Hygiene Data'!D82)),NA())</f>
        <v>#N/A</v>
      </c>
      <c r="BC88" s="506" t="e">
        <f ca="1">+IF(AND(ISNUMBER(OFFSET('Hygiene Data'!$E$5,0,10*ROW('Hygiene Data'!E82))),'Data Summary'!DR88="Yes"),OFFSET('Hygiene Data'!$E$5,0,10*ROW('Hygiene Data'!E82)),NA())</f>
        <v>#N/A</v>
      </c>
      <c r="BD88" s="506" t="e">
        <f ca="1">+IF(AND(ISNUMBER(OFFSET('Hygiene Data'!$E$7,0,10*ROW('Hygiene Data'!E82))),'Data Summary'!DS88="Yes"),OFFSET('Hygiene Data'!$E$7,0,10*ROW('Hygiene Data'!E82)),NA())</f>
        <v>#N/A</v>
      </c>
      <c r="BE88" s="506" t="e">
        <f ca="1">+IF(AND(ISNUMBER(OFFSET('Hygiene Data'!$E$9,0,10*ROW('Hygiene Data'!E82))),'Data Summary'!DT88="Yes"),OFFSET('Hygiene Data'!$E$9,0,10*ROW('Hygiene Data'!E82)),NA())</f>
        <v>#N/A</v>
      </c>
      <c r="BF88" s="506" t="e">
        <f ca="1">+IF(AND(ISNUMBER(OFFSET('Hygiene Data'!$F$5,0,10*ROW('Hygiene Data'!F82))),'Data Summary'!DU88="Yes"),OFFSET('Hygiene Data'!$F$5,0,10*ROW('Hygiene Data'!F82)),NA())</f>
        <v>#N/A</v>
      </c>
      <c r="BG88" s="506" t="e">
        <f ca="1">+IF(AND(ISNUMBER(OFFSET('Hygiene Data'!$F$7,0,10*ROW('Hygiene Data'!F82))),'Data Summary'!DV88="Yes"),OFFSET('Hygiene Data'!$F$7,0,10*ROW('Hygiene Data'!F82)),NA())</f>
        <v>#N/A</v>
      </c>
      <c r="BH88" s="506" t="e">
        <f ca="1">+IF(AND(ISNUMBER(OFFSET('Hygiene Data'!$F$9,0,10*ROW('Hygiene Data'!F82))),'Data Summary'!DW88="Yes"),OFFSET('Hygiene Data'!$F$9,0,10*ROW('Hygiene Data'!F82)),NA())</f>
        <v>#N/A</v>
      </c>
      <c r="BI88" s="506" t="e">
        <f ca="1">+IF(AND(ISNUMBER(OFFSET('Hygiene Data'!$G$5,0,10*ROW('Hygiene Data'!G82))),'Data Summary'!DX88="Yes"),OFFSET('Hygiene Data'!$G$5,0,10*ROW('Hygiene Data'!G82)),NA())</f>
        <v>#N/A</v>
      </c>
      <c r="BJ88" s="506" t="e">
        <f ca="1">+IF(AND(ISNUMBER(OFFSET('Hygiene Data'!$G$7,0,10*ROW('Hygiene Data'!G82))),'Data Summary'!DY88="Yes"),OFFSET('Hygiene Data'!$G$7,0,10*ROW('Hygiene Data'!G82)),NA())</f>
        <v>#N/A</v>
      </c>
      <c r="BK88" s="506" t="e">
        <f ca="1">+IF(AND(ISNUMBER(OFFSET('Hygiene Data'!$G$9,0,10*ROW('Hygiene Data'!G82))),'Data Summary'!DZ88="Yes"),OFFSET('Hygiene Data'!$G$9,0,10*ROW('Hygiene Data'!G82)),NA())</f>
        <v>#N/A</v>
      </c>
      <c r="BL88" s="506" t="e">
        <f ca="1">+IF(AND(ISNUMBER(OFFSET('Hygiene Data'!$H$5,0,10*ROW('Hygiene Data'!H82))),'Data Summary'!EA88="Yes"),OFFSET('Hygiene Data'!$H$5,0,10*ROW('Hygiene Data'!H82)),NA())</f>
        <v>#N/A</v>
      </c>
      <c r="BM88" s="506" t="e">
        <f ca="1">+IF(AND(ISNUMBER(OFFSET('Hygiene Data'!$H$7,0,10*ROW('Hygiene Data'!H82))),'Data Summary'!EB88="Yes"),OFFSET('Hygiene Data'!$H$7,0,10*ROW('Hygiene Data'!H82)),NA())</f>
        <v>#N/A</v>
      </c>
      <c r="BN88" s="506" t="e">
        <f ca="1">+IF(AND(ISNUMBER(OFFSET('Hygiene Data'!$H$9,0,10*ROW('Hygiene Data'!H82))),'Data Summary'!EC88="Yes"),OFFSET('Hygiene Data'!$H$9,0,10*ROW('Hygiene Data'!H82)),NA())</f>
        <v>#N/A</v>
      </c>
      <c r="BO88" s="506" t="e">
        <f ca="1">+IF(AND(ISNUMBER(OFFSET('Hygiene Data'!$I$5,0,10*ROW('Hygiene Data'!I82))),'Data Summary'!ED88="Yes"),OFFSET('Hygiene Data'!$I$5,0,10*ROW('Hygiene Data'!I82)),NA())</f>
        <v>#N/A</v>
      </c>
      <c r="BP88" s="506" t="e">
        <f ca="1">+IF(AND(ISNUMBER(OFFSET('Hygiene Data'!$I$7,0,10*ROW('Hygiene Data'!I82))),'Data Summary'!EE88="Yes"),OFFSET('Hygiene Data'!$I$7,0,10*ROW('Hygiene Data'!I82)),NA())</f>
        <v>#N/A</v>
      </c>
      <c r="BQ88" s="506" t="e">
        <f ca="1">+IF(AND(ISNUMBER(OFFSET('Hygiene Data'!$I$9,0,10*ROW('Hygiene Data'!I82))),'Data Summary'!EF88="Yes"),OFFSET('Hygiene Data'!$I$9,0,10*ROW('Hygiene Data'!I82)),NA())</f>
        <v>#N/A</v>
      </c>
    </row>
    <row r="89" spans="1:69" x14ac:dyDescent="0.25">
      <c r="A89" s="502" t="e">
        <f ca="1">+RIGHT('Data Summary'!A89,LEN('Data Summary'!A89)-9)</f>
        <v>#VALUE!</v>
      </c>
      <c r="B89" s="476" t="str">
        <f ca="1">+IF(ISTEXT('Data Summary'!B89),'Data Summary'!B89,"")</f>
        <v/>
      </c>
      <c r="C89" s="503" t="e">
        <f ca="1">+VALUE('Data Summary'!C89)</f>
        <v>#VALUE!</v>
      </c>
      <c r="D89" s="504" t="e">
        <f ca="1">+IF(AND(ISNUMBER(OFFSET('Water Data'!$D$4,0,10*ROW('Water Data'!D83))),'Data Summary'!BS89="Yes"),100-OFFSET('Water Data'!$D$4,0,10*ROW('Water Data'!D83)),NA())</f>
        <v>#N/A</v>
      </c>
      <c r="E89" s="504" t="e">
        <f ca="1">+IF(AND(ISNUMBER(OFFSET('Water Data'!$D$6,0,10*ROW('Water Data'!D83))),'Data Summary'!BT89="Yes"),OFFSET('Water Data'!$D$6,0,10*ROW('Water Data'!D83)),NA())</f>
        <v>#N/A</v>
      </c>
      <c r="F89" s="504" t="e">
        <f ca="1">+IF(AND(ISNUMBER(OFFSET('Water Data'!$D$9,0,10*ROW('Water Data'!D83))),'Data Summary'!BU89="Yes"),OFFSET('Water Data'!$D$9,0,10*ROW('Water Data'!D83)),NA())</f>
        <v>#N/A</v>
      </c>
      <c r="G89" s="504" t="e">
        <f ca="1">+IF(AND(ISNUMBER(OFFSET('Water Data'!$E$4,0,10*ROW('Water Data'!E83))),'Data Summary'!BV89="Yes"),100-OFFSET('Water Data'!$E$4,0,10*ROW('Water Data'!E83)),NA())</f>
        <v>#N/A</v>
      </c>
      <c r="H89" s="504" t="e">
        <f ca="1">+IF(AND(ISNUMBER(OFFSET('Water Data'!$E$6,0,10*ROW('Water Data'!E83))),'Data Summary'!BW89="Yes"),OFFSET('Water Data'!$E$6,0,10*ROW('Water Data'!E83)),NA())</f>
        <v>#N/A</v>
      </c>
      <c r="I89" s="504" t="e">
        <f ca="1">+IF(AND(ISNUMBER(OFFSET('Water Data'!$E$9,0,10*ROW('Water Data'!E83))),'Data Summary'!BX89="Yes"),OFFSET('Water Data'!$E$9,0,10*ROW('Water Data'!E83)),NA())</f>
        <v>#N/A</v>
      </c>
      <c r="J89" s="504" t="e">
        <f ca="1">+IF(AND(ISNUMBER(OFFSET('Water Data'!$F$4,0,10*ROW('Water Data'!F83))),'Data Summary'!BY89="Yes"),100-OFFSET('Water Data'!$F$4,0,10*ROW('Water Data'!F83)),NA())</f>
        <v>#N/A</v>
      </c>
      <c r="K89" s="504" t="e">
        <f ca="1">+IF(AND(ISNUMBER(OFFSET('Water Data'!$F$6,0,10*ROW('Water Data'!F83))),'Data Summary'!BZ89="Yes"),OFFSET('Water Data'!$F$6,0,10*ROW('Water Data'!F83)),NA())</f>
        <v>#N/A</v>
      </c>
      <c r="L89" s="504" t="e">
        <f ca="1">+IF(AND(ISNUMBER(OFFSET('Water Data'!$F$9,0,10*ROW('Water Data'!F83))),'Data Summary'!CA89="Yes"),OFFSET('Water Data'!$F$9,0,10*ROW('Water Data'!F83)),NA())</f>
        <v>#N/A</v>
      </c>
      <c r="M89" s="504" t="e">
        <f ca="1">+IF(AND(ISNUMBER(OFFSET('Water Data'!$G$4,0,10*ROW('Water Data'!G83))),'Data Summary'!CB89="Yes"),100-OFFSET('Water Data'!$G$4,0,10*ROW('Water Data'!G83)),NA())</f>
        <v>#N/A</v>
      </c>
      <c r="N89" s="504" t="e">
        <f ca="1">+IF(AND(ISNUMBER(OFFSET('Water Data'!$G$6,0,10*ROW('Water Data'!G83))),'Data Summary'!CC89="Yes"),OFFSET('Water Data'!$G$6,0,10*ROW('Water Data'!G83)),NA())</f>
        <v>#N/A</v>
      </c>
      <c r="O89" s="504" t="e">
        <f ca="1">+IF(AND(ISNUMBER(OFFSET('Water Data'!$G$9,0,10*ROW('Water Data'!G83))),'Data Summary'!CD89="Yes"),OFFSET('Water Data'!$G$9,0,10*ROW('Water Data'!G83)),NA())</f>
        <v>#N/A</v>
      </c>
      <c r="P89" s="504" t="e">
        <f ca="1">+IF(AND(ISNUMBER(OFFSET('Water Data'!$H$4,0,10*ROW('Water Data'!H83))),'Data Summary'!CE89="Yes"),100-OFFSET('Water Data'!$H$4,0,10*ROW('Water Data'!H83)),NA())</f>
        <v>#N/A</v>
      </c>
      <c r="Q89" s="504" t="e">
        <f ca="1">+IF(AND(ISNUMBER(OFFSET('Water Data'!$H$6,0,10*ROW('Water Data'!H83))),'Data Summary'!CF89="Yes"),OFFSET('Water Data'!$H$6,0,10*ROW('Water Data'!H83)),NA())</f>
        <v>#N/A</v>
      </c>
      <c r="R89" s="504" t="e">
        <f ca="1">+IF(AND(ISNUMBER(OFFSET('Water Data'!$H$9,0,10*ROW('Water Data'!H83))),'Data Summary'!CG89="Yes"),OFFSET('Water Data'!$H$9,0,10*ROW('Water Data'!H83)),NA())</f>
        <v>#N/A</v>
      </c>
      <c r="S89" s="504" t="e">
        <f ca="1">+IF(AND(ISNUMBER(OFFSET('Water Data'!$I$4,0,10*ROW('Water Data'!I83))),'Data Summary'!CH89="Yes"),100-OFFSET('Water Data'!$I$4,0,10*ROW('Water Data'!I83)),NA())</f>
        <v>#N/A</v>
      </c>
      <c r="T89" s="504" t="e">
        <f ca="1">+IF(AND(ISNUMBER(OFFSET('Water Data'!$I$6,0,10*ROW('Water Data'!I83))),'Data Summary'!CI89="Yes"),OFFSET('Water Data'!$I$6,0,10*ROW('Water Data'!I83)),NA())</f>
        <v>#N/A</v>
      </c>
      <c r="U89" s="504" t="e">
        <f ca="1">+IF(AND(ISNUMBER(OFFSET('Water Data'!$I$9,0,10*ROW('Water Data'!I83))),'Data Summary'!CJ89="Yes"),OFFSET('Water Data'!$I$9,0,10*ROW('Water Data'!I83)),NA())</f>
        <v>#N/A</v>
      </c>
      <c r="V89" s="505" t="e">
        <f ca="1">+IF(AND(ISNUMBER(OFFSET('Sanitation Data'!$D$4,0,10*ROW('Sanitation Data'!D83))),'Data Summary'!CK89="Yes"),100-OFFSET('Sanitation Data'!$D$4,0,10*ROW('Sanitation Data'!D83)),NA())</f>
        <v>#N/A</v>
      </c>
      <c r="W89" s="505" t="e">
        <f ca="1">+IF(AND(ISNUMBER(OFFSET('Sanitation Data'!$D$6,0,10*ROW('Sanitation Data'!D83))),'Data Summary'!CL89="Yes"),OFFSET('Sanitation Data'!$D$6,0,10*ROW('Sanitation Data'!D83)),NA())</f>
        <v>#N/A</v>
      </c>
      <c r="X89" s="505" t="e">
        <f ca="1">+IF(AND(ISNUMBER(OFFSET('Sanitation Data'!$D$10,0,10*ROW('Sanitation Data'!D83))),'Data Summary'!CM89="Yes"),OFFSET('Sanitation Data'!$D$10,0,10*ROW('Sanitation Data'!D83)),NA())</f>
        <v>#N/A</v>
      </c>
      <c r="Y89" s="505" t="e">
        <f ca="1">+IF(AND(ISNUMBER(OFFSET('Sanitation Data'!$D$11,0,10*ROW('Sanitation Data'!D83))),'Data Summary'!CN89="Yes"),OFFSET('Sanitation Data'!$D$11,0,10*ROW('Sanitation Data'!D83)),NA())</f>
        <v>#N/A</v>
      </c>
      <c r="Z89" s="505" t="e">
        <f ca="1">+IF(AND(ISNUMBER(OFFSET('Sanitation Data'!$D$12,0,10*ROW('Sanitation Data'!D83))),'Data Summary'!CO89="Yes"),OFFSET('Sanitation Data'!$D$12,0,10*ROW('Sanitation Data'!D83)),NA())</f>
        <v>#N/A</v>
      </c>
      <c r="AA89" s="505" t="e">
        <f ca="1">+IF(AND(ISNUMBER(OFFSET('Sanitation Data'!$E$4,0,10*ROW('Sanitation Data'!E83))),'Data Summary'!CP89="Yes"),100-OFFSET('Sanitation Data'!$E$4,0,10*ROW('Sanitation Data'!E83)),NA())</f>
        <v>#N/A</v>
      </c>
      <c r="AB89" s="505" t="e">
        <f ca="1">+IF(AND(ISNUMBER(OFFSET('Sanitation Data'!$E$6,0,10*ROW('Sanitation Data'!E83))),'Data Summary'!CQ89="Yes"),OFFSET('Sanitation Data'!$E$6,0,10*ROW('Sanitation Data'!E83)),NA())</f>
        <v>#N/A</v>
      </c>
      <c r="AC89" s="505" t="e">
        <f ca="1">+IF(AND(ISNUMBER(OFFSET('Sanitation Data'!$E$10,0,10*ROW('Sanitation Data'!E83))),'Data Summary'!CR89="Yes"),OFFSET('Sanitation Data'!$E$10,0,10*ROW('Sanitation Data'!E83)),NA())</f>
        <v>#N/A</v>
      </c>
      <c r="AD89" s="505" t="e">
        <f ca="1">+IF(AND(ISNUMBER(OFFSET('Sanitation Data'!$E$11,0,10*ROW('Sanitation Data'!E83))),'Data Summary'!CS89="Yes"),OFFSET('Sanitation Data'!$E$11,0,10*ROW('Sanitation Data'!E83)),NA())</f>
        <v>#N/A</v>
      </c>
      <c r="AE89" s="505" t="e">
        <f ca="1">+IF(AND(ISNUMBER(OFFSET('Sanitation Data'!$E$12,0,10*ROW('Sanitation Data'!E83))),'Data Summary'!CT89="Yes"),OFFSET('Sanitation Data'!$E$12,0,10*ROW('Sanitation Data'!E83)),NA())</f>
        <v>#N/A</v>
      </c>
      <c r="AF89" s="505" t="e">
        <f ca="1">+IF(AND(ISNUMBER(OFFSET('Sanitation Data'!$F$4,0,10*ROW('Sanitation Data'!F83))),'Data Summary'!CU89="Yes"),100-OFFSET('Sanitation Data'!$F$4,0,10*ROW('Sanitation Data'!F83)),NA())</f>
        <v>#N/A</v>
      </c>
      <c r="AG89" s="505" t="e">
        <f ca="1">+IF(AND(ISNUMBER(OFFSET('Sanitation Data'!$F$6,0,10*ROW('Sanitation Data'!F83))),'Data Summary'!CV89="Yes"),OFFSET('Sanitation Data'!$F$6,0,10*ROW('Sanitation Data'!F83)),NA())</f>
        <v>#N/A</v>
      </c>
      <c r="AH89" s="505" t="e">
        <f ca="1">+IF(AND(ISNUMBER(OFFSET('Sanitation Data'!$F$10,0,10*ROW('Sanitation Data'!F83))),'Data Summary'!CW89="Yes"),OFFSET('Sanitation Data'!$F$10,0,10*ROW('Sanitation Data'!F83)),NA())</f>
        <v>#N/A</v>
      </c>
      <c r="AI89" s="505" t="e">
        <f ca="1">+IF(AND(ISNUMBER(OFFSET('Sanitation Data'!$F$11,0,10*ROW('Sanitation Data'!F83))),'Data Summary'!CX89="Yes"),OFFSET('Sanitation Data'!$F$11,0,10*ROW('Sanitation Data'!F83)),NA())</f>
        <v>#N/A</v>
      </c>
      <c r="AJ89" s="505" t="e">
        <f ca="1">+IF(AND(ISNUMBER(OFFSET('Sanitation Data'!$F$12,0,10*ROW('Sanitation Data'!F83))),'Data Summary'!CY89="Yes"),OFFSET('Sanitation Data'!$F$12,0,10*ROW('Sanitation Data'!F83)),NA())</f>
        <v>#N/A</v>
      </c>
      <c r="AK89" s="505" t="e">
        <f ca="1">+IF(AND(ISNUMBER(OFFSET('Sanitation Data'!$G$4,0,10*ROW('Sanitation Data'!G83))),'Data Summary'!CZ89="Yes"),100-OFFSET('Sanitation Data'!$G$4,0,10*ROW('Sanitation Data'!G83)),NA())</f>
        <v>#N/A</v>
      </c>
      <c r="AL89" s="505" t="e">
        <f ca="1">+IF(AND(ISNUMBER(OFFSET('Sanitation Data'!$G$6,0,10*ROW('Sanitation Data'!G83))),'Data Summary'!DA89="Yes"),OFFSET('Sanitation Data'!$G$6,0,10*ROW('Sanitation Data'!G83)),NA())</f>
        <v>#N/A</v>
      </c>
      <c r="AM89" s="505" t="e">
        <f ca="1">+IF(AND(ISNUMBER(OFFSET('Sanitation Data'!$G$10,0,10*ROW('Sanitation Data'!G83))),'Data Summary'!DB89="Yes"),OFFSET('Sanitation Data'!$G$10,0,10*ROW('Sanitation Data'!G83)),NA())</f>
        <v>#N/A</v>
      </c>
      <c r="AN89" s="505" t="e">
        <f ca="1">+IF(AND(ISNUMBER(OFFSET('Sanitation Data'!$G$11,0,10*ROW('Sanitation Data'!G83))),'Data Summary'!DC89="Yes"),OFFSET('Sanitation Data'!$G$11,0,10*ROW('Sanitation Data'!G83)),NA())</f>
        <v>#N/A</v>
      </c>
      <c r="AO89" s="505" t="e">
        <f ca="1">+IF(AND(ISNUMBER(OFFSET('Sanitation Data'!$G$12,0,10*ROW('Sanitation Data'!G83))),'Data Summary'!DD89="Yes"),OFFSET('Sanitation Data'!$G$12,0,10*ROW('Sanitation Data'!G83)),NA())</f>
        <v>#N/A</v>
      </c>
      <c r="AP89" s="505" t="e">
        <f ca="1">+IF(AND(ISNUMBER(OFFSET('Sanitation Data'!$H$4,0,10*ROW('Sanitation Data'!H83))),'Data Summary'!DE89="Yes"),100-OFFSET('Sanitation Data'!$H$4,0,10*ROW('Sanitation Data'!H83)),NA())</f>
        <v>#N/A</v>
      </c>
      <c r="AQ89" s="505" t="e">
        <f ca="1">+IF(AND(ISNUMBER(OFFSET('Sanitation Data'!$H$6,0,10*ROW('Sanitation Data'!H83))),'Data Summary'!DF89="Yes"),OFFSET('Sanitation Data'!$H$6,0,10*ROW('Sanitation Data'!H83)),NA())</f>
        <v>#N/A</v>
      </c>
      <c r="AR89" s="505" t="e">
        <f ca="1">+IF(AND(ISNUMBER(OFFSET('Sanitation Data'!$H$10,0,10*ROW('Sanitation Data'!H83))),'Data Summary'!DG89="Yes"),OFFSET('Sanitation Data'!$H$10,0,10*ROW('Sanitation Data'!H83)),NA())</f>
        <v>#N/A</v>
      </c>
      <c r="AS89" s="505" t="e">
        <f ca="1">+IF(AND(ISNUMBER(OFFSET('Sanitation Data'!$H$11,0,10*ROW('Sanitation Data'!H83))),'Data Summary'!DH89="Yes"),OFFSET('Sanitation Data'!$H$11,0,10*ROW('Sanitation Data'!H83)),NA())</f>
        <v>#N/A</v>
      </c>
      <c r="AT89" s="505" t="e">
        <f ca="1">+IF(AND(ISNUMBER(OFFSET('Sanitation Data'!$H$12,0,10*ROW('Sanitation Data'!H83))),'Data Summary'!DI89="Yes"),OFFSET('Sanitation Data'!$H$12,0,10*ROW('Sanitation Data'!H83)),NA())</f>
        <v>#N/A</v>
      </c>
      <c r="AU89" s="505" t="e">
        <f ca="1">+IF(AND(ISNUMBER(OFFSET('Sanitation Data'!$I$4,0,10*ROW('Sanitation Data'!I83))),'Data Summary'!DJ89="Yes"),100-OFFSET('Sanitation Data'!$I$4,0,10*ROW('Sanitation Data'!I83)),NA())</f>
        <v>#N/A</v>
      </c>
      <c r="AV89" s="505" t="e">
        <f ca="1">+IF(AND(ISNUMBER(OFFSET('Sanitation Data'!$I$6,0,10*ROW('Sanitation Data'!I83))),'Data Summary'!DK89="Yes"),OFFSET('Sanitation Data'!$I$6,0,10*ROW('Sanitation Data'!I83)),NA())</f>
        <v>#N/A</v>
      </c>
      <c r="AW89" s="505" t="e">
        <f ca="1">+IF(AND(ISNUMBER(OFFSET('Sanitation Data'!$I$10,0,10*ROW('Sanitation Data'!I83))),'Data Summary'!DL89="Yes"),OFFSET('Sanitation Data'!$I$10,0,10*ROW('Sanitation Data'!I83)),NA())</f>
        <v>#N/A</v>
      </c>
      <c r="AX89" s="505" t="e">
        <f ca="1">+IF(AND(ISNUMBER(OFFSET('Sanitation Data'!$I$11,0,10*ROW('Sanitation Data'!I83))),'Data Summary'!DM89="Yes"),OFFSET('Sanitation Data'!$I$11,0,10*ROW('Sanitation Data'!I83)),NA())</f>
        <v>#N/A</v>
      </c>
      <c r="AY89" s="505" t="e">
        <f ca="1">+IF(AND(ISNUMBER(OFFSET('Sanitation Data'!$I$12,0,10*ROW('Sanitation Data'!I83))),'Data Summary'!DN89="Yes"),OFFSET('Sanitation Data'!$I$12,0,10*ROW('Sanitation Data'!I83)),NA())</f>
        <v>#N/A</v>
      </c>
      <c r="AZ89" s="506" t="e">
        <f ca="1">+IF(AND(ISNUMBER(OFFSET('Hygiene Data'!$D$5,0,10*ROW('Hygiene Data'!D83))),'Data Summary'!DO89="Yes"),OFFSET('Hygiene Data'!$D$5,0,10*ROW('Hygiene Data'!D83)),NA())</f>
        <v>#N/A</v>
      </c>
      <c r="BA89" s="506" t="e">
        <f ca="1">+IF(AND(ISNUMBER(OFFSET('Hygiene Data'!$D$7,0,10*ROW('Hygiene Data'!D83))),'Data Summary'!DP89="Yes"),OFFSET('Hygiene Data'!$D$7,0,10*ROW('Hygiene Data'!D83)),NA())</f>
        <v>#N/A</v>
      </c>
      <c r="BB89" s="506" t="e">
        <f ca="1">+IF(AND(ISNUMBER(OFFSET('Hygiene Data'!$D$9,0,10*ROW('Hygiene Data'!D83))),'Data Summary'!DQ89="Yes"),OFFSET('Hygiene Data'!$D$9,0,10*ROW('Hygiene Data'!D83)),NA())</f>
        <v>#N/A</v>
      </c>
      <c r="BC89" s="506" t="e">
        <f ca="1">+IF(AND(ISNUMBER(OFFSET('Hygiene Data'!$E$5,0,10*ROW('Hygiene Data'!E83))),'Data Summary'!DR89="Yes"),OFFSET('Hygiene Data'!$E$5,0,10*ROW('Hygiene Data'!E83)),NA())</f>
        <v>#N/A</v>
      </c>
      <c r="BD89" s="506" t="e">
        <f ca="1">+IF(AND(ISNUMBER(OFFSET('Hygiene Data'!$E$7,0,10*ROW('Hygiene Data'!E83))),'Data Summary'!DS89="Yes"),OFFSET('Hygiene Data'!$E$7,0,10*ROW('Hygiene Data'!E83)),NA())</f>
        <v>#N/A</v>
      </c>
      <c r="BE89" s="506" t="e">
        <f ca="1">+IF(AND(ISNUMBER(OFFSET('Hygiene Data'!$E$9,0,10*ROW('Hygiene Data'!E83))),'Data Summary'!DT89="Yes"),OFFSET('Hygiene Data'!$E$9,0,10*ROW('Hygiene Data'!E83)),NA())</f>
        <v>#N/A</v>
      </c>
      <c r="BF89" s="506" t="e">
        <f ca="1">+IF(AND(ISNUMBER(OFFSET('Hygiene Data'!$F$5,0,10*ROW('Hygiene Data'!F83))),'Data Summary'!DU89="Yes"),OFFSET('Hygiene Data'!$F$5,0,10*ROW('Hygiene Data'!F83)),NA())</f>
        <v>#N/A</v>
      </c>
      <c r="BG89" s="506" t="e">
        <f ca="1">+IF(AND(ISNUMBER(OFFSET('Hygiene Data'!$F$7,0,10*ROW('Hygiene Data'!F83))),'Data Summary'!DV89="Yes"),OFFSET('Hygiene Data'!$F$7,0,10*ROW('Hygiene Data'!F83)),NA())</f>
        <v>#N/A</v>
      </c>
      <c r="BH89" s="506" t="e">
        <f ca="1">+IF(AND(ISNUMBER(OFFSET('Hygiene Data'!$F$9,0,10*ROW('Hygiene Data'!F83))),'Data Summary'!DW89="Yes"),OFFSET('Hygiene Data'!$F$9,0,10*ROW('Hygiene Data'!F83)),NA())</f>
        <v>#N/A</v>
      </c>
      <c r="BI89" s="506" t="e">
        <f ca="1">+IF(AND(ISNUMBER(OFFSET('Hygiene Data'!$G$5,0,10*ROW('Hygiene Data'!G83))),'Data Summary'!DX89="Yes"),OFFSET('Hygiene Data'!$G$5,0,10*ROW('Hygiene Data'!G83)),NA())</f>
        <v>#N/A</v>
      </c>
      <c r="BJ89" s="506" t="e">
        <f ca="1">+IF(AND(ISNUMBER(OFFSET('Hygiene Data'!$G$7,0,10*ROW('Hygiene Data'!G83))),'Data Summary'!DY89="Yes"),OFFSET('Hygiene Data'!$G$7,0,10*ROW('Hygiene Data'!G83)),NA())</f>
        <v>#N/A</v>
      </c>
      <c r="BK89" s="506" t="e">
        <f ca="1">+IF(AND(ISNUMBER(OFFSET('Hygiene Data'!$G$9,0,10*ROW('Hygiene Data'!G83))),'Data Summary'!DZ89="Yes"),OFFSET('Hygiene Data'!$G$9,0,10*ROW('Hygiene Data'!G83)),NA())</f>
        <v>#N/A</v>
      </c>
      <c r="BL89" s="506" t="e">
        <f ca="1">+IF(AND(ISNUMBER(OFFSET('Hygiene Data'!$H$5,0,10*ROW('Hygiene Data'!H83))),'Data Summary'!EA89="Yes"),OFFSET('Hygiene Data'!$H$5,0,10*ROW('Hygiene Data'!H83)),NA())</f>
        <v>#N/A</v>
      </c>
      <c r="BM89" s="506" t="e">
        <f ca="1">+IF(AND(ISNUMBER(OFFSET('Hygiene Data'!$H$7,0,10*ROW('Hygiene Data'!H83))),'Data Summary'!EB89="Yes"),OFFSET('Hygiene Data'!$H$7,0,10*ROW('Hygiene Data'!H83)),NA())</f>
        <v>#N/A</v>
      </c>
      <c r="BN89" s="506" t="e">
        <f ca="1">+IF(AND(ISNUMBER(OFFSET('Hygiene Data'!$H$9,0,10*ROW('Hygiene Data'!H83))),'Data Summary'!EC89="Yes"),OFFSET('Hygiene Data'!$H$9,0,10*ROW('Hygiene Data'!H83)),NA())</f>
        <v>#N/A</v>
      </c>
      <c r="BO89" s="506" t="e">
        <f ca="1">+IF(AND(ISNUMBER(OFFSET('Hygiene Data'!$I$5,0,10*ROW('Hygiene Data'!I83))),'Data Summary'!ED89="Yes"),OFFSET('Hygiene Data'!$I$5,0,10*ROW('Hygiene Data'!I83)),NA())</f>
        <v>#N/A</v>
      </c>
      <c r="BP89" s="506" t="e">
        <f ca="1">+IF(AND(ISNUMBER(OFFSET('Hygiene Data'!$I$7,0,10*ROW('Hygiene Data'!I83))),'Data Summary'!EE89="Yes"),OFFSET('Hygiene Data'!$I$7,0,10*ROW('Hygiene Data'!I83)),NA())</f>
        <v>#N/A</v>
      </c>
      <c r="BQ89" s="506" t="e">
        <f ca="1">+IF(AND(ISNUMBER(OFFSET('Hygiene Data'!$I$9,0,10*ROW('Hygiene Data'!I83))),'Data Summary'!EF89="Yes"),OFFSET('Hygiene Data'!$I$9,0,10*ROW('Hygiene Data'!I83)),NA())</f>
        <v>#N/A</v>
      </c>
    </row>
    <row r="90" spans="1:69" x14ac:dyDescent="0.25">
      <c r="A90" s="502" t="e">
        <f ca="1">+RIGHT('Data Summary'!A90,LEN('Data Summary'!A90)-9)</f>
        <v>#VALUE!</v>
      </c>
      <c r="B90" s="476" t="str">
        <f ca="1">+IF(ISTEXT('Data Summary'!B90),'Data Summary'!B90,"")</f>
        <v/>
      </c>
      <c r="C90" s="503" t="e">
        <f ca="1">+VALUE('Data Summary'!C90)</f>
        <v>#VALUE!</v>
      </c>
      <c r="D90" s="504" t="e">
        <f ca="1">+IF(AND(ISNUMBER(OFFSET('Water Data'!$D$4,0,10*ROW('Water Data'!D84))),'Data Summary'!BS90="Yes"),100-OFFSET('Water Data'!$D$4,0,10*ROW('Water Data'!D84)),NA())</f>
        <v>#N/A</v>
      </c>
      <c r="E90" s="504" t="e">
        <f ca="1">+IF(AND(ISNUMBER(OFFSET('Water Data'!$D$6,0,10*ROW('Water Data'!D84))),'Data Summary'!BT90="Yes"),OFFSET('Water Data'!$D$6,0,10*ROW('Water Data'!D84)),NA())</f>
        <v>#N/A</v>
      </c>
      <c r="F90" s="504" t="e">
        <f ca="1">+IF(AND(ISNUMBER(OFFSET('Water Data'!$D$9,0,10*ROW('Water Data'!D84))),'Data Summary'!BU90="Yes"),OFFSET('Water Data'!$D$9,0,10*ROW('Water Data'!D84)),NA())</f>
        <v>#N/A</v>
      </c>
      <c r="G90" s="504" t="e">
        <f ca="1">+IF(AND(ISNUMBER(OFFSET('Water Data'!$E$4,0,10*ROW('Water Data'!E84))),'Data Summary'!BV90="Yes"),100-OFFSET('Water Data'!$E$4,0,10*ROW('Water Data'!E84)),NA())</f>
        <v>#N/A</v>
      </c>
      <c r="H90" s="504" t="e">
        <f ca="1">+IF(AND(ISNUMBER(OFFSET('Water Data'!$E$6,0,10*ROW('Water Data'!E84))),'Data Summary'!BW90="Yes"),OFFSET('Water Data'!$E$6,0,10*ROW('Water Data'!E84)),NA())</f>
        <v>#N/A</v>
      </c>
      <c r="I90" s="504" t="e">
        <f ca="1">+IF(AND(ISNUMBER(OFFSET('Water Data'!$E$9,0,10*ROW('Water Data'!E84))),'Data Summary'!BX90="Yes"),OFFSET('Water Data'!$E$9,0,10*ROW('Water Data'!E84)),NA())</f>
        <v>#N/A</v>
      </c>
      <c r="J90" s="504" t="e">
        <f ca="1">+IF(AND(ISNUMBER(OFFSET('Water Data'!$F$4,0,10*ROW('Water Data'!F84))),'Data Summary'!BY90="Yes"),100-OFFSET('Water Data'!$F$4,0,10*ROW('Water Data'!F84)),NA())</f>
        <v>#N/A</v>
      </c>
      <c r="K90" s="504" t="e">
        <f ca="1">+IF(AND(ISNUMBER(OFFSET('Water Data'!$F$6,0,10*ROW('Water Data'!F84))),'Data Summary'!BZ90="Yes"),OFFSET('Water Data'!$F$6,0,10*ROW('Water Data'!F84)),NA())</f>
        <v>#N/A</v>
      </c>
      <c r="L90" s="504" t="e">
        <f ca="1">+IF(AND(ISNUMBER(OFFSET('Water Data'!$F$9,0,10*ROW('Water Data'!F84))),'Data Summary'!CA90="Yes"),OFFSET('Water Data'!$F$9,0,10*ROW('Water Data'!F84)),NA())</f>
        <v>#N/A</v>
      </c>
      <c r="M90" s="504" t="e">
        <f ca="1">+IF(AND(ISNUMBER(OFFSET('Water Data'!$G$4,0,10*ROW('Water Data'!G84))),'Data Summary'!CB90="Yes"),100-OFFSET('Water Data'!$G$4,0,10*ROW('Water Data'!G84)),NA())</f>
        <v>#N/A</v>
      </c>
      <c r="N90" s="504" t="e">
        <f ca="1">+IF(AND(ISNUMBER(OFFSET('Water Data'!$G$6,0,10*ROW('Water Data'!G84))),'Data Summary'!CC90="Yes"),OFFSET('Water Data'!$G$6,0,10*ROW('Water Data'!G84)),NA())</f>
        <v>#N/A</v>
      </c>
      <c r="O90" s="504" t="e">
        <f ca="1">+IF(AND(ISNUMBER(OFFSET('Water Data'!$G$9,0,10*ROW('Water Data'!G84))),'Data Summary'!CD90="Yes"),OFFSET('Water Data'!$G$9,0,10*ROW('Water Data'!G84)),NA())</f>
        <v>#N/A</v>
      </c>
      <c r="P90" s="504" t="e">
        <f ca="1">+IF(AND(ISNUMBER(OFFSET('Water Data'!$H$4,0,10*ROW('Water Data'!H84))),'Data Summary'!CE90="Yes"),100-OFFSET('Water Data'!$H$4,0,10*ROW('Water Data'!H84)),NA())</f>
        <v>#N/A</v>
      </c>
      <c r="Q90" s="504" t="e">
        <f ca="1">+IF(AND(ISNUMBER(OFFSET('Water Data'!$H$6,0,10*ROW('Water Data'!H84))),'Data Summary'!CF90="Yes"),OFFSET('Water Data'!$H$6,0,10*ROW('Water Data'!H84)),NA())</f>
        <v>#N/A</v>
      </c>
      <c r="R90" s="504" t="e">
        <f ca="1">+IF(AND(ISNUMBER(OFFSET('Water Data'!$H$9,0,10*ROW('Water Data'!H84))),'Data Summary'!CG90="Yes"),OFFSET('Water Data'!$H$9,0,10*ROW('Water Data'!H84)),NA())</f>
        <v>#N/A</v>
      </c>
      <c r="S90" s="504" t="e">
        <f ca="1">+IF(AND(ISNUMBER(OFFSET('Water Data'!$I$4,0,10*ROW('Water Data'!I84))),'Data Summary'!CH90="Yes"),100-OFFSET('Water Data'!$I$4,0,10*ROW('Water Data'!I84)),NA())</f>
        <v>#N/A</v>
      </c>
      <c r="T90" s="504" t="e">
        <f ca="1">+IF(AND(ISNUMBER(OFFSET('Water Data'!$I$6,0,10*ROW('Water Data'!I84))),'Data Summary'!CI90="Yes"),OFFSET('Water Data'!$I$6,0,10*ROW('Water Data'!I84)),NA())</f>
        <v>#N/A</v>
      </c>
      <c r="U90" s="504" t="e">
        <f ca="1">+IF(AND(ISNUMBER(OFFSET('Water Data'!$I$9,0,10*ROW('Water Data'!I84))),'Data Summary'!CJ90="Yes"),OFFSET('Water Data'!$I$9,0,10*ROW('Water Data'!I84)),NA())</f>
        <v>#N/A</v>
      </c>
      <c r="V90" s="505" t="e">
        <f ca="1">+IF(AND(ISNUMBER(OFFSET('Sanitation Data'!$D$4,0,10*ROW('Sanitation Data'!D84))),'Data Summary'!CK90="Yes"),100-OFFSET('Sanitation Data'!$D$4,0,10*ROW('Sanitation Data'!D84)),NA())</f>
        <v>#N/A</v>
      </c>
      <c r="W90" s="505" t="e">
        <f ca="1">+IF(AND(ISNUMBER(OFFSET('Sanitation Data'!$D$6,0,10*ROW('Sanitation Data'!D84))),'Data Summary'!CL90="Yes"),OFFSET('Sanitation Data'!$D$6,0,10*ROW('Sanitation Data'!D84)),NA())</f>
        <v>#N/A</v>
      </c>
      <c r="X90" s="505" t="e">
        <f ca="1">+IF(AND(ISNUMBER(OFFSET('Sanitation Data'!$D$10,0,10*ROW('Sanitation Data'!D84))),'Data Summary'!CM90="Yes"),OFFSET('Sanitation Data'!$D$10,0,10*ROW('Sanitation Data'!D84)),NA())</f>
        <v>#N/A</v>
      </c>
      <c r="Y90" s="505" t="e">
        <f ca="1">+IF(AND(ISNUMBER(OFFSET('Sanitation Data'!$D$11,0,10*ROW('Sanitation Data'!D84))),'Data Summary'!CN90="Yes"),OFFSET('Sanitation Data'!$D$11,0,10*ROW('Sanitation Data'!D84)),NA())</f>
        <v>#N/A</v>
      </c>
      <c r="Z90" s="505" t="e">
        <f ca="1">+IF(AND(ISNUMBER(OFFSET('Sanitation Data'!$D$12,0,10*ROW('Sanitation Data'!D84))),'Data Summary'!CO90="Yes"),OFFSET('Sanitation Data'!$D$12,0,10*ROW('Sanitation Data'!D84)),NA())</f>
        <v>#N/A</v>
      </c>
      <c r="AA90" s="505" t="e">
        <f ca="1">+IF(AND(ISNUMBER(OFFSET('Sanitation Data'!$E$4,0,10*ROW('Sanitation Data'!E84))),'Data Summary'!CP90="Yes"),100-OFFSET('Sanitation Data'!$E$4,0,10*ROW('Sanitation Data'!E84)),NA())</f>
        <v>#N/A</v>
      </c>
      <c r="AB90" s="505" t="e">
        <f ca="1">+IF(AND(ISNUMBER(OFFSET('Sanitation Data'!$E$6,0,10*ROW('Sanitation Data'!E84))),'Data Summary'!CQ90="Yes"),OFFSET('Sanitation Data'!$E$6,0,10*ROW('Sanitation Data'!E84)),NA())</f>
        <v>#N/A</v>
      </c>
      <c r="AC90" s="505" t="e">
        <f ca="1">+IF(AND(ISNUMBER(OFFSET('Sanitation Data'!$E$10,0,10*ROW('Sanitation Data'!E84))),'Data Summary'!CR90="Yes"),OFFSET('Sanitation Data'!$E$10,0,10*ROW('Sanitation Data'!E84)),NA())</f>
        <v>#N/A</v>
      </c>
      <c r="AD90" s="505" t="e">
        <f ca="1">+IF(AND(ISNUMBER(OFFSET('Sanitation Data'!$E$11,0,10*ROW('Sanitation Data'!E84))),'Data Summary'!CS90="Yes"),OFFSET('Sanitation Data'!$E$11,0,10*ROW('Sanitation Data'!E84)),NA())</f>
        <v>#N/A</v>
      </c>
      <c r="AE90" s="505" t="e">
        <f ca="1">+IF(AND(ISNUMBER(OFFSET('Sanitation Data'!$E$12,0,10*ROW('Sanitation Data'!E84))),'Data Summary'!CT90="Yes"),OFFSET('Sanitation Data'!$E$12,0,10*ROW('Sanitation Data'!E84)),NA())</f>
        <v>#N/A</v>
      </c>
      <c r="AF90" s="505" t="e">
        <f ca="1">+IF(AND(ISNUMBER(OFFSET('Sanitation Data'!$F$4,0,10*ROW('Sanitation Data'!F84))),'Data Summary'!CU90="Yes"),100-OFFSET('Sanitation Data'!$F$4,0,10*ROW('Sanitation Data'!F84)),NA())</f>
        <v>#N/A</v>
      </c>
      <c r="AG90" s="505" t="e">
        <f ca="1">+IF(AND(ISNUMBER(OFFSET('Sanitation Data'!$F$6,0,10*ROW('Sanitation Data'!F84))),'Data Summary'!CV90="Yes"),OFFSET('Sanitation Data'!$F$6,0,10*ROW('Sanitation Data'!F84)),NA())</f>
        <v>#N/A</v>
      </c>
      <c r="AH90" s="505" t="e">
        <f ca="1">+IF(AND(ISNUMBER(OFFSET('Sanitation Data'!$F$10,0,10*ROW('Sanitation Data'!F84))),'Data Summary'!CW90="Yes"),OFFSET('Sanitation Data'!$F$10,0,10*ROW('Sanitation Data'!F84)),NA())</f>
        <v>#N/A</v>
      </c>
      <c r="AI90" s="505" t="e">
        <f ca="1">+IF(AND(ISNUMBER(OFFSET('Sanitation Data'!$F$11,0,10*ROW('Sanitation Data'!F84))),'Data Summary'!CX90="Yes"),OFFSET('Sanitation Data'!$F$11,0,10*ROW('Sanitation Data'!F84)),NA())</f>
        <v>#N/A</v>
      </c>
      <c r="AJ90" s="505" t="e">
        <f ca="1">+IF(AND(ISNUMBER(OFFSET('Sanitation Data'!$F$12,0,10*ROW('Sanitation Data'!F84))),'Data Summary'!CY90="Yes"),OFFSET('Sanitation Data'!$F$12,0,10*ROW('Sanitation Data'!F84)),NA())</f>
        <v>#N/A</v>
      </c>
      <c r="AK90" s="505" t="e">
        <f ca="1">+IF(AND(ISNUMBER(OFFSET('Sanitation Data'!$G$4,0,10*ROW('Sanitation Data'!G84))),'Data Summary'!CZ90="Yes"),100-OFFSET('Sanitation Data'!$G$4,0,10*ROW('Sanitation Data'!G84)),NA())</f>
        <v>#N/A</v>
      </c>
      <c r="AL90" s="505" t="e">
        <f ca="1">+IF(AND(ISNUMBER(OFFSET('Sanitation Data'!$G$6,0,10*ROW('Sanitation Data'!G84))),'Data Summary'!DA90="Yes"),OFFSET('Sanitation Data'!$G$6,0,10*ROW('Sanitation Data'!G84)),NA())</f>
        <v>#N/A</v>
      </c>
      <c r="AM90" s="505" t="e">
        <f ca="1">+IF(AND(ISNUMBER(OFFSET('Sanitation Data'!$G$10,0,10*ROW('Sanitation Data'!G84))),'Data Summary'!DB90="Yes"),OFFSET('Sanitation Data'!$G$10,0,10*ROW('Sanitation Data'!G84)),NA())</f>
        <v>#N/A</v>
      </c>
      <c r="AN90" s="505" t="e">
        <f ca="1">+IF(AND(ISNUMBER(OFFSET('Sanitation Data'!$G$11,0,10*ROW('Sanitation Data'!G84))),'Data Summary'!DC90="Yes"),OFFSET('Sanitation Data'!$G$11,0,10*ROW('Sanitation Data'!G84)),NA())</f>
        <v>#N/A</v>
      </c>
      <c r="AO90" s="505" t="e">
        <f ca="1">+IF(AND(ISNUMBER(OFFSET('Sanitation Data'!$G$12,0,10*ROW('Sanitation Data'!G84))),'Data Summary'!DD90="Yes"),OFFSET('Sanitation Data'!$G$12,0,10*ROW('Sanitation Data'!G84)),NA())</f>
        <v>#N/A</v>
      </c>
      <c r="AP90" s="505" t="e">
        <f ca="1">+IF(AND(ISNUMBER(OFFSET('Sanitation Data'!$H$4,0,10*ROW('Sanitation Data'!H84))),'Data Summary'!DE90="Yes"),100-OFFSET('Sanitation Data'!$H$4,0,10*ROW('Sanitation Data'!H84)),NA())</f>
        <v>#N/A</v>
      </c>
      <c r="AQ90" s="505" t="e">
        <f ca="1">+IF(AND(ISNUMBER(OFFSET('Sanitation Data'!$H$6,0,10*ROW('Sanitation Data'!H84))),'Data Summary'!DF90="Yes"),OFFSET('Sanitation Data'!$H$6,0,10*ROW('Sanitation Data'!H84)),NA())</f>
        <v>#N/A</v>
      </c>
      <c r="AR90" s="505" t="e">
        <f ca="1">+IF(AND(ISNUMBER(OFFSET('Sanitation Data'!$H$10,0,10*ROW('Sanitation Data'!H84))),'Data Summary'!DG90="Yes"),OFFSET('Sanitation Data'!$H$10,0,10*ROW('Sanitation Data'!H84)),NA())</f>
        <v>#N/A</v>
      </c>
      <c r="AS90" s="505" t="e">
        <f ca="1">+IF(AND(ISNUMBER(OFFSET('Sanitation Data'!$H$11,0,10*ROW('Sanitation Data'!H84))),'Data Summary'!DH90="Yes"),OFFSET('Sanitation Data'!$H$11,0,10*ROW('Sanitation Data'!H84)),NA())</f>
        <v>#N/A</v>
      </c>
      <c r="AT90" s="505" t="e">
        <f ca="1">+IF(AND(ISNUMBER(OFFSET('Sanitation Data'!$H$12,0,10*ROW('Sanitation Data'!H84))),'Data Summary'!DI90="Yes"),OFFSET('Sanitation Data'!$H$12,0,10*ROW('Sanitation Data'!H84)),NA())</f>
        <v>#N/A</v>
      </c>
      <c r="AU90" s="505" t="e">
        <f ca="1">+IF(AND(ISNUMBER(OFFSET('Sanitation Data'!$I$4,0,10*ROW('Sanitation Data'!I84))),'Data Summary'!DJ90="Yes"),100-OFFSET('Sanitation Data'!$I$4,0,10*ROW('Sanitation Data'!I84)),NA())</f>
        <v>#N/A</v>
      </c>
      <c r="AV90" s="505" t="e">
        <f ca="1">+IF(AND(ISNUMBER(OFFSET('Sanitation Data'!$I$6,0,10*ROW('Sanitation Data'!I84))),'Data Summary'!DK90="Yes"),OFFSET('Sanitation Data'!$I$6,0,10*ROW('Sanitation Data'!I84)),NA())</f>
        <v>#N/A</v>
      </c>
      <c r="AW90" s="505" t="e">
        <f ca="1">+IF(AND(ISNUMBER(OFFSET('Sanitation Data'!$I$10,0,10*ROW('Sanitation Data'!I84))),'Data Summary'!DL90="Yes"),OFFSET('Sanitation Data'!$I$10,0,10*ROW('Sanitation Data'!I84)),NA())</f>
        <v>#N/A</v>
      </c>
      <c r="AX90" s="505" t="e">
        <f ca="1">+IF(AND(ISNUMBER(OFFSET('Sanitation Data'!$I$11,0,10*ROW('Sanitation Data'!I84))),'Data Summary'!DM90="Yes"),OFFSET('Sanitation Data'!$I$11,0,10*ROW('Sanitation Data'!I84)),NA())</f>
        <v>#N/A</v>
      </c>
      <c r="AY90" s="505" t="e">
        <f ca="1">+IF(AND(ISNUMBER(OFFSET('Sanitation Data'!$I$12,0,10*ROW('Sanitation Data'!I84))),'Data Summary'!DN90="Yes"),OFFSET('Sanitation Data'!$I$12,0,10*ROW('Sanitation Data'!I84)),NA())</f>
        <v>#N/A</v>
      </c>
      <c r="AZ90" s="506" t="e">
        <f ca="1">+IF(AND(ISNUMBER(OFFSET('Hygiene Data'!$D$5,0,10*ROW('Hygiene Data'!D84))),'Data Summary'!DO90="Yes"),OFFSET('Hygiene Data'!$D$5,0,10*ROW('Hygiene Data'!D84)),NA())</f>
        <v>#N/A</v>
      </c>
      <c r="BA90" s="506" t="e">
        <f ca="1">+IF(AND(ISNUMBER(OFFSET('Hygiene Data'!$D$7,0,10*ROW('Hygiene Data'!D84))),'Data Summary'!DP90="Yes"),OFFSET('Hygiene Data'!$D$7,0,10*ROW('Hygiene Data'!D84)),NA())</f>
        <v>#N/A</v>
      </c>
      <c r="BB90" s="506" t="e">
        <f ca="1">+IF(AND(ISNUMBER(OFFSET('Hygiene Data'!$D$9,0,10*ROW('Hygiene Data'!D84))),'Data Summary'!DQ90="Yes"),OFFSET('Hygiene Data'!$D$9,0,10*ROW('Hygiene Data'!D84)),NA())</f>
        <v>#N/A</v>
      </c>
      <c r="BC90" s="506" t="e">
        <f ca="1">+IF(AND(ISNUMBER(OFFSET('Hygiene Data'!$E$5,0,10*ROW('Hygiene Data'!E84))),'Data Summary'!DR90="Yes"),OFFSET('Hygiene Data'!$E$5,0,10*ROW('Hygiene Data'!E84)),NA())</f>
        <v>#N/A</v>
      </c>
      <c r="BD90" s="506" t="e">
        <f ca="1">+IF(AND(ISNUMBER(OFFSET('Hygiene Data'!$E$7,0,10*ROW('Hygiene Data'!E84))),'Data Summary'!DS90="Yes"),OFFSET('Hygiene Data'!$E$7,0,10*ROW('Hygiene Data'!E84)),NA())</f>
        <v>#N/A</v>
      </c>
      <c r="BE90" s="506" t="e">
        <f ca="1">+IF(AND(ISNUMBER(OFFSET('Hygiene Data'!$E$9,0,10*ROW('Hygiene Data'!E84))),'Data Summary'!DT90="Yes"),OFFSET('Hygiene Data'!$E$9,0,10*ROW('Hygiene Data'!E84)),NA())</f>
        <v>#N/A</v>
      </c>
      <c r="BF90" s="506" t="e">
        <f ca="1">+IF(AND(ISNUMBER(OFFSET('Hygiene Data'!$F$5,0,10*ROW('Hygiene Data'!F84))),'Data Summary'!DU90="Yes"),OFFSET('Hygiene Data'!$F$5,0,10*ROW('Hygiene Data'!F84)),NA())</f>
        <v>#N/A</v>
      </c>
      <c r="BG90" s="506" t="e">
        <f ca="1">+IF(AND(ISNUMBER(OFFSET('Hygiene Data'!$F$7,0,10*ROW('Hygiene Data'!F84))),'Data Summary'!DV90="Yes"),OFFSET('Hygiene Data'!$F$7,0,10*ROW('Hygiene Data'!F84)),NA())</f>
        <v>#N/A</v>
      </c>
      <c r="BH90" s="506" t="e">
        <f ca="1">+IF(AND(ISNUMBER(OFFSET('Hygiene Data'!$F$9,0,10*ROW('Hygiene Data'!F84))),'Data Summary'!DW90="Yes"),OFFSET('Hygiene Data'!$F$9,0,10*ROW('Hygiene Data'!F84)),NA())</f>
        <v>#N/A</v>
      </c>
      <c r="BI90" s="506" t="e">
        <f ca="1">+IF(AND(ISNUMBER(OFFSET('Hygiene Data'!$G$5,0,10*ROW('Hygiene Data'!G84))),'Data Summary'!DX90="Yes"),OFFSET('Hygiene Data'!$G$5,0,10*ROW('Hygiene Data'!G84)),NA())</f>
        <v>#N/A</v>
      </c>
      <c r="BJ90" s="506" t="e">
        <f ca="1">+IF(AND(ISNUMBER(OFFSET('Hygiene Data'!$G$7,0,10*ROW('Hygiene Data'!G84))),'Data Summary'!DY90="Yes"),OFFSET('Hygiene Data'!$G$7,0,10*ROW('Hygiene Data'!G84)),NA())</f>
        <v>#N/A</v>
      </c>
      <c r="BK90" s="506" t="e">
        <f ca="1">+IF(AND(ISNUMBER(OFFSET('Hygiene Data'!$G$9,0,10*ROW('Hygiene Data'!G84))),'Data Summary'!DZ90="Yes"),OFFSET('Hygiene Data'!$G$9,0,10*ROW('Hygiene Data'!G84)),NA())</f>
        <v>#N/A</v>
      </c>
      <c r="BL90" s="506" t="e">
        <f ca="1">+IF(AND(ISNUMBER(OFFSET('Hygiene Data'!$H$5,0,10*ROW('Hygiene Data'!H84))),'Data Summary'!EA90="Yes"),OFFSET('Hygiene Data'!$H$5,0,10*ROW('Hygiene Data'!H84)),NA())</f>
        <v>#N/A</v>
      </c>
      <c r="BM90" s="506" t="e">
        <f ca="1">+IF(AND(ISNUMBER(OFFSET('Hygiene Data'!$H$7,0,10*ROW('Hygiene Data'!H84))),'Data Summary'!EB90="Yes"),OFFSET('Hygiene Data'!$H$7,0,10*ROW('Hygiene Data'!H84)),NA())</f>
        <v>#N/A</v>
      </c>
      <c r="BN90" s="506" t="e">
        <f ca="1">+IF(AND(ISNUMBER(OFFSET('Hygiene Data'!$H$9,0,10*ROW('Hygiene Data'!H84))),'Data Summary'!EC90="Yes"),OFFSET('Hygiene Data'!$H$9,0,10*ROW('Hygiene Data'!H84)),NA())</f>
        <v>#N/A</v>
      </c>
      <c r="BO90" s="506" t="e">
        <f ca="1">+IF(AND(ISNUMBER(OFFSET('Hygiene Data'!$I$5,0,10*ROW('Hygiene Data'!I84))),'Data Summary'!ED90="Yes"),OFFSET('Hygiene Data'!$I$5,0,10*ROW('Hygiene Data'!I84)),NA())</f>
        <v>#N/A</v>
      </c>
      <c r="BP90" s="506" t="e">
        <f ca="1">+IF(AND(ISNUMBER(OFFSET('Hygiene Data'!$I$7,0,10*ROW('Hygiene Data'!I84))),'Data Summary'!EE90="Yes"),OFFSET('Hygiene Data'!$I$7,0,10*ROW('Hygiene Data'!I84)),NA())</f>
        <v>#N/A</v>
      </c>
      <c r="BQ90" s="506" t="e">
        <f ca="1">+IF(AND(ISNUMBER(OFFSET('Hygiene Data'!$I$9,0,10*ROW('Hygiene Data'!I84))),'Data Summary'!EF90="Yes"),OFFSET('Hygiene Data'!$I$9,0,10*ROW('Hygiene Data'!I84)),NA())</f>
        <v>#N/A</v>
      </c>
    </row>
    <row r="91" spans="1:69" x14ac:dyDescent="0.25">
      <c r="A91" s="502" t="e">
        <f ca="1">+RIGHT('Data Summary'!A91,LEN('Data Summary'!A91)-9)</f>
        <v>#VALUE!</v>
      </c>
      <c r="B91" s="476" t="str">
        <f ca="1">+IF(ISTEXT('Data Summary'!B91),'Data Summary'!B91,"")</f>
        <v/>
      </c>
      <c r="C91" s="503" t="e">
        <f ca="1">+VALUE('Data Summary'!C91)</f>
        <v>#VALUE!</v>
      </c>
      <c r="D91" s="504" t="e">
        <f ca="1">+IF(AND(ISNUMBER(OFFSET('Water Data'!$D$4,0,10*ROW('Water Data'!D85))),'Data Summary'!BS91="Yes"),100-OFFSET('Water Data'!$D$4,0,10*ROW('Water Data'!D85)),NA())</f>
        <v>#N/A</v>
      </c>
      <c r="E91" s="504" t="e">
        <f ca="1">+IF(AND(ISNUMBER(OFFSET('Water Data'!$D$6,0,10*ROW('Water Data'!D85))),'Data Summary'!BT91="Yes"),OFFSET('Water Data'!$D$6,0,10*ROW('Water Data'!D85)),NA())</f>
        <v>#N/A</v>
      </c>
      <c r="F91" s="504" t="e">
        <f ca="1">+IF(AND(ISNUMBER(OFFSET('Water Data'!$D$9,0,10*ROW('Water Data'!D85))),'Data Summary'!BU91="Yes"),OFFSET('Water Data'!$D$9,0,10*ROW('Water Data'!D85)),NA())</f>
        <v>#N/A</v>
      </c>
      <c r="G91" s="504" t="e">
        <f ca="1">+IF(AND(ISNUMBER(OFFSET('Water Data'!$E$4,0,10*ROW('Water Data'!E85))),'Data Summary'!BV91="Yes"),100-OFFSET('Water Data'!$E$4,0,10*ROW('Water Data'!E85)),NA())</f>
        <v>#N/A</v>
      </c>
      <c r="H91" s="504" t="e">
        <f ca="1">+IF(AND(ISNUMBER(OFFSET('Water Data'!$E$6,0,10*ROW('Water Data'!E85))),'Data Summary'!BW91="Yes"),OFFSET('Water Data'!$E$6,0,10*ROW('Water Data'!E85)),NA())</f>
        <v>#N/A</v>
      </c>
      <c r="I91" s="504" t="e">
        <f ca="1">+IF(AND(ISNUMBER(OFFSET('Water Data'!$E$9,0,10*ROW('Water Data'!E85))),'Data Summary'!BX91="Yes"),OFFSET('Water Data'!$E$9,0,10*ROW('Water Data'!E85)),NA())</f>
        <v>#N/A</v>
      </c>
      <c r="J91" s="504" t="e">
        <f ca="1">+IF(AND(ISNUMBER(OFFSET('Water Data'!$F$4,0,10*ROW('Water Data'!F85))),'Data Summary'!BY91="Yes"),100-OFFSET('Water Data'!$F$4,0,10*ROW('Water Data'!F85)),NA())</f>
        <v>#N/A</v>
      </c>
      <c r="K91" s="504" t="e">
        <f ca="1">+IF(AND(ISNUMBER(OFFSET('Water Data'!$F$6,0,10*ROW('Water Data'!F85))),'Data Summary'!BZ91="Yes"),OFFSET('Water Data'!$F$6,0,10*ROW('Water Data'!F85)),NA())</f>
        <v>#N/A</v>
      </c>
      <c r="L91" s="504" t="e">
        <f ca="1">+IF(AND(ISNUMBER(OFFSET('Water Data'!$F$9,0,10*ROW('Water Data'!F85))),'Data Summary'!CA91="Yes"),OFFSET('Water Data'!$F$9,0,10*ROW('Water Data'!F85)),NA())</f>
        <v>#N/A</v>
      </c>
      <c r="M91" s="504" t="e">
        <f ca="1">+IF(AND(ISNUMBER(OFFSET('Water Data'!$G$4,0,10*ROW('Water Data'!G85))),'Data Summary'!CB91="Yes"),100-OFFSET('Water Data'!$G$4,0,10*ROW('Water Data'!G85)),NA())</f>
        <v>#N/A</v>
      </c>
      <c r="N91" s="504" t="e">
        <f ca="1">+IF(AND(ISNUMBER(OFFSET('Water Data'!$G$6,0,10*ROW('Water Data'!G85))),'Data Summary'!CC91="Yes"),OFFSET('Water Data'!$G$6,0,10*ROW('Water Data'!G85)),NA())</f>
        <v>#N/A</v>
      </c>
      <c r="O91" s="504" t="e">
        <f ca="1">+IF(AND(ISNUMBER(OFFSET('Water Data'!$G$9,0,10*ROW('Water Data'!G85))),'Data Summary'!CD91="Yes"),OFFSET('Water Data'!$G$9,0,10*ROW('Water Data'!G85)),NA())</f>
        <v>#N/A</v>
      </c>
      <c r="P91" s="504" t="e">
        <f ca="1">+IF(AND(ISNUMBER(OFFSET('Water Data'!$H$4,0,10*ROW('Water Data'!H85))),'Data Summary'!CE91="Yes"),100-OFFSET('Water Data'!$H$4,0,10*ROW('Water Data'!H85)),NA())</f>
        <v>#N/A</v>
      </c>
      <c r="Q91" s="504" t="e">
        <f ca="1">+IF(AND(ISNUMBER(OFFSET('Water Data'!$H$6,0,10*ROW('Water Data'!H85))),'Data Summary'!CF91="Yes"),OFFSET('Water Data'!$H$6,0,10*ROW('Water Data'!H85)),NA())</f>
        <v>#N/A</v>
      </c>
      <c r="R91" s="504" t="e">
        <f ca="1">+IF(AND(ISNUMBER(OFFSET('Water Data'!$H$9,0,10*ROW('Water Data'!H85))),'Data Summary'!CG91="Yes"),OFFSET('Water Data'!$H$9,0,10*ROW('Water Data'!H85)),NA())</f>
        <v>#N/A</v>
      </c>
      <c r="S91" s="504" t="e">
        <f ca="1">+IF(AND(ISNUMBER(OFFSET('Water Data'!$I$4,0,10*ROW('Water Data'!I85))),'Data Summary'!CH91="Yes"),100-OFFSET('Water Data'!$I$4,0,10*ROW('Water Data'!I85)),NA())</f>
        <v>#N/A</v>
      </c>
      <c r="T91" s="504" t="e">
        <f ca="1">+IF(AND(ISNUMBER(OFFSET('Water Data'!$I$6,0,10*ROW('Water Data'!I85))),'Data Summary'!CI91="Yes"),OFFSET('Water Data'!$I$6,0,10*ROW('Water Data'!I85)),NA())</f>
        <v>#N/A</v>
      </c>
      <c r="U91" s="504" t="e">
        <f ca="1">+IF(AND(ISNUMBER(OFFSET('Water Data'!$I$9,0,10*ROW('Water Data'!I85))),'Data Summary'!CJ91="Yes"),OFFSET('Water Data'!$I$9,0,10*ROW('Water Data'!I85)),NA())</f>
        <v>#N/A</v>
      </c>
      <c r="V91" s="505" t="e">
        <f ca="1">+IF(AND(ISNUMBER(OFFSET('Sanitation Data'!$D$4,0,10*ROW('Sanitation Data'!D85))),'Data Summary'!CK91="Yes"),100-OFFSET('Sanitation Data'!$D$4,0,10*ROW('Sanitation Data'!D85)),NA())</f>
        <v>#N/A</v>
      </c>
      <c r="W91" s="505" t="e">
        <f ca="1">+IF(AND(ISNUMBER(OFFSET('Sanitation Data'!$D$6,0,10*ROW('Sanitation Data'!D85))),'Data Summary'!CL91="Yes"),OFFSET('Sanitation Data'!$D$6,0,10*ROW('Sanitation Data'!D85)),NA())</f>
        <v>#N/A</v>
      </c>
      <c r="X91" s="505" t="e">
        <f ca="1">+IF(AND(ISNUMBER(OFFSET('Sanitation Data'!$D$10,0,10*ROW('Sanitation Data'!D85))),'Data Summary'!CM91="Yes"),OFFSET('Sanitation Data'!$D$10,0,10*ROW('Sanitation Data'!D85)),NA())</f>
        <v>#N/A</v>
      </c>
      <c r="Y91" s="505" t="e">
        <f ca="1">+IF(AND(ISNUMBER(OFFSET('Sanitation Data'!$D$11,0,10*ROW('Sanitation Data'!D85))),'Data Summary'!CN91="Yes"),OFFSET('Sanitation Data'!$D$11,0,10*ROW('Sanitation Data'!D85)),NA())</f>
        <v>#N/A</v>
      </c>
      <c r="Z91" s="505" t="e">
        <f ca="1">+IF(AND(ISNUMBER(OFFSET('Sanitation Data'!$D$12,0,10*ROW('Sanitation Data'!D85))),'Data Summary'!CO91="Yes"),OFFSET('Sanitation Data'!$D$12,0,10*ROW('Sanitation Data'!D85)),NA())</f>
        <v>#N/A</v>
      </c>
      <c r="AA91" s="505" t="e">
        <f ca="1">+IF(AND(ISNUMBER(OFFSET('Sanitation Data'!$E$4,0,10*ROW('Sanitation Data'!E85))),'Data Summary'!CP91="Yes"),100-OFFSET('Sanitation Data'!$E$4,0,10*ROW('Sanitation Data'!E85)),NA())</f>
        <v>#N/A</v>
      </c>
      <c r="AB91" s="505" t="e">
        <f ca="1">+IF(AND(ISNUMBER(OFFSET('Sanitation Data'!$E$6,0,10*ROW('Sanitation Data'!E85))),'Data Summary'!CQ91="Yes"),OFFSET('Sanitation Data'!$E$6,0,10*ROW('Sanitation Data'!E85)),NA())</f>
        <v>#N/A</v>
      </c>
      <c r="AC91" s="505" t="e">
        <f ca="1">+IF(AND(ISNUMBER(OFFSET('Sanitation Data'!$E$10,0,10*ROW('Sanitation Data'!E85))),'Data Summary'!CR91="Yes"),OFFSET('Sanitation Data'!$E$10,0,10*ROW('Sanitation Data'!E85)),NA())</f>
        <v>#N/A</v>
      </c>
      <c r="AD91" s="505" t="e">
        <f ca="1">+IF(AND(ISNUMBER(OFFSET('Sanitation Data'!$E$11,0,10*ROW('Sanitation Data'!E85))),'Data Summary'!CS91="Yes"),OFFSET('Sanitation Data'!$E$11,0,10*ROW('Sanitation Data'!E85)),NA())</f>
        <v>#N/A</v>
      </c>
      <c r="AE91" s="505" t="e">
        <f ca="1">+IF(AND(ISNUMBER(OFFSET('Sanitation Data'!$E$12,0,10*ROW('Sanitation Data'!E85))),'Data Summary'!CT91="Yes"),OFFSET('Sanitation Data'!$E$12,0,10*ROW('Sanitation Data'!E85)),NA())</f>
        <v>#N/A</v>
      </c>
      <c r="AF91" s="505" t="e">
        <f ca="1">+IF(AND(ISNUMBER(OFFSET('Sanitation Data'!$F$4,0,10*ROW('Sanitation Data'!F85))),'Data Summary'!CU91="Yes"),100-OFFSET('Sanitation Data'!$F$4,0,10*ROW('Sanitation Data'!F85)),NA())</f>
        <v>#N/A</v>
      </c>
      <c r="AG91" s="505" t="e">
        <f ca="1">+IF(AND(ISNUMBER(OFFSET('Sanitation Data'!$F$6,0,10*ROW('Sanitation Data'!F85))),'Data Summary'!CV91="Yes"),OFFSET('Sanitation Data'!$F$6,0,10*ROW('Sanitation Data'!F85)),NA())</f>
        <v>#N/A</v>
      </c>
      <c r="AH91" s="505" t="e">
        <f ca="1">+IF(AND(ISNUMBER(OFFSET('Sanitation Data'!$F$10,0,10*ROW('Sanitation Data'!F85))),'Data Summary'!CW91="Yes"),OFFSET('Sanitation Data'!$F$10,0,10*ROW('Sanitation Data'!F85)),NA())</f>
        <v>#N/A</v>
      </c>
      <c r="AI91" s="505" t="e">
        <f ca="1">+IF(AND(ISNUMBER(OFFSET('Sanitation Data'!$F$11,0,10*ROW('Sanitation Data'!F85))),'Data Summary'!CX91="Yes"),OFFSET('Sanitation Data'!$F$11,0,10*ROW('Sanitation Data'!F85)),NA())</f>
        <v>#N/A</v>
      </c>
      <c r="AJ91" s="505" t="e">
        <f ca="1">+IF(AND(ISNUMBER(OFFSET('Sanitation Data'!$F$12,0,10*ROW('Sanitation Data'!F85))),'Data Summary'!CY91="Yes"),OFFSET('Sanitation Data'!$F$12,0,10*ROW('Sanitation Data'!F85)),NA())</f>
        <v>#N/A</v>
      </c>
      <c r="AK91" s="505" t="e">
        <f ca="1">+IF(AND(ISNUMBER(OFFSET('Sanitation Data'!$G$4,0,10*ROW('Sanitation Data'!G85))),'Data Summary'!CZ91="Yes"),100-OFFSET('Sanitation Data'!$G$4,0,10*ROW('Sanitation Data'!G85)),NA())</f>
        <v>#N/A</v>
      </c>
      <c r="AL91" s="505" t="e">
        <f ca="1">+IF(AND(ISNUMBER(OFFSET('Sanitation Data'!$G$6,0,10*ROW('Sanitation Data'!G85))),'Data Summary'!DA91="Yes"),OFFSET('Sanitation Data'!$G$6,0,10*ROW('Sanitation Data'!G85)),NA())</f>
        <v>#N/A</v>
      </c>
      <c r="AM91" s="505" t="e">
        <f ca="1">+IF(AND(ISNUMBER(OFFSET('Sanitation Data'!$G$10,0,10*ROW('Sanitation Data'!G85))),'Data Summary'!DB91="Yes"),OFFSET('Sanitation Data'!$G$10,0,10*ROW('Sanitation Data'!G85)),NA())</f>
        <v>#N/A</v>
      </c>
      <c r="AN91" s="505" t="e">
        <f ca="1">+IF(AND(ISNUMBER(OFFSET('Sanitation Data'!$G$11,0,10*ROW('Sanitation Data'!G85))),'Data Summary'!DC91="Yes"),OFFSET('Sanitation Data'!$G$11,0,10*ROW('Sanitation Data'!G85)),NA())</f>
        <v>#N/A</v>
      </c>
      <c r="AO91" s="505" t="e">
        <f ca="1">+IF(AND(ISNUMBER(OFFSET('Sanitation Data'!$G$12,0,10*ROW('Sanitation Data'!G85))),'Data Summary'!DD91="Yes"),OFFSET('Sanitation Data'!$G$12,0,10*ROW('Sanitation Data'!G85)),NA())</f>
        <v>#N/A</v>
      </c>
      <c r="AP91" s="505" t="e">
        <f ca="1">+IF(AND(ISNUMBER(OFFSET('Sanitation Data'!$H$4,0,10*ROW('Sanitation Data'!H85))),'Data Summary'!DE91="Yes"),100-OFFSET('Sanitation Data'!$H$4,0,10*ROW('Sanitation Data'!H85)),NA())</f>
        <v>#N/A</v>
      </c>
      <c r="AQ91" s="505" t="e">
        <f ca="1">+IF(AND(ISNUMBER(OFFSET('Sanitation Data'!$H$6,0,10*ROW('Sanitation Data'!H85))),'Data Summary'!DF91="Yes"),OFFSET('Sanitation Data'!$H$6,0,10*ROW('Sanitation Data'!H85)),NA())</f>
        <v>#N/A</v>
      </c>
      <c r="AR91" s="505" t="e">
        <f ca="1">+IF(AND(ISNUMBER(OFFSET('Sanitation Data'!$H$10,0,10*ROW('Sanitation Data'!H85))),'Data Summary'!DG91="Yes"),OFFSET('Sanitation Data'!$H$10,0,10*ROW('Sanitation Data'!H85)),NA())</f>
        <v>#N/A</v>
      </c>
      <c r="AS91" s="505" t="e">
        <f ca="1">+IF(AND(ISNUMBER(OFFSET('Sanitation Data'!$H$11,0,10*ROW('Sanitation Data'!H85))),'Data Summary'!DH91="Yes"),OFFSET('Sanitation Data'!$H$11,0,10*ROW('Sanitation Data'!H85)),NA())</f>
        <v>#N/A</v>
      </c>
      <c r="AT91" s="505" t="e">
        <f ca="1">+IF(AND(ISNUMBER(OFFSET('Sanitation Data'!$H$12,0,10*ROW('Sanitation Data'!H85))),'Data Summary'!DI91="Yes"),OFFSET('Sanitation Data'!$H$12,0,10*ROW('Sanitation Data'!H85)),NA())</f>
        <v>#N/A</v>
      </c>
      <c r="AU91" s="505" t="e">
        <f ca="1">+IF(AND(ISNUMBER(OFFSET('Sanitation Data'!$I$4,0,10*ROW('Sanitation Data'!I85))),'Data Summary'!DJ91="Yes"),100-OFFSET('Sanitation Data'!$I$4,0,10*ROW('Sanitation Data'!I85)),NA())</f>
        <v>#N/A</v>
      </c>
      <c r="AV91" s="505" t="e">
        <f ca="1">+IF(AND(ISNUMBER(OFFSET('Sanitation Data'!$I$6,0,10*ROW('Sanitation Data'!I85))),'Data Summary'!DK91="Yes"),OFFSET('Sanitation Data'!$I$6,0,10*ROW('Sanitation Data'!I85)),NA())</f>
        <v>#N/A</v>
      </c>
      <c r="AW91" s="505" t="e">
        <f ca="1">+IF(AND(ISNUMBER(OFFSET('Sanitation Data'!$I$10,0,10*ROW('Sanitation Data'!I85))),'Data Summary'!DL91="Yes"),OFFSET('Sanitation Data'!$I$10,0,10*ROW('Sanitation Data'!I85)),NA())</f>
        <v>#N/A</v>
      </c>
      <c r="AX91" s="505" t="e">
        <f ca="1">+IF(AND(ISNUMBER(OFFSET('Sanitation Data'!$I$11,0,10*ROW('Sanitation Data'!I85))),'Data Summary'!DM91="Yes"),OFFSET('Sanitation Data'!$I$11,0,10*ROW('Sanitation Data'!I85)),NA())</f>
        <v>#N/A</v>
      </c>
      <c r="AY91" s="505" t="e">
        <f ca="1">+IF(AND(ISNUMBER(OFFSET('Sanitation Data'!$I$12,0,10*ROW('Sanitation Data'!I85))),'Data Summary'!DN91="Yes"),OFFSET('Sanitation Data'!$I$12,0,10*ROW('Sanitation Data'!I85)),NA())</f>
        <v>#N/A</v>
      </c>
      <c r="AZ91" s="506" t="e">
        <f ca="1">+IF(AND(ISNUMBER(OFFSET('Hygiene Data'!$D$5,0,10*ROW('Hygiene Data'!D85))),'Data Summary'!DO91="Yes"),OFFSET('Hygiene Data'!$D$5,0,10*ROW('Hygiene Data'!D85)),NA())</f>
        <v>#N/A</v>
      </c>
      <c r="BA91" s="506" t="e">
        <f ca="1">+IF(AND(ISNUMBER(OFFSET('Hygiene Data'!$D$7,0,10*ROW('Hygiene Data'!D85))),'Data Summary'!DP91="Yes"),OFFSET('Hygiene Data'!$D$7,0,10*ROW('Hygiene Data'!D85)),NA())</f>
        <v>#N/A</v>
      </c>
      <c r="BB91" s="506" t="e">
        <f ca="1">+IF(AND(ISNUMBER(OFFSET('Hygiene Data'!$D$9,0,10*ROW('Hygiene Data'!D85))),'Data Summary'!DQ91="Yes"),OFFSET('Hygiene Data'!$D$9,0,10*ROW('Hygiene Data'!D85)),NA())</f>
        <v>#N/A</v>
      </c>
      <c r="BC91" s="506" t="e">
        <f ca="1">+IF(AND(ISNUMBER(OFFSET('Hygiene Data'!$E$5,0,10*ROW('Hygiene Data'!E85))),'Data Summary'!DR91="Yes"),OFFSET('Hygiene Data'!$E$5,0,10*ROW('Hygiene Data'!E85)),NA())</f>
        <v>#N/A</v>
      </c>
      <c r="BD91" s="506" t="e">
        <f ca="1">+IF(AND(ISNUMBER(OFFSET('Hygiene Data'!$E$7,0,10*ROW('Hygiene Data'!E85))),'Data Summary'!DS91="Yes"),OFFSET('Hygiene Data'!$E$7,0,10*ROW('Hygiene Data'!E85)),NA())</f>
        <v>#N/A</v>
      </c>
      <c r="BE91" s="506" t="e">
        <f ca="1">+IF(AND(ISNUMBER(OFFSET('Hygiene Data'!$E$9,0,10*ROW('Hygiene Data'!E85))),'Data Summary'!DT91="Yes"),OFFSET('Hygiene Data'!$E$9,0,10*ROW('Hygiene Data'!E85)),NA())</f>
        <v>#N/A</v>
      </c>
      <c r="BF91" s="506" t="e">
        <f ca="1">+IF(AND(ISNUMBER(OFFSET('Hygiene Data'!$F$5,0,10*ROW('Hygiene Data'!F85))),'Data Summary'!DU91="Yes"),OFFSET('Hygiene Data'!$F$5,0,10*ROW('Hygiene Data'!F85)),NA())</f>
        <v>#N/A</v>
      </c>
      <c r="BG91" s="506" t="e">
        <f ca="1">+IF(AND(ISNUMBER(OFFSET('Hygiene Data'!$F$7,0,10*ROW('Hygiene Data'!F85))),'Data Summary'!DV91="Yes"),OFFSET('Hygiene Data'!$F$7,0,10*ROW('Hygiene Data'!F85)),NA())</f>
        <v>#N/A</v>
      </c>
      <c r="BH91" s="506" t="e">
        <f ca="1">+IF(AND(ISNUMBER(OFFSET('Hygiene Data'!$F$9,0,10*ROW('Hygiene Data'!F85))),'Data Summary'!DW91="Yes"),OFFSET('Hygiene Data'!$F$9,0,10*ROW('Hygiene Data'!F85)),NA())</f>
        <v>#N/A</v>
      </c>
      <c r="BI91" s="506" t="e">
        <f ca="1">+IF(AND(ISNUMBER(OFFSET('Hygiene Data'!$G$5,0,10*ROW('Hygiene Data'!G85))),'Data Summary'!DX91="Yes"),OFFSET('Hygiene Data'!$G$5,0,10*ROW('Hygiene Data'!G85)),NA())</f>
        <v>#N/A</v>
      </c>
      <c r="BJ91" s="506" t="e">
        <f ca="1">+IF(AND(ISNUMBER(OFFSET('Hygiene Data'!$G$7,0,10*ROW('Hygiene Data'!G85))),'Data Summary'!DY91="Yes"),OFFSET('Hygiene Data'!$G$7,0,10*ROW('Hygiene Data'!G85)),NA())</f>
        <v>#N/A</v>
      </c>
      <c r="BK91" s="506" t="e">
        <f ca="1">+IF(AND(ISNUMBER(OFFSET('Hygiene Data'!$G$9,0,10*ROW('Hygiene Data'!G85))),'Data Summary'!DZ91="Yes"),OFFSET('Hygiene Data'!$G$9,0,10*ROW('Hygiene Data'!G85)),NA())</f>
        <v>#N/A</v>
      </c>
      <c r="BL91" s="506" t="e">
        <f ca="1">+IF(AND(ISNUMBER(OFFSET('Hygiene Data'!$H$5,0,10*ROW('Hygiene Data'!H85))),'Data Summary'!EA91="Yes"),OFFSET('Hygiene Data'!$H$5,0,10*ROW('Hygiene Data'!H85)),NA())</f>
        <v>#N/A</v>
      </c>
      <c r="BM91" s="506" t="e">
        <f ca="1">+IF(AND(ISNUMBER(OFFSET('Hygiene Data'!$H$7,0,10*ROW('Hygiene Data'!H85))),'Data Summary'!EB91="Yes"),OFFSET('Hygiene Data'!$H$7,0,10*ROW('Hygiene Data'!H85)),NA())</f>
        <v>#N/A</v>
      </c>
      <c r="BN91" s="506" t="e">
        <f ca="1">+IF(AND(ISNUMBER(OFFSET('Hygiene Data'!$H$9,0,10*ROW('Hygiene Data'!H85))),'Data Summary'!EC91="Yes"),OFFSET('Hygiene Data'!$H$9,0,10*ROW('Hygiene Data'!H85)),NA())</f>
        <v>#N/A</v>
      </c>
      <c r="BO91" s="506" t="e">
        <f ca="1">+IF(AND(ISNUMBER(OFFSET('Hygiene Data'!$I$5,0,10*ROW('Hygiene Data'!I85))),'Data Summary'!ED91="Yes"),OFFSET('Hygiene Data'!$I$5,0,10*ROW('Hygiene Data'!I85)),NA())</f>
        <v>#N/A</v>
      </c>
      <c r="BP91" s="506" t="e">
        <f ca="1">+IF(AND(ISNUMBER(OFFSET('Hygiene Data'!$I$7,0,10*ROW('Hygiene Data'!I85))),'Data Summary'!EE91="Yes"),OFFSET('Hygiene Data'!$I$7,0,10*ROW('Hygiene Data'!I85)),NA())</f>
        <v>#N/A</v>
      </c>
      <c r="BQ91" s="506" t="e">
        <f ca="1">+IF(AND(ISNUMBER(OFFSET('Hygiene Data'!$I$9,0,10*ROW('Hygiene Data'!I85))),'Data Summary'!EF91="Yes"),OFFSET('Hygiene Data'!$I$9,0,10*ROW('Hygiene Data'!I85)),NA())</f>
        <v>#N/A</v>
      </c>
    </row>
    <row r="92" spans="1:69" x14ac:dyDescent="0.25">
      <c r="A92" s="502" t="e">
        <f ca="1">+RIGHT('Data Summary'!A92,LEN('Data Summary'!A92)-9)</f>
        <v>#VALUE!</v>
      </c>
      <c r="B92" s="476" t="str">
        <f ca="1">+IF(ISTEXT('Data Summary'!B92),'Data Summary'!B92,"")</f>
        <v/>
      </c>
      <c r="C92" s="503" t="e">
        <f ca="1">+VALUE('Data Summary'!C92)</f>
        <v>#VALUE!</v>
      </c>
      <c r="D92" s="504" t="e">
        <f ca="1">+IF(AND(ISNUMBER(OFFSET('Water Data'!$D$4,0,10*ROW('Water Data'!D86))),'Data Summary'!BS92="Yes"),100-OFFSET('Water Data'!$D$4,0,10*ROW('Water Data'!D86)),NA())</f>
        <v>#N/A</v>
      </c>
      <c r="E92" s="504" t="e">
        <f ca="1">+IF(AND(ISNUMBER(OFFSET('Water Data'!$D$6,0,10*ROW('Water Data'!D86))),'Data Summary'!BT92="Yes"),OFFSET('Water Data'!$D$6,0,10*ROW('Water Data'!D86)),NA())</f>
        <v>#N/A</v>
      </c>
      <c r="F92" s="504" t="e">
        <f ca="1">+IF(AND(ISNUMBER(OFFSET('Water Data'!$D$9,0,10*ROW('Water Data'!D86))),'Data Summary'!BU92="Yes"),OFFSET('Water Data'!$D$9,0,10*ROW('Water Data'!D86)),NA())</f>
        <v>#N/A</v>
      </c>
      <c r="G92" s="504" t="e">
        <f ca="1">+IF(AND(ISNUMBER(OFFSET('Water Data'!$E$4,0,10*ROW('Water Data'!E86))),'Data Summary'!BV92="Yes"),100-OFFSET('Water Data'!$E$4,0,10*ROW('Water Data'!E86)),NA())</f>
        <v>#N/A</v>
      </c>
      <c r="H92" s="504" t="e">
        <f ca="1">+IF(AND(ISNUMBER(OFFSET('Water Data'!$E$6,0,10*ROW('Water Data'!E86))),'Data Summary'!BW92="Yes"),OFFSET('Water Data'!$E$6,0,10*ROW('Water Data'!E86)),NA())</f>
        <v>#N/A</v>
      </c>
      <c r="I92" s="504" t="e">
        <f ca="1">+IF(AND(ISNUMBER(OFFSET('Water Data'!$E$9,0,10*ROW('Water Data'!E86))),'Data Summary'!BX92="Yes"),OFFSET('Water Data'!$E$9,0,10*ROW('Water Data'!E86)),NA())</f>
        <v>#N/A</v>
      </c>
      <c r="J92" s="504" t="e">
        <f ca="1">+IF(AND(ISNUMBER(OFFSET('Water Data'!$F$4,0,10*ROW('Water Data'!F86))),'Data Summary'!BY92="Yes"),100-OFFSET('Water Data'!$F$4,0,10*ROW('Water Data'!F86)),NA())</f>
        <v>#N/A</v>
      </c>
      <c r="K92" s="504" t="e">
        <f ca="1">+IF(AND(ISNUMBER(OFFSET('Water Data'!$F$6,0,10*ROW('Water Data'!F86))),'Data Summary'!BZ92="Yes"),OFFSET('Water Data'!$F$6,0,10*ROW('Water Data'!F86)),NA())</f>
        <v>#N/A</v>
      </c>
      <c r="L92" s="504" t="e">
        <f ca="1">+IF(AND(ISNUMBER(OFFSET('Water Data'!$F$9,0,10*ROW('Water Data'!F86))),'Data Summary'!CA92="Yes"),OFFSET('Water Data'!$F$9,0,10*ROW('Water Data'!F86)),NA())</f>
        <v>#N/A</v>
      </c>
      <c r="M92" s="504" t="e">
        <f ca="1">+IF(AND(ISNUMBER(OFFSET('Water Data'!$G$4,0,10*ROW('Water Data'!G86))),'Data Summary'!CB92="Yes"),100-OFFSET('Water Data'!$G$4,0,10*ROW('Water Data'!G86)),NA())</f>
        <v>#N/A</v>
      </c>
      <c r="N92" s="504" t="e">
        <f ca="1">+IF(AND(ISNUMBER(OFFSET('Water Data'!$G$6,0,10*ROW('Water Data'!G86))),'Data Summary'!CC92="Yes"),OFFSET('Water Data'!$G$6,0,10*ROW('Water Data'!G86)),NA())</f>
        <v>#N/A</v>
      </c>
      <c r="O92" s="504" t="e">
        <f ca="1">+IF(AND(ISNUMBER(OFFSET('Water Data'!$G$9,0,10*ROW('Water Data'!G86))),'Data Summary'!CD92="Yes"),OFFSET('Water Data'!$G$9,0,10*ROW('Water Data'!G86)),NA())</f>
        <v>#N/A</v>
      </c>
      <c r="P92" s="504" t="e">
        <f ca="1">+IF(AND(ISNUMBER(OFFSET('Water Data'!$H$4,0,10*ROW('Water Data'!H86))),'Data Summary'!CE92="Yes"),100-OFFSET('Water Data'!$H$4,0,10*ROW('Water Data'!H86)),NA())</f>
        <v>#N/A</v>
      </c>
      <c r="Q92" s="504" t="e">
        <f ca="1">+IF(AND(ISNUMBER(OFFSET('Water Data'!$H$6,0,10*ROW('Water Data'!H86))),'Data Summary'!CF92="Yes"),OFFSET('Water Data'!$H$6,0,10*ROW('Water Data'!H86)),NA())</f>
        <v>#N/A</v>
      </c>
      <c r="R92" s="504" t="e">
        <f ca="1">+IF(AND(ISNUMBER(OFFSET('Water Data'!$H$9,0,10*ROW('Water Data'!H86))),'Data Summary'!CG92="Yes"),OFFSET('Water Data'!$H$9,0,10*ROW('Water Data'!H86)),NA())</f>
        <v>#N/A</v>
      </c>
      <c r="S92" s="504" t="e">
        <f ca="1">+IF(AND(ISNUMBER(OFFSET('Water Data'!$I$4,0,10*ROW('Water Data'!I86))),'Data Summary'!CH92="Yes"),100-OFFSET('Water Data'!$I$4,0,10*ROW('Water Data'!I86)),NA())</f>
        <v>#N/A</v>
      </c>
      <c r="T92" s="504" t="e">
        <f ca="1">+IF(AND(ISNUMBER(OFFSET('Water Data'!$I$6,0,10*ROW('Water Data'!I86))),'Data Summary'!CI92="Yes"),OFFSET('Water Data'!$I$6,0,10*ROW('Water Data'!I86)),NA())</f>
        <v>#N/A</v>
      </c>
      <c r="U92" s="504" t="e">
        <f ca="1">+IF(AND(ISNUMBER(OFFSET('Water Data'!$I$9,0,10*ROW('Water Data'!I86))),'Data Summary'!CJ92="Yes"),OFFSET('Water Data'!$I$9,0,10*ROW('Water Data'!I86)),NA())</f>
        <v>#N/A</v>
      </c>
      <c r="V92" s="505" t="e">
        <f ca="1">+IF(AND(ISNUMBER(OFFSET('Sanitation Data'!$D$4,0,10*ROW('Sanitation Data'!D86))),'Data Summary'!CK92="Yes"),100-OFFSET('Sanitation Data'!$D$4,0,10*ROW('Sanitation Data'!D86)),NA())</f>
        <v>#N/A</v>
      </c>
      <c r="W92" s="505" t="e">
        <f ca="1">+IF(AND(ISNUMBER(OFFSET('Sanitation Data'!$D$6,0,10*ROW('Sanitation Data'!D86))),'Data Summary'!CL92="Yes"),OFFSET('Sanitation Data'!$D$6,0,10*ROW('Sanitation Data'!D86)),NA())</f>
        <v>#N/A</v>
      </c>
      <c r="X92" s="505" t="e">
        <f ca="1">+IF(AND(ISNUMBER(OFFSET('Sanitation Data'!$D$10,0,10*ROW('Sanitation Data'!D86))),'Data Summary'!CM92="Yes"),OFFSET('Sanitation Data'!$D$10,0,10*ROW('Sanitation Data'!D86)),NA())</f>
        <v>#N/A</v>
      </c>
      <c r="Y92" s="505" t="e">
        <f ca="1">+IF(AND(ISNUMBER(OFFSET('Sanitation Data'!$D$11,0,10*ROW('Sanitation Data'!D86))),'Data Summary'!CN92="Yes"),OFFSET('Sanitation Data'!$D$11,0,10*ROW('Sanitation Data'!D86)),NA())</f>
        <v>#N/A</v>
      </c>
      <c r="Z92" s="505" t="e">
        <f ca="1">+IF(AND(ISNUMBER(OFFSET('Sanitation Data'!$D$12,0,10*ROW('Sanitation Data'!D86))),'Data Summary'!CO92="Yes"),OFFSET('Sanitation Data'!$D$12,0,10*ROW('Sanitation Data'!D86)),NA())</f>
        <v>#N/A</v>
      </c>
      <c r="AA92" s="505" t="e">
        <f ca="1">+IF(AND(ISNUMBER(OFFSET('Sanitation Data'!$E$4,0,10*ROW('Sanitation Data'!E86))),'Data Summary'!CP92="Yes"),100-OFFSET('Sanitation Data'!$E$4,0,10*ROW('Sanitation Data'!E86)),NA())</f>
        <v>#N/A</v>
      </c>
      <c r="AB92" s="505" t="e">
        <f ca="1">+IF(AND(ISNUMBER(OFFSET('Sanitation Data'!$E$6,0,10*ROW('Sanitation Data'!E86))),'Data Summary'!CQ92="Yes"),OFFSET('Sanitation Data'!$E$6,0,10*ROW('Sanitation Data'!E86)),NA())</f>
        <v>#N/A</v>
      </c>
      <c r="AC92" s="505" t="e">
        <f ca="1">+IF(AND(ISNUMBER(OFFSET('Sanitation Data'!$E$10,0,10*ROW('Sanitation Data'!E86))),'Data Summary'!CR92="Yes"),OFFSET('Sanitation Data'!$E$10,0,10*ROW('Sanitation Data'!E86)),NA())</f>
        <v>#N/A</v>
      </c>
      <c r="AD92" s="505" t="e">
        <f ca="1">+IF(AND(ISNUMBER(OFFSET('Sanitation Data'!$E$11,0,10*ROW('Sanitation Data'!E86))),'Data Summary'!CS92="Yes"),OFFSET('Sanitation Data'!$E$11,0,10*ROW('Sanitation Data'!E86)),NA())</f>
        <v>#N/A</v>
      </c>
      <c r="AE92" s="505" t="e">
        <f ca="1">+IF(AND(ISNUMBER(OFFSET('Sanitation Data'!$E$12,0,10*ROW('Sanitation Data'!E86))),'Data Summary'!CT92="Yes"),OFFSET('Sanitation Data'!$E$12,0,10*ROW('Sanitation Data'!E86)),NA())</f>
        <v>#N/A</v>
      </c>
      <c r="AF92" s="505" t="e">
        <f ca="1">+IF(AND(ISNUMBER(OFFSET('Sanitation Data'!$F$4,0,10*ROW('Sanitation Data'!F86))),'Data Summary'!CU92="Yes"),100-OFFSET('Sanitation Data'!$F$4,0,10*ROW('Sanitation Data'!F86)),NA())</f>
        <v>#N/A</v>
      </c>
      <c r="AG92" s="505" t="e">
        <f ca="1">+IF(AND(ISNUMBER(OFFSET('Sanitation Data'!$F$6,0,10*ROW('Sanitation Data'!F86))),'Data Summary'!CV92="Yes"),OFFSET('Sanitation Data'!$F$6,0,10*ROW('Sanitation Data'!F86)),NA())</f>
        <v>#N/A</v>
      </c>
      <c r="AH92" s="505" t="e">
        <f ca="1">+IF(AND(ISNUMBER(OFFSET('Sanitation Data'!$F$10,0,10*ROW('Sanitation Data'!F86))),'Data Summary'!CW92="Yes"),OFFSET('Sanitation Data'!$F$10,0,10*ROW('Sanitation Data'!F86)),NA())</f>
        <v>#N/A</v>
      </c>
      <c r="AI92" s="505" t="e">
        <f ca="1">+IF(AND(ISNUMBER(OFFSET('Sanitation Data'!$F$11,0,10*ROW('Sanitation Data'!F86))),'Data Summary'!CX92="Yes"),OFFSET('Sanitation Data'!$F$11,0,10*ROW('Sanitation Data'!F86)),NA())</f>
        <v>#N/A</v>
      </c>
      <c r="AJ92" s="505" t="e">
        <f ca="1">+IF(AND(ISNUMBER(OFFSET('Sanitation Data'!$F$12,0,10*ROW('Sanitation Data'!F86))),'Data Summary'!CY92="Yes"),OFFSET('Sanitation Data'!$F$12,0,10*ROW('Sanitation Data'!F86)),NA())</f>
        <v>#N/A</v>
      </c>
      <c r="AK92" s="505" t="e">
        <f ca="1">+IF(AND(ISNUMBER(OFFSET('Sanitation Data'!$G$4,0,10*ROW('Sanitation Data'!G86))),'Data Summary'!CZ92="Yes"),100-OFFSET('Sanitation Data'!$G$4,0,10*ROW('Sanitation Data'!G86)),NA())</f>
        <v>#N/A</v>
      </c>
      <c r="AL92" s="505" t="e">
        <f ca="1">+IF(AND(ISNUMBER(OFFSET('Sanitation Data'!$G$6,0,10*ROW('Sanitation Data'!G86))),'Data Summary'!DA92="Yes"),OFFSET('Sanitation Data'!$G$6,0,10*ROW('Sanitation Data'!G86)),NA())</f>
        <v>#N/A</v>
      </c>
      <c r="AM92" s="505" t="e">
        <f ca="1">+IF(AND(ISNUMBER(OFFSET('Sanitation Data'!$G$10,0,10*ROW('Sanitation Data'!G86))),'Data Summary'!DB92="Yes"),OFFSET('Sanitation Data'!$G$10,0,10*ROW('Sanitation Data'!G86)),NA())</f>
        <v>#N/A</v>
      </c>
      <c r="AN92" s="505" t="e">
        <f ca="1">+IF(AND(ISNUMBER(OFFSET('Sanitation Data'!$G$11,0,10*ROW('Sanitation Data'!G86))),'Data Summary'!DC92="Yes"),OFFSET('Sanitation Data'!$G$11,0,10*ROW('Sanitation Data'!G86)),NA())</f>
        <v>#N/A</v>
      </c>
      <c r="AO92" s="505" t="e">
        <f ca="1">+IF(AND(ISNUMBER(OFFSET('Sanitation Data'!$G$12,0,10*ROW('Sanitation Data'!G86))),'Data Summary'!DD92="Yes"),OFFSET('Sanitation Data'!$G$12,0,10*ROW('Sanitation Data'!G86)),NA())</f>
        <v>#N/A</v>
      </c>
      <c r="AP92" s="505" t="e">
        <f ca="1">+IF(AND(ISNUMBER(OFFSET('Sanitation Data'!$H$4,0,10*ROW('Sanitation Data'!H86))),'Data Summary'!DE92="Yes"),100-OFFSET('Sanitation Data'!$H$4,0,10*ROW('Sanitation Data'!H86)),NA())</f>
        <v>#N/A</v>
      </c>
      <c r="AQ92" s="505" t="e">
        <f ca="1">+IF(AND(ISNUMBER(OFFSET('Sanitation Data'!$H$6,0,10*ROW('Sanitation Data'!H86))),'Data Summary'!DF92="Yes"),OFFSET('Sanitation Data'!$H$6,0,10*ROW('Sanitation Data'!H86)),NA())</f>
        <v>#N/A</v>
      </c>
      <c r="AR92" s="505" t="e">
        <f ca="1">+IF(AND(ISNUMBER(OFFSET('Sanitation Data'!$H$10,0,10*ROW('Sanitation Data'!H86))),'Data Summary'!DG92="Yes"),OFFSET('Sanitation Data'!$H$10,0,10*ROW('Sanitation Data'!H86)),NA())</f>
        <v>#N/A</v>
      </c>
      <c r="AS92" s="505" t="e">
        <f ca="1">+IF(AND(ISNUMBER(OFFSET('Sanitation Data'!$H$11,0,10*ROW('Sanitation Data'!H86))),'Data Summary'!DH92="Yes"),OFFSET('Sanitation Data'!$H$11,0,10*ROW('Sanitation Data'!H86)),NA())</f>
        <v>#N/A</v>
      </c>
      <c r="AT92" s="505" t="e">
        <f ca="1">+IF(AND(ISNUMBER(OFFSET('Sanitation Data'!$H$12,0,10*ROW('Sanitation Data'!H86))),'Data Summary'!DI92="Yes"),OFFSET('Sanitation Data'!$H$12,0,10*ROW('Sanitation Data'!H86)),NA())</f>
        <v>#N/A</v>
      </c>
      <c r="AU92" s="505" t="e">
        <f ca="1">+IF(AND(ISNUMBER(OFFSET('Sanitation Data'!$I$4,0,10*ROW('Sanitation Data'!I86))),'Data Summary'!DJ92="Yes"),100-OFFSET('Sanitation Data'!$I$4,0,10*ROW('Sanitation Data'!I86)),NA())</f>
        <v>#N/A</v>
      </c>
      <c r="AV92" s="505" t="e">
        <f ca="1">+IF(AND(ISNUMBER(OFFSET('Sanitation Data'!$I$6,0,10*ROW('Sanitation Data'!I86))),'Data Summary'!DK92="Yes"),OFFSET('Sanitation Data'!$I$6,0,10*ROW('Sanitation Data'!I86)),NA())</f>
        <v>#N/A</v>
      </c>
      <c r="AW92" s="505" t="e">
        <f ca="1">+IF(AND(ISNUMBER(OFFSET('Sanitation Data'!$I$10,0,10*ROW('Sanitation Data'!I86))),'Data Summary'!DL92="Yes"),OFFSET('Sanitation Data'!$I$10,0,10*ROW('Sanitation Data'!I86)),NA())</f>
        <v>#N/A</v>
      </c>
      <c r="AX92" s="505" t="e">
        <f ca="1">+IF(AND(ISNUMBER(OFFSET('Sanitation Data'!$I$11,0,10*ROW('Sanitation Data'!I86))),'Data Summary'!DM92="Yes"),OFFSET('Sanitation Data'!$I$11,0,10*ROW('Sanitation Data'!I86)),NA())</f>
        <v>#N/A</v>
      </c>
      <c r="AY92" s="505" t="e">
        <f ca="1">+IF(AND(ISNUMBER(OFFSET('Sanitation Data'!$I$12,0,10*ROW('Sanitation Data'!I86))),'Data Summary'!DN92="Yes"),OFFSET('Sanitation Data'!$I$12,0,10*ROW('Sanitation Data'!I86)),NA())</f>
        <v>#N/A</v>
      </c>
      <c r="AZ92" s="506" t="e">
        <f ca="1">+IF(AND(ISNUMBER(OFFSET('Hygiene Data'!$D$5,0,10*ROW('Hygiene Data'!D86))),'Data Summary'!DO92="Yes"),OFFSET('Hygiene Data'!$D$5,0,10*ROW('Hygiene Data'!D86)),NA())</f>
        <v>#N/A</v>
      </c>
      <c r="BA92" s="506" t="e">
        <f ca="1">+IF(AND(ISNUMBER(OFFSET('Hygiene Data'!$D$7,0,10*ROW('Hygiene Data'!D86))),'Data Summary'!DP92="Yes"),OFFSET('Hygiene Data'!$D$7,0,10*ROW('Hygiene Data'!D86)),NA())</f>
        <v>#N/A</v>
      </c>
      <c r="BB92" s="506" t="e">
        <f ca="1">+IF(AND(ISNUMBER(OFFSET('Hygiene Data'!$D$9,0,10*ROW('Hygiene Data'!D86))),'Data Summary'!DQ92="Yes"),OFFSET('Hygiene Data'!$D$9,0,10*ROW('Hygiene Data'!D86)),NA())</f>
        <v>#N/A</v>
      </c>
      <c r="BC92" s="506" t="e">
        <f ca="1">+IF(AND(ISNUMBER(OFFSET('Hygiene Data'!$E$5,0,10*ROW('Hygiene Data'!E86))),'Data Summary'!DR92="Yes"),OFFSET('Hygiene Data'!$E$5,0,10*ROW('Hygiene Data'!E86)),NA())</f>
        <v>#N/A</v>
      </c>
      <c r="BD92" s="506" t="e">
        <f ca="1">+IF(AND(ISNUMBER(OFFSET('Hygiene Data'!$E$7,0,10*ROW('Hygiene Data'!E86))),'Data Summary'!DS92="Yes"),OFFSET('Hygiene Data'!$E$7,0,10*ROW('Hygiene Data'!E86)),NA())</f>
        <v>#N/A</v>
      </c>
      <c r="BE92" s="506" t="e">
        <f ca="1">+IF(AND(ISNUMBER(OFFSET('Hygiene Data'!$E$9,0,10*ROW('Hygiene Data'!E86))),'Data Summary'!DT92="Yes"),OFFSET('Hygiene Data'!$E$9,0,10*ROW('Hygiene Data'!E86)),NA())</f>
        <v>#N/A</v>
      </c>
      <c r="BF92" s="506" t="e">
        <f ca="1">+IF(AND(ISNUMBER(OFFSET('Hygiene Data'!$F$5,0,10*ROW('Hygiene Data'!F86))),'Data Summary'!DU92="Yes"),OFFSET('Hygiene Data'!$F$5,0,10*ROW('Hygiene Data'!F86)),NA())</f>
        <v>#N/A</v>
      </c>
      <c r="BG92" s="506" t="e">
        <f ca="1">+IF(AND(ISNUMBER(OFFSET('Hygiene Data'!$F$7,0,10*ROW('Hygiene Data'!F86))),'Data Summary'!DV92="Yes"),OFFSET('Hygiene Data'!$F$7,0,10*ROW('Hygiene Data'!F86)),NA())</f>
        <v>#N/A</v>
      </c>
      <c r="BH92" s="506" t="e">
        <f ca="1">+IF(AND(ISNUMBER(OFFSET('Hygiene Data'!$F$9,0,10*ROW('Hygiene Data'!F86))),'Data Summary'!DW92="Yes"),OFFSET('Hygiene Data'!$F$9,0,10*ROW('Hygiene Data'!F86)),NA())</f>
        <v>#N/A</v>
      </c>
      <c r="BI92" s="506" t="e">
        <f ca="1">+IF(AND(ISNUMBER(OFFSET('Hygiene Data'!$G$5,0,10*ROW('Hygiene Data'!G86))),'Data Summary'!DX92="Yes"),OFFSET('Hygiene Data'!$G$5,0,10*ROW('Hygiene Data'!G86)),NA())</f>
        <v>#N/A</v>
      </c>
      <c r="BJ92" s="506" t="e">
        <f ca="1">+IF(AND(ISNUMBER(OFFSET('Hygiene Data'!$G$7,0,10*ROW('Hygiene Data'!G86))),'Data Summary'!DY92="Yes"),OFFSET('Hygiene Data'!$G$7,0,10*ROW('Hygiene Data'!G86)),NA())</f>
        <v>#N/A</v>
      </c>
      <c r="BK92" s="506" t="e">
        <f ca="1">+IF(AND(ISNUMBER(OFFSET('Hygiene Data'!$G$9,0,10*ROW('Hygiene Data'!G86))),'Data Summary'!DZ92="Yes"),OFFSET('Hygiene Data'!$G$9,0,10*ROW('Hygiene Data'!G86)),NA())</f>
        <v>#N/A</v>
      </c>
      <c r="BL92" s="506" t="e">
        <f ca="1">+IF(AND(ISNUMBER(OFFSET('Hygiene Data'!$H$5,0,10*ROW('Hygiene Data'!H86))),'Data Summary'!EA92="Yes"),OFFSET('Hygiene Data'!$H$5,0,10*ROW('Hygiene Data'!H86)),NA())</f>
        <v>#N/A</v>
      </c>
      <c r="BM92" s="506" t="e">
        <f ca="1">+IF(AND(ISNUMBER(OFFSET('Hygiene Data'!$H$7,0,10*ROW('Hygiene Data'!H86))),'Data Summary'!EB92="Yes"),OFFSET('Hygiene Data'!$H$7,0,10*ROW('Hygiene Data'!H86)),NA())</f>
        <v>#N/A</v>
      </c>
      <c r="BN92" s="506" t="e">
        <f ca="1">+IF(AND(ISNUMBER(OFFSET('Hygiene Data'!$H$9,0,10*ROW('Hygiene Data'!H86))),'Data Summary'!EC92="Yes"),OFFSET('Hygiene Data'!$H$9,0,10*ROW('Hygiene Data'!H86)),NA())</f>
        <v>#N/A</v>
      </c>
      <c r="BO92" s="506" t="e">
        <f ca="1">+IF(AND(ISNUMBER(OFFSET('Hygiene Data'!$I$5,0,10*ROW('Hygiene Data'!I86))),'Data Summary'!ED92="Yes"),OFFSET('Hygiene Data'!$I$5,0,10*ROW('Hygiene Data'!I86)),NA())</f>
        <v>#N/A</v>
      </c>
      <c r="BP92" s="506" t="e">
        <f ca="1">+IF(AND(ISNUMBER(OFFSET('Hygiene Data'!$I$7,0,10*ROW('Hygiene Data'!I86))),'Data Summary'!EE92="Yes"),OFFSET('Hygiene Data'!$I$7,0,10*ROW('Hygiene Data'!I86)),NA())</f>
        <v>#N/A</v>
      </c>
      <c r="BQ92" s="506" t="e">
        <f ca="1">+IF(AND(ISNUMBER(OFFSET('Hygiene Data'!$I$9,0,10*ROW('Hygiene Data'!I86))),'Data Summary'!EF92="Yes"),OFFSET('Hygiene Data'!$I$9,0,10*ROW('Hygiene Data'!I86)),NA())</f>
        <v>#N/A</v>
      </c>
    </row>
    <row r="93" spans="1:69" x14ac:dyDescent="0.25">
      <c r="A93" s="502" t="e">
        <f ca="1">+RIGHT('Data Summary'!A93,LEN('Data Summary'!A93)-9)</f>
        <v>#VALUE!</v>
      </c>
      <c r="B93" s="476" t="str">
        <f ca="1">+IF(ISTEXT('Data Summary'!B93),'Data Summary'!B93,"")</f>
        <v/>
      </c>
      <c r="C93" s="503" t="e">
        <f ca="1">+VALUE('Data Summary'!C93)</f>
        <v>#VALUE!</v>
      </c>
      <c r="D93" s="504" t="e">
        <f ca="1">+IF(AND(ISNUMBER(OFFSET('Water Data'!$D$4,0,10*ROW('Water Data'!D87))),'Data Summary'!BS93="Yes"),100-OFFSET('Water Data'!$D$4,0,10*ROW('Water Data'!D87)),NA())</f>
        <v>#N/A</v>
      </c>
      <c r="E93" s="504" t="e">
        <f ca="1">+IF(AND(ISNUMBER(OFFSET('Water Data'!$D$6,0,10*ROW('Water Data'!D87))),'Data Summary'!BT93="Yes"),OFFSET('Water Data'!$D$6,0,10*ROW('Water Data'!D87)),NA())</f>
        <v>#N/A</v>
      </c>
      <c r="F93" s="504" t="e">
        <f ca="1">+IF(AND(ISNUMBER(OFFSET('Water Data'!$D$9,0,10*ROW('Water Data'!D87))),'Data Summary'!BU93="Yes"),OFFSET('Water Data'!$D$9,0,10*ROW('Water Data'!D87)),NA())</f>
        <v>#N/A</v>
      </c>
      <c r="G93" s="504" t="e">
        <f ca="1">+IF(AND(ISNUMBER(OFFSET('Water Data'!$E$4,0,10*ROW('Water Data'!E87))),'Data Summary'!BV93="Yes"),100-OFFSET('Water Data'!$E$4,0,10*ROW('Water Data'!E87)),NA())</f>
        <v>#N/A</v>
      </c>
      <c r="H93" s="504" t="e">
        <f ca="1">+IF(AND(ISNUMBER(OFFSET('Water Data'!$E$6,0,10*ROW('Water Data'!E87))),'Data Summary'!BW93="Yes"),OFFSET('Water Data'!$E$6,0,10*ROW('Water Data'!E87)),NA())</f>
        <v>#N/A</v>
      </c>
      <c r="I93" s="504" t="e">
        <f ca="1">+IF(AND(ISNUMBER(OFFSET('Water Data'!$E$9,0,10*ROW('Water Data'!E87))),'Data Summary'!BX93="Yes"),OFFSET('Water Data'!$E$9,0,10*ROW('Water Data'!E87)),NA())</f>
        <v>#N/A</v>
      </c>
      <c r="J93" s="504" t="e">
        <f ca="1">+IF(AND(ISNUMBER(OFFSET('Water Data'!$F$4,0,10*ROW('Water Data'!F87))),'Data Summary'!BY93="Yes"),100-OFFSET('Water Data'!$F$4,0,10*ROW('Water Data'!F87)),NA())</f>
        <v>#N/A</v>
      </c>
      <c r="K93" s="504" t="e">
        <f ca="1">+IF(AND(ISNUMBER(OFFSET('Water Data'!$F$6,0,10*ROW('Water Data'!F87))),'Data Summary'!BZ93="Yes"),OFFSET('Water Data'!$F$6,0,10*ROW('Water Data'!F87)),NA())</f>
        <v>#N/A</v>
      </c>
      <c r="L93" s="504" t="e">
        <f ca="1">+IF(AND(ISNUMBER(OFFSET('Water Data'!$F$9,0,10*ROW('Water Data'!F87))),'Data Summary'!CA93="Yes"),OFFSET('Water Data'!$F$9,0,10*ROW('Water Data'!F87)),NA())</f>
        <v>#N/A</v>
      </c>
      <c r="M93" s="504" t="e">
        <f ca="1">+IF(AND(ISNUMBER(OFFSET('Water Data'!$G$4,0,10*ROW('Water Data'!G87))),'Data Summary'!CB93="Yes"),100-OFFSET('Water Data'!$G$4,0,10*ROW('Water Data'!G87)),NA())</f>
        <v>#N/A</v>
      </c>
      <c r="N93" s="504" t="e">
        <f ca="1">+IF(AND(ISNUMBER(OFFSET('Water Data'!$G$6,0,10*ROW('Water Data'!G87))),'Data Summary'!CC93="Yes"),OFFSET('Water Data'!$G$6,0,10*ROW('Water Data'!G87)),NA())</f>
        <v>#N/A</v>
      </c>
      <c r="O93" s="504" t="e">
        <f ca="1">+IF(AND(ISNUMBER(OFFSET('Water Data'!$G$9,0,10*ROW('Water Data'!G87))),'Data Summary'!CD93="Yes"),OFFSET('Water Data'!$G$9,0,10*ROW('Water Data'!G87)),NA())</f>
        <v>#N/A</v>
      </c>
      <c r="P93" s="504" t="e">
        <f ca="1">+IF(AND(ISNUMBER(OFFSET('Water Data'!$H$4,0,10*ROW('Water Data'!H87))),'Data Summary'!CE93="Yes"),100-OFFSET('Water Data'!$H$4,0,10*ROW('Water Data'!H87)),NA())</f>
        <v>#N/A</v>
      </c>
      <c r="Q93" s="504" t="e">
        <f ca="1">+IF(AND(ISNUMBER(OFFSET('Water Data'!$H$6,0,10*ROW('Water Data'!H87))),'Data Summary'!CF93="Yes"),OFFSET('Water Data'!$H$6,0,10*ROW('Water Data'!H87)),NA())</f>
        <v>#N/A</v>
      </c>
      <c r="R93" s="504" t="e">
        <f ca="1">+IF(AND(ISNUMBER(OFFSET('Water Data'!$H$9,0,10*ROW('Water Data'!H87))),'Data Summary'!CG93="Yes"),OFFSET('Water Data'!$H$9,0,10*ROW('Water Data'!H87)),NA())</f>
        <v>#N/A</v>
      </c>
      <c r="S93" s="504" t="e">
        <f ca="1">+IF(AND(ISNUMBER(OFFSET('Water Data'!$I$4,0,10*ROW('Water Data'!I87))),'Data Summary'!CH93="Yes"),100-OFFSET('Water Data'!$I$4,0,10*ROW('Water Data'!I87)),NA())</f>
        <v>#N/A</v>
      </c>
      <c r="T93" s="504" t="e">
        <f ca="1">+IF(AND(ISNUMBER(OFFSET('Water Data'!$I$6,0,10*ROW('Water Data'!I87))),'Data Summary'!CI93="Yes"),OFFSET('Water Data'!$I$6,0,10*ROW('Water Data'!I87)),NA())</f>
        <v>#N/A</v>
      </c>
      <c r="U93" s="504" t="e">
        <f ca="1">+IF(AND(ISNUMBER(OFFSET('Water Data'!$I$9,0,10*ROW('Water Data'!I87))),'Data Summary'!CJ93="Yes"),OFFSET('Water Data'!$I$9,0,10*ROW('Water Data'!I87)),NA())</f>
        <v>#N/A</v>
      </c>
      <c r="V93" s="505" t="e">
        <f ca="1">+IF(AND(ISNUMBER(OFFSET('Sanitation Data'!$D$4,0,10*ROW('Sanitation Data'!D87))),'Data Summary'!CK93="Yes"),100-OFFSET('Sanitation Data'!$D$4,0,10*ROW('Sanitation Data'!D87)),NA())</f>
        <v>#N/A</v>
      </c>
      <c r="W93" s="505" t="e">
        <f ca="1">+IF(AND(ISNUMBER(OFFSET('Sanitation Data'!$D$6,0,10*ROW('Sanitation Data'!D87))),'Data Summary'!CL93="Yes"),OFFSET('Sanitation Data'!$D$6,0,10*ROW('Sanitation Data'!D87)),NA())</f>
        <v>#N/A</v>
      </c>
      <c r="X93" s="505" t="e">
        <f ca="1">+IF(AND(ISNUMBER(OFFSET('Sanitation Data'!$D$10,0,10*ROW('Sanitation Data'!D87))),'Data Summary'!CM93="Yes"),OFFSET('Sanitation Data'!$D$10,0,10*ROW('Sanitation Data'!D87)),NA())</f>
        <v>#N/A</v>
      </c>
      <c r="Y93" s="505" t="e">
        <f ca="1">+IF(AND(ISNUMBER(OFFSET('Sanitation Data'!$D$11,0,10*ROW('Sanitation Data'!D87))),'Data Summary'!CN93="Yes"),OFFSET('Sanitation Data'!$D$11,0,10*ROW('Sanitation Data'!D87)),NA())</f>
        <v>#N/A</v>
      </c>
      <c r="Z93" s="505" t="e">
        <f ca="1">+IF(AND(ISNUMBER(OFFSET('Sanitation Data'!$D$12,0,10*ROW('Sanitation Data'!D87))),'Data Summary'!CO93="Yes"),OFFSET('Sanitation Data'!$D$12,0,10*ROW('Sanitation Data'!D87)),NA())</f>
        <v>#N/A</v>
      </c>
      <c r="AA93" s="505" t="e">
        <f ca="1">+IF(AND(ISNUMBER(OFFSET('Sanitation Data'!$E$4,0,10*ROW('Sanitation Data'!E87))),'Data Summary'!CP93="Yes"),100-OFFSET('Sanitation Data'!$E$4,0,10*ROW('Sanitation Data'!E87)),NA())</f>
        <v>#N/A</v>
      </c>
      <c r="AB93" s="505" t="e">
        <f ca="1">+IF(AND(ISNUMBER(OFFSET('Sanitation Data'!$E$6,0,10*ROW('Sanitation Data'!E87))),'Data Summary'!CQ93="Yes"),OFFSET('Sanitation Data'!$E$6,0,10*ROW('Sanitation Data'!E87)),NA())</f>
        <v>#N/A</v>
      </c>
      <c r="AC93" s="505" t="e">
        <f ca="1">+IF(AND(ISNUMBER(OFFSET('Sanitation Data'!$E$10,0,10*ROW('Sanitation Data'!E87))),'Data Summary'!CR93="Yes"),OFFSET('Sanitation Data'!$E$10,0,10*ROW('Sanitation Data'!E87)),NA())</f>
        <v>#N/A</v>
      </c>
      <c r="AD93" s="505" t="e">
        <f ca="1">+IF(AND(ISNUMBER(OFFSET('Sanitation Data'!$E$11,0,10*ROW('Sanitation Data'!E87))),'Data Summary'!CS93="Yes"),OFFSET('Sanitation Data'!$E$11,0,10*ROW('Sanitation Data'!E87)),NA())</f>
        <v>#N/A</v>
      </c>
      <c r="AE93" s="505" t="e">
        <f ca="1">+IF(AND(ISNUMBER(OFFSET('Sanitation Data'!$E$12,0,10*ROW('Sanitation Data'!E87))),'Data Summary'!CT93="Yes"),OFFSET('Sanitation Data'!$E$12,0,10*ROW('Sanitation Data'!E87)),NA())</f>
        <v>#N/A</v>
      </c>
      <c r="AF93" s="505" t="e">
        <f ca="1">+IF(AND(ISNUMBER(OFFSET('Sanitation Data'!$F$4,0,10*ROW('Sanitation Data'!F87))),'Data Summary'!CU93="Yes"),100-OFFSET('Sanitation Data'!$F$4,0,10*ROW('Sanitation Data'!F87)),NA())</f>
        <v>#N/A</v>
      </c>
      <c r="AG93" s="505" t="e">
        <f ca="1">+IF(AND(ISNUMBER(OFFSET('Sanitation Data'!$F$6,0,10*ROW('Sanitation Data'!F87))),'Data Summary'!CV93="Yes"),OFFSET('Sanitation Data'!$F$6,0,10*ROW('Sanitation Data'!F87)),NA())</f>
        <v>#N/A</v>
      </c>
      <c r="AH93" s="505" t="e">
        <f ca="1">+IF(AND(ISNUMBER(OFFSET('Sanitation Data'!$F$10,0,10*ROW('Sanitation Data'!F87))),'Data Summary'!CW93="Yes"),OFFSET('Sanitation Data'!$F$10,0,10*ROW('Sanitation Data'!F87)),NA())</f>
        <v>#N/A</v>
      </c>
      <c r="AI93" s="505" t="e">
        <f ca="1">+IF(AND(ISNUMBER(OFFSET('Sanitation Data'!$F$11,0,10*ROW('Sanitation Data'!F87))),'Data Summary'!CX93="Yes"),OFFSET('Sanitation Data'!$F$11,0,10*ROW('Sanitation Data'!F87)),NA())</f>
        <v>#N/A</v>
      </c>
      <c r="AJ93" s="505" t="e">
        <f ca="1">+IF(AND(ISNUMBER(OFFSET('Sanitation Data'!$F$12,0,10*ROW('Sanitation Data'!F87))),'Data Summary'!CY93="Yes"),OFFSET('Sanitation Data'!$F$12,0,10*ROW('Sanitation Data'!F87)),NA())</f>
        <v>#N/A</v>
      </c>
      <c r="AK93" s="505" t="e">
        <f ca="1">+IF(AND(ISNUMBER(OFFSET('Sanitation Data'!$G$4,0,10*ROW('Sanitation Data'!G87))),'Data Summary'!CZ93="Yes"),100-OFFSET('Sanitation Data'!$G$4,0,10*ROW('Sanitation Data'!G87)),NA())</f>
        <v>#N/A</v>
      </c>
      <c r="AL93" s="505" t="e">
        <f ca="1">+IF(AND(ISNUMBER(OFFSET('Sanitation Data'!$G$6,0,10*ROW('Sanitation Data'!G87))),'Data Summary'!DA93="Yes"),OFFSET('Sanitation Data'!$G$6,0,10*ROW('Sanitation Data'!G87)),NA())</f>
        <v>#N/A</v>
      </c>
      <c r="AM93" s="505" t="e">
        <f ca="1">+IF(AND(ISNUMBER(OFFSET('Sanitation Data'!$G$10,0,10*ROW('Sanitation Data'!G87))),'Data Summary'!DB93="Yes"),OFFSET('Sanitation Data'!$G$10,0,10*ROW('Sanitation Data'!G87)),NA())</f>
        <v>#N/A</v>
      </c>
      <c r="AN93" s="505" t="e">
        <f ca="1">+IF(AND(ISNUMBER(OFFSET('Sanitation Data'!$G$11,0,10*ROW('Sanitation Data'!G87))),'Data Summary'!DC93="Yes"),OFFSET('Sanitation Data'!$G$11,0,10*ROW('Sanitation Data'!G87)),NA())</f>
        <v>#N/A</v>
      </c>
      <c r="AO93" s="505" t="e">
        <f ca="1">+IF(AND(ISNUMBER(OFFSET('Sanitation Data'!$G$12,0,10*ROW('Sanitation Data'!G87))),'Data Summary'!DD93="Yes"),OFFSET('Sanitation Data'!$G$12,0,10*ROW('Sanitation Data'!G87)),NA())</f>
        <v>#N/A</v>
      </c>
      <c r="AP93" s="505" t="e">
        <f ca="1">+IF(AND(ISNUMBER(OFFSET('Sanitation Data'!$H$4,0,10*ROW('Sanitation Data'!H87))),'Data Summary'!DE93="Yes"),100-OFFSET('Sanitation Data'!$H$4,0,10*ROW('Sanitation Data'!H87)),NA())</f>
        <v>#N/A</v>
      </c>
      <c r="AQ93" s="505" t="e">
        <f ca="1">+IF(AND(ISNUMBER(OFFSET('Sanitation Data'!$H$6,0,10*ROW('Sanitation Data'!H87))),'Data Summary'!DF93="Yes"),OFFSET('Sanitation Data'!$H$6,0,10*ROW('Sanitation Data'!H87)),NA())</f>
        <v>#N/A</v>
      </c>
      <c r="AR93" s="505" t="e">
        <f ca="1">+IF(AND(ISNUMBER(OFFSET('Sanitation Data'!$H$10,0,10*ROW('Sanitation Data'!H87))),'Data Summary'!DG93="Yes"),OFFSET('Sanitation Data'!$H$10,0,10*ROW('Sanitation Data'!H87)),NA())</f>
        <v>#N/A</v>
      </c>
      <c r="AS93" s="505" t="e">
        <f ca="1">+IF(AND(ISNUMBER(OFFSET('Sanitation Data'!$H$11,0,10*ROW('Sanitation Data'!H87))),'Data Summary'!DH93="Yes"),OFFSET('Sanitation Data'!$H$11,0,10*ROW('Sanitation Data'!H87)),NA())</f>
        <v>#N/A</v>
      </c>
      <c r="AT93" s="505" t="e">
        <f ca="1">+IF(AND(ISNUMBER(OFFSET('Sanitation Data'!$H$12,0,10*ROW('Sanitation Data'!H87))),'Data Summary'!DI93="Yes"),OFFSET('Sanitation Data'!$H$12,0,10*ROW('Sanitation Data'!H87)),NA())</f>
        <v>#N/A</v>
      </c>
      <c r="AU93" s="505" t="e">
        <f ca="1">+IF(AND(ISNUMBER(OFFSET('Sanitation Data'!$I$4,0,10*ROW('Sanitation Data'!I87))),'Data Summary'!DJ93="Yes"),100-OFFSET('Sanitation Data'!$I$4,0,10*ROW('Sanitation Data'!I87)),NA())</f>
        <v>#N/A</v>
      </c>
      <c r="AV93" s="505" t="e">
        <f ca="1">+IF(AND(ISNUMBER(OFFSET('Sanitation Data'!$I$6,0,10*ROW('Sanitation Data'!I87))),'Data Summary'!DK93="Yes"),OFFSET('Sanitation Data'!$I$6,0,10*ROW('Sanitation Data'!I87)),NA())</f>
        <v>#N/A</v>
      </c>
      <c r="AW93" s="505" t="e">
        <f ca="1">+IF(AND(ISNUMBER(OFFSET('Sanitation Data'!$I$10,0,10*ROW('Sanitation Data'!I87))),'Data Summary'!DL93="Yes"),OFFSET('Sanitation Data'!$I$10,0,10*ROW('Sanitation Data'!I87)),NA())</f>
        <v>#N/A</v>
      </c>
      <c r="AX93" s="505" t="e">
        <f ca="1">+IF(AND(ISNUMBER(OFFSET('Sanitation Data'!$I$11,0,10*ROW('Sanitation Data'!I87))),'Data Summary'!DM93="Yes"),OFFSET('Sanitation Data'!$I$11,0,10*ROW('Sanitation Data'!I87)),NA())</f>
        <v>#N/A</v>
      </c>
      <c r="AY93" s="505" t="e">
        <f ca="1">+IF(AND(ISNUMBER(OFFSET('Sanitation Data'!$I$12,0,10*ROW('Sanitation Data'!I87))),'Data Summary'!DN93="Yes"),OFFSET('Sanitation Data'!$I$12,0,10*ROW('Sanitation Data'!I87)),NA())</f>
        <v>#N/A</v>
      </c>
      <c r="AZ93" s="506" t="e">
        <f ca="1">+IF(AND(ISNUMBER(OFFSET('Hygiene Data'!$D$5,0,10*ROW('Hygiene Data'!D87))),'Data Summary'!DO93="Yes"),OFFSET('Hygiene Data'!$D$5,0,10*ROW('Hygiene Data'!D87)),NA())</f>
        <v>#N/A</v>
      </c>
      <c r="BA93" s="506" t="e">
        <f ca="1">+IF(AND(ISNUMBER(OFFSET('Hygiene Data'!$D$7,0,10*ROW('Hygiene Data'!D87))),'Data Summary'!DP93="Yes"),OFFSET('Hygiene Data'!$D$7,0,10*ROW('Hygiene Data'!D87)),NA())</f>
        <v>#N/A</v>
      </c>
      <c r="BB93" s="506" t="e">
        <f ca="1">+IF(AND(ISNUMBER(OFFSET('Hygiene Data'!$D$9,0,10*ROW('Hygiene Data'!D87))),'Data Summary'!DQ93="Yes"),OFFSET('Hygiene Data'!$D$9,0,10*ROW('Hygiene Data'!D87)),NA())</f>
        <v>#N/A</v>
      </c>
      <c r="BC93" s="506" t="e">
        <f ca="1">+IF(AND(ISNUMBER(OFFSET('Hygiene Data'!$E$5,0,10*ROW('Hygiene Data'!E87))),'Data Summary'!DR93="Yes"),OFFSET('Hygiene Data'!$E$5,0,10*ROW('Hygiene Data'!E87)),NA())</f>
        <v>#N/A</v>
      </c>
      <c r="BD93" s="506" t="e">
        <f ca="1">+IF(AND(ISNUMBER(OFFSET('Hygiene Data'!$E$7,0,10*ROW('Hygiene Data'!E87))),'Data Summary'!DS93="Yes"),OFFSET('Hygiene Data'!$E$7,0,10*ROW('Hygiene Data'!E87)),NA())</f>
        <v>#N/A</v>
      </c>
      <c r="BE93" s="506" t="e">
        <f ca="1">+IF(AND(ISNUMBER(OFFSET('Hygiene Data'!$E$9,0,10*ROW('Hygiene Data'!E87))),'Data Summary'!DT93="Yes"),OFFSET('Hygiene Data'!$E$9,0,10*ROW('Hygiene Data'!E87)),NA())</f>
        <v>#N/A</v>
      </c>
      <c r="BF93" s="506" t="e">
        <f ca="1">+IF(AND(ISNUMBER(OFFSET('Hygiene Data'!$F$5,0,10*ROW('Hygiene Data'!F87))),'Data Summary'!DU93="Yes"),OFFSET('Hygiene Data'!$F$5,0,10*ROW('Hygiene Data'!F87)),NA())</f>
        <v>#N/A</v>
      </c>
      <c r="BG93" s="506" t="e">
        <f ca="1">+IF(AND(ISNUMBER(OFFSET('Hygiene Data'!$F$7,0,10*ROW('Hygiene Data'!F87))),'Data Summary'!DV93="Yes"),OFFSET('Hygiene Data'!$F$7,0,10*ROW('Hygiene Data'!F87)),NA())</f>
        <v>#N/A</v>
      </c>
      <c r="BH93" s="506" t="e">
        <f ca="1">+IF(AND(ISNUMBER(OFFSET('Hygiene Data'!$F$9,0,10*ROW('Hygiene Data'!F87))),'Data Summary'!DW93="Yes"),OFFSET('Hygiene Data'!$F$9,0,10*ROW('Hygiene Data'!F87)),NA())</f>
        <v>#N/A</v>
      </c>
      <c r="BI93" s="506" t="e">
        <f ca="1">+IF(AND(ISNUMBER(OFFSET('Hygiene Data'!$G$5,0,10*ROW('Hygiene Data'!G87))),'Data Summary'!DX93="Yes"),OFFSET('Hygiene Data'!$G$5,0,10*ROW('Hygiene Data'!G87)),NA())</f>
        <v>#N/A</v>
      </c>
      <c r="BJ93" s="506" t="e">
        <f ca="1">+IF(AND(ISNUMBER(OFFSET('Hygiene Data'!$G$7,0,10*ROW('Hygiene Data'!G87))),'Data Summary'!DY93="Yes"),OFFSET('Hygiene Data'!$G$7,0,10*ROW('Hygiene Data'!G87)),NA())</f>
        <v>#N/A</v>
      </c>
      <c r="BK93" s="506" t="e">
        <f ca="1">+IF(AND(ISNUMBER(OFFSET('Hygiene Data'!$G$9,0,10*ROW('Hygiene Data'!G87))),'Data Summary'!DZ93="Yes"),OFFSET('Hygiene Data'!$G$9,0,10*ROW('Hygiene Data'!G87)),NA())</f>
        <v>#N/A</v>
      </c>
      <c r="BL93" s="506" t="e">
        <f ca="1">+IF(AND(ISNUMBER(OFFSET('Hygiene Data'!$H$5,0,10*ROW('Hygiene Data'!H87))),'Data Summary'!EA93="Yes"),OFFSET('Hygiene Data'!$H$5,0,10*ROW('Hygiene Data'!H87)),NA())</f>
        <v>#N/A</v>
      </c>
      <c r="BM93" s="506" t="e">
        <f ca="1">+IF(AND(ISNUMBER(OFFSET('Hygiene Data'!$H$7,0,10*ROW('Hygiene Data'!H87))),'Data Summary'!EB93="Yes"),OFFSET('Hygiene Data'!$H$7,0,10*ROW('Hygiene Data'!H87)),NA())</f>
        <v>#N/A</v>
      </c>
      <c r="BN93" s="506" t="e">
        <f ca="1">+IF(AND(ISNUMBER(OFFSET('Hygiene Data'!$H$9,0,10*ROW('Hygiene Data'!H87))),'Data Summary'!EC93="Yes"),OFFSET('Hygiene Data'!$H$9,0,10*ROW('Hygiene Data'!H87)),NA())</f>
        <v>#N/A</v>
      </c>
      <c r="BO93" s="506" t="e">
        <f ca="1">+IF(AND(ISNUMBER(OFFSET('Hygiene Data'!$I$5,0,10*ROW('Hygiene Data'!I87))),'Data Summary'!ED93="Yes"),OFFSET('Hygiene Data'!$I$5,0,10*ROW('Hygiene Data'!I87)),NA())</f>
        <v>#N/A</v>
      </c>
      <c r="BP93" s="506" t="e">
        <f ca="1">+IF(AND(ISNUMBER(OFFSET('Hygiene Data'!$I$7,0,10*ROW('Hygiene Data'!I87))),'Data Summary'!EE93="Yes"),OFFSET('Hygiene Data'!$I$7,0,10*ROW('Hygiene Data'!I87)),NA())</f>
        <v>#N/A</v>
      </c>
      <c r="BQ93" s="506" t="e">
        <f ca="1">+IF(AND(ISNUMBER(OFFSET('Hygiene Data'!$I$9,0,10*ROW('Hygiene Data'!I87))),'Data Summary'!EF93="Yes"),OFFSET('Hygiene Data'!$I$9,0,10*ROW('Hygiene Data'!I87)),NA())</f>
        <v>#N/A</v>
      </c>
    </row>
    <row r="94" spans="1:69" x14ac:dyDescent="0.25">
      <c r="A94" s="502" t="e">
        <f ca="1">+RIGHT('Data Summary'!A94,LEN('Data Summary'!A94)-9)</f>
        <v>#VALUE!</v>
      </c>
      <c r="B94" s="476" t="str">
        <f ca="1">+IF(ISTEXT('Data Summary'!B94),'Data Summary'!B94,"")</f>
        <v/>
      </c>
      <c r="C94" s="503" t="e">
        <f ca="1">+VALUE('Data Summary'!C94)</f>
        <v>#VALUE!</v>
      </c>
      <c r="D94" s="504" t="e">
        <f ca="1">+IF(AND(ISNUMBER(OFFSET('Water Data'!$D$4,0,10*ROW('Water Data'!D88))),'Data Summary'!BS94="Yes"),100-OFFSET('Water Data'!$D$4,0,10*ROW('Water Data'!D88)),NA())</f>
        <v>#N/A</v>
      </c>
      <c r="E94" s="504" t="e">
        <f ca="1">+IF(AND(ISNUMBER(OFFSET('Water Data'!$D$6,0,10*ROW('Water Data'!D88))),'Data Summary'!BT94="Yes"),OFFSET('Water Data'!$D$6,0,10*ROW('Water Data'!D88)),NA())</f>
        <v>#N/A</v>
      </c>
      <c r="F94" s="504" t="e">
        <f ca="1">+IF(AND(ISNUMBER(OFFSET('Water Data'!$D$9,0,10*ROW('Water Data'!D88))),'Data Summary'!BU94="Yes"),OFFSET('Water Data'!$D$9,0,10*ROW('Water Data'!D88)),NA())</f>
        <v>#N/A</v>
      </c>
      <c r="G94" s="504" t="e">
        <f ca="1">+IF(AND(ISNUMBER(OFFSET('Water Data'!$E$4,0,10*ROW('Water Data'!E88))),'Data Summary'!BV94="Yes"),100-OFFSET('Water Data'!$E$4,0,10*ROW('Water Data'!E88)),NA())</f>
        <v>#N/A</v>
      </c>
      <c r="H94" s="504" t="e">
        <f ca="1">+IF(AND(ISNUMBER(OFFSET('Water Data'!$E$6,0,10*ROW('Water Data'!E88))),'Data Summary'!BW94="Yes"),OFFSET('Water Data'!$E$6,0,10*ROW('Water Data'!E88)),NA())</f>
        <v>#N/A</v>
      </c>
      <c r="I94" s="504" t="e">
        <f ca="1">+IF(AND(ISNUMBER(OFFSET('Water Data'!$E$9,0,10*ROW('Water Data'!E88))),'Data Summary'!BX94="Yes"),OFFSET('Water Data'!$E$9,0,10*ROW('Water Data'!E88)),NA())</f>
        <v>#N/A</v>
      </c>
      <c r="J94" s="504" t="e">
        <f ca="1">+IF(AND(ISNUMBER(OFFSET('Water Data'!$F$4,0,10*ROW('Water Data'!F88))),'Data Summary'!BY94="Yes"),100-OFFSET('Water Data'!$F$4,0,10*ROW('Water Data'!F88)),NA())</f>
        <v>#N/A</v>
      </c>
      <c r="K94" s="504" t="e">
        <f ca="1">+IF(AND(ISNUMBER(OFFSET('Water Data'!$F$6,0,10*ROW('Water Data'!F88))),'Data Summary'!BZ94="Yes"),OFFSET('Water Data'!$F$6,0,10*ROW('Water Data'!F88)),NA())</f>
        <v>#N/A</v>
      </c>
      <c r="L94" s="504" t="e">
        <f ca="1">+IF(AND(ISNUMBER(OFFSET('Water Data'!$F$9,0,10*ROW('Water Data'!F88))),'Data Summary'!CA94="Yes"),OFFSET('Water Data'!$F$9,0,10*ROW('Water Data'!F88)),NA())</f>
        <v>#N/A</v>
      </c>
      <c r="M94" s="504" t="e">
        <f ca="1">+IF(AND(ISNUMBER(OFFSET('Water Data'!$G$4,0,10*ROW('Water Data'!G88))),'Data Summary'!CB94="Yes"),100-OFFSET('Water Data'!$G$4,0,10*ROW('Water Data'!G88)),NA())</f>
        <v>#N/A</v>
      </c>
      <c r="N94" s="504" t="e">
        <f ca="1">+IF(AND(ISNUMBER(OFFSET('Water Data'!$G$6,0,10*ROW('Water Data'!G88))),'Data Summary'!CC94="Yes"),OFFSET('Water Data'!$G$6,0,10*ROW('Water Data'!G88)),NA())</f>
        <v>#N/A</v>
      </c>
      <c r="O94" s="504" t="e">
        <f ca="1">+IF(AND(ISNUMBER(OFFSET('Water Data'!$G$9,0,10*ROW('Water Data'!G88))),'Data Summary'!CD94="Yes"),OFFSET('Water Data'!$G$9,0,10*ROW('Water Data'!G88)),NA())</f>
        <v>#N/A</v>
      </c>
      <c r="P94" s="504" t="e">
        <f ca="1">+IF(AND(ISNUMBER(OFFSET('Water Data'!$H$4,0,10*ROW('Water Data'!H88))),'Data Summary'!CE94="Yes"),100-OFFSET('Water Data'!$H$4,0,10*ROW('Water Data'!H88)),NA())</f>
        <v>#N/A</v>
      </c>
      <c r="Q94" s="504" t="e">
        <f ca="1">+IF(AND(ISNUMBER(OFFSET('Water Data'!$H$6,0,10*ROW('Water Data'!H88))),'Data Summary'!CF94="Yes"),OFFSET('Water Data'!$H$6,0,10*ROW('Water Data'!H88)),NA())</f>
        <v>#N/A</v>
      </c>
      <c r="R94" s="504" t="e">
        <f ca="1">+IF(AND(ISNUMBER(OFFSET('Water Data'!$H$9,0,10*ROW('Water Data'!H88))),'Data Summary'!CG94="Yes"),OFFSET('Water Data'!$H$9,0,10*ROW('Water Data'!H88)),NA())</f>
        <v>#N/A</v>
      </c>
      <c r="S94" s="504" t="e">
        <f ca="1">+IF(AND(ISNUMBER(OFFSET('Water Data'!$I$4,0,10*ROW('Water Data'!I88))),'Data Summary'!CH94="Yes"),100-OFFSET('Water Data'!$I$4,0,10*ROW('Water Data'!I88)),NA())</f>
        <v>#N/A</v>
      </c>
      <c r="T94" s="504" t="e">
        <f ca="1">+IF(AND(ISNUMBER(OFFSET('Water Data'!$I$6,0,10*ROW('Water Data'!I88))),'Data Summary'!CI94="Yes"),OFFSET('Water Data'!$I$6,0,10*ROW('Water Data'!I88)),NA())</f>
        <v>#N/A</v>
      </c>
      <c r="U94" s="504" t="e">
        <f ca="1">+IF(AND(ISNUMBER(OFFSET('Water Data'!$I$9,0,10*ROW('Water Data'!I88))),'Data Summary'!CJ94="Yes"),OFFSET('Water Data'!$I$9,0,10*ROW('Water Data'!I88)),NA())</f>
        <v>#N/A</v>
      </c>
      <c r="V94" s="505" t="e">
        <f ca="1">+IF(AND(ISNUMBER(OFFSET('Sanitation Data'!$D$4,0,10*ROW('Sanitation Data'!D88))),'Data Summary'!CK94="Yes"),100-OFFSET('Sanitation Data'!$D$4,0,10*ROW('Sanitation Data'!D88)),NA())</f>
        <v>#N/A</v>
      </c>
      <c r="W94" s="505" t="e">
        <f ca="1">+IF(AND(ISNUMBER(OFFSET('Sanitation Data'!$D$6,0,10*ROW('Sanitation Data'!D88))),'Data Summary'!CL94="Yes"),OFFSET('Sanitation Data'!$D$6,0,10*ROW('Sanitation Data'!D88)),NA())</f>
        <v>#N/A</v>
      </c>
      <c r="X94" s="505" t="e">
        <f ca="1">+IF(AND(ISNUMBER(OFFSET('Sanitation Data'!$D$10,0,10*ROW('Sanitation Data'!D88))),'Data Summary'!CM94="Yes"),OFFSET('Sanitation Data'!$D$10,0,10*ROW('Sanitation Data'!D88)),NA())</f>
        <v>#N/A</v>
      </c>
      <c r="Y94" s="505" t="e">
        <f ca="1">+IF(AND(ISNUMBER(OFFSET('Sanitation Data'!$D$11,0,10*ROW('Sanitation Data'!D88))),'Data Summary'!CN94="Yes"),OFFSET('Sanitation Data'!$D$11,0,10*ROW('Sanitation Data'!D88)),NA())</f>
        <v>#N/A</v>
      </c>
      <c r="Z94" s="505" t="e">
        <f ca="1">+IF(AND(ISNUMBER(OFFSET('Sanitation Data'!$D$12,0,10*ROW('Sanitation Data'!D88))),'Data Summary'!CO94="Yes"),OFFSET('Sanitation Data'!$D$12,0,10*ROW('Sanitation Data'!D88)),NA())</f>
        <v>#N/A</v>
      </c>
      <c r="AA94" s="505" t="e">
        <f ca="1">+IF(AND(ISNUMBER(OFFSET('Sanitation Data'!$E$4,0,10*ROW('Sanitation Data'!E88))),'Data Summary'!CP94="Yes"),100-OFFSET('Sanitation Data'!$E$4,0,10*ROW('Sanitation Data'!E88)),NA())</f>
        <v>#N/A</v>
      </c>
      <c r="AB94" s="505" t="e">
        <f ca="1">+IF(AND(ISNUMBER(OFFSET('Sanitation Data'!$E$6,0,10*ROW('Sanitation Data'!E88))),'Data Summary'!CQ94="Yes"),OFFSET('Sanitation Data'!$E$6,0,10*ROW('Sanitation Data'!E88)),NA())</f>
        <v>#N/A</v>
      </c>
      <c r="AC94" s="505" t="e">
        <f ca="1">+IF(AND(ISNUMBER(OFFSET('Sanitation Data'!$E$10,0,10*ROW('Sanitation Data'!E88))),'Data Summary'!CR94="Yes"),OFFSET('Sanitation Data'!$E$10,0,10*ROW('Sanitation Data'!E88)),NA())</f>
        <v>#N/A</v>
      </c>
      <c r="AD94" s="505" t="e">
        <f ca="1">+IF(AND(ISNUMBER(OFFSET('Sanitation Data'!$E$11,0,10*ROW('Sanitation Data'!E88))),'Data Summary'!CS94="Yes"),OFFSET('Sanitation Data'!$E$11,0,10*ROW('Sanitation Data'!E88)),NA())</f>
        <v>#N/A</v>
      </c>
      <c r="AE94" s="505" t="e">
        <f ca="1">+IF(AND(ISNUMBER(OFFSET('Sanitation Data'!$E$12,0,10*ROW('Sanitation Data'!E88))),'Data Summary'!CT94="Yes"),OFFSET('Sanitation Data'!$E$12,0,10*ROW('Sanitation Data'!E88)),NA())</f>
        <v>#N/A</v>
      </c>
      <c r="AF94" s="505" t="e">
        <f ca="1">+IF(AND(ISNUMBER(OFFSET('Sanitation Data'!$F$4,0,10*ROW('Sanitation Data'!F88))),'Data Summary'!CU94="Yes"),100-OFFSET('Sanitation Data'!$F$4,0,10*ROW('Sanitation Data'!F88)),NA())</f>
        <v>#N/A</v>
      </c>
      <c r="AG94" s="505" t="e">
        <f ca="1">+IF(AND(ISNUMBER(OFFSET('Sanitation Data'!$F$6,0,10*ROW('Sanitation Data'!F88))),'Data Summary'!CV94="Yes"),OFFSET('Sanitation Data'!$F$6,0,10*ROW('Sanitation Data'!F88)),NA())</f>
        <v>#N/A</v>
      </c>
      <c r="AH94" s="505" t="e">
        <f ca="1">+IF(AND(ISNUMBER(OFFSET('Sanitation Data'!$F$10,0,10*ROW('Sanitation Data'!F88))),'Data Summary'!CW94="Yes"),OFFSET('Sanitation Data'!$F$10,0,10*ROW('Sanitation Data'!F88)),NA())</f>
        <v>#N/A</v>
      </c>
      <c r="AI94" s="505" t="e">
        <f ca="1">+IF(AND(ISNUMBER(OFFSET('Sanitation Data'!$F$11,0,10*ROW('Sanitation Data'!F88))),'Data Summary'!CX94="Yes"),OFFSET('Sanitation Data'!$F$11,0,10*ROW('Sanitation Data'!F88)),NA())</f>
        <v>#N/A</v>
      </c>
      <c r="AJ94" s="505" t="e">
        <f ca="1">+IF(AND(ISNUMBER(OFFSET('Sanitation Data'!$F$12,0,10*ROW('Sanitation Data'!F88))),'Data Summary'!CY94="Yes"),OFFSET('Sanitation Data'!$F$12,0,10*ROW('Sanitation Data'!F88)),NA())</f>
        <v>#N/A</v>
      </c>
      <c r="AK94" s="505" t="e">
        <f ca="1">+IF(AND(ISNUMBER(OFFSET('Sanitation Data'!$G$4,0,10*ROW('Sanitation Data'!G88))),'Data Summary'!CZ94="Yes"),100-OFFSET('Sanitation Data'!$G$4,0,10*ROW('Sanitation Data'!G88)),NA())</f>
        <v>#N/A</v>
      </c>
      <c r="AL94" s="505" t="e">
        <f ca="1">+IF(AND(ISNUMBER(OFFSET('Sanitation Data'!$G$6,0,10*ROW('Sanitation Data'!G88))),'Data Summary'!DA94="Yes"),OFFSET('Sanitation Data'!$G$6,0,10*ROW('Sanitation Data'!G88)),NA())</f>
        <v>#N/A</v>
      </c>
      <c r="AM94" s="505" t="e">
        <f ca="1">+IF(AND(ISNUMBER(OFFSET('Sanitation Data'!$G$10,0,10*ROW('Sanitation Data'!G88))),'Data Summary'!DB94="Yes"),OFFSET('Sanitation Data'!$G$10,0,10*ROW('Sanitation Data'!G88)),NA())</f>
        <v>#N/A</v>
      </c>
      <c r="AN94" s="505" t="e">
        <f ca="1">+IF(AND(ISNUMBER(OFFSET('Sanitation Data'!$G$11,0,10*ROW('Sanitation Data'!G88))),'Data Summary'!DC94="Yes"),OFFSET('Sanitation Data'!$G$11,0,10*ROW('Sanitation Data'!G88)),NA())</f>
        <v>#N/A</v>
      </c>
      <c r="AO94" s="505" t="e">
        <f ca="1">+IF(AND(ISNUMBER(OFFSET('Sanitation Data'!$G$12,0,10*ROW('Sanitation Data'!G88))),'Data Summary'!DD94="Yes"),OFFSET('Sanitation Data'!$G$12,0,10*ROW('Sanitation Data'!G88)),NA())</f>
        <v>#N/A</v>
      </c>
      <c r="AP94" s="505" t="e">
        <f ca="1">+IF(AND(ISNUMBER(OFFSET('Sanitation Data'!$H$4,0,10*ROW('Sanitation Data'!H88))),'Data Summary'!DE94="Yes"),100-OFFSET('Sanitation Data'!$H$4,0,10*ROW('Sanitation Data'!H88)),NA())</f>
        <v>#N/A</v>
      </c>
      <c r="AQ94" s="505" t="e">
        <f ca="1">+IF(AND(ISNUMBER(OFFSET('Sanitation Data'!$H$6,0,10*ROW('Sanitation Data'!H88))),'Data Summary'!DF94="Yes"),OFFSET('Sanitation Data'!$H$6,0,10*ROW('Sanitation Data'!H88)),NA())</f>
        <v>#N/A</v>
      </c>
      <c r="AR94" s="505" t="e">
        <f ca="1">+IF(AND(ISNUMBER(OFFSET('Sanitation Data'!$H$10,0,10*ROW('Sanitation Data'!H88))),'Data Summary'!DG94="Yes"),OFFSET('Sanitation Data'!$H$10,0,10*ROW('Sanitation Data'!H88)),NA())</f>
        <v>#N/A</v>
      </c>
      <c r="AS94" s="505" t="e">
        <f ca="1">+IF(AND(ISNUMBER(OFFSET('Sanitation Data'!$H$11,0,10*ROW('Sanitation Data'!H88))),'Data Summary'!DH94="Yes"),OFFSET('Sanitation Data'!$H$11,0,10*ROW('Sanitation Data'!H88)),NA())</f>
        <v>#N/A</v>
      </c>
      <c r="AT94" s="505" t="e">
        <f ca="1">+IF(AND(ISNUMBER(OFFSET('Sanitation Data'!$H$12,0,10*ROW('Sanitation Data'!H88))),'Data Summary'!DI94="Yes"),OFFSET('Sanitation Data'!$H$12,0,10*ROW('Sanitation Data'!H88)),NA())</f>
        <v>#N/A</v>
      </c>
      <c r="AU94" s="505" t="e">
        <f ca="1">+IF(AND(ISNUMBER(OFFSET('Sanitation Data'!$I$4,0,10*ROW('Sanitation Data'!I88))),'Data Summary'!DJ94="Yes"),100-OFFSET('Sanitation Data'!$I$4,0,10*ROW('Sanitation Data'!I88)),NA())</f>
        <v>#N/A</v>
      </c>
      <c r="AV94" s="505" t="e">
        <f ca="1">+IF(AND(ISNUMBER(OFFSET('Sanitation Data'!$I$6,0,10*ROW('Sanitation Data'!I88))),'Data Summary'!DK94="Yes"),OFFSET('Sanitation Data'!$I$6,0,10*ROW('Sanitation Data'!I88)),NA())</f>
        <v>#N/A</v>
      </c>
      <c r="AW94" s="505" t="e">
        <f ca="1">+IF(AND(ISNUMBER(OFFSET('Sanitation Data'!$I$10,0,10*ROW('Sanitation Data'!I88))),'Data Summary'!DL94="Yes"),OFFSET('Sanitation Data'!$I$10,0,10*ROW('Sanitation Data'!I88)),NA())</f>
        <v>#N/A</v>
      </c>
      <c r="AX94" s="505" t="e">
        <f ca="1">+IF(AND(ISNUMBER(OFFSET('Sanitation Data'!$I$11,0,10*ROW('Sanitation Data'!I88))),'Data Summary'!DM94="Yes"),OFFSET('Sanitation Data'!$I$11,0,10*ROW('Sanitation Data'!I88)),NA())</f>
        <v>#N/A</v>
      </c>
      <c r="AY94" s="505" t="e">
        <f ca="1">+IF(AND(ISNUMBER(OFFSET('Sanitation Data'!$I$12,0,10*ROW('Sanitation Data'!I88))),'Data Summary'!DN94="Yes"),OFFSET('Sanitation Data'!$I$12,0,10*ROW('Sanitation Data'!I88)),NA())</f>
        <v>#N/A</v>
      </c>
      <c r="AZ94" s="506" t="e">
        <f ca="1">+IF(AND(ISNUMBER(OFFSET('Hygiene Data'!$D$5,0,10*ROW('Hygiene Data'!D88))),'Data Summary'!DO94="Yes"),OFFSET('Hygiene Data'!$D$5,0,10*ROW('Hygiene Data'!D88)),NA())</f>
        <v>#N/A</v>
      </c>
      <c r="BA94" s="506" t="e">
        <f ca="1">+IF(AND(ISNUMBER(OFFSET('Hygiene Data'!$D$7,0,10*ROW('Hygiene Data'!D88))),'Data Summary'!DP94="Yes"),OFFSET('Hygiene Data'!$D$7,0,10*ROW('Hygiene Data'!D88)),NA())</f>
        <v>#N/A</v>
      </c>
      <c r="BB94" s="506" t="e">
        <f ca="1">+IF(AND(ISNUMBER(OFFSET('Hygiene Data'!$D$9,0,10*ROW('Hygiene Data'!D88))),'Data Summary'!DQ94="Yes"),OFFSET('Hygiene Data'!$D$9,0,10*ROW('Hygiene Data'!D88)),NA())</f>
        <v>#N/A</v>
      </c>
      <c r="BC94" s="506" t="e">
        <f ca="1">+IF(AND(ISNUMBER(OFFSET('Hygiene Data'!$E$5,0,10*ROW('Hygiene Data'!E88))),'Data Summary'!DR94="Yes"),OFFSET('Hygiene Data'!$E$5,0,10*ROW('Hygiene Data'!E88)),NA())</f>
        <v>#N/A</v>
      </c>
      <c r="BD94" s="506" t="e">
        <f ca="1">+IF(AND(ISNUMBER(OFFSET('Hygiene Data'!$E$7,0,10*ROW('Hygiene Data'!E88))),'Data Summary'!DS94="Yes"),OFFSET('Hygiene Data'!$E$7,0,10*ROW('Hygiene Data'!E88)),NA())</f>
        <v>#N/A</v>
      </c>
      <c r="BE94" s="506" t="e">
        <f ca="1">+IF(AND(ISNUMBER(OFFSET('Hygiene Data'!$E$9,0,10*ROW('Hygiene Data'!E88))),'Data Summary'!DT94="Yes"),OFFSET('Hygiene Data'!$E$9,0,10*ROW('Hygiene Data'!E88)),NA())</f>
        <v>#N/A</v>
      </c>
      <c r="BF94" s="506" t="e">
        <f ca="1">+IF(AND(ISNUMBER(OFFSET('Hygiene Data'!$F$5,0,10*ROW('Hygiene Data'!F88))),'Data Summary'!DU94="Yes"),OFFSET('Hygiene Data'!$F$5,0,10*ROW('Hygiene Data'!F88)),NA())</f>
        <v>#N/A</v>
      </c>
      <c r="BG94" s="506" t="e">
        <f ca="1">+IF(AND(ISNUMBER(OFFSET('Hygiene Data'!$F$7,0,10*ROW('Hygiene Data'!F88))),'Data Summary'!DV94="Yes"),OFFSET('Hygiene Data'!$F$7,0,10*ROW('Hygiene Data'!F88)),NA())</f>
        <v>#N/A</v>
      </c>
      <c r="BH94" s="506" t="e">
        <f ca="1">+IF(AND(ISNUMBER(OFFSET('Hygiene Data'!$F$9,0,10*ROW('Hygiene Data'!F88))),'Data Summary'!DW94="Yes"),OFFSET('Hygiene Data'!$F$9,0,10*ROW('Hygiene Data'!F88)),NA())</f>
        <v>#N/A</v>
      </c>
      <c r="BI94" s="506" t="e">
        <f ca="1">+IF(AND(ISNUMBER(OFFSET('Hygiene Data'!$G$5,0,10*ROW('Hygiene Data'!G88))),'Data Summary'!DX94="Yes"),OFFSET('Hygiene Data'!$G$5,0,10*ROW('Hygiene Data'!G88)),NA())</f>
        <v>#N/A</v>
      </c>
      <c r="BJ94" s="506" t="e">
        <f ca="1">+IF(AND(ISNUMBER(OFFSET('Hygiene Data'!$G$7,0,10*ROW('Hygiene Data'!G88))),'Data Summary'!DY94="Yes"),OFFSET('Hygiene Data'!$G$7,0,10*ROW('Hygiene Data'!G88)),NA())</f>
        <v>#N/A</v>
      </c>
      <c r="BK94" s="506" t="e">
        <f ca="1">+IF(AND(ISNUMBER(OFFSET('Hygiene Data'!$G$9,0,10*ROW('Hygiene Data'!G88))),'Data Summary'!DZ94="Yes"),OFFSET('Hygiene Data'!$G$9,0,10*ROW('Hygiene Data'!G88)),NA())</f>
        <v>#N/A</v>
      </c>
      <c r="BL94" s="506" t="e">
        <f ca="1">+IF(AND(ISNUMBER(OFFSET('Hygiene Data'!$H$5,0,10*ROW('Hygiene Data'!H88))),'Data Summary'!EA94="Yes"),OFFSET('Hygiene Data'!$H$5,0,10*ROW('Hygiene Data'!H88)),NA())</f>
        <v>#N/A</v>
      </c>
      <c r="BM94" s="506" t="e">
        <f ca="1">+IF(AND(ISNUMBER(OFFSET('Hygiene Data'!$H$7,0,10*ROW('Hygiene Data'!H88))),'Data Summary'!EB94="Yes"),OFFSET('Hygiene Data'!$H$7,0,10*ROW('Hygiene Data'!H88)),NA())</f>
        <v>#N/A</v>
      </c>
      <c r="BN94" s="506" t="e">
        <f ca="1">+IF(AND(ISNUMBER(OFFSET('Hygiene Data'!$H$9,0,10*ROW('Hygiene Data'!H88))),'Data Summary'!EC94="Yes"),OFFSET('Hygiene Data'!$H$9,0,10*ROW('Hygiene Data'!H88)),NA())</f>
        <v>#N/A</v>
      </c>
      <c r="BO94" s="506" t="e">
        <f ca="1">+IF(AND(ISNUMBER(OFFSET('Hygiene Data'!$I$5,0,10*ROW('Hygiene Data'!I88))),'Data Summary'!ED94="Yes"),OFFSET('Hygiene Data'!$I$5,0,10*ROW('Hygiene Data'!I88)),NA())</f>
        <v>#N/A</v>
      </c>
      <c r="BP94" s="506" t="e">
        <f ca="1">+IF(AND(ISNUMBER(OFFSET('Hygiene Data'!$I$7,0,10*ROW('Hygiene Data'!I88))),'Data Summary'!EE94="Yes"),OFFSET('Hygiene Data'!$I$7,0,10*ROW('Hygiene Data'!I88)),NA())</f>
        <v>#N/A</v>
      </c>
      <c r="BQ94" s="506" t="e">
        <f ca="1">+IF(AND(ISNUMBER(OFFSET('Hygiene Data'!$I$9,0,10*ROW('Hygiene Data'!I88))),'Data Summary'!EF94="Yes"),OFFSET('Hygiene Data'!$I$9,0,10*ROW('Hygiene Data'!I88)),NA())</f>
        <v>#N/A</v>
      </c>
    </row>
    <row r="95" spans="1:69" x14ac:dyDescent="0.25">
      <c r="A95" s="502" t="e">
        <f ca="1">+RIGHT('Data Summary'!A95,LEN('Data Summary'!A95)-9)</f>
        <v>#VALUE!</v>
      </c>
      <c r="B95" s="476" t="str">
        <f ca="1">+IF(ISTEXT('Data Summary'!B95),'Data Summary'!B95,"")</f>
        <v/>
      </c>
      <c r="C95" s="503" t="e">
        <f ca="1">+VALUE('Data Summary'!C95)</f>
        <v>#VALUE!</v>
      </c>
      <c r="D95" s="504" t="e">
        <f ca="1">+IF(AND(ISNUMBER(OFFSET('Water Data'!$D$4,0,10*ROW('Water Data'!D89))),'Data Summary'!BS95="Yes"),100-OFFSET('Water Data'!$D$4,0,10*ROW('Water Data'!D89)),NA())</f>
        <v>#N/A</v>
      </c>
      <c r="E95" s="504" t="e">
        <f ca="1">+IF(AND(ISNUMBER(OFFSET('Water Data'!$D$6,0,10*ROW('Water Data'!D89))),'Data Summary'!BT95="Yes"),OFFSET('Water Data'!$D$6,0,10*ROW('Water Data'!D89)),NA())</f>
        <v>#N/A</v>
      </c>
      <c r="F95" s="504" t="e">
        <f ca="1">+IF(AND(ISNUMBER(OFFSET('Water Data'!$D$9,0,10*ROW('Water Data'!D89))),'Data Summary'!BU95="Yes"),OFFSET('Water Data'!$D$9,0,10*ROW('Water Data'!D89)),NA())</f>
        <v>#N/A</v>
      </c>
      <c r="G95" s="504" t="e">
        <f ca="1">+IF(AND(ISNUMBER(OFFSET('Water Data'!$E$4,0,10*ROW('Water Data'!E89))),'Data Summary'!BV95="Yes"),100-OFFSET('Water Data'!$E$4,0,10*ROW('Water Data'!E89)),NA())</f>
        <v>#N/A</v>
      </c>
      <c r="H95" s="504" t="e">
        <f ca="1">+IF(AND(ISNUMBER(OFFSET('Water Data'!$E$6,0,10*ROW('Water Data'!E89))),'Data Summary'!BW95="Yes"),OFFSET('Water Data'!$E$6,0,10*ROW('Water Data'!E89)),NA())</f>
        <v>#N/A</v>
      </c>
      <c r="I95" s="504" t="e">
        <f ca="1">+IF(AND(ISNUMBER(OFFSET('Water Data'!$E$9,0,10*ROW('Water Data'!E89))),'Data Summary'!BX95="Yes"),OFFSET('Water Data'!$E$9,0,10*ROW('Water Data'!E89)),NA())</f>
        <v>#N/A</v>
      </c>
      <c r="J95" s="504" t="e">
        <f ca="1">+IF(AND(ISNUMBER(OFFSET('Water Data'!$F$4,0,10*ROW('Water Data'!F89))),'Data Summary'!BY95="Yes"),100-OFFSET('Water Data'!$F$4,0,10*ROW('Water Data'!F89)),NA())</f>
        <v>#N/A</v>
      </c>
      <c r="K95" s="504" t="e">
        <f ca="1">+IF(AND(ISNUMBER(OFFSET('Water Data'!$F$6,0,10*ROW('Water Data'!F89))),'Data Summary'!BZ95="Yes"),OFFSET('Water Data'!$F$6,0,10*ROW('Water Data'!F89)),NA())</f>
        <v>#N/A</v>
      </c>
      <c r="L95" s="504" t="e">
        <f ca="1">+IF(AND(ISNUMBER(OFFSET('Water Data'!$F$9,0,10*ROW('Water Data'!F89))),'Data Summary'!CA95="Yes"),OFFSET('Water Data'!$F$9,0,10*ROW('Water Data'!F89)),NA())</f>
        <v>#N/A</v>
      </c>
      <c r="M95" s="504" t="e">
        <f ca="1">+IF(AND(ISNUMBER(OFFSET('Water Data'!$G$4,0,10*ROW('Water Data'!G89))),'Data Summary'!CB95="Yes"),100-OFFSET('Water Data'!$G$4,0,10*ROW('Water Data'!G89)),NA())</f>
        <v>#N/A</v>
      </c>
      <c r="N95" s="504" t="e">
        <f ca="1">+IF(AND(ISNUMBER(OFFSET('Water Data'!$G$6,0,10*ROW('Water Data'!G89))),'Data Summary'!CC95="Yes"),OFFSET('Water Data'!$G$6,0,10*ROW('Water Data'!G89)),NA())</f>
        <v>#N/A</v>
      </c>
      <c r="O95" s="504" t="e">
        <f ca="1">+IF(AND(ISNUMBER(OFFSET('Water Data'!$G$9,0,10*ROW('Water Data'!G89))),'Data Summary'!CD95="Yes"),OFFSET('Water Data'!$G$9,0,10*ROW('Water Data'!G89)),NA())</f>
        <v>#N/A</v>
      </c>
      <c r="P95" s="504" t="e">
        <f ca="1">+IF(AND(ISNUMBER(OFFSET('Water Data'!$H$4,0,10*ROW('Water Data'!H89))),'Data Summary'!CE95="Yes"),100-OFFSET('Water Data'!$H$4,0,10*ROW('Water Data'!H89)),NA())</f>
        <v>#N/A</v>
      </c>
      <c r="Q95" s="504" t="e">
        <f ca="1">+IF(AND(ISNUMBER(OFFSET('Water Data'!$H$6,0,10*ROW('Water Data'!H89))),'Data Summary'!CF95="Yes"),OFFSET('Water Data'!$H$6,0,10*ROW('Water Data'!H89)),NA())</f>
        <v>#N/A</v>
      </c>
      <c r="R95" s="504" t="e">
        <f ca="1">+IF(AND(ISNUMBER(OFFSET('Water Data'!$H$9,0,10*ROW('Water Data'!H89))),'Data Summary'!CG95="Yes"),OFFSET('Water Data'!$H$9,0,10*ROW('Water Data'!H89)),NA())</f>
        <v>#N/A</v>
      </c>
      <c r="S95" s="504" t="e">
        <f ca="1">+IF(AND(ISNUMBER(OFFSET('Water Data'!$I$4,0,10*ROW('Water Data'!I89))),'Data Summary'!CH95="Yes"),100-OFFSET('Water Data'!$I$4,0,10*ROW('Water Data'!I89)),NA())</f>
        <v>#N/A</v>
      </c>
      <c r="T95" s="504" t="e">
        <f ca="1">+IF(AND(ISNUMBER(OFFSET('Water Data'!$I$6,0,10*ROW('Water Data'!I89))),'Data Summary'!CI95="Yes"),OFFSET('Water Data'!$I$6,0,10*ROW('Water Data'!I89)),NA())</f>
        <v>#N/A</v>
      </c>
      <c r="U95" s="504" t="e">
        <f ca="1">+IF(AND(ISNUMBER(OFFSET('Water Data'!$I$9,0,10*ROW('Water Data'!I89))),'Data Summary'!CJ95="Yes"),OFFSET('Water Data'!$I$9,0,10*ROW('Water Data'!I89)),NA())</f>
        <v>#N/A</v>
      </c>
      <c r="V95" s="505" t="e">
        <f ca="1">+IF(AND(ISNUMBER(OFFSET('Sanitation Data'!$D$4,0,10*ROW('Sanitation Data'!D89))),'Data Summary'!CK95="Yes"),100-OFFSET('Sanitation Data'!$D$4,0,10*ROW('Sanitation Data'!D89)),NA())</f>
        <v>#N/A</v>
      </c>
      <c r="W95" s="505" t="e">
        <f ca="1">+IF(AND(ISNUMBER(OFFSET('Sanitation Data'!$D$6,0,10*ROW('Sanitation Data'!D89))),'Data Summary'!CL95="Yes"),OFFSET('Sanitation Data'!$D$6,0,10*ROW('Sanitation Data'!D89)),NA())</f>
        <v>#N/A</v>
      </c>
      <c r="X95" s="505" t="e">
        <f ca="1">+IF(AND(ISNUMBER(OFFSET('Sanitation Data'!$D$10,0,10*ROW('Sanitation Data'!D89))),'Data Summary'!CM95="Yes"),OFFSET('Sanitation Data'!$D$10,0,10*ROW('Sanitation Data'!D89)),NA())</f>
        <v>#N/A</v>
      </c>
      <c r="Y95" s="505" t="e">
        <f ca="1">+IF(AND(ISNUMBER(OFFSET('Sanitation Data'!$D$11,0,10*ROW('Sanitation Data'!D89))),'Data Summary'!CN95="Yes"),OFFSET('Sanitation Data'!$D$11,0,10*ROW('Sanitation Data'!D89)),NA())</f>
        <v>#N/A</v>
      </c>
      <c r="Z95" s="505" t="e">
        <f ca="1">+IF(AND(ISNUMBER(OFFSET('Sanitation Data'!$D$12,0,10*ROW('Sanitation Data'!D89))),'Data Summary'!CO95="Yes"),OFFSET('Sanitation Data'!$D$12,0,10*ROW('Sanitation Data'!D89)),NA())</f>
        <v>#N/A</v>
      </c>
      <c r="AA95" s="505" t="e">
        <f ca="1">+IF(AND(ISNUMBER(OFFSET('Sanitation Data'!$E$4,0,10*ROW('Sanitation Data'!E89))),'Data Summary'!CP95="Yes"),100-OFFSET('Sanitation Data'!$E$4,0,10*ROW('Sanitation Data'!E89)),NA())</f>
        <v>#N/A</v>
      </c>
      <c r="AB95" s="505" t="e">
        <f ca="1">+IF(AND(ISNUMBER(OFFSET('Sanitation Data'!$E$6,0,10*ROW('Sanitation Data'!E89))),'Data Summary'!CQ95="Yes"),OFFSET('Sanitation Data'!$E$6,0,10*ROW('Sanitation Data'!E89)),NA())</f>
        <v>#N/A</v>
      </c>
      <c r="AC95" s="505" t="e">
        <f ca="1">+IF(AND(ISNUMBER(OFFSET('Sanitation Data'!$E$10,0,10*ROW('Sanitation Data'!E89))),'Data Summary'!CR95="Yes"),OFFSET('Sanitation Data'!$E$10,0,10*ROW('Sanitation Data'!E89)),NA())</f>
        <v>#N/A</v>
      </c>
      <c r="AD95" s="505" t="e">
        <f ca="1">+IF(AND(ISNUMBER(OFFSET('Sanitation Data'!$E$11,0,10*ROW('Sanitation Data'!E89))),'Data Summary'!CS95="Yes"),OFFSET('Sanitation Data'!$E$11,0,10*ROW('Sanitation Data'!E89)),NA())</f>
        <v>#N/A</v>
      </c>
      <c r="AE95" s="505" t="e">
        <f ca="1">+IF(AND(ISNUMBER(OFFSET('Sanitation Data'!$E$12,0,10*ROW('Sanitation Data'!E89))),'Data Summary'!CT95="Yes"),OFFSET('Sanitation Data'!$E$12,0,10*ROW('Sanitation Data'!E89)),NA())</f>
        <v>#N/A</v>
      </c>
      <c r="AF95" s="505" t="e">
        <f ca="1">+IF(AND(ISNUMBER(OFFSET('Sanitation Data'!$F$4,0,10*ROW('Sanitation Data'!F89))),'Data Summary'!CU95="Yes"),100-OFFSET('Sanitation Data'!$F$4,0,10*ROW('Sanitation Data'!F89)),NA())</f>
        <v>#N/A</v>
      </c>
      <c r="AG95" s="505" t="e">
        <f ca="1">+IF(AND(ISNUMBER(OFFSET('Sanitation Data'!$F$6,0,10*ROW('Sanitation Data'!F89))),'Data Summary'!CV95="Yes"),OFFSET('Sanitation Data'!$F$6,0,10*ROW('Sanitation Data'!F89)),NA())</f>
        <v>#N/A</v>
      </c>
      <c r="AH95" s="505" t="e">
        <f ca="1">+IF(AND(ISNUMBER(OFFSET('Sanitation Data'!$F$10,0,10*ROW('Sanitation Data'!F89))),'Data Summary'!CW95="Yes"),OFFSET('Sanitation Data'!$F$10,0,10*ROW('Sanitation Data'!F89)),NA())</f>
        <v>#N/A</v>
      </c>
      <c r="AI95" s="505" t="e">
        <f ca="1">+IF(AND(ISNUMBER(OFFSET('Sanitation Data'!$F$11,0,10*ROW('Sanitation Data'!F89))),'Data Summary'!CX95="Yes"),OFFSET('Sanitation Data'!$F$11,0,10*ROW('Sanitation Data'!F89)),NA())</f>
        <v>#N/A</v>
      </c>
      <c r="AJ95" s="505" t="e">
        <f ca="1">+IF(AND(ISNUMBER(OFFSET('Sanitation Data'!$F$12,0,10*ROW('Sanitation Data'!F89))),'Data Summary'!CY95="Yes"),OFFSET('Sanitation Data'!$F$12,0,10*ROW('Sanitation Data'!F89)),NA())</f>
        <v>#N/A</v>
      </c>
      <c r="AK95" s="505" t="e">
        <f ca="1">+IF(AND(ISNUMBER(OFFSET('Sanitation Data'!$G$4,0,10*ROW('Sanitation Data'!G89))),'Data Summary'!CZ95="Yes"),100-OFFSET('Sanitation Data'!$G$4,0,10*ROW('Sanitation Data'!G89)),NA())</f>
        <v>#N/A</v>
      </c>
      <c r="AL95" s="505" t="e">
        <f ca="1">+IF(AND(ISNUMBER(OFFSET('Sanitation Data'!$G$6,0,10*ROW('Sanitation Data'!G89))),'Data Summary'!DA95="Yes"),OFFSET('Sanitation Data'!$G$6,0,10*ROW('Sanitation Data'!G89)),NA())</f>
        <v>#N/A</v>
      </c>
      <c r="AM95" s="505" t="e">
        <f ca="1">+IF(AND(ISNUMBER(OFFSET('Sanitation Data'!$G$10,0,10*ROW('Sanitation Data'!G89))),'Data Summary'!DB95="Yes"),OFFSET('Sanitation Data'!$G$10,0,10*ROW('Sanitation Data'!G89)),NA())</f>
        <v>#N/A</v>
      </c>
      <c r="AN95" s="505" t="e">
        <f ca="1">+IF(AND(ISNUMBER(OFFSET('Sanitation Data'!$G$11,0,10*ROW('Sanitation Data'!G89))),'Data Summary'!DC95="Yes"),OFFSET('Sanitation Data'!$G$11,0,10*ROW('Sanitation Data'!G89)),NA())</f>
        <v>#N/A</v>
      </c>
      <c r="AO95" s="505" t="e">
        <f ca="1">+IF(AND(ISNUMBER(OFFSET('Sanitation Data'!$G$12,0,10*ROW('Sanitation Data'!G89))),'Data Summary'!DD95="Yes"),OFFSET('Sanitation Data'!$G$12,0,10*ROW('Sanitation Data'!G89)),NA())</f>
        <v>#N/A</v>
      </c>
      <c r="AP95" s="505" t="e">
        <f ca="1">+IF(AND(ISNUMBER(OFFSET('Sanitation Data'!$H$4,0,10*ROW('Sanitation Data'!H89))),'Data Summary'!DE95="Yes"),100-OFFSET('Sanitation Data'!$H$4,0,10*ROW('Sanitation Data'!H89)),NA())</f>
        <v>#N/A</v>
      </c>
      <c r="AQ95" s="505" t="e">
        <f ca="1">+IF(AND(ISNUMBER(OFFSET('Sanitation Data'!$H$6,0,10*ROW('Sanitation Data'!H89))),'Data Summary'!DF95="Yes"),OFFSET('Sanitation Data'!$H$6,0,10*ROW('Sanitation Data'!H89)),NA())</f>
        <v>#N/A</v>
      </c>
      <c r="AR95" s="505" t="e">
        <f ca="1">+IF(AND(ISNUMBER(OFFSET('Sanitation Data'!$H$10,0,10*ROW('Sanitation Data'!H89))),'Data Summary'!DG95="Yes"),OFFSET('Sanitation Data'!$H$10,0,10*ROW('Sanitation Data'!H89)),NA())</f>
        <v>#N/A</v>
      </c>
      <c r="AS95" s="505" t="e">
        <f ca="1">+IF(AND(ISNUMBER(OFFSET('Sanitation Data'!$H$11,0,10*ROW('Sanitation Data'!H89))),'Data Summary'!DH95="Yes"),OFFSET('Sanitation Data'!$H$11,0,10*ROW('Sanitation Data'!H89)),NA())</f>
        <v>#N/A</v>
      </c>
      <c r="AT95" s="505" t="e">
        <f ca="1">+IF(AND(ISNUMBER(OFFSET('Sanitation Data'!$H$12,0,10*ROW('Sanitation Data'!H89))),'Data Summary'!DI95="Yes"),OFFSET('Sanitation Data'!$H$12,0,10*ROW('Sanitation Data'!H89)),NA())</f>
        <v>#N/A</v>
      </c>
      <c r="AU95" s="505" t="e">
        <f ca="1">+IF(AND(ISNUMBER(OFFSET('Sanitation Data'!$I$4,0,10*ROW('Sanitation Data'!I89))),'Data Summary'!DJ95="Yes"),100-OFFSET('Sanitation Data'!$I$4,0,10*ROW('Sanitation Data'!I89)),NA())</f>
        <v>#N/A</v>
      </c>
      <c r="AV95" s="505" t="e">
        <f ca="1">+IF(AND(ISNUMBER(OFFSET('Sanitation Data'!$I$6,0,10*ROW('Sanitation Data'!I89))),'Data Summary'!DK95="Yes"),OFFSET('Sanitation Data'!$I$6,0,10*ROW('Sanitation Data'!I89)),NA())</f>
        <v>#N/A</v>
      </c>
      <c r="AW95" s="505" t="e">
        <f ca="1">+IF(AND(ISNUMBER(OFFSET('Sanitation Data'!$I$10,0,10*ROW('Sanitation Data'!I89))),'Data Summary'!DL95="Yes"),OFFSET('Sanitation Data'!$I$10,0,10*ROW('Sanitation Data'!I89)),NA())</f>
        <v>#N/A</v>
      </c>
      <c r="AX95" s="505" t="e">
        <f ca="1">+IF(AND(ISNUMBER(OFFSET('Sanitation Data'!$I$11,0,10*ROW('Sanitation Data'!I89))),'Data Summary'!DM95="Yes"),OFFSET('Sanitation Data'!$I$11,0,10*ROW('Sanitation Data'!I89)),NA())</f>
        <v>#N/A</v>
      </c>
      <c r="AY95" s="505" t="e">
        <f ca="1">+IF(AND(ISNUMBER(OFFSET('Sanitation Data'!$I$12,0,10*ROW('Sanitation Data'!I89))),'Data Summary'!DN95="Yes"),OFFSET('Sanitation Data'!$I$12,0,10*ROW('Sanitation Data'!I89)),NA())</f>
        <v>#N/A</v>
      </c>
      <c r="AZ95" s="506" t="e">
        <f ca="1">+IF(AND(ISNUMBER(OFFSET('Hygiene Data'!$D$5,0,10*ROW('Hygiene Data'!D89))),'Data Summary'!DO95="Yes"),OFFSET('Hygiene Data'!$D$5,0,10*ROW('Hygiene Data'!D89)),NA())</f>
        <v>#N/A</v>
      </c>
      <c r="BA95" s="506" t="e">
        <f ca="1">+IF(AND(ISNUMBER(OFFSET('Hygiene Data'!$D$7,0,10*ROW('Hygiene Data'!D89))),'Data Summary'!DP95="Yes"),OFFSET('Hygiene Data'!$D$7,0,10*ROW('Hygiene Data'!D89)),NA())</f>
        <v>#N/A</v>
      </c>
      <c r="BB95" s="506" t="e">
        <f ca="1">+IF(AND(ISNUMBER(OFFSET('Hygiene Data'!$D$9,0,10*ROW('Hygiene Data'!D89))),'Data Summary'!DQ95="Yes"),OFFSET('Hygiene Data'!$D$9,0,10*ROW('Hygiene Data'!D89)),NA())</f>
        <v>#N/A</v>
      </c>
      <c r="BC95" s="506" t="e">
        <f ca="1">+IF(AND(ISNUMBER(OFFSET('Hygiene Data'!$E$5,0,10*ROW('Hygiene Data'!E89))),'Data Summary'!DR95="Yes"),OFFSET('Hygiene Data'!$E$5,0,10*ROW('Hygiene Data'!E89)),NA())</f>
        <v>#N/A</v>
      </c>
      <c r="BD95" s="506" t="e">
        <f ca="1">+IF(AND(ISNUMBER(OFFSET('Hygiene Data'!$E$7,0,10*ROW('Hygiene Data'!E89))),'Data Summary'!DS95="Yes"),OFFSET('Hygiene Data'!$E$7,0,10*ROW('Hygiene Data'!E89)),NA())</f>
        <v>#N/A</v>
      </c>
      <c r="BE95" s="506" t="e">
        <f ca="1">+IF(AND(ISNUMBER(OFFSET('Hygiene Data'!$E$9,0,10*ROW('Hygiene Data'!E89))),'Data Summary'!DT95="Yes"),OFFSET('Hygiene Data'!$E$9,0,10*ROW('Hygiene Data'!E89)),NA())</f>
        <v>#N/A</v>
      </c>
      <c r="BF95" s="506" t="e">
        <f ca="1">+IF(AND(ISNUMBER(OFFSET('Hygiene Data'!$F$5,0,10*ROW('Hygiene Data'!F89))),'Data Summary'!DU95="Yes"),OFFSET('Hygiene Data'!$F$5,0,10*ROW('Hygiene Data'!F89)),NA())</f>
        <v>#N/A</v>
      </c>
      <c r="BG95" s="506" t="e">
        <f ca="1">+IF(AND(ISNUMBER(OFFSET('Hygiene Data'!$F$7,0,10*ROW('Hygiene Data'!F89))),'Data Summary'!DV95="Yes"),OFFSET('Hygiene Data'!$F$7,0,10*ROW('Hygiene Data'!F89)),NA())</f>
        <v>#N/A</v>
      </c>
      <c r="BH95" s="506" t="e">
        <f ca="1">+IF(AND(ISNUMBER(OFFSET('Hygiene Data'!$F$9,0,10*ROW('Hygiene Data'!F89))),'Data Summary'!DW95="Yes"),OFFSET('Hygiene Data'!$F$9,0,10*ROW('Hygiene Data'!F89)),NA())</f>
        <v>#N/A</v>
      </c>
      <c r="BI95" s="506" t="e">
        <f ca="1">+IF(AND(ISNUMBER(OFFSET('Hygiene Data'!$G$5,0,10*ROW('Hygiene Data'!G89))),'Data Summary'!DX95="Yes"),OFFSET('Hygiene Data'!$G$5,0,10*ROW('Hygiene Data'!G89)),NA())</f>
        <v>#N/A</v>
      </c>
      <c r="BJ95" s="506" t="e">
        <f ca="1">+IF(AND(ISNUMBER(OFFSET('Hygiene Data'!$G$7,0,10*ROW('Hygiene Data'!G89))),'Data Summary'!DY95="Yes"),OFFSET('Hygiene Data'!$G$7,0,10*ROW('Hygiene Data'!G89)),NA())</f>
        <v>#N/A</v>
      </c>
      <c r="BK95" s="506" t="e">
        <f ca="1">+IF(AND(ISNUMBER(OFFSET('Hygiene Data'!$G$9,0,10*ROW('Hygiene Data'!G89))),'Data Summary'!DZ95="Yes"),OFFSET('Hygiene Data'!$G$9,0,10*ROW('Hygiene Data'!G89)),NA())</f>
        <v>#N/A</v>
      </c>
      <c r="BL95" s="506" t="e">
        <f ca="1">+IF(AND(ISNUMBER(OFFSET('Hygiene Data'!$H$5,0,10*ROW('Hygiene Data'!H89))),'Data Summary'!EA95="Yes"),OFFSET('Hygiene Data'!$H$5,0,10*ROW('Hygiene Data'!H89)),NA())</f>
        <v>#N/A</v>
      </c>
      <c r="BM95" s="506" t="e">
        <f ca="1">+IF(AND(ISNUMBER(OFFSET('Hygiene Data'!$H$7,0,10*ROW('Hygiene Data'!H89))),'Data Summary'!EB95="Yes"),OFFSET('Hygiene Data'!$H$7,0,10*ROW('Hygiene Data'!H89)),NA())</f>
        <v>#N/A</v>
      </c>
      <c r="BN95" s="506" t="e">
        <f ca="1">+IF(AND(ISNUMBER(OFFSET('Hygiene Data'!$H$9,0,10*ROW('Hygiene Data'!H89))),'Data Summary'!EC95="Yes"),OFFSET('Hygiene Data'!$H$9,0,10*ROW('Hygiene Data'!H89)),NA())</f>
        <v>#N/A</v>
      </c>
      <c r="BO95" s="506" t="e">
        <f ca="1">+IF(AND(ISNUMBER(OFFSET('Hygiene Data'!$I$5,0,10*ROW('Hygiene Data'!I89))),'Data Summary'!ED95="Yes"),OFFSET('Hygiene Data'!$I$5,0,10*ROW('Hygiene Data'!I89)),NA())</f>
        <v>#N/A</v>
      </c>
      <c r="BP95" s="506" t="e">
        <f ca="1">+IF(AND(ISNUMBER(OFFSET('Hygiene Data'!$I$7,0,10*ROW('Hygiene Data'!I89))),'Data Summary'!EE95="Yes"),OFFSET('Hygiene Data'!$I$7,0,10*ROW('Hygiene Data'!I89)),NA())</f>
        <v>#N/A</v>
      </c>
      <c r="BQ95" s="506" t="e">
        <f ca="1">+IF(AND(ISNUMBER(OFFSET('Hygiene Data'!$I$9,0,10*ROW('Hygiene Data'!I89))),'Data Summary'!EF95="Yes"),OFFSET('Hygiene Data'!$I$9,0,10*ROW('Hygiene Data'!I89)),NA())</f>
        <v>#N/A</v>
      </c>
    </row>
    <row r="96" spans="1:69" x14ac:dyDescent="0.25">
      <c r="A96" s="502" t="e">
        <f ca="1">+RIGHT('Data Summary'!A96,LEN('Data Summary'!A96)-9)</f>
        <v>#VALUE!</v>
      </c>
      <c r="B96" s="476" t="str">
        <f ca="1">+IF(ISTEXT('Data Summary'!B96),'Data Summary'!B96,"")</f>
        <v/>
      </c>
      <c r="C96" s="503" t="e">
        <f ca="1">+VALUE('Data Summary'!C96)</f>
        <v>#VALUE!</v>
      </c>
      <c r="D96" s="504" t="e">
        <f ca="1">+IF(AND(ISNUMBER(OFFSET('Water Data'!$D$4,0,10*ROW('Water Data'!D90))),'Data Summary'!BS96="Yes"),100-OFFSET('Water Data'!$D$4,0,10*ROW('Water Data'!D90)),NA())</f>
        <v>#N/A</v>
      </c>
      <c r="E96" s="504" t="e">
        <f ca="1">+IF(AND(ISNUMBER(OFFSET('Water Data'!$D$6,0,10*ROW('Water Data'!D90))),'Data Summary'!BT96="Yes"),OFFSET('Water Data'!$D$6,0,10*ROW('Water Data'!D90)),NA())</f>
        <v>#N/A</v>
      </c>
      <c r="F96" s="504" t="e">
        <f ca="1">+IF(AND(ISNUMBER(OFFSET('Water Data'!$D$9,0,10*ROW('Water Data'!D90))),'Data Summary'!BU96="Yes"),OFFSET('Water Data'!$D$9,0,10*ROW('Water Data'!D90)),NA())</f>
        <v>#N/A</v>
      </c>
      <c r="G96" s="504" t="e">
        <f ca="1">+IF(AND(ISNUMBER(OFFSET('Water Data'!$E$4,0,10*ROW('Water Data'!E90))),'Data Summary'!BV96="Yes"),100-OFFSET('Water Data'!$E$4,0,10*ROW('Water Data'!E90)),NA())</f>
        <v>#N/A</v>
      </c>
      <c r="H96" s="504" t="e">
        <f ca="1">+IF(AND(ISNUMBER(OFFSET('Water Data'!$E$6,0,10*ROW('Water Data'!E90))),'Data Summary'!BW96="Yes"),OFFSET('Water Data'!$E$6,0,10*ROW('Water Data'!E90)),NA())</f>
        <v>#N/A</v>
      </c>
      <c r="I96" s="504" t="e">
        <f ca="1">+IF(AND(ISNUMBER(OFFSET('Water Data'!$E$9,0,10*ROW('Water Data'!E90))),'Data Summary'!BX96="Yes"),OFFSET('Water Data'!$E$9,0,10*ROW('Water Data'!E90)),NA())</f>
        <v>#N/A</v>
      </c>
      <c r="J96" s="504" t="e">
        <f ca="1">+IF(AND(ISNUMBER(OFFSET('Water Data'!$F$4,0,10*ROW('Water Data'!F90))),'Data Summary'!BY96="Yes"),100-OFFSET('Water Data'!$F$4,0,10*ROW('Water Data'!F90)),NA())</f>
        <v>#N/A</v>
      </c>
      <c r="K96" s="504" t="e">
        <f ca="1">+IF(AND(ISNUMBER(OFFSET('Water Data'!$F$6,0,10*ROW('Water Data'!F90))),'Data Summary'!BZ96="Yes"),OFFSET('Water Data'!$F$6,0,10*ROW('Water Data'!F90)),NA())</f>
        <v>#N/A</v>
      </c>
      <c r="L96" s="504" t="e">
        <f ca="1">+IF(AND(ISNUMBER(OFFSET('Water Data'!$F$9,0,10*ROW('Water Data'!F90))),'Data Summary'!CA96="Yes"),OFFSET('Water Data'!$F$9,0,10*ROW('Water Data'!F90)),NA())</f>
        <v>#N/A</v>
      </c>
      <c r="M96" s="504" t="e">
        <f ca="1">+IF(AND(ISNUMBER(OFFSET('Water Data'!$G$4,0,10*ROW('Water Data'!G90))),'Data Summary'!CB96="Yes"),100-OFFSET('Water Data'!$G$4,0,10*ROW('Water Data'!G90)),NA())</f>
        <v>#N/A</v>
      </c>
      <c r="N96" s="504" t="e">
        <f ca="1">+IF(AND(ISNUMBER(OFFSET('Water Data'!$G$6,0,10*ROW('Water Data'!G90))),'Data Summary'!CC96="Yes"),OFFSET('Water Data'!$G$6,0,10*ROW('Water Data'!G90)),NA())</f>
        <v>#N/A</v>
      </c>
      <c r="O96" s="504" t="e">
        <f ca="1">+IF(AND(ISNUMBER(OFFSET('Water Data'!$G$9,0,10*ROW('Water Data'!G90))),'Data Summary'!CD96="Yes"),OFFSET('Water Data'!$G$9,0,10*ROW('Water Data'!G90)),NA())</f>
        <v>#N/A</v>
      </c>
      <c r="P96" s="504" t="e">
        <f ca="1">+IF(AND(ISNUMBER(OFFSET('Water Data'!$H$4,0,10*ROW('Water Data'!H90))),'Data Summary'!CE96="Yes"),100-OFFSET('Water Data'!$H$4,0,10*ROW('Water Data'!H90)),NA())</f>
        <v>#N/A</v>
      </c>
      <c r="Q96" s="504" t="e">
        <f ca="1">+IF(AND(ISNUMBER(OFFSET('Water Data'!$H$6,0,10*ROW('Water Data'!H90))),'Data Summary'!CF96="Yes"),OFFSET('Water Data'!$H$6,0,10*ROW('Water Data'!H90)),NA())</f>
        <v>#N/A</v>
      </c>
      <c r="R96" s="504" t="e">
        <f ca="1">+IF(AND(ISNUMBER(OFFSET('Water Data'!$H$9,0,10*ROW('Water Data'!H90))),'Data Summary'!CG96="Yes"),OFFSET('Water Data'!$H$9,0,10*ROW('Water Data'!H90)),NA())</f>
        <v>#N/A</v>
      </c>
      <c r="S96" s="504" t="e">
        <f ca="1">+IF(AND(ISNUMBER(OFFSET('Water Data'!$I$4,0,10*ROW('Water Data'!I90))),'Data Summary'!CH96="Yes"),100-OFFSET('Water Data'!$I$4,0,10*ROW('Water Data'!I90)),NA())</f>
        <v>#N/A</v>
      </c>
      <c r="T96" s="504" t="e">
        <f ca="1">+IF(AND(ISNUMBER(OFFSET('Water Data'!$I$6,0,10*ROW('Water Data'!I90))),'Data Summary'!CI96="Yes"),OFFSET('Water Data'!$I$6,0,10*ROW('Water Data'!I90)),NA())</f>
        <v>#N/A</v>
      </c>
      <c r="U96" s="504" t="e">
        <f ca="1">+IF(AND(ISNUMBER(OFFSET('Water Data'!$I$9,0,10*ROW('Water Data'!I90))),'Data Summary'!CJ96="Yes"),OFFSET('Water Data'!$I$9,0,10*ROW('Water Data'!I90)),NA())</f>
        <v>#N/A</v>
      </c>
      <c r="V96" s="505" t="e">
        <f ca="1">+IF(AND(ISNUMBER(OFFSET('Sanitation Data'!$D$4,0,10*ROW('Sanitation Data'!D90))),'Data Summary'!CK96="Yes"),100-OFFSET('Sanitation Data'!$D$4,0,10*ROW('Sanitation Data'!D90)),NA())</f>
        <v>#N/A</v>
      </c>
      <c r="W96" s="505" t="e">
        <f ca="1">+IF(AND(ISNUMBER(OFFSET('Sanitation Data'!$D$6,0,10*ROW('Sanitation Data'!D90))),'Data Summary'!CL96="Yes"),OFFSET('Sanitation Data'!$D$6,0,10*ROW('Sanitation Data'!D90)),NA())</f>
        <v>#N/A</v>
      </c>
      <c r="X96" s="505" t="e">
        <f ca="1">+IF(AND(ISNUMBER(OFFSET('Sanitation Data'!$D$10,0,10*ROW('Sanitation Data'!D90))),'Data Summary'!CM96="Yes"),OFFSET('Sanitation Data'!$D$10,0,10*ROW('Sanitation Data'!D90)),NA())</f>
        <v>#N/A</v>
      </c>
      <c r="Y96" s="505" t="e">
        <f ca="1">+IF(AND(ISNUMBER(OFFSET('Sanitation Data'!$D$11,0,10*ROW('Sanitation Data'!D90))),'Data Summary'!CN96="Yes"),OFFSET('Sanitation Data'!$D$11,0,10*ROW('Sanitation Data'!D90)),NA())</f>
        <v>#N/A</v>
      </c>
      <c r="Z96" s="505" t="e">
        <f ca="1">+IF(AND(ISNUMBER(OFFSET('Sanitation Data'!$D$12,0,10*ROW('Sanitation Data'!D90))),'Data Summary'!CO96="Yes"),OFFSET('Sanitation Data'!$D$12,0,10*ROW('Sanitation Data'!D90)),NA())</f>
        <v>#N/A</v>
      </c>
      <c r="AA96" s="505" t="e">
        <f ca="1">+IF(AND(ISNUMBER(OFFSET('Sanitation Data'!$E$4,0,10*ROW('Sanitation Data'!E90))),'Data Summary'!CP96="Yes"),100-OFFSET('Sanitation Data'!$E$4,0,10*ROW('Sanitation Data'!E90)),NA())</f>
        <v>#N/A</v>
      </c>
      <c r="AB96" s="505" t="e">
        <f ca="1">+IF(AND(ISNUMBER(OFFSET('Sanitation Data'!$E$6,0,10*ROW('Sanitation Data'!E90))),'Data Summary'!CQ96="Yes"),OFFSET('Sanitation Data'!$E$6,0,10*ROW('Sanitation Data'!E90)),NA())</f>
        <v>#N/A</v>
      </c>
      <c r="AC96" s="505" t="e">
        <f ca="1">+IF(AND(ISNUMBER(OFFSET('Sanitation Data'!$E$10,0,10*ROW('Sanitation Data'!E90))),'Data Summary'!CR96="Yes"),OFFSET('Sanitation Data'!$E$10,0,10*ROW('Sanitation Data'!E90)),NA())</f>
        <v>#N/A</v>
      </c>
      <c r="AD96" s="505" t="e">
        <f ca="1">+IF(AND(ISNUMBER(OFFSET('Sanitation Data'!$E$11,0,10*ROW('Sanitation Data'!E90))),'Data Summary'!CS96="Yes"),OFFSET('Sanitation Data'!$E$11,0,10*ROW('Sanitation Data'!E90)),NA())</f>
        <v>#N/A</v>
      </c>
      <c r="AE96" s="505" t="e">
        <f ca="1">+IF(AND(ISNUMBER(OFFSET('Sanitation Data'!$E$12,0,10*ROW('Sanitation Data'!E90))),'Data Summary'!CT96="Yes"),OFFSET('Sanitation Data'!$E$12,0,10*ROW('Sanitation Data'!E90)),NA())</f>
        <v>#N/A</v>
      </c>
      <c r="AF96" s="505" t="e">
        <f ca="1">+IF(AND(ISNUMBER(OFFSET('Sanitation Data'!$F$4,0,10*ROW('Sanitation Data'!F90))),'Data Summary'!CU96="Yes"),100-OFFSET('Sanitation Data'!$F$4,0,10*ROW('Sanitation Data'!F90)),NA())</f>
        <v>#N/A</v>
      </c>
      <c r="AG96" s="505" t="e">
        <f ca="1">+IF(AND(ISNUMBER(OFFSET('Sanitation Data'!$F$6,0,10*ROW('Sanitation Data'!F90))),'Data Summary'!CV96="Yes"),OFFSET('Sanitation Data'!$F$6,0,10*ROW('Sanitation Data'!F90)),NA())</f>
        <v>#N/A</v>
      </c>
      <c r="AH96" s="505" t="e">
        <f ca="1">+IF(AND(ISNUMBER(OFFSET('Sanitation Data'!$F$10,0,10*ROW('Sanitation Data'!F90))),'Data Summary'!CW96="Yes"),OFFSET('Sanitation Data'!$F$10,0,10*ROW('Sanitation Data'!F90)),NA())</f>
        <v>#N/A</v>
      </c>
      <c r="AI96" s="505" t="e">
        <f ca="1">+IF(AND(ISNUMBER(OFFSET('Sanitation Data'!$F$11,0,10*ROW('Sanitation Data'!F90))),'Data Summary'!CX96="Yes"),OFFSET('Sanitation Data'!$F$11,0,10*ROW('Sanitation Data'!F90)),NA())</f>
        <v>#N/A</v>
      </c>
      <c r="AJ96" s="505" t="e">
        <f ca="1">+IF(AND(ISNUMBER(OFFSET('Sanitation Data'!$F$12,0,10*ROW('Sanitation Data'!F90))),'Data Summary'!CY96="Yes"),OFFSET('Sanitation Data'!$F$12,0,10*ROW('Sanitation Data'!F90)),NA())</f>
        <v>#N/A</v>
      </c>
      <c r="AK96" s="505" t="e">
        <f ca="1">+IF(AND(ISNUMBER(OFFSET('Sanitation Data'!$G$4,0,10*ROW('Sanitation Data'!G90))),'Data Summary'!CZ96="Yes"),100-OFFSET('Sanitation Data'!$G$4,0,10*ROW('Sanitation Data'!G90)),NA())</f>
        <v>#N/A</v>
      </c>
      <c r="AL96" s="505" t="e">
        <f ca="1">+IF(AND(ISNUMBER(OFFSET('Sanitation Data'!$G$6,0,10*ROW('Sanitation Data'!G90))),'Data Summary'!DA96="Yes"),OFFSET('Sanitation Data'!$G$6,0,10*ROW('Sanitation Data'!G90)),NA())</f>
        <v>#N/A</v>
      </c>
      <c r="AM96" s="505" t="e">
        <f ca="1">+IF(AND(ISNUMBER(OFFSET('Sanitation Data'!$G$10,0,10*ROW('Sanitation Data'!G90))),'Data Summary'!DB96="Yes"),OFFSET('Sanitation Data'!$G$10,0,10*ROW('Sanitation Data'!G90)),NA())</f>
        <v>#N/A</v>
      </c>
      <c r="AN96" s="505" t="e">
        <f ca="1">+IF(AND(ISNUMBER(OFFSET('Sanitation Data'!$G$11,0,10*ROW('Sanitation Data'!G90))),'Data Summary'!DC96="Yes"),OFFSET('Sanitation Data'!$G$11,0,10*ROW('Sanitation Data'!G90)),NA())</f>
        <v>#N/A</v>
      </c>
      <c r="AO96" s="505" t="e">
        <f ca="1">+IF(AND(ISNUMBER(OFFSET('Sanitation Data'!$G$12,0,10*ROW('Sanitation Data'!G90))),'Data Summary'!DD96="Yes"),OFFSET('Sanitation Data'!$G$12,0,10*ROW('Sanitation Data'!G90)),NA())</f>
        <v>#N/A</v>
      </c>
      <c r="AP96" s="505" t="e">
        <f ca="1">+IF(AND(ISNUMBER(OFFSET('Sanitation Data'!$H$4,0,10*ROW('Sanitation Data'!H90))),'Data Summary'!DE96="Yes"),100-OFFSET('Sanitation Data'!$H$4,0,10*ROW('Sanitation Data'!H90)),NA())</f>
        <v>#N/A</v>
      </c>
      <c r="AQ96" s="505" t="e">
        <f ca="1">+IF(AND(ISNUMBER(OFFSET('Sanitation Data'!$H$6,0,10*ROW('Sanitation Data'!H90))),'Data Summary'!DF96="Yes"),OFFSET('Sanitation Data'!$H$6,0,10*ROW('Sanitation Data'!H90)),NA())</f>
        <v>#N/A</v>
      </c>
      <c r="AR96" s="505" t="e">
        <f ca="1">+IF(AND(ISNUMBER(OFFSET('Sanitation Data'!$H$10,0,10*ROW('Sanitation Data'!H90))),'Data Summary'!DG96="Yes"),OFFSET('Sanitation Data'!$H$10,0,10*ROW('Sanitation Data'!H90)),NA())</f>
        <v>#N/A</v>
      </c>
      <c r="AS96" s="505" t="e">
        <f ca="1">+IF(AND(ISNUMBER(OFFSET('Sanitation Data'!$H$11,0,10*ROW('Sanitation Data'!H90))),'Data Summary'!DH96="Yes"),OFFSET('Sanitation Data'!$H$11,0,10*ROW('Sanitation Data'!H90)),NA())</f>
        <v>#N/A</v>
      </c>
      <c r="AT96" s="505" t="e">
        <f ca="1">+IF(AND(ISNUMBER(OFFSET('Sanitation Data'!$H$12,0,10*ROW('Sanitation Data'!H90))),'Data Summary'!DI96="Yes"),OFFSET('Sanitation Data'!$H$12,0,10*ROW('Sanitation Data'!H90)),NA())</f>
        <v>#N/A</v>
      </c>
      <c r="AU96" s="505" t="e">
        <f ca="1">+IF(AND(ISNUMBER(OFFSET('Sanitation Data'!$I$4,0,10*ROW('Sanitation Data'!I90))),'Data Summary'!DJ96="Yes"),100-OFFSET('Sanitation Data'!$I$4,0,10*ROW('Sanitation Data'!I90)),NA())</f>
        <v>#N/A</v>
      </c>
      <c r="AV96" s="505" t="e">
        <f ca="1">+IF(AND(ISNUMBER(OFFSET('Sanitation Data'!$I$6,0,10*ROW('Sanitation Data'!I90))),'Data Summary'!DK96="Yes"),OFFSET('Sanitation Data'!$I$6,0,10*ROW('Sanitation Data'!I90)),NA())</f>
        <v>#N/A</v>
      </c>
      <c r="AW96" s="505" t="e">
        <f ca="1">+IF(AND(ISNUMBER(OFFSET('Sanitation Data'!$I$10,0,10*ROW('Sanitation Data'!I90))),'Data Summary'!DL96="Yes"),OFFSET('Sanitation Data'!$I$10,0,10*ROW('Sanitation Data'!I90)),NA())</f>
        <v>#N/A</v>
      </c>
      <c r="AX96" s="505" t="e">
        <f ca="1">+IF(AND(ISNUMBER(OFFSET('Sanitation Data'!$I$11,0,10*ROW('Sanitation Data'!I90))),'Data Summary'!DM96="Yes"),OFFSET('Sanitation Data'!$I$11,0,10*ROW('Sanitation Data'!I90)),NA())</f>
        <v>#N/A</v>
      </c>
      <c r="AY96" s="505" t="e">
        <f ca="1">+IF(AND(ISNUMBER(OFFSET('Sanitation Data'!$I$12,0,10*ROW('Sanitation Data'!I90))),'Data Summary'!DN96="Yes"),OFFSET('Sanitation Data'!$I$12,0,10*ROW('Sanitation Data'!I90)),NA())</f>
        <v>#N/A</v>
      </c>
      <c r="AZ96" s="506" t="e">
        <f ca="1">+IF(AND(ISNUMBER(OFFSET('Hygiene Data'!$D$5,0,10*ROW('Hygiene Data'!D90))),'Data Summary'!DO96="Yes"),OFFSET('Hygiene Data'!$D$5,0,10*ROW('Hygiene Data'!D90)),NA())</f>
        <v>#N/A</v>
      </c>
      <c r="BA96" s="506" t="e">
        <f ca="1">+IF(AND(ISNUMBER(OFFSET('Hygiene Data'!$D$7,0,10*ROW('Hygiene Data'!D90))),'Data Summary'!DP96="Yes"),OFFSET('Hygiene Data'!$D$7,0,10*ROW('Hygiene Data'!D90)),NA())</f>
        <v>#N/A</v>
      </c>
      <c r="BB96" s="506" t="e">
        <f ca="1">+IF(AND(ISNUMBER(OFFSET('Hygiene Data'!$D$9,0,10*ROW('Hygiene Data'!D90))),'Data Summary'!DQ96="Yes"),OFFSET('Hygiene Data'!$D$9,0,10*ROW('Hygiene Data'!D90)),NA())</f>
        <v>#N/A</v>
      </c>
      <c r="BC96" s="506" t="e">
        <f ca="1">+IF(AND(ISNUMBER(OFFSET('Hygiene Data'!$E$5,0,10*ROW('Hygiene Data'!E90))),'Data Summary'!DR96="Yes"),OFFSET('Hygiene Data'!$E$5,0,10*ROW('Hygiene Data'!E90)),NA())</f>
        <v>#N/A</v>
      </c>
      <c r="BD96" s="506" t="e">
        <f ca="1">+IF(AND(ISNUMBER(OFFSET('Hygiene Data'!$E$7,0,10*ROW('Hygiene Data'!E90))),'Data Summary'!DS96="Yes"),OFFSET('Hygiene Data'!$E$7,0,10*ROW('Hygiene Data'!E90)),NA())</f>
        <v>#N/A</v>
      </c>
      <c r="BE96" s="506" t="e">
        <f ca="1">+IF(AND(ISNUMBER(OFFSET('Hygiene Data'!$E$9,0,10*ROW('Hygiene Data'!E90))),'Data Summary'!DT96="Yes"),OFFSET('Hygiene Data'!$E$9,0,10*ROW('Hygiene Data'!E90)),NA())</f>
        <v>#N/A</v>
      </c>
      <c r="BF96" s="506" t="e">
        <f ca="1">+IF(AND(ISNUMBER(OFFSET('Hygiene Data'!$F$5,0,10*ROW('Hygiene Data'!F90))),'Data Summary'!DU96="Yes"),OFFSET('Hygiene Data'!$F$5,0,10*ROW('Hygiene Data'!F90)),NA())</f>
        <v>#N/A</v>
      </c>
      <c r="BG96" s="506" t="e">
        <f ca="1">+IF(AND(ISNUMBER(OFFSET('Hygiene Data'!$F$7,0,10*ROW('Hygiene Data'!F90))),'Data Summary'!DV96="Yes"),OFFSET('Hygiene Data'!$F$7,0,10*ROW('Hygiene Data'!F90)),NA())</f>
        <v>#N/A</v>
      </c>
      <c r="BH96" s="506" t="e">
        <f ca="1">+IF(AND(ISNUMBER(OFFSET('Hygiene Data'!$F$9,0,10*ROW('Hygiene Data'!F90))),'Data Summary'!DW96="Yes"),OFFSET('Hygiene Data'!$F$9,0,10*ROW('Hygiene Data'!F90)),NA())</f>
        <v>#N/A</v>
      </c>
      <c r="BI96" s="506" t="e">
        <f ca="1">+IF(AND(ISNUMBER(OFFSET('Hygiene Data'!$G$5,0,10*ROW('Hygiene Data'!G90))),'Data Summary'!DX96="Yes"),OFFSET('Hygiene Data'!$G$5,0,10*ROW('Hygiene Data'!G90)),NA())</f>
        <v>#N/A</v>
      </c>
      <c r="BJ96" s="506" t="e">
        <f ca="1">+IF(AND(ISNUMBER(OFFSET('Hygiene Data'!$G$7,0,10*ROW('Hygiene Data'!G90))),'Data Summary'!DY96="Yes"),OFFSET('Hygiene Data'!$G$7,0,10*ROW('Hygiene Data'!G90)),NA())</f>
        <v>#N/A</v>
      </c>
      <c r="BK96" s="506" t="e">
        <f ca="1">+IF(AND(ISNUMBER(OFFSET('Hygiene Data'!$G$9,0,10*ROW('Hygiene Data'!G90))),'Data Summary'!DZ96="Yes"),OFFSET('Hygiene Data'!$G$9,0,10*ROW('Hygiene Data'!G90)),NA())</f>
        <v>#N/A</v>
      </c>
      <c r="BL96" s="506" t="e">
        <f ca="1">+IF(AND(ISNUMBER(OFFSET('Hygiene Data'!$H$5,0,10*ROW('Hygiene Data'!H90))),'Data Summary'!EA96="Yes"),OFFSET('Hygiene Data'!$H$5,0,10*ROW('Hygiene Data'!H90)),NA())</f>
        <v>#N/A</v>
      </c>
      <c r="BM96" s="506" t="e">
        <f ca="1">+IF(AND(ISNUMBER(OFFSET('Hygiene Data'!$H$7,0,10*ROW('Hygiene Data'!H90))),'Data Summary'!EB96="Yes"),OFFSET('Hygiene Data'!$H$7,0,10*ROW('Hygiene Data'!H90)),NA())</f>
        <v>#N/A</v>
      </c>
      <c r="BN96" s="506" t="e">
        <f ca="1">+IF(AND(ISNUMBER(OFFSET('Hygiene Data'!$H$9,0,10*ROW('Hygiene Data'!H90))),'Data Summary'!EC96="Yes"),OFFSET('Hygiene Data'!$H$9,0,10*ROW('Hygiene Data'!H90)),NA())</f>
        <v>#N/A</v>
      </c>
      <c r="BO96" s="506" t="e">
        <f ca="1">+IF(AND(ISNUMBER(OFFSET('Hygiene Data'!$I$5,0,10*ROW('Hygiene Data'!I90))),'Data Summary'!ED96="Yes"),OFFSET('Hygiene Data'!$I$5,0,10*ROW('Hygiene Data'!I90)),NA())</f>
        <v>#N/A</v>
      </c>
      <c r="BP96" s="506" t="e">
        <f ca="1">+IF(AND(ISNUMBER(OFFSET('Hygiene Data'!$I$7,0,10*ROW('Hygiene Data'!I90))),'Data Summary'!EE96="Yes"),OFFSET('Hygiene Data'!$I$7,0,10*ROW('Hygiene Data'!I90)),NA())</f>
        <v>#N/A</v>
      </c>
      <c r="BQ96" s="506" t="e">
        <f ca="1">+IF(AND(ISNUMBER(OFFSET('Hygiene Data'!$I$9,0,10*ROW('Hygiene Data'!I90))),'Data Summary'!EF96="Yes"),OFFSET('Hygiene Data'!$I$9,0,10*ROW('Hygiene Data'!I90)),NA())</f>
        <v>#N/A</v>
      </c>
    </row>
    <row r="97" spans="1:69" x14ac:dyDescent="0.25">
      <c r="A97" s="502" t="e">
        <f ca="1">+RIGHT('Data Summary'!A97,LEN('Data Summary'!A97)-9)</f>
        <v>#VALUE!</v>
      </c>
      <c r="B97" s="476" t="str">
        <f ca="1">+IF(ISTEXT('Data Summary'!B97),'Data Summary'!B97,"")</f>
        <v/>
      </c>
      <c r="C97" s="503" t="e">
        <f ca="1">+VALUE('Data Summary'!C97)</f>
        <v>#VALUE!</v>
      </c>
      <c r="D97" s="504" t="e">
        <f ca="1">+IF(AND(ISNUMBER(OFFSET('Water Data'!$D$4,0,10*ROW('Water Data'!D91))),'Data Summary'!BS97="Yes"),100-OFFSET('Water Data'!$D$4,0,10*ROW('Water Data'!D91)),NA())</f>
        <v>#N/A</v>
      </c>
      <c r="E97" s="504" t="e">
        <f ca="1">+IF(AND(ISNUMBER(OFFSET('Water Data'!$D$6,0,10*ROW('Water Data'!D91))),'Data Summary'!BT97="Yes"),OFFSET('Water Data'!$D$6,0,10*ROW('Water Data'!D91)),NA())</f>
        <v>#N/A</v>
      </c>
      <c r="F97" s="504" t="e">
        <f ca="1">+IF(AND(ISNUMBER(OFFSET('Water Data'!$D$9,0,10*ROW('Water Data'!D91))),'Data Summary'!BU97="Yes"),OFFSET('Water Data'!$D$9,0,10*ROW('Water Data'!D91)),NA())</f>
        <v>#N/A</v>
      </c>
      <c r="G97" s="504" t="e">
        <f ca="1">+IF(AND(ISNUMBER(OFFSET('Water Data'!$E$4,0,10*ROW('Water Data'!E91))),'Data Summary'!BV97="Yes"),100-OFFSET('Water Data'!$E$4,0,10*ROW('Water Data'!E91)),NA())</f>
        <v>#N/A</v>
      </c>
      <c r="H97" s="504" t="e">
        <f ca="1">+IF(AND(ISNUMBER(OFFSET('Water Data'!$E$6,0,10*ROW('Water Data'!E91))),'Data Summary'!BW97="Yes"),OFFSET('Water Data'!$E$6,0,10*ROW('Water Data'!E91)),NA())</f>
        <v>#N/A</v>
      </c>
      <c r="I97" s="504" t="e">
        <f ca="1">+IF(AND(ISNUMBER(OFFSET('Water Data'!$E$9,0,10*ROW('Water Data'!E91))),'Data Summary'!BX97="Yes"),OFFSET('Water Data'!$E$9,0,10*ROW('Water Data'!E91)),NA())</f>
        <v>#N/A</v>
      </c>
      <c r="J97" s="504" t="e">
        <f ca="1">+IF(AND(ISNUMBER(OFFSET('Water Data'!$F$4,0,10*ROW('Water Data'!F91))),'Data Summary'!BY97="Yes"),100-OFFSET('Water Data'!$F$4,0,10*ROW('Water Data'!F91)),NA())</f>
        <v>#N/A</v>
      </c>
      <c r="K97" s="504" t="e">
        <f ca="1">+IF(AND(ISNUMBER(OFFSET('Water Data'!$F$6,0,10*ROW('Water Data'!F91))),'Data Summary'!BZ97="Yes"),OFFSET('Water Data'!$F$6,0,10*ROW('Water Data'!F91)),NA())</f>
        <v>#N/A</v>
      </c>
      <c r="L97" s="504" t="e">
        <f ca="1">+IF(AND(ISNUMBER(OFFSET('Water Data'!$F$9,0,10*ROW('Water Data'!F91))),'Data Summary'!CA97="Yes"),OFFSET('Water Data'!$F$9,0,10*ROW('Water Data'!F91)),NA())</f>
        <v>#N/A</v>
      </c>
      <c r="M97" s="504" t="e">
        <f ca="1">+IF(AND(ISNUMBER(OFFSET('Water Data'!$G$4,0,10*ROW('Water Data'!G91))),'Data Summary'!CB97="Yes"),100-OFFSET('Water Data'!$G$4,0,10*ROW('Water Data'!G91)),NA())</f>
        <v>#N/A</v>
      </c>
      <c r="N97" s="504" t="e">
        <f ca="1">+IF(AND(ISNUMBER(OFFSET('Water Data'!$G$6,0,10*ROW('Water Data'!G91))),'Data Summary'!CC97="Yes"),OFFSET('Water Data'!$G$6,0,10*ROW('Water Data'!G91)),NA())</f>
        <v>#N/A</v>
      </c>
      <c r="O97" s="504" t="e">
        <f ca="1">+IF(AND(ISNUMBER(OFFSET('Water Data'!$G$9,0,10*ROW('Water Data'!G91))),'Data Summary'!CD97="Yes"),OFFSET('Water Data'!$G$9,0,10*ROW('Water Data'!G91)),NA())</f>
        <v>#N/A</v>
      </c>
      <c r="P97" s="504" t="e">
        <f ca="1">+IF(AND(ISNUMBER(OFFSET('Water Data'!$H$4,0,10*ROW('Water Data'!H91))),'Data Summary'!CE97="Yes"),100-OFFSET('Water Data'!$H$4,0,10*ROW('Water Data'!H91)),NA())</f>
        <v>#N/A</v>
      </c>
      <c r="Q97" s="504" t="e">
        <f ca="1">+IF(AND(ISNUMBER(OFFSET('Water Data'!$H$6,0,10*ROW('Water Data'!H91))),'Data Summary'!CF97="Yes"),OFFSET('Water Data'!$H$6,0,10*ROW('Water Data'!H91)),NA())</f>
        <v>#N/A</v>
      </c>
      <c r="R97" s="504" t="e">
        <f ca="1">+IF(AND(ISNUMBER(OFFSET('Water Data'!$H$9,0,10*ROW('Water Data'!H91))),'Data Summary'!CG97="Yes"),OFFSET('Water Data'!$H$9,0,10*ROW('Water Data'!H91)),NA())</f>
        <v>#N/A</v>
      </c>
      <c r="S97" s="504" t="e">
        <f ca="1">+IF(AND(ISNUMBER(OFFSET('Water Data'!$I$4,0,10*ROW('Water Data'!I91))),'Data Summary'!CH97="Yes"),100-OFFSET('Water Data'!$I$4,0,10*ROW('Water Data'!I91)),NA())</f>
        <v>#N/A</v>
      </c>
      <c r="T97" s="504" t="e">
        <f ca="1">+IF(AND(ISNUMBER(OFFSET('Water Data'!$I$6,0,10*ROW('Water Data'!I91))),'Data Summary'!CI97="Yes"),OFFSET('Water Data'!$I$6,0,10*ROW('Water Data'!I91)),NA())</f>
        <v>#N/A</v>
      </c>
      <c r="U97" s="504" t="e">
        <f ca="1">+IF(AND(ISNUMBER(OFFSET('Water Data'!$I$9,0,10*ROW('Water Data'!I91))),'Data Summary'!CJ97="Yes"),OFFSET('Water Data'!$I$9,0,10*ROW('Water Data'!I91)),NA())</f>
        <v>#N/A</v>
      </c>
      <c r="V97" s="505" t="e">
        <f ca="1">+IF(AND(ISNUMBER(OFFSET('Sanitation Data'!$D$4,0,10*ROW('Sanitation Data'!D91))),'Data Summary'!CK97="Yes"),100-OFFSET('Sanitation Data'!$D$4,0,10*ROW('Sanitation Data'!D91)),NA())</f>
        <v>#N/A</v>
      </c>
      <c r="W97" s="505" t="e">
        <f ca="1">+IF(AND(ISNUMBER(OFFSET('Sanitation Data'!$D$6,0,10*ROW('Sanitation Data'!D91))),'Data Summary'!CL97="Yes"),OFFSET('Sanitation Data'!$D$6,0,10*ROW('Sanitation Data'!D91)),NA())</f>
        <v>#N/A</v>
      </c>
      <c r="X97" s="505" t="e">
        <f ca="1">+IF(AND(ISNUMBER(OFFSET('Sanitation Data'!$D$10,0,10*ROW('Sanitation Data'!D91))),'Data Summary'!CM97="Yes"),OFFSET('Sanitation Data'!$D$10,0,10*ROW('Sanitation Data'!D91)),NA())</f>
        <v>#N/A</v>
      </c>
      <c r="Y97" s="505" t="e">
        <f ca="1">+IF(AND(ISNUMBER(OFFSET('Sanitation Data'!$D$11,0,10*ROW('Sanitation Data'!D91))),'Data Summary'!CN97="Yes"),OFFSET('Sanitation Data'!$D$11,0,10*ROW('Sanitation Data'!D91)),NA())</f>
        <v>#N/A</v>
      </c>
      <c r="Z97" s="505" t="e">
        <f ca="1">+IF(AND(ISNUMBER(OFFSET('Sanitation Data'!$D$12,0,10*ROW('Sanitation Data'!D91))),'Data Summary'!CO97="Yes"),OFFSET('Sanitation Data'!$D$12,0,10*ROW('Sanitation Data'!D91)),NA())</f>
        <v>#N/A</v>
      </c>
      <c r="AA97" s="505" t="e">
        <f ca="1">+IF(AND(ISNUMBER(OFFSET('Sanitation Data'!$E$4,0,10*ROW('Sanitation Data'!E91))),'Data Summary'!CP97="Yes"),100-OFFSET('Sanitation Data'!$E$4,0,10*ROW('Sanitation Data'!E91)),NA())</f>
        <v>#N/A</v>
      </c>
      <c r="AB97" s="505" t="e">
        <f ca="1">+IF(AND(ISNUMBER(OFFSET('Sanitation Data'!$E$6,0,10*ROW('Sanitation Data'!E91))),'Data Summary'!CQ97="Yes"),OFFSET('Sanitation Data'!$E$6,0,10*ROW('Sanitation Data'!E91)),NA())</f>
        <v>#N/A</v>
      </c>
      <c r="AC97" s="505" t="e">
        <f ca="1">+IF(AND(ISNUMBER(OFFSET('Sanitation Data'!$E$10,0,10*ROW('Sanitation Data'!E91))),'Data Summary'!CR97="Yes"),OFFSET('Sanitation Data'!$E$10,0,10*ROW('Sanitation Data'!E91)),NA())</f>
        <v>#N/A</v>
      </c>
      <c r="AD97" s="505" t="e">
        <f ca="1">+IF(AND(ISNUMBER(OFFSET('Sanitation Data'!$E$11,0,10*ROW('Sanitation Data'!E91))),'Data Summary'!CS97="Yes"),OFFSET('Sanitation Data'!$E$11,0,10*ROW('Sanitation Data'!E91)),NA())</f>
        <v>#N/A</v>
      </c>
      <c r="AE97" s="505" t="e">
        <f ca="1">+IF(AND(ISNUMBER(OFFSET('Sanitation Data'!$E$12,0,10*ROW('Sanitation Data'!E91))),'Data Summary'!CT97="Yes"),OFFSET('Sanitation Data'!$E$12,0,10*ROW('Sanitation Data'!E91)),NA())</f>
        <v>#N/A</v>
      </c>
      <c r="AF97" s="505" t="e">
        <f ca="1">+IF(AND(ISNUMBER(OFFSET('Sanitation Data'!$F$4,0,10*ROW('Sanitation Data'!F91))),'Data Summary'!CU97="Yes"),100-OFFSET('Sanitation Data'!$F$4,0,10*ROW('Sanitation Data'!F91)),NA())</f>
        <v>#N/A</v>
      </c>
      <c r="AG97" s="505" t="e">
        <f ca="1">+IF(AND(ISNUMBER(OFFSET('Sanitation Data'!$F$6,0,10*ROW('Sanitation Data'!F91))),'Data Summary'!CV97="Yes"),OFFSET('Sanitation Data'!$F$6,0,10*ROW('Sanitation Data'!F91)),NA())</f>
        <v>#N/A</v>
      </c>
      <c r="AH97" s="505" t="e">
        <f ca="1">+IF(AND(ISNUMBER(OFFSET('Sanitation Data'!$F$10,0,10*ROW('Sanitation Data'!F91))),'Data Summary'!CW97="Yes"),OFFSET('Sanitation Data'!$F$10,0,10*ROW('Sanitation Data'!F91)),NA())</f>
        <v>#N/A</v>
      </c>
      <c r="AI97" s="505" t="e">
        <f ca="1">+IF(AND(ISNUMBER(OFFSET('Sanitation Data'!$F$11,0,10*ROW('Sanitation Data'!F91))),'Data Summary'!CX97="Yes"),OFFSET('Sanitation Data'!$F$11,0,10*ROW('Sanitation Data'!F91)),NA())</f>
        <v>#N/A</v>
      </c>
      <c r="AJ97" s="505" t="e">
        <f ca="1">+IF(AND(ISNUMBER(OFFSET('Sanitation Data'!$F$12,0,10*ROW('Sanitation Data'!F91))),'Data Summary'!CY97="Yes"),OFFSET('Sanitation Data'!$F$12,0,10*ROW('Sanitation Data'!F91)),NA())</f>
        <v>#N/A</v>
      </c>
      <c r="AK97" s="505" t="e">
        <f ca="1">+IF(AND(ISNUMBER(OFFSET('Sanitation Data'!$G$4,0,10*ROW('Sanitation Data'!G91))),'Data Summary'!CZ97="Yes"),100-OFFSET('Sanitation Data'!$G$4,0,10*ROW('Sanitation Data'!G91)),NA())</f>
        <v>#N/A</v>
      </c>
      <c r="AL97" s="505" t="e">
        <f ca="1">+IF(AND(ISNUMBER(OFFSET('Sanitation Data'!$G$6,0,10*ROW('Sanitation Data'!G91))),'Data Summary'!DA97="Yes"),OFFSET('Sanitation Data'!$G$6,0,10*ROW('Sanitation Data'!G91)),NA())</f>
        <v>#N/A</v>
      </c>
      <c r="AM97" s="505" t="e">
        <f ca="1">+IF(AND(ISNUMBER(OFFSET('Sanitation Data'!$G$10,0,10*ROW('Sanitation Data'!G91))),'Data Summary'!DB97="Yes"),OFFSET('Sanitation Data'!$G$10,0,10*ROW('Sanitation Data'!G91)),NA())</f>
        <v>#N/A</v>
      </c>
      <c r="AN97" s="505" t="e">
        <f ca="1">+IF(AND(ISNUMBER(OFFSET('Sanitation Data'!$G$11,0,10*ROW('Sanitation Data'!G91))),'Data Summary'!DC97="Yes"),OFFSET('Sanitation Data'!$G$11,0,10*ROW('Sanitation Data'!G91)),NA())</f>
        <v>#N/A</v>
      </c>
      <c r="AO97" s="505" t="e">
        <f ca="1">+IF(AND(ISNUMBER(OFFSET('Sanitation Data'!$G$12,0,10*ROW('Sanitation Data'!G91))),'Data Summary'!DD97="Yes"),OFFSET('Sanitation Data'!$G$12,0,10*ROW('Sanitation Data'!G91)),NA())</f>
        <v>#N/A</v>
      </c>
      <c r="AP97" s="505" t="e">
        <f ca="1">+IF(AND(ISNUMBER(OFFSET('Sanitation Data'!$H$4,0,10*ROW('Sanitation Data'!H91))),'Data Summary'!DE97="Yes"),100-OFFSET('Sanitation Data'!$H$4,0,10*ROW('Sanitation Data'!H91)),NA())</f>
        <v>#N/A</v>
      </c>
      <c r="AQ97" s="505" t="e">
        <f ca="1">+IF(AND(ISNUMBER(OFFSET('Sanitation Data'!$H$6,0,10*ROW('Sanitation Data'!H91))),'Data Summary'!DF97="Yes"),OFFSET('Sanitation Data'!$H$6,0,10*ROW('Sanitation Data'!H91)),NA())</f>
        <v>#N/A</v>
      </c>
      <c r="AR97" s="505" t="e">
        <f ca="1">+IF(AND(ISNUMBER(OFFSET('Sanitation Data'!$H$10,0,10*ROW('Sanitation Data'!H91))),'Data Summary'!DG97="Yes"),OFFSET('Sanitation Data'!$H$10,0,10*ROW('Sanitation Data'!H91)),NA())</f>
        <v>#N/A</v>
      </c>
      <c r="AS97" s="505" t="e">
        <f ca="1">+IF(AND(ISNUMBER(OFFSET('Sanitation Data'!$H$11,0,10*ROW('Sanitation Data'!H91))),'Data Summary'!DH97="Yes"),OFFSET('Sanitation Data'!$H$11,0,10*ROW('Sanitation Data'!H91)),NA())</f>
        <v>#N/A</v>
      </c>
      <c r="AT97" s="505" t="e">
        <f ca="1">+IF(AND(ISNUMBER(OFFSET('Sanitation Data'!$H$12,0,10*ROW('Sanitation Data'!H91))),'Data Summary'!DI97="Yes"),OFFSET('Sanitation Data'!$H$12,0,10*ROW('Sanitation Data'!H91)),NA())</f>
        <v>#N/A</v>
      </c>
      <c r="AU97" s="505" t="e">
        <f ca="1">+IF(AND(ISNUMBER(OFFSET('Sanitation Data'!$I$4,0,10*ROW('Sanitation Data'!I91))),'Data Summary'!DJ97="Yes"),100-OFFSET('Sanitation Data'!$I$4,0,10*ROW('Sanitation Data'!I91)),NA())</f>
        <v>#N/A</v>
      </c>
      <c r="AV97" s="505" t="e">
        <f ca="1">+IF(AND(ISNUMBER(OFFSET('Sanitation Data'!$I$6,0,10*ROW('Sanitation Data'!I91))),'Data Summary'!DK97="Yes"),OFFSET('Sanitation Data'!$I$6,0,10*ROW('Sanitation Data'!I91)),NA())</f>
        <v>#N/A</v>
      </c>
      <c r="AW97" s="505" t="e">
        <f ca="1">+IF(AND(ISNUMBER(OFFSET('Sanitation Data'!$I$10,0,10*ROW('Sanitation Data'!I91))),'Data Summary'!DL97="Yes"),OFFSET('Sanitation Data'!$I$10,0,10*ROW('Sanitation Data'!I91)),NA())</f>
        <v>#N/A</v>
      </c>
      <c r="AX97" s="505" t="e">
        <f ca="1">+IF(AND(ISNUMBER(OFFSET('Sanitation Data'!$I$11,0,10*ROW('Sanitation Data'!I91))),'Data Summary'!DM97="Yes"),OFFSET('Sanitation Data'!$I$11,0,10*ROW('Sanitation Data'!I91)),NA())</f>
        <v>#N/A</v>
      </c>
      <c r="AY97" s="505" t="e">
        <f ca="1">+IF(AND(ISNUMBER(OFFSET('Sanitation Data'!$I$12,0,10*ROW('Sanitation Data'!I91))),'Data Summary'!DN97="Yes"),OFFSET('Sanitation Data'!$I$12,0,10*ROW('Sanitation Data'!I91)),NA())</f>
        <v>#N/A</v>
      </c>
      <c r="AZ97" s="506" t="e">
        <f ca="1">+IF(AND(ISNUMBER(OFFSET('Hygiene Data'!$D$5,0,10*ROW('Hygiene Data'!D91))),'Data Summary'!DO97="Yes"),OFFSET('Hygiene Data'!$D$5,0,10*ROW('Hygiene Data'!D91)),NA())</f>
        <v>#N/A</v>
      </c>
      <c r="BA97" s="506" t="e">
        <f ca="1">+IF(AND(ISNUMBER(OFFSET('Hygiene Data'!$D$7,0,10*ROW('Hygiene Data'!D91))),'Data Summary'!DP97="Yes"),OFFSET('Hygiene Data'!$D$7,0,10*ROW('Hygiene Data'!D91)),NA())</f>
        <v>#N/A</v>
      </c>
      <c r="BB97" s="506" t="e">
        <f ca="1">+IF(AND(ISNUMBER(OFFSET('Hygiene Data'!$D$9,0,10*ROW('Hygiene Data'!D91))),'Data Summary'!DQ97="Yes"),OFFSET('Hygiene Data'!$D$9,0,10*ROW('Hygiene Data'!D91)),NA())</f>
        <v>#N/A</v>
      </c>
      <c r="BC97" s="506" t="e">
        <f ca="1">+IF(AND(ISNUMBER(OFFSET('Hygiene Data'!$E$5,0,10*ROW('Hygiene Data'!E91))),'Data Summary'!DR97="Yes"),OFFSET('Hygiene Data'!$E$5,0,10*ROW('Hygiene Data'!E91)),NA())</f>
        <v>#N/A</v>
      </c>
      <c r="BD97" s="506" t="e">
        <f ca="1">+IF(AND(ISNUMBER(OFFSET('Hygiene Data'!$E$7,0,10*ROW('Hygiene Data'!E91))),'Data Summary'!DS97="Yes"),OFFSET('Hygiene Data'!$E$7,0,10*ROW('Hygiene Data'!E91)),NA())</f>
        <v>#N/A</v>
      </c>
      <c r="BE97" s="506" t="e">
        <f ca="1">+IF(AND(ISNUMBER(OFFSET('Hygiene Data'!$E$9,0,10*ROW('Hygiene Data'!E91))),'Data Summary'!DT97="Yes"),OFFSET('Hygiene Data'!$E$9,0,10*ROW('Hygiene Data'!E91)),NA())</f>
        <v>#N/A</v>
      </c>
      <c r="BF97" s="506" t="e">
        <f ca="1">+IF(AND(ISNUMBER(OFFSET('Hygiene Data'!$F$5,0,10*ROW('Hygiene Data'!F91))),'Data Summary'!DU97="Yes"),OFFSET('Hygiene Data'!$F$5,0,10*ROW('Hygiene Data'!F91)),NA())</f>
        <v>#N/A</v>
      </c>
      <c r="BG97" s="506" t="e">
        <f ca="1">+IF(AND(ISNUMBER(OFFSET('Hygiene Data'!$F$7,0,10*ROW('Hygiene Data'!F91))),'Data Summary'!DV97="Yes"),OFFSET('Hygiene Data'!$F$7,0,10*ROW('Hygiene Data'!F91)),NA())</f>
        <v>#N/A</v>
      </c>
      <c r="BH97" s="506" t="e">
        <f ca="1">+IF(AND(ISNUMBER(OFFSET('Hygiene Data'!$F$9,0,10*ROW('Hygiene Data'!F91))),'Data Summary'!DW97="Yes"),OFFSET('Hygiene Data'!$F$9,0,10*ROW('Hygiene Data'!F91)),NA())</f>
        <v>#N/A</v>
      </c>
      <c r="BI97" s="506" t="e">
        <f ca="1">+IF(AND(ISNUMBER(OFFSET('Hygiene Data'!$G$5,0,10*ROW('Hygiene Data'!G91))),'Data Summary'!DX97="Yes"),OFFSET('Hygiene Data'!$G$5,0,10*ROW('Hygiene Data'!G91)),NA())</f>
        <v>#N/A</v>
      </c>
      <c r="BJ97" s="506" t="e">
        <f ca="1">+IF(AND(ISNUMBER(OFFSET('Hygiene Data'!$G$7,0,10*ROW('Hygiene Data'!G91))),'Data Summary'!DY97="Yes"),OFFSET('Hygiene Data'!$G$7,0,10*ROW('Hygiene Data'!G91)),NA())</f>
        <v>#N/A</v>
      </c>
      <c r="BK97" s="506" t="e">
        <f ca="1">+IF(AND(ISNUMBER(OFFSET('Hygiene Data'!$G$9,0,10*ROW('Hygiene Data'!G91))),'Data Summary'!DZ97="Yes"),OFFSET('Hygiene Data'!$G$9,0,10*ROW('Hygiene Data'!G91)),NA())</f>
        <v>#N/A</v>
      </c>
      <c r="BL97" s="506" t="e">
        <f ca="1">+IF(AND(ISNUMBER(OFFSET('Hygiene Data'!$H$5,0,10*ROW('Hygiene Data'!H91))),'Data Summary'!EA97="Yes"),OFFSET('Hygiene Data'!$H$5,0,10*ROW('Hygiene Data'!H91)),NA())</f>
        <v>#N/A</v>
      </c>
      <c r="BM97" s="506" t="e">
        <f ca="1">+IF(AND(ISNUMBER(OFFSET('Hygiene Data'!$H$7,0,10*ROW('Hygiene Data'!H91))),'Data Summary'!EB97="Yes"),OFFSET('Hygiene Data'!$H$7,0,10*ROW('Hygiene Data'!H91)),NA())</f>
        <v>#N/A</v>
      </c>
      <c r="BN97" s="506" t="e">
        <f ca="1">+IF(AND(ISNUMBER(OFFSET('Hygiene Data'!$H$9,0,10*ROW('Hygiene Data'!H91))),'Data Summary'!EC97="Yes"),OFFSET('Hygiene Data'!$H$9,0,10*ROW('Hygiene Data'!H91)),NA())</f>
        <v>#N/A</v>
      </c>
      <c r="BO97" s="506" t="e">
        <f ca="1">+IF(AND(ISNUMBER(OFFSET('Hygiene Data'!$I$5,0,10*ROW('Hygiene Data'!I91))),'Data Summary'!ED97="Yes"),OFFSET('Hygiene Data'!$I$5,0,10*ROW('Hygiene Data'!I91)),NA())</f>
        <v>#N/A</v>
      </c>
      <c r="BP97" s="506" t="e">
        <f ca="1">+IF(AND(ISNUMBER(OFFSET('Hygiene Data'!$I$7,0,10*ROW('Hygiene Data'!I91))),'Data Summary'!EE97="Yes"),OFFSET('Hygiene Data'!$I$7,0,10*ROW('Hygiene Data'!I91)),NA())</f>
        <v>#N/A</v>
      </c>
      <c r="BQ97" s="506" t="e">
        <f ca="1">+IF(AND(ISNUMBER(OFFSET('Hygiene Data'!$I$9,0,10*ROW('Hygiene Data'!I91))),'Data Summary'!EF97="Yes"),OFFSET('Hygiene Data'!$I$9,0,10*ROW('Hygiene Data'!I91)),NA())</f>
        <v>#N/A</v>
      </c>
    </row>
    <row r="98" spans="1:69" x14ac:dyDescent="0.25">
      <c r="A98" s="502" t="e">
        <f ca="1">+RIGHT('Data Summary'!A98,LEN('Data Summary'!A98)-9)</f>
        <v>#VALUE!</v>
      </c>
      <c r="B98" s="476" t="str">
        <f ca="1">+IF(ISTEXT('Data Summary'!B98),'Data Summary'!B98,"")</f>
        <v/>
      </c>
      <c r="C98" s="503" t="e">
        <f ca="1">+VALUE('Data Summary'!C98)</f>
        <v>#VALUE!</v>
      </c>
      <c r="D98" s="504" t="e">
        <f ca="1">+IF(AND(ISNUMBER(OFFSET('Water Data'!$D$4,0,10*ROW('Water Data'!D92))),'Data Summary'!BS98="Yes"),100-OFFSET('Water Data'!$D$4,0,10*ROW('Water Data'!D92)),NA())</f>
        <v>#N/A</v>
      </c>
      <c r="E98" s="504" t="e">
        <f ca="1">+IF(AND(ISNUMBER(OFFSET('Water Data'!$D$6,0,10*ROW('Water Data'!D92))),'Data Summary'!BT98="Yes"),OFFSET('Water Data'!$D$6,0,10*ROW('Water Data'!D92)),NA())</f>
        <v>#N/A</v>
      </c>
      <c r="F98" s="504" t="e">
        <f ca="1">+IF(AND(ISNUMBER(OFFSET('Water Data'!$D$9,0,10*ROW('Water Data'!D92))),'Data Summary'!BU98="Yes"),OFFSET('Water Data'!$D$9,0,10*ROW('Water Data'!D92)),NA())</f>
        <v>#N/A</v>
      </c>
      <c r="G98" s="504" t="e">
        <f ca="1">+IF(AND(ISNUMBER(OFFSET('Water Data'!$E$4,0,10*ROW('Water Data'!E92))),'Data Summary'!BV98="Yes"),100-OFFSET('Water Data'!$E$4,0,10*ROW('Water Data'!E92)),NA())</f>
        <v>#N/A</v>
      </c>
      <c r="H98" s="504" t="e">
        <f ca="1">+IF(AND(ISNUMBER(OFFSET('Water Data'!$E$6,0,10*ROW('Water Data'!E92))),'Data Summary'!BW98="Yes"),OFFSET('Water Data'!$E$6,0,10*ROW('Water Data'!E92)),NA())</f>
        <v>#N/A</v>
      </c>
      <c r="I98" s="504" t="e">
        <f ca="1">+IF(AND(ISNUMBER(OFFSET('Water Data'!$E$9,0,10*ROW('Water Data'!E92))),'Data Summary'!BX98="Yes"),OFFSET('Water Data'!$E$9,0,10*ROW('Water Data'!E92)),NA())</f>
        <v>#N/A</v>
      </c>
      <c r="J98" s="504" t="e">
        <f ca="1">+IF(AND(ISNUMBER(OFFSET('Water Data'!$F$4,0,10*ROW('Water Data'!F92))),'Data Summary'!BY98="Yes"),100-OFFSET('Water Data'!$F$4,0,10*ROW('Water Data'!F92)),NA())</f>
        <v>#N/A</v>
      </c>
      <c r="K98" s="504" t="e">
        <f ca="1">+IF(AND(ISNUMBER(OFFSET('Water Data'!$F$6,0,10*ROW('Water Data'!F92))),'Data Summary'!BZ98="Yes"),OFFSET('Water Data'!$F$6,0,10*ROW('Water Data'!F92)),NA())</f>
        <v>#N/A</v>
      </c>
      <c r="L98" s="504" t="e">
        <f ca="1">+IF(AND(ISNUMBER(OFFSET('Water Data'!$F$9,0,10*ROW('Water Data'!F92))),'Data Summary'!CA98="Yes"),OFFSET('Water Data'!$F$9,0,10*ROW('Water Data'!F92)),NA())</f>
        <v>#N/A</v>
      </c>
      <c r="M98" s="504" t="e">
        <f ca="1">+IF(AND(ISNUMBER(OFFSET('Water Data'!$G$4,0,10*ROW('Water Data'!G92))),'Data Summary'!CB98="Yes"),100-OFFSET('Water Data'!$G$4,0,10*ROW('Water Data'!G92)),NA())</f>
        <v>#N/A</v>
      </c>
      <c r="N98" s="504" t="e">
        <f ca="1">+IF(AND(ISNUMBER(OFFSET('Water Data'!$G$6,0,10*ROW('Water Data'!G92))),'Data Summary'!CC98="Yes"),OFFSET('Water Data'!$G$6,0,10*ROW('Water Data'!G92)),NA())</f>
        <v>#N/A</v>
      </c>
      <c r="O98" s="504" t="e">
        <f ca="1">+IF(AND(ISNUMBER(OFFSET('Water Data'!$G$9,0,10*ROW('Water Data'!G92))),'Data Summary'!CD98="Yes"),OFFSET('Water Data'!$G$9,0,10*ROW('Water Data'!G92)),NA())</f>
        <v>#N/A</v>
      </c>
      <c r="P98" s="504" t="e">
        <f ca="1">+IF(AND(ISNUMBER(OFFSET('Water Data'!$H$4,0,10*ROW('Water Data'!H92))),'Data Summary'!CE98="Yes"),100-OFFSET('Water Data'!$H$4,0,10*ROW('Water Data'!H92)),NA())</f>
        <v>#N/A</v>
      </c>
      <c r="Q98" s="504" t="e">
        <f ca="1">+IF(AND(ISNUMBER(OFFSET('Water Data'!$H$6,0,10*ROW('Water Data'!H92))),'Data Summary'!CF98="Yes"),OFFSET('Water Data'!$H$6,0,10*ROW('Water Data'!H92)),NA())</f>
        <v>#N/A</v>
      </c>
      <c r="R98" s="504" t="e">
        <f ca="1">+IF(AND(ISNUMBER(OFFSET('Water Data'!$H$9,0,10*ROW('Water Data'!H92))),'Data Summary'!CG98="Yes"),OFFSET('Water Data'!$H$9,0,10*ROW('Water Data'!H92)),NA())</f>
        <v>#N/A</v>
      </c>
      <c r="S98" s="504" t="e">
        <f ca="1">+IF(AND(ISNUMBER(OFFSET('Water Data'!$I$4,0,10*ROW('Water Data'!I92))),'Data Summary'!CH98="Yes"),100-OFFSET('Water Data'!$I$4,0,10*ROW('Water Data'!I92)),NA())</f>
        <v>#N/A</v>
      </c>
      <c r="T98" s="504" t="e">
        <f ca="1">+IF(AND(ISNUMBER(OFFSET('Water Data'!$I$6,0,10*ROW('Water Data'!I92))),'Data Summary'!CI98="Yes"),OFFSET('Water Data'!$I$6,0,10*ROW('Water Data'!I92)),NA())</f>
        <v>#N/A</v>
      </c>
      <c r="U98" s="504" t="e">
        <f ca="1">+IF(AND(ISNUMBER(OFFSET('Water Data'!$I$9,0,10*ROW('Water Data'!I92))),'Data Summary'!CJ98="Yes"),OFFSET('Water Data'!$I$9,0,10*ROW('Water Data'!I92)),NA())</f>
        <v>#N/A</v>
      </c>
      <c r="V98" s="505" t="e">
        <f ca="1">+IF(AND(ISNUMBER(OFFSET('Sanitation Data'!$D$4,0,10*ROW('Sanitation Data'!D92))),'Data Summary'!CK98="Yes"),100-OFFSET('Sanitation Data'!$D$4,0,10*ROW('Sanitation Data'!D92)),NA())</f>
        <v>#N/A</v>
      </c>
      <c r="W98" s="505" t="e">
        <f ca="1">+IF(AND(ISNUMBER(OFFSET('Sanitation Data'!$D$6,0,10*ROW('Sanitation Data'!D92))),'Data Summary'!CL98="Yes"),OFFSET('Sanitation Data'!$D$6,0,10*ROW('Sanitation Data'!D92)),NA())</f>
        <v>#N/A</v>
      </c>
      <c r="X98" s="505" t="e">
        <f ca="1">+IF(AND(ISNUMBER(OFFSET('Sanitation Data'!$D$10,0,10*ROW('Sanitation Data'!D92))),'Data Summary'!CM98="Yes"),OFFSET('Sanitation Data'!$D$10,0,10*ROW('Sanitation Data'!D92)),NA())</f>
        <v>#N/A</v>
      </c>
      <c r="Y98" s="505" t="e">
        <f ca="1">+IF(AND(ISNUMBER(OFFSET('Sanitation Data'!$D$11,0,10*ROW('Sanitation Data'!D92))),'Data Summary'!CN98="Yes"),OFFSET('Sanitation Data'!$D$11,0,10*ROW('Sanitation Data'!D92)),NA())</f>
        <v>#N/A</v>
      </c>
      <c r="Z98" s="505" t="e">
        <f ca="1">+IF(AND(ISNUMBER(OFFSET('Sanitation Data'!$D$12,0,10*ROW('Sanitation Data'!D92))),'Data Summary'!CO98="Yes"),OFFSET('Sanitation Data'!$D$12,0,10*ROW('Sanitation Data'!D92)),NA())</f>
        <v>#N/A</v>
      </c>
      <c r="AA98" s="505" t="e">
        <f ca="1">+IF(AND(ISNUMBER(OFFSET('Sanitation Data'!$E$4,0,10*ROW('Sanitation Data'!E92))),'Data Summary'!CP98="Yes"),100-OFFSET('Sanitation Data'!$E$4,0,10*ROW('Sanitation Data'!E92)),NA())</f>
        <v>#N/A</v>
      </c>
      <c r="AB98" s="505" t="e">
        <f ca="1">+IF(AND(ISNUMBER(OFFSET('Sanitation Data'!$E$6,0,10*ROW('Sanitation Data'!E92))),'Data Summary'!CQ98="Yes"),OFFSET('Sanitation Data'!$E$6,0,10*ROW('Sanitation Data'!E92)),NA())</f>
        <v>#N/A</v>
      </c>
      <c r="AC98" s="505" t="e">
        <f ca="1">+IF(AND(ISNUMBER(OFFSET('Sanitation Data'!$E$10,0,10*ROW('Sanitation Data'!E92))),'Data Summary'!CR98="Yes"),OFFSET('Sanitation Data'!$E$10,0,10*ROW('Sanitation Data'!E92)),NA())</f>
        <v>#N/A</v>
      </c>
      <c r="AD98" s="505" t="e">
        <f ca="1">+IF(AND(ISNUMBER(OFFSET('Sanitation Data'!$E$11,0,10*ROW('Sanitation Data'!E92))),'Data Summary'!CS98="Yes"),OFFSET('Sanitation Data'!$E$11,0,10*ROW('Sanitation Data'!E92)),NA())</f>
        <v>#N/A</v>
      </c>
      <c r="AE98" s="505" t="e">
        <f ca="1">+IF(AND(ISNUMBER(OFFSET('Sanitation Data'!$E$12,0,10*ROW('Sanitation Data'!E92))),'Data Summary'!CT98="Yes"),OFFSET('Sanitation Data'!$E$12,0,10*ROW('Sanitation Data'!E92)),NA())</f>
        <v>#N/A</v>
      </c>
      <c r="AF98" s="505" t="e">
        <f ca="1">+IF(AND(ISNUMBER(OFFSET('Sanitation Data'!$F$4,0,10*ROW('Sanitation Data'!F92))),'Data Summary'!CU98="Yes"),100-OFFSET('Sanitation Data'!$F$4,0,10*ROW('Sanitation Data'!F92)),NA())</f>
        <v>#N/A</v>
      </c>
      <c r="AG98" s="505" t="e">
        <f ca="1">+IF(AND(ISNUMBER(OFFSET('Sanitation Data'!$F$6,0,10*ROW('Sanitation Data'!F92))),'Data Summary'!CV98="Yes"),OFFSET('Sanitation Data'!$F$6,0,10*ROW('Sanitation Data'!F92)),NA())</f>
        <v>#N/A</v>
      </c>
      <c r="AH98" s="505" t="e">
        <f ca="1">+IF(AND(ISNUMBER(OFFSET('Sanitation Data'!$F$10,0,10*ROW('Sanitation Data'!F92))),'Data Summary'!CW98="Yes"),OFFSET('Sanitation Data'!$F$10,0,10*ROW('Sanitation Data'!F92)),NA())</f>
        <v>#N/A</v>
      </c>
      <c r="AI98" s="505" t="e">
        <f ca="1">+IF(AND(ISNUMBER(OFFSET('Sanitation Data'!$F$11,0,10*ROW('Sanitation Data'!F92))),'Data Summary'!CX98="Yes"),OFFSET('Sanitation Data'!$F$11,0,10*ROW('Sanitation Data'!F92)),NA())</f>
        <v>#N/A</v>
      </c>
      <c r="AJ98" s="505" t="e">
        <f ca="1">+IF(AND(ISNUMBER(OFFSET('Sanitation Data'!$F$12,0,10*ROW('Sanitation Data'!F92))),'Data Summary'!CY98="Yes"),OFFSET('Sanitation Data'!$F$12,0,10*ROW('Sanitation Data'!F92)),NA())</f>
        <v>#N/A</v>
      </c>
      <c r="AK98" s="505" t="e">
        <f ca="1">+IF(AND(ISNUMBER(OFFSET('Sanitation Data'!$G$4,0,10*ROW('Sanitation Data'!G92))),'Data Summary'!CZ98="Yes"),100-OFFSET('Sanitation Data'!$G$4,0,10*ROW('Sanitation Data'!G92)),NA())</f>
        <v>#N/A</v>
      </c>
      <c r="AL98" s="505" t="e">
        <f ca="1">+IF(AND(ISNUMBER(OFFSET('Sanitation Data'!$G$6,0,10*ROW('Sanitation Data'!G92))),'Data Summary'!DA98="Yes"),OFFSET('Sanitation Data'!$G$6,0,10*ROW('Sanitation Data'!G92)),NA())</f>
        <v>#N/A</v>
      </c>
      <c r="AM98" s="505" t="e">
        <f ca="1">+IF(AND(ISNUMBER(OFFSET('Sanitation Data'!$G$10,0,10*ROW('Sanitation Data'!G92))),'Data Summary'!DB98="Yes"),OFFSET('Sanitation Data'!$G$10,0,10*ROW('Sanitation Data'!G92)),NA())</f>
        <v>#N/A</v>
      </c>
      <c r="AN98" s="505" t="e">
        <f ca="1">+IF(AND(ISNUMBER(OFFSET('Sanitation Data'!$G$11,0,10*ROW('Sanitation Data'!G92))),'Data Summary'!DC98="Yes"),OFFSET('Sanitation Data'!$G$11,0,10*ROW('Sanitation Data'!G92)),NA())</f>
        <v>#N/A</v>
      </c>
      <c r="AO98" s="505" t="e">
        <f ca="1">+IF(AND(ISNUMBER(OFFSET('Sanitation Data'!$G$12,0,10*ROW('Sanitation Data'!G92))),'Data Summary'!DD98="Yes"),OFFSET('Sanitation Data'!$G$12,0,10*ROW('Sanitation Data'!G92)),NA())</f>
        <v>#N/A</v>
      </c>
      <c r="AP98" s="505" t="e">
        <f ca="1">+IF(AND(ISNUMBER(OFFSET('Sanitation Data'!$H$4,0,10*ROW('Sanitation Data'!H92))),'Data Summary'!DE98="Yes"),100-OFFSET('Sanitation Data'!$H$4,0,10*ROW('Sanitation Data'!H92)),NA())</f>
        <v>#N/A</v>
      </c>
      <c r="AQ98" s="505" t="e">
        <f ca="1">+IF(AND(ISNUMBER(OFFSET('Sanitation Data'!$H$6,0,10*ROW('Sanitation Data'!H92))),'Data Summary'!DF98="Yes"),OFFSET('Sanitation Data'!$H$6,0,10*ROW('Sanitation Data'!H92)),NA())</f>
        <v>#N/A</v>
      </c>
      <c r="AR98" s="505" t="e">
        <f ca="1">+IF(AND(ISNUMBER(OFFSET('Sanitation Data'!$H$10,0,10*ROW('Sanitation Data'!H92))),'Data Summary'!DG98="Yes"),OFFSET('Sanitation Data'!$H$10,0,10*ROW('Sanitation Data'!H92)),NA())</f>
        <v>#N/A</v>
      </c>
      <c r="AS98" s="505" t="e">
        <f ca="1">+IF(AND(ISNUMBER(OFFSET('Sanitation Data'!$H$11,0,10*ROW('Sanitation Data'!H92))),'Data Summary'!DH98="Yes"),OFFSET('Sanitation Data'!$H$11,0,10*ROW('Sanitation Data'!H92)),NA())</f>
        <v>#N/A</v>
      </c>
      <c r="AT98" s="505" t="e">
        <f ca="1">+IF(AND(ISNUMBER(OFFSET('Sanitation Data'!$H$12,0,10*ROW('Sanitation Data'!H92))),'Data Summary'!DI98="Yes"),OFFSET('Sanitation Data'!$H$12,0,10*ROW('Sanitation Data'!H92)),NA())</f>
        <v>#N/A</v>
      </c>
      <c r="AU98" s="505" t="e">
        <f ca="1">+IF(AND(ISNUMBER(OFFSET('Sanitation Data'!$I$4,0,10*ROW('Sanitation Data'!I92))),'Data Summary'!DJ98="Yes"),100-OFFSET('Sanitation Data'!$I$4,0,10*ROW('Sanitation Data'!I92)),NA())</f>
        <v>#N/A</v>
      </c>
      <c r="AV98" s="505" t="e">
        <f ca="1">+IF(AND(ISNUMBER(OFFSET('Sanitation Data'!$I$6,0,10*ROW('Sanitation Data'!I92))),'Data Summary'!DK98="Yes"),OFFSET('Sanitation Data'!$I$6,0,10*ROW('Sanitation Data'!I92)),NA())</f>
        <v>#N/A</v>
      </c>
      <c r="AW98" s="505" t="e">
        <f ca="1">+IF(AND(ISNUMBER(OFFSET('Sanitation Data'!$I$10,0,10*ROW('Sanitation Data'!I92))),'Data Summary'!DL98="Yes"),OFFSET('Sanitation Data'!$I$10,0,10*ROW('Sanitation Data'!I92)),NA())</f>
        <v>#N/A</v>
      </c>
      <c r="AX98" s="505" t="e">
        <f ca="1">+IF(AND(ISNUMBER(OFFSET('Sanitation Data'!$I$11,0,10*ROW('Sanitation Data'!I92))),'Data Summary'!DM98="Yes"),OFFSET('Sanitation Data'!$I$11,0,10*ROW('Sanitation Data'!I92)),NA())</f>
        <v>#N/A</v>
      </c>
      <c r="AY98" s="505" t="e">
        <f ca="1">+IF(AND(ISNUMBER(OFFSET('Sanitation Data'!$I$12,0,10*ROW('Sanitation Data'!I92))),'Data Summary'!DN98="Yes"),OFFSET('Sanitation Data'!$I$12,0,10*ROW('Sanitation Data'!I92)),NA())</f>
        <v>#N/A</v>
      </c>
      <c r="AZ98" s="506" t="e">
        <f ca="1">+IF(AND(ISNUMBER(OFFSET('Hygiene Data'!$D$5,0,10*ROW('Hygiene Data'!D92))),'Data Summary'!DO98="Yes"),OFFSET('Hygiene Data'!$D$5,0,10*ROW('Hygiene Data'!D92)),NA())</f>
        <v>#N/A</v>
      </c>
      <c r="BA98" s="506" t="e">
        <f ca="1">+IF(AND(ISNUMBER(OFFSET('Hygiene Data'!$D$7,0,10*ROW('Hygiene Data'!D92))),'Data Summary'!DP98="Yes"),OFFSET('Hygiene Data'!$D$7,0,10*ROW('Hygiene Data'!D92)),NA())</f>
        <v>#N/A</v>
      </c>
      <c r="BB98" s="506" t="e">
        <f ca="1">+IF(AND(ISNUMBER(OFFSET('Hygiene Data'!$D$9,0,10*ROW('Hygiene Data'!D92))),'Data Summary'!DQ98="Yes"),OFFSET('Hygiene Data'!$D$9,0,10*ROW('Hygiene Data'!D92)),NA())</f>
        <v>#N/A</v>
      </c>
      <c r="BC98" s="506" t="e">
        <f ca="1">+IF(AND(ISNUMBER(OFFSET('Hygiene Data'!$E$5,0,10*ROW('Hygiene Data'!E92))),'Data Summary'!DR98="Yes"),OFFSET('Hygiene Data'!$E$5,0,10*ROW('Hygiene Data'!E92)),NA())</f>
        <v>#N/A</v>
      </c>
      <c r="BD98" s="506" t="e">
        <f ca="1">+IF(AND(ISNUMBER(OFFSET('Hygiene Data'!$E$7,0,10*ROW('Hygiene Data'!E92))),'Data Summary'!DS98="Yes"),OFFSET('Hygiene Data'!$E$7,0,10*ROW('Hygiene Data'!E92)),NA())</f>
        <v>#N/A</v>
      </c>
      <c r="BE98" s="506" t="e">
        <f ca="1">+IF(AND(ISNUMBER(OFFSET('Hygiene Data'!$E$9,0,10*ROW('Hygiene Data'!E92))),'Data Summary'!DT98="Yes"),OFFSET('Hygiene Data'!$E$9,0,10*ROW('Hygiene Data'!E92)),NA())</f>
        <v>#N/A</v>
      </c>
      <c r="BF98" s="506" t="e">
        <f ca="1">+IF(AND(ISNUMBER(OFFSET('Hygiene Data'!$F$5,0,10*ROW('Hygiene Data'!F92))),'Data Summary'!DU98="Yes"),OFFSET('Hygiene Data'!$F$5,0,10*ROW('Hygiene Data'!F92)),NA())</f>
        <v>#N/A</v>
      </c>
      <c r="BG98" s="506" t="e">
        <f ca="1">+IF(AND(ISNUMBER(OFFSET('Hygiene Data'!$F$7,0,10*ROW('Hygiene Data'!F92))),'Data Summary'!DV98="Yes"),OFFSET('Hygiene Data'!$F$7,0,10*ROW('Hygiene Data'!F92)),NA())</f>
        <v>#N/A</v>
      </c>
      <c r="BH98" s="506" t="e">
        <f ca="1">+IF(AND(ISNUMBER(OFFSET('Hygiene Data'!$F$9,0,10*ROW('Hygiene Data'!F92))),'Data Summary'!DW98="Yes"),OFFSET('Hygiene Data'!$F$9,0,10*ROW('Hygiene Data'!F92)),NA())</f>
        <v>#N/A</v>
      </c>
      <c r="BI98" s="506" t="e">
        <f ca="1">+IF(AND(ISNUMBER(OFFSET('Hygiene Data'!$G$5,0,10*ROW('Hygiene Data'!G92))),'Data Summary'!DX98="Yes"),OFFSET('Hygiene Data'!$G$5,0,10*ROW('Hygiene Data'!G92)),NA())</f>
        <v>#N/A</v>
      </c>
      <c r="BJ98" s="506" t="e">
        <f ca="1">+IF(AND(ISNUMBER(OFFSET('Hygiene Data'!$G$7,0,10*ROW('Hygiene Data'!G92))),'Data Summary'!DY98="Yes"),OFFSET('Hygiene Data'!$G$7,0,10*ROW('Hygiene Data'!G92)),NA())</f>
        <v>#N/A</v>
      </c>
      <c r="BK98" s="506" t="e">
        <f ca="1">+IF(AND(ISNUMBER(OFFSET('Hygiene Data'!$G$9,0,10*ROW('Hygiene Data'!G92))),'Data Summary'!DZ98="Yes"),OFFSET('Hygiene Data'!$G$9,0,10*ROW('Hygiene Data'!G92)),NA())</f>
        <v>#N/A</v>
      </c>
      <c r="BL98" s="506" t="e">
        <f ca="1">+IF(AND(ISNUMBER(OFFSET('Hygiene Data'!$H$5,0,10*ROW('Hygiene Data'!H92))),'Data Summary'!EA98="Yes"),OFFSET('Hygiene Data'!$H$5,0,10*ROW('Hygiene Data'!H92)),NA())</f>
        <v>#N/A</v>
      </c>
      <c r="BM98" s="506" t="e">
        <f ca="1">+IF(AND(ISNUMBER(OFFSET('Hygiene Data'!$H$7,0,10*ROW('Hygiene Data'!H92))),'Data Summary'!EB98="Yes"),OFFSET('Hygiene Data'!$H$7,0,10*ROW('Hygiene Data'!H92)),NA())</f>
        <v>#N/A</v>
      </c>
      <c r="BN98" s="506" t="e">
        <f ca="1">+IF(AND(ISNUMBER(OFFSET('Hygiene Data'!$H$9,0,10*ROW('Hygiene Data'!H92))),'Data Summary'!EC98="Yes"),OFFSET('Hygiene Data'!$H$9,0,10*ROW('Hygiene Data'!H92)),NA())</f>
        <v>#N/A</v>
      </c>
      <c r="BO98" s="506" t="e">
        <f ca="1">+IF(AND(ISNUMBER(OFFSET('Hygiene Data'!$I$5,0,10*ROW('Hygiene Data'!I92))),'Data Summary'!ED98="Yes"),OFFSET('Hygiene Data'!$I$5,0,10*ROW('Hygiene Data'!I92)),NA())</f>
        <v>#N/A</v>
      </c>
      <c r="BP98" s="506" t="e">
        <f ca="1">+IF(AND(ISNUMBER(OFFSET('Hygiene Data'!$I$7,0,10*ROW('Hygiene Data'!I92))),'Data Summary'!EE98="Yes"),OFFSET('Hygiene Data'!$I$7,0,10*ROW('Hygiene Data'!I92)),NA())</f>
        <v>#N/A</v>
      </c>
      <c r="BQ98" s="506" t="e">
        <f ca="1">+IF(AND(ISNUMBER(OFFSET('Hygiene Data'!$I$9,0,10*ROW('Hygiene Data'!I92))),'Data Summary'!EF98="Yes"),OFFSET('Hygiene Data'!$I$9,0,10*ROW('Hygiene Data'!I92)),NA())</f>
        <v>#N/A</v>
      </c>
    </row>
    <row r="99" spans="1:69" x14ac:dyDescent="0.25">
      <c r="A99" s="502" t="e">
        <f ca="1">+RIGHT('Data Summary'!A99,LEN('Data Summary'!A99)-9)</f>
        <v>#VALUE!</v>
      </c>
      <c r="B99" s="476" t="str">
        <f ca="1">+IF(ISTEXT('Data Summary'!B99),'Data Summary'!B99,"")</f>
        <v/>
      </c>
      <c r="C99" s="503" t="e">
        <f ca="1">+VALUE('Data Summary'!C99)</f>
        <v>#VALUE!</v>
      </c>
      <c r="D99" s="504" t="e">
        <f ca="1">+IF(AND(ISNUMBER(OFFSET('Water Data'!$D$4,0,10*ROW('Water Data'!D93))),'Data Summary'!BS99="Yes"),100-OFFSET('Water Data'!$D$4,0,10*ROW('Water Data'!D93)),NA())</f>
        <v>#N/A</v>
      </c>
      <c r="E99" s="504" t="e">
        <f ca="1">+IF(AND(ISNUMBER(OFFSET('Water Data'!$D$6,0,10*ROW('Water Data'!D93))),'Data Summary'!BT99="Yes"),OFFSET('Water Data'!$D$6,0,10*ROW('Water Data'!D93)),NA())</f>
        <v>#N/A</v>
      </c>
      <c r="F99" s="504" t="e">
        <f ca="1">+IF(AND(ISNUMBER(OFFSET('Water Data'!$D$9,0,10*ROW('Water Data'!D93))),'Data Summary'!BU99="Yes"),OFFSET('Water Data'!$D$9,0,10*ROW('Water Data'!D93)),NA())</f>
        <v>#N/A</v>
      </c>
      <c r="G99" s="504" t="e">
        <f ca="1">+IF(AND(ISNUMBER(OFFSET('Water Data'!$E$4,0,10*ROW('Water Data'!E93))),'Data Summary'!BV99="Yes"),100-OFFSET('Water Data'!$E$4,0,10*ROW('Water Data'!E93)),NA())</f>
        <v>#N/A</v>
      </c>
      <c r="H99" s="504" t="e">
        <f ca="1">+IF(AND(ISNUMBER(OFFSET('Water Data'!$E$6,0,10*ROW('Water Data'!E93))),'Data Summary'!BW99="Yes"),OFFSET('Water Data'!$E$6,0,10*ROW('Water Data'!E93)),NA())</f>
        <v>#N/A</v>
      </c>
      <c r="I99" s="504" t="e">
        <f ca="1">+IF(AND(ISNUMBER(OFFSET('Water Data'!$E$9,0,10*ROW('Water Data'!E93))),'Data Summary'!BX99="Yes"),OFFSET('Water Data'!$E$9,0,10*ROW('Water Data'!E93)),NA())</f>
        <v>#N/A</v>
      </c>
      <c r="J99" s="504" t="e">
        <f ca="1">+IF(AND(ISNUMBER(OFFSET('Water Data'!$F$4,0,10*ROW('Water Data'!F93))),'Data Summary'!BY99="Yes"),100-OFFSET('Water Data'!$F$4,0,10*ROW('Water Data'!F93)),NA())</f>
        <v>#N/A</v>
      </c>
      <c r="K99" s="504" t="e">
        <f ca="1">+IF(AND(ISNUMBER(OFFSET('Water Data'!$F$6,0,10*ROW('Water Data'!F93))),'Data Summary'!BZ99="Yes"),OFFSET('Water Data'!$F$6,0,10*ROW('Water Data'!F93)),NA())</f>
        <v>#N/A</v>
      </c>
      <c r="L99" s="504" t="e">
        <f ca="1">+IF(AND(ISNUMBER(OFFSET('Water Data'!$F$9,0,10*ROW('Water Data'!F93))),'Data Summary'!CA99="Yes"),OFFSET('Water Data'!$F$9,0,10*ROW('Water Data'!F93)),NA())</f>
        <v>#N/A</v>
      </c>
      <c r="M99" s="504" t="e">
        <f ca="1">+IF(AND(ISNUMBER(OFFSET('Water Data'!$G$4,0,10*ROW('Water Data'!G93))),'Data Summary'!CB99="Yes"),100-OFFSET('Water Data'!$G$4,0,10*ROW('Water Data'!G93)),NA())</f>
        <v>#N/A</v>
      </c>
      <c r="N99" s="504" t="e">
        <f ca="1">+IF(AND(ISNUMBER(OFFSET('Water Data'!$G$6,0,10*ROW('Water Data'!G93))),'Data Summary'!CC99="Yes"),OFFSET('Water Data'!$G$6,0,10*ROW('Water Data'!G93)),NA())</f>
        <v>#N/A</v>
      </c>
      <c r="O99" s="504" t="e">
        <f ca="1">+IF(AND(ISNUMBER(OFFSET('Water Data'!$G$9,0,10*ROW('Water Data'!G93))),'Data Summary'!CD99="Yes"),OFFSET('Water Data'!$G$9,0,10*ROW('Water Data'!G93)),NA())</f>
        <v>#N/A</v>
      </c>
      <c r="P99" s="504" t="e">
        <f ca="1">+IF(AND(ISNUMBER(OFFSET('Water Data'!$H$4,0,10*ROW('Water Data'!H93))),'Data Summary'!CE99="Yes"),100-OFFSET('Water Data'!$H$4,0,10*ROW('Water Data'!H93)),NA())</f>
        <v>#N/A</v>
      </c>
      <c r="Q99" s="504" t="e">
        <f ca="1">+IF(AND(ISNUMBER(OFFSET('Water Data'!$H$6,0,10*ROW('Water Data'!H93))),'Data Summary'!CF99="Yes"),OFFSET('Water Data'!$H$6,0,10*ROW('Water Data'!H93)),NA())</f>
        <v>#N/A</v>
      </c>
      <c r="R99" s="504" t="e">
        <f ca="1">+IF(AND(ISNUMBER(OFFSET('Water Data'!$H$9,0,10*ROW('Water Data'!H93))),'Data Summary'!CG99="Yes"),OFFSET('Water Data'!$H$9,0,10*ROW('Water Data'!H93)),NA())</f>
        <v>#N/A</v>
      </c>
      <c r="S99" s="504" t="e">
        <f ca="1">+IF(AND(ISNUMBER(OFFSET('Water Data'!$I$4,0,10*ROW('Water Data'!I93))),'Data Summary'!CH99="Yes"),100-OFFSET('Water Data'!$I$4,0,10*ROW('Water Data'!I93)),NA())</f>
        <v>#N/A</v>
      </c>
      <c r="T99" s="504" t="e">
        <f ca="1">+IF(AND(ISNUMBER(OFFSET('Water Data'!$I$6,0,10*ROW('Water Data'!I93))),'Data Summary'!CI99="Yes"),OFFSET('Water Data'!$I$6,0,10*ROW('Water Data'!I93)),NA())</f>
        <v>#N/A</v>
      </c>
      <c r="U99" s="504" t="e">
        <f ca="1">+IF(AND(ISNUMBER(OFFSET('Water Data'!$I$9,0,10*ROW('Water Data'!I93))),'Data Summary'!CJ99="Yes"),OFFSET('Water Data'!$I$9,0,10*ROW('Water Data'!I93)),NA())</f>
        <v>#N/A</v>
      </c>
      <c r="V99" s="505" t="e">
        <f ca="1">+IF(AND(ISNUMBER(OFFSET('Sanitation Data'!$D$4,0,10*ROW('Sanitation Data'!D93))),'Data Summary'!CK99="Yes"),100-OFFSET('Sanitation Data'!$D$4,0,10*ROW('Sanitation Data'!D93)),NA())</f>
        <v>#N/A</v>
      </c>
      <c r="W99" s="505" t="e">
        <f ca="1">+IF(AND(ISNUMBER(OFFSET('Sanitation Data'!$D$6,0,10*ROW('Sanitation Data'!D93))),'Data Summary'!CL99="Yes"),OFFSET('Sanitation Data'!$D$6,0,10*ROW('Sanitation Data'!D93)),NA())</f>
        <v>#N/A</v>
      </c>
      <c r="X99" s="505" t="e">
        <f ca="1">+IF(AND(ISNUMBER(OFFSET('Sanitation Data'!$D$10,0,10*ROW('Sanitation Data'!D93))),'Data Summary'!CM99="Yes"),OFFSET('Sanitation Data'!$D$10,0,10*ROW('Sanitation Data'!D93)),NA())</f>
        <v>#N/A</v>
      </c>
      <c r="Y99" s="505" t="e">
        <f ca="1">+IF(AND(ISNUMBER(OFFSET('Sanitation Data'!$D$11,0,10*ROW('Sanitation Data'!D93))),'Data Summary'!CN99="Yes"),OFFSET('Sanitation Data'!$D$11,0,10*ROW('Sanitation Data'!D93)),NA())</f>
        <v>#N/A</v>
      </c>
      <c r="Z99" s="505" t="e">
        <f ca="1">+IF(AND(ISNUMBER(OFFSET('Sanitation Data'!$D$12,0,10*ROW('Sanitation Data'!D93))),'Data Summary'!CO99="Yes"),OFFSET('Sanitation Data'!$D$12,0,10*ROW('Sanitation Data'!D93)),NA())</f>
        <v>#N/A</v>
      </c>
      <c r="AA99" s="505" t="e">
        <f ca="1">+IF(AND(ISNUMBER(OFFSET('Sanitation Data'!$E$4,0,10*ROW('Sanitation Data'!E93))),'Data Summary'!CP99="Yes"),100-OFFSET('Sanitation Data'!$E$4,0,10*ROW('Sanitation Data'!E93)),NA())</f>
        <v>#N/A</v>
      </c>
      <c r="AB99" s="505" t="e">
        <f ca="1">+IF(AND(ISNUMBER(OFFSET('Sanitation Data'!$E$6,0,10*ROW('Sanitation Data'!E93))),'Data Summary'!CQ99="Yes"),OFFSET('Sanitation Data'!$E$6,0,10*ROW('Sanitation Data'!E93)),NA())</f>
        <v>#N/A</v>
      </c>
      <c r="AC99" s="505" t="e">
        <f ca="1">+IF(AND(ISNUMBER(OFFSET('Sanitation Data'!$E$10,0,10*ROW('Sanitation Data'!E93))),'Data Summary'!CR99="Yes"),OFFSET('Sanitation Data'!$E$10,0,10*ROW('Sanitation Data'!E93)),NA())</f>
        <v>#N/A</v>
      </c>
      <c r="AD99" s="505" t="e">
        <f ca="1">+IF(AND(ISNUMBER(OFFSET('Sanitation Data'!$E$11,0,10*ROW('Sanitation Data'!E93))),'Data Summary'!CS99="Yes"),OFFSET('Sanitation Data'!$E$11,0,10*ROW('Sanitation Data'!E93)),NA())</f>
        <v>#N/A</v>
      </c>
      <c r="AE99" s="505" t="e">
        <f ca="1">+IF(AND(ISNUMBER(OFFSET('Sanitation Data'!$E$12,0,10*ROW('Sanitation Data'!E93))),'Data Summary'!CT99="Yes"),OFFSET('Sanitation Data'!$E$12,0,10*ROW('Sanitation Data'!E93)),NA())</f>
        <v>#N/A</v>
      </c>
      <c r="AF99" s="505" t="e">
        <f ca="1">+IF(AND(ISNUMBER(OFFSET('Sanitation Data'!$F$4,0,10*ROW('Sanitation Data'!F93))),'Data Summary'!CU99="Yes"),100-OFFSET('Sanitation Data'!$F$4,0,10*ROW('Sanitation Data'!F93)),NA())</f>
        <v>#N/A</v>
      </c>
      <c r="AG99" s="505" t="e">
        <f ca="1">+IF(AND(ISNUMBER(OFFSET('Sanitation Data'!$F$6,0,10*ROW('Sanitation Data'!F93))),'Data Summary'!CV99="Yes"),OFFSET('Sanitation Data'!$F$6,0,10*ROW('Sanitation Data'!F93)),NA())</f>
        <v>#N/A</v>
      </c>
      <c r="AH99" s="505" t="e">
        <f ca="1">+IF(AND(ISNUMBER(OFFSET('Sanitation Data'!$F$10,0,10*ROW('Sanitation Data'!F93))),'Data Summary'!CW99="Yes"),OFFSET('Sanitation Data'!$F$10,0,10*ROW('Sanitation Data'!F93)),NA())</f>
        <v>#N/A</v>
      </c>
      <c r="AI99" s="505" t="e">
        <f ca="1">+IF(AND(ISNUMBER(OFFSET('Sanitation Data'!$F$11,0,10*ROW('Sanitation Data'!F93))),'Data Summary'!CX99="Yes"),OFFSET('Sanitation Data'!$F$11,0,10*ROW('Sanitation Data'!F93)),NA())</f>
        <v>#N/A</v>
      </c>
      <c r="AJ99" s="505" t="e">
        <f ca="1">+IF(AND(ISNUMBER(OFFSET('Sanitation Data'!$F$12,0,10*ROW('Sanitation Data'!F93))),'Data Summary'!CY99="Yes"),OFFSET('Sanitation Data'!$F$12,0,10*ROW('Sanitation Data'!F93)),NA())</f>
        <v>#N/A</v>
      </c>
      <c r="AK99" s="505" t="e">
        <f ca="1">+IF(AND(ISNUMBER(OFFSET('Sanitation Data'!$G$4,0,10*ROW('Sanitation Data'!G93))),'Data Summary'!CZ99="Yes"),100-OFFSET('Sanitation Data'!$G$4,0,10*ROW('Sanitation Data'!G93)),NA())</f>
        <v>#N/A</v>
      </c>
      <c r="AL99" s="505" t="e">
        <f ca="1">+IF(AND(ISNUMBER(OFFSET('Sanitation Data'!$G$6,0,10*ROW('Sanitation Data'!G93))),'Data Summary'!DA99="Yes"),OFFSET('Sanitation Data'!$G$6,0,10*ROW('Sanitation Data'!G93)),NA())</f>
        <v>#N/A</v>
      </c>
      <c r="AM99" s="505" t="e">
        <f ca="1">+IF(AND(ISNUMBER(OFFSET('Sanitation Data'!$G$10,0,10*ROW('Sanitation Data'!G93))),'Data Summary'!DB99="Yes"),OFFSET('Sanitation Data'!$G$10,0,10*ROW('Sanitation Data'!G93)),NA())</f>
        <v>#N/A</v>
      </c>
      <c r="AN99" s="505" t="e">
        <f ca="1">+IF(AND(ISNUMBER(OFFSET('Sanitation Data'!$G$11,0,10*ROW('Sanitation Data'!G93))),'Data Summary'!DC99="Yes"),OFFSET('Sanitation Data'!$G$11,0,10*ROW('Sanitation Data'!G93)),NA())</f>
        <v>#N/A</v>
      </c>
      <c r="AO99" s="505" t="e">
        <f ca="1">+IF(AND(ISNUMBER(OFFSET('Sanitation Data'!$G$12,0,10*ROW('Sanitation Data'!G93))),'Data Summary'!DD99="Yes"),OFFSET('Sanitation Data'!$G$12,0,10*ROW('Sanitation Data'!G93)),NA())</f>
        <v>#N/A</v>
      </c>
      <c r="AP99" s="505" t="e">
        <f ca="1">+IF(AND(ISNUMBER(OFFSET('Sanitation Data'!$H$4,0,10*ROW('Sanitation Data'!H93))),'Data Summary'!DE99="Yes"),100-OFFSET('Sanitation Data'!$H$4,0,10*ROW('Sanitation Data'!H93)),NA())</f>
        <v>#N/A</v>
      </c>
      <c r="AQ99" s="505" t="e">
        <f ca="1">+IF(AND(ISNUMBER(OFFSET('Sanitation Data'!$H$6,0,10*ROW('Sanitation Data'!H93))),'Data Summary'!DF99="Yes"),OFFSET('Sanitation Data'!$H$6,0,10*ROW('Sanitation Data'!H93)),NA())</f>
        <v>#N/A</v>
      </c>
      <c r="AR99" s="505" t="e">
        <f ca="1">+IF(AND(ISNUMBER(OFFSET('Sanitation Data'!$H$10,0,10*ROW('Sanitation Data'!H93))),'Data Summary'!DG99="Yes"),OFFSET('Sanitation Data'!$H$10,0,10*ROW('Sanitation Data'!H93)),NA())</f>
        <v>#N/A</v>
      </c>
      <c r="AS99" s="505" t="e">
        <f ca="1">+IF(AND(ISNUMBER(OFFSET('Sanitation Data'!$H$11,0,10*ROW('Sanitation Data'!H93))),'Data Summary'!DH99="Yes"),OFFSET('Sanitation Data'!$H$11,0,10*ROW('Sanitation Data'!H93)),NA())</f>
        <v>#N/A</v>
      </c>
      <c r="AT99" s="505" t="e">
        <f ca="1">+IF(AND(ISNUMBER(OFFSET('Sanitation Data'!$H$12,0,10*ROW('Sanitation Data'!H93))),'Data Summary'!DI99="Yes"),OFFSET('Sanitation Data'!$H$12,0,10*ROW('Sanitation Data'!H93)),NA())</f>
        <v>#N/A</v>
      </c>
      <c r="AU99" s="505" t="e">
        <f ca="1">+IF(AND(ISNUMBER(OFFSET('Sanitation Data'!$I$4,0,10*ROW('Sanitation Data'!I93))),'Data Summary'!DJ99="Yes"),100-OFFSET('Sanitation Data'!$I$4,0,10*ROW('Sanitation Data'!I93)),NA())</f>
        <v>#N/A</v>
      </c>
      <c r="AV99" s="505" t="e">
        <f ca="1">+IF(AND(ISNUMBER(OFFSET('Sanitation Data'!$I$6,0,10*ROW('Sanitation Data'!I93))),'Data Summary'!DK99="Yes"),OFFSET('Sanitation Data'!$I$6,0,10*ROW('Sanitation Data'!I93)),NA())</f>
        <v>#N/A</v>
      </c>
      <c r="AW99" s="505" t="e">
        <f ca="1">+IF(AND(ISNUMBER(OFFSET('Sanitation Data'!$I$10,0,10*ROW('Sanitation Data'!I93))),'Data Summary'!DL99="Yes"),OFFSET('Sanitation Data'!$I$10,0,10*ROW('Sanitation Data'!I93)),NA())</f>
        <v>#N/A</v>
      </c>
      <c r="AX99" s="505" t="e">
        <f ca="1">+IF(AND(ISNUMBER(OFFSET('Sanitation Data'!$I$11,0,10*ROW('Sanitation Data'!I93))),'Data Summary'!DM99="Yes"),OFFSET('Sanitation Data'!$I$11,0,10*ROW('Sanitation Data'!I93)),NA())</f>
        <v>#N/A</v>
      </c>
      <c r="AY99" s="505" t="e">
        <f ca="1">+IF(AND(ISNUMBER(OFFSET('Sanitation Data'!$I$12,0,10*ROW('Sanitation Data'!I93))),'Data Summary'!DN99="Yes"),OFFSET('Sanitation Data'!$I$12,0,10*ROW('Sanitation Data'!I93)),NA())</f>
        <v>#N/A</v>
      </c>
      <c r="AZ99" s="506" t="e">
        <f ca="1">+IF(AND(ISNUMBER(OFFSET('Hygiene Data'!$D$5,0,10*ROW('Hygiene Data'!D93))),'Data Summary'!DO99="Yes"),OFFSET('Hygiene Data'!$D$5,0,10*ROW('Hygiene Data'!D93)),NA())</f>
        <v>#N/A</v>
      </c>
      <c r="BA99" s="506" t="e">
        <f ca="1">+IF(AND(ISNUMBER(OFFSET('Hygiene Data'!$D$7,0,10*ROW('Hygiene Data'!D93))),'Data Summary'!DP99="Yes"),OFFSET('Hygiene Data'!$D$7,0,10*ROW('Hygiene Data'!D93)),NA())</f>
        <v>#N/A</v>
      </c>
      <c r="BB99" s="506" t="e">
        <f ca="1">+IF(AND(ISNUMBER(OFFSET('Hygiene Data'!$D$9,0,10*ROW('Hygiene Data'!D93))),'Data Summary'!DQ99="Yes"),OFFSET('Hygiene Data'!$D$9,0,10*ROW('Hygiene Data'!D93)),NA())</f>
        <v>#N/A</v>
      </c>
      <c r="BC99" s="506" t="e">
        <f ca="1">+IF(AND(ISNUMBER(OFFSET('Hygiene Data'!$E$5,0,10*ROW('Hygiene Data'!E93))),'Data Summary'!DR99="Yes"),OFFSET('Hygiene Data'!$E$5,0,10*ROW('Hygiene Data'!E93)),NA())</f>
        <v>#N/A</v>
      </c>
      <c r="BD99" s="506" t="e">
        <f ca="1">+IF(AND(ISNUMBER(OFFSET('Hygiene Data'!$E$7,0,10*ROW('Hygiene Data'!E93))),'Data Summary'!DS99="Yes"),OFFSET('Hygiene Data'!$E$7,0,10*ROW('Hygiene Data'!E93)),NA())</f>
        <v>#N/A</v>
      </c>
      <c r="BE99" s="506" t="e">
        <f ca="1">+IF(AND(ISNUMBER(OFFSET('Hygiene Data'!$E$9,0,10*ROW('Hygiene Data'!E93))),'Data Summary'!DT99="Yes"),OFFSET('Hygiene Data'!$E$9,0,10*ROW('Hygiene Data'!E93)),NA())</f>
        <v>#N/A</v>
      </c>
      <c r="BF99" s="506" t="e">
        <f ca="1">+IF(AND(ISNUMBER(OFFSET('Hygiene Data'!$F$5,0,10*ROW('Hygiene Data'!F93))),'Data Summary'!DU99="Yes"),OFFSET('Hygiene Data'!$F$5,0,10*ROW('Hygiene Data'!F93)),NA())</f>
        <v>#N/A</v>
      </c>
      <c r="BG99" s="506" t="e">
        <f ca="1">+IF(AND(ISNUMBER(OFFSET('Hygiene Data'!$F$7,0,10*ROW('Hygiene Data'!F93))),'Data Summary'!DV99="Yes"),OFFSET('Hygiene Data'!$F$7,0,10*ROW('Hygiene Data'!F93)),NA())</f>
        <v>#N/A</v>
      </c>
      <c r="BH99" s="506" t="e">
        <f ca="1">+IF(AND(ISNUMBER(OFFSET('Hygiene Data'!$F$9,0,10*ROW('Hygiene Data'!F93))),'Data Summary'!DW99="Yes"),OFFSET('Hygiene Data'!$F$9,0,10*ROW('Hygiene Data'!F93)),NA())</f>
        <v>#N/A</v>
      </c>
      <c r="BI99" s="506" t="e">
        <f ca="1">+IF(AND(ISNUMBER(OFFSET('Hygiene Data'!$G$5,0,10*ROW('Hygiene Data'!G93))),'Data Summary'!DX99="Yes"),OFFSET('Hygiene Data'!$G$5,0,10*ROW('Hygiene Data'!G93)),NA())</f>
        <v>#N/A</v>
      </c>
      <c r="BJ99" s="506" t="e">
        <f ca="1">+IF(AND(ISNUMBER(OFFSET('Hygiene Data'!$G$7,0,10*ROW('Hygiene Data'!G93))),'Data Summary'!DY99="Yes"),OFFSET('Hygiene Data'!$G$7,0,10*ROW('Hygiene Data'!G93)),NA())</f>
        <v>#N/A</v>
      </c>
      <c r="BK99" s="506" t="e">
        <f ca="1">+IF(AND(ISNUMBER(OFFSET('Hygiene Data'!$G$9,0,10*ROW('Hygiene Data'!G93))),'Data Summary'!DZ99="Yes"),OFFSET('Hygiene Data'!$G$9,0,10*ROW('Hygiene Data'!G93)),NA())</f>
        <v>#N/A</v>
      </c>
      <c r="BL99" s="506" t="e">
        <f ca="1">+IF(AND(ISNUMBER(OFFSET('Hygiene Data'!$H$5,0,10*ROW('Hygiene Data'!H93))),'Data Summary'!EA99="Yes"),OFFSET('Hygiene Data'!$H$5,0,10*ROW('Hygiene Data'!H93)),NA())</f>
        <v>#N/A</v>
      </c>
      <c r="BM99" s="506" t="e">
        <f ca="1">+IF(AND(ISNUMBER(OFFSET('Hygiene Data'!$H$7,0,10*ROW('Hygiene Data'!H93))),'Data Summary'!EB99="Yes"),OFFSET('Hygiene Data'!$H$7,0,10*ROW('Hygiene Data'!H93)),NA())</f>
        <v>#N/A</v>
      </c>
      <c r="BN99" s="506" t="e">
        <f ca="1">+IF(AND(ISNUMBER(OFFSET('Hygiene Data'!$H$9,0,10*ROW('Hygiene Data'!H93))),'Data Summary'!EC99="Yes"),OFFSET('Hygiene Data'!$H$9,0,10*ROW('Hygiene Data'!H93)),NA())</f>
        <v>#N/A</v>
      </c>
      <c r="BO99" s="506" t="e">
        <f ca="1">+IF(AND(ISNUMBER(OFFSET('Hygiene Data'!$I$5,0,10*ROW('Hygiene Data'!I93))),'Data Summary'!ED99="Yes"),OFFSET('Hygiene Data'!$I$5,0,10*ROW('Hygiene Data'!I93)),NA())</f>
        <v>#N/A</v>
      </c>
      <c r="BP99" s="506" t="e">
        <f ca="1">+IF(AND(ISNUMBER(OFFSET('Hygiene Data'!$I$7,0,10*ROW('Hygiene Data'!I93))),'Data Summary'!EE99="Yes"),OFFSET('Hygiene Data'!$I$7,0,10*ROW('Hygiene Data'!I93)),NA())</f>
        <v>#N/A</v>
      </c>
      <c r="BQ99" s="506" t="e">
        <f ca="1">+IF(AND(ISNUMBER(OFFSET('Hygiene Data'!$I$9,0,10*ROW('Hygiene Data'!I93))),'Data Summary'!EF99="Yes"),OFFSET('Hygiene Data'!$I$9,0,10*ROW('Hygiene Data'!I93)),NA())</f>
        <v>#N/A</v>
      </c>
    </row>
    <row r="100" spans="1:69" x14ac:dyDescent="0.25">
      <c r="A100" s="502" t="e">
        <f ca="1">+RIGHT('Data Summary'!A100,LEN('Data Summary'!A100)-9)</f>
        <v>#VALUE!</v>
      </c>
      <c r="B100" s="476" t="str">
        <f ca="1">+IF(ISTEXT('Data Summary'!B100),'Data Summary'!B100,"")</f>
        <v/>
      </c>
      <c r="C100" s="503" t="e">
        <f ca="1">+VALUE('Data Summary'!C100)</f>
        <v>#VALUE!</v>
      </c>
      <c r="D100" s="504" t="e">
        <f ca="1">+IF(AND(ISNUMBER(OFFSET('Water Data'!$D$4,0,10*ROW('Water Data'!D94))),'Data Summary'!BS100="Yes"),100-OFFSET('Water Data'!$D$4,0,10*ROW('Water Data'!D94)),NA())</f>
        <v>#N/A</v>
      </c>
      <c r="E100" s="504" t="e">
        <f ca="1">+IF(AND(ISNUMBER(OFFSET('Water Data'!$D$6,0,10*ROW('Water Data'!D94))),'Data Summary'!BT100="Yes"),OFFSET('Water Data'!$D$6,0,10*ROW('Water Data'!D94)),NA())</f>
        <v>#N/A</v>
      </c>
      <c r="F100" s="504" t="e">
        <f ca="1">+IF(AND(ISNUMBER(OFFSET('Water Data'!$D$9,0,10*ROW('Water Data'!D94))),'Data Summary'!BU100="Yes"),OFFSET('Water Data'!$D$9,0,10*ROW('Water Data'!D94)),NA())</f>
        <v>#N/A</v>
      </c>
      <c r="G100" s="504" t="e">
        <f ca="1">+IF(AND(ISNUMBER(OFFSET('Water Data'!$E$4,0,10*ROW('Water Data'!E94))),'Data Summary'!BV100="Yes"),100-OFFSET('Water Data'!$E$4,0,10*ROW('Water Data'!E94)),NA())</f>
        <v>#N/A</v>
      </c>
      <c r="H100" s="504" t="e">
        <f ca="1">+IF(AND(ISNUMBER(OFFSET('Water Data'!$E$6,0,10*ROW('Water Data'!E94))),'Data Summary'!BW100="Yes"),OFFSET('Water Data'!$E$6,0,10*ROW('Water Data'!E94)),NA())</f>
        <v>#N/A</v>
      </c>
      <c r="I100" s="504" t="e">
        <f ca="1">+IF(AND(ISNUMBER(OFFSET('Water Data'!$E$9,0,10*ROW('Water Data'!E94))),'Data Summary'!BX100="Yes"),OFFSET('Water Data'!$E$9,0,10*ROW('Water Data'!E94)),NA())</f>
        <v>#N/A</v>
      </c>
      <c r="J100" s="504" t="e">
        <f ca="1">+IF(AND(ISNUMBER(OFFSET('Water Data'!$F$4,0,10*ROW('Water Data'!F94))),'Data Summary'!BY100="Yes"),100-OFFSET('Water Data'!$F$4,0,10*ROW('Water Data'!F94)),NA())</f>
        <v>#N/A</v>
      </c>
      <c r="K100" s="504" t="e">
        <f ca="1">+IF(AND(ISNUMBER(OFFSET('Water Data'!$F$6,0,10*ROW('Water Data'!F94))),'Data Summary'!BZ100="Yes"),OFFSET('Water Data'!$F$6,0,10*ROW('Water Data'!F94)),NA())</f>
        <v>#N/A</v>
      </c>
      <c r="L100" s="504" t="e">
        <f ca="1">+IF(AND(ISNUMBER(OFFSET('Water Data'!$F$9,0,10*ROW('Water Data'!F94))),'Data Summary'!CA100="Yes"),OFFSET('Water Data'!$F$9,0,10*ROW('Water Data'!F94)),NA())</f>
        <v>#N/A</v>
      </c>
      <c r="M100" s="504" t="e">
        <f ca="1">+IF(AND(ISNUMBER(OFFSET('Water Data'!$G$4,0,10*ROW('Water Data'!G94))),'Data Summary'!CB100="Yes"),100-OFFSET('Water Data'!$G$4,0,10*ROW('Water Data'!G94)),NA())</f>
        <v>#N/A</v>
      </c>
      <c r="N100" s="504" t="e">
        <f ca="1">+IF(AND(ISNUMBER(OFFSET('Water Data'!$G$6,0,10*ROW('Water Data'!G94))),'Data Summary'!CC100="Yes"),OFFSET('Water Data'!$G$6,0,10*ROW('Water Data'!G94)),NA())</f>
        <v>#N/A</v>
      </c>
      <c r="O100" s="504" t="e">
        <f ca="1">+IF(AND(ISNUMBER(OFFSET('Water Data'!$G$9,0,10*ROW('Water Data'!G94))),'Data Summary'!CD100="Yes"),OFFSET('Water Data'!$G$9,0,10*ROW('Water Data'!G94)),NA())</f>
        <v>#N/A</v>
      </c>
      <c r="P100" s="504" t="e">
        <f ca="1">+IF(AND(ISNUMBER(OFFSET('Water Data'!$H$4,0,10*ROW('Water Data'!H94))),'Data Summary'!CE100="Yes"),100-OFFSET('Water Data'!$H$4,0,10*ROW('Water Data'!H94)),NA())</f>
        <v>#N/A</v>
      </c>
      <c r="Q100" s="504" t="e">
        <f ca="1">+IF(AND(ISNUMBER(OFFSET('Water Data'!$H$6,0,10*ROW('Water Data'!H94))),'Data Summary'!CF100="Yes"),OFFSET('Water Data'!$H$6,0,10*ROW('Water Data'!H94)),NA())</f>
        <v>#N/A</v>
      </c>
      <c r="R100" s="504" t="e">
        <f ca="1">+IF(AND(ISNUMBER(OFFSET('Water Data'!$H$9,0,10*ROW('Water Data'!H94))),'Data Summary'!CG100="Yes"),OFFSET('Water Data'!$H$9,0,10*ROW('Water Data'!H94)),NA())</f>
        <v>#N/A</v>
      </c>
      <c r="S100" s="504" t="e">
        <f ca="1">+IF(AND(ISNUMBER(OFFSET('Water Data'!$I$4,0,10*ROW('Water Data'!I94))),'Data Summary'!CH100="Yes"),100-OFFSET('Water Data'!$I$4,0,10*ROW('Water Data'!I94)),NA())</f>
        <v>#N/A</v>
      </c>
      <c r="T100" s="504" t="e">
        <f ca="1">+IF(AND(ISNUMBER(OFFSET('Water Data'!$I$6,0,10*ROW('Water Data'!I94))),'Data Summary'!CI100="Yes"),OFFSET('Water Data'!$I$6,0,10*ROW('Water Data'!I94)),NA())</f>
        <v>#N/A</v>
      </c>
      <c r="U100" s="504" t="e">
        <f ca="1">+IF(AND(ISNUMBER(OFFSET('Water Data'!$I$9,0,10*ROW('Water Data'!I94))),'Data Summary'!CJ100="Yes"),OFFSET('Water Data'!$I$9,0,10*ROW('Water Data'!I94)),NA())</f>
        <v>#N/A</v>
      </c>
      <c r="V100" s="505" t="e">
        <f ca="1">+IF(AND(ISNUMBER(OFFSET('Sanitation Data'!$D$4,0,10*ROW('Sanitation Data'!D94))),'Data Summary'!CK100="Yes"),100-OFFSET('Sanitation Data'!$D$4,0,10*ROW('Sanitation Data'!D94)),NA())</f>
        <v>#N/A</v>
      </c>
      <c r="W100" s="505" t="e">
        <f ca="1">+IF(AND(ISNUMBER(OFFSET('Sanitation Data'!$D$6,0,10*ROW('Sanitation Data'!D94))),'Data Summary'!CL100="Yes"),OFFSET('Sanitation Data'!$D$6,0,10*ROW('Sanitation Data'!D94)),NA())</f>
        <v>#N/A</v>
      </c>
      <c r="X100" s="505" t="e">
        <f ca="1">+IF(AND(ISNUMBER(OFFSET('Sanitation Data'!$D$10,0,10*ROW('Sanitation Data'!D94))),'Data Summary'!CM100="Yes"),OFFSET('Sanitation Data'!$D$10,0,10*ROW('Sanitation Data'!D94)),NA())</f>
        <v>#N/A</v>
      </c>
      <c r="Y100" s="505" t="e">
        <f ca="1">+IF(AND(ISNUMBER(OFFSET('Sanitation Data'!$D$11,0,10*ROW('Sanitation Data'!D94))),'Data Summary'!CN100="Yes"),OFFSET('Sanitation Data'!$D$11,0,10*ROW('Sanitation Data'!D94)),NA())</f>
        <v>#N/A</v>
      </c>
      <c r="Z100" s="505" t="e">
        <f ca="1">+IF(AND(ISNUMBER(OFFSET('Sanitation Data'!$D$12,0,10*ROW('Sanitation Data'!D94))),'Data Summary'!CO100="Yes"),OFFSET('Sanitation Data'!$D$12,0,10*ROW('Sanitation Data'!D94)),NA())</f>
        <v>#N/A</v>
      </c>
      <c r="AA100" s="505" t="e">
        <f ca="1">+IF(AND(ISNUMBER(OFFSET('Sanitation Data'!$E$4,0,10*ROW('Sanitation Data'!E94))),'Data Summary'!CP100="Yes"),100-OFFSET('Sanitation Data'!$E$4,0,10*ROW('Sanitation Data'!E94)),NA())</f>
        <v>#N/A</v>
      </c>
      <c r="AB100" s="505" t="e">
        <f ca="1">+IF(AND(ISNUMBER(OFFSET('Sanitation Data'!$E$6,0,10*ROW('Sanitation Data'!E94))),'Data Summary'!CQ100="Yes"),OFFSET('Sanitation Data'!$E$6,0,10*ROW('Sanitation Data'!E94)),NA())</f>
        <v>#N/A</v>
      </c>
      <c r="AC100" s="505" t="e">
        <f ca="1">+IF(AND(ISNUMBER(OFFSET('Sanitation Data'!$E$10,0,10*ROW('Sanitation Data'!E94))),'Data Summary'!CR100="Yes"),OFFSET('Sanitation Data'!$E$10,0,10*ROW('Sanitation Data'!E94)),NA())</f>
        <v>#N/A</v>
      </c>
      <c r="AD100" s="505" t="e">
        <f ca="1">+IF(AND(ISNUMBER(OFFSET('Sanitation Data'!$E$11,0,10*ROW('Sanitation Data'!E94))),'Data Summary'!CS100="Yes"),OFFSET('Sanitation Data'!$E$11,0,10*ROW('Sanitation Data'!E94)),NA())</f>
        <v>#N/A</v>
      </c>
      <c r="AE100" s="505" t="e">
        <f ca="1">+IF(AND(ISNUMBER(OFFSET('Sanitation Data'!$E$12,0,10*ROW('Sanitation Data'!E94))),'Data Summary'!CT100="Yes"),OFFSET('Sanitation Data'!$E$12,0,10*ROW('Sanitation Data'!E94)),NA())</f>
        <v>#N/A</v>
      </c>
      <c r="AF100" s="505" t="e">
        <f ca="1">+IF(AND(ISNUMBER(OFFSET('Sanitation Data'!$F$4,0,10*ROW('Sanitation Data'!F94))),'Data Summary'!CU100="Yes"),100-OFFSET('Sanitation Data'!$F$4,0,10*ROW('Sanitation Data'!F94)),NA())</f>
        <v>#N/A</v>
      </c>
      <c r="AG100" s="505" t="e">
        <f ca="1">+IF(AND(ISNUMBER(OFFSET('Sanitation Data'!$F$6,0,10*ROW('Sanitation Data'!F94))),'Data Summary'!CV100="Yes"),OFFSET('Sanitation Data'!$F$6,0,10*ROW('Sanitation Data'!F94)),NA())</f>
        <v>#N/A</v>
      </c>
      <c r="AH100" s="505" t="e">
        <f ca="1">+IF(AND(ISNUMBER(OFFSET('Sanitation Data'!$F$10,0,10*ROW('Sanitation Data'!F94))),'Data Summary'!CW100="Yes"),OFFSET('Sanitation Data'!$F$10,0,10*ROW('Sanitation Data'!F94)),NA())</f>
        <v>#N/A</v>
      </c>
      <c r="AI100" s="505" t="e">
        <f ca="1">+IF(AND(ISNUMBER(OFFSET('Sanitation Data'!$F$11,0,10*ROW('Sanitation Data'!F94))),'Data Summary'!CX100="Yes"),OFFSET('Sanitation Data'!$F$11,0,10*ROW('Sanitation Data'!F94)),NA())</f>
        <v>#N/A</v>
      </c>
      <c r="AJ100" s="505" t="e">
        <f ca="1">+IF(AND(ISNUMBER(OFFSET('Sanitation Data'!$F$12,0,10*ROW('Sanitation Data'!F94))),'Data Summary'!CY100="Yes"),OFFSET('Sanitation Data'!$F$12,0,10*ROW('Sanitation Data'!F94)),NA())</f>
        <v>#N/A</v>
      </c>
      <c r="AK100" s="505" t="e">
        <f ca="1">+IF(AND(ISNUMBER(OFFSET('Sanitation Data'!$G$4,0,10*ROW('Sanitation Data'!G94))),'Data Summary'!CZ100="Yes"),100-OFFSET('Sanitation Data'!$G$4,0,10*ROW('Sanitation Data'!G94)),NA())</f>
        <v>#N/A</v>
      </c>
      <c r="AL100" s="505" t="e">
        <f ca="1">+IF(AND(ISNUMBER(OFFSET('Sanitation Data'!$G$6,0,10*ROW('Sanitation Data'!G94))),'Data Summary'!DA100="Yes"),OFFSET('Sanitation Data'!$G$6,0,10*ROW('Sanitation Data'!G94)),NA())</f>
        <v>#N/A</v>
      </c>
      <c r="AM100" s="505" t="e">
        <f ca="1">+IF(AND(ISNUMBER(OFFSET('Sanitation Data'!$G$10,0,10*ROW('Sanitation Data'!G94))),'Data Summary'!DB100="Yes"),OFFSET('Sanitation Data'!$G$10,0,10*ROW('Sanitation Data'!G94)),NA())</f>
        <v>#N/A</v>
      </c>
      <c r="AN100" s="505" t="e">
        <f ca="1">+IF(AND(ISNUMBER(OFFSET('Sanitation Data'!$G$11,0,10*ROW('Sanitation Data'!G94))),'Data Summary'!DC100="Yes"),OFFSET('Sanitation Data'!$G$11,0,10*ROW('Sanitation Data'!G94)),NA())</f>
        <v>#N/A</v>
      </c>
      <c r="AO100" s="505" t="e">
        <f ca="1">+IF(AND(ISNUMBER(OFFSET('Sanitation Data'!$G$12,0,10*ROW('Sanitation Data'!G94))),'Data Summary'!DD100="Yes"),OFFSET('Sanitation Data'!$G$12,0,10*ROW('Sanitation Data'!G94)),NA())</f>
        <v>#N/A</v>
      </c>
      <c r="AP100" s="505" t="e">
        <f ca="1">+IF(AND(ISNUMBER(OFFSET('Sanitation Data'!$H$4,0,10*ROW('Sanitation Data'!H94))),'Data Summary'!DE100="Yes"),100-OFFSET('Sanitation Data'!$H$4,0,10*ROW('Sanitation Data'!H94)),NA())</f>
        <v>#N/A</v>
      </c>
      <c r="AQ100" s="505" t="e">
        <f ca="1">+IF(AND(ISNUMBER(OFFSET('Sanitation Data'!$H$6,0,10*ROW('Sanitation Data'!H94))),'Data Summary'!DF100="Yes"),OFFSET('Sanitation Data'!$H$6,0,10*ROW('Sanitation Data'!H94)),NA())</f>
        <v>#N/A</v>
      </c>
      <c r="AR100" s="505" t="e">
        <f ca="1">+IF(AND(ISNUMBER(OFFSET('Sanitation Data'!$H$10,0,10*ROW('Sanitation Data'!H94))),'Data Summary'!DG100="Yes"),OFFSET('Sanitation Data'!$H$10,0,10*ROW('Sanitation Data'!H94)),NA())</f>
        <v>#N/A</v>
      </c>
      <c r="AS100" s="505" t="e">
        <f ca="1">+IF(AND(ISNUMBER(OFFSET('Sanitation Data'!$H$11,0,10*ROW('Sanitation Data'!H94))),'Data Summary'!DH100="Yes"),OFFSET('Sanitation Data'!$H$11,0,10*ROW('Sanitation Data'!H94)),NA())</f>
        <v>#N/A</v>
      </c>
      <c r="AT100" s="505" t="e">
        <f ca="1">+IF(AND(ISNUMBER(OFFSET('Sanitation Data'!$H$12,0,10*ROW('Sanitation Data'!H94))),'Data Summary'!DI100="Yes"),OFFSET('Sanitation Data'!$H$12,0,10*ROW('Sanitation Data'!H94)),NA())</f>
        <v>#N/A</v>
      </c>
      <c r="AU100" s="505" t="e">
        <f ca="1">+IF(AND(ISNUMBER(OFFSET('Sanitation Data'!$I$4,0,10*ROW('Sanitation Data'!I94))),'Data Summary'!DJ100="Yes"),100-OFFSET('Sanitation Data'!$I$4,0,10*ROW('Sanitation Data'!I94)),NA())</f>
        <v>#N/A</v>
      </c>
      <c r="AV100" s="505" t="e">
        <f ca="1">+IF(AND(ISNUMBER(OFFSET('Sanitation Data'!$I$6,0,10*ROW('Sanitation Data'!I94))),'Data Summary'!DK100="Yes"),OFFSET('Sanitation Data'!$I$6,0,10*ROW('Sanitation Data'!I94)),NA())</f>
        <v>#N/A</v>
      </c>
      <c r="AW100" s="505" t="e">
        <f ca="1">+IF(AND(ISNUMBER(OFFSET('Sanitation Data'!$I$10,0,10*ROW('Sanitation Data'!I94))),'Data Summary'!DL100="Yes"),OFFSET('Sanitation Data'!$I$10,0,10*ROW('Sanitation Data'!I94)),NA())</f>
        <v>#N/A</v>
      </c>
      <c r="AX100" s="505" t="e">
        <f ca="1">+IF(AND(ISNUMBER(OFFSET('Sanitation Data'!$I$11,0,10*ROW('Sanitation Data'!I94))),'Data Summary'!DM100="Yes"),OFFSET('Sanitation Data'!$I$11,0,10*ROW('Sanitation Data'!I94)),NA())</f>
        <v>#N/A</v>
      </c>
      <c r="AY100" s="505" t="e">
        <f ca="1">+IF(AND(ISNUMBER(OFFSET('Sanitation Data'!$I$12,0,10*ROW('Sanitation Data'!I94))),'Data Summary'!DN100="Yes"),OFFSET('Sanitation Data'!$I$12,0,10*ROW('Sanitation Data'!I94)),NA())</f>
        <v>#N/A</v>
      </c>
      <c r="AZ100" s="506" t="e">
        <f ca="1">+IF(AND(ISNUMBER(OFFSET('Hygiene Data'!$D$5,0,10*ROW('Hygiene Data'!D94))),'Data Summary'!DO100="Yes"),OFFSET('Hygiene Data'!$D$5,0,10*ROW('Hygiene Data'!D94)),NA())</f>
        <v>#N/A</v>
      </c>
      <c r="BA100" s="506" t="e">
        <f ca="1">+IF(AND(ISNUMBER(OFFSET('Hygiene Data'!$D$7,0,10*ROW('Hygiene Data'!D94))),'Data Summary'!DP100="Yes"),OFFSET('Hygiene Data'!$D$7,0,10*ROW('Hygiene Data'!D94)),NA())</f>
        <v>#N/A</v>
      </c>
      <c r="BB100" s="506" t="e">
        <f ca="1">+IF(AND(ISNUMBER(OFFSET('Hygiene Data'!$D$9,0,10*ROW('Hygiene Data'!D94))),'Data Summary'!DQ100="Yes"),OFFSET('Hygiene Data'!$D$9,0,10*ROW('Hygiene Data'!D94)),NA())</f>
        <v>#N/A</v>
      </c>
      <c r="BC100" s="506" t="e">
        <f ca="1">+IF(AND(ISNUMBER(OFFSET('Hygiene Data'!$E$5,0,10*ROW('Hygiene Data'!E94))),'Data Summary'!DR100="Yes"),OFFSET('Hygiene Data'!$E$5,0,10*ROW('Hygiene Data'!E94)),NA())</f>
        <v>#N/A</v>
      </c>
      <c r="BD100" s="506" t="e">
        <f ca="1">+IF(AND(ISNUMBER(OFFSET('Hygiene Data'!$E$7,0,10*ROW('Hygiene Data'!E94))),'Data Summary'!DS100="Yes"),OFFSET('Hygiene Data'!$E$7,0,10*ROW('Hygiene Data'!E94)),NA())</f>
        <v>#N/A</v>
      </c>
      <c r="BE100" s="506" t="e">
        <f ca="1">+IF(AND(ISNUMBER(OFFSET('Hygiene Data'!$E$9,0,10*ROW('Hygiene Data'!E94))),'Data Summary'!DT100="Yes"),OFFSET('Hygiene Data'!$E$9,0,10*ROW('Hygiene Data'!E94)),NA())</f>
        <v>#N/A</v>
      </c>
      <c r="BF100" s="506" t="e">
        <f ca="1">+IF(AND(ISNUMBER(OFFSET('Hygiene Data'!$F$5,0,10*ROW('Hygiene Data'!F94))),'Data Summary'!DU100="Yes"),OFFSET('Hygiene Data'!$F$5,0,10*ROW('Hygiene Data'!F94)),NA())</f>
        <v>#N/A</v>
      </c>
      <c r="BG100" s="506" t="e">
        <f ca="1">+IF(AND(ISNUMBER(OFFSET('Hygiene Data'!$F$7,0,10*ROW('Hygiene Data'!F94))),'Data Summary'!DV100="Yes"),OFFSET('Hygiene Data'!$F$7,0,10*ROW('Hygiene Data'!F94)),NA())</f>
        <v>#N/A</v>
      </c>
      <c r="BH100" s="506" t="e">
        <f ca="1">+IF(AND(ISNUMBER(OFFSET('Hygiene Data'!$F$9,0,10*ROW('Hygiene Data'!F94))),'Data Summary'!DW100="Yes"),OFFSET('Hygiene Data'!$F$9,0,10*ROW('Hygiene Data'!F94)),NA())</f>
        <v>#N/A</v>
      </c>
      <c r="BI100" s="506" t="e">
        <f ca="1">+IF(AND(ISNUMBER(OFFSET('Hygiene Data'!$G$5,0,10*ROW('Hygiene Data'!G94))),'Data Summary'!DX100="Yes"),OFFSET('Hygiene Data'!$G$5,0,10*ROW('Hygiene Data'!G94)),NA())</f>
        <v>#N/A</v>
      </c>
      <c r="BJ100" s="506" t="e">
        <f ca="1">+IF(AND(ISNUMBER(OFFSET('Hygiene Data'!$G$7,0,10*ROW('Hygiene Data'!G94))),'Data Summary'!DY100="Yes"),OFFSET('Hygiene Data'!$G$7,0,10*ROW('Hygiene Data'!G94)),NA())</f>
        <v>#N/A</v>
      </c>
      <c r="BK100" s="506" t="e">
        <f ca="1">+IF(AND(ISNUMBER(OFFSET('Hygiene Data'!$G$9,0,10*ROW('Hygiene Data'!G94))),'Data Summary'!DZ100="Yes"),OFFSET('Hygiene Data'!$G$9,0,10*ROW('Hygiene Data'!G94)),NA())</f>
        <v>#N/A</v>
      </c>
      <c r="BL100" s="506" t="e">
        <f ca="1">+IF(AND(ISNUMBER(OFFSET('Hygiene Data'!$H$5,0,10*ROW('Hygiene Data'!H94))),'Data Summary'!EA100="Yes"),OFFSET('Hygiene Data'!$H$5,0,10*ROW('Hygiene Data'!H94)),NA())</f>
        <v>#N/A</v>
      </c>
      <c r="BM100" s="506" t="e">
        <f ca="1">+IF(AND(ISNUMBER(OFFSET('Hygiene Data'!$H$7,0,10*ROW('Hygiene Data'!H94))),'Data Summary'!EB100="Yes"),OFFSET('Hygiene Data'!$H$7,0,10*ROW('Hygiene Data'!H94)),NA())</f>
        <v>#N/A</v>
      </c>
      <c r="BN100" s="506" t="e">
        <f ca="1">+IF(AND(ISNUMBER(OFFSET('Hygiene Data'!$H$9,0,10*ROW('Hygiene Data'!H94))),'Data Summary'!EC100="Yes"),OFFSET('Hygiene Data'!$H$9,0,10*ROW('Hygiene Data'!H94)),NA())</f>
        <v>#N/A</v>
      </c>
      <c r="BO100" s="506" t="e">
        <f ca="1">+IF(AND(ISNUMBER(OFFSET('Hygiene Data'!$I$5,0,10*ROW('Hygiene Data'!I94))),'Data Summary'!ED100="Yes"),OFFSET('Hygiene Data'!$I$5,0,10*ROW('Hygiene Data'!I94)),NA())</f>
        <v>#N/A</v>
      </c>
      <c r="BP100" s="506" t="e">
        <f ca="1">+IF(AND(ISNUMBER(OFFSET('Hygiene Data'!$I$7,0,10*ROW('Hygiene Data'!I94))),'Data Summary'!EE100="Yes"),OFFSET('Hygiene Data'!$I$7,0,10*ROW('Hygiene Data'!I94)),NA())</f>
        <v>#N/A</v>
      </c>
      <c r="BQ100" s="506" t="e">
        <f ca="1">+IF(AND(ISNUMBER(OFFSET('Hygiene Data'!$I$9,0,10*ROW('Hygiene Data'!I94))),'Data Summary'!EF100="Yes"),OFFSET('Hygiene Data'!$I$9,0,10*ROW('Hygiene Data'!I94)),NA())</f>
        <v>#N/A</v>
      </c>
    </row>
    <row r="101" spans="1:69" x14ac:dyDescent="0.25">
      <c r="A101" s="502" t="e">
        <f ca="1">+RIGHT('Data Summary'!A101,LEN('Data Summary'!A101)-9)</f>
        <v>#VALUE!</v>
      </c>
      <c r="B101" s="476" t="str">
        <f ca="1">+IF(ISTEXT('Data Summary'!B101),'Data Summary'!B101,"")</f>
        <v/>
      </c>
      <c r="C101" s="503" t="e">
        <f ca="1">+VALUE('Data Summary'!C101)</f>
        <v>#VALUE!</v>
      </c>
      <c r="D101" s="504" t="e">
        <f ca="1">+IF(AND(ISNUMBER(OFFSET('Water Data'!$D$4,0,10*ROW('Water Data'!D95))),'Data Summary'!BS101="Yes"),100-OFFSET('Water Data'!$D$4,0,10*ROW('Water Data'!D95)),NA())</f>
        <v>#N/A</v>
      </c>
      <c r="E101" s="504" t="e">
        <f ca="1">+IF(AND(ISNUMBER(OFFSET('Water Data'!$D$6,0,10*ROW('Water Data'!D95))),'Data Summary'!BT101="Yes"),OFFSET('Water Data'!$D$6,0,10*ROW('Water Data'!D95)),NA())</f>
        <v>#N/A</v>
      </c>
      <c r="F101" s="504" t="e">
        <f ca="1">+IF(AND(ISNUMBER(OFFSET('Water Data'!$D$9,0,10*ROW('Water Data'!D95))),'Data Summary'!BU101="Yes"),OFFSET('Water Data'!$D$9,0,10*ROW('Water Data'!D95)),NA())</f>
        <v>#N/A</v>
      </c>
      <c r="G101" s="504" t="e">
        <f ca="1">+IF(AND(ISNUMBER(OFFSET('Water Data'!$E$4,0,10*ROW('Water Data'!E95))),'Data Summary'!BV101="Yes"),100-OFFSET('Water Data'!$E$4,0,10*ROW('Water Data'!E95)),NA())</f>
        <v>#N/A</v>
      </c>
      <c r="H101" s="504" t="e">
        <f ca="1">+IF(AND(ISNUMBER(OFFSET('Water Data'!$E$6,0,10*ROW('Water Data'!E95))),'Data Summary'!BW101="Yes"),OFFSET('Water Data'!$E$6,0,10*ROW('Water Data'!E95)),NA())</f>
        <v>#N/A</v>
      </c>
      <c r="I101" s="504" t="e">
        <f ca="1">+IF(AND(ISNUMBER(OFFSET('Water Data'!$E$9,0,10*ROW('Water Data'!E95))),'Data Summary'!BX101="Yes"),OFFSET('Water Data'!$E$9,0,10*ROW('Water Data'!E95)),NA())</f>
        <v>#N/A</v>
      </c>
      <c r="J101" s="504" t="e">
        <f ca="1">+IF(AND(ISNUMBER(OFFSET('Water Data'!$F$4,0,10*ROW('Water Data'!F95))),'Data Summary'!BY101="Yes"),100-OFFSET('Water Data'!$F$4,0,10*ROW('Water Data'!F95)),NA())</f>
        <v>#N/A</v>
      </c>
      <c r="K101" s="504" t="e">
        <f ca="1">+IF(AND(ISNUMBER(OFFSET('Water Data'!$F$6,0,10*ROW('Water Data'!F95))),'Data Summary'!BZ101="Yes"),OFFSET('Water Data'!$F$6,0,10*ROW('Water Data'!F95)),NA())</f>
        <v>#N/A</v>
      </c>
      <c r="L101" s="504" t="e">
        <f ca="1">+IF(AND(ISNUMBER(OFFSET('Water Data'!$F$9,0,10*ROW('Water Data'!F95))),'Data Summary'!CA101="Yes"),OFFSET('Water Data'!$F$9,0,10*ROW('Water Data'!F95)),NA())</f>
        <v>#N/A</v>
      </c>
      <c r="M101" s="504" t="e">
        <f ca="1">+IF(AND(ISNUMBER(OFFSET('Water Data'!$G$4,0,10*ROW('Water Data'!G95))),'Data Summary'!CB101="Yes"),100-OFFSET('Water Data'!$G$4,0,10*ROW('Water Data'!G95)),NA())</f>
        <v>#N/A</v>
      </c>
      <c r="N101" s="504" t="e">
        <f ca="1">+IF(AND(ISNUMBER(OFFSET('Water Data'!$G$6,0,10*ROW('Water Data'!G95))),'Data Summary'!CC101="Yes"),OFFSET('Water Data'!$G$6,0,10*ROW('Water Data'!G95)),NA())</f>
        <v>#N/A</v>
      </c>
      <c r="O101" s="504" t="e">
        <f ca="1">+IF(AND(ISNUMBER(OFFSET('Water Data'!$G$9,0,10*ROW('Water Data'!G95))),'Data Summary'!CD101="Yes"),OFFSET('Water Data'!$G$9,0,10*ROW('Water Data'!G95)),NA())</f>
        <v>#N/A</v>
      </c>
      <c r="P101" s="504" t="e">
        <f ca="1">+IF(AND(ISNUMBER(OFFSET('Water Data'!$H$4,0,10*ROW('Water Data'!H95))),'Data Summary'!CE101="Yes"),100-OFFSET('Water Data'!$H$4,0,10*ROW('Water Data'!H95)),NA())</f>
        <v>#N/A</v>
      </c>
      <c r="Q101" s="504" t="e">
        <f ca="1">+IF(AND(ISNUMBER(OFFSET('Water Data'!$H$6,0,10*ROW('Water Data'!H95))),'Data Summary'!CF101="Yes"),OFFSET('Water Data'!$H$6,0,10*ROW('Water Data'!H95)),NA())</f>
        <v>#N/A</v>
      </c>
      <c r="R101" s="504" t="e">
        <f ca="1">+IF(AND(ISNUMBER(OFFSET('Water Data'!$H$9,0,10*ROW('Water Data'!H95))),'Data Summary'!CG101="Yes"),OFFSET('Water Data'!$H$9,0,10*ROW('Water Data'!H95)),NA())</f>
        <v>#N/A</v>
      </c>
      <c r="S101" s="504" t="e">
        <f ca="1">+IF(AND(ISNUMBER(OFFSET('Water Data'!$I$4,0,10*ROW('Water Data'!I95))),'Data Summary'!CH101="Yes"),100-OFFSET('Water Data'!$I$4,0,10*ROW('Water Data'!I95)),NA())</f>
        <v>#N/A</v>
      </c>
      <c r="T101" s="504" t="e">
        <f ca="1">+IF(AND(ISNUMBER(OFFSET('Water Data'!$I$6,0,10*ROW('Water Data'!I95))),'Data Summary'!CI101="Yes"),OFFSET('Water Data'!$I$6,0,10*ROW('Water Data'!I95)),NA())</f>
        <v>#N/A</v>
      </c>
      <c r="U101" s="504" t="e">
        <f ca="1">+IF(AND(ISNUMBER(OFFSET('Water Data'!$I$9,0,10*ROW('Water Data'!I95))),'Data Summary'!CJ101="Yes"),OFFSET('Water Data'!$I$9,0,10*ROW('Water Data'!I95)),NA())</f>
        <v>#N/A</v>
      </c>
      <c r="V101" s="505" t="e">
        <f ca="1">+IF(AND(ISNUMBER(OFFSET('Sanitation Data'!$D$4,0,10*ROW('Sanitation Data'!D95))),'Data Summary'!CK101="Yes"),100-OFFSET('Sanitation Data'!$D$4,0,10*ROW('Sanitation Data'!D95)),NA())</f>
        <v>#N/A</v>
      </c>
      <c r="W101" s="505" t="e">
        <f ca="1">+IF(AND(ISNUMBER(OFFSET('Sanitation Data'!$D$6,0,10*ROW('Sanitation Data'!D95))),'Data Summary'!CL101="Yes"),OFFSET('Sanitation Data'!$D$6,0,10*ROW('Sanitation Data'!D95)),NA())</f>
        <v>#N/A</v>
      </c>
      <c r="X101" s="505" t="e">
        <f ca="1">+IF(AND(ISNUMBER(OFFSET('Sanitation Data'!$D$10,0,10*ROW('Sanitation Data'!D95))),'Data Summary'!CM101="Yes"),OFFSET('Sanitation Data'!$D$10,0,10*ROW('Sanitation Data'!D95)),NA())</f>
        <v>#N/A</v>
      </c>
      <c r="Y101" s="505" t="e">
        <f ca="1">+IF(AND(ISNUMBER(OFFSET('Sanitation Data'!$D$11,0,10*ROW('Sanitation Data'!D95))),'Data Summary'!CN101="Yes"),OFFSET('Sanitation Data'!$D$11,0,10*ROW('Sanitation Data'!D95)),NA())</f>
        <v>#N/A</v>
      </c>
      <c r="Z101" s="505" t="e">
        <f ca="1">+IF(AND(ISNUMBER(OFFSET('Sanitation Data'!$D$12,0,10*ROW('Sanitation Data'!D95))),'Data Summary'!CO101="Yes"),OFFSET('Sanitation Data'!$D$12,0,10*ROW('Sanitation Data'!D95)),NA())</f>
        <v>#N/A</v>
      </c>
      <c r="AA101" s="505" t="e">
        <f ca="1">+IF(AND(ISNUMBER(OFFSET('Sanitation Data'!$E$4,0,10*ROW('Sanitation Data'!E95))),'Data Summary'!CP101="Yes"),100-OFFSET('Sanitation Data'!$E$4,0,10*ROW('Sanitation Data'!E95)),NA())</f>
        <v>#N/A</v>
      </c>
      <c r="AB101" s="505" t="e">
        <f ca="1">+IF(AND(ISNUMBER(OFFSET('Sanitation Data'!$E$6,0,10*ROW('Sanitation Data'!E95))),'Data Summary'!CQ101="Yes"),OFFSET('Sanitation Data'!$E$6,0,10*ROW('Sanitation Data'!E95)),NA())</f>
        <v>#N/A</v>
      </c>
      <c r="AC101" s="505" t="e">
        <f ca="1">+IF(AND(ISNUMBER(OFFSET('Sanitation Data'!$E$10,0,10*ROW('Sanitation Data'!E95))),'Data Summary'!CR101="Yes"),OFFSET('Sanitation Data'!$E$10,0,10*ROW('Sanitation Data'!E95)),NA())</f>
        <v>#N/A</v>
      </c>
      <c r="AD101" s="505" t="e">
        <f ca="1">+IF(AND(ISNUMBER(OFFSET('Sanitation Data'!$E$11,0,10*ROW('Sanitation Data'!E95))),'Data Summary'!CS101="Yes"),OFFSET('Sanitation Data'!$E$11,0,10*ROW('Sanitation Data'!E95)),NA())</f>
        <v>#N/A</v>
      </c>
      <c r="AE101" s="505" t="e">
        <f ca="1">+IF(AND(ISNUMBER(OFFSET('Sanitation Data'!$E$12,0,10*ROW('Sanitation Data'!E95))),'Data Summary'!CT101="Yes"),OFFSET('Sanitation Data'!$E$12,0,10*ROW('Sanitation Data'!E95)),NA())</f>
        <v>#N/A</v>
      </c>
      <c r="AF101" s="505" t="e">
        <f ca="1">+IF(AND(ISNUMBER(OFFSET('Sanitation Data'!$F$4,0,10*ROW('Sanitation Data'!F95))),'Data Summary'!CU101="Yes"),100-OFFSET('Sanitation Data'!$F$4,0,10*ROW('Sanitation Data'!F95)),NA())</f>
        <v>#N/A</v>
      </c>
      <c r="AG101" s="505" t="e">
        <f ca="1">+IF(AND(ISNUMBER(OFFSET('Sanitation Data'!$F$6,0,10*ROW('Sanitation Data'!F95))),'Data Summary'!CV101="Yes"),OFFSET('Sanitation Data'!$F$6,0,10*ROW('Sanitation Data'!F95)),NA())</f>
        <v>#N/A</v>
      </c>
      <c r="AH101" s="505" t="e">
        <f ca="1">+IF(AND(ISNUMBER(OFFSET('Sanitation Data'!$F$10,0,10*ROW('Sanitation Data'!F95))),'Data Summary'!CW101="Yes"),OFFSET('Sanitation Data'!$F$10,0,10*ROW('Sanitation Data'!F95)),NA())</f>
        <v>#N/A</v>
      </c>
      <c r="AI101" s="505" t="e">
        <f ca="1">+IF(AND(ISNUMBER(OFFSET('Sanitation Data'!$F$11,0,10*ROW('Sanitation Data'!F95))),'Data Summary'!CX101="Yes"),OFFSET('Sanitation Data'!$F$11,0,10*ROW('Sanitation Data'!F95)),NA())</f>
        <v>#N/A</v>
      </c>
      <c r="AJ101" s="505" t="e">
        <f ca="1">+IF(AND(ISNUMBER(OFFSET('Sanitation Data'!$F$12,0,10*ROW('Sanitation Data'!F95))),'Data Summary'!CY101="Yes"),OFFSET('Sanitation Data'!$F$12,0,10*ROW('Sanitation Data'!F95)),NA())</f>
        <v>#N/A</v>
      </c>
      <c r="AK101" s="505" t="e">
        <f ca="1">+IF(AND(ISNUMBER(OFFSET('Sanitation Data'!$G$4,0,10*ROW('Sanitation Data'!G95))),'Data Summary'!CZ101="Yes"),100-OFFSET('Sanitation Data'!$G$4,0,10*ROW('Sanitation Data'!G95)),NA())</f>
        <v>#N/A</v>
      </c>
      <c r="AL101" s="505" t="e">
        <f ca="1">+IF(AND(ISNUMBER(OFFSET('Sanitation Data'!$G$6,0,10*ROW('Sanitation Data'!G95))),'Data Summary'!DA101="Yes"),OFFSET('Sanitation Data'!$G$6,0,10*ROW('Sanitation Data'!G95)),NA())</f>
        <v>#N/A</v>
      </c>
      <c r="AM101" s="505" t="e">
        <f ca="1">+IF(AND(ISNUMBER(OFFSET('Sanitation Data'!$G$10,0,10*ROW('Sanitation Data'!G95))),'Data Summary'!DB101="Yes"),OFFSET('Sanitation Data'!$G$10,0,10*ROW('Sanitation Data'!G95)),NA())</f>
        <v>#N/A</v>
      </c>
      <c r="AN101" s="505" t="e">
        <f ca="1">+IF(AND(ISNUMBER(OFFSET('Sanitation Data'!$G$11,0,10*ROW('Sanitation Data'!G95))),'Data Summary'!DC101="Yes"),OFFSET('Sanitation Data'!$G$11,0,10*ROW('Sanitation Data'!G95)),NA())</f>
        <v>#N/A</v>
      </c>
      <c r="AO101" s="505" t="e">
        <f ca="1">+IF(AND(ISNUMBER(OFFSET('Sanitation Data'!$G$12,0,10*ROW('Sanitation Data'!G95))),'Data Summary'!DD101="Yes"),OFFSET('Sanitation Data'!$G$12,0,10*ROW('Sanitation Data'!G95)),NA())</f>
        <v>#N/A</v>
      </c>
      <c r="AP101" s="505" t="e">
        <f ca="1">+IF(AND(ISNUMBER(OFFSET('Sanitation Data'!$H$4,0,10*ROW('Sanitation Data'!H95))),'Data Summary'!DE101="Yes"),100-OFFSET('Sanitation Data'!$H$4,0,10*ROW('Sanitation Data'!H95)),NA())</f>
        <v>#N/A</v>
      </c>
      <c r="AQ101" s="505" t="e">
        <f ca="1">+IF(AND(ISNUMBER(OFFSET('Sanitation Data'!$H$6,0,10*ROW('Sanitation Data'!H95))),'Data Summary'!DF101="Yes"),OFFSET('Sanitation Data'!$H$6,0,10*ROW('Sanitation Data'!H95)),NA())</f>
        <v>#N/A</v>
      </c>
      <c r="AR101" s="505" t="e">
        <f ca="1">+IF(AND(ISNUMBER(OFFSET('Sanitation Data'!$H$10,0,10*ROW('Sanitation Data'!H95))),'Data Summary'!DG101="Yes"),OFFSET('Sanitation Data'!$H$10,0,10*ROW('Sanitation Data'!H95)),NA())</f>
        <v>#N/A</v>
      </c>
      <c r="AS101" s="505" t="e">
        <f ca="1">+IF(AND(ISNUMBER(OFFSET('Sanitation Data'!$H$11,0,10*ROW('Sanitation Data'!H95))),'Data Summary'!DH101="Yes"),OFFSET('Sanitation Data'!$H$11,0,10*ROW('Sanitation Data'!H95)),NA())</f>
        <v>#N/A</v>
      </c>
      <c r="AT101" s="505" t="e">
        <f ca="1">+IF(AND(ISNUMBER(OFFSET('Sanitation Data'!$H$12,0,10*ROW('Sanitation Data'!H95))),'Data Summary'!DI101="Yes"),OFFSET('Sanitation Data'!$H$12,0,10*ROW('Sanitation Data'!H95)),NA())</f>
        <v>#N/A</v>
      </c>
      <c r="AU101" s="505" t="e">
        <f ca="1">+IF(AND(ISNUMBER(OFFSET('Sanitation Data'!$I$4,0,10*ROW('Sanitation Data'!I95))),'Data Summary'!DJ101="Yes"),100-OFFSET('Sanitation Data'!$I$4,0,10*ROW('Sanitation Data'!I95)),NA())</f>
        <v>#N/A</v>
      </c>
      <c r="AV101" s="505" t="e">
        <f ca="1">+IF(AND(ISNUMBER(OFFSET('Sanitation Data'!$I$6,0,10*ROW('Sanitation Data'!I95))),'Data Summary'!DK101="Yes"),OFFSET('Sanitation Data'!$I$6,0,10*ROW('Sanitation Data'!I95)),NA())</f>
        <v>#N/A</v>
      </c>
      <c r="AW101" s="505" t="e">
        <f ca="1">+IF(AND(ISNUMBER(OFFSET('Sanitation Data'!$I$10,0,10*ROW('Sanitation Data'!I95))),'Data Summary'!DL101="Yes"),OFFSET('Sanitation Data'!$I$10,0,10*ROW('Sanitation Data'!I95)),NA())</f>
        <v>#N/A</v>
      </c>
      <c r="AX101" s="505" t="e">
        <f ca="1">+IF(AND(ISNUMBER(OFFSET('Sanitation Data'!$I$11,0,10*ROW('Sanitation Data'!I95))),'Data Summary'!DM101="Yes"),OFFSET('Sanitation Data'!$I$11,0,10*ROW('Sanitation Data'!I95)),NA())</f>
        <v>#N/A</v>
      </c>
      <c r="AY101" s="505" t="e">
        <f ca="1">+IF(AND(ISNUMBER(OFFSET('Sanitation Data'!$I$12,0,10*ROW('Sanitation Data'!I95))),'Data Summary'!DN101="Yes"),OFFSET('Sanitation Data'!$I$12,0,10*ROW('Sanitation Data'!I95)),NA())</f>
        <v>#N/A</v>
      </c>
      <c r="AZ101" s="506" t="e">
        <f ca="1">+IF(AND(ISNUMBER(OFFSET('Hygiene Data'!$D$5,0,10*ROW('Hygiene Data'!D95))),'Data Summary'!DO101="Yes"),OFFSET('Hygiene Data'!$D$5,0,10*ROW('Hygiene Data'!D95)),NA())</f>
        <v>#N/A</v>
      </c>
      <c r="BA101" s="506" t="e">
        <f ca="1">+IF(AND(ISNUMBER(OFFSET('Hygiene Data'!$D$7,0,10*ROW('Hygiene Data'!D95))),'Data Summary'!DP101="Yes"),OFFSET('Hygiene Data'!$D$7,0,10*ROW('Hygiene Data'!D95)),NA())</f>
        <v>#N/A</v>
      </c>
      <c r="BB101" s="506" t="e">
        <f ca="1">+IF(AND(ISNUMBER(OFFSET('Hygiene Data'!$D$9,0,10*ROW('Hygiene Data'!D95))),'Data Summary'!DQ101="Yes"),OFFSET('Hygiene Data'!$D$9,0,10*ROW('Hygiene Data'!D95)),NA())</f>
        <v>#N/A</v>
      </c>
      <c r="BC101" s="506" t="e">
        <f ca="1">+IF(AND(ISNUMBER(OFFSET('Hygiene Data'!$E$5,0,10*ROW('Hygiene Data'!E95))),'Data Summary'!DR101="Yes"),OFFSET('Hygiene Data'!$E$5,0,10*ROW('Hygiene Data'!E95)),NA())</f>
        <v>#N/A</v>
      </c>
      <c r="BD101" s="506" t="e">
        <f ca="1">+IF(AND(ISNUMBER(OFFSET('Hygiene Data'!$E$7,0,10*ROW('Hygiene Data'!E95))),'Data Summary'!DS101="Yes"),OFFSET('Hygiene Data'!$E$7,0,10*ROW('Hygiene Data'!E95)),NA())</f>
        <v>#N/A</v>
      </c>
      <c r="BE101" s="506" t="e">
        <f ca="1">+IF(AND(ISNUMBER(OFFSET('Hygiene Data'!$E$9,0,10*ROW('Hygiene Data'!E95))),'Data Summary'!DT101="Yes"),OFFSET('Hygiene Data'!$E$9,0,10*ROW('Hygiene Data'!E95)),NA())</f>
        <v>#N/A</v>
      </c>
      <c r="BF101" s="506" t="e">
        <f ca="1">+IF(AND(ISNUMBER(OFFSET('Hygiene Data'!$F$5,0,10*ROW('Hygiene Data'!F95))),'Data Summary'!DU101="Yes"),OFFSET('Hygiene Data'!$F$5,0,10*ROW('Hygiene Data'!F95)),NA())</f>
        <v>#N/A</v>
      </c>
      <c r="BG101" s="506" t="e">
        <f ca="1">+IF(AND(ISNUMBER(OFFSET('Hygiene Data'!$F$7,0,10*ROW('Hygiene Data'!F95))),'Data Summary'!DV101="Yes"),OFFSET('Hygiene Data'!$F$7,0,10*ROW('Hygiene Data'!F95)),NA())</f>
        <v>#N/A</v>
      </c>
      <c r="BH101" s="506" t="e">
        <f ca="1">+IF(AND(ISNUMBER(OFFSET('Hygiene Data'!$F$9,0,10*ROW('Hygiene Data'!F95))),'Data Summary'!DW101="Yes"),OFFSET('Hygiene Data'!$F$9,0,10*ROW('Hygiene Data'!F95)),NA())</f>
        <v>#N/A</v>
      </c>
      <c r="BI101" s="506" t="e">
        <f ca="1">+IF(AND(ISNUMBER(OFFSET('Hygiene Data'!$G$5,0,10*ROW('Hygiene Data'!G95))),'Data Summary'!DX101="Yes"),OFFSET('Hygiene Data'!$G$5,0,10*ROW('Hygiene Data'!G95)),NA())</f>
        <v>#N/A</v>
      </c>
      <c r="BJ101" s="506" t="e">
        <f ca="1">+IF(AND(ISNUMBER(OFFSET('Hygiene Data'!$G$7,0,10*ROW('Hygiene Data'!G95))),'Data Summary'!DY101="Yes"),OFFSET('Hygiene Data'!$G$7,0,10*ROW('Hygiene Data'!G95)),NA())</f>
        <v>#N/A</v>
      </c>
      <c r="BK101" s="506" t="e">
        <f ca="1">+IF(AND(ISNUMBER(OFFSET('Hygiene Data'!$G$9,0,10*ROW('Hygiene Data'!G95))),'Data Summary'!DZ101="Yes"),OFFSET('Hygiene Data'!$G$9,0,10*ROW('Hygiene Data'!G95)),NA())</f>
        <v>#N/A</v>
      </c>
      <c r="BL101" s="506" t="e">
        <f ca="1">+IF(AND(ISNUMBER(OFFSET('Hygiene Data'!$H$5,0,10*ROW('Hygiene Data'!H95))),'Data Summary'!EA101="Yes"),OFFSET('Hygiene Data'!$H$5,0,10*ROW('Hygiene Data'!H95)),NA())</f>
        <v>#N/A</v>
      </c>
      <c r="BM101" s="506" t="e">
        <f ca="1">+IF(AND(ISNUMBER(OFFSET('Hygiene Data'!$H$7,0,10*ROW('Hygiene Data'!H95))),'Data Summary'!EB101="Yes"),OFFSET('Hygiene Data'!$H$7,0,10*ROW('Hygiene Data'!H95)),NA())</f>
        <v>#N/A</v>
      </c>
      <c r="BN101" s="506" t="e">
        <f ca="1">+IF(AND(ISNUMBER(OFFSET('Hygiene Data'!$H$9,0,10*ROW('Hygiene Data'!H95))),'Data Summary'!EC101="Yes"),OFFSET('Hygiene Data'!$H$9,0,10*ROW('Hygiene Data'!H95)),NA())</f>
        <v>#N/A</v>
      </c>
      <c r="BO101" s="506" t="e">
        <f ca="1">+IF(AND(ISNUMBER(OFFSET('Hygiene Data'!$I$5,0,10*ROW('Hygiene Data'!I95))),'Data Summary'!ED101="Yes"),OFFSET('Hygiene Data'!$I$5,0,10*ROW('Hygiene Data'!I95)),NA())</f>
        <v>#N/A</v>
      </c>
      <c r="BP101" s="506" t="e">
        <f ca="1">+IF(AND(ISNUMBER(OFFSET('Hygiene Data'!$I$7,0,10*ROW('Hygiene Data'!I95))),'Data Summary'!EE101="Yes"),OFFSET('Hygiene Data'!$I$7,0,10*ROW('Hygiene Data'!I95)),NA())</f>
        <v>#N/A</v>
      </c>
      <c r="BQ101" s="506" t="e">
        <f ca="1">+IF(AND(ISNUMBER(OFFSET('Hygiene Data'!$I$9,0,10*ROW('Hygiene Data'!I95))),'Data Summary'!EF101="Yes"),OFFSET('Hygiene Data'!$I$9,0,10*ROW('Hygiene Data'!I95)),NA())</f>
        <v>#N/A</v>
      </c>
    </row>
    <row r="102" spans="1:69" x14ac:dyDescent="0.25">
      <c r="A102" s="502" t="e">
        <f ca="1">+RIGHT('Data Summary'!A102,LEN('Data Summary'!A102)-9)</f>
        <v>#VALUE!</v>
      </c>
      <c r="B102" s="476" t="str">
        <f ca="1">+IF(ISTEXT('Data Summary'!B102),'Data Summary'!B102,"")</f>
        <v/>
      </c>
      <c r="C102" s="503" t="e">
        <f ca="1">+VALUE('Data Summary'!C102)</f>
        <v>#VALUE!</v>
      </c>
      <c r="D102" s="504" t="e">
        <f ca="1">+IF(AND(ISNUMBER(OFFSET('Water Data'!$D$4,0,10*ROW('Water Data'!D96))),'Data Summary'!BS102="Yes"),100-OFFSET('Water Data'!$D$4,0,10*ROW('Water Data'!D96)),NA())</f>
        <v>#N/A</v>
      </c>
      <c r="E102" s="504" t="e">
        <f ca="1">+IF(AND(ISNUMBER(OFFSET('Water Data'!$D$6,0,10*ROW('Water Data'!D96))),'Data Summary'!BT102="Yes"),OFFSET('Water Data'!$D$6,0,10*ROW('Water Data'!D96)),NA())</f>
        <v>#N/A</v>
      </c>
      <c r="F102" s="504" t="e">
        <f ca="1">+IF(AND(ISNUMBER(OFFSET('Water Data'!$D$9,0,10*ROW('Water Data'!D96))),'Data Summary'!BU102="Yes"),OFFSET('Water Data'!$D$9,0,10*ROW('Water Data'!D96)),NA())</f>
        <v>#N/A</v>
      </c>
      <c r="G102" s="504" t="e">
        <f ca="1">+IF(AND(ISNUMBER(OFFSET('Water Data'!$E$4,0,10*ROW('Water Data'!E96))),'Data Summary'!BV102="Yes"),100-OFFSET('Water Data'!$E$4,0,10*ROW('Water Data'!E96)),NA())</f>
        <v>#N/A</v>
      </c>
      <c r="H102" s="504" t="e">
        <f ca="1">+IF(AND(ISNUMBER(OFFSET('Water Data'!$E$6,0,10*ROW('Water Data'!E96))),'Data Summary'!BW102="Yes"),OFFSET('Water Data'!$E$6,0,10*ROW('Water Data'!E96)),NA())</f>
        <v>#N/A</v>
      </c>
      <c r="I102" s="504" t="e">
        <f ca="1">+IF(AND(ISNUMBER(OFFSET('Water Data'!$E$9,0,10*ROW('Water Data'!E96))),'Data Summary'!BX102="Yes"),OFFSET('Water Data'!$E$9,0,10*ROW('Water Data'!E96)),NA())</f>
        <v>#N/A</v>
      </c>
      <c r="J102" s="504" t="e">
        <f ca="1">+IF(AND(ISNUMBER(OFFSET('Water Data'!$F$4,0,10*ROW('Water Data'!F96))),'Data Summary'!BY102="Yes"),100-OFFSET('Water Data'!$F$4,0,10*ROW('Water Data'!F96)),NA())</f>
        <v>#N/A</v>
      </c>
      <c r="K102" s="504" t="e">
        <f ca="1">+IF(AND(ISNUMBER(OFFSET('Water Data'!$F$6,0,10*ROW('Water Data'!F96))),'Data Summary'!BZ102="Yes"),OFFSET('Water Data'!$F$6,0,10*ROW('Water Data'!F96)),NA())</f>
        <v>#N/A</v>
      </c>
      <c r="L102" s="504" t="e">
        <f ca="1">+IF(AND(ISNUMBER(OFFSET('Water Data'!$F$9,0,10*ROW('Water Data'!F96))),'Data Summary'!CA102="Yes"),OFFSET('Water Data'!$F$9,0,10*ROW('Water Data'!F96)),NA())</f>
        <v>#N/A</v>
      </c>
      <c r="M102" s="504" t="e">
        <f ca="1">+IF(AND(ISNUMBER(OFFSET('Water Data'!$G$4,0,10*ROW('Water Data'!G96))),'Data Summary'!CB102="Yes"),100-OFFSET('Water Data'!$G$4,0,10*ROW('Water Data'!G96)),NA())</f>
        <v>#N/A</v>
      </c>
      <c r="N102" s="504" t="e">
        <f ca="1">+IF(AND(ISNUMBER(OFFSET('Water Data'!$G$6,0,10*ROW('Water Data'!G96))),'Data Summary'!CC102="Yes"),OFFSET('Water Data'!$G$6,0,10*ROW('Water Data'!G96)),NA())</f>
        <v>#N/A</v>
      </c>
      <c r="O102" s="504" t="e">
        <f ca="1">+IF(AND(ISNUMBER(OFFSET('Water Data'!$G$9,0,10*ROW('Water Data'!G96))),'Data Summary'!CD102="Yes"),OFFSET('Water Data'!$G$9,0,10*ROW('Water Data'!G96)),NA())</f>
        <v>#N/A</v>
      </c>
      <c r="P102" s="504" t="e">
        <f ca="1">+IF(AND(ISNUMBER(OFFSET('Water Data'!$H$4,0,10*ROW('Water Data'!H96))),'Data Summary'!CE102="Yes"),100-OFFSET('Water Data'!$H$4,0,10*ROW('Water Data'!H96)),NA())</f>
        <v>#N/A</v>
      </c>
      <c r="Q102" s="504" t="e">
        <f ca="1">+IF(AND(ISNUMBER(OFFSET('Water Data'!$H$6,0,10*ROW('Water Data'!H96))),'Data Summary'!CF102="Yes"),OFFSET('Water Data'!$H$6,0,10*ROW('Water Data'!H96)),NA())</f>
        <v>#N/A</v>
      </c>
      <c r="R102" s="504" t="e">
        <f ca="1">+IF(AND(ISNUMBER(OFFSET('Water Data'!$H$9,0,10*ROW('Water Data'!H96))),'Data Summary'!CG102="Yes"),OFFSET('Water Data'!$H$9,0,10*ROW('Water Data'!H96)),NA())</f>
        <v>#N/A</v>
      </c>
      <c r="S102" s="504" t="e">
        <f ca="1">+IF(AND(ISNUMBER(OFFSET('Water Data'!$I$4,0,10*ROW('Water Data'!I96))),'Data Summary'!CH102="Yes"),100-OFFSET('Water Data'!$I$4,0,10*ROW('Water Data'!I96)),NA())</f>
        <v>#N/A</v>
      </c>
      <c r="T102" s="504" t="e">
        <f ca="1">+IF(AND(ISNUMBER(OFFSET('Water Data'!$I$6,0,10*ROW('Water Data'!I96))),'Data Summary'!CI102="Yes"),OFFSET('Water Data'!$I$6,0,10*ROW('Water Data'!I96)),NA())</f>
        <v>#N/A</v>
      </c>
      <c r="U102" s="504" t="e">
        <f ca="1">+IF(AND(ISNUMBER(OFFSET('Water Data'!$I$9,0,10*ROW('Water Data'!I96))),'Data Summary'!CJ102="Yes"),OFFSET('Water Data'!$I$9,0,10*ROW('Water Data'!I96)),NA())</f>
        <v>#N/A</v>
      </c>
      <c r="V102" s="505" t="e">
        <f ca="1">+IF(AND(ISNUMBER(OFFSET('Sanitation Data'!$D$4,0,10*ROW('Sanitation Data'!D96))),'Data Summary'!CK102="Yes"),100-OFFSET('Sanitation Data'!$D$4,0,10*ROW('Sanitation Data'!D96)),NA())</f>
        <v>#N/A</v>
      </c>
      <c r="W102" s="505" t="e">
        <f ca="1">+IF(AND(ISNUMBER(OFFSET('Sanitation Data'!$D$6,0,10*ROW('Sanitation Data'!D96))),'Data Summary'!CL102="Yes"),OFFSET('Sanitation Data'!$D$6,0,10*ROW('Sanitation Data'!D96)),NA())</f>
        <v>#N/A</v>
      </c>
      <c r="X102" s="505" t="e">
        <f ca="1">+IF(AND(ISNUMBER(OFFSET('Sanitation Data'!$D$10,0,10*ROW('Sanitation Data'!D96))),'Data Summary'!CM102="Yes"),OFFSET('Sanitation Data'!$D$10,0,10*ROW('Sanitation Data'!D96)),NA())</f>
        <v>#N/A</v>
      </c>
      <c r="Y102" s="505" t="e">
        <f ca="1">+IF(AND(ISNUMBER(OFFSET('Sanitation Data'!$D$11,0,10*ROW('Sanitation Data'!D96))),'Data Summary'!CN102="Yes"),OFFSET('Sanitation Data'!$D$11,0,10*ROW('Sanitation Data'!D96)),NA())</f>
        <v>#N/A</v>
      </c>
      <c r="Z102" s="505" t="e">
        <f ca="1">+IF(AND(ISNUMBER(OFFSET('Sanitation Data'!$D$12,0,10*ROW('Sanitation Data'!D96))),'Data Summary'!CO102="Yes"),OFFSET('Sanitation Data'!$D$12,0,10*ROW('Sanitation Data'!D96)),NA())</f>
        <v>#N/A</v>
      </c>
      <c r="AA102" s="505" t="e">
        <f ca="1">+IF(AND(ISNUMBER(OFFSET('Sanitation Data'!$E$4,0,10*ROW('Sanitation Data'!E96))),'Data Summary'!CP102="Yes"),100-OFFSET('Sanitation Data'!$E$4,0,10*ROW('Sanitation Data'!E96)),NA())</f>
        <v>#N/A</v>
      </c>
      <c r="AB102" s="505" t="e">
        <f ca="1">+IF(AND(ISNUMBER(OFFSET('Sanitation Data'!$E$6,0,10*ROW('Sanitation Data'!E96))),'Data Summary'!CQ102="Yes"),OFFSET('Sanitation Data'!$E$6,0,10*ROW('Sanitation Data'!E96)),NA())</f>
        <v>#N/A</v>
      </c>
      <c r="AC102" s="505" t="e">
        <f ca="1">+IF(AND(ISNUMBER(OFFSET('Sanitation Data'!$E$10,0,10*ROW('Sanitation Data'!E96))),'Data Summary'!CR102="Yes"),OFFSET('Sanitation Data'!$E$10,0,10*ROW('Sanitation Data'!E96)),NA())</f>
        <v>#N/A</v>
      </c>
      <c r="AD102" s="505" t="e">
        <f ca="1">+IF(AND(ISNUMBER(OFFSET('Sanitation Data'!$E$11,0,10*ROW('Sanitation Data'!E96))),'Data Summary'!CS102="Yes"),OFFSET('Sanitation Data'!$E$11,0,10*ROW('Sanitation Data'!E96)),NA())</f>
        <v>#N/A</v>
      </c>
      <c r="AE102" s="505" t="e">
        <f ca="1">+IF(AND(ISNUMBER(OFFSET('Sanitation Data'!$E$12,0,10*ROW('Sanitation Data'!E96))),'Data Summary'!CT102="Yes"),OFFSET('Sanitation Data'!$E$12,0,10*ROW('Sanitation Data'!E96)),NA())</f>
        <v>#N/A</v>
      </c>
      <c r="AF102" s="505" t="e">
        <f ca="1">+IF(AND(ISNUMBER(OFFSET('Sanitation Data'!$F$4,0,10*ROW('Sanitation Data'!F96))),'Data Summary'!CU102="Yes"),100-OFFSET('Sanitation Data'!$F$4,0,10*ROW('Sanitation Data'!F96)),NA())</f>
        <v>#N/A</v>
      </c>
      <c r="AG102" s="505" t="e">
        <f ca="1">+IF(AND(ISNUMBER(OFFSET('Sanitation Data'!$F$6,0,10*ROW('Sanitation Data'!F96))),'Data Summary'!CV102="Yes"),OFFSET('Sanitation Data'!$F$6,0,10*ROW('Sanitation Data'!F96)),NA())</f>
        <v>#N/A</v>
      </c>
      <c r="AH102" s="505" t="e">
        <f ca="1">+IF(AND(ISNUMBER(OFFSET('Sanitation Data'!$F$10,0,10*ROW('Sanitation Data'!F96))),'Data Summary'!CW102="Yes"),OFFSET('Sanitation Data'!$F$10,0,10*ROW('Sanitation Data'!F96)),NA())</f>
        <v>#N/A</v>
      </c>
      <c r="AI102" s="505" t="e">
        <f ca="1">+IF(AND(ISNUMBER(OFFSET('Sanitation Data'!$F$11,0,10*ROW('Sanitation Data'!F96))),'Data Summary'!CX102="Yes"),OFFSET('Sanitation Data'!$F$11,0,10*ROW('Sanitation Data'!F96)),NA())</f>
        <v>#N/A</v>
      </c>
      <c r="AJ102" s="505" t="e">
        <f ca="1">+IF(AND(ISNUMBER(OFFSET('Sanitation Data'!$F$12,0,10*ROW('Sanitation Data'!F96))),'Data Summary'!CY102="Yes"),OFFSET('Sanitation Data'!$F$12,0,10*ROW('Sanitation Data'!F96)),NA())</f>
        <v>#N/A</v>
      </c>
      <c r="AK102" s="505" t="e">
        <f ca="1">+IF(AND(ISNUMBER(OFFSET('Sanitation Data'!$G$4,0,10*ROW('Sanitation Data'!G96))),'Data Summary'!CZ102="Yes"),100-OFFSET('Sanitation Data'!$G$4,0,10*ROW('Sanitation Data'!G96)),NA())</f>
        <v>#N/A</v>
      </c>
      <c r="AL102" s="505" t="e">
        <f ca="1">+IF(AND(ISNUMBER(OFFSET('Sanitation Data'!$G$6,0,10*ROW('Sanitation Data'!G96))),'Data Summary'!DA102="Yes"),OFFSET('Sanitation Data'!$G$6,0,10*ROW('Sanitation Data'!G96)),NA())</f>
        <v>#N/A</v>
      </c>
      <c r="AM102" s="505" t="e">
        <f ca="1">+IF(AND(ISNUMBER(OFFSET('Sanitation Data'!$G$10,0,10*ROW('Sanitation Data'!G96))),'Data Summary'!DB102="Yes"),OFFSET('Sanitation Data'!$G$10,0,10*ROW('Sanitation Data'!G96)),NA())</f>
        <v>#N/A</v>
      </c>
      <c r="AN102" s="505" t="e">
        <f ca="1">+IF(AND(ISNUMBER(OFFSET('Sanitation Data'!$G$11,0,10*ROW('Sanitation Data'!G96))),'Data Summary'!DC102="Yes"),OFFSET('Sanitation Data'!$G$11,0,10*ROW('Sanitation Data'!G96)),NA())</f>
        <v>#N/A</v>
      </c>
      <c r="AO102" s="505" t="e">
        <f ca="1">+IF(AND(ISNUMBER(OFFSET('Sanitation Data'!$G$12,0,10*ROW('Sanitation Data'!G96))),'Data Summary'!DD102="Yes"),OFFSET('Sanitation Data'!$G$12,0,10*ROW('Sanitation Data'!G96)),NA())</f>
        <v>#N/A</v>
      </c>
      <c r="AP102" s="505" t="e">
        <f ca="1">+IF(AND(ISNUMBER(OFFSET('Sanitation Data'!$H$4,0,10*ROW('Sanitation Data'!H96))),'Data Summary'!DE102="Yes"),100-OFFSET('Sanitation Data'!$H$4,0,10*ROW('Sanitation Data'!H96)),NA())</f>
        <v>#N/A</v>
      </c>
      <c r="AQ102" s="505" t="e">
        <f ca="1">+IF(AND(ISNUMBER(OFFSET('Sanitation Data'!$H$6,0,10*ROW('Sanitation Data'!H96))),'Data Summary'!DF102="Yes"),OFFSET('Sanitation Data'!$H$6,0,10*ROW('Sanitation Data'!H96)),NA())</f>
        <v>#N/A</v>
      </c>
      <c r="AR102" s="505" t="e">
        <f ca="1">+IF(AND(ISNUMBER(OFFSET('Sanitation Data'!$H$10,0,10*ROW('Sanitation Data'!H96))),'Data Summary'!DG102="Yes"),OFFSET('Sanitation Data'!$H$10,0,10*ROW('Sanitation Data'!H96)),NA())</f>
        <v>#N/A</v>
      </c>
      <c r="AS102" s="505" t="e">
        <f ca="1">+IF(AND(ISNUMBER(OFFSET('Sanitation Data'!$H$11,0,10*ROW('Sanitation Data'!H96))),'Data Summary'!DH102="Yes"),OFFSET('Sanitation Data'!$H$11,0,10*ROW('Sanitation Data'!H96)),NA())</f>
        <v>#N/A</v>
      </c>
      <c r="AT102" s="505" t="e">
        <f ca="1">+IF(AND(ISNUMBER(OFFSET('Sanitation Data'!$H$12,0,10*ROW('Sanitation Data'!H96))),'Data Summary'!DI102="Yes"),OFFSET('Sanitation Data'!$H$12,0,10*ROW('Sanitation Data'!H96)),NA())</f>
        <v>#N/A</v>
      </c>
      <c r="AU102" s="505" t="e">
        <f ca="1">+IF(AND(ISNUMBER(OFFSET('Sanitation Data'!$I$4,0,10*ROW('Sanitation Data'!I96))),'Data Summary'!DJ102="Yes"),100-OFFSET('Sanitation Data'!$I$4,0,10*ROW('Sanitation Data'!I96)),NA())</f>
        <v>#N/A</v>
      </c>
      <c r="AV102" s="505" t="e">
        <f ca="1">+IF(AND(ISNUMBER(OFFSET('Sanitation Data'!$I$6,0,10*ROW('Sanitation Data'!I96))),'Data Summary'!DK102="Yes"),OFFSET('Sanitation Data'!$I$6,0,10*ROW('Sanitation Data'!I96)),NA())</f>
        <v>#N/A</v>
      </c>
      <c r="AW102" s="505" t="e">
        <f ca="1">+IF(AND(ISNUMBER(OFFSET('Sanitation Data'!$I$10,0,10*ROW('Sanitation Data'!I96))),'Data Summary'!DL102="Yes"),OFFSET('Sanitation Data'!$I$10,0,10*ROW('Sanitation Data'!I96)),NA())</f>
        <v>#N/A</v>
      </c>
      <c r="AX102" s="505" t="e">
        <f ca="1">+IF(AND(ISNUMBER(OFFSET('Sanitation Data'!$I$11,0,10*ROW('Sanitation Data'!I96))),'Data Summary'!DM102="Yes"),OFFSET('Sanitation Data'!$I$11,0,10*ROW('Sanitation Data'!I96)),NA())</f>
        <v>#N/A</v>
      </c>
      <c r="AY102" s="505" t="e">
        <f ca="1">+IF(AND(ISNUMBER(OFFSET('Sanitation Data'!$I$12,0,10*ROW('Sanitation Data'!I96))),'Data Summary'!DN102="Yes"),OFFSET('Sanitation Data'!$I$12,0,10*ROW('Sanitation Data'!I96)),NA())</f>
        <v>#N/A</v>
      </c>
      <c r="AZ102" s="506" t="e">
        <f ca="1">+IF(AND(ISNUMBER(OFFSET('Hygiene Data'!$D$5,0,10*ROW('Hygiene Data'!D96))),'Data Summary'!DO102="Yes"),OFFSET('Hygiene Data'!$D$5,0,10*ROW('Hygiene Data'!D96)),NA())</f>
        <v>#N/A</v>
      </c>
      <c r="BA102" s="506" t="e">
        <f ca="1">+IF(AND(ISNUMBER(OFFSET('Hygiene Data'!$D$7,0,10*ROW('Hygiene Data'!D96))),'Data Summary'!DP102="Yes"),OFFSET('Hygiene Data'!$D$7,0,10*ROW('Hygiene Data'!D96)),NA())</f>
        <v>#N/A</v>
      </c>
      <c r="BB102" s="506" t="e">
        <f ca="1">+IF(AND(ISNUMBER(OFFSET('Hygiene Data'!$D$9,0,10*ROW('Hygiene Data'!D96))),'Data Summary'!DQ102="Yes"),OFFSET('Hygiene Data'!$D$9,0,10*ROW('Hygiene Data'!D96)),NA())</f>
        <v>#N/A</v>
      </c>
      <c r="BC102" s="506" t="e">
        <f ca="1">+IF(AND(ISNUMBER(OFFSET('Hygiene Data'!$E$5,0,10*ROW('Hygiene Data'!E96))),'Data Summary'!DR102="Yes"),OFFSET('Hygiene Data'!$E$5,0,10*ROW('Hygiene Data'!E96)),NA())</f>
        <v>#N/A</v>
      </c>
      <c r="BD102" s="506" t="e">
        <f ca="1">+IF(AND(ISNUMBER(OFFSET('Hygiene Data'!$E$7,0,10*ROW('Hygiene Data'!E96))),'Data Summary'!DS102="Yes"),OFFSET('Hygiene Data'!$E$7,0,10*ROW('Hygiene Data'!E96)),NA())</f>
        <v>#N/A</v>
      </c>
      <c r="BE102" s="506" t="e">
        <f ca="1">+IF(AND(ISNUMBER(OFFSET('Hygiene Data'!$E$9,0,10*ROW('Hygiene Data'!E96))),'Data Summary'!DT102="Yes"),OFFSET('Hygiene Data'!$E$9,0,10*ROW('Hygiene Data'!E96)),NA())</f>
        <v>#N/A</v>
      </c>
      <c r="BF102" s="506" t="e">
        <f ca="1">+IF(AND(ISNUMBER(OFFSET('Hygiene Data'!$F$5,0,10*ROW('Hygiene Data'!F96))),'Data Summary'!DU102="Yes"),OFFSET('Hygiene Data'!$F$5,0,10*ROW('Hygiene Data'!F96)),NA())</f>
        <v>#N/A</v>
      </c>
      <c r="BG102" s="506" t="e">
        <f ca="1">+IF(AND(ISNUMBER(OFFSET('Hygiene Data'!$F$7,0,10*ROW('Hygiene Data'!F96))),'Data Summary'!DV102="Yes"),OFFSET('Hygiene Data'!$F$7,0,10*ROW('Hygiene Data'!F96)),NA())</f>
        <v>#N/A</v>
      </c>
      <c r="BH102" s="506" t="e">
        <f ca="1">+IF(AND(ISNUMBER(OFFSET('Hygiene Data'!$F$9,0,10*ROW('Hygiene Data'!F96))),'Data Summary'!DW102="Yes"),OFFSET('Hygiene Data'!$F$9,0,10*ROW('Hygiene Data'!F96)),NA())</f>
        <v>#N/A</v>
      </c>
      <c r="BI102" s="506" t="e">
        <f ca="1">+IF(AND(ISNUMBER(OFFSET('Hygiene Data'!$G$5,0,10*ROW('Hygiene Data'!G96))),'Data Summary'!DX102="Yes"),OFFSET('Hygiene Data'!$G$5,0,10*ROW('Hygiene Data'!G96)),NA())</f>
        <v>#N/A</v>
      </c>
      <c r="BJ102" s="506" t="e">
        <f ca="1">+IF(AND(ISNUMBER(OFFSET('Hygiene Data'!$G$7,0,10*ROW('Hygiene Data'!G96))),'Data Summary'!DY102="Yes"),OFFSET('Hygiene Data'!$G$7,0,10*ROW('Hygiene Data'!G96)),NA())</f>
        <v>#N/A</v>
      </c>
      <c r="BK102" s="506" t="e">
        <f ca="1">+IF(AND(ISNUMBER(OFFSET('Hygiene Data'!$G$9,0,10*ROW('Hygiene Data'!G96))),'Data Summary'!DZ102="Yes"),OFFSET('Hygiene Data'!$G$9,0,10*ROW('Hygiene Data'!G96)),NA())</f>
        <v>#N/A</v>
      </c>
      <c r="BL102" s="506" t="e">
        <f ca="1">+IF(AND(ISNUMBER(OFFSET('Hygiene Data'!$H$5,0,10*ROW('Hygiene Data'!H96))),'Data Summary'!EA102="Yes"),OFFSET('Hygiene Data'!$H$5,0,10*ROW('Hygiene Data'!H96)),NA())</f>
        <v>#N/A</v>
      </c>
      <c r="BM102" s="506" t="e">
        <f ca="1">+IF(AND(ISNUMBER(OFFSET('Hygiene Data'!$H$7,0,10*ROW('Hygiene Data'!H96))),'Data Summary'!EB102="Yes"),OFFSET('Hygiene Data'!$H$7,0,10*ROW('Hygiene Data'!H96)),NA())</f>
        <v>#N/A</v>
      </c>
      <c r="BN102" s="506" t="e">
        <f ca="1">+IF(AND(ISNUMBER(OFFSET('Hygiene Data'!$H$9,0,10*ROW('Hygiene Data'!H96))),'Data Summary'!EC102="Yes"),OFFSET('Hygiene Data'!$H$9,0,10*ROW('Hygiene Data'!H96)),NA())</f>
        <v>#N/A</v>
      </c>
      <c r="BO102" s="506" t="e">
        <f ca="1">+IF(AND(ISNUMBER(OFFSET('Hygiene Data'!$I$5,0,10*ROW('Hygiene Data'!I96))),'Data Summary'!ED102="Yes"),OFFSET('Hygiene Data'!$I$5,0,10*ROW('Hygiene Data'!I96)),NA())</f>
        <v>#N/A</v>
      </c>
      <c r="BP102" s="506" t="e">
        <f ca="1">+IF(AND(ISNUMBER(OFFSET('Hygiene Data'!$I$7,0,10*ROW('Hygiene Data'!I96))),'Data Summary'!EE102="Yes"),OFFSET('Hygiene Data'!$I$7,0,10*ROW('Hygiene Data'!I96)),NA())</f>
        <v>#N/A</v>
      </c>
      <c r="BQ102" s="506" t="e">
        <f ca="1">+IF(AND(ISNUMBER(OFFSET('Hygiene Data'!$I$9,0,10*ROW('Hygiene Data'!I96))),'Data Summary'!EF102="Yes"),OFFSET('Hygiene Data'!$I$9,0,10*ROW('Hygiene Data'!I96)),NA())</f>
        <v>#N/A</v>
      </c>
    </row>
    <row r="103" spans="1:69" x14ac:dyDescent="0.25">
      <c r="A103" s="502" t="e">
        <f ca="1">+RIGHT('Data Summary'!A103,LEN('Data Summary'!A103)-9)</f>
        <v>#VALUE!</v>
      </c>
      <c r="B103" s="476" t="str">
        <f ca="1">+IF(ISTEXT('Data Summary'!B103),'Data Summary'!B103,"")</f>
        <v/>
      </c>
      <c r="C103" s="503" t="e">
        <f ca="1">+VALUE('Data Summary'!C103)</f>
        <v>#VALUE!</v>
      </c>
      <c r="D103" s="504" t="e">
        <f ca="1">+IF(AND(ISNUMBER(OFFSET('Water Data'!$D$4,0,10*ROW('Water Data'!D97))),'Data Summary'!BS103="Yes"),100-OFFSET('Water Data'!$D$4,0,10*ROW('Water Data'!D97)),NA())</f>
        <v>#N/A</v>
      </c>
      <c r="E103" s="504" t="e">
        <f ca="1">+IF(AND(ISNUMBER(OFFSET('Water Data'!$D$6,0,10*ROW('Water Data'!D97))),'Data Summary'!BT103="Yes"),OFFSET('Water Data'!$D$6,0,10*ROW('Water Data'!D97)),NA())</f>
        <v>#N/A</v>
      </c>
      <c r="F103" s="504" t="e">
        <f ca="1">+IF(AND(ISNUMBER(OFFSET('Water Data'!$D$9,0,10*ROW('Water Data'!D97))),'Data Summary'!BU103="Yes"),OFFSET('Water Data'!$D$9,0,10*ROW('Water Data'!D97)),NA())</f>
        <v>#N/A</v>
      </c>
      <c r="G103" s="504" t="e">
        <f ca="1">+IF(AND(ISNUMBER(OFFSET('Water Data'!$E$4,0,10*ROW('Water Data'!E97))),'Data Summary'!BV103="Yes"),100-OFFSET('Water Data'!$E$4,0,10*ROW('Water Data'!E97)),NA())</f>
        <v>#N/A</v>
      </c>
      <c r="H103" s="504" t="e">
        <f ca="1">+IF(AND(ISNUMBER(OFFSET('Water Data'!$E$6,0,10*ROW('Water Data'!E97))),'Data Summary'!BW103="Yes"),OFFSET('Water Data'!$E$6,0,10*ROW('Water Data'!E97)),NA())</f>
        <v>#N/A</v>
      </c>
      <c r="I103" s="504" t="e">
        <f ca="1">+IF(AND(ISNUMBER(OFFSET('Water Data'!$E$9,0,10*ROW('Water Data'!E97))),'Data Summary'!BX103="Yes"),OFFSET('Water Data'!$E$9,0,10*ROW('Water Data'!E97)),NA())</f>
        <v>#N/A</v>
      </c>
      <c r="J103" s="504" t="e">
        <f ca="1">+IF(AND(ISNUMBER(OFFSET('Water Data'!$F$4,0,10*ROW('Water Data'!F97))),'Data Summary'!BY103="Yes"),100-OFFSET('Water Data'!$F$4,0,10*ROW('Water Data'!F97)),NA())</f>
        <v>#N/A</v>
      </c>
      <c r="K103" s="504" t="e">
        <f ca="1">+IF(AND(ISNUMBER(OFFSET('Water Data'!$F$6,0,10*ROW('Water Data'!F97))),'Data Summary'!BZ103="Yes"),OFFSET('Water Data'!$F$6,0,10*ROW('Water Data'!F97)),NA())</f>
        <v>#N/A</v>
      </c>
      <c r="L103" s="504" t="e">
        <f ca="1">+IF(AND(ISNUMBER(OFFSET('Water Data'!$F$9,0,10*ROW('Water Data'!F97))),'Data Summary'!CA103="Yes"),OFFSET('Water Data'!$F$9,0,10*ROW('Water Data'!F97)),NA())</f>
        <v>#N/A</v>
      </c>
      <c r="M103" s="504" t="e">
        <f ca="1">+IF(AND(ISNUMBER(OFFSET('Water Data'!$G$4,0,10*ROW('Water Data'!G97))),'Data Summary'!CB103="Yes"),100-OFFSET('Water Data'!$G$4,0,10*ROW('Water Data'!G97)),NA())</f>
        <v>#N/A</v>
      </c>
      <c r="N103" s="504" t="e">
        <f ca="1">+IF(AND(ISNUMBER(OFFSET('Water Data'!$G$6,0,10*ROW('Water Data'!G97))),'Data Summary'!CC103="Yes"),OFFSET('Water Data'!$G$6,0,10*ROW('Water Data'!G97)),NA())</f>
        <v>#N/A</v>
      </c>
      <c r="O103" s="504" t="e">
        <f ca="1">+IF(AND(ISNUMBER(OFFSET('Water Data'!$G$9,0,10*ROW('Water Data'!G97))),'Data Summary'!CD103="Yes"),OFFSET('Water Data'!$G$9,0,10*ROW('Water Data'!G97)),NA())</f>
        <v>#N/A</v>
      </c>
      <c r="P103" s="504" t="e">
        <f ca="1">+IF(AND(ISNUMBER(OFFSET('Water Data'!$H$4,0,10*ROW('Water Data'!H97))),'Data Summary'!CE103="Yes"),100-OFFSET('Water Data'!$H$4,0,10*ROW('Water Data'!H97)),NA())</f>
        <v>#N/A</v>
      </c>
      <c r="Q103" s="504" t="e">
        <f ca="1">+IF(AND(ISNUMBER(OFFSET('Water Data'!$H$6,0,10*ROW('Water Data'!H97))),'Data Summary'!CF103="Yes"),OFFSET('Water Data'!$H$6,0,10*ROW('Water Data'!H97)),NA())</f>
        <v>#N/A</v>
      </c>
      <c r="R103" s="504" t="e">
        <f ca="1">+IF(AND(ISNUMBER(OFFSET('Water Data'!$H$9,0,10*ROW('Water Data'!H97))),'Data Summary'!CG103="Yes"),OFFSET('Water Data'!$H$9,0,10*ROW('Water Data'!H97)),NA())</f>
        <v>#N/A</v>
      </c>
      <c r="S103" s="504" t="e">
        <f ca="1">+IF(AND(ISNUMBER(OFFSET('Water Data'!$I$4,0,10*ROW('Water Data'!I97))),'Data Summary'!CH103="Yes"),100-OFFSET('Water Data'!$I$4,0,10*ROW('Water Data'!I97)),NA())</f>
        <v>#N/A</v>
      </c>
      <c r="T103" s="504" t="e">
        <f ca="1">+IF(AND(ISNUMBER(OFFSET('Water Data'!$I$6,0,10*ROW('Water Data'!I97))),'Data Summary'!CI103="Yes"),OFFSET('Water Data'!$I$6,0,10*ROW('Water Data'!I97)),NA())</f>
        <v>#N/A</v>
      </c>
      <c r="U103" s="504" t="e">
        <f ca="1">+IF(AND(ISNUMBER(OFFSET('Water Data'!$I$9,0,10*ROW('Water Data'!I97))),'Data Summary'!CJ103="Yes"),OFFSET('Water Data'!$I$9,0,10*ROW('Water Data'!I97)),NA())</f>
        <v>#N/A</v>
      </c>
      <c r="V103" s="505" t="e">
        <f ca="1">+IF(AND(ISNUMBER(OFFSET('Sanitation Data'!$D$4,0,10*ROW('Sanitation Data'!D97))),'Data Summary'!CK103="Yes"),100-OFFSET('Sanitation Data'!$D$4,0,10*ROW('Sanitation Data'!D97)),NA())</f>
        <v>#N/A</v>
      </c>
      <c r="W103" s="505" t="e">
        <f ca="1">+IF(AND(ISNUMBER(OFFSET('Sanitation Data'!$D$6,0,10*ROW('Sanitation Data'!D97))),'Data Summary'!CL103="Yes"),OFFSET('Sanitation Data'!$D$6,0,10*ROW('Sanitation Data'!D97)),NA())</f>
        <v>#N/A</v>
      </c>
      <c r="X103" s="505" t="e">
        <f ca="1">+IF(AND(ISNUMBER(OFFSET('Sanitation Data'!$D$10,0,10*ROW('Sanitation Data'!D97))),'Data Summary'!CM103="Yes"),OFFSET('Sanitation Data'!$D$10,0,10*ROW('Sanitation Data'!D97)),NA())</f>
        <v>#N/A</v>
      </c>
      <c r="Y103" s="505" t="e">
        <f ca="1">+IF(AND(ISNUMBER(OFFSET('Sanitation Data'!$D$11,0,10*ROW('Sanitation Data'!D97))),'Data Summary'!CN103="Yes"),OFFSET('Sanitation Data'!$D$11,0,10*ROW('Sanitation Data'!D97)),NA())</f>
        <v>#N/A</v>
      </c>
      <c r="Z103" s="505" t="e">
        <f ca="1">+IF(AND(ISNUMBER(OFFSET('Sanitation Data'!$D$12,0,10*ROW('Sanitation Data'!D97))),'Data Summary'!CO103="Yes"),OFFSET('Sanitation Data'!$D$12,0,10*ROW('Sanitation Data'!D97)),NA())</f>
        <v>#N/A</v>
      </c>
      <c r="AA103" s="505" t="e">
        <f ca="1">+IF(AND(ISNUMBER(OFFSET('Sanitation Data'!$E$4,0,10*ROW('Sanitation Data'!E97))),'Data Summary'!CP103="Yes"),100-OFFSET('Sanitation Data'!$E$4,0,10*ROW('Sanitation Data'!E97)),NA())</f>
        <v>#N/A</v>
      </c>
      <c r="AB103" s="505" t="e">
        <f ca="1">+IF(AND(ISNUMBER(OFFSET('Sanitation Data'!$E$6,0,10*ROW('Sanitation Data'!E97))),'Data Summary'!CQ103="Yes"),OFFSET('Sanitation Data'!$E$6,0,10*ROW('Sanitation Data'!E97)),NA())</f>
        <v>#N/A</v>
      </c>
      <c r="AC103" s="505" t="e">
        <f ca="1">+IF(AND(ISNUMBER(OFFSET('Sanitation Data'!$E$10,0,10*ROW('Sanitation Data'!E97))),'Data Summary'!CR103="Yes"),OFFSET('Sanitation Data'!$E$10,0,10*ROW('Sanitation Data'!E97)),NA())</f>
        <v>#N/A</v>
      </c>
      <c r="AD103" s="505" t="e">
        <f ca="1">+IF(AND(ISNUMBER(OFFSET('Sanitation Data'!$E$11,0,10*ROW('Sanitation Data'!E97))),'Data Summary'!CS103="Yes"),OFFSET('Sanitation Data'!$E$11,0,10*ROW('Sanitation Data'!E97)),NA())</f>
        <v>#N/A</v>
      </c>
      <c r="AE103" s="505" t="e">
        <f ca="1">+IF(AND(ISNUMBER(OFFSET('Sanitation Data'!$E$12,0,10*ROW('Sanitation Data'!E97))),'Data Summary'!CT103="Yes"),OFFSET('Sanitation Data'!$E$12,0,10*ROW('Sanitation Data'!E97)),NA())</f>
        <v>#N/A</v>
      </c>
      <c r="AF103" s="505" t="e">
        <f ca="1">+IF(AND(ISNUMBER(OFFSET('Sanitation Data'!$F$4,0,10*ROW('Sanitation Data'!F97))),'Data Summary'!CU103="Yes"),100-OFFSET('Sanitation Data'!$F$4,0,10*ROW('Sanitation Data'!F97)),NA())</f>
        <v>#N/A</v>
      </c>
      <c r="AG103" s="505" t="e">
        <f ca="1">+IF(AND(ISNUMBER(OFFSET('Sanitation Data'!$F$6,0,10*ROW('Sanitation Data'!F97))),'Data Summary'!CV103="Yes"),OFFSET('Sanitation Data'!$F$6,0,10*ROW('Sanitation Data'!F97)),NA())</f>
        <v>#N/A</v>
      </c>
      <c r="AH103" s="505" t="e">
        <f ca="1">+IF(AND(ISNUMBER(OFFSET('Sanitation Data'!$F$10,0,10*ROW('Sanitation Data'!F97))),'Data Summary'!CW103="Yes"),OFFSET('Sanitation Data'!$F$10,0,10*ROW('Sanitation Data'!F97)),NA())</f>
        <v>#N/A</v>
      </c>
      <c r="AI103" s="505" t="e">
        <f ca="1">+IF(AND(ISNUMBER(OFFSET('Sanitation Data'!$F$11,0,10*ROW('Sanitation Data'!F97))),'Data Summary'!CX103="Yes"),OFFSET('Sanitation Data'!$F$11,0,10*ROW('Sanitation Data'!F97)),NA())</f>
        <v>#N/A</v>
      </c>
      <c r="AJ103" s="505" t="e">
        <f ca="1">+IF(AND(ISNUMBER(OFFSET('Sanitation Data'!$F$12,0,10*ROW('Sanitation Data'!F97))),'Data Summary'!CY103="Yes"),OFFSET('Sanitation Data'!$F$12,0,10*ROW('Sanitation Data'!F97)),NA())</f>
        <v>#N/A</v>
      </c>
      <c r="AK103" s="505" t="e">
        <f ca="1">+IF(AND(ISNUMBER(OFFSET('Sanitation Data'!$G$4,0,10*ROW('Sanitation Data'!G97))),'Data Summary'!CZ103="Yes"),100-OFFSET('Sanitation Data'!$G$4,0,10*ROW('Sanitation Data'!G97)),NA())</f>
        <v>#N/A</v>
      </c>
      <c r="AL103" s="505" t="e">
        <f ca="1">+IF(AND(ISNUMBER(OFFSET('Sanitation Data'!$G$6,0,10*ROW('Sanitation Data'!G97))),'Data Summary'!DA103="Yes"),OFFSET('Sanitation Data'!$G$6,0,10*ROW('Sanitation Data'!G97)),NA())</f>
        <v>#N/A</v>
      </c>
      <c r="AM103" s="505" t="e">
        <f ca="1">+IF(AND(ISNUMBER(OFFSET('Sanitation Data'!$G$10,0,10*ROW('Sanitation Data'!G97))),'Data Summary'!DB103="Yes"),OFFSET('Sanitation Data'!$G$10,0,10*ROW('Sanitation Data'!G97)),NA())</f>
        <v>#N/A</v>
      </c>
      <c r="AN103" s="505" t="e">
        <f ca="1">+IF(AND(ISNUMBER(OFFSET('Sanitation Data'!$G$11,0,10*ROW('Sanitation Data'!G97))),'Data Summary'!DC103="Yes"),OFFSET('Sanitation Data'!$G$11,0,10*ROW('Sanitation Data'!G97)),NA())</f>
        <v>#N/A</v>
      </c>
      <c r="AO103" s="505" t="e">
        <f ca="1">+IF(AND(ISNUMBER(OFFSET('Sanitation Data'!$G$12,0,10*ROW('Sanitation Data'!G97))),'Data Summary'!DD103="Yes"),OFFSET('Sanitation Data'!$G$12,0,10*ROW('Sanitation Data'!G97)),NA())</f>
        <v>#N/A</v>
      </c>
      <c r="AP103" s="505" t="e">
        <f ca="1">+IF(AND(ISNUMBER(OFFSET('Sanitation Data'!$H$4,0,10*ROW('Sanitation Data'!H97))),'Data Summary'!DE103="Yes"),100-OFFSET('Sanitation Data'!$H$4,0,10*ROW('Sanitation Data'!H97)),NA())</f>
        <v>#N/A</v>
      </c>
      <c r="AQ103" s="505" t="e">
        <f ca="1">+IF(AND(ISNUMBER(OFFSET('Sanitation Data'!$H$6,0,10*ROW('Sanitation Data'!H97))),'Data Summary'!DF103="Yes"),OFFSET('Sanitation Data'!$H$6,0,10*ROW('Sanitation Data'!H97)),NA())</f>
        <v>#N/A</v>
      </c>
      <c r="AR103" s="505" t="e">
        <f ca="1">+IF(AND(ISNUMBER(OFFSET('Sanitation Data'!$H$10,0,10*ROW('Sanitation Data'!H97))),'Data Summary'!DG103="Yes"),OFFSET('Sanitation Data'!$H$10,0,10*ROW('Sanitation Data'!H97)),NA())</f>
        <v>#N/A</v>
      </c>
      <c r="AS103" s="505" t="e">
        <f ca="1">+IF(AND(ISNUMBER(OFFSET('Sanitation Data'!$H$11,0,10*ROW('Sanitation Data'!H97))),'Data Summary'!DH103="Yes"),OFFSET('Sanitation Data'!$H$11,0,10*ROW('Sanitation Data'!H97)),NA())</f>
        <v>#N/A</v>
      </c>
      <c r="AT103" s="505" t="e">
        <f ca="1">+IF(AND(ISNUMBER(OFFSET('Sanitation Data'!$H$12,0,10*ROW('Sanitation Data'!H97))),'Data Summary'!DI103="Yes"),OFFSET('Sanitation Data'!$H$12,0,10*ROW('Sanitation Data'!H97)),NA())</f>
        <v>#N/A</v>
      </c>
      <c r="AU103" s="505" t="e">
        <f ca="1">+IF(AND(ISNUMBER(OFFSET('Sanitation Data'!$I$4,0,10*ROW('Sanitation Data'!I97))),'Data Summary'!DJ103="Yes"),100-OFFSET('Sanitation Data'!$I$4,0,10*ROW('Sanitation Data'!I97)),NA())</f>
        <v>#N/A</v>
      </c>
      <c r="AV103" s="505" t="e">
        <f ca="1">+IF(AND(ISNUMBER(OFFSET('Sanitation Data'!$I$6,0,10*ROW('Sanitation Data'!I97))),'Data Summary'!DK103="Yes"),OFFSET('Sanitation Data'!$I$6,0,10*ROW('Sanitation Data'!I97)),NA())</f>
        <v>#N/A</v>
      </c>
      <c r="AW103" s="505" t="e">
        <f ca="1">+IF(AND(ISNUMBER(OFFSET('Sanitation Data'!$I$10,0,10*ROW('Sanitation Data'!I97))),'Data Summary'!DL103="Yes"),OFFSET('Sanitation Data'!$I$10,0,10*ROW('Sanitation Data'!I97)),NA())</f>
        <v>#N/A</v>
      </c>
      <c r="AX103" s="505" t="e">
        <f ca="1">+IF(AND(ISNUMBER(OFFSET('Sanitation Data'!$I$11,0,10*ROW('Sanitation Data'!I97))),'Data Summary'!DM103="Yes"),OFFSET('Sanitation Data'!$I$11,0,10*ROW('Sanitation Data'!I97)),NA())</f>
        <v>#N/A</v>
      </c>
      <c r="AY103" s="505" t="e">
        <f ca="1">+IF(AND(ISNUMBER(OFFSET('Sanitation Data'!$I$12,0,10*ROW('Sanitation Data'!I97))),'Data Summary'!DN103="Yes"),OFFSET('Sanitation Data'!$I$12,0,10*ROW('Sanitation Data'!I97)),NA())</f>
        <v>#N/A</v>
      </c>
      <c r="AZ103" s="506" t="e">
        <f ca="1">+IF(AND(ISNUMBER(OFFSET('Hygiene Data'!$D$5,0,10*ROW('Hygiene Data'!D97))),'Data Summary'!DO103="Yes"),OFFSET('Hygiene Data'!$D$5,0,10*ROW('Hygiene Data'!D97)),NA())</f>
        <v>#N/A</v>
      </c>
      <c r="BA103" s="506" t="e">
        <f ca="1">+IF(AND(ISNUMBER(OFFSET('Hygiene Data'!$D$7,0,10*ROW('Hygiene Data'!D97))),'Data Summary'!DP103="Yes"),OFFSET('Hygiene Data'!$D$7,0,10*ROW('Hygiene Data'!D97)),NA())</f>
        <v>#N/A</v>
      </c>
      <c r="BB103" s="506" t="e">
        <f ca="1">+IF(AND(ISNUMBER(OFFSET('Hygiene Data'!$D$9,0,10*ROW('Hygiene Data'!D97))),'Data Summary'!DQ103="Yes"),OFFSET('Hygiene Data'!$D$9,0,10*ROW('Hygiene Data'!D97)),NA())</f>
        <v>#N/A</v>
      </c>
      <c r="BC103" s="506" t="e">
        <f ca="1">+IF(AND(ISNUMBER(OFFSET('Hygiene Data'!$E$5,0,10*ROW('Hygiene Data'!E97))),'Data Summary'!DR103="Yes"),OFFSET('Hygiene Data'!$E$5,0,10*ROW('Hygiene Data'!E97)),NA())</f>
        <v>#N/A</v>
      </c>
      <c r="BD103" s="506" t="e">
        <f ca="1">+IF(AND(ISNUMBER(OFFSET('Hygiene Data'!$E$7,0,10*ROW('Hygiene Data'!E97))),'Data Summary'!DS103="Yes"),OFFSET('Hygiene Data'!$E$7,0,10*ROW('Hygiene Data'!E97)),NA())</f>
        <v>#N/A</v>
      </c>
      <c r="BE103" s="506" t="e">
        <f ca="1">+IF(AND(ISNUMBER(OFFSET('Hygiene Data'!$E$9,0,10*ROW('Hygiene Data'!E97))),'Data Summary'!DT103="Yes"),OFFSET('Hygiene Data'!$E$9,0,10*ROW('Hygiene Data'!E97)),NA())</f>
        <v>#N/A</v>
      </c>
      <c r="BF103" s="506" t="e">
        <f ca="1">+IF(AND(ISNUMBER(OFFSET('Hygiene Data'!$F$5,0,10*ROW('Hygiene Data'!F97))),'Data Summary'!DU103="Yes"),OFFSET('Hygiene Data'!$F$5,0,10*ROW('Hygiene Data'!F97)),NA())</f>
        <v>#N/A</v>
      </c>
      <c r="BG103" s="506" t="e">
        <f ca="1">+IF(AND(ISNUMBER(OFFSET('Hygiene Data'!$F$7,0,10*ROW('Hygiene Data'!F97))),'Data Summary'!DV103="Yes"),OFFSET('Hygiene Data'!$F$7,0,10*ROW('Hygiene Data'!F97)),NA())</f>
        <v>#N/A</v>
      </c>
      <c r="BH103" s="506" t="e">
        <f ca="1">+IF(AND(ISNUMBER(OFFSET('Hygiene Data'!$F$9,0,10*ROW('Hygiene Data'!F97))),'Data Summary'!DW103="Yes"),OFFSET('Hygiene Data'!$F$9,0,10*ROW('Hygiene Data'!F97)),NA())</f>
        <v>#N/A</v>
      </c>
      <c r="BI103" s="506" t="e">
        <f ca="1">+IF(AND(ISNUMBER(OFFSET('Hygiene Data'!$G$5,0,10*ROW('Hygiene Data'!G97))),'Data Summary'!DX103="Yes"),OFFSET('Hygiene Data'!$G$5,0,10*ROW('Hygiene Data'!G97)),NA())</f>
        <v>#N/A</v>
      </c>
      <c r="BJ103" s="506" t="e">
        <f ca="1">+IF(AND(ISNUMBER(OFFSET('Hygiene Data'!$G$7,0,10*ROW('Hygiene Data'!G97))),'Data Summary'!DY103="Yes"),OFFSET('Hygiene Data'!$G$7,0,10*ROW('Hygiene Data'!G97)),NA())</f>
        <v>#N/A</v>
      </c>
      <c r="BK103" s="506" t="e">
        <f ca="1">+IF(AND(ISNUMBER(OFFSET('Hygiene Data'!$G$9,0,10*ROW('Hygiene Data'!G97))),'Data Summary'!DZ103="Yes"),OFFSET('Hygiene Data'!$G$9,0,10*ROW('Hygiene Data'!G97)),NA())</f>
        <v>#N/A</v>
      </c>
      <c r="BL103" s="506" t="e">
        <f ca="1">+IF(AND(ISNUMBER(OFFSET('Hygiene Data'!$H$5,0,10*ROW('Hygiene Data'!H97))),'Data Summary'!EA103="Yes"),OFFSET('Hygiene Data'!$H$5,0,10*ROW('Hygiene Data'!H97)),NA())</f>
        <v>#N/A</v>
      </c>
      <c r="BM103" s="506" t="e">
        <f ca="1">+IF(AND(ISNUMBER(OFFSET('Hygiene Data'!$H$7,0,10*ROW('Hygiene Data'!H97))),'Data Summary'!EB103="Yes"),OFFSET('Hygiene Data'!$H$7,0,10*ROW('Hygiene Data'!H97)),NA())</f>
        <v>#N/A</v>
      </c>
      <c r="BN103" s="506" t="e">
        <f ca="1">+IF(AND(ISNUMBER(OFFSET('Hygiene Data'!$H$9,0,10*ROW('Hygiene Data'!H97))),'Data Summary'!EC103="Yes"),OFFSET('Hygiene Data'!$H$9,0,10*ROW('Hygiene Data'!H97)),NA())</f>
        <v>#N/A</v>
      </c>
      <c r="BO103" s="506" t="e">
        <f ca="1">+IF(AND(ISNUMBER(OFFSET('Hygiene Data'!$I$5,0,10*ROW('Hygiene Data'!I97))),'Data Summary'!ED103="Yes"),OFFSET('Hygiene Data'!$I$5,0,10*ROW('Hygiene Data'!I97)),NA())</f>
        <v>#N/A</v>
      </c>
      <c r="BP103" s="506" t="e">
        <f ca="1">+IF(AND(ISNUMBER(OFFSET('Hygiene Data'!$I$7,0,10*ROW('Hygiene Data'!I97))),'Data Summary'!EE103="Yes"),OFFSET('Hygiene Data'!$I$7,0,10*ROW('Hygiene Data'!I97)),NA())</f>
        <v>#N/A</v>
      </c>
      <c r="BQ103" s="506" t="e">
        <f ca="1">+IF(AND(ISNUMBER(OFFSET('Hygiene Data'!$I$9,0,10*ROW('Hygiene Data'!I97))),'Data Summary'!EF103="Yes"),OFFSET('Hygiene Data'!$I$9,0,10*ROW('Hygiene Data'!I97)),NA())</f>
        <v>#N/A</v>
      </c>
    </row>
    <row r="104" spans="1:69" x14ac:dyDescent="0.25">
      <c r="A104" s="502" t="e">
        <f ca="1">+RIGHT('Data Summary'!A104,LEN('Data Summary'!A104)-9)</f>
        <v>#VALUE!</v>
      </c>
      <c r="B104" s="476" t="str">
        <f ca="1">+IF(ISTEXT('Data Summary'!B104),'Data Summary'!B104,"")</f>
        <v/>
      </c>
      <c r="C104" s="503" t="e">
        <f ca="1">+VALUE('Data Summary'!C104)</f>
        <v>#VALUE!</v>
      </c>
      <c r="D104" s="504" t="e">
        <f ca="1">+IF(AND(ISNUMBER(OFFSET('Water Data'!$D$4,0,10*ROW('Water Data'!D98))),'Data Summary'!BS104="Yes"),100-OFFSET('Water Data'!$D$4,0,10*ROW('Water Data'!D98)),NA())</f>
        <v>#N/A</v>
      </c>
      <c r="E104" s="504" t="e">
        <f ca="1">+IF(AND(ISNUMBER(OFFSET('Water Data'!$D$6,0,10*ROW('Water Data'!D98))),'Data Summary'!BT104="Yes"),OFFSET('Water Data'!$D$6,0,10*ROW('Water Data'!D98)),NA())</f>
        <v>#N/A</v>
      </c>
      <c r="F104" s="504" t="e">
        <f ca="1">+IF(AND(ISNUMBER(OFFSET('Water Data'!$D$9,0,10*ROW('Water Data'!D98))),'Data Summary'!BU104="Yes"),OFFSET('Water Data'!$D$9,0,10*ROW('Water Data'!D98)),NA())</f>
        <v>#N/A</v>
      </c>
      <c r="G104" s="504" t="e">
        <f ca="1">+IF(AND(ISNUMBER(OFFSET('Water Data'!$E$4,0,10*ROW('Water Data'!E98))),'Data Summary'!BV104="Yes"),100-OFFSET('Water Data'!$E$4,0,10*ROW('Water Data'!E98)),NA())</f>
        <v>#N/A</v>
      </c>
      <c r="H104" s="504" t="e">
        <f ca="1">+IF(AND(ISNUMBER(OFFSET('Water Data'!$E$6,0,10*ROW('Water Data'!E98))),'Data Summary'!BW104="Yes"),OFFSET('Water Data'!$E$6,0,10*ROW('Water Data'!E98)),NA())</f>
        <v>#N/A</v>
      </c>
      <c r="I104" s="504" t="e">
        <f ca="1">+IF(AND(ISNUMBER(OFFSET('Water Data'!$E$9,0,10*ROW('Water Data'!E98))),'Data Summary'!BX104="Yes"),OFFSET('Water Data'!$E$9,0,10*ROW('Water Data'!E98)),NA())</f>
        <v>#N/A</v>
      </c>
      <c r="J104" s="504" t="e">
        <f ca="1">+IF(AND(ISNUMBER(OFFSET('Water Data'!$F$4,0,10*ROW('Water Data'!F98))),'Data Summary'!BY104="Yes"),100-OFFSET('Water Data'!$F$4,0,10*ROW('Water Data'!F98)),NA())</f>
        <v>#N/A</v>
      </c>
      <c r="K104" s="504" t="e">
        <f ca="1">+IF(AND(ISNUMBER(OFFSET('Water Data'!$F$6,0,10*ROW('Water Data'!F98))),'Data Summary'!BZ104="Yes"),OFFSET('Water Data'!$F$6,0,10*ROW('Water Data'!F98)),NA())</f>
        <v>#N/A</v>
      </c>
      <c r="L104" s="504" t="e">
        <f ca="1">+IF(AND(ISNUMBER(OFFSET('Water Data'!$F$9,0,10*ROW('Water Data'!F98))),'Data Summary'!CA104="Yes"),OFFSET('Water Data'!$F$9,0,10*ROW('Water Data'!F98)),NA())</f>
        <v>#N/A</v>
      </c>
      <c r="M104" s="504" t="e">
        <f ca="1">+IF(AND(ISNUMBER(OFFSET('Water Data'!$G$4,0,10*ROW('Water Data'!G98))),'Data Summary'!CB104="Yes"),100-OFFSET('Water Data'!$G$4,0,10*ROW('Water Data'!G98)),NA())</f>
        <v>#N/A</v>
      </c>
      <c r="N104" s="504" t="e">
        <f ca="1">+IF(AND(ISNUMBER(OFFSET('Water Data'!$G$6,0,10*ROW('Water Data'!G98))),'Data Summary'!CC104="Yes"),OFFSET('Water Data'!$G$6,0,10*ROW('Water Data'!G98)),NA())</f>
        <v>#N/A</v>
      </c>
      <c r="O104" s="504" t="e">
        <f ca="1">+IF(AND(ISNUMBER(OFFSET('Water Data'!$G$9,0,10*ROW('Water Data'!G98))),'Data Summary'!CD104="Yes"),OFFSET('Water Data'!$G$9,0,10*ROW('Water Data'!G98)),NA())</f>
        <v>#N/A</v>
      </c>
      <c r="P104" s="504" t="e">
        <f ca="1">+IF(AND(ISNUMBER(OFFSET('Water Data'!$H$4,0,10*ROW('Water Data'!H98))),'Data Summary'!CE104="Yes"),100-OFFSET('Water Data'!$H$4,0,10*ROW('Water Data'!H98)),NA())</f>
        <v>#N/A</v>
      </c>
      <c r="Q104" s="504" t="e">
        <f ca="1">+IF(AND(ISNUMBER(OFFSET('Water Data'!$H$6,0,10*ROW('Water Data'!H98))),'Data Summary'!CF104="Yes"),OFFSET('Water Data'!$H$6,0,10*ROW('Water Data'!H98)),NA())</f>
        <v>#N/A</v>
      </c>
      <c r="R104" s="504" t="e">
        <f ca="1">+IF(AND(ISNUMBER(OFFSET('Water Data'!$H$9,0,10*ROW('Water Data'!H98))),'Data Summary'!CG104="Yes"),OFFSET('Water Data'!$H$9,0,10*ROW('Water Data'!H98)),NA())</f>
        <v>#N/A</v>
      </c>
      <c r="S104" s="504" t="e">
        <f ca="1">+IF(AND(ISNUMBER(OFFSET('Water Data'!$I$4,0,10*ROW('Water Data'!I98))),'Data Summary'!CH104="Yes"),100-OFFSET('Water Data'!$I$4,0,10*ROW('Water Data'!I98)),NA())</f>
        <v>#N/A</v>
      </c>
      <c r="T104" s="504" t="e">
        <f ca="1">+IF(AND(ISNUMBER(OFFSET('Water Data'!$I$6,0,10*ROW('Water Data'!I98))),'Data Summary'!CI104="Yes"),OFFSET('Water Data'!$I$6,0,10*ROW('Water Data'!I98)),NA())</f>
        <v>#N/A</v>
      </c>
      <c r="U104" s="504" t="e">
        <f ca="1">+IF(AND(ISNUMBER(OFFSET('Water Data'!$I$9,0,10*ROW('Water Data'!I98))),'Data Summary'!CJ104="Yes"),OFFSET('Water Data'!$I$9,0,10*ROW('Water Data'!I98)),NA())</f>
        <v>#N/A</v>
      </c>
      <c r="V104" s="505" t="e">
        <f ca="1">+IF(AND(ISNUMBER(OFFSET('Sanitation Data'!$D$4,0,10*ROW('Sanitation Data'!D98))),'Data Summary'!CK104="Yes"),100-OFFSET('Sanitation Data'!$D$4,0,10*ROW('Sanitation Data'!D98)),NA())</f>
        <v>#N/A</v>
      </c>
      <c r="W104" s="505" t="e">
        <f ca="1">+IF(AND(ISNUMBER(OFFSET('Sanitation Data'!$D$6,0,10*ROW('Sanitation Data'!D98))),'Data Summary'!CL104="Yes"),OFFSET('Sanitation Data'!$D$6,0,10*ROW('Sanitation Data'!D98)),NA())</f>
        <v>#N/A</v>
      </c>
      <c r="X104" s="505" t="e">
        <f ca="1">+IF(AND(ISNUMBER(OFFSET('Sanitation Data'!$D$10,0,10*ROW('Sanitation Data'!D98))),'Data Summary'!CM104="Yes"),OFFSET('Sanitation Data'!$D$10,0,10*ROW('Sanitation Data'!D98)),NA())</f>
        <v>#N/A</v>
      </c>
      <c r="Y104" s="505" t="e">
        <f ca="1">+IF(AND(ISNUMBER(OFFSET('Sanitation Data'!$D$11,0,10*ROW('Sanitation Data'!D98))),'Data Summary'!CN104="Yes"),OFFSET('Sanitation Data'!$D$11,0,10*ROW('Sanitation Data'!D98)),NA())</f>
        <v>#N/A</v>
      </c>
      <c r="Z104" s="505" t="e">
        <f ca="1">+IF(AND(ISNUMBER(OFFSET('Sanitation Data'!$D$12,0,10*ROW('Sanitation Data'!D98))),'Data Summary'!CO104="Yes"),OFFSET('Sanitation Data'!$D$12,0,10*ROW('Sanitation Data'!D98)),NA())</f>
        <v>#N/A</v>
      </c>
      <c r="AA104" s="505" t="e">
        <f ca="1">+IF(AND(ISNUMBER(OFFSET('Sanitation Data'!$E$4,0,10*ROW('Sanitation Data'!E98))),'Data Summary'!CP104="Yes"),100-OFFSET('Sanitation Data'!$E$4,0,10*ROW('Sanitation Data'!E98)),NA())</f>
        <v>#N/A</v>
      </c>
      <c r="AB104" s="505" t="e">
        <f ca="1">+IF(AND(ISNUMBER(OFFSET('Sanitation Data'!$E$6,0,10*ROW('Sanitation Data'!E98))),'Data Summary'!CQ104="Yes"),OFFSET('Sanitation Data'!$E$6,0,10*ROW('Sanitation Data'!E98)),NA())</f>
        <v>#N/A</v>
      </c>
      <c r="AC104" s="505" t="e">
        <f ca="1">+IF(AND(ISNUMBER(OFFSET('Sanitation Data'!$E$10,0,10*ROW('Sanitation Data'!E98))),'Data Summary'!CR104="Yes"),OFFSET('Sanitation Data'!$E$10,0,10*ROW('Sanitation Data'!E98)),NA())</f>
        <v>#N/A</v>
      </c>
      <c r="AD104" s="505" t="e">
        <f ca="1">+IF(AND(ISNUMBER(OFFSET('Sanitation Data'!$E$11,0,10*ROW('Sanitation Data'!E98))),'Data Summary'!CS104="Yes"),OFFSET('Sanitation Data'!$E$11,0,10*ROW('Sanitation Data'!E98)),NA())</f>
        <v>#N/A</v>
      </c>
      <c r="AE104" s="505" t="e">
        <f ca="1">+IF(AND(ISNUMBER(OFFSET('Sanitation Data'!$E$12,0,10*ROW('Sanitation Data'!E98))),'Data Summary'!CT104="Yes"),OFFSET('Sanitation Data'!$E$12,0,10*ROW('Sanitation Data'!E98)),NA())</f>
        <v>#N/A</v>
      </c>
      <c r="AF104" s="505" t="e">
        <f ca="1">+IF(AND(ISNUMBER(OFFSET('Sanitation Data'!$F$4,0,10*ROW('Sanitation Data'!F98))),'Data Summary'!CU104="Yes"),100-OFFSET('Sanitation Data'!$F$4,0,10*ROW('Sanitation Data'!F98)),NA())</f>
        <v>#N/A</v>
      </c>
      <c r="AG104" s="505" t="e">
        <f ca="1">+IF(AND(ISNUMBER(OFFSET('Sanitation Data'!$F$6,0,10*ROW('Sanitation Data'!F98))),'Data Summary'!CV104="Yes"),OFFSET('Sanitation Data'!$F$6,0,10*ROW('Sanitation Data'!F98)),NA())</f>
        <v>#N/A</v>
      </c>
      <c r="AH104" s="505" t="e">
        <f ca="1">+IF(AND(ISNUMBER(OFFSET('Sanitation Data'!$F$10,0,10*ROW('Sanitation Data'!F98))),'Data Summary'!CW104="Yes"),OFFSET('Sanitation Data'!$F$10,0,10*ROW('Sanitation Data'!F98)),NA())</f>
        <v>#N/A</v>
      </c>
      <c r="AI104" s="505" t="e">
        <f ca="1">+IF(AND(ISNUMBER(OFFSET('Sanitation Data'!$F$11,0,10*ROW('Sanitation Data'!F98))),'Data Summary'!CX104="Yes"),OFFSET('Sanitation Data'!$F$11,0,10*ROW('Sanitation Data'!F98)),NA())</f>
        <v>#N/A</v>
      </c>
      <c r="AJ104" s="505" t="e">
        <f ca="1">+IF(AND(ISNUMBER(OFFSET('Sanitation Data'!$F$12,0,10*ROW('Sanitation Data'!F98))),'Data Summary'!CY104="Yes"),OFFSET('Sanitation Data'!$F$12,0,10*ROW('Sanitation Data'!F98)),NA())</f>
        <v>#N/A</v>
      </c>
      <c r="AK104" s="505" t="e">
        <f ca="1">+IF(AND(ISNUMBER(OFFSET('Sanitation Data'!$G$4,0,10*ROW('Sanitation Data'!G98))),'Data Summary'!CZ104="Yes"),100-OFFSET('Sanitation Data'!$G$4,0,10*ROW('Sanitation Data'!G98)),NA())</f>
        <v>#N/A</v>
      </c>
      <c r="AL104" s="505" t="e">
        <f ca="1">+IF(AND(ISNUMBER(OFFSET('Sanitation Data'!$G$6,0,10*ROW('Sanitation Data'!G98))),'Data Summary'!DA104="Yes"),OFFSET('Sanitation Data'!$G$6,0,10*ROW('Sanitation Data'!G98)),NA())</f>
        <v>#N/A</v>
      </c>
      <c r="AM104" s="505" t="e">
        <f ca="1">+IF(AND(ISNUMBER(OFFSET('Sanitation Data'!$G$10,0,10*ROW('Sanitation Data'!G98))),'Data Summary'!DB104="Yes"),OFFSET('Sanitation Data'!$G$10,0,10*ROW('Sanitation Data'!G98)),NA())</f>
        <v>#N/A</v>
      </c>
      <c r="AN104" s="505" t="e">
        <f ca="1">+IF(AND(ISNUMBER(OFFSET('Sanitation Data'!$G$11,0,10*ROW('Sanitation Data'!G98))),'Data Summary'!DC104="Yes"),OFFSET('Sanitation Data'!$G$11,0,10*ROW('Sanitation Data'!G98)),NA())</f>
        <v>#N/A</v>
      </c>
      <c r="AO104" s="505" t="e">
        <f ca="1">+IF(AND(ISNUMBER(OFFSET('Sanitation Data'!$G$12,0,10*ROW('Sanitation Data'!G98))),'Data Summary'!DD104="Yes"),OFFSET('Sanitation Data'!$G$12,0,10*ROW('Sanitation Data'!G98)),NA())</f>
        <v>#N/A</v>
      </c>
      <c r="AP104" s="505" t="e">
        <f ca="1">+IF(AND(ISNUMBER(OFFSET('Sanitation Data'!$H$4,0,10*ROW('Sanitation Data'!H98))),'Data Summary'!DE104="Yes"),100-OFFSET('Sanitation Data'!$H$4,0,10*ROW('Sanitation Data'!H98)),NA())</f>
        <v>#N/A</v>
      </c>
      <c r="AQ104" s="505" t="e">
        <f ca="1">+IF(AND(ISNUMBER(OFFSET('Sanitation Data'!$H$6,0,10*ROW('Sanitation Data'!H98))),'Data Summary'!DF104="Yes"),OFFSET('Sanitation Data'!$H$6,0,10*ROW('Sanitation Data'!H98)),NA())</f>
        <v>#N/A</v>
      </c>
      <c r="AR104" s="505" t="e">
        <f ca="1">+IF(AND(ISNUMBER(OFFSET('Sanitation Data'!$H$10,0,10*ROW('Sanitation Data'!H98))),'Data Summary'!DG104="Yes"),OFFSET('Sanitation Data'!$H$10,0,10*ROW('Sanitation Data'!H98)),NA())</f>
        <v>#N/A</v>
      </c>
      <c r="AS104" s="505" t="e">
        <f ca="1">+IF(AND(ISNUMBER(OFFSET('Sanitation Data'!$H$11,0,10*ROW('Sanitation Data'!H98))),'Data Summary'!DH104="Yes"),OFFSET('Sanitation Data'!$H$11,0,10*ROW('Sanitation Data'!H98)),NA())</f>
        <v>#N/A</v>
      </c>
      <c r="AT104" s="505" t="e">
        <f ca="1">+IF(AND(ISNUMBER(OFFSET('Sanitation Data'!$H$12,0,10*ROW('Sanitation Data'!H98))),'Data Summary'!DI104="Yes"),OFFSET('Sanitation Data'!$H$12,0,10*ROW('Sanitation Data'!H98)),NA())</f>
        <v>#N/A</v>
      </c>
      <c r="AU104" s="505" t="e">
        <f ca="1">+IF(AND(ISNUMBER(OFFSET('Sanitation Data'!$I$4,0,10*ROW('Sanitation Data'!I98))),'Data Summary'!DJ104="Yes"),100-OFFSET('Sanitation Data'!$I$4,0,10*ROW('Sanitation Data'!I98)),NA())</f>
        <v>#N/A</v>
      </c>
      <c r="AV104" s="505" t="e">
        <f ca="1">+IF(AND(ISNUMBER(OFFSET('Sanitation Data'!$I$6,0,10*ROW('Sanitation Data'!I98))),'Data Summary'!DK104="Yes"),OFFSET('Sanitation Data'!$I$6,0,10*ROW('Sanitation Data'!I98)),NA())</f>
        <v>#N/A</v>
      </c>
      <c r="AW104" s="505" t="e">
        <f ca="1">+IF(AND(ISNUMBER(OFFSET('Sanitation Data'!$I$10,0,10*ROW('Sanitation Data'!I98))),'Data Summary'!DL104="Yes"),OFFSET('Sanitation Data'!$I$10,0,10*ROW('Sanitation Data'!I98)),NA())</f>
        <v>#N/A</v>
      </c>
      <c r="AX104" s="505" t="e">
        <f ca="1">+IF(AND(ISNUMBER(OFFSET('Sanitation Data'!$I$11,0,10*ROW('Sanitation Data'!I98))),'Data Summary'!DM104="Yes"),OFFSET('Sanitation Data'!$I$11,0,10*ROW('Sanitation Data'!I98)),NA())</f>
        <v>#N/A</v>
      </c>
      <c r="AY104" s="505" t="e">
        <f ca="1">+IF(AND(ISNUMBER(OFFSET('Sanitation Data'!$I$12,0,10*ROW('Sanitation Data'!I98))),'Data Summary'!DN104="Yes"),OFFSET('Sanitation Data'!$I$12,0,10*ROW('Sanitation Data'!I98)),NA())</f>
        <v>#N/A</v>
      </c>
      <c r="AZ104" s="506" t="e">
        <f ca="1">+IF(AND(ISNUMBER(OFFSET('Hygiene Data'!$D$5,0,10*ROW('Hygiene Data'!D98))),'Data Summary'!DO104="Yes"),OFFSET('Hygiene Data'!$D$5,0,10*ROW('Hygiene Data'!D98)),NA())</f>
        <v>#N/A</v>
      </c>
      <c r="BA104" s="506" t="e">
        <f ca="1">+IF(AND(ISNUMBER(OFFSET('Hygiene Data'!$D$7,0,10*ROW('Hygiene Data'!D98))),'Data Summary'!DP104="Yes"),OFFSET('Hygiene Data'!$D$7,0,10*ROW('Hygiene Data'!D98)),NA())</f>
        <v>#N/A</v>
      </c>
      <c r="BB104" s="506" t="e">
        <f ca="1">+IF(AND(ISNUMBER(OFFSET('Hygiene Data'!$D$9,0,10*ROW('Hygiene Data'!D98))),'Data Summary'!DQ104="Yes"),OFFSET('Hygiene Data'!$D$9,0,10*ROW('Hygiene Data'!D98)),NA())</f>
        <v>#N/A</v>
      </c>
      <c r="BC104" s="506" t="e">
        <f ca="1">+IF(AND(ISNUMBER(OFFSET('Hygiene Data'!$E$5,0,10*ROW('Hygiene Data'!E98))),'Data Summary'!DR104="Yes"),OFFSET('Hygiene Data'!$E$5,0,10*ROW('Hygiene Data'!E98)),NA())</f>
        <v>#N/A</v>
      </c>
      <c r="BD104" s="506" t="e">
        <f ca="1">+IF(AND(ISNUMBER(OFFSET('Hygiene Data'!$E$7,0,10*ROW('Hygiene Data'!E98))),'Data Summary'!DS104="Yes"),OFFSET('Hygiene Data'!$E$7,0,10*ROW('Hygiene Data'!E98)),NA())</f>
        <v>#N/A</v>
      </c>
      <c r="BE104" s="506" t="e">
        <f ca="1">+IF(AND(ISNUMBER(OFFSET('Hygiene Data'!$E$9,0,10*ROW('Hygiene Data'!E98))),'Data Summary'!DT104="Yes"),OFFSET('Hygiene Data'!$E$9,0,10*ROW('Hygiene Data'!E98)),NA())</f>
        <v>#N/A</v>
      </c>
      <c r="BF104" s="506" t="e">
        <f ca="1">+IF(AND(ISNUMBER(OFFSET('Hygiene Data'!$F$5,0,10*ROW('Hygiene Data'!F98))),'Data Summary'!DU104="Yes"),OFFSET('Hygiene Data'!$F$5,0,10*ROW('Hygiene Data'!F98)),NA())</f>
        <v>#N/A</v>
      </c>
      <c r="BG104" s="506" t="e">
        <f ca="1">+IF(AND(ISNUMBER(OFFSET('Hygiene Data'!$F$7,0,10*ROW('Hygiene Data'!F98))),'Data Summary'!DV104="Yes"),OFFSET('Hygiene Data'!$F$7,0,10*ROW('Hygiene Data'!F98)),NA())</f>
        <v>#N/A</v>
      </c>
      <c r="BH104" s="506" t="e">
        <f ca="1">+IF(AND(ISNUMBER(OFFSET('Hygiene Data'!$F$9,0,10*ROW('Hygiene Data'!F98))),'Data Summary'!DW104="Yes"),OFFSET('Hygiene Data'!$F$9,0,10*ROW('Hygiene Data'!F98)),NA())</f>
        <v>#N/A</v>
      </c>
      <c r="BI104" s="506" t="e">
        <f ca="1">+IF(AND(ISNUMBER(OFFSET('Hygiene Data'!$G$5,0,10*ROW('Hygiene Data'!G98))),'Data Summary'!DX104="Yes"),OFFSET('Hygiene Data'!$G$5,0,10*ROW('Hygiene Data'!G98)),NA())</f>
        <v>#N/A</v>
      </c>
      <c r="BJ104" s="506" t="e">
        <f ca="1">+IF(AND(ISNUMBER(OFFSET('Hygiene Data'!$G$7,0,10*ROW('Hygiene Data'!G98))),'Data Summary'!DY104="Yes"),OFFSET('Hygiene Data'!$G$7,0,10*ROW('Hygiene Data'!G98)),NA())</f>
        <v>#N/A</v>
      </c>
      <c r="BK104" s="506" t="e">
        <f ca="1">+IF(AND(ISNUMBER(OFFSET('Hygiene Data'!$G$9,0,10*ROW('Hygiene Data'!G98))),'Data Summary'!DZ104="Yes"),OFFSET('Hygiene Data'!$G$9,0,10*ROW('Hygiene Data'!G98)),NA())</f>
        <v>#N/A</v>
      </c>
      <c r="BL104" s="506" t="e">
        <f ca="1">+IF(AND(ISNUMBER(OFFSET('Hygiene Data'!$H$5,0,10*ROW('Hygiene Data'!H98))),'Data Summary'!EA104="Yes"),OFFSET('Hygiene Data'!$H$5,0,10*ROW('Hygiene Data'!H98)),NA())</f>
        <v>#N/A</v>
      </c>
      <c r="BM104" s="506" t="e">
        <f ca="1">+IF(AND(ISNUMBER(OFFSET('Hygiene Data'!$H$7,0,10*ROW('Hygiene Data'!H98))),'Data Summary'!EB104="Yes"),OFFSET('Hygiene Data'!$H$7,0,10*ROW('Hygiene Data'!H98)),NA())</f>
        <v>#N/A</v>
      </c>
      <c r="BN104" s="506" t="e">
        <f ca="1">+IF(AND(ISNUMBER(OFFSET('Hygiene Data'!$H$9,0,10*ROW('Hygiene Data'!H98))),'Data Summary'!EC104="Yes"),OFFSET('Hygiene Data'!$H$9,0,10*ROW('Hygiene Data'!H98)),NA())</f>
        <v>#N/A</v>
      </c>
      <c r="BO104" s="506" t="e">
        <f ca="1">+IF(AND(ISNUMBER(OFFSET('Hygiene Data'!$I$5,0,10*ROW('Hygiene Data'!I98))),'Data Summary'!ED104="Yes"),OFFSET('Hygiene Data'!$I$5,0,10*ROW('Hygiene Data'!I98)),NA())</f>
        <v>#N/A</v>
      </c>
      <c r="BP104" s="506" t="e">
        <f ca="1">+IF(AND(ISNUMBER(OFFSET('Hygiene Data'!$I$7,0,10*ROW('Hygiene Data'!I98))),'Data Summary'!EE104="Yes"),OFFSET('Hygiene Data'!$I$7,0,10*ROW('Hygiene Data'!I98)),NA())</f>
        <v>#N/A</v>
      </c>
      <c r="BQ104" s="506" t="e">
        <f ca="1">+IF(AND(ISNUMBER(OFFSET('Hygiene Data'!$I$9,0,10*ROW('Hygiene Data'!I98))),'Data Summary'!EF104="Yes"),OFFSET('Hygiene Data'!$I$9,0,10*ROW('Hygiene Data'!I98)),NA())</f>
        <v>#N/A</v>
      </c>
    </row>
    <row r="105" spans="1:69" x14ac:dyDescent="0.25">
      <c r="A105" s="502" t="e">
        <f ca="1">+RIGHT('Data Summary'!A105,LEN('Data Summary'!A105)-9)</f>
        <v>#VALUE!</v>
      </c>
      <c r="B105" s="476" t="str">
        <f ca="1">+IF(ISTEXT('Data Summary'!B105),'Data Summary'!B105,"")</f>
        <v/>
      </c>
      <c r="C105" s="503" t="e">
        <f ca="1">+VALUE('Data Summary'!C105)</f>
        <v>#VALUE!</v>
      </c>
      <c r="D105" s="504" t="e">
        <f ca="1">+IF(AND(ISNUMBER(OFFSET('Water Data'!$D$4,0,10*ROW('Water Data'!D99))),'Data Summary'!BS105="Yes"),100-OFFSET('Water Data'!$D$4,0,10*ROW('Water Data'!D99)),NA())</f>
        <v>#N/A</v>
      </c>
      <c r="E105" s="504" t="e">
        <f ca="1">+IF(AND(ISNUMBER(OFFSET('Water Data'!$D$6,0,10*ROW('Water Data'!D99))),'Data Summary'!BT105="Yes"),OFFSET('Water Data'!$D$6,0,10*ROW('Water Data'!D99)),NA())</f>
        <v>#N/A</v>
      </c>
      <c r="F105" s="504" t="e">
        <f ca="1">+IF(AND(ISNUMBER(OFFSET('Water Data'!$D$9,0,10*ROW('Water Data'!D99))),'Data Summary'!BU105="Yes"),OFFSET('Water Data'!$D$9,0,10*ROW('Water Data'!D99)),NA())</f>
        <v>#N/A</v>
      </c>
      <c r="G105" s="504" t="e">
        <f ca="1">+IF(AND(ISNUMBER(OFFSET('Water Data'!$E$4,0,10*ROW('Water Data'!E99))),'Data Summary'!BV105="Yes"),100-OFFSET('Water Data'!$E$4,0,10*ROW('Water Data'!E99)),NA())</f>
        <v>#N/A</v>
      </c>
      <c r="H105" s="504" t="e">
        <f ca="1">+IF(AND(ISNUMBER(OFFSET('Water Data'!$E$6,0,10*ROW('Water Data'!E99))),'Data Summary'!BW105="Yes"),OFFSET('Water Data'!$E$6,0,10*ROW('Water Data'!E99)),NA())</f>
        <v>#N/A</v>
      </c>
      <c r="I105" s="504" t="e">
        <f ca="1">+IF(AND(ISNUMBER(OFFSET('Water Data'!$E$9,0,10*ROW('Water Data'!E99))),'Data Summary'!BX105="Yes"),OFFSET('Water Data'!$E$9,0,10*ROW('Water Data'!E99)),NA())</f>
        <v>#N/A</v>
      </c>
      <c r="J105" s="504" t="e">
        <f ca="1">+IF(AND(ISNUMBER(OFFSET('Water Data'!$F$4,0,10*ROW('Water Data'!F99))),'Data Summary'!BY105="Yes"),100-OFFSET('Water Data'!$F$4,0,10*ROW('Water Data'!F99)),NA())</f>
        <v>#N/A</v>
      </c>
      <c r="K105" s="504" t="e">
        <f ca="1">+IF(AND(ISNUMBER(OFFSET('Water Data'!$F$6,0,10*ROW('Water Data'!F99))),'Data Summary'!BZ105="Yes"),OFFSET('Water Data'!$F$6,0,10*ROW('Water Data'!F99)),NA())</f>
        <v>#N/A</v>
      </c>
      <c r="L105" s="504" t="e">
        <f ca="1">+IF(AND(ISNUMBER(OFFSET('Water Data'!$F$9,0,10*ROW('Water Data'!F99))),'Data Summary'!CA105="Yes"),OFFSET('Water Data'!$F$9,0,10*ROW('Water Data'!F99)),NA())</f>
        <v>#N/A</v>
      </c>
      <c r="M105" s="504" t="e">
        <f ca="1">+IF(AND(ISNUMBER(OFFSET('Water Data'!$G$4,0,10*ROW('Water Data'!G99))),'Data Summary'!CB105="Yes"),100-OFFSET('Water Data'!$G$4,0,10*ROW('Water Data'!G99)),NA())</f>
        <v>#N/A</v>
      </c>
      <c r="N105" s="504" t="e">
        <f ca="1">+IF(AND(ISNUMBER(OFFSET('Water Data'!$G$6,0,10*ROW('Water Data'!G99))),'Data Summary'!CC105="Yes"),OFFSET('Water Data'!$G$6,0,10*ROW('Water Data'!G99)),NA())</f>
        <v>#N/A</v>
      </c>
      <c r="O105" s="504" t="e">
        <f ca="1">+IF(AND(ISNUMBER(OFFSET('Water Data'!$G$9,0,10*ROW('Water Data'!G99))),'Data Summary'!CD105="Yes"),OFFSET('Water Data'!$G$9,0,10*ROW('Water Data'!G99)),NA())</f>
        <v>#N/A</v>
      </c>
      <c r="P105" s="504" t="e">
        <f ca="1">+IF(AND(ISNUMBER(OFFSET('Water Data'!$H$4,0,10*ROW('Water Data'!H99))),'Data Summary'!CE105="Yes"),100-OFFSET('Water Data'!$H$4,0,10*ROW('Water Data'!H99)),NA())</f>
        <v>#N/A</v>
      </c>
      <c r="Q105" s="504" t="e">
        <f ca="1">+IF(AND(ISNUMBER(OFFSET('Water Data'!$H$6,0,10*ROW('Water Data'!H99))),'Data Summary'!CF105="Yes"),OFFSET('Water Data'!$H$6,0,10*ROW('Water Data'!H99)),NA())</f>
        <v>#N/A</v>
      </c>
      <c r="R105" s="504" t="e">
        <f ca="1">+IF(AND(ISNUMBER(OFFSET('Water Data'!$H$9,0,10*ROW('Water Data'!H99))),'Data Summary'!CG105="Yes"),OFFSET('Water Data'!$H$9,0,10*ROW('Water Data'!H99)),NA())</f>
        <v>#N/A</v>
      </c>
      <c r="S105" s="504" t="e">
        <f ca="1">+IF(AND(ISNUMBER(OFFSET('Water Data'!$I$4,0,10*ROW('Water Data'!I99))),'Data Summary'!CH105="Yes"),100-OFFSET('Water Data'!$I$4,0,10*ROW('Water Data'!I99)),NA())</f>
        <v>#N/A</v>
      </c>
      <c r="T105" s="504" t="e">
        <f ca="1">+IF(AND(ISNUMBER(OFFSET('Water Data'!$I$6,0,10*ROW('Water Data'!I99))),'Data Summary'!CI105="Yes"),OFFSET('Water Data'!$I$6,0,10*ROW('Water Data'!I99)),NA())</f>
        <v>#N/A</v>
      </c>
      <c r="U105" s="504" t="e">
        <f ca="1">+IF(AND(ISNUMBER(OFFSET('Water Data'!$I$9,0,10*ROW('Water Data'!I99))),'Data Summary'!CJ105="Yes"),OFFSET('Water Data'!$I$9,0,10*ROW('Water Data'!I99)),NA())</f>
        <v>#N/A</v>
      </c>
      <c r="V105" s="505" t="e">
        <f ca="1">+IF(AND(ISNUMBER(OFFSET('Sanitation Data'!$D$4,0,10*ROW('Sanitation Data'!D99))),'Data Summary'!CK105="Yes"),100-OFFSET('Sanitation Data'!$D$4,0,10*ROW('Sanitation Data'!D99)),NA())</f>
        <v>#N/A</v>
      </c>
      <c r="W105" s="505" t="e">
        <f ca="1">+IF(AND(ISNUMBER(OFFSET('Sanitation Data'!$D$6,0,10*ROW('Sanitation Data'!D99))),'Data Summary'!CL105="Yes"),OFFSET('Sanitation Data'!$D$6,0,10*ROW('Sanitation Data'!D99)),NA())</f>
        <v>#N/A</v>
      </c>
      <c r="X105" s="505" t="e">
        <f ca="1">+IF(AND(ISNUMBER(OFFSET('Sanitation Data'!$D$10,0,10*ROW('Sanitation Data'!D99))),'Data Summary'!CM105="Yes"),OFFSET('Sanitation Data'!$D$10,0,10*ROW('Sanitation Data'!D99)),NA())</f>
        <v>#N/A</v>
      </c>
      <c r="Y105" s="505" t="e">
        <f ca="1">+IF(AND(ISNUMBER(OFFSET('Sanitation Data'!$D$11,0,10*ROW('Sanitation Data'!D99))),'Data Summary'!CN105="Yes"),OFFSET('Sanitation Data'!$D$11,0,10*ROW('Sanitation Data'!D99)),NA())</f>
        <v>#N/A</v>
      </c>
      <c r="Z105" s="505" t="e">
        <f ca="1">+IF(AND(ISNUMBER(OFFSET('Sanitation Data'!$D$12,0,10*ROW('Sanitation Data'!D99))),'Data Summary'!CO105="Yes"),OFFSET('Sanitation Data'!$D$12,0,10*ROW('Sanitation Data'!D99)),NA())</f>
        <v>#N/A</v>
      </c>
      <c r="AA105" s="505" t="e">
        <f ca="1">+IF(AND(ISNUMBER(OFFSET('Sanitation Data'!$E$4,0,10*ROW('Sanitation Data'!E99))),'Data Summary'!CP105="Yes"),100-OFFSET('Sanitation Data'!$E$4,0,10*ROW('Sanitation Data'!E99)),NA())</f>
        <v>#N/A</v>
      </c>
      <c r="AB105" s="505" t="e">
        <f ca="1">+IF(AND(ISNUMBER(OFFSET('Sanitation Data'!$E$6,0,10*ROW('Sanitation Data'!E99))),'Data Summary'!CQ105="Yes"),OFFSET('Sanitation Data'!$E$6,0,10*ROW('Sanitation Data'!E99)),NA())</f>
        <v>#N/A</v>
      </c>
      <c r="AC105" s="505" t="e">
        <f ca="1">+IF(AND(ISNUMBER(OFFSET('Sanitation Data'!$E$10,0,10*ROW('Sanitation Data'!E99))),'Data Summary'!CR105="Yes"),OFFSET('Sanitation Data'!$E$10,0,10*ROW('Sanitation Data'!E99)),NA())</f>
        <v>#N/A</v>
      </c>
      <c r="AD105" s="505" t="e">
        <f ca="1">+IF(AND(ISNUMBER(OFFSET('Sanitation Data'!$E$11,0,10*ROW('Sanitation Data'!E99))),'Data Summary'!CS105="Yes"),OFFSET('Sanitation Data'!$E$11,0,10*ROW('Sanitation Data'!E99)),NA())</f>
        <v>#N/A</v>
      </c>
      <c r="AE105" s="505" t="e">
        <f ca="1">+IF(AND(ISNUMBER(OFFSET('Sanitation Data'!$E$12,0,10*ROW('Sanitation Data'!E99))),'Data Summary'!CT105="Yes"),OFFSET('Sanitation Data'!$E$12,0,10*ROW('Sanitation Data'!E99)),NA())</f>
        <v>#N/A</v>
      </c>
      <c r="AF105" s="505" t="e">
        <f ca="1">+IF(AND(ISNUMBER(OFFSET('Sanitation Data'!$F$4,0,10*ROW('Sanitation Data'!F99))),'Data Summary'!CU105="Yes"),100-OFFSET('Sanitation Data'!$F$4,0,10*ROW('Sanitation Data'!F99)),NA())</f>
        <v>#N/A</v>
      </c>
      <c r="AG105" s="505" t="e">
        <f ca="1">+IF(AND(ISNUMBER(OFFSET('Sanitation Data'!$F$6,0,10*ROW('Sanitation Data'!F99))),'Data Summary'!CV105="Yes"),OFFSET('Sanitation Data'!$F$6,0,10*ROW('Sanitation Data'!F99)),NA())</f>
        <v>#N/A</v>
      </c>
      <c r="AH105" s="505" t="e">
        <f ca="1">+IF(AND(ISNUMBER(OFFSET('Sanitation Data'!$F$10,0,10*ROW('Sanitation Data'!F99))),'Data Summary'!CW105="Yes"),OFFSET('Sanitation Data'!$F$10,0,10*ROW('Sanitation Data'!F99)),NA())</f>
        <v>#N/A</v>
      </c>
      <c r="AI105" s="505" t="e">
        <f ca="1">+IF(AND(ISNUMBER(OFFSET('Sanitation Data'!$F$11,0,10*ROW('Sanitation Data'!F99))),'Data Summary'!CX105="Yes"),OFFSET('Sanitation Data'!$F$11,0,10*ROW('Sanitation Data'!F99)),NA())</f>
        <v>#N/A</v>
      </c>
      <c r="AJ105" s="505" t="e">
        <f ca="1">+IF(AND(ISNUMBER(OFFSET('Sanitation Data'!$F$12,0,10*ROW('Sanitation Data'!F99))),'Data Summary'!CY105="Yes"),OFFSET('Sanitation Data'!$F$12,0,10*ROW('Sanitation Data'!F99)),NA())</f>
        <v>#N/A</v>
      </c>
      <c r="AK105" s="505" t="e">
        <f ca="1">+IF(AND(ISNUMBER(OFFSET('Sanitation Data'!$G$4,0,10*ROW('Sanitation Data'!G99))),'Data Summary'!CZ105="Yes"),100-OFFSET('Sanitation Data'!$G$4,0,10*ROW('Sanitation Data'!G99)),NA())</f>
        <v>#N/A</v>
      </c>
      <c r="AL105" s="505" t="e">
        <f ca="1">+IF(AND(ISNUMBER(OFFSET('Sanitation Data'!$G$6,0,10*ROW('Sanitation Data'!G99))),'Data Summary'!DA105="Yes"),OFFSET('Sanitation Data'!$G$6,0,10*ROW('Sanitation Data'!G99)),NA())</f>
        <v>#N/A</v>
      </c>
      <c r="AM105" s="505" t="e">
        <f ca="1">+IF(AND(ISNUMBER(OFFSET('Sanitation Data'!$G$10,0,10*ROW('Sanitation Data'!G99))),'Data Summary'!DB105="Yes"),OFFSET('Sanitation Data'!$G$10,0,10*ROW('Sanitation Data'!G99)),NA())</f>
        <v>#N/A</v>
      </c>
      <c r="AN105" s="505" t="e">
        <f ca="1">+IF(AND(ISNUMBER(OFFSET('Sanitation Data'!$G$11,0,10*ROW('Sanitation Data'!G99))),'Data Summary'!DC105="Yes"),OFFSET('Sanitation Data'!$G$11,0,10*ROW('Sanitation Data'!G99)),NA())</f>
        <v>#N/A</v>
      </c>
      <c r="AO105" s="505" t="e">
        <f ca="1">+IF(AND(ISNUMBER(OFFSET('Sanitation Data'!$G$12,0,10*ROW('Sanitation Data'!G99))),'Data Summary'!DD105="Yes"),OFFSET('Sanitation Data'!$G$12,0,10*ROW('Sanitation Data'!G99)),NA())</f>
        <v>#N/A</v>
      </c>
      <c r="AP105" s="505" t="e">
        <f ca="1">+IF(AND(ISNUMBER(OFFSET('Sanitation Data'!$H$4,0,10*ROW('Sanitation Data'!H99))),'Data Summary'!DE105="Yes"),100-OFFSET('Sanitation Data'!$H$4,0,10*ROW('Sanitation Data'!H99)),NA())</f>
        <v>#N/A</v>
      </c>
      <c r="AQ105" s="505" t="e">
        <f ca="1">+IF(AND(ISNUMBER(OFFSET('Sanitation Data'!$H$6,0,10*ROW('Sanitation Data'!H99))),'Data Summary'!DF105="Yes"),OFFSET('Sanitation Data'!$H$6,0,10*ROW('Sanitation Data'!H99)),NA())</f>
        <v>#N/A</v>
      </c>
      <c r="AR105" s="505" t="e">
        <f ca="1">+IF(AND(ISNUMBER(OFFSET('Sanitation Data'!$H$10,0,10*ROW('Sanitation Data'!H99))),'Data Summary'!DG105="Yes"),OFFSET('Sanitation Data'!$H$10,0,10*ROW('Sanitation Data'!H99)),NA())</f>
        <v>#N/A</v>
      </c>
      <c r="AS105" s="505" t="e">
        <f ca="1">+IF(AND(ISNUMBER(OFFSET('Sanitation Data'!$H$11,0,10*ROW('Sanitation Data'!H99))),'Data Summary'!DH105="Yes"),OFFSET('Sanitation Data'!$H$11,0,10*ROW('Sanitation Data'!H99)),NA())</f>
        <v>#N/A</v>
      </c>
      <c r="AT105" s="505" t="e">
        <f ca="1">+IF(AND(ISNUMBER(OFFSET('Sanitation Data'!$H$12,0,10*ROW('Sanitation Data'!H99))),'Data Summary'!DI105="Yes"),OFFSET('Sanitation Data'!$H$12,0,10*ROW('Sanitation Data'!H99)),NA())</f>
        <v>#N/A</v>
      </c>
      <c r="AU105" s="505" t="e">
        <f ca="1">+IF(AND(ISNUMBER(OFFSET('Sanitation Data'!$I$4,0,10*ROW('Sanitation Data'!I99))),'Data Summary'!DJ105="Yes"),100-OFFSET('Sanitation Data'!$I$4,0,10*ROW('Sanitation Data'!I99)),NA())</f>
        <v>#N/A</v>
      </c>
      <c r="AV105" s="505" t="e">
        <f ca="1">+IF(AND(ISNUMBER(OFFSET('Sanitation Data'!$I$6,0,10*ROW('Sanitation Data'!I99))),'Data Summary'!DK105="Yes"),OFFSET('Sanitation Data'!$I$6,0,10*ROW('Sanitation Data'!I99)),NA())</f>
        <v>#N/A</v>
      </c>
      <c r="AW105" s="505" t="e">
        <f ca="1">+IF(AND(ISNUMBER(OFFSET('Sanitation Data'!$I$10,0,10*ROW('Sanitation Data'!I99))),'Data Summary'!DL105="Yes"),OFFSET('Sanitation Data'!$I$10,0,10*ROW('Sanitation Data'!I99)),NA())</f>
        <v>#N/A</v>
      </c>
      <c r="AX105" s="505" t="e">
        <f ca="1">+IF(AND(ISNUMBER(OFFSET('Sanitation Data'!$I$11,0,10*ROW('Sanitation Data'!I99))),'Data Summary'!DM105="Yes"),OFFSET('Sanitation Data'!$I$11,0,10*ROW('Sanitation Data'!I99)),NA())</f>
        <v>#N/A</v>
      </c>
      <c r="AY105" s="505" t="e">
        <f ca="1">+IF(AND(ISNUMBER(OFFSET('Sanitation Data'!$I$12,0,10*ROW('Sanitation Data'!I99))),'Data Summary'!DN105="Yes"),OFFSET('Sanitation Data'!$I$12,0,10*ROW('Sanitation Data'!I99)),NA())</f>
        <v>#N/A</v>
      </c>
      <c r="AZ105" s="506" t="e">
        <f ca="1">+IF(AND(ISNUMBER(OFFSET('Hygiene Data'!$D$5,0,10*ROW('Hygiene Data'!D99))),'Data Summary'!DO105="Yes"),OFFSET('Hygiene Data'!$D$5,0,10*ROW('Hygiene Data'!D99)),NA())</f>
        <v>#N/A</v>
      </c>
      <c r="BA105" s="506" t="e">
        <f ca="1">+IF(AND(ISNUMBER(OFFSET('Hygiene Data'!$D$7,0,10*ROW('Hygiene Data'!D99))),'Data Summary'!DP105="Yes"),OFFSET('Hygiene Data'!$D$7,0,10*ROW('Hygiene Data'!D99)),NA())</f>
        <v>#N/A</v>
      </c>
      <c r="BB105" s="506" t="e">
        <f ca="1">+IF(AND(ISNUMBER(OFFSET('Hygiene Data'!$D$9,0,10*ROW('Hygiene Data'!D99))),'Data Summary'!DQ105="Yes"),OFFSET('Hygiene Data'!$D$9,0,10*ROW('Hygiene Data'!D99)),NA())</f>
        <v>#N/A</v>
      </c>
      <c r="BC105" s="506" t="e">
        <f ca="1">+IF(AND(ISNUMBER(OFFSET('Hygiene Data'!$E$5,0,10*ROW('Hygiene Data'!E99))),'Data Summary'!DR105="Yes"),OFFSET('Hygiene Data'!$E$5,0,10*ROW('Hygiene Data'!E99)),NA())</f>
        <v>#N/A</v>
      </c>
      <c r="BD105" s="506" t="e">
        <f ca="1">+IF(AND(ISNUMBER(OFFSET('Hygiene Data'!$E$7,0,10*ROW('Hygiene Data'!E99))),'Data Summary'!DS105="Yes"),OFFSET('Hygiene Data'!$E$7,0,10*ROW('Hygiene Data'!E99)),NA())</f>
        <v>#N/A</v>
      </c>
      <c r="BE105" s="506" t="e">
        <f ca="1">+IF(AND(ISNUMBER(OFFSET('Hygiene Data'!$E$9,0,10*ROW('Hygiene Data'!E99))),'Data Summary'!DT105="Yes"),OFFSET('Hygiene Data'!$E$9,0,10*ROW('Hygiene Data'!E99)),NA())</f>
        <v>#N/A</v>
      </c>
      <c r="BF105" s="506" t="e">
        <f ca="1">+IF(AND(ISNUMBER(OFFSET('Hygiene Data'!$F$5,0,10*ROW('Hygiene Data'!F99))),'Data Summary'!DU105="Yes"),OFFSET('Hygiene Data'!$F$5,0,10*ROW('Hygiene Data'!F99)),NA())</f>
        <v>#N/A</v>
      </c>
      <c r="BG105" s="506" t="e">
        <f ca="1">+IF(AND(ISNUMBER(OFFSET('Hygiene Data'!$F$7,0,10*ROW('Hygiene Data'!F99))),'Data Summary'!DV105="Yes"),OFFSET('Hygiene Data'!$F$7,0,10*ROW('Hygiene Data'!F99)),NA())</f>
        <v>#N/A</v>
      </c>
      <c r="BH105" s="506" t="e">
        <f ca="1">+IF(AND(ISNUMBER(OFFSET('Hygiene Data'!$F$9,0,10*ROW('Hygiene Data'!F99))),'Data Summary'!DW105="Yes"),OFFSET('Hygiene Data'!$F$9,0,10*ROW('Hygiene Data'!F99)),NA())</f>
        <v>#N/A</v>
      </c>
      <c r="BI105" s="506" t="e">
        <f ca="1">+IF(AND(ISNUMBER(OFFSET('Hygiene Data'!$G$5,0,10*ROW('Hygiene Data'!G99))),'Data Summary'!DX105="Yes"),OFFSET('Hygiene Data'!$G$5,0,10*ROW('Hygiene Data'!G99)),NA())</f>
        <v>#N/A</v>
      </c>
      <c r="BJ105" s="506" t="e">
        <f ca="1">+IF(AND(ISNUMBER(OFFSET('Hygiene Data'!$G$7,0,10*ROW('Hygiene Data'!G99))),'Data Summary'!DY105="Yes"),OFFSET('Hygiene Data'!$G$7,0,10*ROW('Hygiene Data'!G99)),NA())</f>
        <v>#N/A</v>
      </c>
      <c r="BK105" s="506" t="e">
        <f ca="1">+IF(AND(ISNUMBER(OFFSET('Hygiene Data'!$G$9,0,10*ROW('Hygiene Data'!G99))),'Data Summary'!DZ105="Yes"),OFFSET('Hygiene Data'!$G$9,0,10*ROW('Hygiene Data'!G99)),NA())</f>
        <v>#N/A</v>
      </c>
      <c r="BL105" s="506" t="e">
        <f ca="1">+IF(AND(ISNUMBER(OFFSET('Hygiene Data'!$H$5,0,10*ROW('Hygiene Data'!H99))),'Data Summary'!EA105="Yes"),OFFSET('Hygiene Data'!$H$5,0,10*ROW('Hygiene Data'!H99)),NA())</f>
        <v>#N/A</v>
      </c>
      <c r="BM105" s="506" t="e">
        <f ca="1">+IF(AND(ISNUMBER(OFFSET('Hygiene Data'!$H$7,0,10*ROW('Hygiene Data'!H99))),'Data Summary'!EB105="Yes"),OFFSET('Hygiene Data'!$H$7,0,10*ROW('Hygiene Data'!H99)),NA())</f>
        <v>#N/A</v>
      </c>
      <c r="BN105" s="506" t="e">
        <f ca="1">+IF(AND(ISNUMBER(OFFSET('Hygiene Data'!$H$9,0,10*ROW('Hygiene Data'!H99))),'Data Summary'!EC105="Yes"),OFFSET('Hygiene Data'!$H$9,0,10*ROW('Hygiene Data'!H99)),NA())</f>
        <v>#N/A</v>
      </c>
      <c r="BO105" s="506" t="e">
        <f ca="1">+IF(AND(ISNUMBER(OFFSET('Hygiene Data'!$I$5,0,10*ROW('Hygiene Data'!I99))),'Data Summary'!ED105="Yes"),OFFSET('Hygiene Data'!$I$5,0,10*ROW('Hygiene Data'!I99)),NA())</f>
        <v>#N/A</v>
      </c>
      <c r="BP105" s="506" t="e">
        <f ca="1">+IF(AND(ISNUMBER(OFFSET('Hygiene Data'!$I$7,0,10*ROW('Hygiene Data'!I99))),'Data Summary'!EE105="Yes"),OFFSET('Hygiene Data'!$I$7,0,10*ROW('Hygiene Data'!I99)),NA())</f>
        <v>#N/A</v>
      </c>
      <c r="BQ105" s="506" t="e">
        <f ca="1">+IF(AND(ISNUMBER(OFFSET('Hygiene Data'!$I$9,0,10*ROW('Hygiene Data'!I99))),'Data Summary'!EF105="Yes"),OFFSET('Hygiene Data'!$I$9,0,10*ROW('Hygiene Data'!I99)),NA())</f>
        <v>#N/A</v>
      </c>
    </row>
    <row r="106" spans="1:69" x14ac:dyDescent="0.25">
      <c r="A106" s="502" t="e">
        <f ca="1">+RIGHT('Data Summary'!A106,LEN('Data Summary'!A106)-9)</f>
        <v>#VALUE!</v>
      </c>
      <c r="B106" s="476" t="str">
        <f ca="1">+IF(ISTEXT('Data Summary'!B106),'Data Summary'!B106,"")</f>
        <v/>
      </c>
      <c r="C106" s="503" t="e">
        <f ca="1">+VALUE('Data Summary'!C106)</f>
        <v>#VALUE!</v>
      </c>
      <c r="D106" s="504" t="e">
        <f ca="1">+IF(AND(ISNUMBER(OFFSET('Water Data'!$D$4,0,10*ROW('Water Data'!D100))),'Data Summary'!BS106="Yes"),100-OFFSET('Water Data'!$D$4,0,10*ROW('Water Data'!D100)),NA())</f>
        <v>#N/A</v>
      </c>
      <c r="E106" s="504" t="e">
        <f ca="1">+IF(AND(ISNUMBER(OFFSET('Water Data'!$D$6,0,10*ROW('Water Data'!D100))),'Data Summary'!BT106="Yes"),OFFSET('Water Data'!$D$6,0,10*ROW('Water Data'!D100)),NA())</f>
        <v>#N/A</v>
      </c>
      <c r="F106" s="504" t="e">
        <f ca="1">+IF(AND(ISNUMBER(OFFSET('Water Data'!$D$9,0,10*ROW('Water Data'!D100))),'Data Summary'!BU106="Yes"),OFFSET('Water Data'!$D$9,0,10*ROW('Water Data'!D100)),NA())</f>
        <v>#N/A</v>
      </c>
      <c r="G106" s="504" t="e">
        <f ca="1">+IF(AND(ISNUMBER(OFFSET('Water Data'!$E$4,0,10*ROW('Water Data'!E100))),'Data Summary'!BV106="Yes"),100-OFFSET('Water Data'!$E$4,0,10*ROW('Water Data'!E100)),NA())</f>
        <v>#N/A</v>
      </c>
      <c r="H106" s="504" t="e">
        <f ca="1">+IF(AND(ISNUMBER(OFFSET('Water Data'!$E$6,0,10*ROW('Water Data'!E100))),'Data Summary'!BW106="Yes"),OFFSET('Water Data'!$E$6,0,10*ROW('Water Data'!E100)),NA())</f>
        <v>#N/A</v>
      </c>
      <c r="I106" s="504" t="e">
        <f ca="1">+IF(AND(ISNUMBER(OFFSET('Water Data'!$E$9,0,10*ROW('Water Data'!E100))),'Data Summary'!BX106="Yes"),OFFSET('Water Data'!$E$9,0,10*ROW('Water Data'!E100)),NA())</f>
        <v>#N/A</v>
      </c>
      <c r="J106" s="504" t="e">
        <f ca="1">+IF(AND(ISNUMBER(OFFSET('Water Data'!$F$4,0,10*ROW('Water Data'!F100))),'Data Summary'!BY106="Yes"),100-OFFSET('Water Data'!$F$4,0,10*ROW('Water Data'!F100)),NA())</f>
        <v>#N/A</v>
      </c>
      <c r="K106" s="504" t="e">
        <f ca="1">+IF(AND(ISNUMBER(OFFSET('Water Data'!$F$6,0,10*ROW('Water Data'!F100))),'Data Summary'!BZ106="Yes"),OFFSET('Water Data'!$F$6,0,10*ROW('Water Data'!F100)),NA())</f>
        <v>#N/A</v>
      </c>
      <c r="L106" s="504" t="e">
        <f ca="1">+IF(AND(ISNUMBER(OFFSET('Water Data'!$F$9,0,10*ROW('Water Data'!F100))),'Data Summary'!CA106="Yes"),OFFSET('Water Data'!$F$9,0,10*ROW('Water Data'!F100)),NA())</f>
        <v>#N/A</v>
      </c>
      <c r="M106" s="504" t="e">
        <f ca="1">+IF(AND(ISNUMBER(OFFSET('Water Data'!$G$4,0,10*ROW('Water Data'!G100))),'Data Summary'!CB106="Yes"),100-OFFSET('Water Data'!$G$4,0,10*ROW('Water Data'!G100)),NA())</f>
        <v>#N/A</v>
      </c>
      <c r="N106" s="504" t="e">
        <f ca="1">+IF(AND(ISNUMBER(OFFSET('Water Data'!$G$6,0,10*ROW('Water Data'!G100))),'Data Summary'!CC106="Yes"),OFFSET('Water Data'!$G$6,0,10*ROW('Water Data'!G100)),NA())</f>
        <v>#N/A</v>
      </c>
      <c r="O106" s="504" t="e">
        <f ca="1">+IF(AND(ISNUMBER(OFFSET('Water Data'!$G$9,0,10*ROW('Water Data'!G100))),'Data Summary'!CD106="Yes"),OFFSET('Water Data'!$G$9,0,10*ROW('Water Data'!G100)),NA())</f>
        <v>#N/A</v>
      </c>
      <c r="P106" s="504" t="e">
        <f ca="1">+IF(AND(ISNUMBER(OFFSET('Water Data'!$H$4,0,10*ROW('Water Data'!H100))),'Data Summary'!CE106="Yes"),100-OFFSET('Water Data'!$H$4,0,10*ROW('Water Data'!H100)),NA())</f>
        <v>#N/A</v>
      </c>
      <c r="Q106" s="504" t="e">
        <f ca="1">+IF(AND(ISNUMBER(OFFSET('Water Data'!$H$6,0,10*ROW('Water Data'!H100))),'Data Summary'!CF106="Yes"),OFFSET('Water Data'!$H$6,0,10*ROW('Water Data'!H100)),NA())</f>
        <v>#N/A</v>
      </c>
      <c r="R106" s="504" t="e">
        <f ca="1">+IF(AND(ISNUMBER(OFFSET('Water Data'!$H$9,0,10*ROW('Water Data'!H100))),'Data Summary'!CG106="Yes"),OFFSET('Water Data'!$H$9,0,10*ROW('Water Data'!H100)),NA())</f>
        <v>#N/A</v>
      </c>
      <c r="S106" s="504" t="e">
        <f ca="1">+IF(AND(ISNUMBER(OFFSET('Water Data'!$I$4,0,10*ROW('Water Data'!I100))),'Data Summary'!CH106="Yes"),100-OFFSET('Water Data'!$I$4,0,10*ROW('Water Data'!I100)),NA())</f>
        <v>#N/A</v>
      </c>
      <c r="T106" s="504" t="e">
        <f ca="1">+IF(AND(ISNUMBER(OFFSET('Water Data'!$I$6,0,10*ROW('Water Data'!I100))),'Data Summary'!CI106="Yes"),OFFSET('Water Data'!$I$6,0,10*ROW('Water Data'!I100)),NA())</f>
        <v>#N/A</v>
      </c>
      <c r="U106" s="504" t="e">
        <f ca="1">+IF(AND(ISNUMBER(OFFSET('Water Data'!$I$9,0,10*ROW('Water Data'!I100))),'Data Summary'!CJ106="Yes"),OFFSET('Water Data'!$I$9,0,10*ROW('Water Data'!I100)),NA())</f>
        <v>#N/A</v>
      </c>
      <c r="V106" s="505" t="e">
        <f ca="1">+IF(AND(ISNUMBER(OFFSET('Sanitation Data'!$D$4,0,10*ROW('Sanitation Data'!D100))),'Data Summary'!CK106="Yes"),100-OFFSET('Sanitation Data'!$D$4,0,10*ROW('Sanitation Data'!D100)),NA())</f>
        <v>#N/A</v>
      </c>
      <c r="W106" s="505" t="e">
        <f ca="1">+IF(AND(ISNUMBER(OFFSET('Sanitation Data'!$D$6,0,10*ROW('Sanitation Data'!D100))),'Data Summary'!CL106="Yes"),OFFSET('Sanitation Data'!$D$6,0,10*ROW('Sanitation Data'!D100)),NA())</f>
        <v>#N/A</v>
      </c>
      <c r="X106" s="505" t="e">
        <f ca="1">+IF(AND(ISNUMBER(OFFSET('Sanitation Data'!$D$10,0,10*ROW('Sanitation Data'!D100))),'Data Summary'!CM106="Yes"),OFFSET('Sanitation Data'!$D$10,0,10*ROW('Sanitation Data'!D100)),NA())</f>
        <v>#N/A</v>
      </c>
      <c r="Y106" s="505" t="e">
        <f ca="1">+IF(AND(ISNUMBER(OFFSET('Sanitation Data'!$D$11,0,10*ROW('Sanitation Data'!D100))),'Data Summary'!CN106="Yes"),OFFSET('Sanitation Data'!$D$11,0,10*ROW('Sanitation Data'!D100)),NA())</f>
        <v>#N/A</v>
      </c>
      <c r="Z106" s="505" t="e">
        <f ca="1">+IF(AND(ISNUMBER(OFFSET('Sanitation Data'!$D$12,0,10*ROW('Sanitation Data'!D100))),'Data Summary'!CO106="Yes"),OFFSET('Sanitation Data'!$D$12,0,10*ROW('Sanitation Data'!D100)),NA())</f>
        <v>#N/A</v>
      </c>
      <c r="AA106" s="505" t="e">
        <f ca="1">+IF(AND(ISNUMBER(OFFSET('Sanitation Data'!$E$4,0,10*ROW('Sanitation Data'!E100))),'Data Summary'!CP106="Yes"),100-OFFSET('Sanitation Data'!$E$4,0,10*ROW('Sanitation Data'!E100)),NA())</f>
        <v>#N/A</v>
      </c>
      <c r="AB106" s="505" t="e">
        <f ca="1">+IF(AND(ISNUMBER(OFFSET('Sanitation Data'!$E$6,0,10*ROW('Sanitation Data'!E100))),'Data Summary'!CQ106="Yes"),OFFSET('Sanitation Data'!$E$6,0,10*ROW('Sanitation Data'!E100)),NA())</f>
        <v>#N/A</v>
      </c>
      <c r="AC106" s="505" t="e">
        <f ca="1">+IF(AND(ISNUMBER(OFFSET('Sanitation Data'!$E$10,0,10*ROW('Sanitation Data'!E100))),'Data Summary'!CR106="Yes"),OFFSET('Sanitation Data'!$E$10,0,10*ROW('Sanitation Data'!E100)),NA())</f>
        <v>#N/A</v>
      </c>
      <c r="AD106" s="505" t="e">
        <f ca="1">+IF(AND(ISNUMBER(OFFSET('Sanitation Data'!$E$11,0,10*ROW('Sanitation Data'!E100))),'Data Summary'!CS106="Yes"),OFFSET('Sanitation Data'!$E$11,0,10*ROW('Sanitation Data'!E100)),NA())</f>
        <v>#N/A</v>
      </c>
      <c r="AE106" s="505" t="e">
        <f ca="1">+IF(AND(ISNUMBER(OFFSET('Sanitation Data'!$E$12,0,10*ROW('Sanitation Data'!E100))),'Data Summary'!CT106="Yes"),OFFSET('Sanitation Data'!$E$12,0,10*ROW('Sanitation Data'!E100)),NA())</f>
        <v>#N/A</v>
      </c>
      <c r="AF106" s="505" t="e">
        <f ca="1">+IF(AND(ISNUMBER(OFFSET('Sanitation Data'!$F$4,0,10*ROW('Sanitation Data'!F100))),'Data Summary'!CU106="Yes"),100-OFFSET('Sanitation Data'!$F$4,0,10*ROW('Sanitation Data'!F100)),NA())</f>
        <v>#N/A</v>
      </c>
      <c r="AG106" s="505" t="e">
        <f ca="1">+IF(AND(ISNUMBER(OFFSET('Sanitation Data'!$F$6,0,10*ROW('Sanitation Data'!F100))),'Data Summary'!CV106="Yes"),OFFSET('Sanitation Data'!$F$6,0,10*ROW('Sanitation Data'!F100)),NA())</f>
        <v>#N/A</v>
      </c>
      <c r="AH106" s="505" t="e">
        <f ca="1">+IF(AND(ISNUMBER(OFFSET('Sanitation Data'!$F$10,0,10*ROW('Sanitation Data'!F100))),'Data Summary'!CW106="Yes"),OFFSET('Sanitation Data'!$F$10,0,10*ROW('Sanitation Data'!F100)),NA())</f>
        <v>#N/A</v>
      </c>
      <c r="AI106" s="505" t="e">
        <f ca="1">+IF(AND(ISNUMBER(OFFSET('Sanitation Data'!$F$11,0,10*ROW('Sanitation Data'!F100))),'Data Summary'!CX106="Yes"),OFFSET('Sanitation Data'!$F$11,0,10*ROW('Sanitation Data'!F100)),NA())</f>
        <v>#N/A</v>
      </c>
      <c r="AJ106" s="505" t="e">
        <f ca="1">+IF(AND(ISNUMBER(OFFSET('Sanitation Data'!$F$12,0,10*ROW('Sanitation Data'!F100))),'Data Summary'!CY106="Yes"),OFFSET('Sanitation Data'!$F$12,0,10*ROW('Sanitation Data'!F100)),NA())</f>
        <v>#N/A</v>
      </c>
      <c r="AK106" s="505" t="e">
        <f ca="1">+IF(AND(ISNUMBER(OFFSET('Sanitation Data'!$G$4,0,10*ROW('Sanitation Data'!G100))),'Data Summary'!CZ106="Yes"),100-OFFSET('Sanitation Data'!$G$4,0,10*ROW('Sanitation Data'!G100)),NA())</f>
        <v>#N/A</v>
      </c>
      <c r="AL106" s="505" t="e">
        <f ca="1">+IF(AND(ISNUMBER(OFFSET('Sanitation Data'!$G$6,0,10*ROW('Sanitation Data'!G100))),'Data Summary'!DA106="Yes"),OFFSET('Sanitation Data'!$G$6,0,10*ROW('Sanitation Data'!G100)),NA())</f>
        <v>#N/A</v>
      </c>
      <c r="AM106" s="505" t="e">
        <f ca="1">+IF(AND(ISNUMBER(OFFSET('Sanitation Data'!$G$10,0,10*ROW('Sanitation Data'!G100))),'Data Summary'!DB106="Yes"),OFFSET('Sanitation Data'!$G$10,0,10*ROW('Sanitation Data'!G100)),NA())</f>
        <v>#N/A</v>
      </c>
      <c r="AN106" s="505" t="e">
        <f ca="1">+IF(AND(ISNUMBER(OFFSET('Sanitation Data'!$G$11,0,10*ROW('Sanitation Data'!G100))),'Data Summary'!DC106="Yes"),OFFSET('Sanitation Data'!$G$11,0,10*ROW('Sanitation Data'!G100)),NA())</f>
        <v>#N/A</v>
      </c>
      <c r="AO106" s="505" t="e">
        <f ca="1">+IF(AND(ISNUMBER(OFFSET('Sanitation Data'!$G$12,0,10*ROW('Sanitation Data'!G100))),'Data Summary'!DD106="Yes"),OFFSET('Sanitation Data'!$G$12,0,10*ROW('Sanitation Data'!G100)),NA())</f>
        <v>#N/A</v>
      </c>
      <c r="AP106" s="505" t="e">
        <f ca="1">+IF(AND(ISNUMBER(OFFSET('Sanitation Data'!$H$4,0,10*ROW('Sanitation Data'!H100))),'Data Summary'!DE106="Yes"),100-OFFSET('Sanitation Data'!$H$4,0,10*ROW('Sanitation Data'!H100)),NA())</f>
        <v>#N/A</v>
      </c>
      <c r="AQ106" s="505" t="e">
        <f ca="1">+IF(AND(ISNUMBER(OFFSET('Sanitation Data'!$H$6,0,10*ROW('Sanitation Data'!H100))),'Data Summary'!DF106="Yes"),OFFSET('Sanitation Data'!$H$6,0,10*ROW('Sanitation Data'!H100)),NA())</f>
        <v>#N/A</v>
      </c>
      <c r="AR106" s="505" t="e">
        <f ca="1">+IF(AND(ISNUMBER(OFFSET('Sanitation Data'!$H$10,0,10*ROW('Sanitation Data'!H100))),'Data Summary'!DG106="Yes"),OFFSET('Sanitation Data'!$H$10,0,10*ROW('Sanitation Data'!H100)),NA())</f>
        <v>#N/A</v>
      </c>
      <c r="AS106" s="505" t="e">
        <f ca="1">+IF(AND(ISNUMBER(OFFSET('Sanitation Data'!$H$11,0,10*ROW('Sanitation Data'!H100))),'Data Summary'!DH106="Yes"),OFFSET('Sanitation Data'!$H$11,0,10*ROW('Sanitation Data'!H100)),NA())</f>
        <v>#N/A</v>
      </c>
      <c r="AT106" s="505" t="e">
        <f ca="1">+IF(AND(ISNUMBER(OFFSET('Sanitation Data'!$H$12,0,10*ROW('Sanitation Data'!H100))),'Data Summary'!DI106="Yes"),OFFSET('Sanitation Data'!$H$12,0,10*ROW('Sanitation Data'!H100)),NA())</f>
        <v>#N/A</v>
      </c>
      <c r="AU106" s="505" t="e">
        <f ca="1">+IF(AND(ISNUMBER(OFFSET('Sanitation Data'!$I$4,0,10*ROW('Sanitation Data'!I100))),'Data Summary'!DJ106="Yes"),100-OFFSET('Sanitation Data'!$I$4,0,10*ROW('Sanitation Data'!I100)),NA())</f>
        <v>#N/A</v>
      </c>
      <c r="AV106" s="505" t="e">
        <f ca="1">+IF(AND(ISNUMBER(OFFSET('Sanitation Data'!$I$6,0,10*ROW('Sanitation Data'!I100))),'Data Summary'!DK106="Yes"),OFFSET('Sanitation Data'!$I$6,0,10*ROW('Sanitation Data'!I100)),NA())</f>
        <v>#N/A</v>
      </c>
      <c r="AW106" s="505" t="e">
        <f ca="1">+IF(AND(ISNUMBER(OFFSET('Sanitation Data'!$I$10,0,10*ROW('Sanitation Data'!I100))),'Data Summary'!DL106="Yes"),OFFSET('Sanitation Data'!$I$10,0,10*ROW('Sanitation Data'!I100)),NA())</f>
        <v>#N/A</v>
      </c>
      <c r="AX106" s="505" t="e">
        <f ca="1">+IF(AND(ISNUMBER(OFFSET('Sanitation Data'!$I$11,0,10*ROW('Sanitation Data'!I100))),'Data Summary'!DM106="Yes"),OFFSET('Sanitation Data'!$I$11,0,10*ROW('Sanitation Data'!I100)),NA())</f>
        <v>#N/A</v>
      </c>
      <c r="AY106" s="505" t="e">
        <f ca="1">+IF(AND(ISNUMBER(OFFSET('Sanitation Data'!$I$12,0,10*ROW('Sanitation Data'!I100))),'Data Summary'!DN106="Yes"),OFFSET('Sanitation Data'!$I$12,0,10*ROW('Sanitation Data'!I100)),NA())</f>
        <v>#N/A</v>
      </c>
      <c r="AZ106" s="506" t="e">
        <f ca="1">+IF(AND(ISNUMBER(OFFSET('Hygiene Data'!$D$5,0,10*ROW('Hygiene Data'!D100))),'Data Summary'!DO106="Yes"),OFFSET('Hygiene Data'!$D$5,0,10*ROW('Hygiene Data'!D100)),NA())</f>
        <v>#N/A</v>
      </c>
      <c r="BA106" s="506" t="e">
        <f ca="1">+IF(AND(ISNUMBER(OFFSET('Hygiene Data'!$D$7,0,10*ROW('Hygiene Data'!D100))),'Data Summary'!DP106="Yes"),OFFSET('Hygiene Data'!$D$7,0,10*ROW('Hygiene Data'!D100)),NA())</f>
        <v>#N/A</v>
      </c>
      <c r="BB106" s="506" t="e">
        <f ca="1">+IF(AND(ISNUMBER(OFFSET('Hygiene Data'!$D$9,0,10*ROW('Hygiene Data'!D100))),'Data Summary'!DQ106="Yes"),OFFSET('Hygiene Data'!$D$9,0,10*ROW('Hygiene Data'!D100)),NA())</f>
        <v>#N/A</v>
      </c>
      <c r="BC106" s="506" t="e">
        <f ca="1">+IF(AND(ISNUMBER(OFFSET('Hygiene Data'!$E$5,0,10*ROW('Hygiene Data'!E100))),'Data Summary'!DR106="Yes"),OFFSET('Hygiene Data'!$E$5,0,10*ROW('Hygiene Data'!E100)),NA())</f>
        <v>#N/A</v>
      </c>
      <c r="BD106" s="506" t="e">
        <f ca="1">+IF(AND(ISNUMBER(OFFSET('Hygiene Data'!$E$7,0,10*ROW('Hygiene Data'!E100))),'Data Summary'!DS106="Yes"),OFFSET('Hygiene Data'!$E$7,0,10*ROW('Hygiene Data'!E100)),NA())</f>
        <v>#N/A</v>
      </c>
      <c r="BE106" s="506" t="e">
        <f ca="1">+IF(AND(ISNUMBER(OFFSET('Hygiene Data'!$E$9,0,10*ROW('Hygiene Data'!E100))),'Data Summary'!DT106="Yes"),OFFSET('Hygiene Data'!$E$9,0,10*ROW('Hygiene Data'!E100)),NA())</f>
        <v>#N/A</v>
      </c>
      <c r="BF106" s="506" t="e">
        <f ca="1">+IF(AND(ISNUMBER(OFFSET('Hygiene Data'!$F$5,0,10*ROW('Hygiene Data'!F100))),'Data Summary'!DU106="Yes"),OFFSET('Hygiene Data'!$F$5,0,10*ROW('Hygiene Data'!F100)),NA())</f>
        <v>#N/A</v>
      </c>
      <c r="BG106" s="506" t="e">
        <f ca="1">+IF(AND(ISNUMBER(OFFSET('Hygiene Data'!$F$7,0,10*ROW('Hygiene Data'!F100))),'Data Summary'!DV106="Yes"),OFFSET('Hygiene Data'!$F$7,0,10*ROW('Hygiene Data'!F100)),NA())</f>
        <v>#N/A</v>
      </c>
      <c r="BH106" s="506" t="e">
        <f ca="1">+IF(AND(ISNUMBER(OFFSET('Hygiene Data'!$F$9,0,10*ROW('Hygiene Data'!F100))),'Data Summary'!DW106="Yes"),OFFSET('Hygiene Data'!$F$9,0,10*ROW('Hygiene Data'!F100)),NA())</f>
        <v>#N/A</v>
      </c>
      <c r="BI106" s="506" t="e">
        <f ca="1">+IF(AND(ISNUMBER(OFFSET('Hygiene Data'!$G$5,0,10*ROW('Hygiene Data'!G100))),'Data Summary'!DX106="Yes"),OFFSET('Hygiene Data'!$G$5,0,10*ROW('Hygiene Data'!G100)),NA())</f>
        <v>#N/A</v>
      </c>
      <c r="BJ106" s="506" t="e">
        <f ca="1">+IF(AND(ISNUMBER(OFFSET('Hygiene Data'!$G$7,0,10*ROW('Hygiene Data'!G100))),'Data Summary'!DY106="Yes"),OFFSET('Hygiene Data'!$G$7,0,10*ROW('Hygiene Data'!G100)),NA())</f>
        <v>#N/A</v>
      </c>
      <c r="BK106" s="506" t="e">
        <f ca="1">+IF(AND(ISNUMBER(OFFSET('Hygiene Data'!$G$9,0,10*ROW('Hygiene Data'!G100))),'Data Summary'!DZ106="Yes"),OFFSET('Hygiene Data'!$G$9,0,10*ROW('Hygiene Data'!G100)),NA())</f>
        <v>#N/A</v>
      </c>
      <c r="BL106" s="506" t="e">
        <f ca="1">+IF(AND(ISNUMBER(OFFSET('Hygiene Data'!$H$5,0,10*ROW('Hygiene Data'!H100))),'Data Summary'!EA106="Yes"),OFFSET('Hygiene Data'!$H$5,0,10*ROW('Hygiene Data'!H100)),NA())</f>
        <v>#N/A</v>
      </c>
      <c r="BM106" s="506" t="e">
        <f ca="1">+IF(AND(ISNUMBER(OFFSET('Hygiene Data'!$H$7,0,10*ROW('Hygiene Data'!H100))),'Data Summary'!EB106="Yes"),OFFSET('Hygiene Data'!$H$7,0,10*ROW('Hygiene Data'!H100)),NA())</f>
        <v>#N/A</v>
      </c>
      <c r="BN106" s="506" t="e">
        <f ca="1">+IF(AND(ISNUMBER(OFFSET('Hygiene Data'!$H$9,0,10*ROW('Hygiene Data'!H100))),'Data Summary'!EC106="Yes"),OFFSET('Hygiene Data'!$H$9,0,10*ROW('Hygiene Data'!H100)),NA())</f>
        <v>#N/A</v>
      </c>
      <c r="BO106" s="506" t="e">
        <f ca="1">+IF(AND(ISNUMBER(OFFSET('Hygiene Data'!$I$5,0,10*ROW('Hygiene Data'!I100))),'Data Summary'!ED106="Yes"),OFFSET('Hygiene Data'!$I$5,0,10*ROW('Hygiene Data'!I100)),NA())</f>
        <v>#N/A</v>
      </c>
      <c r="BP106" s="506" t="e">
        <f ca="1">+IF(AND(ISNUMBER(OFFSET('Hygiene Data'!$I$7,0,10*ROW('Hygiene Data'!I100))),'Data Summary'!EE106="Yes"),OFFSET('Hygiene Data'!$I$7,0,10*ROW('Hygiene Data'!I100)),NA())</f>
        <v>#N/A</v>
      </c>
      <c r="BQ106" s="506" t="e">
        <f ca="1">+IF(AND(ISNUMBER(OFFSET('Hygiene Data'!$I$9,0,10*ROW('Hygiene Data'!I100))),'Data Summary'!EF106="Yes"),OFFSET('Hygiene Data'!$I$9,0,10*ROW('Hygiene Data'!I100)),NA())</f>
        <v>#N/A</v>
      </c>
    </row>
    <row r="107" spans="1:69" x14ac:dyDescent="0.25">
      <c r="A107" s="502" t="e">
        <f ca="1">+RIGHT('Data Summary'!A107,LEN('Data Summary'!A107)-9)</f>
        <v>#VALUE!</v>
      </c>
      <c r="B107" s="476" t="str">
        <f ca="1">+IF(ISTEXT('Data Summary'!B107),'Data Summary'!B107,"")</f>
        <v/>
      </c>
      <c r="C107" s="503" t="e">
        <f ca="1">+VALUE('Data Summary'!C107)</f>
        <v>#VALUE!</v>
      </c>
      <c r="D107" s="504" t="e">
        <f ca="1">+IF(AND(ISNUMBER(OFFSET('Water Data'!$D$4,0,10*ROW('Water Data'!D101))),'Data Summary'!BS107="Yes"),100-OFFSET('Water Data'!$D$4,0,10*ROW('Water Data'!D101)),NA())</f>
        <v>#N/A</v>
      </c>
      <c r="E107" s="504" t="e">
        <f ca="1">+IF(AND(ISNUMBER(OFFSET('Water Data'!$D$6,0,10*ROW('Water Data'!D101))),'Data Summary'!BT107="Yes"),OFFSET('Water Data'!$D$6,0,10*ROW('Water Data'!D101)),NA())</f>
        <v>#N/A</v>
      </c>
      <c r="F107" s="504" t="e">
        <f ca="1">+IF(AND(ISNUMBER(OFFSET('Water Data'!$D$9,0,10*ROW('Water Data'!D101))),'Data Summary'!BU107="Yes"),OFFSET('Water Data'!$D$9,0,10*ROW('Water Data'!D101)),NA())</f>
        <v>#N/A</v>
      </c>
      <c r="G107" s="504" t="e">
        <f ca="1">+IF(AND(ISNUMBER(OFFSET('Water Data'!$E$4,0,10*ROW('Water Data'!E101))),'Data Summary'!BV107="Yes"),100-OFFSET('Water Data'!$E$4,0,10*ROW('Water Data'!E101)),NA())</f>
        <v>#N/A</v>
      </c>
      <c r="H107" s="504" t="e">
        <f ca="1">+IF(AND(ISNUMBER(OFFSET('Water Data'!$E$6,0,10*ROW('Water Data'!E101))),'Data Summary'!BW107="Yes"),OFFSET('Water Data'!$E$6,0,10*ROW('Water Data'!E101)),NA())</f>
        <v>#N/A</v>
      </c>
      <c r="I107" s="504" t="e">
        <f ca="1">+IF(AND(ISNUMBER(OFFSET('Water Data'!$E$9,0,10*ROW('Water Data'!E101))),'Data Summary'!BX107="Yes"),OFFSET('Water Data'!$E$9,0,10*ROW('Water Data'!E101)),NA())</f>
        <v>#N/A</v>
      </c>
      <c r="J107" s="504" t="e">
        <f ca="1">+IF(AND(ISNUMBER(OFFSET('Water Data'!$F$4,0,10*ROW('Water Data'!F101))),'Data Summary'!BY107="Yes"),100-OFFSET('Water Data'!$F$4,0,10*ROW('Water Data'!F101)),NA())</f>
        <v>#N/A</v>
      </c>
      <c r="K107" s="504" t="e">
        <f ca="1">+IF(AND(ISNUMBER(OFFSET('Water Data'!$F$6,0,10*ROW('Water Data'!F101))),'Data Summary'!BZ107="Yes"),OFFSET('Water Data'!$F$6,0,10*ROW('Water Data'!F101)),NA())</f>
        <v>#N/A</v>
      </c>
      <c r="L107" s="504" t="e">
        <f ca="1">+IF(AND(ISNUMBER(OFFSET('Water Data'!$F$9,0,10*ROW('Water Data'!F101))),'Data Summary'!CA107="Yes"),OFFSET('Water Data'!$F$9,0,10*ROW('Water Data'!F101)),NA())</f>
        <v>#N/A</v>
      </c>
      <c r="M107" s="504" t="e">
        <f ca="1">+IF(AND(ISNUMBER(OFFSET('Water Data'!$G$4,0,10*ROW('Water Data'!G101))),'Data Summary'!CB107="Yes"),100-OFFSET('Water Data'!$G$4,0,10*ROW('Water Data'!G101)),NA())</f>
        <v>#N/A</v>
      </c>
      <c r="N107" s="504" t="e">
        <f ca="1">+IF(AND(ISNUMBER(OFFSET('Water Data'!$G$6,0,10*ROW('Water Data'!G101))),'Data Summary'!CC107="Yes"),OFFSET('Water Data'!$G$6,0,10*ROW('Water Data'!G101)),NA())</f>
        <v>#N/A</v>
      </c>
      <c r="O107" s="504" t="e">
        <f ca="1">+IF(AND(ISNUMBER(OFFSET('Water Data'!$G$9,0,10*ROW('Water Data'!G101))),'Data Summary'!CD107="Yes"),OFFSET('Water Data'!$G$9,0,10*ROW('Water Data'!G101)),NA())</f>
        <v>#N/A</v>
      </c>
      <c r="P107" s="504" t="e">
        <f ca="1">+IF(AND(ISNUMBER(OFFSET('Water Data'!$H$4,0,10*ROW('Water Data'!H101))),'Data Summary'!CE107="Yes"),100-OFFSET('Water Data'!$H$4,0,10*ROW('Water Data'!H101)),NA())</f>
        <v>#N/A</v>
      </c>
      <c r="Q107" s="504" t="e">
        <f ca="1">+IF(AND(ISNUMBER(OFFSET('Water Data'!$H$6,0,10*ROW('Water Data'!H101))),'Data Summary'!CF107="Yes"),OFFSET('Water Data'!$H$6,0,10*ROW('Water Data'!H101)),NA())</f>
        <v>#N/A</v>
      </c>
      <c r="R107" s="504" t="e">
        <f ca="1">+IF(AND(ISNUMBER(OFFSET('Water Data'!$H$9,0,10*ROW('Water Data'!H101))),'Data Summary'!CG107="Yes"),OFFSET('Water Data'!$H$9,0,10*ROW('Water Data'!H101)),NA())</f>
        <v>#N/A</v>
      </c>
      <c r="S107" s="504" t="e">
        <f ca="1">+IF(AND(ISNUMBER(OFFSET('Water Data'!$I$4,0,10*ROW('Water Data'!I101))),'Data Summary'!CH107="Yes"),100-OFFSET('Water Data'!$I$4,0,10*ROW('Water Data'!I101)),NA())</f>
        <v>#N/A</v>
      </c>
      <c r="T107" s="504" t="e">
        <f ca="1">+IF(AND(ISNUMBER(OFFSET('Water Data'!$I$6,0,10*ROW('Water Data'!I101))),'Data Summary'!CI107="Yes"),OFFSET('Water Data'!$I$6,0,10*ROW('Water Data'!I101)),NA())</f>
        <v>#N/A</v>
      </c>
      <c r="U107" s="504" t="e">
        <f ca="1">+IF(AND(ISNUMBER(OFFSET('Water Data'!$I$9,0,10*ROW('Water Data'!I101))),'Data Summary'!CJ107="Yes"),OFFSET('Water Data'!$I$9,0,10*ROW('Water Data'!I101)),NA())</f>
        <v>#N/A</v>
      </c>
      <c r="V107" s="505" t="e">
        <f ca="1">+IF(AND(ISNUMBER(OFFSET('Sanitation Data'!$D$4,0,10*ROW('Sanitation Data'!D101))),'Data Summary'!CK107="Yes"),100-OFFSET('Sanitation Data'!$D$4,0,10*ROW('Sanitation Data'!D101)),NA())</f>
        <v>#N/A</v>
      </c>
      <c r="W107" s="505" t="e">
        <f ca="1">+IF(AND(ISNUMBER(OFFSET('Sanitation Data'!$D$6,0,10*ROW('Sanitation Data'!D101))),'Data Summary'!CL107="Yes"),OFFSET('Sanitation Data'!$D$6,0,10*ROW('Sanitation Data'!D101)),NA())</f>
        <v>#N/A</v>
      </c>
      <c r="X107" s="505" t="e">
        <f ca="1">+IF(AND(ISNUMBER(OFFSET('Sanitation Data'!$D$10,0,10*ROW('Sanitation Data'!D101))),'Data Summary'!CM107="Yes"),OFFSET('Sanitation Data'!$D$10,0,10*ROW('Sanitation Data'!D101)),NA())</f>
        <v>#N/A</v>
      </c>
      <c r="Y107" s="505" t="e">
        <f ca="1">+IF(AND(ISNUMBER(OFFSET('Sanitation Data'!$D$11,0,10*ROW('Sanitation Data'!D101))),'Data Summary'!CN107="Yes"),OFFSET('Sanitation Data'!$D$11,0,10*ROW('Sanitation Data'!D101)),NA())</f>
        <v>#N/A</v>
      </c>
      <c r="Z107" s="505" t="e">
        <f ca="1">+IF(AND(ISNUMBER(OFFSET('Sanitation Data'!$D$12,0,10*ROW('Sanitation Data'!D101))),'Data Summary'!CO107="Yes"),OFFSET('Sanitation Data'!$D$12,0,10*ROW('Sanitation Data'!D101)),NA())</f>
        <v>#N/A</v>
      </c>
      <c r="AA107" s="505" t="e">
        <f ca="1">+IF(AND(ISNUMBER(OFFSET('Sanitation Data'!$E$4,0,10*ROW('Sanitation Data'!E101))),'Data Summary'!CP107="Yes"),100-OFFSET('Sanitation Data'!$E$4,0,10*ROW('Sanitation Data'!E101)),NA())</f>
        <v>#N/A</v>
      </c>
      <c r="AB107" s="505" t="e">
        <f ca="1">+IF(AND(ISNUMBER(OFFSET('Sanitation Data'!$E$6,0,10*ROW('Sanitation Data'!E101))),'Data Summary'!CQ107="Yes"),OFFSET('Sanitation Data'!$E$6,0,10*ROW('Sanitation Data'!E101)),NA())</f>
        <v>#N/A</v>
      </c>
      <c r="AC107" s="505" t="e">
        <f ca="1">+IF(AND(ISNUMBER(OFFSET('Sanitation Data'!$E$10,0,10*ROW('Sanitation Data'!E101))),'Data Summary'!CR107="Yes"),OFFSET('Sanitation Data'!$E$10,0,10*ROW('Sanitation Data'!E101)),NA())</f>
        <v>#N/A</v>
      </c>
      <c r="AD107" s="505" t="e">
        <f ca="1">+IF(AND(ISNUMBER(OFFSET('Sanitation Data'!$E$11,0,10*ROW('Sanitation Data'!E101))),'Data Summary'!CS107="Yes"),OFFSET('Sanitation Data'!$E$11,0,10*ROW('Sanitation Data'!E101)),NA())</f>
        <v>#N/A</v>
      </c>
      <c r="AE107" s="505" t="e">
        <f ca="1">+IF(AND(ISNUMBER(OFFSET('Sanitation Data'!$E$12,0,10*ROW('Sanitation Data'!E101))),'Data Summary'!CT107="Yes"),OFFSET('Sanitation Data'!$E$12,0,10*ROW('Sanitation Data'!E101)),NA())</f>
        <v>#N/A</v>
      </c>
      <c r="AF107" s="505" t="e">
        <f ca="1">+IF(AND(ISNUMBER(OFFSET('Sanitation Data'!$F$4,0,10*ROW('Sanitation Data'!F101))),'Data Summary'!CU107="Yes"),100-OFFSET('Sanitation Data'!$F$4,0,10*ROW('Sanitation Data'!F101)),NA())</f>
        <v>#N/A</v>
      </c>
      <c r="AG107" s="505" t="e">
        <f ca="1">+IF(AND(ISNUMBER(OFFSET('Sanitation Data'!$F$6,0,10*ROW('Sanitation Data'!F101))),'Data Summary'!CV107="Yes"),OFFSET('Sanitation Data'!$F$6,0,10*ROW('Sanitation Data'!F101)),NA())</f>
        <v>#N/A</v>
      </c>
      <c r="AH107" s="505" t="e">
        <f ca="1">+IF(AND(ISNUMBER(OFFSET('Sanitation Data'!$F$10,0,10*ROW('Sanitation Data'!F101))),'Data Summary'!CW107="Yes"),OFFSET('Sanitation Data'!$F$10,0,10*ROW('Sanitation Data'!F101)),NA())</f>
        <v>#N/A</v>
      </c>
      <c r="AI107" s="505" t="e">
        <f ca="1">+IF(AND(ISNUMBER(OFFSET('Sanitation Data'!$F$11,0,10*ROW('Sanitation Data'!F101))),'Data Summary'!CX107="Yes"),OFFSET('Sanitation Data'!$F$11,0,10*ROW('Sanitation Data'!F101)),NA())</f>
        <v>#N/A</v>
      </c>
      <c r="AJ107" s="505" t="e">
        <f ca="1">+IF(AND(ISNUMBER(OFFSET('Sanitation Data'!$F$12,0,10*ROW('Sanitation Data'!F101))),'Data Summary'!CY107="Yes"),OFFSET('Sanitation Data'!$F$12,0,10*ROW('Sanitation Data'!F101)),NA())</f>
        <v>#N/A</v>
      </c>
      <c r="AK107" s="505" t="e">
        <f ca="1">+IF(AND(ISNUMBER(OFFSET('Sanitation Data'!$G$4,0,10*ROW('Sanitation Data'!G101))),'Data Summary'!CZ107="Yes"),100-OFFSET('Sanitation Data'!$G$4,0,10*ROW('Sanitation Data'!G101)),NA())</f>
        <v>#N/A</v>
      </c>
      <c r="AL107" s="505" t="e">
        <f ca="1">+IF(AND(ISNUMBER(OFFSET('Sanitation Data'!$G$6,0,10*ROW('Sanitation Data'!G101))),'Data Summary'!DA107="Yes"),OFFSET('Sanitation Data'!$G$6,0,10*ROW('Sanitation Data'!G101)),NA())</f>
        <v>#N/A</v>
      </c>
      <c r="AM107" s="505" t="e">
        <f ca="1">+IF(AND(ISNUMBER(OFFSET('Sanitation Data'!$G$10,0,10*ROW('Sanitation Data'!G101))),'Data Summary'!DB107="Yes"),OFFSET('Sanitation Data'!$G$10,0,10*ROW('Sanitation Data'!G101)),NA())</f>
        <v>#N/A</v>
      </c>
      <c r="AN107" s="505" t="e">
        <f ca="1">+IF(AND(ISNUMBER(OFFSET('Sanitation Data'!$G$11,0,10*ROW('Sanitation Data'!G101))),'Data Summary'!DC107="Yes"),OFFSET('Sanitation Data'!$G$11,0,10*ROW('Sanitation Data'!G101)),NA())</f>
        <v>#N/A</v>
      </c>
      <c r="AO107" s="505" t="e">
        <f ca="1">+IF(AND(ISNUMBER(OFFSET('Sanitation Data'!$G$12,0,10*ROW('Sanitation Data'!G101))),'Data Summary'!DD107="Yes"),OFFSET('Sanitation Data'!$G$12,0,10*ROW('Sanitation Data'!G101)),NA())</f>
        <v>#N/A</v>
      </c>
      <c r="AP107" s="505" t="e">
        <f ca="1">+IF(AND(ISNUMBER(OFFSET('Sanitation Data'!$H$4,0,10*ROW('Sanitation Data'!H101))),'Data Summary'!DE107="Yes"),100-OFFSET('Sanitation Data'!$H$4,0,10*ROW('Sanitation Data'!H101)),NA())</f>
        <v>#N/A</v>
      </c>
      <c r="AQ107" s="505" t="e">
        <f ca="1">+IF(AND(ISNUMBER(OFFSET('Sanitation Data'!$H$6,0,10*ROW('Sanitation Data'!H101))),'Data Summary'!DF107="Yes"),OFFSET('Sanitation Data'!$H$6,0,10*ROW('Sanitation Data'!H101)),NA())</f>
        <v>#N/A</v>
      </c>
      <c r="AR107" s="505" t="e">
        <f ca="1">+IF(AND(ISNUMBER(OFFSET('Sanitation Data'!$H$10,0,10*ROW('Sanitation Data'!H101))),'Data Summary'!DG107="Yes"),OFFSET('Sanitation Data'!$H$10,0,10*ROW('Sanitation Data'!H101)),NA())</f>
        <v>#N/A</v>
      </c>
      <c r="AS107" s="505" t="e">
        <f ca="1">+IF(AND(ISNUMBER(OFFSET('Sanitation Data'!$H$11,0,10*ROW('Sanitation Data'!H101))),'Data Summary'!DH107="Yes"),OFFSET('Sanitation Data'!$H$11,0,10*ROW('Sanitation Data'!H101)),NA())</f>
        <v>#N/A</v>
      </c>
      <c r="AT107" s="505" t="e">
        <f ca="1">+IF(AND(ISNUMBER(OFFSET('Sanitation Data'!$H$12,0,10*ROW('Sanitation Data'!H101))),'Data Summary'!DI107="Yes"),OFFSET('Sanitation Data'!$H$12,0,10*ROW('Sanitation Data'!H101)),NA())</f>
        <v>#N/A</v>
      </c>
      <c r="AU107" s="505" t="e">
        <f ca="1">+IF(AND(ISNUMBER(OFFSET('Sanitation Data'!$I$4,0,10*ROW('Sanitation Data'!I101))),'Data Summary'!DJ107="Yes"),100-OFFSET('Sanitation Data'!$I$4,0,10*ROW('Sanitation Data'!I101)),NA())</f>
        <v>#N/A</v>
      </c>
      <c r="AV107" s="505" t="e">
        <f ca="1">+IF(AND(ISNUMBER(OFFSET('Sanitation Data'!$I$6,0,10*ROW('Sanitation Data'!I101))),'Data Summary'!DK107="Yes"),OFFSET('Sanitation Data'!$I$6,0,10*ROW('Sanitation Data'!I101)),NA())</f>
        <v>#N/A</v>
      </c>
      <c r="AW107" s="505" t="e">
        <f ca="1">+IF(AND(ISNUMBER(OFFSET('Sanitation Data'!$I$10,0,10*ROW('Sanitation Data'!I101))),'Data Summary'!DL107="Yes"),OFFSET('Sanitation Data'!$I$10,0,10*ROW('Sanitation Data'!I101)),NA())</f>
        <v>#N/A</v>
      </c>
      <c r="AX107" s="505" t="e">
        <f ca="1">+IF(AND(ISNUMBER(OFFSET('Sanitation Data'!$I$11,0,10*ROW('Sanitation Data'!I101))),'Data Summary'!DM107="Yes"),OFFSET('Sanitation Data'!$I$11,0,10*ROW('Sanitation Data'!I101)),NA())</f>
        <v>#N/A</v>
      </c>
      <c r="AY107" s="505" t="e">
        <f ca="1">+IF(AND(ISNUMBER(OFFSET('Sanitation Data'!$I$12,0,10*ROW('Sanitation Data'!I101))),'Data Summary'!DN107="Yes"),OFFSET('Sanitation Data'!$I$12,0,10*ROW('Sanitation Data'!I101)),NA())</f>
        <v>#N/A</v>
      </c>
      <c r="AZ107" s="506" t="e">
        <f ca="1">+IF(AND(ISNUMBER(OFFSET('Hygiene Data'!$D$5,0,10*ROW('Hygiene Data'!D101))),'Data Summary'!DO107="Yes"),OFFSET('Hygiene Data'!$D$5,0,10*ROW('Hygiene Data'!D101)),NA())</f>
        <v>#N/A</v>
      </c>
      <c r="BA107" s="506" t="e">
        <f ca="1">+IF(AND(ISNUMBER(OFFSET('Hygiene Data'!$D$7,0,10*ROW('Hygiene Data'!D101))),'Data Summary'!DP107="Yes"),OFFSET('Hygiene Data'!$D$7,0,10*ROW('Hygiene Data'!D101)),NA())</f>
        <v>#N/A</v>
      </c>
      <c r="BB107" s="506" t="e">
        <f ca="1">+IF(AND(ISNUMBER(OFFSET('Hygiene Data'!$D$9,0,10*ROW('Hygiene Data'!D101))),'Data Summary'!DQ107="Yes"),OFFSET('Hygiene Data'!$D$9,0,10*ROW('Hygiene Data'!D101)),NA())</f>
        <v>#N/A</v>
      </c>
      <c r="BC107" s="506" t="e">
        <f ca="1">+IF(AND(ISNUMBER(OFFSET('Hygiene Data'!$E$5,0,10*ROW('Hygiene Data'!E101))),'Data Summary'!DR107="Yes"),OFFSET('Hygiene Data'!$E$5,0,10*ROW('Hygiene Data'!E101)),NA())</f>
        <v>#N/A</v>
      </c>
      <c r="BD107" s="506" t="e">
        <f ca="1">+IF(AND(ISNUMBER(OFFSET('Hygiene Data'!$E$7,0,10*ROW('Hygiene Data'!E101))),'Data Summary'!DS107="Yes"),OFFSET('Hygiene Data'!$E$7,0,10*ROW('Hygiene Data'!E101)),NA())</f>
        <v>#N/A</v>
      </c>
      <c r="BE107" s="506" t="e">
        <f ca="1">+IF(AND(ISNUMBER(OFFSET('Hygiene Data'!$E$9,0,10*ROW('Hygiene Data'!E101))),'Data Summary'!DT107="Yes"),OFFSET('Hygiene Data'!$E$9,0,10*ROW('Hygiene Data'!E101)),NA())</f>
        <v>#N/A</v>
      </c>
      <c r="BF107" s="506" t="e">
        <f ca="1">+IF(AND(ISNUMBER(OFFSET('Hygiene Data'!$F$5,0,10*ROW('Hygiene Data'!F101))),'Data Summary'!DU107="Yes"),OFFSET('Hygiene Data'!$F$5,0,10*ROW('Hygiene Data'!F101)),NA())</f>
        <v>#N/A</v>
      </c>
      <c r="BG107" s="506" t="e">
        <f ca="1">+IF(AND(ISNUMBER(OFFSET('Hygiene Data'!$F$7,0,10*ROW('Hygiene Data'!F101))),'Data Summary'!DV107="Yes"),OFFSET('Hygiene Data'!$F$7,0,10*ROW('Hygiene Data'!F101)),NA())</f>
        <v>#N/A</v>
      </c>
      <c r="BH107" s="506" t="e">
        <f ca="1">+IF(AND(ISNUMBER(OFFSET('Hygiene Data'!$F$9,0,10*ROW('Hygiene Data'!F101))),'Data Summary'!DW107="Yes"),OFFSET('Hygiene Data'!$F$9,0,10*ROW('Hygiene Data'!F101)),NA())</f>
        <v>#N/A</v>
      </c>
      <c r="BI107" s="506" t="e">
        <f ca="1">+IF(AND(ISNUMBER(OFFSET('Hygiene Data'!$G$5,0,10*ROW('Hygiene Data'!G101))),'Data Summary'!DX107="Yes"),OFFSET('Hygiene Data'!$G$5,0,10*ROW('Hygiene Data'!G101)),NA())</f>
        <v>#N/A</v>
      </c>
      <c r="BJ107" s="506" t="e">
        <f ca="1">+IF(AND(ISNUMBER(OFFSET('Hygiene Data'!$G$7,0,10*ROW('Hygiene Data'!G101))),'Data Summary'!DY107="Yes"),OFFSET('Hygiene Data'!$G$7,0,10*ROW('Hygiene Data'!G101)),NA())</f>
        <v>#N/A</v>
      </c>
      <c r="BK107" s="506" t="e">
        <f ca="1">+IF(AND(ISNUMBER(OFFSET('Hygiene Data'!$G$9,0,10*ROW('Hygiene Data'!G101))),'Data Summary'!DZ107="Yes"),OFFSET('Hygiene Data'!$G$9,0,10*ROW('Hygiene Data'!G101)),NA())</f>
        <v>#N/A</v>
      </c>
      <c r="BL107" s="506" t="e">
        <f ca="1">+IF(AND(ISNUMBER(OFFSET('Hygiene Data'!$H$5,0,10*ROW('Hygiene Data'!H101))),'Data Summary'!EA107="Yes"),OFFSET('Hygiene Data'!$H$5,0,10*ROW('Hygiene Data'!H101)),NA())</f>
        <v>#N/A</v>
      </c>
      <c r="BM107" s="506" t="e">
        <f ca="1">+IF(AND(ISNUMBER(OFFSET('Hygiene Data'!$H$7,0,10*ROW('Hygiene Data'!H101))),'Data Summary'!EB107="Yes"),OFFSET('Hygiene Data'!$H$7,0,10*ROW('Hygiene Data'!H101)),NA())</f>
        <v>#N/A</v>
      </c>
      <c r="BN107" s="506" t="e">
        <f ca="1">+IF(AND(ISNUMBER(OFFSET('Hygiene Data'!$H$9,0,10*ROW('Hygiene Data'!H101))),'Data Summary'!EC107="Yes"),OFFSET('Hygiene Data'!$H$9,0,10*ROW('Hygiene Data'!H101)),NA())</f>
        <v>#N/A</v>
      </c>
      <c r="BO107" s="506" t="e">
        <f ca="1">+IF(AND(ISNUMBER(OFFSET('Hygiene Data'!$I$5,0,10*ROW('Hygiene Data'!I101))),'Data Summary'!ED107="Yes"),OFFSET('Hygiene Data'!$I$5,0,10*ROW('Hygiene Data'!I101)),NA())</f>
        <v>#N/A</v>
      </c>
      <c r="BP107" s="506" t="e">
        <f ca="1">+IF(AND(ISNUMBER(OFFSET('Hygiene Data'!$I$7,0,10*ROW('Hygiene Data'!I101))),'Data Summary'!EE107="Yes"),OFFSET('Hygiene Data'!$I$7,0,10*ROW('Hygiene Data'!I101)),NA())</f>
        <v>#N/A</v>
      </c>
      <c r="BQ107" s="506" t="e">
        <f ca="1">+IF(AND(ISNUMBER(OFFSET('Hygiene Data'!$I$9,0,10*ROW('Hygiene Data'!I101))),'Data Summary'!EF107="Yes"),OFFSET('Hygiene Data'!$I$9,0,10*ROW('Hygiene Data'!I101)),NA())</f>
        <v>#N/A</v>
      </c>
    </row>
    <row r="108" spans="1:69" x14ac:dyDescent="0.25">
      <c r="A108" s="502" t="e">
        <f ca="1">+RIGHT('Data Summary'!A108,LEN('Data Summary'!A108)-9)</f>
        <v>#VALUE!</v>
      </c>
      <c r="B108" s="476" t="str">
        <f ca="1">+IF(ISTEXT('Data Summary'!B108),'Data Summary'!B108,"")</f>
        <v/>
      </c>
      <c r="C108" s="503" t="e">
        <f ca="1">+VALUE('Data Summary'!C108)</f>
        <v>#VALUE!</v>
      </c>
      <c r="D108" s="504" t="e">
        <f ca="1">+IF(AND(ISNUMBER(OFFSET('Water Data'!$D$4,0,10*ROW('Water Data'!D102))),'Data Summary'!BS108="Yes"),100-OFFSET('Water Data'!$D$4,0,10*ROW('Water Data'!D102)),NA())</f>
        <v>#N/A</v>
      </c>
      <c r="E108" s="504" t="e">
        <f ca="1">+IF(AND(ISNUMBER(OFFSET('Water Data'!$D$6,0,10*ROW('Water Data'!D102))),'Data Summary'!BT108="Yes"),OFFSET('Water Data'!$D$6,0,10*ROW('Water Data'!D102)),NA())</f>
        <v>#N/A</v>
      </c>
      <c r="F108" s="504" t="e">
        <f ca="1">+IF(AND(ISNUMBER(OFFSET('Water Data'!$D$9,0,10*ROW('Water Data'!D102))),'Data Summary'!BU108="Yes"),OFFSET('Water Data'!$D$9,0,10*ROW('Water Data'!D102)),NA())</f>
        <v>#N/A</v>
      </c>
      <c r="G108" s="504" t="e">
        <f ca="1">+IF(AND(ISNUMBER(OFFSET('Water Data'!$E$4,0,10*ROW('Water Data'!E102))),'Data Summary'!BV108="Yes"),100-OFFSET('Water Data'!$E$4,0,10*ROW('Water Data'!E102)),NA())</f>
        <v>#N/A</v>
      </c>
      <c r="H108" s="504" t="e">
        <f ca="1">+IF(AND(ISNUMBER(OFFSET('Water Data'!$E$6,0,10*ROW('Water Data'!E102))),'Data Summary'!BW108="Yes"),OFFSET('Water Data'!$E$6,0,10*ROW('Water Data'!E102)),NA())</f>
        <v>#N/A</v>
      </c>
      <c r="I108" s="504" t="e">
        <f ca="1">+IF(AND(ISNUMBER(OFFSET('Water Data'!$E$9,0,10*ROW('Water Data'!E102))),'Data Summary'!BX108="Yes"),OFFSET('Water Data'!$E$9,0,10*ROW('Water Data'!E102)),NA())</f>
        <v>#N/A</v>
      </c>
      <c r="J108" s="504" t="e">
        <f ca="1">+IF(AND(ISNUMBER(OFFSET('Water Data'!$F$4,0,10*ROW('Water Data'!F102))),'Data Summary'!BY108="Yes"),100-OFFSET('Water Data'!$F$4,0,10*ROW('Water Data'!F102)),NA())</f>
        <v>#N/A</v>
      </c>
      <c r="K108" s="504" t="e">
        <f ca="1">+IF(AND(ISNUMBER(OFFSET('Water Data'!$F$6,0,10*ROW('Water Data'!F102))),'Data Summary'!BZ108="Yes"),OFFSET('Water Data'!$F$6,0,10*ROW('Water Data'!F102)),NA())</f>
        <v>#N/A</v>
      </c>
      <c r="L108" s="504" t="e">
        <f ca="1">+IF(AND(ISNUMBER(OFFSET('Water Data'!$F$9,0,10*ROW('Water Data'!F102))),'Data Summary'!CA108="Yes"),OFFSET('Water Data'!$F$9,0,10*ROW('Water Data'!F102)),NA())</f>
        <v>#N/A</v>
      </c>
      <c r="M108" s="504" t="e">
        <f ca="1">+IF(AND(ISNUMBER(OFFSET('Water Data'!$G$4,0,10*ROW('Water Data'!G102))),'Data Summary'!CB108="Yes"),100-OFFSET('Water Data'!$G$4,0,10*ROW('Water Data'!G102)),NA())</f>
        <v>#N/A</v>
      </c>
      <c r="N108" s="504" t="e">
        <f ca="1">+IF(AND(ISNUMBER(OFFSET('Water Data'!$G$6,0,10*ROW('Water Data'!G102))),'Data Summary'!CC108="Yes"),OFFSET('Water Data'!$G$6,0,10*ROW('Water Data'!G102)),NA())</f>
        <v>#N/A</v>
      </c>
      <c r="O108" s="504" t="e">
        <f ca="1">+IF(AND(ISNUMBER(OFFSET('Water Data'!$G$9,0,10*ROW('Water Data'!G102))),'Data Summary'!CD108="Yes"),OFFSET('Water Data'!$G$9,0,10*ROW('Water Data'!G102)),NA())</f>
        <v>#N/A</v>
      </c>
      <c r="P108" s="504" t="e">
        <f ca="1">+IF(AND(ISNUMBER(OFFSET('Water Data'!$H$4,0,10*ROW('Water Data'!H102))),'Data Summary'!CE108="Yes"),100-OFFSET('Water Data'!$H$4,0,10*ROW('Water Data'!H102)),NA())</f>
        <v>#N/A</v>
      </c>
      <c r="Q108" s="504" t="e">
        <f ca="1">+IF(AND(ISNUMBER(OFFSET('Water Data'!$H$6,0,10*ROW('Water Data'!H102))),'Data Summary'!CF108="Yes"),OFFSET('Water Data'!$H$6,0,10*ROW('Water Data'!H102)),NA())</f>
        <v>#N/A</v>
      </c>
      <c r="R108" s="504" t="e">
        <f ca="1">+IF(AND(ISNUMBER(OFFSET('Water Data'!$H$9,0,10*ROW('Water Data'!H102))),'Data Summary'!CG108="Yes"),OFFSET('Water Data'!$H$9,0,10*ROW('Water Data'!H102)),NA())</f>
        <v>#N/A</v>
      </c>
      <c r="S108" s="504" t="e">
        <f ca="1">+IF(AND(ISNUMBER(OFFSET('Water Data'!$I$4,0,10*ROW('Water Data'!I102))),'Data Summary'!CH108="Yes"),100-OFFSET('Water Data'!$I$4,0,10*ROW('Water Data'!I102)),NA())</f>
        <v>#N/A</v>
      </c>
      <c r="T108" s="504" t="e">
        <f ca="1">+IF(AND(ISNUMBER(OFFSET('Water Data'!$I$6,0,10*ROW('Water Data'!I102))),'Data Summary'!CI108="Yes"),OFFSET('Water Data'!$I$6,0,10*ROW('Water Data'!I102)),NA())</f>
        <v>#N/A</v>
      </c>
      <c r="U108" s="504" t="e">
        <f ca="1">+IF(AND(ISNUMBER(OFFSET('Water Data'!$I$9,0,10*ROW('Water Data'!I102))),'Data Summary'!CJ108="Yes"),OFFSET('Water Data'!$I$9,0,10*ROW('Water Data'!I102)),NA())</f>
        <v>#N/A</v>
      </c>
      <c r="V108" s="505" t="e">
        <f ca="1">+IF(AND(ISNUMBER(OFFSET('Sanitation Data'!$D$4,0,10*ROW('Sanitation Data'!D102))),'Data Summary'!CK108="Yes"),100-OFFSET('Sanitation Data'!$D$4,0,10*ROW('Sanitation Data'!D102)),NA())</f>
        <v>#N/A</v>
      </c>
      <c r="W108" s="505" t="e">
        <f ca="1">+IF(AND(ISNUMBER(OFFSET('Sanitation Data'!$D$6,0,10*ROW('Sanitation Data'!D102))),'Data Summary'!CL108="Yes"),OFFSET('Sanitation Data'!$D$6,0,10*ROW('Sanitation Data'!D102)),NA())</f>
        <v>#N/A</v>
      </c>
      <c r="X108" s="505" t="e">
        <f ca="1">+IF(AND(ISNUMBER(OFFSET('Sanitation Data'!$D$10,0,10*ROW('Sanitation Data'!D102))),'Data Summary'!CM108="Yes"),OFFSET('Sanitation Data'!$D$10,0,10*ROW('Sanitation Data'!D102)),NA())</f>
        <v>#N/A</v>
      </c>
      <c r="Y108" s="505" t="e">
        <f ca="1">+IF(AND(ISNUMBER(OFFSET('Sanitation Data'!$D$11,0,10*ROW('Sanitation Data'!D102))),'Data Summary'!CN108="Yes"),OFFSET('Sanitation Data'!$D$11,0,10*ROW('Sanitation Data'!D102)),NA())</f>
        <v>#N/A</v>
      </c>
      <c r="Z108" s="505" t="e">
        <f ca="1">+IF(AND(ISNUMBER(OFFSET('Sanitation Data'!$D$12,0,10*ROW('Sanitation Data'!D102))),'Data Summary'!CO108="Yes"),OFFSET('Sanitation Data'!$D$12,0,10*ROW('Sanitation Data'!D102)),NA())</f>
        <v>#N/A</v>
      </c>
      <c r="AA108" s="505" t="e">
        <f ca="1">+IF(AND(ISNUMBER(OFFSET('Sanitation Data'!$E$4,0,10*ROW('Sanitation Data'!E102))),'Data Summary'!CP108="Yes"),100-OFFSET('Sanitation Data'!$E$4,0,10*ROW('Sanitation Data'!E102)),NA())</f>
        <v>#N/A</v>
      </c>
      <c r="AB108" s="505" t="e">
        <f ca="1">+IF(AND(ISNUMBER(OFFSET('Sanitation Data'!$E$6,0,10*ROW('Sanitation Data'!E102))),'Data Summary'!CQ108="Yes"),OFFSET('Sanitation Data'!$E$6,0,10*ROW('Sanitation Data'!E102)),NA())</f>
        <v>#N/A</v>
      </c>
      <c r="AC108" s="505" t="e">
        <f ca="1">+IF(AND(ISNUMBER(OFFSET('Sanitation Data'!$E$10,0,10*ROW('Sanitation Data'!E102))),'Data Summary'!CR108="Yes"),OFFSET('Sanitation Data'!$E$10,0,10*ROW('Sanitation Data'!E102)),NA())</f>
        <v>#N/A</v>
      </c>
      <c r="AD108" s="505" t="e">
        <f ca="1">+IF(AND(ISNUMBER(OFFSET('Sanitation Data'!$E$11,0,10*ROW('Sanitation Data'!E102))),'Data Summary'!CS108="Yes"),OFFSET('Sanitation Data'!$E$11,0,10*ROW('Sanitation Data'!E102)),NA())</f>
        <v>#N/A</v>
      </c>
      <c r="AE108" s="505" t="e">
        <f ca="1">+IF(AND(ISNUMBER(OFFSET('Sanitation Data'!$E$12,0,10*ROW('Sanitation Data'!E102))),'Data Summary'!CT108="Yes"),OFFSET('Sanitation Data'!$E$12,0,10*ROW('Sanitation Data'!E102)),NA())</f>
        <v>#N/A</v>
      </c>
      <c r="AF108" s="505" t="e">
        <f ca="1">+IF(AND(ISNUMBER(OFFSET('Sanitation Data'!$F$4,0,10*ROW('Sanitation Data'!F102))),'Data Summary'!CU108="Yes"),100-OFFSET('Sanitation Data'!$F$4,0,10*ROW('Sanitation Data'!F102)),NA())</f>
        <v>#N/A</v>
      </c>
      <c r="AG108" s="505" t="e">
        <f ca="1">+IF(AND(ISNUMBER(OFFSET('Sanitation Data'!$F$6,0,10*ROW('Sanitation Data'!F102))),'Data Summary'!CV108="Yes"),OFFSET('Sanitation Data'!$F$6,0,10*ROW('Sanitation Data'!F102)),NA())</f>
        <v>#N/A</v>
      </c>
      <c r="AH108" s="505" t="e">
        <f ca="1">+IF(AND(ISNUMBER(OFFSET('Sanitation Data'!$F$10,0,10*ROW('Sanitation Data'!F102))),'Data Summary'!CW108="Yes"),OFFSET('Sanitation Data'!$F$10,0,10*ROW('Sanitation Data'!F102)),NA())</f>
        <v>#N/A</v>
      </c>
      <c r="AI108" s="505" t="e">
        <f ca="1">+IF(AND(ISNUMBER(OFFSET('Sanitation Data'!$F$11,0,10*ROW('Sanitation Data'!F102))),'Data Summary'!CX108="Yes"),OFFSET('Sanitation Data'!$F$11,0,10*ROW('Sanitation Data'!F102)),NA())</f>
        <v>#N/A</v>
      </c>
      <c r="AJ108" s="505" t="e">
        <f ca="1">+IF(AND(ISNUMBER(OFFSET('Sanitation Data'!$F$12,0,10*ROW('Sanitation Data'!F102))),'Data Summary'!CY108="Yes"),OFFSET('Sanitation Data'!$F$12,0,10*ROW('Sanitation Data'!F102)),NA())</f>
        <v>#N/A</v>
      </c>
      <c r="AK108" s="505" t="e">
        <f ca="1">+IF(AND(ISNUMBER(OFFSET('Sanitation Data'!$G$4,0,10*ROW('Sanitation Data'!G102))),'Data Summary'!CZ108="Yes"),100-OFFSET('Sanitation Data'!$G$4,0,10*ROW('Sanitation Data'!G102)),NA())</f>
        <v>#N/A</v>
      </c>
      <c r="AL108" s="505" t="e">
        <f ca="1">+IF(AND(ISNUMBER(OFFSET('Sanitation Data'!$G$6,0,10*ROW('Sanitation Data'!G102))),'Data Summary'!DA108="Yes"),OFFSET('Sanitation Data'!$G$6,0,10*ROW('Sanitation Data'!G102)),NA())</f>
        <v>#N/A</v>
      </c>
      <c r="AM108" s="505" t="e">
        <f ca="1">+IF(AND(ISNUMBER(OFFSET('Sanitation Data'!$G$10,0,10*ROW('Sanitation Data'!G102))),'Data Summary'!DB108="Yes"),OFFSET('Sanitation Data'!$G$10,0,10*ROW('Sanitation Data'!G102)),NA())</f>
        <v>#N/A</v>
      </c>
      <c r="AN108" s="505" t="e">
        <f ca="1">+IF(AND(ISNUMBER(OFFSET('Sanitation Data'!$G$11,0,10*ROW('Sanitation Data'!G102))),'Data Summary'!DC108="Yes"),OFFSET('Sanitation Data'!$G$11,0,10*ROW('Sanitation Data'!G102)),NA())</f>
        <v>#N/A</v>
      </c>
      <c r="AO108" s="505" t="e">
        <f ca="1">+IF(AND(ISNUMBER(OFFSET('Sanitation Data'!$G$12,0,10*ROW('Sanitation Data'!G102))),'Data Summary'!DD108="Yes"),OFFSET('Sanitation Data'!$G$12,0,10*ROW('Sanitation Data'!G102)),NA())</f>
        <v>#N/A</v>
      </c>
      <c r="AP108" s="505" t="e">
        <f ca="1">+IF(AND(ISNUMBER(OFFSET('Sanitation Data'!$H$4,0,10*ROW('Sanitation Data'!H102))),'Data Summary'!DE108="Yes"),100-OFFSET('Sanitation Data'!$H$4,0,10*ROW('Sanitation Data'!H102)),NA())</f>
        <v>#N/A</v>
      </c>
      <c r="AQ108" s="505" t="e">
        <f ca="1">+IF(AND(ISNUMBER(OFFSET('Sanitation Data'!$H$6,0,10*ROW('Sanitation Data'!H102))),'Data Summary'!DF108="Yes"),OFFSET('Sanitation Data'!$H$6,0,10*ROW('Sanitation Data'!H102)),NA())</f>
        <v>#N/A</v>
      </c>
      <c r="AR108" s="505" t="e">
        <f ca="1">+IF(AND(ISNUMBER(OFFSET('Sanitation Data'!$H$10,0,10*ROW('Sanitation Data'!H102))),'Data Summary'!DG108="Yes"),OFFSET('Sanitation Data'!$H$10,0,10*ROW('Sanitation Data'!H102)),NA())</f>
        <v>#N/A</v>
      </c>
      <c r="AS108" s="505" t="e">
        <f ca="1">+IF(AND(ISNUMBER(OFFSET('Sanitation Data'!$H$11,0,10*ROW('Sanitation Data'!H102))),'Data Summary'!DH108="Yes"),OFFSET('Sanitation Data'!$H$11,0,10*ROW('Sanitation Data'!H102)),NA())</f>
        <v>#N/A</v>
      </c>
      <c r="AT108" s="505" t="e">
        <f ca="1">+IF(AND(ISNUMBER(OFFSET('Sanitation Data'!$H$12,0,10*ROW('Sanitation Data'!H102))),'Data Summary'!DI108="Yes"),OFFSET('Sanitation Data'!$H$12,0,10*ROW('Sanitation Data'!H102)),NA())</f>
        <v>#N/A</v>
      </c>
      <c r="AU108" s="505" t="e">
        <f ca="1">+IF(AND(ISNUMBER(OFFSET('Sanitation Data'!$I$4,0,10*ROW('Sanitation Data'!I102))),'Data Summary'!DJ108="Yes"),100-OFFSET('Sanitation Data'!$I$4,0,10*ROW('Sanitation Data'!I102)),NA())</f>
        <v>#N/A</v>
      </c>
      <c r="AV108" s="505" t="e">
        <f ca="1">+IF(AND(ISNUMBER(OFFSET('Sanitation Data'!$I$6,0,10*ROW('Sanitation Data'!I102))),'Data Summary'!DK108="Yes"),OFFSET('Sanitation Data'!$I$6,0,10*ROW('Sanitation Data'!I102)),NA())</f>
        <v>#N/A</v>
      </c>
      <c r="AW108" s="505" t="e">
        <f ca="1">+IF(AND(ISNUMBER(OFFSET('Sanitation Data'!$I$10,0,10*ROW('Sanitation Data'!I102))),'Data Summary'!DL108="Yes"),OFFSET('Sanitation Data'!$I$10,0,10*ROW('Sanitation Data'!I102)),NA())</f>
        <v>#N/A</v>
      </c>
      <c r="AX108" s="505" t="e">
        <f ca="1">+IF(AND(ISNUMBER(OFFSET('Sanitation Data'!$I$11,0,10*ROW('Sanitation Data'!I102))),'Data Summary'!DM108="Yes"),OFFSET('Sanitation Data'!$I$11,0,10*ROW('Sanitation Data'!I102)),NA())</f>
        <v>#N/A</v>
      </c>
      <c r="AY108" s="505" t="e">
        <f ca="1">+IF(AND(ISNUMBER(OFFSET('Sanitation Data'!$I$12,0,10*ROW('Sanitation Data'!I102))),'Data Summary'!DN108="Yes"),OFFSET('Sanitation Data'!$I$12,0,10*ROW('Sanitation Data'!I102)),NA())</f>
        <v>#N/A</v>
      </c>
      <c r="AZ108" s="506" t="e">
        <f ca="1">+IF(AND(ISNUMBER(OFFSET('Hygiene Data'!$D$5,0,10*ROW('Hygiene Data'!D102))),'Data Summary'!DO108="Yes"),OFFSET('Hygiene Data'!$D$5,0,10*ROW('Hygiene Data'!D102)),NA())</f>
        <v>#N/A</v>
      </c>
      <c r="BA108" s="506" t="e">
        <f ca="1">+IF(AND(ISNUMBER(OFFSET('Hygiene Data'!$D$7,0,10*ROW('Hygiene Data'!D102))),'Data Summary'!DP108="Yes"),OFFSET('Hygiene Data'!$D$7,0,10*ROW('Hygiene Data'!D102)),NA())</f>
        <v>#N/A</v>
      </c>
      <c r="BB108" s="506" t="e">
        <f ca="1">+IF(AND(ISNUMBER(OFFSET('Hygiene Data'!$D$9,0,10*ROW('Hygiene Data'!D102))),'Data Summary'!DQ108="Yes"),OFFSET('Hygiene Data'!$D$9,0,10*ROW('Hygiene Data'!D102)),NA())</f>
        <v>#N/A</v>
      </c>
      <c r="BC108" s="506" t="e">
        <f ca="1">+IF(AND(ISNUMBER(OFFSET('Hygiene Data'!$E$5,0,10*ROW('Hygiene Data'!E102))),'Data Summary'!DR108="Yes"),OFFSET('Hygiene Data'!$E$5,0,10*ROW('Hygiene Data'!E102)),NA())</f>
        <v>#N/A</v>
      </c>
      <c r="BD108" s="506" t="e">
        <f ca="1">+IF(AND(ISNUMBER(OFFSET('Hygiene Data'!$E$7,0,10*ROW('Hygiene Data'!E102))),'Data Summary'!DS108="Yes"),OFFSET('Hygiene Data'!$E$7,0,10*ROW('Hygiene Data'!E102)),NA())</f>
        <v>#N/A</v>
      </c>
      <c r="BE108" s="506" t="e">
        <f ca="1">+IF(AND(ISNUMBER(OFFSET('Hygiene Data'!$E$9,0,10*ROW('Hygiene Data'!E102))),'Data Summary'!DT108="Yes"),OFFSET('Hygiene Data'!$E$9,0,10*ROW('Hygiene Data'!E102)),NA())</f>
        <v>#N/A</v>
      </c>
      <c r="BF108" s="506" t="e">
        <f ca="1">+IF(AND(ISNUMBER(OFFSET('Hygiene Data'!$F$5,0,10*ROW('Hygiene Data'!F102))),'Data Summary'!DU108="Yes"),OFFSET('Hygiene Data'!$F$5,0,10*ROW('Hygiene Data'!F102)),NA())</f>
        <v>#N/A</v>
      </c>
      <c r="BG108" s="506" t="e">
        <f ca="1">+IF(AND(ISNUMBER(OFFSET('Hygiene Data'!$F$7,0,10*ROW('Hygiene Data'!F102))),'Data Summary'!DV108="Yes"),OFFSET('Hygiene Data'!$F$7,0,10*ROW('Hygiene Data'!F102)),NA())</f>
        <v>#N/A</v>
      </c>
      <c r="BH108" s="506" t="e">
        <f ca="1">+IF(AND(ISNUMBER(OFFSET('Hygiene Data'!$F$9,0,10*ROW('Hygiene Data'!F102))),'Data Summary'!DW108="Yes"),OFFSET('Hygiene Data'!$F$9,0,10*ROW('Hygiene Data'!F102)),NA())</f>
        <v>#N/A</v>
      </c>
      <c r="BI108" s="506" t="e">
        <f ca="1">+IF(AND(ISNUMBER(OFFSET('Hygiene Data'!$G$5,0,10*ROW('Hygiene Data'!G102))),'Data Summary'!DX108="Yes"),OFFSET('Hygiene Data'!$G$5,0,10*ROW('Hygiene Data'!G102)),NA())</f>
        <v>#N/A</v>
      </c>
      <c r="BJ108" s="506" t="e">
        <f ca="1">+IF(AND(ISNUMBER(OFFSET('Hygiene Data'!$G$7,0,10*ROW('Hygiene Data'!G102))),'Data Summary'!DY108="Yes"),OFFSET('Hygiene Data'!$G$7,0,10*ROW('Hygiene Data'!G102)),NA())</f>
        <v>#N/A</v>
      </c>
      <c r="BK108" s="506" t="e">
        <f ca="1">+IF(AND(ISNUMBER(OFFSET('Hygiene Data'!$G$9,0,10*ROW('Hygiene Data'!G102))),'Data Summary'!DZ108="Yes"),OFFSET('Hygiene Data'!$G$9,0,10*ROW('Hygiene Data'!G102)),NA())</f>
        <v>#N/A</v>
      </c>
      <c r="BL108" s="506" t="e">
        <f ca="1">+IF(AND(ISNUMBER(OFFSET('Hygiene Data'!$H$5,0,10*ROW('Hygiene Data'!H102))),'Data Summary'!EA108="Yes"),OFFSET('Hygiene Data'!$H$5,0,10*ROW('Hygiene Data'!H102)),NA())</f>
        <v>#N/A</v>
      </c>
      <c r="BM108" s="506" t="e">
        <f ca="1">+IF(AND(ISNUMBER(OFFSET('Hygiene Data'!$H$7,0,10*ROW('Hygiene Data'!H102))),'Data Summary'!EB108="Yes"),OFFSET('Hygiene Data'!$H$7,0,10*ROW('Hygiene Data'!H102)),NA())</f>
        <v>#N/A</v>
      </c>
      <c r="BN108" s="506" t="e">
        <f ca="1">+IF(AND(ISNUMBER(OFFSET('Hygiene Data'!$H$9,0,10*ROW('Hygiene Data'!H102))),'Data Summary'!EC108="Yes"),OFFSET('Hygiene Data'!$H$9,0,10*ROW('Hygiene Data'!H102)),NA())</f>
        <v>#N/A</v>
      </c>
      <c r="BO108" s="506" t="e">
        <f ca="1">+IF(AND(ISNUMBER(OFFSET('Hygiene Data'!$I$5,0,10*ROW('Hygiene Data'!I102))),'Data Summary'!ED108="Yes"),OFFSET('Hygiene Data'!$I$5,0,10*ROW('Hygiene Data'!I102)),NA())</f>
        <v>#N/A</v>
      </c>
      <c r="BP108" s="506" t="e">
        <f ca="1">+IF(AND(ISNUMBER(OFFSET('Hygiene Data'!$I$7,0,10*ROW('Hygiene Data'!I102))),'Data Summary'!EE108="Yes"),OFFSET('Hygiene Data'!$I$7,0,10*ROW('Hygiene Data'!I102)),NA())</f>
        <v>#N/A</v>
      </c>
      <c r="BQ108" s="506" t="e">
        <f ca="1">+IF(AND(ISNUMBER(OFFSET('Hygiene Data'!$I$9,0,10*ROW('Hygiene Data'!I102))),'Data Summary'!EF108="Yes"),OFFSET('Hygiene Data'!$I$9,0,10*ROW('Hygiene Data'!I102)),NA())</f>
        <v>#N/A</v>
      </c>
    </row>
    <row r="109" spans="1:69" x14ac:dyDescent="0.25">
      <c r="A109" s="502" t="e">
        <f ca="1">+RIGHT('Data Summary'!A109,LEN('Data Summary'!A109)-9)</f>
        <v>#VALUE!</v>
      </c>
      <c r="B109" s="476" t="str">
        <f ca="1">+IF(ISTEXT('Data Summary'!B109),'Data Summary'!B109,"")</f>
        <v/>
      </c>
      <c r="C109" s="503" t="e">
        <f ca="1">+VALUE('Data Summary'!C109)</f>
        <v>#VALUE!</v>
      </c>
      <c r="D109" s="504" t="e">
        <f ca="1">+IF(AND(ISNUMBER(OFFSET('Water Data'!$D$4,0,10*ROW('Water Data'!D103))),'Data Summary'!BS109="Yes"),100-OFFSET('Water Data'!$D$4,0,10*ROW('Water Data'!D103)),NA())</f>
        <v>#N/A</v>
      </c>
      <c r="E109" s="504" t="e">
        <f ca="1">+IF(AND(ISNUMBER(OFFSET('Water Data'!$D$6,0,10*ROW('Water Data'!D103))),'Data Summary'!BT109="Yes"),OFFSET('Water Data'!$D$6,0,10*ROW('Water Data'!D103)),NA())</f>
        <v>#N/A</v>
      </c>
      <c r="F109" s="504" t="e">
        <f ca="1">+IF(AND(ISNUMBER(OFFSET('Water Data'!$D$9,0,10*ROW('Water Data'!D103))),'Data Summary'!BU109="Yes"),OFFSET('Water Data'!$D$9,0,10*ROW('Water Data'!D103)),NA())</f>
        <v>#N/A</v>
      </c>
      <c r="G109" s="504" t="e">
        <f ca="1">+IF(AND(ISNUMBER(OFFSET('Water Data'!$E$4,0,10*ROW('Water Data'!E103))),'Data Summary'!BV109="Yes"),100-OFFSET('Water Data'!$E$4,0,10*ROW('Water Data'!E103)),NA())</f>
        <v>#N/A</v>
      </c>
      <c r="H109" s="504" t="e">
        <f ca="1">+IF(AND(ISNUMBER(OFFSET('Water Data'!$E$6,0,10*ROW('Water Data'!E103))),'Data Summary'!BW109="Yes"),OFFSET('Water Data'!$E$6,0,10*ROW('Water Data'!E103)),NA())</f>
        <v>#N/A</v>
      </c>
      <c r="I109" s="504" t="e">
        <f ca="1">+IF(AND(ISNUMBER(OFFSET('Water Data'!$E$9,0,10*ROW('Water Data'!E103))),'Data Summary'!BX109="Yes"),OFFSET('Water Data'!$E$9,0,10*ROW('Water Data'!E103)),NA())</f>
        <v>#N/A</v>
      </c>
      <c r="J109" s="504" t="e">
        <f ca="1">+IF(AND(ISNUMBER(OFFSET('Water Data'!$F$4,0,10*ROW('Water Data'!F103))),'Data Summary'!BY109="Yes"),100-OFFSET('Water Data'!$F$4,0,10*ROW('Water Data'!F103)),NA())</f>
        <v>#N/A</v>
      </c>
      <c r="K109" s="504" t="e">
        <f ca="1">+IF(AND(ISNUMBER(OFFSET('Water Data'!$F$6,0,10*ROW('Water Data'!F103))),'Data Summary'!BZ109="Yes"),OFFSET('Water Data'!$F$6,0,10*ROW('Water Data'!F103)),NA())</f>
        <v>#N/A</v>
      </c>
      <c r="L109" s="504" t="e">
        <f ca="1">+IF(AND(ISNUMBER(OFFSET('Water Data'!$F$9,0,10*ROW('Water Data'!F103))),'Data Summary'!CA109="Yes"),OFFSET('Water Data'!$F$9,0,10*ROW('Water Data'!F103)),NA())</f>
        <v>#N/A</v>
      </c>
      <c r="M109" s="504" t="e">
        <f ca="1">+IF(AND(ISNUMBER(OFFSET('Water Data'!$G$4,0,10*ROW('Water Data'!G103))),'Data Summary'!CB109="Yes"),100-OFFSET('Water Data'!$G$4,0,10*ROW('Water Data'!G103)),NA())</f>
        <v>#N/A</v>
      </c>
      <c r="N109" s="504" t="e">
        <f ca="1">+IF(AND(ISNUMBER(OFFSET('Water Data'!$G$6,0,10*ROW('Water Data'!G103))),'Data Summary'!CC109="Yes"),OFFSET('Water Data'!$G$6,0,10*ROW('Water Data'!G103)),NA())</f>
        <v>#N/A</v>
      </c>
      <c r="O109" s="504" t="e">
        <f ca="1">+IF(AND(ISNUMBER(OFFSET('Water Data'!$G$9,0,10*ROW('Water Data'!G103))),'Data Summary'!CD109="Yes"),OFFSET('Water Data'!$G$9,0,10*ROW('Water Data'!G103)),NA())</f>
        <v>#N/A</v>
      </c>
      <c r="P109" s="504" t="e">
        <f ca="1">+IF(AND(ISNUMBER(OFFSET('Water Data'!$H$4,0,10*ROW('Water Data'!H103))),'Data Summary'!CE109="Yes"),100-OFFSET('Water Data'!$H$4,0,10*ROW('Water Data'!H103)),NA())</f>
        <v>#N/A</v>
      </c>
      <c r="Q109" s="504" t="e">
        <f ca="1">+IF(AND(ISNUMBER(OFFSET('Water Data'!$H$6,0,10*ROW('Water Data'!H103))),'Data Summary'!CF109="Yes"),OFFSET('Water Data'!$H$6,0,10*ROW('Water Data'!H103)),NA())</f>
        <v>#N/A</v>
      </c>
      <c r="R109" s="504" t="e">
        <f ca="1">+IF(AND(ISNUMBER(OFFSET('Water Data'!$H$9,0,10*ROW('Water Data'!H103))),'Data Summary'!CG109="Yes"),OFFSET('Water Data'!$H$9,0,10*ROW('Water Data'!H103)),NA())</f>
        <v>#N/A</v>
      </c>
      <c r="S109" s="504" t="e">
        <f ca="1">+IF(AND(ISNUMBER(OFFSET('Water Data'!$I$4,0,10*ROW('Water Data'!I103))),'Data Summary'!CH109="Yes"),100-OFFSET('Water Data'!$I$4,0,10*ROW('Water Data'!I103)),NA())</f>
        <v>#N/A</v>
      </c>
      <c r="T109" s="504" t="e">
        <f ca="1">+IF(AND(ISNUMBER(OFFSET('Water Data'!$I$6,0,10*ROW('Water Data'!I103))),'Data Summary'!CI109="Yes"),OFFSET('Water Data'!$I$6,0,10*ROW('Water Data'!I103)),NA())</f>
        <v>#N/A</v>
      </c>
      <c r="U109" s="504" t="e">
        <f ca="1">+IF(AND(ISNUMBER(OFFSET('Water Data'!$I$9,0,10*ROW('Water Data'!I103))),'Data Summary'!CJ109="Yes"),OFFSET('Water Data'!$I$9,0,10*ROW('Water Data'!I103)),NA())</f>
        <v>#N/A</v>
      </c>
      <c r="V109" s="505" t="e">
        <f ca="1">+IF(AND(ISNUMBER(OFFSET('Sanitation Data'!$D$4,0,10*ROW('Sanitation Data'!D103))),'Data Summary'!CK109="Yes"),100-OFFSET('Sanitation Data'!$D$4,0,10*ROW('Sanitation Data'!D103)),NA())</f>
        <v>#N/A</v>
      </c>
      <c r="W109" s="505" t="e">
        <f ca="1">+IF(AND(ISNUMBER(OFFSET('Sanitation Data'!$D$6,0,10*ROW('Sanitation Data'!D103))),'Data Summary'!CL109="Yes"),OFFSET('Sanitation Data'!$D$6,0,10*ROW('Sanitation Data'!D103)),NA())</f>
        <v>#N/A</v>
      </c>
      <c r="X109" s="505" t="e">
        <f ca="1">+IF(AND(ISNUMBER(OFFSET('Sanitation Data'!$D$10,0,10*ROW('Sanitation Data'!D103))),'Data Summary'!CM109="Yes"),OFFSET('Sanitation Data'!$D$10,0,10*ROW('Sanitation Data'!D103)),NA())</f>
        <v>#N/A</v>
      </c>
      <c r="Y109" s="505" t="e">
        <f ca="1">+IF(AND(ISNUMBER(OFFSET('Sanitation Data'!$D$11,0,10*ROW('Sanitation Data'!D103))),'Data Summary'!CN109="Yes"),OFFSET('Sanitation Data'!$D$11,0,10*ROW('Sanitation Data'!D103)),NA())</f>
        <v>#N/A</v>
      </c>
      <c r="Z109" s="505" t="e">
        <f ca="1">+IF(AND(ISNUMBER(OFFSET('Sanitation Data'!$D$12,0,10*ROW('Sanitation Data'!D103))),'Data Summary'!CO109="Yes"),OFFSET('Sanitation Data'!$D$12,0,10*ROW('Sanitation Data'!D103)),NA())</f>
        <v>#N/A</v>
      </c>
      <c r="AA109" s="505" t="e">
        <f ca="1">+IF(AND(ISNUMBER(OFFSET('Sanitation Data'!$E$4,0,10*ROW('Sanitation Data'!E103))),'Data Summary'!CP109="Yes"),100-OFFSET('Sanitation Data'!$E$4,0,10*ROW('Sanitation Data'!E103)),NA())</f>
        <v>#N/A</v>
      </c>
      <c r="AB109" s="505" t="e">
        <f ca="1">+IF(AND(ISNUMBER(OFFSET('Sanitation Data'!$E$6,0,10*ROW('Sanitation Data'!E103))),'Data Summary'!CQ109="Yes"),OFFSET('Sanitation Data'!$E$6,0,10*ROW('Sanitation Data'!E103)),NA())</f>
        <v>#N/A</v>
      </c>
      <c r="AC109" s="505" t="e">
        <f ca="1">+IF(AND(ISNUMBER(OFFSET('Sanitation Data'!$E$10,0,10*ROW('Sanitation Data'!E103))),'Data Summary'!CR109="Yes"),OFFSET('Sanitation Data'!$E$10,0,10*ROW('Sanitation Data'!E103)),NA())</f>
        <v>#N/A</v>
      </c>
      <c r="AD109" s="505" t="e">
        <f ca="1">+IF(AND(ISNUMBER(OFFSET('Sanitation Data'!$E$11,0,10*ROW('Sanitation Data'!E103))),'Data Summary'!CS109="Yes"),OFFSET('Sanitation Data'!$E$11,0,10*ROW('Sanitation Data'!E103)),NA())</f>
        <v>#N/A</v>
      </c>
      <c r="AE109" s="505" t="e">
        <f ca="1">+IF(AND(ISNUMBER(OFFSET('Sanitation Data'!$E$12,0,10*ROW('Sanitation Data'!E103))),'Data Summary'!CT109="Yes"),OFFSET('Sanitation Data'!$E$12,0,10*ROW('Sanitation Data'!E103)),NA())</f>
        <v>#N/A</v>
      </c>
      <c r="AF109" s="505" t="e">
        <f ca="1">+IF(AND(ISNUMBER(OFFSET('Sanitation Data'!$F$4,0,10*ROW('Sanitation Data'!F103))),'Data Summary'!CU109="Yes"),100-OFFSET('Sanitation Data'!$F$4,0,10*ROW('Sanitation Data'!F103)),NA())</f>
        <v>#N/A</v>
      </c>
      <c r="AG109" s="505" t="e">
        <f ca="1">+IF(AND(ISNUMBER(OFFSET('Sanitation Data'!$F$6,0,10*ROW('Sanitation Data'!F103))),'Data Summary'!CV109="Yes"),OFFSET('Sanitation Data'!$F$6,0,10*ROW('Sanitation Data'!F103)),NA())</f>
        <v>#N/A</v>
      </c>
      <c r="AH109" s="505" t="e">
        <f ca="1">+IF(AND(ISNUMBER(OFFSET('Sanitation Data'!$F$10,0,10*ROW('Sanitation Data'!F103))),'Data Summary'!CW109="Yes"),OFFSET('Sanitation Data'!$F$10,0,10*ROW('Sanitation Data'!F103)),NA())</f>
        <v>#N/A</v>
      </c>
      <c r="AI109" s="505" t="e">
        <f ca="1">+IF(AND(ISNUMBER(OFFSET('Sanitation Data'!$F$11,0,10*ROW('Sanitation Data'!F103))),'Data Summary'!CX109="Yes"),OFFSET('Sanitation Data'!$F$11,0,10*ROW('Sanitation Data'!F103)),NA())</f>
        <v>#N/A</v>
      </c>
      <c r="AJ109" s="505" t="e">
        <f ca="1">+IF(AND(ISNUMBER(OFFSET('Sanitation Data'!$F$12,0,10*ROW('Sanitation Data'!F103))),'Data Summary'!CY109="Yes"),OFFSET('Sanitation Data'!$F$12,0,10*ROW('Sanitation Data'!F103)),NA())</f>
        <v>#N/A</v>
      </c>
      <c r="AK109" s="505" t="e">
        <f ca="1">+IF(AND(ISNUMBER(OFFSET('Sanitation Data'!$G$4,0,10*ROW('Sanitation Data'!G103))),'Data Summary'!CZ109="Yes"),100-OFFSET('Sanitation Data'!$G$4,0,10*ROW('Sanitation Data'!G103)),NA())</f>
        <v>#N/A</v>
      </c>
      <c r="AL109" s="505" t="e">
        <f ca="1">+IF(AND(ISNUMBER(OFFSET('Sanitation Data'!$G$6,0,10*ROW('Sanitation Data'!G103))),'Data Summary'!DA109="Yes"),OFFSET('Sanitation Data'!$G$6,0,10*ROW('Sanitation Data'!G103)),NA())</f>
        <v>#N/A</v>
      </c>
      <c r="AM109" s="505" t="e">
        <f ca="1">+IF(AND(ISNUMBER(OFFSET('Sanitation Data'!$G$10,0,10*ROW('Sanitation Data'!G103))),'Data Summary'!DB109="Yes"),OFFSET('Sanitation Data'!$G$10,0,10*ROW('Sanitation Data'!G103)),NA())</f>
        <v>#N/A</v>
      </c>
      <c r="AN109" s="505" t="e">
        <f ca="1">+IF(AND(ISNUMBER(OFFSET('Sanitation Data'!$G$11,0,10*ROW('Sanitation Data'!G103))),'Data Summary'!DC109="Yes"),OFFSET('Sanitation Data'!$G$11,0,10*ROW('Sanitation Data'!G103)),NA())</f>
        <v>#N/A</v>
      </c>
      <c r="AO109" s="505" t="e">
        <f ca="1">+IF(AND(ISNUMBER(OFFSET('Sanitation Data'!$G$12,0,10*ROW('Sanitation Data'!G103))),'Data Summary'!DD109="Yes"),OFFSET('Sanitation Data'!$G$12,0,10*ROW('Sanitation Data'!G103)),NA())</f>
        <v>#N/A</v>
      </c>
      <c r="AP109" s="505" t="e">
        <f ca="1">+IF(AND(ISNUMBER(OFFSET('Sanitation Data'!$H$4,0,10*ROW('Sanitation Data'!H103))),'Data Summary'!DE109="Yes"),100-OFFSET('Sanitation Data'!$H$4,0,10*ROW('Sanitation Data'!H103)),NA())</f>
        <v>#N/A</v>
      </c>
      <c r="AQ109" s="505" t="e">
        <f ca="1">+IF(AND(ISNUMBER(OFFSET('Sanitation Data'!$H$6,0,10*ROW('Sanitation Data'!H103))),'Data Summary'!DF109="Yes"),OFFSET('Sanitation Data'!$H$6,0,10*ROW('Sanitation Data'!H103)),NA())</f>
        <v>#N/A</v>
      </c>
      <c r="AR109" s="505" t="e">
        <f ca="1">+IF(AND(ISNUMBER(OFFSET('Sanitation Data'!$H$10,0,10*ROW('Sanitation Data'!H103))),'Data Summary'!DG109="Yes"),OFFSET('Sanitation Data'!$H$10,0,10*ROW('Sanitation Data'!H103)),NA())</f>
        <v>#N/A</v>
      </c>
      <c r="AS109" s="505" t="e">
        <f ca="1">+IF(AND(ISNUMBER(OFFSET('Sanitation Data'!$H$11,0,10*ROW('Sanitation Data'!H103))),'Data Summary'!DH109="Yes"),OFFSET('Sanitation Data'!$H$11,0,10*ROW('Sanitation Data'!H103)),NA())</f>
        <v>#N/A</v>
      </c>
      <c r="AT109" s="505" t="e">
        <f ca="1">+IF(AND(ISNUMBER(OFFSET('Sanitation Data'!$H$12,0,10*ROW('Sanitation Data'!H103))),'Data Summary'!DI109="Yes"),OFFSET('Sanitation Data'!$H$12,0,10*ROW('Sanitation Data'!H103)),NA())</f>
        <v>#N/A</v>
      </c>
      <c r="AU109" s="505" t="e">
        <f ca="1">+IF(AND(ISNUMBER(OFFSET('Sanitation Data'!$I$4,0,10*ROW('Sanitation Data'!I103))),'Data Summary'!DJ109="Yes"),100-OFFSET('Sanitation Data'!$I$4,0,10*ROW('Sanitation Data'!I103)),NA())</f>
        <v>#N/A</v>
      </c>
      <c r="AV109" s="505" t="e">
        <f ca="1">+IF(AND(ISNUMBER(OFFSET('Sanitation Data'!$I$6,0,10*ROW('Sanitation Data'!I103))),'Data Summary'!DK109="Yes"),OFFSET('Sanitation Data'!$I$6,0,10*ROW('Sanitation Data'!I103)),NA())</f>
        <v>#N/A</v>
      </c>
      <c r="AW109" s="505" t="e">
        <f ca="1">+IF(AND(ISNUMBER(OFFSET('Sanitation Data'!$I$10,0,10*ROW('Sanitation Data'!I103))),'Data Summary'!DL109="Yes"),OFFSET('Sanitation Data'!$I$10,0,10*ROW('Sanitation Data'!I103)),NA())</f>
        <v>#N/A</v>
      </c>
      <c r="AX109" s="505" t="e">
        <f ca="1">+IF(AND(ISNUMBER(OFFSET('Sanitation Data'!$I$11,0,10*ROW('Sanitation Data'!I103))),'Data Summary'!DM109="Yes"),OFFSET('Sanitation Data'!$I$11,0,10*ROW('Sanitation Data'!I103)),NA())</f>
        <v>#N/A</v>
      </c>
      <c r="AY109" s="505" t="e">
        <f ca="1">+IF(AND(ISNUMBER(OFFSET('Sanitation Data'!$I$12,0,10*ROW('Sanitation Data'!I103))),'Data Summary'!DN109="Yes"),OFFSET('Sanitation Data'!$I$12,0,10*ROW('Sanitation Data'!I103)),NA())</f>
        <v>#N/A</v>
      </c>
      <c r="AZ109" s="506" t="e">
        <f ca="1">+IF(AND(ISNUMBER(OFFSET('Hygiene Data'!$D$5,0,10*ROW('Hygiene Data'!D103))),'Data Summary'!DO109="Yes"),OFFSET('Hygiene Data'!$D$5,0,10*ROW('Hygiene Data'!D103)),NA())</f>
        <v>#N/A</v>
      </c>
      <c r="BA109" s="506" t="e">
        <f ca="1">+IF(AND(ISNUMBER(OFFSET('Hygiene Data'!$D$7,0,10*ROW('Hygiene Data'!D103))),'Data Summary'!DP109="Yes"),OFFSET('Hygiene Data'!$D$7,0,10*ROW('Hygiene Data'!D103)),NA())</f>
        <v>#N/A</v>
      </c>
      <c r="BB109" s="506" t="e">
        <f ca="1">+IF(AND(ISNUMBER(OFFSET('Hygiene Data'!$D$9,0,10*ROW('Hygiene Data'!D103))),'Data Summary'!DQ109="Yes"),OFFSET('Hygiene Data'!$D$9,0,10*ROW('Hygiene Data'!D103)),NA())</f>
        <v>#N/A</v>
      </c>
      <c r="BC109" s="506" t="e">
        <f ca="1">+IF(AND(ISNUMBER(OFFSET('Hygiene Data'!$E$5,0,10*ROW('Hygiene Data'!E103))),'Data Summary'!DR109="Yes"),OFFSET('Hygiene Data'!$E$5,0,10*ROW('Hygiene Data'!E103)),NA())</f>
        <v>#N/A</v>
      </c>
      <c r="BD109" s="506" t="e">
        <f ca="1">+IF(AND(ISNUMBER(OFFSET('Hygiene Data'!$E$7,0,10*ROW('Hygiene Data'!E103))),'Data Summary'!DS109="Yes"),OFFSET('Hygiene Data'!$E$7,0,10*ROW('Hygiene Data'!E103)),NA())</f>
        <v>#N/A</v>
      </c>
      <c r="BE109" s="506" t="e">
        <f ca="1">+IF(AND(ISNUMBER(OFFSET('Hygiene Data'!$E$9,0,10*ROW('Hygiene Data'!E103))),'Data Summary'!DT109="Yes"),OFFSET('Hygiene Data'!$E$9,0,10*ROW('Hygiene Data'!E103)),NA())</f>
        <v>#N/A</v>
      </c>
      <c r="BF109" s="506" t="e">
        <f ca="1">+IF(AND(ISNUMBER(OFFSET('Hygiene Data'!$F$5,0,10*ROW('Hygiene Data'!F103))),'Data Summary'!DU109="Yes"),OFFSET('Hygiene Data'!$F$5,0,10*ROW('Hygiene Data'!F103)),NA())</f>
        <v>#N/A</v>
      </c>
      <c r="BG109" s="506" t="e">
        <f ca="1">+IF(AND(ISNUMBER(OFFSET('Hygiene Data'!$F$7,0,10*ROW('Hygiene Data'!F103))),'Data Summary'!DV109="Yes"),OFFSET('Hygiene Data'!$F$7,0,10*ROW('Hygiene Data'!F103)),NA())</f>
        <v>#N/A</v>
      </c>
      <c r="BH109" s="506" t="e">
        <f ca="1">+IF(AND(ISNUMBER(OFFSET('Hygiene Data'!$F$9,0,10*ROW('Hygiene Data'!F103))),'Data Summary'!DW109="Yes"),OFFSET('Hygiene Data'!$F$9,0,10*ROW('Hygiene Data'!F103)),NA())</f>
        <v>#N/A</v>
      </c>
      <c r="BI109" s="506" t="e">
        <f ca="1">+IF(AND(ISNUMBER(OFFSET('Hygiene Data'!$G$5,0,10*ROW('Hygiene Data'!G103))),'Data Summary'!DX109="Yes"),OFFSET('Hygiene Data'!$G$5,0,10*ROW('Hygiene Data'!G103)),NA())</f>
        <v>#N/A</v>
      </c>
      <c r="BJ109" s="506" t="e">
        <f ca="1">+IF(AND(ISNUMBER(OFFSET('Hygiene Data'!$G$7,0,10*ROW('Hygiene Data'!G103))),'Data Summary'!DY109="Yes"),OFFSET('Hygiene Data'!$G$7,0,10*ROW('Hygiene Data'!G103)),NA())</f>
        <v>#N/A</v>
      </c>
      <c r="BK109" s="506" t="e">
        <f ca="1">+IF(AND(ISNUMBER(OFFSET('Hygiene Data'!$G$9,0,10*ROW('Hygiene Data'!G103))),'Data Summary'!DZ109="Yes"),OFFSET('Hygiene Data'!$G$9,0,10*ROW('Hygiene Data'!G103)),NA())</f>
        <v>#N/A</v>
      </c>
      <c r="BL109" s="506" t="e">
        <f ca="1">+IF(AND(ISNUMBER(OFFSET('Hygiene Data'!$H$5,0,10*ROW('Hygiene Data'!H103))),'Data Summary'!EA109="Yes"),OFFSET('Hygiene Data'!$H$5,0,10*ROW('Hygiene Data'!H103)),NA())</f>
        <v>#N/A</v>
      </c>
      <c r="BM109" s="506" t="e">
        <f ca="1">+IF(AND(ISNUMBER(OFFSET('Hygiene Data'!$H$7,0,10*ROW('Hygiene Data'!H103))),'Data Summary'!EB109="Yes"),OFFSET('Hygiene Data'!$H$7,0,10*ROW('Hygiene Data'!H103)),NA())</f>
        <v>#N/A</v>
      </c>
      <c r="BN109" s="506" t="e">
        <f ca="1">+IF(AND(ISNUMBER(OFFSET('Hygiene Data'!$H$9,0,10*ROW('Hygiene Data'!H103))),'Data Summary'!EC109="Yes"),OFFSET('Hygiene Data'!$H$9,0,10*ROW('Hygiene Data'!H103)),NA())</f>
        <v>#N/A</v>
      </c>
      <c r="BO109" s="506" t="e">
        <f ca="1">+IF(AND(ISNUMBER(OFFSET('Hygiene Data'!$I$5,0,10*ROW('Hygiene Data'!I103))),'Data Summary'!ED109="Yes"),OFFSET('Hygiene Data'!$I$5,0,10*ROW('Hygiene Data'!I103)),NA())</f>
        <v>#N/A</v>
      </c>
      <c r="BP109" s="506" t="e">
        <f ca="1">+IF(AND(ISNUMBER(OFFSET('Hygiene Data'!$I$7,0,10*ROW('Hygiene Data'!I103))),'Data Summary'!EE109="Yes"),OFFSET('Hygiene Data'!$I$7,0,10*ROW('Hygiene Data'!I103)),NA())</f>
        <v>#N/A</v>
      </c>
      <c r="BQ109" s="506" t="e">
        <f ca="1">+IF(AND(ISNUMBER(OFFSET('Hygiene Data'!$I$9,0,10*ROW('Hygiene Data'!I103))),'Data Summary'!EF109="Yes"),OFFSET('Hygiene Data'!$I$9,0,10*ROW('Hygiene Data'!I103)),NA())</f>
        <v>#N/A</v>
      </c>
    </row>
    <row r="110" spans="1:69" x14ac:dyDescent="0.25">
      <c r="A110" s="502" t="e">
        <f ca="1">+RIGHT('Data Summary'!A110,LEN('Data Summary'!A110)-9)</f>
        <v>#VALUE!</v>
      </c>
      <c r="B110" s="476" t="str">
        <f ca="1">+IF(ISTEXT('Data Summary'!B110),'Data Summary'!B110,"")</f>
        <v/>
      </c>
      <c r="C110" s="503" t="e">
        <f ca="1">+VALUE('Data Summary'!C110)</f>
        <v>#VALUE!</v>
      </c>
      <c r="D110" s="504" t="e">
        <f ca="1">+IF(AND(ISNUMBER(OFFSET('Water Data'!$D$4,0,10*ROW('Water Data'!D104))),'Data Summary'!BS110="Yes"),100-OFFSET('Water Data'!$D$4,0,10*ROW('Water Data'!D104)),NA())</f>
        <v>#N/A</v>
      </c>
      <c r="E110" s="504" t="e">
        <f ca="1">+IF(AND(ISNUMBER(OFFSET('Water Data'!$D$6,0,10*ROW('Water Data'!D104))),'Data Summary'!BT110="Yes"),OFFSET('Water Data'!$D$6,0,10*ROW('Water Data'!D104)),NA())</f>
        <v>#N/A</v>
      </c>
      <c r="F110" s="504" t="e">
        <f ca="1">+IF(AND(ISNUMBER(OFFSET('Water Data'!$D$9,0,10*ROW('Water Data'!D104))),'Data Summary'!BU110="Yes"),OFFSET('Water Data'!$D$9,0,10*ROW('Water Data'!D104)),NA())</f>
        <v>#N/A</v>
      </c>
      <c r="G110" s="504" t="e">
        <f ca="1">+IF(AND(ISNUMBER(OFFSET('Water Data'!$E$4,0,10*ROW('Water Data'!E104))),'Data Summary'!BV110="Yes"),100-OFFSET('Water Data'!$E$4,0,10*ROW('Water Data'!E104)),NA())</f>
        <v>#N/A</v>
      </c>
      <c r="H110" s="504" t="e">
        <f ca="1">+IF(AND(ISNUMBER(OFFSET('Water Data'!$E$6,0,10*ROW('Water Data'!E104))),'Data Summary'!BW110="Yes"),OFFSET('Water Data'!$E$6,0,10*ROW('Water Data'!E104)),NA())</f>
        <v>#N/A</v>
      </c>
      <c r="I110" s="504" t="e">
        <f ca="1">+IF(AND(ISNUMBER(OFFSET('Water Data'!$E$9,0,10*ROW('Water Data'!E104))),'Data Summary'!BX110="Yes"),OFFSET('Water Data'!$E$9,0,10*ROW('Water Data'!E104)),NA())</f>
        <v>#N/A</v>
      </c>
      <c r="J110" s="504" t="e">
        <f ca="1">+IF(AND(ISNUMBER(OFFSET('Water Data'!$F$4,0,10*ROW('Water Data'!F104))),'Data Summary'!BY110="Yes"),100-OFFSET('Water Data'!$F$4,0,10*ROW('Water Data'!F104)),NA())</f>
        <v>#N/A</v>
      </c>
      <c r="K110" s="504" t="e">
        <f ca="1">+IF(AND(ISNUMBER(OFFSET('Water Data'!$F$6,0,10*ROW('Water Data'!F104))),'Data Summary'!BZ110="Yes"),OFFSET('Water Data'!$F$6,0,10*ROW('Water Data'!F104)),NA())</f>
        <v>#N/A</v>
      </c>
      <c r="L110" s="504" t="e">
        <f ca="1">+IF(AND(ISNUMBER(OFFSET('Water Data'!$F$9,0,10*ROW('Water Data'!F104))),'Data Summary'!CA110="Yes"),OFFSET('Water Data'!$F$9,0,10*ROW('Water Data'!F104)),NA())</f>
        <v>#N/A</v>
      </c>
      <c r="M110" s="504" t="e">
        <f ca="1">+IF(AND(ISNUMBER(OFFSET('Water Data'!$G$4,0,10*ROW('Water Data'!G104))),'Data Summary'!CB110="Yes"),100-OFFSET('Water Data'!$G$4,0,10*ROW('Water Data'!G104)),NA())</f>
        <v>#N/A</v>
      </c>
      <c r="N110" s="504" t="e">
        <f ca="1">+IF(AND(ISNUMBER(OFFSET('Water Data'!$G$6,0,10*ROW('Water Data'!G104))),'Data Summary'!CC110="Yes"),OFFSET('Water Data'!$G$6,0,10*ROW('Water Data'!G104)),NA())</f>
        <v>#N/A</v>
      </c>
      <c r="O110" s="504" t="e">
        <f ca="1">+IF(AND(ISNUMBER(OFFSET('Water Data'!$G$9,0,10*ROW('Water Data'!G104))),'Data Summary'!CD110="Yes"),OFFSET('Water Data'!$G$9,0,10*ROW('Water Data'!G104)),NA())</f>
        <v>#N/A</v>
      </c>
      <c r="P110" s="504" t="e">
        <f ca="1">+IF(AND(ISNUMBER(OFFSET('Water Data'!$H$4,0,10*ROW('Water Data'!H104))),'Data Summary'!CE110="Yes"),100-OFFSET('Water Data'!$H$4,0,10*ROW('Water Data'!H104)),NA())</f>
        <v>#N/A</v>
      </c>
      <c r="Q110" s="504" t="e">
        <f ca="1">+IF(AND(ISNUMBER(OFFSET('Water Data'!$H$6,0,10*ROW('Water Data'!H104))),'Data Summary'!CF110="Yes"),OFFSET('Water Data'!$H$6,0,10*ROW('Water Data'!H104)),NA())</f>
        <v>#N/A</v>
      </c>
      <c r="R110" s="504" t="e">
        <f ca="1">+IF(AND(ISNUMBER(OFFSET('Water Data'!$H$9,0,10*ROW('Water Data'!H104))),'Data Summary'!CG110="Yes"),OFFSET('Water Data'!$H$9,0,10*ROW('Water Data'!H104)),NA())</f>
        <v>#N/A</v>
      </c>
      <c r="S110" s="504" t="e">
        <f ca="1">+IF(AND(ISNUMBER(OFFSET('Water Data'!$I$4,0,10*ROW('Water Data'!I104))),'Data Summary'!CH110="Yes"),100-OFFSET('Water Data'!$I$4,0,10*ROW('Water Data'!I104)),NA())</f>
        <v>#N/A</v>
      </c>
      <c r="T110" s="504" t="e">
        <f ca="1">+IF(AND(ISNUMBER(OFFSET('Water Data'!$I$6,0,10*ROW('Water Data'!I104))),'Data Summary'!CI110="Yes"),OFFSET('Water Data'!$I$6,0,10*ROW('Water Data'!I104)),NA())</f>
        <v>#N/A</v>
      </c>
      <c r="U110" s="504" t="e">
        <f ca="1">+IF(AND(ISNUMBER(OFFSET('Water Data'!$I$9,0,10*ROW('Water Data'!I104))),'Data Summary'!CJ110="Yes"),OFFSET('Water Data'!$I$9,0,10*ROW('Water Data'!I104)),NA())</f>
        <v>#N/A</v>
      </c>
      <c r="V110" s="505" t="e">
        <f ca="1">+IF(AND(ISNUMBER(OFFSET('Sanitation Data'!$D$4,0,10*ROW('Sanitation Data'!D104))),'Data Summary'!CK110="Yes"),100-OFFSET('Sanitation Data'!$D$4,0,10*ROW('Sanitation Data'!D104)),NA())</f>
        <v>#N/A</v>
      </c>
      <c r="W110" s="505" t="e">
        <f ca="1">+IF(AND(ISNUMBER(OFFSET('Sanitation Data'!$D$6,0,10*ROW('Sanitation Data'!D104))),'Data Summary'!CL110="Yes"),OFFSET('Sanitation Data'!$D$6,0,10*ROW('Sanitation Data'!D104)),NA())</f>
        <v>#N/A</v>
      </c>
      <c r="X110" s="505" t="e">
        <f ca="1">+IF(AND(ISNUMBER(OFFSET('Sanitation Data'!$D$10,0,10*ROW('Sanitation Data'!D104))),'Data Summary'!CM110="Yes"),OFFSET('Sanitation Data'!$D$10,0,10*ROW('Sanitation Data'!D104)),NA())</f>
        <v>#N/A</v>
      </c>
      <c r="Y110" s="505" t="e">
        <f ca="1">+IF(AND(ISNUMBER(OFFSET('Sanitation Data'!$D$11,0,10*ROW('Sanitation Data'!D104))),'Data Summary'!CN110="Yes"),OFFSET('Sanitation Data'!$D$11,0,10*ROW('Sanitation Data'!D104)),NA())</f>
        <v>#N/A</v>
      </c>
      <c r="Z110" s="505" t="e">
        <f ca="1">+IF(AND(ISNUMBER(OFFSET('Sanitation Data'!$D$12,0,10*ROW('Sanitation Data'!D104))),'Data Summary'!CO110="Yes"),OFFSET('Sanitation Data'!$D$12,0,10*ROW('Sanitation Data'!D104)),NA())</f>
        <v>#N/A</v>
      </c>
      <c r="AA110" s="505" t="e">
        <f ca="1">+IF(AND(ISNUMBER(OFFSET('Sanitation Data'!$E$4,0,10*ROW('Sanitation Data'!E104))),'Data Summary'!CP110="Yes"),100-OFFSET('Sanitation Data'!$E$4,0,10*ROW('Sanitation Data'!E104)),NA())</f>
        <v>#N/A</v>
      </c>
      <c r="AB110" s="505" t="e">
        <f ca="1">+IF(AND(ISNUMBER(OFFSET('Sanitation Data'!$E$6,0,10*ROW('Sanitation Data'!E104))),'Data Summary'!CQ110="Yes"),OFFSET('Sanitation Data'!$E$6,0,10*ROW('Sanitation Data'!E104)),NA())</f>
        <v>#N/A</v>
      </c>
      <c r="AC110" s="505" t="e">
        <f ca="1">+IF(AND(ISNUMBER(OFFSET('Sanitation Data'!$E$10,0,10*ROW('Sanitation Data'!E104))),'Data Summary'!CR110="Yes"),OFFSET('Sanitation Data'!$E$10,0,10*ROW('Sanitation Data'!E104)),NA())</f>
        <v>#N/A</v>
      </c>
      <c r="AD110" s="505" t="e">
        <f ca="1">+IF(AND(ISNUMBER(OFFSET('Sanitation Data'!$E$11,0,10*ROW('Sanitation Data'!E104))),'Data Summary'!CS110="Yes"),OFFSET('Sanitation Data'!$E$11,0,10*ROW('Sanitation Data'!E104)),NA())</f>
        <v>#N/A</v>
      </c>
      <c r="AE110" s="505" t="e">
        <f ca="1">+IF(AND(ISNUMBER(OFFSET('Sanitation Data'!$E$12,0,10*ROW('Sanitation Data'!E104))),'Data Summary'!CT110="Yes"),OFFSET('Sanitation Data'!$E$12,0,10*ROW('Sanitation Data'!E104)),NA())</f>
        <v>#N/A</v>
      </c>
      <c r="AF110" s="505" t="e">
        <f ca="1">+IF(AND(ISNUMBER(OFFSET('Sanitation Data'!$F$4,0,10*ROW('Sanitation Data'!F104))),'Data Summary'!CU110="Yes"),100-OFFSET('Sanitation Data'!$F$4,0,10*ROW('Sanitation Data'!F104)),NA())</f>
        <v>#N/A</v>
      </c>
      <c r="AG110" s="505" t="e">
        <f ca="1">+IF(AND(ISNUMBER(OFFSET('Sanitation Data'!$F$6,0,10*ROW('Sanitation Data'!F104))),'Data Summary'!CV110="Yes"),OFFSET('Sanitation Data'!$F$6,0,10*ROW('Sanitation Data'!F104)),NA())</f>
        <v>#N/A</v>
      </c>
      <c r="AH110" s="505" t="e">
        <f ca="1">+IF(AND(ISNUMBER(OFFSET('Sanitation Data'!$F$10,0,10*ROW('Sanitation Data'!F104))),'Data Summary'!CW110="Yes"),OFFSET('Sanitation Data'!$F$10,0,10*ROW('Sanitation Data'!F104)),NA())</f>
        <v>#N/A</v>
      </c>
      <c r="AI110" s="505" t="e">
        <f ca="1">+IF(AND(ISNUMBER(OFFSET('Sanitation Data'!$F$11,0,10*ROW('Sanitation Data'!F104))),'Data Summary'!CX110="Yes"),OFFSET('Sanitation Data'!$F$11,0,10*ROW('Sanitation Data'!F104)),NA())</f>
        <v>#N/A</v>
      </c>
      <c r="AJ110" s="505" t="e">
        <f ca="1">+IF(AND(ISNUMBER(OFFSET('Sanitation Data'!$F$12,0,10*ROW('Sanitation Data'!F104))),'Data Summary'!CY110="Yes"),OFFSET('Sanitation Data'!$F$12,0,10*ROW('Sanitation Data'!F104)),NA())</f>
        <v>#N/A</v>
      </c>
      <c r="AK110" s="505" t="e">
        <f ca="1">+IF(AND(ISNUMBER(OFFSET('Sanitation Data'!$G$4,0,10*ROW('Sanitation Data'!G104))),'Data Summary'!CZ110="Yes"),100-OFFSET('Sanitation Data'!$G$4,0,10*ROW('Sanitation Data'!G104)),NA())</f>
        <v>#N/A</v>
      </c>
      <c r="AL110" s="505" t="e">
        <f ca="1">+IF(AND(ISNUMBER(OFFSET('Sanitation Data'!$G$6,0,10*ROW('Sanitation Data'!G104))),'Data Summary'!DA110="Yes"),OFFSET('Sanitation Data'!$G$6,0,10*ROW('Sanitation Data'!G104)),NA())</f>
        <v>#N/A</v>
      </c>
      <c r="AM110" s="505" t="e">
        <f ca="1">+IF(AND(ISNUMBER(OFFSET('Sanitation Data'!$G$10,0,10*ROW('Sanitation Data'!G104))),'Data Summary'!DB110="Yes"),OFFSET('Sanitation Data'!$G$10,0,10*ROW('Sanitation Data'!G104)),NA())</f>
        <v>#N/A</v>
      </c>
      <c r="AN110" s="505" t="e">
        <f ca="1">+IF(AND(ISNUMBER(OFFSET('Sanitation Data'!$G$11,0,10*ROW('Sanitation Data'!G104))),'Data Summary'!DC110="Yes"),OFFSET('Sanitation Data'!$G$11,0,10*ROW('Sanitation Data'!G104)),NA())</f>
        <v>#N/A</v>
      </c>
      <c r="AO110" s="505" t="e">
        <f ca="1">+IF(AND(ISNUMBER(OFFSET('Sanitation Data'!$G$12,0,10*ROW('Sanitation Data'!G104))),'Data Summary'!DD110="Yes"),OFFSET('Sanitation Data'!$G$12,0,10*ROW('Sanitation Data'!G104)),NA())</f>
        <v>#N/A</v>
      </c>
      <c r="AP110" s="505" t="e">
        <f ca="1">+IF(AND(ISNUMBER(OFFSET('Sanitation Data'!$H$4,0,10*ROW('Sanitation Data'!H104))),'Data Summary'!DE110="Yes"),100-OFFSET('Sanitation Data'!$H$4,0,10*ROW('Sanitation Data'!H104)),NA())</f>
        <v>#N/A</v>
      </c>
      <c r="AQ110" s="505" t="e">
        <f ca="1">+IF(AND(ISNUMBER(OFFSET('Sanitation Data'!$H$6,0,10*ROW('Sanitation Data'!H104))),'Data Summary'!DF110="Yes"),OFFSET('Sanitation Data'!$H$6,0,10*ROW('Sanitation Data'!H104)),NA())</f>
        <v>#N/A</v>
      </c>
      <c r="AR110" s="505" t="e">
        <f ca="1">+IF(AND(ISNUMBER(OFFSET('Sanitation Data'!$H$10,0,10*ROW('Sanitation Data'!H104))),'Data Summary'!DG110="Yes"),OFFSET('Sanitation Data'!$H$10,0,10*ROW('Sanitation Data'!H104)),NA())</f>
        <v>#N/A</v>
      </c>
      <c r="AS110" s="505" t="e">
        <f ca="1">+IF(AND(ISNUMBER(OFFSET('Sanitation Data'!$H$11,0,10*ROW('Sanitation Data'!H104))),'Data Summary'!DH110="Yes"),OFFSET('Sanitation Data'!$H$11,0,10*ROW('Sanitation Data'!H104)),NA())</f>
        <v>#N/A</v>
      </c>
      <c r="AT110" s="505" t="e">
        <f ca="1">+IF(AND(ISNUMBER(OFFSET('Sanitation Data'!$H$12,0,10*ROW('Sanitation Data'!H104))),'Data Summary'!DI110="Yes"),OFFSET('Sanitation Data'!$H$12,0,10*ROW('Sanitation Data'!H104)),NA())</f>
        <v>#N/A</v>
      </c>
      <c r="AU110" s="505" t="e">
        <f ca="1">+IF(AND(ISNUMBER(OFFSET('Sanitation Data'!$I$4,0,10*ROW('Sanitation Data'!I104))),'Data Summary'!DJ110="Yes"),100-OFFSET('Sanitation Data'!$I$4,0,10*ROW('Sanitation Data'!I104)),NA())</f>
        <v>#N/A</v>
      </c>
      <c r="AV110" s="505" t="e">
        <f ca="1">+IF(AND(ISNUMBER(OFFSET('Sanitation Data'!$I$6,0,10*ROW('Sanitation Data'!I104))),'Data Summary'!DK110="Yes"),OFFSET('Sanitation Data'!$I$6,0,10*ROW('Sanitation Data'!I104)),NA())</f>
        <v>#N/A</v>
      </c>
      <c r="AW110" s="505" t="e">
        <f ca="1">+IF(AND(ISNUMBER(OFFSET('Sanitation Data'!$I$10,0,10*ROW('Sanitation Data'!I104))),'Data Summary'!DL110="Yes"),OFFSET('Sanitation Data'!$I$10,0,10*ROW('Sanitation Data'!I104)),NA())</f>
        <v>#N/A</v>
      </c>
      <c r="AX110" s="505" t="e">
        <f ca="1">+IF(AND(ISNUMBER(OFFSET('Sanitation Data'!$I$11,0,10*ROW('Sanitation Data'!I104))),'Data Summary'!DM110="Yes"),OFFSET('Sanitation Data'!$I$11,0,10*ROW('Sanitation Data'!I104)),NA())</f>
        <v>#N/A</v>
      </c>
      <c r="AY110" s="505" t="e">
        <f ca="1">+IF(AND(ISNUMBER(OFFSET('Sanitation Data'!$I$12,0,10*ROW('Sanitation Data'!I104))),'Data Summary'!DN110="Yes"),OFFSET('Sanitation Data'!$I$12,0,10*ROW('Sanitation Data'!I104)),NA())</f>
        <v>#N/A</v>
      </c>
      <c r="AZ110" s="506" t="e">
        <f ca="1">+IF(AND(ISNUMBER(OFFSET('Hygiene Data'!$D$5,0,10*ROW('Hygiene Data'!D104))),'Data Summary'!DO110="Yes"),OFFSET('Hygiene Data'!$D$5,0,10*ROW('Hygiene Data'!D104)),NA())</f>
        <v>#N/A</v>
      </c>
      <c r="BA110" s="506" t="e">
        <f ca="1">+IF(AND(ISNUMBER(OFFSET('Hygiene Data'!$D$7,0,10*ROW('Hygiene Data'!D104))),'Data Summary'!DP110="Yes"),OFFSET('Hygiene Data'!$D$7,0,10*ROW('Hygiene Data'!D104)),NA())</f>
        <v>#N/A</v>
      </c>
      <c r="BB110" s="506" t="e">
        <f ca="1">+IF(AND(ISNUMBER(OFFSET('Hygiene Data'!$D$9,0,10*ROW('Hygiene Data'!D104))),'Data Summary'!DQ110="Yes"),OFFSET('Hygiene Data'!$D$9,0,10*ROW('Hygiene Data'!D104)),NA())</f>
        <v>#N/A</v>
      </c>
      <c r="BC110" s="506" t="e">
        <f ca="1">+IF(AND(ISNUMBER(OFFSET('Hygiene Data'!$E$5,0,10*ROW('Hygiene Data'!E104))),'Data Summary'!DR110="Yes"),OFFSET('Hygiene Data'!$E$5,0,10*ROW('Hygiene Data'!E104)),NA())</f>
        <v>#N/A</v>
      </c>
      <c r="BD110" s="506" t="e">
        <f ca="1">+IF(AND(ISNUMBER(OFFSET('Hygiene Data'!$E$7,0,10*ROW('Hygiene Data'!E104))),'Data Summary'!DS110="Yes"),OFFSET('Hygiene Data'!$E$7,0,10*ROW('Hygiene Data'!E104)),NA())</f>
        <v>#N/A</v>
      </c>
      <c r="BE110" s="506" t="e">
        <f ca="1">+IF(AND(ISNUMBER(OFFSET('Hygiene Data'!$E$9,0,10*ROW('Hygiene Data'!E104))),'Data Summary'!DT110="Yes"),OFFSET('Hygiene Data'!$E$9,0,10*ROW('Hygiene Data'!E104)),NA())</f>
        <v>#N/A</v>
      </c>
      <c r="BF110" s="506" t="e">
        <f ca="1">+IF(AND(ISNUMBER(OFFSET('Hygiene Data'!$F$5,0,10*ROW('Hygiene Data'!F104))),'Data Summary'!DU110="Yes"),OFFSET('Hygiene Data'!$F$5,0,10*ROW('Hygiene Data'!F104)),NA())</f>
        <v>#N/A</v>
      </c>
      <c r="BG110" s="506" t="e">
        <f ca="1">+IF(AND(ISNUMBER(OFFSET('Hygiene Data'!$F$7,0,10*ROW('Hygiene Data'!F104))),'Data Summary'!DV110="Yes"),OFFSET('Hygiene Data'!$F$7,0,10*ROW('Hygiene Data'!F104)),NA())</f>
        <v>#N/A</v>
      </c>
      <c r="BH110" s="506" t="e">
        <f ca="1">+IF(AND(ISNUMBER(OFFSET('Hygiene Data'!$F$9,0,10*ROW('Hygiene Data'!F104))),'Data Summary'!DW110="Yes"),OFFSET('Hygiene Data'!$F$9,0,10*ROW('Hygiene Data'!F104)),NA())</f>
        <v>#N/A</v>
      </c>
      <c r="BI110" s="506" t="e">
        <f ca="1">+IF(AND(ISNUMBER(OFFSET('Hygiene Data'!$G$5,0,10*ROW('Hygiene Data'!G104))),'Data Summary'!DX110="Yes"),OFFSET('Hygiene Data'!$G$5,0,10*ROW('Hygiene Data'!G104)),NA())</f>
        <v>#N/A</v>
      </c>
      <c r="BJ110" s="506" t="e">
        <f ca="1">+IF(AND(ISNUMBER(OFFSET('Hygiene Data'!$G$7,0,10*ROW('Hygiene Data'!G104))),'Data Summary'!DY110="Yes"),OFFSET('Hygiene Data'!$G$7,0,10*ROW('Hygiene Data'!G104)),NA())</f>
        <v>#N/A</v>
      </c>
      <c r="BK110" s="506" t="e">
        <f ca="1">+IF(AND(ISNUMBER(OFFSET('Hygiene Data'!$G$9,0,10*ROW('Hygiene Data'!G104))),'Data Summary'!DZ110="Yes"),OFFSET('Hygiene Data'!$G$9,0,10*ROW('Hygiene Data'!G104)),NA())</f>
        <v>#N/A</v>
      </c>
      <c r="BL110" s="506" t="e">
        <f ca="1">+IF(AND(ISNUMBER(OFFSET('Hygiene Data'!$H$5,0,10*ROW('Hygiene Data'!H104))),'Data Summary'!EA110="Yes"),OFFSET('Hygiene Data'!$H$5,0,10*ROW('Hygiene Data'!H104)),NA())</f>
        <v>#N/A</v>
      </c>
      <c r="BM110" s="506" t="e">
        <f ca="1">+IF(AND(ISNUMBER(OFFSET('Hygiene Data'!$H$7,0,10*ROW('Hygiene Data'!H104))),'Data Summary'!EB110="Yes"),OFFSET('Hygiene Data'!$H$7,0,10*ROW('Hygiene Data'!H104)),NA())</f>
        <v>#N/A</v>
      </c>
      <c r="BN110" s="506" t="e">
        <f ca="1">+IF(AND(ISNUMBER(OFFSET('Hygiene Data'!$H$9,0,10*ROW('Hygiene Data'!H104))),'Data Summary'!EC110="Yes"),OFFSET('Hygiene Data'!$H$9,0,10*ROW('Hygiene Data'!H104)),NA())</f>
        <v>#N/A</v>
      </c>
      <c r="BO110" s="506" t="e">
        <f ca="1">+IF(AND(ISNUMBER(OFFSET('Hygiene Data'!$I$5,0,10*ROW('Hygiene Data'!I104))),'Data Summary'!ED110="Yes"),OFFSET('Hygiene Data'!$I$5,0,10*ROW('Hygiene Data'!I104)),NA())</f>
        <v>#N/A</v>
      </c>
      <c r="BP110" s="506" t="e">
        <f ca="1">+IF(AND(ISNUMBER(OFFSET('Hygiene Data'!$I$7,0,10*ROW('Hygiene Data'!I104))),'Data Summary'!EE110="Yes"),OFFSET('Hygiene Data'!$I$7,0,10*ROW('Hygiene Data'!I104)),NA())</f>
        <v>#N/A</v>
      </c>
      <c r="BQ110" s="506" t="e">
        <f ca="1">+IF(AND(ISNUMBER(OFFSET('Hygiene Data'!$I$9,0,10*ROW('Hygiene Data'!I104))),'Data Summary'!EF110="Yes"),OFFSET('Hygiene Data'!$I$9,0,10*ROW('Hygiene Data'!I104)),NA())</f>
        <v>#N/A</v>
      </c>
    </row>
    <row r="111" spans="1:69" x14ac:dyDescent="0.25">
      <c r="A111" s="502" t="e">
        <f ca="1">+RIGHT('Data Summary'!A111,LEN('Data Summary'!A111)-9)</f>
        <v>#VALUE!</v>
      </c>
      <c r="B111" s="476" t="str">
        <f ca="1">+IF(ISTEXT('Data Summary'!B111),'Data Summary'!B111,"")</f>
        <v/>
      </c>
      <c r="C111" s="503" t="e">
        <f ca="1">+VALUE('Data Summary'!C111)</f>
        <v>#VALUE!</v>
      </c>
      <c r="D111" s="504" t="e">
        <f ca="1">+IF(AND(ISNUMBER(OFFSET('Water Data'!$D$4,0,10*ROW('Water Data'!D105))),'Data Summary'!BS111="Yes"),100-OFFSET('Water Data'!$D$4,0,10*ROW('Water Data'!D105)),NA())</f>
        <v>#N/A</v>
      </c>
      <c r="E111" s="504" t="e">
        <f ca="1">+IF(AND(ISNUMBER(OFFSET('Water Data'!$D$6,0,10*ROW('Water Data'!D105))),'Data Summary'!BT111="Yes"),OFFSET('Water Data'!$D$6,0,10*ROW('Water Data'!D105)),NA())</f>
        <v>#N/A</v>
      </c>
      <c r="F111" s="504" t="e">
        <f ca="1">+IF(AND(ISNUMBER(OFFSET('Water Data'!$D$9,0,10*ROW('Water Data'!D105))),'Data Summary'!BU111="Yes"),OFFSET('Water Data'!$D$9,0,10*ROW('Water Data'!D105)),NA())</f>
        <v>#N/A</v>
      </c>
      <c r="G111" s="504" t="e">
        <f ca="1">+IF(AND(ISNUMBER(OFFSET('Water Data'!$E$4,0,10*ROW('Water Data'!E105))),'Data Summary'!BV111="Yes"),100-OFFSET('Water Data'!$E$4,0,10*ROW('Water Data'!E105)),NA())</f>
        <v>#N/A</v>
      </c>
      <c r="H111" s="504" t="e">
        <f ca="1">+IF(AND(ISNUMBER(OFFSET('Water Data'!$E$6,0,10*ROW('Water Data'!E105))),'Data Summary'!BW111="Yes"),OFFSET('Water Data'!$E$6,0,10*ROW('Water Data'!E105)),NA())</f>
        <v>#N/A</v>
      </c>
      <c r="I111" s="504" t="e">
        <f ca="1">+IF(AND(ISNUMBER(OFFSET('Water Data'!$E$9,0,10*ROW('Water Data'!E105))),'Data Summary'!BX111="Yes"),OFFSET('Water Data'!$E$9,0,10*ROW('Water Data'!E105)),NA())</f>
        <v>#N/A</v>
      </c>
      <c r="J111" s="504" t="e">
        <f ca="1">+IF(AND(ISNUMBER(OFFSET('Water Data'!$F$4,0,10*ROW('Water Data'!F105))),'Data Summary'!BY111="Yes"),100-OFFSET('Water Data'!$F$4,0,10*ROW('Water Data'!F105)),NA())</f>
        <v>#N/A</v>
      </c>
      <c r="K111" s="504" t="e">
        <f ca="1">+IF(AND(ISNUMBER(OFFSET('Water Data'!$F$6,0,10*ROW('Water Data'!F105))),'Data Summary'!BZ111="Yes"),OFFSET('Water Data'!$F$6,0,10*ROW('Water Data'!F105)),NA())</f>
        <v>#N/A</v>
      </c>
      <c r="L111" s="504" t="e">
        <f ca="1">+IF(AND(ISNUMBER(OFFSET('Water Data'!$F$9,0,10*ROW('Water Data'!F105))),'Data Summary'!CA111="Yes"),OFFSET('Water Data'!$F$9,0,10*ROW('Water Data'!F105)),NA())</f>
        <v>#N/A</v>
      </c>
      <c r="M111" s="504" t="e">
        <f ca="1">+IF(AND(ISNUMBER(OFFSET('Water Data'!$G$4,0,10*ROW('Water Data'!G105))),'Data Summary'!CB111="Yes"),100-OFFSET('Water Data'!$G$4,0,10*ROW('Water Data'!G105)),NA())</f>
        <v>#N/A</v>
      </c>
      <c r="N111" s="504" t="e">
        <f ca="1">+IF(AND(ISNUMBER(OFFSET('Water Data'!$G$6,0,10*ROW('Water Data'!G105))),'Data Summary'!CC111="Yes"),OFFSET('Water Data'!$G$6,0,10*ROW('Water Data'!G105)),NA())</f>
        <v>#N/A</v>
      </c>
      <c r="O111" s="504" t="e">
        <f ca="1">+IF(AND(ISNUMBER(OFFSET('Water Data'!$G$9,0,10*ROW('Water Data'!G105))),'Data Summary'!CD111="Yes"),OFFSET('Water Data'!$G$9,0,10*ROW('Water Data'!G105)),NA())</f>
        <v>#N/A</v>
      </c>
      <c r="P111" s="504" t="e">
        <f ca="1">+IF(AND(ISNUMBER(OFFSET('Water Data'!$H$4,0,10*ROW('Water Data'!H105))),'Data Summary'!CE111="Yes"),100-OFFSET('Water Data'!$H$4,0,10*ROW('Water Data'!H105)),NA())</f>
        <v>#N/A</v>
      </c>
      <c r="Q111" s="504" t="e">
        <f ca="1">+IF(AND(ISNUMBER(OFFSET('Water Data'!$H$6,0,10*ROW('Water Data'!H105))),'Data Summary'!CF111="Yes"),OFFSET('Water Data'!$H$6,0,10*ROW('Water Data'!H105)),NA())</f>
        <v>#N/A</v>
      </c>
      <c r="R111" s="504" t="e">
        <f ca="1">+IF(AND(ISNUMBER(OFFSET('Water Data'!$H$9,0,10*ROW('Water Data'!H105))),'Data Summary'!CG111="Yes"),OFFSET('Water Data'!$H$9,0,10*ROW('Water Data'!H105)),NA())</f>
        <v>#N/A</v>
      </c>
      <c r="S111" s="504" t="e">
        <f ca="1">+IF(AND(ISNUMBER(OFFSET('Water Data'!$I$4,0,10*ROW('Water Data'!I105))),'Data Summary'!CH111="Yes"),100-OFFSET('Water Data'!$I$4,0,10*ROW('Water Data'!I105)),NA())</f>
        <v>#N/A</v>
      </c>
      <c r="T111" s="504" t="e">
        <f ca="1">+IF(AND(ISNUMBER(OFFSET('Water Data'!$I$6,0,10*ROW('Water Data'!I105))),'Data Summary'!CI111="Yes"),OFFSET('Water Data'!$I$6,0,10*ROW('Water Data'!I105)),NA())</f>
        <v>#N/A</v>
      </c>
      <c r="U111" s="504" t="e">
        <f ca="1">+IF(AND(ISNUMBER(OFFSET('Water Data'!$I$9,0,10*ROW('Water Data'!I105))),'Data Summary'!CJ111="Yes"),OFFSET('Water Data'!$I$9,0,10*ROW('Water Data'!I105)),NA())</f>
        <v>#N/A</v>
      </c>
      <c r="V111" s="505" t="e">
        <f ca="1">+IF(AND(ISNUMBER(OFFSET('Sanitation Data'!$D$4,0,10*ROW('Sanitation Data'!D105))),'Data Summary'!CK111="Yes"),100-OFFSET('Sanitation Data'!$D$4,0,10*ROW('Sanitation Data'!D105)),NA())</f>
        <v>#N/A</v>
      </c>
      <c r="W111" s="505" t="e">
        <f ca="1">+IF(AND(ISNUMBER(OFFSET('Sanitation Data'!$D$6,0,10*ROW('Sanitation Data'!D105))),'Data Summary'!CL111="Yes"),OFFSET('Sanitation Data'!$D$6,0,10*ROW('Sanitation Data'!D105)),NA())</f>
        <v>#N/A</v>
      </c>
      <c r="X111" s="505" t="e">
        <f ca="1">+IF(AND(ISNUMBER(OFFSET('Sanitation Data'!$D$10,0,10*ROW('Sanitation Data'!D105))),'Data Summary'!CM111="Yes"),OFFSET('Sanitation Data'!$D$10,0,10*ROW('Sanitation Data'!D105)),NA())</f>
        <v>#N/A</v>
      </c>
      <c r="Y111" s="505" t="e">
        <f ca="1">+IF(AND(ISNUMBER(OFFSET('Sanitation Data'!$D$11,0,10*ROW('Sanitation Data'!D105))),'Data Summary'!CN111="Yes"),OFFSET('Sanitation Data'!$D$11,0,10*ROW('Sanitation Data'!D105)),NA())</f>
        <v>#N/A</v>
      </c>
      <c r="Z111" s="505" t="e">
        <f ca="1">+IF(AND(ISNUMBER(OFFSET('Sanitation Data'!$D$12,0,10*ROW('Sanitation Data'!D105))),'Data Summary'!CO111="Yes"),OFFSET('Sanitation Data'!$D$12,0,10*ROW('Sanitation Data'!D105)),NA())</f>
        <v>#N/A</v>
      </c>
      <c r="AA111" s="505" t="e">
        <f ca="1">+IF(AND(ISNUMBER(OFFSET('Sanitation Data'!$E$4,0,10*ROW('Sanitation Data'!E105))),'Data Summary'!CP111="Yes"),100-OFFSET('Sanitation Data'!$E$4,0,10*ROW('Sanitation Data'!E105)),NA())</f>
        <v>#N/A</v>
      </c>
      <c r="AB111" s="505" t="e">
        <f ca="1">+IF(AND(ISNUMBER(OFFSET('Sanitation Data'!$E$6,0,10*ROW('Sanitation Data'!E105))),'Data Summary'!CQ111="Yes"),OFFSET('Sanitation Data'!$E$6,0,10*ROW('Sanitation Data'!E105)),NA())</f>
        <v>#N/A</v>
      </c>
      <c r="AC111" s="505" t="e">
        <f ca="1">+IF(AND(ISNUMBER(OFFSET('Sanitation Data'!$E$10,0,10*ROW('Sanitation Data'!E105))),'Data Summary'!CR111="Yes"),OFFSET('Sanitation Data'!$E$10,0,10*ROW('Sanitation Data'!E105)),NA())</f>
        <v>#N/A</v>
      </c>
      <c r="AD111" s="505" t="e">
        <f ca="1">+IF(AND(ISNUMBER(OFFSET('Sanitation Data'!$E$11,0,10*ROW('Sanitation Data'!E105))),'Data Summary'!CS111="Yes"),OFFSET('Sanitation Data'!$E$11,0,10*ROW('Sanitation Data'!E105)),NA())</f>
        <v>#N/A</v>
      </c>
      <c r="AE111" s="505" t="e">
        <f ca="1">+IF(AND(ISNUMBER(OFFSET('Sanitation Data'!$E$12,0,10*ROW('Sanitation Data'!E105))),'Data Summary'!CT111="Yes"),OFFSET('Sanitation Data'!$E$12,0,10*ROW('Sanitation Data'!E105)),NA())</f>
        <v>#N/A</v>
      </c>
      <c r="AF111" s="505" t="e">
        <f ca="1">+IF(AND(ISNUMBER(OFFSET('Sanitation Data'!$F$4,0,10*ROW('Sanitation Data'!F105))),'Data Summary'!CU111="Yes"),100-OFFSET('Sanitation Data'!$F$4,0,10*ROW('Sanitation Data'!F105)),NA())</f>
        <v>#N/A</v>
      </c>
      <c r="AG111" s="505" t="e">
        <f ca="1">+IF(AND(ISNUMBER(OFFSET('Sanitation Data'!$F$6,0,10*ROW('Sanitation Data'!F105))),'Data Summary'!CV111="Yes"),OFFSET('Sanitation Data'!$F$6,0,10*ROW('Sanitation Data'!F105)),NA())</f>
        <v>#N/A</v>
      </c>
      <c r="AH111" s="505" t="e">
        <f ca="1">+IF(AND(ISNUMBER(OFFSET('Sanitation Data'!$F$10,0,10*ROW('Sanitation Data'!F105))),'Data Summary'!CW111="Yes"),OFFSET('Sanitation Data'!$F$10,0,10*ROW('Sanitation Data'!F105)),NA())</f>
        <v>#N/A</v>
      </c>
      <c r="AI111" s="505" t="e">
        <f ca="1">+IF(AND(ISNUMBER(OFFSET('Sanitation Data'!$F$11,0,10*ROW('Sanitation Data'!F105))),'Data Summary'!CX111="Yes"),OFFSET('Sanitation Data'!$F$11,0,10*ROW('Sanitation Data'!F105)),NA())</f>
        <v>#N/A</v>
      </c>
      <c r="AJ111" s="505" t="e">
        <f ca="1">+IF(AND(ISNUMBER(OFFSET('Sanitation Data'!$F$12,0,10*ROW('Sanitation Data'!F105))),'Data Summary'!CY111="Yes"),OFFSET('Sanitation Data'!$F$12,0,10*ROW('Sanitation Data'!F105)),NA())</f>
        <v>#N/A</v>
      </c>
      <c r="AK111" s="505" t="e">
        <f ca="1">+IF(AND(ISNUMBER(OFFSET('Sanitation Data'!$G$4,0,10*ROW('Sanitation Data'!G105))),'Data Summary'!CZ111="Yes"),100-OFFSET('Sanitation Data'!$G$4,0,10*ROW('Sanitation Data'!G105)),NA())</f>
        <v>#N/A</v>
      </c>
      <c r="AL111" s="505" t="e">
        <f ca="1">+IF(AND(ISNUMBER(OFFSET('Sanitation Data'!$G$6,0,10*ROW('Sanitation Data'!G105))),'Data Summary'!DA111="Yes"),OFFSET('Sanitation Data'!$G$6,0,10*ROW('Sanitation Data'!G105)),NA())</f>
        <v>#N/A</v>
      </c>
      <c r="AM111" s="505" t="e">
        <f ca="1">+IF(AND(ISNUMBER(OFFSET('Sanitation Data'!$G$10,0,10*ROW('Sanitation Data'!G105))),'Data Summary'!DB111="Yes"),OFFSET('Sanitation Data'!$G$10,0,10*ROW('Sanitation Data'!G105)),NA())</f>
        <v>#N/A</v>
      </c>
      <c r="AN111" s="505" t="e">
        <f ca="1">+IF(AND(ISNUMBER(OFFSET('Sanitation Data'!$G$11,0,10*ROW('Sanitation Data'!G105))),'Data Summary'!DC111="Yes"),OFFSET('Sanitation Data'!$G$11,0,10*ROW('Sanitation Data'!G105)),NA())</f>
        <v>#N/A</v>
      </c>
      <c r="AO111" s="505" t="e">
        <f ca="1">+IF(AND(ISNUMBER(OFFSET('Sanitation Data'!$G$12,0,10*ROW('Sanitation Data'!G105))),'Data Summary'!DD111="Yes"),OFFSET('Sanitation Data'!$G$12,0,10*ROW('Sanitation Data'!G105)),NA())</f>
        <v>#N/A</v>
      </c>
      <c r="AP111" s="505" t="e">
        <f ca="1">+IF(AND(ISNUMBER(OFFSET('Sanitation Data'!$H$4,0,10*ROW('Sanitation Data'!H105))),'Data Summary'!DE111="Yes"),100-OFFSET('Sanitation Data'!$H$4,0,10*ROW('Sanitation Data'!H105)),NA())</f>
        <v>#N/A</v>
      </c>
      <c r="AQ111" s="505" t="e">
        <f ca="1">+IF(AND(ISNUMBER(OFFSET('Sanitation Data'!$H$6,0,10*ROW('Sanitation Data'!H105))),'Data Summary'!DF111="Yes"),OFFSET('Sanitation Data'!$H$6,0,10*ROW('Sanitation Data'!H105)),NA())</f>
        <v>#N/A</v>
      </c>
      <c r="AR111" s="505" t="e">
        <f ca="1">+IF(AND(ISNUMBER(OFFSET('Sanitation Data'!$H$10,0,10*ROW('Sanitation Data'!H105))),'Data Summary'!DG111="Yes"),OFFSET('Sanitation Data'!$H$10,0,10*ROW('Sanitation Data'!H105)),NA())</f>
        <v>#N/A</v>
      </c>
      <c r="AS111" s="505" t="e">
        <f ca="1">+IF(AND(ISNUMBER(OFFSET('Sanitation Data'!$H$11,0,10*ROW('Sanitation Data'!H105))),'Data Summary'!DH111="Yes"),OFFSET('Sanitation Data'!$H$11,0,10*ROW('Sanitation Data'!H105)),NA())</f>
        <v>#N/A</v>
      </c>
      <c r="AT111" s="505" t="e">
        <f ca="1">+IF(AND(ISNUMBER(OFFSET('Sanitation Data'!$H$12,0,10*ROW('Sanitation Data'!H105))),'Data Summary'!DI111="Yes"),OFFSET('Sanitation Data'!$H$12,0,10*ROW('Sanitation Data'!H105)),NA())</f>
        <v>#N/A</v>
      </c>
      <c r="AU111" s="505" t="e">
        <f ca="1">+IF(AND(ISNUMBER(OFFSET('Sanitation Data'!$I$4,0,10*ROW('Sanitation Data'!I105))),'Data Summary'!DJ111="Yes"),100-OFFSET('Sanitation Data'!$I$4,0,10*ROW('Sanitation Data'!I105)),NA())</f>
        <v>#N/A</v>
      </c>
      <c r="AV111" s="505" t="e">
        <f ca="1">+IF(AND(ISNUMBER(OFFSET('Sanitation Data'!$I$6,0,10*ROW('Sanitation Data'!I105))),'Data Summary'!DK111="Yes"),OFFSET('Sanitation Data'!$I$6,0,10*ROW('Sanitation Data'!I105)),NA())</f>
        <v>#N/A</v>
      </c>
      <c r="AW111" s="505" t="e">
        <f ca="1">+IF(AND(ISNUMBER(OFFSET('Sanitation Data'!$I$10,0,10*ROW('Sanitation Data'!I105))),'Data Summary'!DL111="Yes"),OFFSET('Sanitation Data'!$I$10,0,10*ROW('Sanitation Data'!I105)),NA())</f>
        <v>#N/A</v>
      </c>
      <c r="AX111" s="505" t="e">
        <f ca="1">+IF(AND(ISNUMBER(OFFSET('Sanitation Data'!$I$11,0,10*ROW('Sanitation Data'!I105))),'Data Summary'!DM111="Yes"),OFFSET('Sanitation Data'!$I$11,0,10*ROW('Sanitation Data'!I105)),NA())</f>
        <v>#N/A</v>
      </c>
      <c r="AY111" s="505" t="e">
        <f ca="1">+IF(AND(ISNUMBER(OFFSET('Sanitation Data'!$I$12,0,10*ROW('Sanitation Data'!I105))),'Data Summary'!DN111="Yes"),OFFSET('Sanitation Data'!$I$12,0,10*ROW('Sanitation Data'!I105)),NA())</f>
        <v>#N/A</v>
      </c>
      <c r="AZ111" s="506" t="e">
        <f ca="1">+IF(AND(ISNUMBER(OFFSET('Hygiene Data'!$D$5,0,10*ROW('Hygiene Data'!D105))),'Data Summary'!DO111="Yes"),OFFSET('Hygiene Data'!$D$5,0,10*ROW('Hygiene Data'!D105)),NA())</f>
        <v>#N/A</v>
      </c>
      <c r="BA111" s="506" t="e">
        <f ca="1">+IF(AND(ISNUMBER(OFFSET('Hygiene Data'!$D$7,0,10*ROW('Hygiene Data'!D105))),'Data Summary'!DP111="Yes"),OFFSET('Hygiene Data'!$D$7,0,10*ROW('Hygiene Data'!D105)),NA())</f>
        <v>#N/A</v>
      </c>
      <c r="BB111" s="506" t="e">
        <f ca="1">+IF(AND(ISNUMBER(OFFSET('Hygiene Data'!$D$9,0,10*ROW('Hygiene Data'!D105))),'Data Summary'!DQ111="Yes"),OFFSET('Hygiene Data'!$D$9,0,10*ROW('Hygiene Data'!D105)),NA())</f>
        <v>#N/A</v>
      </c>
      <c r="BC111" s="506" t="e">
        <f ca="1">+IF(AND(ISNUMBER(OFFSET('Hygiene Data'!$E$5,0,10*ROW('Hygiene Data'!E105))),'Data Summary'!DR111="Yes"),OFFSET('Hygiene Data'!$E$5,0,10*ROW('Hygiene Data'!E105)),NA())</f>
        <v>#N/A</v>
      </c>
      <c r="BD111" s="506" t="e">
        <f ca="1">+IF(AND(ISNUMBER(OFFSET('Hygiene Data'!$E$7,0,10*ROW('Hygiene Data'!E105))),'Data Summary'!DS111="Yes"),OFFSET('Hygiene Data'!$E$7,0,10*ROW('Hygiene Data'!E105)),NA())</f>
        <v>#N/A</v>
      </c>
      <c r="BE111" s="506" t="e">
        <f ca="1">+IF(AND(ISNUMBER(OFFSET('Hygiene Data'!$E$9,0,10*ROW('Hygiene Data'!E105))),'Data Summary'!DT111="Yes"),OFFSET('Hygiene Data'!$E$9,0,10*ROW('Hygiene Data'!E105)),NA())</f>
        <v>#N/A</v>
      </c>
      <c r="BF111" s="506" t="e">
        <f ca="1">+IF(AND(ISNUMBER(OFFSET('Hygiene Data'!$F$5,0,10*ROW('Hygiene Data'!F105))),'Data Summary'!DU111="Yes"),OFFSET('Hygiene Data'!$F$5,0,10*ROW('Hygiene Data'!F105)),NA())</f>
        <v>#N/A</v>
      </c>
      <c r="BG111" s="506" t="e">
        <f ca="1">+IF(AND(ISNUMBER(OFFSET('Hygiene Data'!$F$7,0,10*ROW('Hygiene Data'!F105))),'Data Summary'!DV111="Yes"),OFFSET('Hygiene Data'!$F$7,0,10*ROW('Hygiene Data'!F105)),NA())</f>
        <v>#N/A</v>
      </c>
      <c r="BH111" s="506" t="e">
        <f ca="1">+IF(AND(ISNUMBER(OFFSET('Hygiene Data'!$F$9,0,10*ROW('Hygiene Data'!F105))),'Data Summary'!DW111="Yes"),OFFSET('Hygiene Data'!$F$9,0,10*ROW('Hygiene Data'!F105)),NA())</f>
        <v>#N/A</v>
      </c>
      <c r="BI111" s="506" t="e">
        <f ca="1">+IF(AND(ISNUMBER(OFFSET('Hygiene Data'!$G$5,0,10*ROW('Hygiene Data'!G105))),'Data Summary'!DX111="Yes"),OFFSET('Hygiene Data'!$G$5,0,10*ROW('Hygiene Data'!G105)),NA())</f>
        <v>#N/A</v>
      </c>
      <c r="BJ111" s="506" t="e">
        <f ca="1">+IF(AND(ISNUMBER(OFFSET('Hygiene Data'!$G$7,0,10*ROW('Hygiene Data'!G105))),'Data Summary'!DY111="Yes"),OFFSET('Hygiene Data'!$G$7,0,10*ROW('Hygiene Data'!G105)),NA())</f>
        <v>#N/A</v>
      </c>
      <c r="BK111" s="506" t="e">
        <f ca="1">+IF(AND(ISNUMBER(OFFSET('Hygiene Data'!$G$9,0,10*ROW('Hygiene Data'!G105))),'Data Summary'!DZ111="Yes"),OFFSET('Hygiene Data'!$G$9,0,10*ROW('Hygiene Data'!G105)),NA())</f>
        <v>#N/A</v>
      </c>
      <c r="BL111" s="506" t="e">
        <f ca="1">+IF(AND(ISNUMBER(OFFSET('Hygiene Data'!$H$5,0,10*ROW('Hygiene Data'!H105))),'Data Summary'!EA111="Yes"),OFFSET('Hygiene Data'!$H$5,0,10*ROW('Hygiene Data'!H105)),NA())</f>
        <v>#N/A</v>
      </c>
      <c r="BM111" s="506" t="e">
        <f ca="1">+IF(AND(ISNUMBER(OFFSET('Hygiene Data'!$H$7,0,10*ROW('Hygiene Data'!H105))),'Data Summary'!EB111="Yes"),OFFSET('Hygiene Data'!$H$7,0,10*ROW('Hygiene Data'!H105)),NA())</f>
        <v>#N/A</v>
      </c>
      <c r="BN111" s="506" t="e">
        <f ca="1">+IF(AND(ISNUMBER(OFFSET('Hygiene Data'!$H$9,0,10*ROW('Hygiene Data'!H105))),'Data Summary'!EC111="Yes"),OFFSET('Hygiene Data'!$H$9,0,10*ROW('Hygiene Data'!H105)),NA())</f>
        <v>#N/A</v>
      </c>
      <c r="BO111" s="506" t="e">
        <f ca="1">+IF(AND(ISNUMBER(OFFSET('Hygiene Data'!$I$5,0,10*ROW('Hygiene Data'!I105))),'Data Summary'!ED111="Yes"),OFFSET('Hygiene Data'!$I$5,0,10*ROW('Hygiene Data'!I105)),NA())</f>
        <v>#N/A</v>
      </c>
      <c r="BP111" s="506" t="e">
        <f ca="1">+IF(AND(ISNUMBER(OFFSET('Hygiene Data'!$I$7,0,10*ROW('Hygiene Data'!I105))),'Data Summary'!EE111="Yes"),OFFSET('Hygiene Data'!$I$7,0,10*ROW('Hygiene Data'!I105)),NA())</f>
        <v>#N/A</v>
      </c>
      <c r="BQ111" s="506" t="e">
        <f ca="1">+IF(AND(ISNUMBER(OFFSET('Hygiene Data'!$I$9,0,10*ROW('Hygiene Data'!I105))),'Data Summary'!EF111="Yes"),OFFSET('Hygiene Data'!$I$9,0,10*ROW('Hygiene Data'!I105)),NA())</f>
        <v>#N/A</v>
      </c>
    </row>
    <row r="112" spans="1:69" x14ac:dyDescent="0.25">
      <c r="A112" s="502" t="e">
        <f ca="1">+RIGHT('Data Summary'!A112,LEN('Data Summary'!A112)-9)</f>
        <v>#VALUE!</v>
      </c>
      <c r="B112" s="476" t="str">
        <f ca="1">+IF(ISTEXT('Data Summary'!B112),'Data Summary'!B112,"")</f>
        <v/>
      </c>
      <c r="C112" s="503" t="e">
        <f ca="1">+VALUE('Data Summary'!C112)</f>
        <v>#VALUE!</v>
      </c>
      <c r="D112" s="504" t="e">
        <f ca="1">+IF(AND(ISNUMBER(OFFSET('Water Data'!$D$4,0,10*ROW('Water Data'!D106))),'Data Summary'!BS112="Yes"),100-OFFSET('Water Data'!$D$4,0,10*ROW('Water Data'!D106)),NA())</f>
        <v>#N/A</v>
      </c>
      <c r="E112" s="504" t="e">
        <f ca="1">+IF(AND(ISNUMBER(OFFSET('Water Data'!$D$6,0,10*ROW('Water Data'!D106))),'Data Summary'!BT112="Yes"),OFFSET('Water Data'!$D$6,0,10*ROW('Water Data'!D106)),NA())</f>
        <v>#N/A</v>
      </c>
      <c r="F112" s="504" t="e">
        <f ca="1">+IF(AND(ISNUMBER(OFFSET('Water Data'!$D$9,0,10*ROW('Water Data'!D106))),'Data Summary'!BU112="Yes"),OFFSET('Water Data'!$D$9,0,10*ROW('Water Data'!D106)),NA())</f>
        <v>#N/A</v>
      </c>
      <c r="G112" s="504" t="e">
        <f ca="1">+IF(AND(ISNUMBER(OFFSET('Water Data'!$E$4,0,10*ROW('Water Data'!E106))),'Data Summary'!BV112="Yes"),100-OFFSET('Water Data'!$E$4,0,10*ROW('Water Data'!E106)),NA())</f>
        <v>#N/A</v>
      </c>
      <c r="H112" s="504" t="e">
        <f ca="1">+IF(AND(ISNUMBER(OFFSET('Water Data'!$E$6,0,10*ROW('Water Data'!E106))),'Data Summary'!BW112="Yes"),OFFSET('Water Data'!$E$6,0,10*ROW('Water Data'!E106)),NA())</f>
        <v>#N/A</v>
      </c>
      <c r="I112" s="504" t="e">
        <f ca="1">+IF(AND(ISNUMBER(OFFSET('Water Data'!$E$9,0,10*ROW('Water Data'!E106))),'Data Summary'!BX112="Yes"),OFFSET('Water Data'!$E$9,0,10*ROW('Water Data'!E106)),NA())</f>
        <v>#N/A</v>
      </c>
      <c r="J112" s="504" t="e">
        <f ca="1">+IF(AND(ISNUMBER(OFFSET('Water Data'!$F$4,0,10*ROW('Water Data'!F106))),'Data Summary'!BY112="Yes"),100-OFFSET('Water Data'!$F$4,0,10*ROW('Water Data'!F106)),NA())</f>
        <v>#N/A</v>
      </c>
      <c r="K112" s="504" t="e">
        <f ca="1">+IF(AND(ISNUMBER(OFFSET('Water Data'!$F$6,0,10*ROW('Water Data'!F106))),'Data Summary'!BZ112="Yes"),OFFSET('Water Data'!$F$6,0,10*ROW('Water Data'!F106)),NA())</f>
        <v>#N/A</v>
      </c>
      <c r="L112" s="504" t="e">
        <f ca="1">+IF(AND(ISNUMBER(OFFSET('Water Data'!$F$9,0,10*ROW('Water Data'!F106))),'Data Summary'!CA112="Yes"),OFFSET('Water Data'!$F$9,0,10*ROW('Water Data'!F106)),NA())</f>
        <v>#N/A</v>
      </c>
      <c r="M112" s="504" t="e">
        <f ca="1">+IF(AND(ISNUMBER(OFFSET('Water Data'!$G$4,0,10*ROW('Water Data'!G106))),'Data Summary'!CB112="Yes"),100-OFFSET('Water Data'!$G$4,0,10*ROW('Water Data'!G106)),NA())</f>
        <v>#N/A</v>
      </c>
      <c r="N112" s="504" t="e">
        <f ca="1">+IF(AND(ISNUMBER(OFFSET('Water Data'!$G$6,0,10*ROW('Water Data'!G106))),'Data Summary'!CC112="Yes"),OFFSET('Water Data'!$G$6,0,10*ROW('Water Data'!G106)),NA())</f>
        <v>#N/A</v>
      </c>
      <c r="O112" s="504" t="e">
        <f ca="1">+IF(AND(ISNUMBER(OFFSET('Water Data'!$G$9,0,10*ROW('Water Data'!G106))),'Data Summary'!CD112="Yes"),OFFSET('Water Data'!$G$9,0,10*ROW('Water Data'!G106)),NA())</f>
        <v>#N/A</v>
      </c>
      <c r="P112" s="504" t="e">
        <f ca="1">+IF(AND(ISNUMBER(OFFSET('Water Data'!$H$4,0,10*ROW('Water Data'!H106))),'Data Summary'!CE112="Yes"),100-OFFSET('Water Data'!$H$4,0,10*ROW('Water Data'!H106)),NA())</f>
        <v>#N/A</v>
      </c>
      <c r="Q112" s="504" t="e">
        <f ca="1">+IF(AND(ISNUMBER(OFFSET('Water Data'!$H$6,0,10*ROW('Water Data'!H106))),'Data Summary'!CF112="Yes"),OFFSET('Water Data'!$H$6,0,10*ROW('Water Data'!H106)),NA())</f>
        <v>#N/A</v>
      </c>
      <c r="R112" s="504" t="e">
        <f ca="1">+IF(AND(ISNUMBER(OFFSET('Water Data'!$H$9,0,10*ROW('Water Data'!H106))),'Data Summary'!CG112="Yes"),OFFSET('Water Data'!$H$9,0,10*ROW('Water Data'!H106)),NA())</f>
        <v>#N/A</v>
      </c>
      <c r="S112" s="504" t="e">
        <f ca="1">+IF(AND(ISNUMBER(OFFSET('Water Data'!$I$4,0,10*ROW('Water Data'!I106))),'Data Summary'!CH112="Yes"),100-OFFSET('Water Data'!$I$4,0,10*ROW('Water Data'!I106)),NA())</f>
        <v>#N/A</v>
      </c>
      <c r="T112" s="504" t="e">
        <f ca="1">+IF(AND(ISNUMBER(OFFSET('Water Data'!$I$6,0,10*ROW('Water Data'!I106))),'Data Summary'!CI112="Yes"),OFFSET('Water Data'!$I$6,0,10*ROW('Water Data'!I106)),NA())</f>
        <v>#N/A</v>
      </c>
      <c r="U112" s="504" t="e">
        <f ca="1">+IF(AND(ISNUMBER(OFFSET('Water Data'!$I$9,0,10*ROW('Water Data'!I106))),'Data Summary'!CJ112="Yes"),OFFSET('Water Data'!$I$9,0,10*ROW('Water Data'!I106)),NA())</f>
        <v>#N/A</v>
      </c>
      <c r="V112" s="505" t="e">
        <f ca="1">+IF(AND(ISNUMBER(OFFSET('Sanitation Data'!$D$4,0,10*ROW('Sanitation Data'!D106))),'Data Summary'!CK112="Yes"),100-OFFSET('Sanitation Data'!$D$4,0,10*ROW('Sanitation Data'!D106)),NA())</f>
        <v>#N/A</v>
      </c>
      <c r="W112" s="505" t="e">
        <f ca="1">+IF(AND(ISNUMBER(OFFSET('Sanitation Data'!$D$6,0,10*ROW('Sanitation Data'!D106))),'Data Summary'!CL112="Yes"),OFFSET('Sanitation Data'!$D$6,0,10*ROW('Sanitation Data'!D106)),NA())</f>
        <v>#N/A</v>
      </c>
      <c r="X112" s="505" t="e">
        <f ca="1">+IF(AND(ISNUMBER(OFFSET('Sanitation Data'!$D$10,0,10*ROW('Sanitation Data'!D106))),'Data Summary'!CM112="Yes"),OFFSET('Sanitation Data'!$D$10,0,10*ROW('Sanitation Data'!D106)),NA())</f>
        <v>#N/A</v>
      </c>
      <c r="Y112" s="505" t="e">
        <f ca="1">+IF(AND(ISNUMBER(OFFSET('Sanitation Data'!$D$11,0,10*ROW('Sanitation Data'!D106))),'Data Summary'!CN112="Yes"),OFFSET('Sanitation Data'!$D$11,0,10*ROW('Sanitation Data'!D106)),NA())</f>
        <v>#N/A</v>
      </c>
      <c r="Z112" s="505" t="e">
        <f ca="1">+IF(AND(ISNUMBER(OFFSET('Sanitation Data'!$D$12,0,10*ROW('Sanitation Data'!D106))),'Data Summary'!CO112="Yes"),OFFSET('Sanitation Data'!$D$12,0,10*ROW('Sanitation Data'!D106)),NA())</f>
        <v>#N/A</v>
      </c>
      <c r="AA112" s="505" t="e">
        <f ca="1">+IF(AND(ISNUMBER(OFFSET('Sanitation Data'!$E$4,0,10*ROW('Sanitation Data'!E106))),'Data Summary'!CP112="Yes"),100-OFFSET('Sanitation Data'!$E$4,0,10*ROW('Sanitation Data'!E106)),NA())</f>
        <v>#N/A</v>
      </c>
      <c r="AB112" s="505" t="e">
        <f ca="1">+IF(AND(ISNUMBER(OFFSET('Sanitation Data'!$E$6,0,10*ROW('Sanitation Data'!E106))),'Data Summary'!CQ112="Yes"),OFFSET('Sanitation Data'!$E$6,0,10*ROW('Sanitation Data'!E106)),NA())</f>
        <v>#N/A</v>
      </c>
      <c r="AC112" s="505" t="e">
        <f ca="1">+IF(AND(ISNUMBER(OFFSET('Sanitation Data'!$E$10,0,10*ROW('Sanitation Data'!E106))),'Data Summary'!CR112="Yes"),OFFSET('Sanitation Data'!$E$10,0,10*ROW('Sanitation Data'!E106)),NA())</f>
        <v>#N/A</v>
      </c>
      <c r="AD112" s="505" t="e">
        <f ca="1">+IF(AND(ISNUMBER(OFFSET('Sanitation Data'!$E$11,0,10*ROW('Sanitation Data'!E106))),'Data Summary'!CS112="Yes"),OFFSET('Sanitation Data'!$E$11,0,10*ROW('Sanitation Data'!E106)),NA())</f>
        <v>#N/A</v>
      </c>
      <c r="AE112" s="505" t="e">
        <f ca="1">+IF(AND(ISNUMBER(OFFSET('Sanitation Data'!$E$12,0,10*ROW('Sanitation Data'!E106))),'Data Summary'!CT112="Yes"),OFFSET('Sanitation Data'!$E$12,0,10*ROW('Sanitation Data'!E106)),NA())</f>
        <v>#N/A</v>
      </c>
      <c r="AF112" s="505" t="e">
        <f ca="1">+IF(AND(ISNUMBER(OFFSET('Sanitation Data'!$F$4,0,10*ROW('Sanitation Data'!F106))),'Data Summary'!CU112="Yes"),100-OFFSET('Sanitation Data'!$F$4,0,10*ROW('Sanitation Data'!F106)),NA())</f>
        <v>#N/A</v>
      </c>
      <c r="AG112" s="505" t="e">
        <f ca="1">+IF(AND(ISNUMBER(OFFSET('Sanitation Data'!$F$6,0,10*ROW('Sanitation Data'!F106))),'Data Summary'!CV112="Yes"),OFFSET('Sanitation Data'!$F$6,0,10*ROW('Sanitation Data'!F106)),NA())</f>
        <v>#N/A</v>
      </c>
      <c r="AH112" s="505" t="e">
        <f ca="1">+IF(AND(ISNUMBER(OFFSET('Sanitation Data'!$F$10,0,10*ROW('Sanitation Data'!F106))),'Data Summary'!CW112="Yes"),OFFSET('Sanitation Data'!$F$10,0,10*ROW('Sanitation Data'!F106)),NA())</f>
        <v>#N/A</v>
      </c>
      <c r="AI112" s="505" t="e">
        <f ca="1">+IF(AND(ISNUMBER(OFFSET('Sanitation Data'!$F$11,0,10*ROW('Sanitation Data'!F106))),'Data Summary'!CX112="Yes"),OFFSET('Sanitation Data'!$F$11,0,10*ROW('Sanitation Data'!F106)),NA())</f>
        <v>#N/A</v>
      </c>
      <c r="AJ112" s="505" t="e">
        <f ca="1">+IF(AND(ISNUMBER(OFFSET('Sanitation Data'!$F$12,0,10*ROW('Sanitation Data'!F106))),'Data Summary'!CY112="Yes"),OFFSET('Sanitation Data'!$F$12,0,10*ROW('Sanitation Data'!F106)),NA())</f>
        <v>#N/A</v>
      </c>
      <c r="AK112" s="505" t="e">
        <f ca="1">+IF(AND(ISNUMBER(OFFSET('Sanitation Data'!$G$4,0,10*ROW('Sanitation Data'!G106))),'Data Summary'!CZ112="Yes"),100-OFFSET('Sanitation Data'!$G$4,0,10*ROW('Sanitation Data'!G106)),NA())</f>
        <v>#N/A</v>
      </c>
      <c r="AL112" s="505" t="e">
        <f ca="1">+IF(AND(ISNUMBER(OFFSET('Sanitation Data'!$G$6,0,10*ROW('Sanitation Data'!G106))),'Data Summary'!DA112="Yes"),OFFSET('Sanitation Data'!$G$6,0,10*ROW('Sanitation Data'!G106)),NA())</f>
        <v>#N/A</v>
      </c>
      <c r="AM112" s="505" t="e">
        <f ca="1">+IF(AND(ISNUMBER(OFFSET('Sanitation Data'!$G$10,0,10*ROW('Sanitation Data'!G106))),'Data Summary'!DB112="Yes"),OFFSET('Sanitation Data'!$G$10,0,10*ROW('Sanitation Data'!G106)),NA())</f>
        <v>#N/A</v>
      </c>
      <c r="AN112" s="505" t="e">
        <f ca="1">+IF(AND(ISNUMBER(OFFSET('Sanitation Data'!$G$11,0,10*ROW('Sanitation Data'!G106))),'Data Summary'!DC112="Yes"),OFFSET('Sanitation Data'!$G$11,0,10*ROW('Sanitation Data'!G106)),NA())</f>
        <v>#N/A</v>
      </c>
      <c r="AO112" s="505" t="e">
        <f ca="1">+IF(AND(ISNUMBER(OFFSET('Sanitation Data'!$G$12,0,10*ROW('Sanitation Data'!G106))),'Data Summary'!DD112="Yes"),OFFSET('Sanitation Data'!$G$12,0,10*ROW('Sanitation Data'!G106)),NA())</f>
        <v>#N/A</v>
      </c>
      <c r="AP112" s="505" t="e">
        <f ca="1">+IF(AND(ISNUMBER(OFFSET('Sanitation Data'!$H$4,0,10*ROW('Sanitation Data'!H106))),'Data Summary'!DE112="Yes"),100-OFFSET('Sanitation Data'!$H$4,0,10*ROW('Sanitation Data'!H106)),NA())</f>
        <v>#N/A</v>
      </c>
      <c r="AQ112" s="505" t="e">
        <f ca="1">+IF(AND(ISNUMBER(OFFSET('Sanitation Data'!$H$6,0,10*ROW('Sanitation Data'!H106))),'Data Summary'!DF112="Yes"),OFFSET('Sanitation Data'!$H$6,0,10*ROW('Sanitation Data'!H106)),NA())</f>
        <v>#N/A</v>
      </c>
      <c r="AR112" s="505" t="e">
        <f ca="1">+IF(AND(ISNUMBER(OFFSET('Sanitation Data'!$H$10,0,10*ROW('Sanitation Data'!H106))),'Data Summary'!DG112="Yes"),OFFSET('Sanitation Data'!$H$10,0,10*ROW('Sanitation Data'!H106)),NA())</f>
        <v>#N/A</v>
      </c>
      <c r="AS112" s="505" t="e">
        <f ca="1">+IF(AND(ISNUMBER(OFFSET('Sanitation Data'!$H$11,0,10*ROW('Sanitation Data'!H106))),'Data Summary'!DH112="Yes"),OFFSET('Sanitation Data'!$H$11,0,10*ROW('Sanitation Data'!H106)),NA())</f>
        <v>#N/A</v>
      </c>
      <c r="AT112" s="505" t="e">
        <f ca="1">+IF(AND(ISNUMBER(OFFSET('Sanitation Data'!$H$12,0,10*ROW('Sanitation Data'!H106))),'Data Summary'!DI112="Yes"),OFFSET('Sanitation Data'!$H$12,0,10*ROW('Sanitation Data'!H106)),NA())</f>
        <v>#N/A</v>
      </c>
      <c r="AU112" s="505" t="e">
        <f ca="1">+IF(AND(ISNUMBER(OFFSET('Sanitation Data'!$I$4,0,10*ROW('Sanitation Data'!I106))),'Data Summary'!DJ112="Yes"),100-OFFSET('Sanitation Data'!$I$4,0,10*ROW('Sanitation Data'!I106)),NA())</f>
        <v>#N/A</v>
      </c>
      <c r="AV112" s="505" t="e">
        <f ca="1">+IF(AND(ISNUMBER(OFFSET('Sanitation Data'!$I$6,0,10*ROW('Sanitation Data'!I106))),'Data Summary'!DK112="Yes"),OFFSET('Sanitation Data'!$I$6,0,10*ROW('Sanitation Data'!I106)),NA())</f>
        <v>#N/A</v>
      </c>
      <c r="AW112" s="505" t="e">
        <f ca="1">+IF(AND(ISNUMBER(OFFSET('Sanitation Data'!$I$10,0,10*ROW('Sanitation Data'!I106))),'Data Summary'!DL112="Yes"),OFFSET('Sanitation Data'!$I$10,0,10*ROW('Sanitation Data'!I106)),NA())</f>
        <v>#N/A</v>
      </c>
      <c r="AX112" s="505" t="e">
        <f ca="1">+IF(AND(ISNUMBER(OFFSET('Sanitation Data'!$I$11,0,10*ROW('Sanitation Data'!I106))),'Data Summary'!DM112="Yes"),OFFSET('Sanitation Data'!$I$11,0,10*ROW('Sanitation Data'!I106)),NA())</f>
        <v>#N/A</v>
      </c>
      <c r="AY112" s="505" t="e">
        <f ca="1">+IF(AND(ISNUMBER(OFFSET('Sanitation Data'!$I$12,0,10*ROW('Sanitation Data'!I106))),'Data Summary'!DN112="Yes"),OFFSET('Sanitation Data'!$I$12,0,10*ROW('Sanitation Data'!I106)),NA())</f>
        <v>#N/A</v>
      </c>
      <c r="AZ112" s="506" t="e">
        <f ca="1">+IF(AND(ISNUMBER(OFFSET('Hygiene Data'!$D$5,0,10*ROW('Hygiene Data'!D106))),'Data Summary'!DO112="Yes"),OFFSET('Hygiene Data'!$D$5,0,10*ROW('Hygiene Data'!D106)),NA())</f>
        <v>#N/A</v>
      </c>
      <c r="BA112" s="506" t="e">
        <f ca="1">+IF(AND(ISNUMBER(OFFSET('Hygiene Data'!$D$7,0,10*ROW('Hygiene Data'!D106))),'Data Summary'!DP112="Yes"),OFFSET('Hygiene Data'!$D$7,0,10*ROW('Hygiene Data'!D106)),NA())</f>
        <v>#N/A</v>
      </c>
      <c r="BB112" s="506" t="e">
        <f ca="1">+IF(AND(ISNUMBER(OFFSET('Hygiene Data'!$D$9,0,10*ROW('Hygiene Data'!D106))),'Data Summary'!DQ112="Yes"),OFFSET('Hygiene Data'!$D$9,0,10*ROW('Hygiene Data'!D106)),NA())</f>
        <v>#N/A</v>
      </c>
      <c r="BC112" s="506" t="e">
        <f ca="1">+IF(AND(ISNUMBER(OFFSET('Hygiene Data'!$E$5,0,10*ROW('Hygiene Data'!E106))),'Data Summary'!DR112="Yes"),OFFSET('Hygiene Data'!$E$5,0,10*ROW('Hygiene Data'!E106)),NA())</f>
        <v>#N/A</v>
      </c>
      <c r="BD112" s="506" t="e">
        <f ca="1">+IF(AND(ISNUMBER(OFFSET('Hygiene Data'!$E$7,0,10*ROW('Hygiene Data'!E106))),'Data Summary'!DS112="Yes"),OFFSET('Hygiene Data'!$E$7,0,10*ROW('Hygiene Data'!E106)),NA())</f>
        <v>#N/A</v>
      </c>
      <c r="BE112" s="506" t="e">
        <f ca="1">+IF(AND(ISNUMBER(OFFSET('Hygiene Data'!$E$9,0,10*ROW('Hygiene Data'!E106))),'Data Summary'!DT112="Yes"),OFFSET('Hygiene Data'!$E$9,0,10*ROW('Hygiene Data'!E106)),NA())</f>
        <v>#N/A</v>
      </c>
      <c r="BF112" s="506" t="e">
        <f ca="1">+IF(AND(ISNUMBER(OFFSET('Hygiene Data'!$F$5,0,10*ROW('Hygiene Data'!F106))),'Data Summary'!DU112="Yes"),OFFSET('Hygiene Data'!$F$5,0,10*ROW('Hygiene Data'!F106)),NA())</f>
        <v>#N/A</v>
      </c>
      <c r="BG112" s="506" t="e">
        <f ca="1">+IF(AND(ISNUMBER(OFFSET('Hygiene Data'!$F$7,0,10*ROW('Hygiene Data'!F106))),'Data Summary'!DV112="Yes"),OFFSET('Hygiene Data'!$F$7,0,10*ROW('Hygiene Data'!F106)),NA())</f>
        <v>#N/A</v>
      </c>
      <c r="BH112" s="506" t="e">
        <f ca="1">+IF(AND(ISNUMBER(OFFSET('Hygiene Data'!$F$9,0,10*ROW('Hygiene Data'!F106))),'Data Summary'!DW112="Yes"),OFFSET('Hygiene Data'!$F$9,0,10*ROW('Hygiene Data'!F106)),NA())</f>
        <v>#N/A</v>
      </c>
      <c r="BI112" s="506" t="e">
        <f ca="1">+IF(AND(ISNUMBER(OFFSET('Hygiene Data'!$G$5,0,10*ROW('Hygiene Data'!G106))),'Data Summary'!DX112="Yes"),OFFSET('Hygiene Data'!$G$5,0,10*ROW('Hygiene Data'!G106)),NA())</f>
        <v>#N/A</v>
      </c>
      <c r="BJ112" s="506" t="e">
        <f ca="1">+IF(AND(ISNUMBER(OFFSET('Hygiene Data'!$G$7,0,10*ROW('Hygiene Data'!G106))),'Data Summary'!DY112="Yes"),OFFSET('Hygiene Data'!$G$7,0,10*ROW('Hygiene Data'!G106)),NA())</f>
        <v>#N/A</v>
      </c>
      <c r="BK112" s="506" t="e">
        <f ca="1">+IF(AND(ISNUMBER(OFFSET('Hygiene Data'!$G$9,0,10*ROW('Hygiene Data'!G106))),'Data Summary'!DZ112="Yes"),OFFSET('Hygiene Data'!$G$9,0,10*ROW('Hygiene Data'!G106)),NA())</f>
        <v>#N/A</v>
      </c>
      <c r="BL112" s="506" t="e">
        <f ca="1">+IF(AND(ISNUMBER(OFFSET('Hygiene Data'!$H$5,0,10*ROW('Hygiene Data'!H106))),'Data Summary'!EA112="Yes"),OFFSET('Hygiene Data'!$H$5,0,10*ROW('Hygiene Data'!H106)),NA())</f>
        <v>#N/A</v>
      </c>
      <c r="BM112" s="506" t="e">
        <f ca="1">+IF(AND(ISNUMBER(OFFSET('Hygiene Data'!$H$7,0,10*ROW('Hygiene Data'!H106))),'Data Summary'!EB112="Yes"),OFFSET('Hygiene Data'!$H$7,0,10*ROW('Hygiene Data'!H106)),NA())</f>
        <v>#N/A</v>
      </c>
      <c r="BN112" s="506" t="e">
        <f ca="1">+IF(AND(ISNUMBER(OFFSET('Hygiene Data'!$H$9,0,10*ROW('Hygiene Data'!H106))),'Data Summary'!EC112="Yes"),OFFSET('Hygiene Data'!$H$9,0,10*ROW('Hygiene Data'!H106)),NA())</f>
        <v>#N/A</v>
      </c>
      <c r="BO112" s="506" t="e">
        <f ca="1">+IF(AND(ISNUMBER(OFFSET('Hygiene Data'!$I$5,0,10*ROW('Hygiene Data'!I106))),'Data Summary'!ED112="Yes"),OFFSET('Hygiene Data'!$I$5,0,10*ROW('Hygiene Data'!I106)),NA())</f>
        <v>#N/A</v>
      </c>
      <c r="BP112" s="506" t="e">
        <f ca="1">+IF(AND(ISNUMBER(OFFSET('Hygiene Data'!$I$7,0,10*ROW('Hygiene Data'!I106))),'Data Summary'!EE112="Yes"),OFFSET('Hygiene Data'!$I$7,0,10*ROW('Hygiene Data'!I106)),NA())</f>
        <v>#N/A</v>
      </c>
      <c r="BQ112" s="506" t="e">
        <f ca="1">+IF(AND(ISNUMBER(OFFSET('Hygiene Data'!$I$9,0,10*ROW('Hygiene Data'!I106))),'Data Summary'!EF112="Yes"),OFFSET('Hygiene Data'!$I$9,0,10*ROW('Hygiene Data'!I106)),NA())</f>
        <v>#N/A</v>
      </c>
    </row>
    <row r="113" spans="1:69" x14ac:dyDescent="0.25">
      <c r="A113" s="502" t="e">
        <f ca="1">+RIGHT('Data Summary'!A113,LEN('Data Summary'!A113)-9)</f>
        <v>#VALUE!</v>
      </c>
      <c r="B113" s="476" t="str">
        <f ca="1">+IF(ISTEXT('Data Summary'!B113),'Data Summary'!B113,"")</f>
        <v/>
      </c>
      <c r="C113" s="503" t="e">
        <f ca="1">+VALUE('Data Summary'!C113)</f>
        <v>#VALUE!</v>
      </c>
      <c r="D113" s="504" t="e">
        <f ca="1">+IF(AND(ISNUMBER(OFFSET('Water Data'!$D$4,0,10*ROW('Water Data'!D107))),'Data Summary'!BS113="Yes"),100-OFFSET('Water Data'!$D$4,0,10*ROW('Water Data'!D107)),NA())</f>
        <v>#N/A</v>
      </c>
      <c r="E113" s="504" t="e">
        <f ca="1">+IF(AND(ISNUMBER(OFFSET('Water Data'!$D$6,0,10*ROW('Water Data'!D107))),'Data Summary'!BT113="Yes"),OFFSET('Water Data'!$D$6,0,10*ROW('Water Data'!D107)),NA())</f>
        <v>#N/A</v>
      </c>
      <c r="F113" s="504" t="e">
        <f ca="1">+IF(AND(ISNUMBER(OFFSET('Water Data'!$D$9,0,10*ROW('Water Data'!D107))),'Data Summary'!BU113="Yes"),OFFSET('Water Data'!$D$9,0,10*ROW('Water Data'!D107)),NA())</f>
        <v>#N/A</v>
      </c>
      <c r="G113" s="504" t="e">
        <f ca="1">+IF(AND(ISNUMBER(OFFSET('Water Data'!$E$4,0,10*ROW('Water Data'!E107))),'Data Summary'!BV113="Yes"),100-OFFSET('Water Data'!$E$4,0,10*ROW('Water Data'!E107)),NA())</f>
        <v>#N/A</v>
      </c>
      <c r="H113" s="504" t="e">
        <f ca="1">+IF(AND(ISNUMBER(OFFSET('Water Data'!$E$6,0,10*ROW('Water Data'!E107))),'Data Summary'!BW113="Yes"),OFFSET('Water Data'!$E$6,0,10*ROW('Water Data'!E107)),NA())</f>
        <v>#N/A</v>
      </c>
      <c r="I113" s="504" t="e">
        <f ca="1">+IF(AND(ISNUMBER(OFFSET('Water Data'!$E$9,0,10*ROW('Water Data'!E107))),'Data Summary'!BX113="Yes"),OFFSET('Water Data'!$E$9,0,10*ROW('Water Data'!E107)),NA())</f>
        <v>#N/A</v>
      </c>
      <c r="J113" s="504" t="e">
        <f ca="1">+IF(AND(ISNUMBER(OFFSET('Water Data'!$F$4,0,10*ROW('Water Data'!F107))),'Data Summary'!BY113="Yes"),100-OFFSET('Water Data'!$F$4,0,10*ROW('Water Data'!F107)),NA())</f>
        <v>#N/A</v>
      </c>
      <c r="K113" s="504" t="e">
        <f ca="1">+IF(AND(ISNUMBER(OFFSET('Water Data'!$F$6,0,10*ROW('Water Data'!F107))),'Data Summary'!BZ113="Yes"),OFFSET('Water Data'!$F$6,0,10*ROW('Water Data'!F107)),NA())</f>
        <v>#N/A</v>
      </c>
      <c r="L113" s="504" t="e">
        <f ca="1">+IF(AND(ISNUMBER(OFFSET('Water Data'!$F$9,0,10*ROW('Water Data'!F107))),'Data Summary'!CA113="Yes"),OFFSET('Water Data'!$F$9,0,10*ROW('Water Data'!F107)),NA())</f>
        <v>#N/A</v>
      </c>
      <c r="M113" s="504" t="e">
        <f ca="1">+IF(AND(ISNUMBER(OFFSET('Water Data'!$G$4,0,10*ROW('Water Data'!G107))),'Data Summary'!CB113="Yes"),100-OFFSET('Water Data'!$G$4,0,10*ROW('Water Data'!G107)),NA())</f>
        <v>#N/A</v>
      </c>
      <c r="N113" s="504" t="e">
        <f ca="1">+IF(AND(ISNUMBER(OFFSET('Water Data'!$G$6,0,10*ROW('Water Data'!G107))),'Data Summary'!CC113="Yes"),OFFSET('Water Data'!$G$6,0,10*ROW('Water Data'!G107)),NA())</f>
        <v>#N/A</v>
      </c>
      <c r="O113" s="504" t="e">
        <f ca="1">+IF(AND(ISNUMBER(OFFSET('Water Data'!$G$9,0,10*ROW('Water Data'!G107))),'Data Summary'!CD113="Yes"),OFFSET('Water Data'!$G$9,0,10*ROW('Water Data'!G107)),NA())</f>
        <v>#N/A</v>
      </c>
      <c r="P113" s="504" t="e">
        <f ca="1">+IF(AND(ISNUMBER(OFFSET('Water Data'!$H$4,0,10*ROW('Water Data'!H107))),'Data Summary'!CE113="Yes"),100-OFFSET('Water Data'!$H$4,0,10*ROW('Water Data'!H107)),NA())</f>
        <v>#N/A</v>
      </c>
      <c r="Q113" s="504" t="e">
        <f ca="1">+IF(AND(ISNUMBER(OFFSET('Water Data'!$H$6,0,10*ROW('Water Data'!H107))),'Data Summary'!CF113="Yes"),OFFSET('Water Data'!$H$6,0,10*ROW('Water Data'!H107)),NA())</f>
        <v>#N/A</v>
      </c>
      <c r="R113" s="504" t="e">
        <f ca="1">+IF(AND(ISNUMBER(OFFSET('Water Data'!$H$9,0,10*ROW('Water Data'!H107))),'Data Summary'!CG113="Yes"),OFFSET('Water Data'!$H$9,0,10*ROW('Water Data'!H107)),NA())</f>
        <v>#N/A</v>
      </c>
      <c r="S113" s="504" t="e">
        <f ca="1">+IF(AND(ISNUMBER(OFFSET('Water Data'!$I$4,0,10*ROW('Water Data'!I107))),'Data Summary'!CH113="Yes"),100-OFFSET('Water Data'!$I$4,0,10*ROW('Water Data'!I107)),NA())</f>
        <v>#N/A</v>
      </c>
      <c r="T113" s="504" t="e">
        <f ca="1">+IF(AND(ISNUMBER(OFFSET('Water Data'!$I$6,0,10*ROW('Water Data'!I107))),'Data Summary'!CI113="Yes"),OFFSET('Water Data'!$I$6,0,10*ROW('Water Data'!I107)),NA())</f>
        <v>#N/A</v>
      </c>
      <c r="U113" s="504" t="e">
        <f ca="1">+IF(AND(ISNUMBER(OFFSET('Water Data'!$I$9,0,10*ROW('Water Data'!I107))),'Data Summary'!CJ113="Yes"),OFFSET('Water Data'!$I$9,0,10*ROW('Water Data'!I107)),NA())</f>
        <v>#N/A</v>
      </c>
      <c r="V113" s="505" t="e">
        <f ca="1">+IF(AND(ISNUMBER(OFFSET('Sanitation Data'!$D$4,0,10*ROW('Sanitation Data'!D107))),'Data Summary'!CK113="Yes"),100-OFFSET('Sanitation Data'!$D$4,0,10*ROW('Sanitation Data'!D107)),NA())</f>
        <v>#N/A</v>
      </c>
      <c r="W113" s="505" t="e">
        <f ca="1">+IF(AND(ISNUMBER(OFFSET('Sanitation Data'!$D$6,0,10*ROW('Sanitation Data'!D107))),'Data Summary'!CL113="Yes"),OFFSET('Sanitation Data'!$D$6,0,10*ROW('Sanitation Data'!D107)),NA())</f>
        <v>#N/A</v>
      </c>
      <c r="X113" s="505" t="e">
        <f ca="1">+IF(AND(ISNUMBER(OFFSET('Sanitation Data'!$D$10,0,10*ROW('Sanitation Data'!D107))),'Data Summary'!CM113="Yes"),OFFSET('Sanitation Data'!$D$10,0,10*ROW('Sanitation Data'!D107)),NA())</f>
        <v>#N/A</v>
      </c>
      <c r="Y113" s="505" t="e">
        <f ca="1">+IF(AND(ISNUMBER(OFFSET('Sanitation Data'!$D$11,0,10*ROW('Sanitation Data'!D107))),'Data Summary'!CN113="Yes"),OFFSET('Sanitation Data'!$D$11,0,10*ROW('Sanitation Data'!D107)),NA())</f>
        <v>#N/A</v>
      </c>
      <c r="Z113" s="505" t="e">
        <f ca="1">+IF(AND(ISNUMBER(OFFSET('Sanitation Data'!$D$12,0,10*ROW('Sanitation Data'!D107))),'Data Summary'!CO113="Yes"),OFFSET('Sanitation Data'!$D$12,0,10*ROW('Sanitation Data'!D107)),NA())</f>
        <v>#N/A</v>
      </c>
      <c r="AA113" s="505" t="e">
        <f ca="1">+IF(AND(ISNUMBER(OFFSET('Sanitation Data'!$E$4,0,10*ROW('Sanitation Data'!E107))),'Data Summary'!CP113="Yes"),100-OFFSET('Sanitation Data'!$E$4,0,10*ROW('Sanitation Data'!E107)),NA())</f>
        <v>#N/A</v>
      </c>
      <c r="AB113" s="505" t="e">
        <f ca="1">+IF(AND(ISNUMBER(OFFSET('Sanitation Data'!$E$6,0,10*ROW('Sanitation Data'!E107))),'Data Summary'!CQ113="Yes"),OFFSET('Sanitation Data'!$E$6,0,10*ROW('Sanitation Data'!E107)),NA())</f>
        <v>#N/A</v>
      </c>
      <c r="AC113" s="505" t="e">
        <f ca="1">+IF(AND(ISNUMBER(OFFSET('Sanitation Data'!$E$10,0,10*ROW('Sanitation Data'!E107))),'Data Summary'!CR113="Yes"),OFFSET('Sanitation Data'!$E$10,0,10*ROW('Sanitation Data'!E107)),NA())</f>
        <v>#N/A</v>
      </c>
      <c r="AD113" s="505" t="e">
        <f ca="1">+IF(AND(ISNUMBER(OFFSET('Sanitation Data'!$E$11,0,10*ROW('Sanitation Data'!E107))),'Data Summary'!CS113="Yes"),OFFSET('Sanitation Data'!$E$11,0,10*ROW('Sanitation Data'!E107)),NA())</f>
        <v>#N/A</v>
      </c>
      <c r="AE113" s="505" t="e">
        <f ca="1">+IF(AND(ISNUMBER(OFFSET('Sanitation Data'!$E$12,0,10*ROW('Sanitation Data'!E107))),'Data Summary'!CT113="Yes"),OFFSET('Sanitation Data'!$E$12,0,10*ROW('Sanitation Data'!E107)),NA())</f>
        <v>#N/A</v>
      </c>
      <c r="AF113" s="505" t="e">
        <f ca="1">+IF(AND(ISNUMBER(OFFSET('Sanitation Data'!$F$4,0,10*ROW('Sanitation Data'!F107))),'Data Summary'!CU113="Yes"),100-OFFSET('Sanitation Data'!$F$4,0,10*ROW('Sanitation Data'!F107)),NA())</f>
        <v>#N/A</v>
      </c>
      <c r="AG113" s="505" t="e">
        <f ca="1">+IF(AND(ISNUMBER(OFFSET('Sanitation Data'!$F$6,0,10*ROW('Sanitation Data'!F107))),'Data Summary'!CV113="Yes"),OFFSET('Sanitation Data'!$F$6,0,10*ROW('Sanitation Data'!F107)),NA())</f>
        <v>#N/A</v>
      </c>
      <c r="AH113" s="505" t="e">
        <f ca="1">+IF(AND(ISNUMBER(OFFSET('Sanitation Data'!$F$10,0,10*ROW('Sanitation Data'!F107))),'Data Summary'!CW113="Yes"),OFFSET('Sanitation Data'!$F$10,0,10*ROW('Sanitation Data'!F107)),NA())</f>
        <v>#N/A</v>
      </c>
      <c r="AI113" s="505" t="e">
        <f ca="1">+IF(AND(ISNUMBER(OFFSET('Sanitation Data'!$F$11,0,10*ROW('Sanitation Data'!F107))),'Data Summary'!CX113="Yes"),OFFSET('Sanitation Data'!$F$11,0,10*ROW('Sanitation Data'!F107)),NA())</f>
        <v>#N/A</v>
      </c>
      <c r="AJ113" s="505" t="e">
        <f ca="1">+IF(AND(ISNUMBER(OFFSET('Sanitation Data'!$F$12,0,10*ROW('Sanitation Data'!F107))),'Data Summary'!CY113="Yes"),OFFSET('Sanitation Data'!$F$12,0,10*ROW('Sanitation Data'!F107)),NA())</f>
        <v>#N/A</v>
      </c>
      <c r="AK113" s="505" t="e">
        <f ca="1">+IF(AND(ISNUMBER(OFFSET('Sanitation Data'!$G$4,0,10*ROW('Sanitation Data'!G107))),'Data Summary'!CZ113="Yes"),100-OFFSET('Sanitation Data'!$G$4,0,10*ROW('Sanitation Data'!G107)),NA())</f>
        <v>#N/A</v>
      </c>
      <c r="AL113" s="505" t="e">
        <f ca="1">+IF(AND(ISNUMBER(OFFSET('Sanitation Data'!$G$6,0,10*ROW('Sanitation Data'!G107))),'Data Summary'!DA113="Yes"),OFFSET('Sanitation Data'!$G$6,0,10*ROW('Sanitation Data'!G107)),NA())</f>
        <v>#N/A</v>
      </c>
      <c r="AM113" s="505" t="e">
        <f ca="1">+IF(AND(ISNUMBER(OFFSET('Sanitation Data'!$G$10,0,10*ROW('Sanitation Data'!G107))),'Data Summary'!DB113="Yes"),OFFSET('Sanitation Data'!$G$10,0,10*ROW('Sanitation Data'!G107)),NA())</f>
        <v>#N/A</v>
      </c>
      <c r="AN113" s="505" t="e">
        <f ca="1">+IF(AND(ISNUMBER(OFFSET('Sanitation Data'!$G$11,0,10*ROW('Sanitation Data'!G107))),'Data Summary'!DC113="Yes"),OFFSET('Sanitation Data'!$G$11,0,10*ROW('Sanitation Data'!G107)),NA())</f>
        <v>#N/A</v>
      </c>
      <c r="AO113" s="505" t="e">
        <f ca="1">+IF(AND(ISNUMBER(OFFSET('Sanitation Data'!$G$12,0,10*ROW('Sanitation Data'!G107))),'Data Summary'!DD113="Yes"),OFFSET('Sanitation Data'!$G$12,0,10*ROW('Sanitation Data'!G107)),NA())</f>
        <v>#N/A</v>
      </c>
      <c r="AP113" s="505" t="e">
        <f ca="1">+IF(AND(ISNUMBER(OFFSET('Sanitation Data'!$H$4,0,10*ROW('Sanitation Data'!H107))),'Data Summary'!DE113="Yes"),100-OFFSET('Sanitation Data'!$H$4,0,10*ROW('Sanitation Data'!H107)),NA())</f>
        <v>#N/A</v>
      </c>
      <c r="AQ113" s="505" t="e">
        <f ca="1">+IF(AND(ISNUMBER(OFFSET('Sanitation Data'!$H$6,0,10*ROW('Sanitation Data'!H107))),'Data Summary'!DF113="Yes"),OFFSET('Sanitation Data'!$H$6,0,10*ROW('Sanitation Data'!H107)),NA())</f>
        <v>#N/A</v>
      </c>
      <c r="AR113" s="505" t="e">
        <f ca="1">+IF(AND(ISNUMBER(OFFSET('Sanitation Data'!$H$10,0,10*ROW('Sanitation Data'!H107))),'Data Summary'!DG113="Yes"),OFFSET('Sanitation Data'!$H$10,0,10*ROW('Sanitation Data'!H107)),NA())</f>
        <v>#N/A</v>
      </c>
      <c r="AS113" s="505" t="e">
        <f ca="1">+IF(AND(ISNUMBER(OFFSET('Sanitation Data'!$H$11,0,10*ROW('Sanitation Data'!H107))),'Data Summary'!DH113="Yes"),OFFSET('Sanitation Data'!$H$11,0,10*ROW('Sanitation Data'!H107)),NA())</f>
        <v>#N/A</v>
      </c>
      <c r="AT113" s="505" t="e">
        <f ca="1">+IF(AND(ISNUMBER(OFFSET('Sanitation Data'!$H$12,0,10*ROW('Sanitation Data'!H107))),'Data Summary'!DI113="Yes"),OFFSET('Sanitation Data'!$H$12,0,10*ROW('Sanitation Data'!H107)),NA())</f>
        <v>#N/A</v>
      </c>
      <c r="AU113" s="505" t="e">
        <f ca="1">+IF(AND(ISNUMBER(OFFSET('Sanitation Data'!$I$4,0,10*ROW('Sanitation Data'!I107))),'Data Summary'!DJ113="Yes"),100-OFFSET('Sanitation Data'!$I$4,0,10*ROW('Sanitation Data'!I107)),NA())</f>
        <v>#N/A</v>
      </c>
      <c r="AV113" s="505" t="e">
        <f ca="1">+IF(AND(ISNUMBER(OFFSET('Sanitation Data'!$I$6,0,10*ROW('Sanitation Data'!I107))),'Data Summary'!DK113="Yes"),OFFSET('Sanitation Data'!$I$6,0,10*ROW('Sanitation Data'!I107)),NA())</f>
        <v>#N/A</v>
      </c>
      <c r="AW113" s="505" t="e">
        <f ca="1">+IF(AND(ISNUMBER(OFFSET('Sanitation Data'!$I$10,0,10*ROW('Sanitation Data'!I107))),'Data Summary'!DL113="Yes"),OFFSET('Sanitation Data'!$I$10,0,10*ROW('Sanitation Data'!I107)),NA())</f>
        <v>#N/A</v>
      </c>
      <c r="AX113" s="505" t="e">
        <f ca="1">+IF(AND(ISNUMBER(OFFSET('Sanitation Data'!$I$11,0,10*ROW('Sanitation Data'!I107))),'Data Summary'!DM113="Yes"),OFFSET('Sanitation Data'!$I$11,0,10*ROW('Sanitation Data'!I107)),NA())</f>
        <v>#N/A</v>
      </c>
      <c r="AY113" s="505" t="e">
        <f ca="1">+IF(AND(ISNUMBER(OFFSET('Sanitation Data'!$I$12,0,10*ROW('Sanitation Data'!I107))),'Data Summary'!DN113="Yes"),OFFSET('Sanitation Data'!$I$12,0,10*ROW('Sanitation Data'!I107)),NA())</f>
        <v>#N/A</v>
      </c>
      <c r="AZ113" s="506" t="e">
        <f ca="1">+IF(AND(ISNUMBER(OFFSET('Hygiene Data'!$D$5,0,10*ROW('Hygiene Data'!D107))),'Data Summary'!DO113="Yes"),OFFSET('Hygiene Data'!$D$5,0,10*ROW('Hygiene Data'!D107)),NA())</f>
        <v>#N/A</v>
      </c>
      <c r="BA113" s="506" t="e">
        <f ca="1">+IF(AND(ISNUMBER(OFFSET('Hygiene Data'!$D$7,0,10*ROW('Hygiene Data'!D107))),'Data Summary'!DP113="Yes"),OFFSET('Hygiene Data'!$D$7,0,10*ROW('Hygiene Data'!D107)),NA())</f>
        <v>#N/A</v>
      </c>
      <c r="BB113" s="506" t="e">
        <f ca="1">+IF(AND(ISNUMBER(OFFSET('Hygiene Data'!$D$9,0,10*ROW('Hygiene Data'!D107))),'Data Summary'!DQ113="Yes"),OFFSET('Hygiene Data'!$D$9,0,10*ROW('Hygiene Data'!D107)),NA())</f>
        <v>#N/A</v>
      </c>
      <c r="BC113" s="506" t="e">
        <f ca="1">+IF(AND(ISNUMBER(OFFSET('Hygiene Data'!$E$5,0,10*ROW('Hygiene Data'!E107))),'Data Summary'!DR113="Yes"),OFFSET('Hygiene Data'!$E$5,0,10*ROW('Hygiene Data'!E107)),NA())</f>
        <v>#N/A</v>
      </c>
      <c r="BD113" s="506" t="e">
        <f ca="1">+IF(AND(ISNUMBER(OFFSET('Hygiene Data'!$E$7,0,10*ROW('Hygiene Data'!E107))),'Data Summary'!DS113="Yes"),OFFSET('Hygiene Data'!$E$7,0,10*ROW('Hygiene Data'!E107)),NA())</f>
        <v>#N/A</v>
      </c>
      <c r="BE113" s="506" t="e">
        <f ca="1">+IF(AND(ISNUMBER(OFFSET('Hygiene Data'!$E$9,0,10*ROW('Hygiene Data'!E107))),'Data Summary'!DT113="Yes"),OFFSET('Hygiene Data'!$E$9,0,10*ROW('Hygiene Data'!E107)),NA())</f>
        <v>#N/A</v>
      </c>
      <c r="BF113" s="506" t="e">
        <f ca="1">+IF(AND(ISNUMBER(OFFSET('Hygiene Data'!$F$5,0,10*ROW('Hygiene Data'!F107))),'Data Summary'!DU113="Yes"),OFFSET('Hygiene Data'!$F$5,0,10*ROW('Hygiene Data'!F107)),NA())</f>
        <v>#N/A</v>
      </c>
      <c r="BG113" s="506" t="e">
        <f ca="1">+IF(AND(ISNUMBER(OFFSET('Hygiene Data'!$F$7,0,10*ROW('Hygiene Data'!F107))),'Data Summary'!DV113="Yes"),OFFSET('Hygiene Data'!$F$7,0,10*ROW('Hygiene Data'!F107)),NA())</f>
        <v>#N/A</v>
      </c>
      <c r="BH113" s="506" t="e">
        <f ca="1">+IF(AND(ISNUMBER(OFFSET('Hygiene Data'!$F$9,0,10*ROW('Hygiene Data'!F107))),'Data Summary'!DW113="Yes"),OFFSET('Hygiene Data'!$F$9,0,10*ROW('Hygiene Data'!F107)),NA())</f>
        <v>#N/A</v>
      </c>
      <c r="BI113" s="506" t="e">
        <f ca="1">+IF(AND(ISNUMBER(OFFSET('Hygiene Data'!$G$5,0,10*ROW('Hygiene Data'!G107))),'Data Summary'!DX113="Yes"),OFFSET('Hygiene Data'!$G$5,0,10*ROW('Hygiene Data'!G107)),NA())</f>
        <v>#N/A</v>
      </c>
      <c r="BJ113" s="506" t="e">
        <f ca="1">+IF(AND(ISNUMBER(OFFSET('Hygiene Data'!$G$7,0,10*ROW('Hygiene Data'!G107))),'Data Summary'!DY113="Yes"),OFFSET('Hygiene Data'!$G$7,0,10*ROW('Hygiene Data'!G107)),NA())</f>
        <v>#N/A</v>
      </c>
      <c r="BK113" s="506" t="e">
        <f ca="1">+IF(AND(ISNUMBER(OFFSET('Hygiene Data'!$G$9,0,10*ROW('Hygiene Data'!G107))),'Data Summary'!DZ113="Yes"),OFFSET('Hygiene Data'!$G$9,0,10*ROW('Hygiene Data'!G107)),NA())</f>
        <v>#N/A</v>
      </c>
      <c r="BL113" s="506" t="e">
        <f ca="1">+IF(AND(ISNUMBER(OFFSET('Hygiene Data'!$H$5,0,10*ROW('Hygiene Data'!H107))),'Data Summary'!EA113="Yes"),OFFSET('Hygiene Data'!$H$5,0,10*ROW('Hygiene Data'!H107)),NA())</f>
        <v>#N/A</v>
      </c>
      <c r="BM113" s="506" t="e">
        <f ca="1">+IF(AND(ISNUMBER(OFFSET('Hygiene Data'!$H$7,0,10*ROW('Hygiene Data'!H107))),'Data Summary'!EB113="Yes"),OFFSET('Hygiene Data'!$H$7,0,10*ROW('Hygiene Data'!H107)),NA())</f>
        <v>#N/A</v>
      </c>
      <c r="BN113" s="506" t="e">
        <f ca="1">+IF(AND(ISNUMBER(OFFSET('Hygiene Data'!$H$9,0,10*ROW('Hygiene Data'!H107))),'Data Summary'!EC113="Yes"),OFFSET('Hygiene Data'!$H$9,0,10*ROW('Hygiene Data'!H107)),NA())</f>
        <v>#N/A</v>
      </c>
      <c r="BO113" s="506" t="e">
        <f ca="1">+IF(AND(ISNUMBER(OFFSET('Hygiene Data'!$I$5,0,10*ROW('Hygiene Data'!I107))),'Data Summary'!ED113="Yes"),OFFSET('Hygiene Data'!$I$5,0,10*ROW('Hygiene Data'!I107)),NA())</f>
        <v>#N/A</v>
      </c>
      <c r="BP113" s="506" t="e">
        <f ca="1">+IF(AND(ISNUMBER(OFFSET('Hygiene Data'!$I$7,0,10*ROW('Hygiene Data'!I107))),'Data Summary'!EE113="Yes"),OFFSET('Hygiene Data'!$I$7,0,10*ROW('Hygiene Data'!I107)),NA())</f>
        <v>#N/A</v>
      </c>
      <c r="BQ113" s="506" t="e">
        <f ca="1">+IF(AND(ISNUMBER(OFFSET('Hygiene Data'!$I$9,0,10*ROW('Hygiene Data'!I107))),'Data Summary'!EF113="Yes"),OFFSET('Hygiene Data'!$I$9,0,10*ROW('Hygiene Data'!I107)),NA())</f>
        <v>#N/A</v>
      </c>
    </row>
    <row r="114" spans="1:69" x14ac:dyDescent="0.25">
      <c r="A114" s="502" t="e">
        <f ca="1">+RIGHT('Data Summary'!A114,LEN('Data Summary'!A114)-9)</f>
        <v>#VALUE!</v>
      </c>
      <c r="B114" s="476" t="str">
        <f ca="1">+IF(ISTEXT('Data Summary'!B114),'Data Summary'!B114,"")</f>
        <v/>
      </c>
      <c r="C114" s="503" t="e">
        <f ca="1">+VALUE('Data Summary'!C114)</f>
        <v>#VALUE!</v>
      </c>
      <c r="D114" s="504" t="e">
        <f ca="1">+IF(AND(ISNUMBER(OFFSET('Water Data'!$D$4,0,10*ROW('Water Data'!D108))),'Data Summary'!BS114="Yes"),100-OFFSET('Water Data'!$D$4,0,10*ROW('Water Data'!D108)),NA())</f>
        <v>#N/A</v>
      </c>
      <c r="E114" s="504" t="e">
        <f ca="1">+IF(AND(ISNUMBER(OFFSET('Water Data'!$D$6,0,10*ROW('Water Data'!D108))),'Data Summary'!BT114="Yes"),OFFSET('Water Data'!$D$6,0,10*ROW('Water Data'!D108)),NA())</f>
        <v>#N/A</v>
      </c>
      <c r="F114" s="504" t="e">
        <f ca="1">+IF(AND(ISNUMBER(OFFSET('Water Data'!$D$9,0,10*ROW('Water Data'!D108))),'Data Summary'!BU114="Yes"),OFFSET('Water Data'!$D$9,0,10*ROW('Water Data'!D108)),NA())</f>
        <v>#N/A</v>
      </c>
      <c r="G114" s="504" t="e">
        <f ca="1">+IF(AND(ISNUMBER(OFFSET('Water Data'!$E$4,0,10*ROW('Water Data'!E108))),'Data Summary'!BV114="Yes"),100-OFFSET('Water Data'!$E$4,0,10*ROW('Water Data'!E108)),NA())</f>
        <v>#N/A</v>
      </c>
      <c r="H114" s="504" t="e">
        <f ca="1">+IF(AND(ISNUMBER(OFFSET('Water Data'!$E$6,0,10*ROW('Water Data'!E108))),'Data Summary'!BW114="Yes"),OFFSET('Water Data'!$E$6,0,10*ROW('Water Data'!E108)),NA())</f>
        <v>#N/A</v>
      </c>
      <c r="I114" s="504" t="e">
        <f ca="1">+IF(AND(ISNUMBER(OFFSET('Water Data'!$E$9,0,10*ROW('Water Data'!E108))),'Data Summary'!BX114="Yes"),OFFSET('Water Data'!$E$9,0,10*ROW('Water Data'!E108)),NA())</f>
        <v>#N/A</v>
      </c>
      <c r="J114" s="504" t="e">
        <f ca="1">+IF(AND(ISNUMBER(OFFSET('Water Data'!$F$4,0,10*ROW('Water Data'!F108))),'Data Summary'!BY114="Yes"),100-OFFSET('Water Data'!$F$4,0,10*ROW('Water Data'!F108)),NA())</f>
        <v>#N/A</v>
      </c>
      <c r="K114" s="504" t="e">
        <f ca="1">+IF(AND(ISNUMBER(OFFSET('Water Data'!$F$6,0,10*ROW('Water Data'!F108))),'Data Summary'!BZ114="Yes"),OFFSET('Water Data'!$F$6,0,10*ROW('Water Data'!F108)),NA())</f>
        <v>#N/A</v>
      </c>
      <c r="L114" s="504" t="e">
        <f ca="1">+IF(AND(ISNUMBER(OFFSET('Water Data'!$F$9,0,10*ROW('Water Data'!F108))),'Data Summary'!CA114="Yes"),OFFSET('Water Data'!$F$9,0,10*ROW('Water Data'!F108)),NA())</f>
        <v>#N/A</v>
      </c>
      <c r="M114" s="504" t="e">
        <f ca="1">+IF(AND(ISNUMBER(OFFSET('Water Data'!$G$4,0,10*ROW('Water Data'!G108))),'Data Summary'!CB114="Yes"),100-OFFSET('Water Data'!$G$4,0,10*ROW('Water Data'!G108)),NA())</f>
        <v>#N/A</v>
      </c>
      <c r="N114" s="504" t="e">
        <f ca="1">+IF(AND(ISNUMBER(OFFSET('Water Data'!$G$6,0,10*ROW('Water Data'!G108))),'Data Summary'!CC114="Yes"),OFFSET('Water Data'!$G$6,0,10*ROW('Water Data'!G108)),NA())</f>
        <v>#N/A</v>
      </c>
      <c r="O114" s="504" t="e">
        <f ca="1">+IF(AND(ISNUMBER(OFFSET('Water Data'!$G$9,0,10*ROW('Water Data'!G108))),'Data Summary'!CD114="Yes"),OFFSET('Water Data'!$G$9,0,10*ROW('Water Data'!G108)),NA())</f>
        <v>#N/A</v>
      </c>
      <c r="P114" s="504" t="e">
        <f ca="1">+IF(AND(ISNUMBER(OFFSET('Water Data'!$H$4,0,10*ROW('Water Data'!H108))),'Data Summary'!CE114="Yes"),100-OFFSET('Water Data'!$H$4,0,10*ROW('Water Data'!H108)),NA())</f>
        <v>#N/A</v>
      </c>
      <c r="Q114" s="504" t="e">
        <f ca="1">+IF(AND(ISNUMBER(OFFSET('Water Data'!$H$6,0,10*ROW('Water Data'!H108))),'Data Summary'!CF114="Yes"),OFFSET('Water Data'!$H$6,0,10*ROW('Water Data'!H108)),NA())</f>
        <v>#N/A</v>
      </c>
      <c r="R114" s="504" t="e">
        <f ca="1">+IF(AND(ISNUMBER(OFFSET('Water Data'!$H$9,0,10*ROW('Water Data'!H108))),'Data Summary'!CG114="Yes"),OFFSET('Water Data'!$H$9,0,10*ROW('Water Data'!H108)),NA())</f>
        <v>#N/A</v>
      </c>
      <c r="S114" s="504" t="e">
        <f ca="1">+IF(AND(ISNUMBER(OFFSET('Water Data'!$I$4,0,10*ROW('Water Data'!I108))),'Data Summary'!CH114="Yes"),100-OFFSET('Water Data'!$I$4,0,10*ROW('Water Data'!I108)),NA())</f>
        <v>#N/A</v>
      </c>
      <c r="T114" s="504" t="e">
        <f ca="1">+IF(AND(ISNUMBER(OFFSET('Water Data'!$I$6,0,10*ROW('Water Data'!I108))),'Data Summary'!CI114="Yes"),OFFSET('Water Data'!$I$6,0,10*ROW('Water Data'!I108)),NA())</f>
        <v>#N/A</v>
      </c>
      <c r="U114" s="504" t="e">
        <f ca="1">+IF(AND(ISNUMBER(OFFSET('Water Data'!$I$9,0,10*ROW('Water Data'!I108))),'Data Summary'!CJ114="Yes"),OFFSET('Water Data'!$I$9,0,10*ROW('Water Data'!I108)),NA())</f>
        <v>#N/A</v>
      </c>
      <c r="V114" s="505" t="e">
        <f ca="1">+IF(AND(ISNUMBER(OFFSET('Sanitation Data'!$D$4,0,10*ROW('Sanitation Data'!D108))),'Data Summary'!CK114="Yes"),100-OFFSET('Sanitation Data'!$D$4,0,10*ROW('Sanitation Data'!D108)),NA())</f>
        <v>#N/A</v>
      </c>
      <c r="W114" s="505" t="e">
        <f ca="1">+IF(AND(ISNUMBER(OFFSET('Sanitation Data'!$D$6,0,10*ROW('Sanitation Data'!D108))),'Data Summary'!CL114="Yes"),OFFSET('Sanitation Data'!$D$6,0,10*ROW('Sanitation Data'!D108)),NA())</f>
        <v>#N/A</v>
      </c>
      <c r="X114" s="505" t="e">
        <f ca="1">+IF(AND(ISNUMBER(OFFSET('Sanitation Data'!$D$10,0,10*ROW('Sanitation Data'!D108))),'Data Summary'!CM114="Yes"),OFFSET('Sanitation Data'!$D$10,0,10*ROW('Sanitation Data'!D108)),NA())</f>
        <v>#N/A</v>
      </c>
      <c r="Y114" s="505" t="e">
        <f ca="1">+IF(AND(ISNUMBER(OFFSET('Sanitation Data'!$D$11,0,10*ROW('Sanitation Data'!D108))),'Data Summary'!CN114="Yes"),OFFSET('Sanitation Data'!$D$11,0,10*ROW('Sanitation Data'!D108)),NA())</f>
        <v>#N/A</v>
      </c>
      <c r="Z114" s="505" t="e">
        <f ca="1">+IF(AND(ISNUMBER(OFFSET('Sanitation Data'!$D$12,0,10*ROW('Sanitation Data'!D108))),'Data Summary'!CO114="Yes"),OFFSET('Sanitation Data'!$D$12,0,10*ROW('Sanitation Data'!D108)),NA())</f>
        <v>#N/A</v>
      </c>
      <c r="AA114" s="505" t="e">
        <f ca="1">+IF(AND(ISNUMBER(OFFSET('Sanitation Data'!$E$4,0,10*ROW('Sanitation Data'!E108))),'Data Summary'!CP114="Yes"),100-OFFSET('Sanitation Data'!$E$4,0,10*ROW('Sanitation Data'!E108)),NA())</f>
        <v>#N/A</v>
      </c>
      <c r="AB114" s="505" t="e">
        <f ca="1">+IF(AND(ISNUMBER(OFFSET('Sanitation Data'!$E$6,0,10*ROW('Sanitation Data'!E108))),'Data Summary'!CQ114="Yes"),OFFSET('Sanitation Data'!$E$6,0,10*ROW('Sanitation Data'!E108)),NA())</f>
        <v>#N/A</v>
      </c>
      <c r="AC114" s="505" t="e">
        <f ca="1">+IF(AND(ISNUMBER(OFFSET('Sanitation Data'!$E$10,0,10*ROW('Sanitation Data'!E108))),'Data Summary'!CR114="Yes"),OFFSET('Sanitation Data'!$E$10,0,10*ROW('Sanitation Data'!E108)),NA())</f>
        <v>#N/A</v>
      </c>
      <c r="AD114" s="505" t="e">
        <f ca="1">+IF(AND(ISNUMBER(OFFSET('Sanitation Data'!$E$11,0,10*ROW('Sanitation Data'!E108))),'Data Summary'!CS114="Yes"),OFFSET('Sanitation Data'!$E$11,0,10*ROW('Sanitation Data'!E108)),NA())</f>
        <v>#N/A</v>
      </c>
      <c r="AE114" s="505" t="e">
        <f ca="1">+IF(AND(ISNUMBER(OFFSET('Sanitation Data'!$E$12,0,10*ROW('Sanitation Data'!E108))),'Data Summary'!CT114="Yes"),OFFSET('Sanitation Data'!$E$12,0,10*ROW('Sanitation Data'!E108)),NA())</f>
        <v>#N/A</v>
      </c>
      <c r="AF114" s="505" t="e">
        <f ca="1">+IF(AND(ISNUMBER(OFFSET('Sanitation Data'!$F$4,0,10*ROW('Sanitation Data'!F108))),'Data Summary'!CU114="Yes"),100-OFFSET('Sanitation Data'!$F$4,0,10*ROW('Sanitation Data'!F108)),NA())</f>
        <v>#N/A</v>
      </c>
      <c r="AG114" s="505" t="e">
        <f ca="1">+IF(AND(ISNUMBER(OFFSET('Sanitation Data'!$F$6,0,10*ROW('Sanitation Data'!F108))),'Data Summary'!CV114="Yes"),OFFSET('Sanitation Data'!$F$6,0,10*ROW('Sanitation Data'!F108)),NA())</f>
        <v>#N/A</v>
      </c>
      <c r="AH114" s="505" t="e">
        <f ca="1">+IF(AND(ISNUMBER(OFFSET('Sanitation Data'!$F$10,0,10*ROW('Sanitation Data'!F108))),'Data Summary'!CW114="Yes"),OFFSET('Sanitation Data'!$F$10,0,10*ROW('Sanitation Data'!F108)),NA())</f>
        <v>#N/A</v>
      </c>
      <c r="AI114" s="505" t="e">
        <f ca="1">+IF(AND(ISNUMBER(OFFSET('Sanitation Data'!$F$11,0,10*ROW('Sanitation Data'!F108))),'Data Summary'!CX114="Yes"),OFFSET('Sanitation Data'!$F$11,0,10*ROW('Sanitation Data'!F108)),NA())</f>
        <v>#N/A</v>
      </c>
      <c r="AJ114" s="505" t="e">
        <f ca="1">+IF(AND(ISNUMBER(OFFSET('Sanitation Data'!$F$12,0,10*ROW('Sanitation Data'!F108))),'Data Summary'!CY114="Yes"),OFFSET('Sanitation Data'!$F$12,0,10*ROW('Sanitation Data'!F108)),NA())</f>
        <v>#N/A</v>
      </c>
      <c r="AK114" s="505" t="e">
        <f ca="1">+IF(AND(ISNUMBER(OFFSET('Sanitation Data'!$G$4,0,10*ROW('Sanitation Data'!G108))),'Data Summary'!CZ114="Yes"),100-OFFSET('Sanitation Data'!$G$4,0,10*ROW('Sanitation Data'!G108)),NA())</f>
        <v>#N/A</v>
      </c>
      <c r="AL114" s="505" t="e">
        <f ca="1">+IF(AND(ISNUMBER(OFFSET('Sanitation Data'!$G$6,0,10*ROW('Sanitation Data'!G108))),'Data Summary'!DA114="Yes"),OFFSET('Sanitation Data'!$G$6,0,10*ROW('Sanitation Data'!G108)),NA())</f>
        <v>#N/A</v>
      </c>
      <c r="AM114" s="505" t="e">
        <f ca="1">+IF(AND(ISNUMBER(OFFSET('Sanitation Data'!$G$10,0,10*ROW('Sanitation Data'!G108))),'Data Summary'!DB114="Yes"),OFFSET('Sanitation Data'!$G$10,0,10*ROW('Sanitation Data'!G108)),NA())</f>
        <v>#N/A</v>
      </c>
      <c r="AN114" s="505" t="e">
        <f ca="1">+IF(AND(ISNUMBER(OFFSET('Sanitation Data'!$G$11,0,10*ROW('Sanitation Data'!G108))),'Data Summary'!DC114="Yes"),OFFSET('Sanitation Data'!$G$11,0,10*ROW('Sanitation Data'!G108)),NA())</f>
        <v>#N/A</v>
      </c>
      <c r="AO114" s="505" t="e">
        <f ca="1">+IF(AND(ISNUMBER(OFFSET('Sanitation Data'!$G$12,0,10*ROW('Sanitation Data'!G108))),'Data Summary'!DD114="Yes"),OFFSET('Sanitation Data'!$G$12,0,10*ROW('Sanitation Data'!G108)),NA())</f>
        <v>#N/A</v>
      </c>
      <c r="AP114" s="505" t="e">
        <f ca="1">+IF(AND(ISNUMBER(OFFSET('Sanitation Data'!$H$4,0,10*ROW('Sanitation Data'!H108))),'Data Summary'!DE114="Yes"),100-OFFSET('Sanitation Data'!$H$4,0,10*ROW('Sanitation Data'!H108)),NA())</f>
        <v>#N/A</v>
      </c>
      <c r="AQ114" s="505" t="e">
        <f ca="1">+IF(AND(ISNUMBER(OFFSET('Sanitation Data'!$H$6,0,10*ROW('Sanitation Data'!H108))),'Data Summary'!DF114="Yes"),OFFSET('Sanitation Data'!$H$6,0,10*ROW('Sanitation Data'!H108)),NA())</f>
        <v>#N/A</v>
      </c>
      <c r="AR114" s="505" t="e">
        <f ca="1">+IF(AND(ISNUMBER(OFFSET('Sanitation Data'!$H$10,0,10*ROW('Sanitation Data'!H108))),'Data Summary'!DG114="Yes"),OFFSET('Sanitation Data'!$H$10,0,10*ROW('Sanitation Data'!H108)),NA())</f>
        <v>#N/A</v>
      </c>
      <c r="AS114" s="505" t="e">
        <f ca="1">+IF(AND(ISNUMBER(OFFSET('Sanitation Data'!$H$11,0,10*ROW('Sanitation Data'!H108))),'Data Summary'!DH114="Yes"),OFFSET('Sanitation Data'!$H$11,0,10*ROW('Sanitation Data'!H108)),NA())</f>
        <v>#N/A</v>
      </c>
      <c r="AT114" s="505" t="e">
        <f ca="1">+IF(AND(ISNUMBER(OFFSET('Sanitation Data'!$H$12,0,10*ROW('Sanitation Data'!H108))),'Data Summary'!DI114="Yes"),OFFSET('Sanitation Data'!$H$12,0,10*ROW('Sanitation Data'!H108)),NA())</f>
        <v>#N/A</v>
      </c>
      <c r="AU114" s="505" t="e">
        <f ca="1">+IF(AND(ISNUMBER(OFFSET('Sanitation Data'!$I$4,0,10*ROW('Sanitation Data'!I108))),'Data Summary'!DJ114="Yes"),100-OFFSET('Sanitation Data'!$I$4,0,10*ROW('Sanitation Data'!I108)),NA())</f>
        <v>#N/A</v>
      </c>
      <c r="AV114" s="505" t="e">
        <f ca="1">+IF(AND(ISNUMBER(OFFSET('Sanitation Data'!$I$6,0,10*ROW('Sanitation Data'!I108))),'Data Summary'!DK114="Yes"),OFFSET('Sanitation Data'!$I$6,0,10*ROW('Sanitation Data'!I108)),NA())</f>
        <v>#N/A</v>
      </c>
      <c r="AW114" s="505" t="e">
        <f ca="1">+IF(AND(ISNUMBER(OFFSET('Sanitation Data'!$I$10,0,10*ROW('Sanitation Data'!I108))),'Data Summary'!DL114="Yes"),OFFSET('Sanitation Data'!$I$10,0,10*ROW('Sanitation Data'!I108)),NA())</f>
        <v>#N/A</v>
      </c>
      <c r="AX114" s="505" t="e">
        <f ca="1">+IF(AND(ISNUMBER(OFFSET('Sanitation Data'!$I$11,0,10*ROW('Sanitation Data'!I108))),'Data Summary'!DM114="Yes"),OFFSET('Sanitation Data'!$I$11,0,10*ROW('Sanitation Data'!I108)),NA())</f>
        <v>#N/A</v>
      </c>
      <c r="AY114" s="505" t="e">
        <f ca="1">+IF(AND(ISNUMBER(OFFSET('Sanitation Data'!$I$12,0,10*ROW('Sanitation Data'!I108))),'Data Summary'!DN114="Yes"),OFFSET('Sanitation Data'!$I$12,0,10*ROW('Sanitation Data'!I108)),NA())</f>
        <v>#N/A</v>
      </c>
      <c r="AZ114" s="506" t="e">
        <f ca="1">+IF(AND(ISNUMBER(OFFSET('Hygiene Data'!$D$5,0,10*ROW('Hygiene Data'!D108))),'Data Summary'!DO114="Yes"),OFFSET('Hygiene Data'!$D$5,0,10*ROW('Hygiene Data'!D108)),NA())</f>
        <v>#N/A</v>
      </c>
      <c r="BA114" s="506" t="e">
        <f ca="1">+IF(AND(ISNUMBER(OFFSET('Hygiene Data'!$D$7,0,10*ROW('Hygiene Data'!D108))),'Data Summary'!DP114="Yes"),OFFSET('Hygiene Data'!$D$7,0,10*ROW('Hygiene Data'!D108)),NA())</f>
        <v>#N/A</v>
      </c>
      <c r="BB114" s="506" t="e">
        <f ca="1">+IF(AND(ISNUMBER(OFFSET('Hygiene Data'!$D$9,0,10*ROW('Hygiene Data'!D108))),'Data Summary'!DQ114="Yes"),OFFSET('Hygiene Data'!$D$9,0,10*ROW('Hygiene Data'!D108)),NA())</f>
        <v>#N/A</v>
      </c>
      <c r="BC114" s="506" t="e">
        <f ca="1">+IF(AND(ISNUMBER(OFFSET('Hygiene Data'!$E$5,0,10*ROW('Hygiene Data'!E108))),'Data Summary'!DR114="Yes"),OFFSET('Hygiene Data'!$E$5,0,10*ROW('Hygiene Data'!E108)),NA())</f>
        <v>#N/A</v>
      </c>
      <c r="BD114" s="506" t="e">
        <f ca="1">+IF(AND(ISNUMBER(OFFSET('Hygiene Data'!$E$7,0,10*ROW('Hygiene Data'!E108))),'Data Summary'!DS114="Yes"),OFFSET('Hygiene Data'!$E$7,0,10*ROW('Hygiene Data'!E108)),NA())</f>
        <v>#N/A</v>
      </c>
      <c r="BE114" s="506" t="e">
        <f ca="1">+IF(AND(ISNUMBER(OFFSET('Hygiene Data'!$E$9,0,10*ROW('Hygiene Data'!E108))),'Data Summary'!DT114="Yes"),OFFSET('Hygiene Data'!$E$9,0,10*ROW('Hygiene Data'!E108)),NA())</f>
        <v>#N/A</v>
      </c>
      <c r="BF114" s="506" t="e">
        <f ca="1">+IF(AND(ISNUMBER(OFFSET('Hygiene Data'!$F$5,0,10*ROW('Hygiene Data'!F108))),'Data Summary'!DU114="Yes"),OFFSET('Hygiene Data'!$F$5,0,10*ROW('Hygiene Data'!F108)),NA())</f>
        <v>#N/A</v>
      </c>
      <c r="BG114" s="506" t="e">
        <f ca="1">+IF(AND(ISNUMBER(OFFSET('Hygiene Data'!$F$7,0,10*ROW('Hygiene Data'!F108))),'Data Summary'!DV114="Yes"),OFFSET('Hygiene Data'!$F$7,0,10*ROW('Hygiene Data'!F108)),NA())</f>
        <v>#N/A</v>
      </c>
      <c r="BH114" s="506" t="e">
        <f ca="1">+IF(AND(ISNUMBER(OFFSET('Hygiene Data'!$F$9,0,10*ROW('Hygiene Data'!F108))),'Data Summary'!DW114="Yes"),OFFSET('Hygiene Data'!$F$9,0,10*ROW('Hygiene Data'!F108)),NA())</f>
        <v>#N/A</v>
      </c>
      <c r="BI114" s="506" t="e">
        <f ca="1">+IF(AND(ISNUMBER(OFFSET('Hygiene Data'!$G$5,0,10*ROW('Hygiene Data'!G108))),'Data Summary'!DX114="Yes"),OFFSET('Hygiene Data'!$G$5,0,10*ROW('Hygiene Data'!G108)),NA())</f>
        <v>#N/A</v>
      </c>
      <c r="BJ114" s="506" t="e">
        <f ca="1">+IF(AND(ISNUMBER(OFFSET('Hygiene Data'!$G$7,0,10*ROW('Hygiene Data'!G108))),'Data Summary'!DY114="Yes"),OFFSET('Hygiene Data'!$G$7,0,10*ROW('Hygiene Data'!G108)),NA())</f>
        <v>#N/A</v>
      </c>
      <c r="BK114" s="506" t="e">
        <f ca="1">+IF(AND(ISNUMBER(OFFSET('Hygiene Data'!$G$9,0,10*ROW('Hygiene Data'!G108))),'Data Summary'!DZ114="Yes"),OFFSET('Hygiene Data'!$G$9,0,10*ROW('Hygiene Data'!G108)),NA())</f>
        <v>#N/A</v>
      </c>
      <c r="BL114" s="506" t="e">
        <f ca="1">+IF(AND(ISNUMBER(OFFSET('Hygiene Data'!$H$5,0,10*ROW('Hygiene Data'!H108))),'Data Summary'!EA114="Yes"),OFFSET('Hygiene Data'!$H$5,0,10*ROW('Hygiene Data'!H108)),NA())</f>
        <v>#N/A</v>
      </c>
      <c r="BM114" s="506" t="e">
        <f ca="1">+IF(AND(ISNUMBER(OFFSET('Hygiene Data'!$H$7,0,10*ROW('Hygiene Data'!H108))),'Data Summary'!EB114="Yes"),OFFSET('Hygiene Data'!$H$7,0,10*ROW('Hygiene Data'!H108)),NA())</f>
        <v>#N/A</v>
      </c>
      <c r="BN114" s="506" t="e">
        <f ca="1">+IF(AND(ISNUMBER(OFFSET('Hygiene Data'!$H$9,0,10*ROW('Hygiene Data'!H108))),'Data Summary'!EC114="Yes"),OFFSET('Hygiene Data'!$H$9,0,10*ROW('Hygiene Data'!H108)),NA())</f>
        <v>#N/A</v>
      </c>
      <c r="BO114" s="506" t="e">
        <f ca="1">+IF(AND(ISNUMBER(OFFSET('Hygiene Data'!$I$5,0,10*ROW('Hygiene Data'!I108))),'Data Summary'!ED114="Yes"),OFFSET('Hygiene Data'!$I$5,0,10*ROW('Hygiene Data'!I108)),NA())</f>
        <v>#N/A</v>
      </c>
      <c r="BP114" s="506" t="e">
        <f ca="1">+IF(AND(ISNUMBER(OFFSET('Hygiene Data'!$I$7,0,10*ROW('Hygiene Data'!I108))),'Data Summary'!EE114="Yes"),OFFSET('Hygiene Data'!$I$7,0,10*ROW('Hygiene Data'!I108)),NA())</f>
        <v>#N/A</v>
      </c>
      <c r="BQ114" s="506" t="e">
        <f ca="1">+IF(AND(ISNUMBER(OFFSET('Hygiene Data'!$I$9,0,10*ROW('Hygiene Data'!I108))),'Data Summary'!EF114="Yes"),OFFSET('Hygiene Data'!$I$9,0,10*ROW('Hygiene Data'!I108)),NA())</f>
        <v>#N/A</v>
      </c>
    </row>
    <row r="115" spans="1:69" x14ac:dyDescent="0.25">
      <c r="A115" s="502" t="e">
        <f ca="1">+RIGHT('Data Summary'!A115,LEN('Data Summary'!A115)-9)</f>
        <v>#VALUE!</v>
      </c>
      <c r="B115" s="476" t="str">
        <f ca="1">+IF(ISTEXT('Data Summary'!B115),'Data Summary'!B115,"")</f>
        <v/>
      </c>
      <c r="C115" s="503" t="e">
        <f ca="1">+VALUE('Data Summary'!C115)</f>
        <v>#VALUE!</v>
      </c>
      <c r="D115" s="504" t="e">
        <f ca="1">+IF(AND(ISNUMBER(OFFSET('Water Data'!$D$4,0,10*ROW('Water Data'!D109))),'Data Summary'!BS115="Yes"),100-OFFSET('Water Data'!$D$4,0,10*ROW('Water Data'!D109)),NA())</f>
        <v>#N/A</v>
      </c>
      <c r="E115" s="504" t="e">
        <f ca="1">+IF(AND(ISNUMBER(OFFSET('Water Data'!$D$6,0,10*ROW('Water Data'!D109))),'Data Summary'!BT115="Yes"),OFFSET('Water Data'!$D$6,0,10*ROW('Water Data'!D109)),NA())</f>
        <v>#N/A</v>
      </c>
      <c r="F115" s="504" t="e">
        <f ca="1">+IF(AND(ISNUMBER(OFFSET('Water Data'!$D$9,0,10*ROW('Water Data'!D109))),'Data Summary'!BU115="Yes"),OFFSET('Water Data'!$D$9,0,10*ROW('Water Data'!D109)),NA())</f>
        <v>#N/A</v>
      </c>
      <c r="G115" s="504" t="e">
        <f ca="1">+IF(AND(ISNUMBER(OFFSET('Water Data'!$E$4,0,10*ROW('Water Data'!E109))),'Data Summary'!BV115="Yes"),100-OFFSET('Water Data'!$E$4,0,10*ROW('Water Data'!E109)),NA())</f>
        <v>#N/A</v>
      </c>
      <c r="H115" s="504" t="e">
        <f ca="1">+IF(AND(ISNUMBER(OFFSET('Water Data'!$E$6,0,10*ROW('Water Data'!E109))),'Data Summary'!BW115="Yes"),OFFSET('Water Data'!$E$6,0,10*ROW('Water Data'!E109)),NA())</f>
        <v>#N/A</v>
      </c>
      <c r="I115" s="504" t="e">
        <f ca="1">+IF(AND(ISNUMBER(OFFSET('Water Data'!$E$9,0,10*ROW('Water Data'!E109))),'Data Summary'!BX115="Yes"),OFFSET('Water Data'!$E$9,0,10*ROW('Water Data'!E109)),NA())</f>
        <v>#N/A</v>
      </c>
      <c r="J115" s="504" t="e">
        <f ca="1">+IF(AND(ISNUMBER(OFFSET('Water Data'!$F$4,0,10*ROW('Water Data'!F109))),'Data Summary'!BY115="Yes"),100-OFFSET('Water Data'!$F$4,0,10*ROW('Water Data'!F109)),NA())</f>
        <v>#N/A</v>
      </c>
      <c r="K115" s="504" t="e">
        <f ca="1">+IF(AND(ISNUMBER(OFFSET('Water Data'!$F$6,0,10*ROW('Water Data'!F109))),'Data Summary'!BZ115="Yes"),OFFSET('Water Data'!$F$6,0,10*ROW('Water Data'!F109)),NA())</f>
        <v>#N/A</v>
      </c>
      <c r="L115" s="504" t="e">
        <f ca="1">+IF(AND(ISNUMBER(OFFSET('Water Data'!$F$9,0,10*ROW('Water Data'!F109))),'Data Summary'!CA115="Yes"),OFFSET('Water Data'!$F$9,0,10*ROW('Water Data'!F109)),NA())</f>
        <v>#N/A</v>
      </c>
      <c r="M115" s="504" t="e">
        <f ca="1">+IF(AND(ISNUMBER(OFFSET('Water Data'!$G$4,0,10*ROW('Water Data'!G109))),'Data Summary'!CB115="Yes"),100-OFFSET('Water Data'!$G$4,0,10*ROW('Water Data'!G109)),NA())</f>
        <v>#N/A</v>
      </c>
      <c r="N115" s="504" t="e">
        <f ca="1">+IF(AND(ISNUMBER(OFFSET('Water Data'!$G$6,0,10*ROW('Water Data'!G109))),'Data Summary'!CC115="Yes"),OFFSET('Water Data'!$G$6,0,10*ROW('Water Data'!G109)),NA())</f>
        <v>#N/A</v>
      </c>
      <c r="O115" s="504" t="e">
        <f ca="1">+IF(AND(ISNUMBER(OFFSET('Water Data'!$G$9,0,10*ROW('Water Data'!G109))),'Data Summary'!CD115="Yes"),OFFSET('Water Data'!$G$9,0,10*ROW('Water Data'!G109)),NA())</f>
        <v>#N/A</v>
      </c>
      <c r="P115" s="504" t="e">
        <f ca="1">+IF(AND(ISNUMBER(OFFSET('Water Data'!$H$4,0,10*ROW('Water Data'!H109))),'Data Summary'!CE115="Yes"),100-OFFSET('Water Data'!$H$4,0,10*ROW('Water Data'!H109)),NA())</f>
        <v>#N/A</v>
      </c>
      <c r="Q115" s="504" t="e">
        <f ca="1">+IF(AND(ISNUMBER(OFFSET('Water Data'!$H$6,0,10*ROW('Water Data'!H109))),'Data Summary'!CF115="Yes"),OFFSET('Water Data'!$H$6,0,10*ROW('Water Data'!H109)),NA())</f>
        <v>#N/A</v>
      </c>
      <c r="R115" s="504" t="e">
        <f ca="1">+IF(AND(ISNUMBER(OFFSET('Water Data'!$H$9,0,10*ROW('Water Data'!H109))),'Data Summary'!CG115="Yes"),OFFSET('Water Data'!$H$9,0,10*ROW('Water Data'!H109)),NA())</f>
        <v>#N/A</v>
      </c>
      <c r="S115" s="504" t="e">
        <f ca="1">+IF(AND(ISNUMBER(OFFSET('Water Data'!$I$4,0,10*ROW('Water Data'!I109))),'Data Summary'!CH115="Yes"),100-OFFSET('Water Data'!$I$4,0,10*ROW('Water Data'!I109)),NA())</f>
        <v>#N/A</v>
      </c>
      <c r="T115" s="504" t="e">
        <f ca="1">+IF(AND(ISNUMBER(OFFSET('Water Data'!$I$6,0,10*ROW('Water Data'!I109))),'Data Summary'!CI115="Yes"),OFFSET('Water Data'!$I$6,0,10*ROW('Water Data'!I109)),NA())</f>
        <v>#N/A</v>
      </c>
      <c r="U115" s="504" t="e">
        <f ca="1">+IF(AND(ISNUMBER(OFFSET('Water Data'!$I$9,0,10*ROW('Water Data'!I109))),'Data Summary'!CJ115="Yes"),OFFSET('Water Data'!$I$9,0,10*ROW('Water Data'!I109)),NA())</f>
        <v>#N/A</v>
      </c>
      <c r="V115" s="505" t="e">
        <f ca="1">+IF(AND(ISNUMBER(OFFSET('Sanitation Data'!$D$4,0,10*ROW('Sanitation Data'!D109))),'Data Summary'!CK115="Yes"),100-OFFSET('Sanitation Data'!$D$4,0,10*ROW('Sanitation Data'!D109)),NA())</f>
        <v>#N/A</v>
      </c>
      <c r="W115" s="505" t="e">
        <f ca="1">+IF(AND(ISNUMBER(OFFSET('Sanitation Data'!$D$6,0,10*ROW('Sanitation Data'!D109))),'Data Summary'!CL115="Yes"),OFFSET('Sanitation Data'!$D$6,0,10*ROW('Sanitation Data'!D109)),NA())</f>
        <v>#N/A</v>
      </c>
      <c r="X115" s="505" t="e">
        <f ca="1">+IF(AND(ISNUMBER(OFFSET('Sanitation Data'!$D$10,0,10*ROW('Sanitation Data'!D109))),'Data Summary'!CM115="Yes"),OFFSET('Sanitation Data'!$D$10,0,10*ROW('Sanitation Data'!D109)),NA())</f>
        <v>#N/A</v>
      </c>
      <c r="Y115" s="505" t="e">
        <f ca="1">+IF(AND(ISNUMBER(OFFSET('Sanitation Data'!$D$11,0,10*ROW('Sanitation Data'!D109))),'Data Summary'!CN115="Yes"),OFFSET('Sanitation Data'!$D$11,0,10*ROW('Sanitation Data'!D109)),NA())</f>
        <v>#N/A</v>
      </c>
      <c r="Z115" s="505" t="e">
        <f ca="1">+IF(AND(ISNUMBER(OFFSET('Sanitation Data'!$D$12,0,10*ROW('Sanitation Data'!D109))),'Data Summary'!CO115="Yes"),OFFSET('Sanitation Data'!$D$12,0,10*ROW('Sanitation Data'!D109)),NA())</f>
        <v>#N/A</v>
      </c>
      <c r="AA115" s="505" t="e">
        <f ca="1">+IF(AND(ISNUMBER(OFFSET('Sanitation Data'!$E$4,0,10*ROW('Sanitation Data'!E109))),'Data Summary'!CP115="Yes"),100-OFFSET('Sanitation Data'!$E$4,0,10*ROW('Sanitation Data'!E109)),NA())</f>
        <v>#N/A</v>
      </c>
      <c r="AB115" s="505" t="e">
        <f ca="1">+IF(AND(ISNUMBER(OFFSET('Sanitation Data'!$E$6,0,10*ROW('Sanitation Data'!E109))),'Data Summary'!CQ115="Yes"),OFFSET('Sanitation Data'!$E$6,0,10*ROW('Sanitation Data'!E109)),NA())</f>
        <v>#N/A</v>
      </c>
      <c r="AC115" s="505" t="e">
        <f ca="1">+IF(AND(ISNUMBER(OFFSET('Sanitation Data'!$E$10,0,10*ROW('Sanitation Data'!E109))),'Data Summary'!CR115="Yes"),OFFSET('Sanitation Data'!$E$10,0,10*ROW('Sanitation Data'!E109)),NA())</f>
        <v>#N/A</v>
      </c>
      <c r="AD115" s="505" t="e">
        <f ca="1">+IF(AND(ISNUMBER(OFFSET('Sanitation Data'!$E$11,0,10*ROW('Sanitation Data'!E109))),'Data Summary'!CS115="Yes"),OFFSET('Sanitation Data'!$E$11,0,10*ROW('Sanitation Data'!E109)),NA())</f>
        <v>#N/A</v>
      </c>
      <c r="AE115" s="505" t="e">
        <f ca="1">+IF(AND(ISNUMBER(OFFSET('Sanitation Data'!$E$12,0,10*ROW('Sanitation Data'!E109))),'Data Summary'!CT115="Yes"),OFFSET('Sanitation Data'!$E$12,0,10*ROW('Sanitation Data'!E109)),NA())</f>
        <v>#N/A</v>
      </c>
      <c r="AF115" s="505" t="e">
        <f ca="1">+IF(AND(ISNUMBER(OFFSET('Sanitation Data'!$F$4,0,10*ROW('Sanitation Data'!F109))),'Data Summary'!CU115="Yes"),100-OFFSET('Sanitation Data'!$F$4,0,10*ROW('Sanitation Data'!F109)),NA())</f>
        <v>#N/A</v>
      </c>
      <c r="AG115" s="505" t="e">
        <f ca="1">+IF(AND(ISNUMBER(OFFSET('Sanitation Data'!$F$6,0,10*ROW('Sanitation Data'!F109))),'Data Summary'!CV115="Yes"),OFFSET('Sanitation Data'!$F$6,0,10*ROW('Sanitation Data'!F109)),NA())</f>
        <v>#N/A</v>
      </c>
      <c r="AH115" s="505" t="e">
        <f ca="1">+IF(AND(ISNUMBER(OFFSET('Sanitation Data'!$F$10,0,10*ROW('Sanitation Data'!F109))),'Data Summary'!CW115="Yes"),OFFSET('Sanitation Data'!$F$10,0,10*ROW('Sanitation Data'!F109)),NA())</f>
        <v>#N/A</v>
      </c>
      <c r="AI115" s="505" t="e">
        <f ca="1">+IF(AND(ISNUMBER(OFFSET('Sanitation Data'!$F$11,0,10*ROW('Sanitation Data'!F109))),'Data Summary'!CX115="Yes"),OFFSET('Sanitation Data'!$F$11,0,10*ROW('Sanitation Data'!F109)),NA())</f>
        <v>#N/A</v>
      </c>
      <c r="AJ115" s="505" t="e">
        <f ca="1">+IF(AND(ISNUMBER(OFFSET('Sanitation Data'!$F$12,0,10*ROW('Sanitation Data'!F109))),'Data Summary'!CY115="Yes"),OFFSET('Sanitation Data'!$F$12,0,10*ROW('Sanitation Data'!F109)),NA())</f>
        <v>#N/A</v>
      </c>
      <c r="AK115" s="505" t="e">
        <f ca="1">+IF(AND(ISNUMBER(OFFSET('Sanitation Data'!$G$4,0,10*ROW('Sanitation Data'!G109))),'Data Summary'!CZ115="Yes"),100-OFFSET('Sanitation Data'!$G$4,0,10*ROW('Sanitation Data'!G109)),NA())</f>
        <v>#N/A</v>
      </c>
      <c r="AL115" s="505" t="e">
        <f ca="1">+IF(AND(ISNUMBER(OFFSET('Sanitation Data'!$G$6,0,10*ROW('Sanitation Data'!G109))),'Data Summary'!DA115="Yes"),OFFSET('Sanitation Data'!$G$6,0,10*ROW('Sanitation Data'!G109)),NA())</f>
        <v>#N/A</v>
      </c>
      <c r="AM115" s="505" t="e">
        <f ca="1">+IF(AND(ISNUMBER(OFFSET('Sanitation Data'!$G$10,0,10*ROW('Sanitation Data'!G109))),'Data Summary'!DB115="Yes"),OFFSET('Sanitation Data'!$G$10,0,10*ROW('Sanitation Data'!G109)),NA())</f>
        <v>#N/A</v>
      </c>
      <c r="AN115" s="505" t="e">
        <f ca="1">+IF(AND(ISNUMBER(OFFSET('Sanitation Data'!$G$11,0,10*ROW('Sanitation Data'!G109))),'Data Summary'!DC115="Yes"),OFFSET('Sanitation Data'!$G$11,0,10*ROW('Sanitation Data'!G109)),NA())</f>
        <v>#N/A</v>
      </c>
      <c r="AO115" s="505" t="e">
        <f ca="1">+IF(AND(ISNUMBER(OFFSET('Sanitation Data'!$G$12,0,10*ROW('Sanitation Data'!G109))),'Data Summary'!DD115="Yes"),OFFSET('Sanitation Data'!$G$12,0,10*ROW('Sanitation Data'!G109)),NA())</f>
        <v>#N/A</v>
      </c>
      <c r="AP115" s="505" t="e">
        <f ca="1">+IF(AND(ISNUMBER(OFFSET('Sanitation Data'!$H$4,0,10*ROW('Sanitation Data'!H109))),'Data Summary'!DE115="Yes"),100-OFFSET('Sanitation Data'!$H$4,0,10*ROW('Sanitation Data'!H109)),NA())</f>
        <v>#N/A</v>
      </c>
      <c r="AQ115" s="505" t="e">
        <f ca="1">+IF(AND(ISNUMBER(OFFSET('Sanitation Data'!$H$6,0,10*ROW('Sanitation Data'!H109))),'Data Summary'!DF115="Yes"),OFFSET('Sanitation Data'!$H$6,0,10*ROW('Sanitation Data'!H109)),NA())</f>
        <v>#N/A</v>
      </c>
      <c r="AR115" s="505" t="e">
        <f ca="1">+IF(AND(ISNUMBER(OFFSET('Sanitation Data'!$H$10,0,10*ROW('Sanitation Data'!H109))),'Data Summary'!DG115="Yes"),OFFSET('Sanitation Data'!$H$10,0,10*ROW('Sanitation Data'!H109)),NA())</f>
        <v>#N/A</v>
      </c>
      <c r="AS115" s="505" t="e">
        <f ca="1">+IF(AND(ISNUMBER(OFFSET('Sanitation Data'!$H$11,0,10*ROW('Sanitation Data'!H109))),'Data Summary'!DH115="Yes"),OFFSET('Sanitation Data'!$H$11,0,10*ROW('Sanitation Data'!H109)),NA())</f>
        <v>#N/A</v>
      </c>
      <c r="AT115" s="505" t="e">
        <f ca="1">+IF(AND(ISNUMBER(OFFSET('Sanitation Data'!$H$12,0,10*ROW('Sanitation Data'!H109))),'Data Summary'!DI115="Yes"),OFFSET('Sanitation Data'!$H$12,0,10*ROW('Sanitation Data'!H109)),NA())</f>
        <v>#N/A</v>
      </c>
      <c r="AU115" s="505" t="e">
        <f ca="1">+IF(AND(ISNUMBER(OFFSET('Sanitation Data'!$I$4,0,10*ROW('Sanitation Data'!I109))),'Data Summary'!DJ115="Yes"),100-OFFSET('Sanitation Data'!$I$4,0,10*ROW('Sanitation Data'!I109)),NA())</f>
        <v>#N/A</v>
      </c>
      <c r="AV115" s="505" t="e">
        <f ca="1">+IF(AND(ISNUMBER(OFFSET('Sanitation Data'!$I$6,0,10*ROW('Sanitation Data'!I109))),'Data Summary'!DK115="Yes"),OFFSET('Sanitation Data'!$I$6,0,10*ROW('Sanitation Data'!I109)),NA())</f>
        <v>#N/A</v>
      </c>
      <c r="AW115" s="505" t="e">
        <f ca="1">+IF(AND(ISNUMBER(OFFSET('Sanitation Data'!$I$10,0,10*ROW('Sanitation Data'!I109))),'Data Summary'!DL115="Yes"),OFFSET('Sanitation Data'!$I$10,0,10*ROW('Sanitation Data'!I109)),NA())</f>
        <v>#N/A</v>
      </c>
      <c r="AX115" s="505" t="e">
        <f ca="1">+IF(AND(ISNUMBER(OFFSET('Sanitation Data'!$I$11,0,10*ROW('Sanitation Data'!I109))),'Data Summary'!DM115="Yes"),OFFSET('Sanitation Data'!$I$11,0,10*ROW('Sanitation Data'!I109)),NA())</f>
        <v>#N/A</v>
      </c>
      <c r="AY115" s="505" t="e">
        <f ca="1">+IF(AND(ISNUMBER(OFFSET('Sanitation Data'!$I$12,0,10*ROW('Sanitation Data'!I109))),'Data Summary'!DN115="Yes"),OFFSET('Sanitation Data'!$I$12,0,10*ROW('Sanitation Data'!I109)),NA())</f>
        <v>#N/A</v>
      </c>
      <c r="AZ115" s="506" t="e">
        <f ca="1">+IF(AND(ISNUMBER(OFFSET('Hygiene Data'!$D$5,0,10*ROW('Hygiene Data'!D109))),'Data Summary'!DO115="Yes"),OFFSET('Hygiene Data'!$D$5,0,10*ROW('Hygiene Data'!D109)),NA())</f>
        <v>#N/A</v>
      </c>
      <c r="BA115" s="506" t="e">
        <f ca="1">+IF(AND(ISNUMBER(OFFSET('Hygiene Data'!$D$7,0,10*ROW('Hygiene Data'!D109))),'Data Summary'!DP115="Yes"),OFFSET('Hygiene Data'!$D$7,0,10*ROW('Hygiene Data'!D109)),NA())</f>
        <v>#N/A</v>
      </c>
      <c r="BB115" s="506" t="e">
        <f ca="1">+IF(AND(ISNUMBER(OFFSET('Hygiene Data'!$D$9,0,10*ROW('Hygiene Data'!D109))),'Data Summary'!DQ115="Yes"),OFFSET('Hygiene Data'!$D$9,0,10*ROW('Hygiene Data'!D109)),NA())</f>
        <v>#N/A</v>
      </c>
      <c r="BC115" s="506" t="e">
        <f ca="1">+IF(AND(ISNUMBER(OFFSET('Hygiene Data'!$E$5,0,10*ROW('Hygiene Data'!E109))),'Data Summary'!DR115="Yes"),OFFSET('Hygiene Data'!$E$5,0,10*ROW('Hygiene Data'!E109)),NA())</f>
        <v>#N/A</v>
      </c>
      <c r="BD115" s="506" t="e">
        <f ca="1">+IF(AND(ISNUMBER(OFFSET('Hygiene Data'!$E$7,0,10*ROW('Hygiene Data'!E109))),'Data Summary'!DS115="Yes"),OFFSET('Hygiene Data'!$E$7,0,10*ROW('Hygiene Data'!E109)),NA())</f>
        <v>#N/A</v>
      </c>
      <c r="BE115" s="506" t="e">
        <f ca="1">+IF(AND(ISNUMBER(OFFSET('Hygiene Data'!$E$9,0,10*ROW('Hygiene Data'!E109))),'Data Summary'!DT115="Yes"),OFFSET('Hygiene Data'!$E$9,0,10*ROW('Hygiene Data'!E109)),NA())</f>
        <v>#N/A</v>
      </c>
      <c r="BF115" s="506" t="e">
        <f ca="1">+IF(AND(ISNUMBER(OFFSET('Hygiene Data'!$F$5,0,10*ROW('Hygiene Data'!F109))),'Data Summary'!DU115="Yes"),OFFSET('Hygiene Data'!$F$5,0,10*ROW('Hygiene Data'!F109)),NA())</f>
        <v>#N/A</v>
      </c>
      <c r="BG115" s="506" t="e">
        <f ca="1">+IF(AND(ISNUMBER(OFFSET('Hygiene Data'!$F$7,0,10*ROW('Hygiene Data'!F109))),'Data Summary'!DV115="Yes"),OFFSET('Hygiene Data'!$F$7,0,10*ROW('Hygiene Data'!F109)),NA())</f>
        <v>#N/A</v>
      </c>
      <c r="BH115" s="506" t="e">
        <f ca="1">+IF(AND(ISNUMBER(OFFSET('Hygiene Data'!$F$9,0,10*ROW('Hygiene Data'!F109))),'Data Summary'!DW115="Yes"),OFFSET('Hygiene Data'!$F$9,0,10*ROW('Hygiene Data'!F109)),NA())</f>
        <v>#N/A</v>
      </c>
      <c r="BI115" s="506" t="e">
        <f ca="1">+IF(AND(ISNUMBER(OFFSET('Hygiene Data'!$G$5,0,10*ROW('Hygiene Data'!G109))),'Data Summary'!DX115="Yes"),OFFSET('Hygiene Data'!$G$5,0,10*ROW('Hygiene Data'!G109)),NA())</f>
        <v>#N/A</v>
      </c>
      <c r="BJ115" s="506" t="e">
        <f ca="1">+IF(AND(ISNUMBER(OFFSET('Hygiene Data'!$G$7,0,10*ROW('Hygiene Data'!G109))),'Data Summary'!DY115="Yes"),OFFSET('Hygiene Data'!$G$7,0,10*ROW('Hygiene Data'!G109)),NA())</f>
        <v>#N/A</v>
      </c>
      <c r="BK115" s="506" t="e">
        <f ca="1">+IF(AND(ISNUMBER(OFFSET('Hygiene Data'!$G$9,0,10*ROW('Hygiene Data'!G109))),'Data Summary'!DZ115="Yes"),OFFSET('Hygiene Data'!$G$9,0,10*ROW('Hygiene Data'!G109)),NA())</f>
        <v>#N/A</v>
      </c>
      <c r="BL115" s="506" t="e">
        <f ca="1">+IF(AND(ISNUMBER(OFFSET('Hygiene Data'!$H$5,0,10*ROW('Hygiene Data'!H109))),'Data Summary'!EA115="Yes"),OFFSET('Hygiene Data'!$H$5,0,10*ROW('Hygiene Data'!H109)),NA())</f>
        <v>#N/A</v>
      </c>
      <c r="BM115" s="506" t="e">
        <f ca="1">+IF(AND(ISNUMBER(OFFSET('Hygiene Data'!$H$7,0,10*ROW('Hygiene Data'!H109))),'Data Summary'!EB115="Yes"),OFFSET('Hygiene Data'!$H$7,0,10*ROW('Hygiene Data'!H109)),NA())</f>
        <v>#N/A</v>
      </c>
      <c r="BN115" s="506" t="e">
        <f ca="1">+IF(AND(ISNUMBER(OFFSET('Hygiene Data'!$H$9,0,10*ROW('Hygiene Data'!H109))),'Data Summary'!EC115="Yes"),OFFSET('Hygiene Data'!$H$9,0,10*ROW('Hygiene Data'!H109)),NA())</f>
        <v>#N/A</v>
      </c>
      <c r="BO115" s="506" t="e">
        <f ca="1">+IF(AND(ISNUMBER(OFFSET('Hygiene Data'!$I$5,0,10*ROW('Hygiene Data'!I109))),'Data Summary'!ED115="Yes"),OFFSET('Hygiene Data'!$I$5,0,10*ROW('Hygiene Data'!I109)),NA())</f>
        <v>#N/A</v>
      </c>
      <c r="BP115" s="506" t="e">
        <f ca="1">+IF(AND(ISNUMBER(OFFSET('Hygiene Data'!$I$7,0,10*ROW('Hygiene Data'!I109))),'Data Summary'!EE115="Yes"),OFFSET('Hygiene Data'!$I$7,0,10*ROW('Hygiene Data'!I109)),NA())</f>
        <v>#N/A</v>
      </c>
      <c r="BQ115" s="506" t="e">
        <f ca="1">+IF(AND(ISNUMBER(OFFSET('Hygiene Data'!$I$9,0,10*ROW('Hygiene Data'!I109))),'Data Summary'!EF115="Yes"),OFFSET('Hygiene Data'!$I$9,0,10*ROW('Hygiene Data'!I109)),NA())</f>
        <v>#N/A</v>
      </c>
    </row>
    <row r="116" spans="1:69" x14ac:dyDescent="0.25">
      <c r="A116" s="502" t="e">
        <f ca="1">+RIGHT('Data Summary'!A116,LEN('Data Summary'!A116)-9)</f>
        <v>#VALUE!</v>
      </c>
      <c r="B116" s="476" t="str">
        <f ca="1">+IF(ISTEXT('Data Summary'!B116),'Data Summary'!B116,"")</f>
        <v/>
      </c>
      <c r="C116" s="503" t="e">
        <f ca="1">+VALUE('Data Summary'!C116)</f>
        <v>#VALUE!</v>
      </c>
      <c r="D116" s="504" t="e">
        <f ca="1">+IF(AND(ISNUMBER(OFFSET('Water Data'!$D$4,0,10*ROW('Water Data'!D110))),'Data Summary'!BS116="Yes"),100-OFFSET('Water Data'!$D$4,0,10*ROW('Water Data'!D110)),NA())</f>
        <v>#N/A</v>
      </c>
      <c r="E116" s="504" t="e">
        <f ca="1">+IF(AND(ISNUMBER(OFFSET('Water Data'!$D$6,0,10*ROW('Water Data'!D110))),'Data Summary'!BT116="Yes"),OFFSET('Water Data'!$D$6,0,10*ROW('Water Data'!D110)),NA())</f>
        <v>#N/A</v>
      </c>
      <c r="F116" s="504" t="e">
        <f ca="1">+IF(AND(ISNUMBER(OFFSET('Water Data'!$D$9,0,10*ROW('Water Data'!D110))),'Data Summary'!BU116="Yes"),OFFSET('Water Data'!$D$9,0,10*ROW('Water Data'!D110)),NA())</f>
        <v>#N/A</v>
      </c>
      <c r="G116" s="504" t="e">
        <f ca="1">+IF(AND(ISNUMBER(OFFSET('Water Data'!$E$4,0,10*ROW('Water Data'!E110))),'Data Summary'!BV116="Yes"),100-OFFSET('Water Data'!$E$4,0,10*ROW('Water Data'!E110)),NA())</f>
        <v>#N/A</v>
      </c>
      <c r="H116" s="504" t="e">
        <f ca="1">+IF(AND(ISNUMBER(OFFSET('Water Data'!$E$6,0,10*ROW('Water Data'!E110))),'Data Summary'!BW116="Yes"),OFFSET('Water Data'!$E$6,0,10*ROW('Water Data'!E110)),NA())</f>
        <v>#N/A</v>
      </c>
      <c r="I116" s="504" t="e">
        <f ca="1">+IF(AND(ISNUMBER(OFFSET('Water Data'!$E$9,0,10*ROW('Water Data'!E110))),'Data Summary'!BX116="Yes"),OFFSET('Water Data'!$E$9,0,10*ROW('Water Data'!E110)),NA())</f>
        <v>#N/A</v>
      </c>
      <c r="J116" s="504" t="e">
        <f ca="1">+IF(AND(ISNUMBER(OFFSET('Water Data'!$F$4,0,10*ROW('Water Data'!F110))),'Data Summary'!BY116="Yes"),100-OFFSET('Water Data'!$F$4,0,10*ROW('Water Data'!F110)),NA())</f>
        <v>#N/A</v>
      </c>
      <c r="K116" s="504" t="e">
        <f ca="1">+IF(AND(ISNUMBER(OFFSET('Water Data'!$F$6,0,10*ROW('Water Data'!F110))),'Data Summary'!BZ116="Yes"),OFFSET('Water Data'!$F$6,0,10*ROW('Water Data'!F110)),NA())</f>
        <v>#N/A</v>
      </c>
      <c r="L116" s="504" t="e">
        <f ca="1">+IF(AND(ISNUMBER(OFFSET('Water Data'!$F$9,0,10*ROW('Water Data'!F110))),'Data Summary'!CA116="Yes"),OFFSET('Water Data'!$F$9,0,10*ROW('Water Data'!F110)),NA())</f>
        <v>#N/A</v>
      </c>
      <c r="M116" s="504" t="e">
        <f ca="1">+IF(AND(ISNUMBER(OFFSET('Water Data'!$G$4,0,10*ROW('Water Data'!G110))),'Data Summary'!CB116="Yes"),100-OFFSET('Water Data'!$G$4,0,10*ROW('Water Data'!G110)),NA())</f>
        <v>#N/A</v>
      </c>
      <c r="N116" s="504" t="e">
        <f ca="1">+IF(AND(ISNUMBER(OFFSET('Water Data'!$G$6,0,10*ROW('Water Data'!G110))),'Data Summary'!CC116="Yes"),OFFSET('Water Data'!$G$6,0,10*ROW('Water Data'!G110)),NA())</f>
        <v>#N/A</v>
      </c>
      <c r="O116" s="504" t="e">
        <f ca="1">+IF(AND(ISNUMBER(OFFSET('Water Data'!$G$9,0,10*ROW('Water Data'!G110))),'Data Summary'!CD116="Yes"),OFFSET('Water Data'!$G$9,0,10*ROW('Water Data'!G110)),NA())</f>
        <v>#N/A</v>
      </c>
      <c r="P116" s="504" t="e">
        <f ca="1">+IF(AND(ISNUMBER(OFFSET('Water Data'!$H$4,0,10*ROW('Water Data'!H110))),'Data Summary'!CE116="Yes"),100-OFFSET('Water Data'!$H$4,0,10*ROW('Water Data'!H110)),NA())</f>
        <v>#N/A</v>
      </c>
      <c r="Q116" s="504" t="e">
        <f ca="1">+IF(AND(ISNUMBER(OFFSET('Water Data'!$H$6,0,10*ROW('Water Data'!H110))),'Data Summary'!CF116="Yes"),OFFSET('Water Data'!$H$6,0,10*ROW('Water Data'!H110)),NA())</f>
        <v>#N/A</v>
      </c>
      <c r="R116" s="504" t="e">
        <f ca="1">+IF(AND(ISNUMBER(OFFSET('Water Data'!$H$9,0,10*ROW('Water Data'!H110))),'Data Summary'!CG116="Yes"),OFFSET('Water Data'!$H$9,0,10*ROW('Water Data'!H110)),NA())</f>
        <v>#N/A</v>
      </c>
      <c r="S116" s="504" t="e">
        <f ca="1">+IF(AND(ISNUMBER(OFFSET('Water Data'!$I$4,0,10*ROW('Water Data'!I110))),'Data Summary'!CH116="Yes"),100-OFFSET('Water Data'!$I$4,0,10*ROW('Water Data'!I110)),NA())</f>
        <v>#N/A</v>
      </c>
      <c r="T116" s="504" t="e">
        <f ca="1">+IF(AND(ISNUMBER(OFFSET('Water Data'!$I$6,0,10*ROW('Water Data'!I110))),'Data Summary'!CI116="Yes"),OFFSET('Water Data'!$I$6,0,10*ROW('Water Data'!I110)),NA())</f>
        <v>#N/A</v>
      </c>
      <c r="U116" s="504" t="e">
        <f ca="1">+IF(AND(ISNUMBER(OFFSET('Water Data'!$I$9,0,10*ROW('Water Data'!I110))),'Data Summary'!CJ116="Yes"),OFFSET('Water Data'!$I$9,0,10*ROW('Water Data'!I110)),NA())</f>
        <v>#N/A</v>
      </c>
      <c r="V116" s="505" t="e">
        <f ca="1">+IF(AND(ISNUMBER(OFFSET('Sanitation Data'!$D$4,0,10*ROW('Sanitation Data'!D110))),'Data Summary'!CK116="Yes"),100-OFFSET('Sanitation Data'!$D$4,0,10*ROW('Sanitation Data'!D110)),NA())</f>
        <v>#N/A</v>
      </c>
      <c r="W116" s="505" t="e">
        <f ca="1">+IF(AND(ISNUMBER(OFFSET('Sanitation Data'!$D$6,0,10*ROW('Sanitation Data'!D110))),'Data Summary'!CL116="Yes"),OFFSET('Sanitation Data'!$D$6,0,10*ROW('Sanitation Data'!D110)),NA())</f>
        <v>#N/A</v>
      </c>
      <c r="X116" s="505" t="e">
        <f ca="1">+IF(AND(ISNUMBER(OFFSET('Sanitation Data'!$D$10,0,10*ROW('Sanitation Data'!D110))),'Data Summary'!CM116="Yes"),OFFSET('Sanitation Data'!$D$10,0,10*ROW('Sanitation Data'!D110)),NA())</f>
        <v>#N/A</v>
      </c>
      <c r="Y116" s="505" t="e">
        <f ca="1">+IF(AND(ISNUMBER(OFFSET('Sanitation Data'!$D$11,0,10*ROW('Sanitation Data'!D110))),'Data Summary'!CN116="Yes"),OFFSET('Sanitation Data'!$D$11,0,10*ROW('Sanitation Data'!D110)),NA())</f>
        <v>#N/A</v>
      </c>
      <c r="Z116" s="505" t="e">
        <f ca="1">+IF(AND(ISNUMBER(OFFSET('Sanitation Data'!$D$12,0,10*ROW('Sanitation Data'!D110))),'Data Summary'!CO116="Yes"),OFFSET('Sanitation Data'!$D$12,0,10*ROW('Sanitation Data'!D110)),NA())</f>
        <v>#N/A</v>
      </c>
      <c r="AA116" s="505" t="e">
        <f ca="1">+IF(AND(ISNUMBER(OFFSET('Sanitation Data'!$E$4,0,10*ROW('Sanitation Data'!E110))),'Data Summary'!CP116="Yes"),100-OFFSET('Sanitation Data'!$E$4,0,10*ROW('Sanitation Data'!E110)),NA())</f>
        <v>#N/A</v>
      </c>
      <c r="AB116" s="505" t="e">
        <f ca="1">+IF(AND(ISNUMBER(OFFSET('Sanitation Data'!$E$6,0,10*ROW('Sanitation Data'!E110))),'Data Summary'!CQ116="Yes"),OFFSET('Sanitation Data'!$E$6,0,10*ROW('Sanitation Data'!E110)),NA())</f>
        <v>#N/A</v>
      </c>
      <c r="AC116" s="505" t="e">
        <f ca="1">+IF(AND(ISNUMBER(OFFSET('Sanitation Data'!$E$10,0,10*ROW('Sanitation Data'!E110))),'Data Summary'!CR116="Yes"),OFFSET('Sanitation Data'!$E$10,0,10*ROW('Sanitation Data'!E110)),NA())</f>
        <v>#N/A</v>
      </c>
      <c r="AD116" s="505" t="e">
        <f ca="1">+IF(AND(ISNUMBER(OFFSET('Sanitation Data'!$E$11,0,10*ROW('Sanitation Data'!E110))),'Data Summary'!CS116="Yes"),OFFSET('Sanitation Data'!$E$11,0,10*ROW('Sanitation Data'!E110)),NA())</f>
        <v>#N/A</v>
      </c>
      <c r="AE116" s="505" t="e">
        <f ca="1">+IF(AND(ISNUMBER(OFFSET('Sanitation Data'!$E$12,0,10*ROW('Sanitation Data'!E110))),'Data Summary'!CT116="Yes"),OFFSET('Sanitation Data'!$E$12,0,10*ROW('Sanitation Data'!E110)),NA())</f>
        <v>#N/A</v>
      </c>
      <c r="AF116" s="505" t="e">
        <f ca="1">+IF(AND(ISNUMBER(OFFSET('Sanitation Data'!$F$4,0,10*ROW('Sanitation Data'!F110))),'Data Summary'!CU116="Yes"),100-OFFSET('Sanitation Data'!$F$4,0,10*ROW('Sanitation Data'!F110)),NA())</f>
        <v>#N/A</v>
      </c>
      <c r="AG116" s="505" t="e">
        <f ca="1">+IF(AND(ISNUMBER(OFFSET('Sanitation Data'!$F$6,0,10*ROW('Sanitation Data'!F110))),'Data Summary'!CV116="Yes"),OFFSET('Sanitation Data'!$F$6,0,10*ROW('Sanitation Data'!F110)),NA())</f>
        <v>#N/A</v>
      </c>
      <c r="AH116" s="505" t="e">
        <f ca="1">+IF(AND(ISNUMBER(OFFSET('Sanitation Data'!$F$10,0,10*ROW('Sanitation Data'!F110))),'Data Summary'!CW116="Yes"),OFFSET('Sanitation Data'!$F$10,0,10*ROW('Sanitation Data'!F110)),NA())</f>
        <v>#N/A</v>
      </c>
      <c r="AI116" s="505" t="e">
        <f ca="1">+IF(AND(ISNUMBER(OFFSET('Sanitation Data'!$F$11,0,10*ROW('Sanitation Data'!F110))),'Data Summary'!CX116="Yes"),OFFSET('Sanitation Data'!$F$11,0,10*ROW('Sanitation Data'!F110)),NA())</f>
        <v>#N/A</v>
      </c>
      <c r="AJ116" s="505" t="e">
        <f ca="1">+IF(AND(ISNUMBER(OFFSET('Sanitation Data'!$F$12,0,10*ROW('Sanitation Data'!F110))),'Data Summary'!CY116="Yes"),OFFSET('Sanitation Data'!$F$12,0,10*ROW('Sanitation Data'!F110)),NA())</f>
        <v>#N/A</v>
      </c>
      <c r="AK116" s="505" t="e">
        <f ca="1">+IF(AND(ISNUMBER(OFFSET('Sanitation Data'!$G$4,0,10*ROW('Sanitation Data'!G110))),'Data Summary'!CZ116="Yes"),100-OFFSET('Sanitation Data'!$G$4,0,10*ROW('Sanitation Data'!G110)),NA())</f>
        <v>#N/A</v>
      </c>
      <c r="AL116" s="505" t="e">
        <f ca="1">+IF(AND(ISNUMBER(OFFSET('Sanitation Data'!$G$6,0,10*ROW('Sanitation Data'!G110))),'Data Summary'!DA116="Yes"),OFFSET('Sanitation Data'!$G$6,0,10*ROW('Sanitation Data'!G110)),NA())</f>
        <v>#N/A</v>
      </c>
      <c r="AM116" s="505" t="e">
        <f ca="1">+IF(AND(ISNUMBER(OFFSET('Sanitation Data'!$G$10,0,10*ROW('Sanitation Data'!G110))),'Data Summary'!DB116="Yes"),OFFSET('Sanitation Data'!$G$10,0,10*ROW('Sanitation Data'!G110)),NA())</f>
        <v>#N/A</v>
      </c>
      <c r="AN116" s="505" t="e">
        <f ca="1">+IF(AND(ISNUMBER(OFFSET('Sanitation Data'!$G$11,0,10*ROW('Sanitation Data'!G110))),'Data Summary'!DC116="Yes"),OFFSET('Sanitation Data'!$G$11,0,10*ROW('Sanitation Data'!G110)),NA())</f>
        <v>#N/A</v>
      </c>
      <c r="AO116" s="505" t="e">
        <f ca="1">+IF(AND(ISNUMBER(OFFSET('Sanitation Data'!$G$12,0,10*ROW('Sanitation Data'!G110))),'Data Summary'!DD116="Yes"),OFFSET('Sanitation Data'!$G$12,0,10*ROW('Sanitation Data'!G110)),NA())</f>
        <v>#N/A</v>
      </c>
      <c r="AP116" s="505" t="e">
        <f ca="1">+IF(AND(ISNUMBER(OFFSET('Sanitation Data'!$H$4,0,10*ROW('Sanitation Data'!H110))),'Data Summary'!DE116="Yes"),100-OFFSET('Sanitation Data'!$H$4,0,10*ROW('Sanitation Data'!H110)),NA())</f>
        <v>#N/A</v>
      </c>
      <c r="AQ116" s="505" t="e">
        <f ca="1">+IF(AND(ISNUMBER(OFFSET('Sanitation Data'!$H$6,0,10*ROW('Sanitation Data'!H110))),'Data Summary'!DF116="Yes"),OFFSET('Sanitation Data'!$H$6,0,10*ROW('Sanitation Data'!H110)),NA())</f>
        <v>#N/A</v>
      </c>
      <c r="AR116" s="505" t="e">
        <f ca="1">+IF(AND(ISNUMBER(OFFSET('Sanitation Data'!$H$10,0,10*ROW('Sanitation Data'!H110))),'Data Summary'!DG116="Yes"),OFFSET('Sanitation Data'!$H$10,0,10*ROW('Sanitation Data'!H110)),NA())</f>
        <v>#N/A</v>
      </c>
      <c r="AS116" s="505" t="e">
        <f ca="1">+IF(AND(ISNUMBER(OFFSET('Sanitation Data'!$H$11,0,10*ROW('Sanitation Data'!H110))),'Data Summary'!DH116="Yes"),OFFSET('Sanitation Data'!$H$11,0,10*ROW('Sanitation Data'!H110)),NA())</f>
        <v>#N/A</v>
      </c>
      <c r="AT116" s="505" t="e">
        <f ca="1">+IF(AND(ISNUMBER(OFFSET('Sanitation Data'!$H$12,0,10*ROW('Sanitation Data'!H110))),'Data Summary'!DI116="Yes"),OFFSET('Sanitation Data'!$H$12,0,10*ROW('Sanitation Data'!H110)),NA())</f>
        <v>#N/A</v>
      </c>
      <c r="AU116" s="505" t="e">
        <f ca="1">+IF(AND(ISNUMBER(OFFSET('Sanitation Data'!$I$4,0,10*ROW('Sanitation Data'!I110))),'Data Summary'!DJ116="Yes"),100-OFFSET('Sanitation Data'!$I$4,0,10*ROW('Sanitation Data'!I110)),NA())</f>
        <v>#N/A</v>
      </c>
      <c r="AV116" s="505" t="e">
        <f ca="1">+IF(AND(ISNUMBER(OFFSET('Sanitation Data'!$I$6,0,10*ROW('Sanitation Data'!I110))),'Data Summary'!DK116="Yes"),OFFSET('Sanitation Data'!$I$6,0,10*ROW('Sanitation Data'!I110)),NA())</f>
        <v>#N/A</v>
      </c>
      <c r="AW116" s="505" t="e">
        <f ca="1">+IF(AND(ISNUMBER(OFFSET('Sanitation Data'!$I$10,0,10*ROW('Sanitation Data'!I110))),'Data Summary'!DL116="Yes"),OFFSET('Sanitation Data'!$I$10,0,10*ROW('Sanitation Data'!I110)),NA())</f>
        <v>#N/A</v>
      </c>
      <c r="AX116" s="505" t="e">
        <f ca="1">+IF(AND(ISNUMBER(OFFSET('Sanitation Data'!$I$11,0,10*ROW('Sanitation Data'!I110))),'Data Summary'!DM116="Yes"),OFFSET('Sanitation Data'!$I$11,0,10*ROW('Sanitation Data'!I110)),NA())</f>
        <v>#N/A</v>
      </c>
      <c r="AY116" s="505" t="e">
        <f ca="1">+IF(AND(ISNUMBER(OFFSET('Sanitation Data'!$I$12,0,10*ROW('Sanitation Data'!I110))),'Data Summary'!DN116="Yes"),OFFSET('Sanitation Data'!$I$12,0,10*ROW('Sanitation Data'!I110)),NA())</f>
        <v>#N/A</v>
      </c>
      <c r="AZ116" s="506" t="e">
        <f ca="1">+IF(AND(ISNUMBER(OFFSET('Hygiene Data'!$D$5,0,10*ROW('Hygiene Data'!D110))),'Data Summary'!DO116="Yes"),OFFSET('Hygiene Data'!$D$5,0,10*ROW('Hygiene Data'!D110)),NA())</f>
        <v>#N/A</v>
      </c>
      <c r="BA116" s="506" t="e">
        <f ca="1">+IF(AND(ISNUMBER(OFFSET('Hygiene Data'!$D$7,0,10*ROW('Hygiene Data'!D110))),'Data Summary'!DP116="Yes"),OFFSET('Hygiene Data'!$D$7,0,10*ROW('Hygiene Data'!D110)),NA())</f>
        <v>#N/A</v>
      </c>
      <c r="BB116" s="506" t="e">
        <f ca="1">+IF(AND(ISNUMBER(OFFSET('Hygiene Data'!$D$9,0,10*ROW('Hygiene Data'!D110))),'Data Summary'!DQ116="Yes"),OFFSET('Hygiene Data'!$D$9,0,10*ROW('Hygiene Data'!D110)),NA())</f>
        <v>#N/A</v>
      </c>
      <c r="BC116" s="506" t="e">
        <f ca="1">+IF(AND(ISNUMBER(OFFSET('Hygiene Data'!$E$5,0,10*ROW('Hygiene Data'!E110))),'Data Summary'!DR116="Yes"),OFFSET('Hygiene Data'!$E$5,0,10*ROW('Hygiene Data'!E110)),NA())</f>
        <v>#N/A</v>
      </c>
      <c r="BD116" s="506" t="e">
        <f ca="1">+IF(AND(ISNUMBER(OFFSET('Hygiene Data'!$E$7,0,10*ROW('Hygiene Data'!E110))),'Data Summary'!DS116="Yes"),OFFSET('Hygiene Data'!$E$7,0,10*ROW('Hygiene Data'!E110)),NA())</f>
        <v>#N/A</v>
      </c>
      <c r="BE116" s="506" t="e">
        <f ca="1">+IF(AND(ISNUMBER(OFFSET('Hygiene Data'!$E$9,0,10*ROW('Hygiene Data'!E110))),'Data Summary'!DT116="Yes"),OFFSET('Hygiene Data'!$E$9,0,10*ROW('Hygiene Data'!E110)),NA())</f>
        <v>#N/A</v>
      </c>
      <c r="BF116" s="506" t="e">
        <f ca="1">+IF(AND(ISNUMBER(OFFSET('Hygiene Data'!$F$5,0,10*ROW('Hygiene Data'!F110))),'Data Summary'!DU116="Yes"),OFFSET('Hygiene Data'!$F$5,0,10*ROW('Hygiene Data'!F110)),NA())</f>
        <v>#N/A</v>
      </c>
      <c r="BG116" s="506" t="e">
        <f ca="1">+IF(AND(ISNUMBER(OFFSET('Hygiene Data'!$F$7,0,10*ROW('Hygiene Data'!F110))),'Data Summary'!DV116="Yes"),OFFSET('Hygiene Data'!$F$7,0,10*ROW('Hygiene Data'!F110)),NA())</f>
        <v>#N/A</v>
      </c>
      <c r="BH116" s="506" t="e">
        <f ca="1">+IF(AND(ISNUMBER(OFFSET('Hygiene Data'!$F$9,0,10*ROW('Hygiene Data'!F110))),'Data Summary'!DW116="Yes"),OFFSET('Hygiene Data'!$F$9,0,10*ROW('Hygiene Data'!F110)),NA())</f>
        <v>#N/A</v>
      </c>
      <c r="BI116" s="506" t="e">
        <f ca="1">+IF(AND(ISNUMBER(OFFSET('Hygiene Data'!$G$5,0,10*ROW('Hygiene Data'!G110))),'Data Summary'!DX116="Yes"),OFFSET('Hygiene Data'!$G$5,0,10*ROW('Hygiene Data'!G110)),NA())</f>
        <v>#N/A</v>
      </c>
      <c r="BJ116" s="506" t="e">
        <f ca="1">+IF(AND(ISNUMBER(OFFSET('Hygiene Data'!$G$7,0,10*ROW('Hygiene Data'!G110))),'Data Summary'!DY116="Yes"),OFFSET('Hygiene Data'!$G$7,0,10*ROW('Hygiene Data'!G110)),NA())</f>
        <v>#N/A</v>
      </c>
      <c r="BK116" s="506" t="e">
        <f ca="1">+IF(AND(ISNUMBER(OFFSET('Hygiene Data'!$G$9,0,10*ROW('Hygiene Data'!G110))),'Data Summary'!DZ116="Yes"),OFFSET('Hygiene Data'!$G$9,0,10*ROW('Hygiene Data'!G110)),NA())</f>
        <v>#N/A</v>
      </c>
      <c r="BL116" s="506" t="e">
        <f ca="1">+IF(AND(ISNUMBER(OFFSET('Hygiene Data'!$H$5,0,10*ROW('Hygiene Data'!H110))),'Data Summary'!EA116="Yes"),OFFSET('Hygiene Data'!$H$5,0,10*ROW('Hygiene Data'!H110)),NA())</f>
        <v>#N/A</v>
      </c>
      <c r="BM116" s="506" t="e">
        <f ca="1">+IF(AND(ISNUMBER(OFFSET('Hygiene Data'!$H$7,0,10*ROW('Hygiene Data'!H110))),'Data Summary'!EB116="Yes"),OFFSET('Hygiene Data'!$H$7,0,10*ROW('Hygiene Data'!H110)),NA())</f>
        <v>#N/A</v>
      </c>
      <c r="BN116" s="506" t="e">
        <f ca="1">+IF(AND(ISNUMBER(OFFSET('Hygiene Data'!$H$9,0,10*ROW('Hygiene Data'!H110))),'Data Summary'!EC116="Yes"),OFFSET('Hygiene Data'!$H$9,0,10*ROW('Hygiene Data'!H110)),NA())</f>
        <v>#N/A</v>
      </c>
      <c r="BO116" s="506" t="e">
        <f ca="1">+IF(AND(ISNUMBER(OFFSET('Hygiene Data'!$I$5,0,10*ROW('Hygiene Data'!I110))),'Data Summary'!ED116="Yes"),OFFSET('Hygiene Data'!$I$5,0,10*ROW('Hygiene Data'!I110)),NA())</f>
        <v>#N/A</v>
      </c>
      <c r="BP116" s="506" t="e">
        <f ca="1">+IF(AND(ISNUMBER(OFFSET('Hygiene Data'!$I$7,0,10*ROW('Hygiene Data'!I110))),'Data Summary'!EE116="Yes"),OFFSET('Hygiene Data'!$I$7,0,10*ROW('Hygiene Data'!I110)),NA())</f>
        <v>#N/A</v>
      </c>
      <c r="BQ116" s="506" t="e">
        <f ca="1">+IF(AND(ISNUMBER(OFFSET('Hygiene Data'!$I$9,0,10*ROW('Hygiene Data'!I110))),'Data Summary'!EF116="Yes"),OFFSET('Hygiene Data'!$I$9,0,10*ROW('Hygiene Data'!I110)),NA())</f>
        <v>#N/A</v>
      </c>
    </row>
    <row r="117" spans="1:69" x14ac:dyDescent="0.25">
      <c r="A117" s="502" t="e">
        <f ca="1">+RIGHT('Data Summary'!A117,LEN('Data Summary'!A117)-9)</f>
        <v>#VALUE!</v>
      </c>
      <c r="B117" s="476" t="str">
        <f ca="1">+IF(ISTEXT('Data Summary'!B117),'Data Summary'!B117,"")</f>
        <v/>
      </c>
      <c r="C117" s="503" t="e">
        <f ca="1">+VALUE('Data Summary'!C117)</f>
        <v>#VALUE!</v>
      </c>
      <c r="D117" s="504" t="e">
        <f ca="1">+IF(AND(ISNUMBER(OFFSET('Water Data'!$D$4,0,10*ROW('Water Data'!D111))),'Data Summary'!BS117="Yes"),100-OFFSET('Water Data'!$D$4,0,10*ROW('Water Data'!D111)),NA())</f>
        <v>#N/A</v>
      </c>
      <c r="E117" s="504" t="e">
        <f ca="1">+IF(AND(ISNUMBER(OFFSET('Water Data'!$D$6,0,10*ROW('Water Data'!D111))),'Data Summary'!BT117="Yes"),OFFSET('Water Data'!$D$6,0,10*ROW('Water Data'!D111)),NA())</f>
        <v>#N/A</v>
      </c>
      <c r="F117" s="504" t="e">
        <f ca="1">+IF(AND(ISNUMBER(OFFSET('Water Data'!$D$9,0,10*ROW('Water Data'!D111))),'Data Summary'!BU117="Yes"),OFFSET('Water Data'!$D$9,0,10*ROW('Water Data'!D111)),NA())</f>
        <v>#N/A</v>
      </c>
      <c r="G117" s="504" t="e">
        <f ca="1">+IF(AND(ISNUMBER(OFFSET('Water Data'!$E$4,0,10*ROW('Water Data'!E111))),'Data Summary'!BV117="Yes"),100-OFFSET('Water Data'!$E$4,0,10*ROW('Water Data'!E111)),NA())</f>
        <v>#N/A</v>
      </c>
      <c r="H117" s="504" t="e">
        <f ca="1">+IF(AND(ISNUMBER(OFFSET('Water Data'!$E$6,0,10*ROW('Water Data'!E111))),'Data Summary'!BW117="Yes"),OFFSET('Water Data'!$E$6,0,10*ROW('Water Data'!E111)),NA())</f>
        <v>#N/A</v>
      </c>
      <c r="I117" s="504" t="e">
        <f ca="1">+IF(AND(ISNUMBER(OFFSET('Water Data'!$E$9,0,10*ROW('Water Data'!E111))),'Data Summary'!BX117="Yes"),OFFSET('Water Data'!$E$9,0,10*ROW('Water Data'!E111)),NA())</f>
        <v>#N/A</v>
      </c>
      <c r="J117" s="504" t="e">
        <f ca="1">+IF(AND(ISNUMBER(OFFSET('Water Data'!$F$4,0,10*ROW('Water Data'!F111))),'Data Summary'!BY117="Yes"),100-OFFSET('Water Data'!$F$4,0,10*ROW('Water Data'!F111)),NA())</f>
        <v>#N/A</v>
      </c>
      <c r="K117" s="504" t="e">
        <f ca="1">+IF(AND(ISNUMBER(OFFSET('Water Data'!$F$6,0,10*ROW('Water Data'!F111))),'Data Summary'!BZ117="Yes"),OFFSET('Water Data'!$F$6,0,10*ROW('Water Data'!F111)),NA())</f>
        <v>#N/A</v>
      </c>
      <c r="L117" s="504" t="e">
        <f ca="1">+IF(AND(ISNUMBER(OFFSET('Water Data'!$F$9,0,10*ROW('Water Data'!F111))),'Data Summary'!CA117="Yes"),OFFSET('Water Data'!$F$9,0,10*ROW('Water Data'!F111)),NA())</f>
        <v>#N/A</v>
      </c>
      <c r="M117" s="504" t="e">
        <f ca="1">+IF(AND(ISNUMBER(OFFSET('Water Data'!$G$4,0,10*ROW('Water Data'!G111))),'Data Summary'!CB117="Yes"),100-OFFSET('Water Data'!$G$4,0,10*ROW('Water Data'!G111)),NA())</f>
        <v>#N/A</v>
      </c>
      <c r="N117" s="504" t="e">
        <f ca="1">+IF(AND(ISNUMBER(OFFSET('Water Data'!$G$6,0,10*ROW('Water Data'!G111))),'Data Summary'!CC117="Yes"),OFFSET('Water Data'!$G$6,0,10*ROW('Water Data'!G111)),NA())</f>
        <v>#N/A</v>
      </c>
      <c r="O117" s="504" t="e">
        <f ca="1">+IF(AND(ISNUMBER(OFFSET('Water Data'!$G$9,0,10*ROW('Water Data'!G111))),'Data Summary'!CD117="Yes"),OFFSET('Water Data'!$G$9,0,10*ROW('Water Data'!G111)),NA())</f>
        <v>#N/A</v>
      </c>
      <c r="P117" s="504" t="e">
        <f ca="1">+IF(AND(ISNUMBER(OFFSET('Water Data'!$H$4,0,10*ROW('Water Data'!H111))),'Data Summary'!CE117="Yes"),100-OFFSET('Water Data'!$H$4,0,10*ROW('Water Data'!H111)),NA())</f>
        <v>#N/A</v>
      </c>
      <c r="Q117" s="504" t="e">
        <f ca="1">+IF(AND(ISNUMBER(OFFSET('Water Data'!$H$6,0,10*ROW('Water Data'!H111))),'Data Summary'!CF117="Yes"),OFFSET('Water Data'!$H$6,0,10*ROW('Water Data'!H111)),NA())</f>
        <v>#N/A</v>
      </c>
      <c r="R117" s="504" t="e">
        <f ca="1">+IF(AND(ISNUMBER(OFFSET('Water Data'!$H$9,0,10*ROW('Water Data'!H111))),'Data Summary'!CG117="Yes"),OFFSET('Water Data'!$H$9,0,10*ROW('Water Data'!H111)),NA())</f>
        <v>#N/A</v>
      </c>
      <c r="S117" s="504" t="e">
        <f ca="1">+IF(AND(ISNUMBER(OFFSET('Water Data'!$I$4,0,10*ROW('Water Data'!I111))),'Data Summary'!CH117="Yes"),100-OFFSET('Water Data'!$I$4,0,10*ROW('Water Data'!I111)),NA())</f>
        <v>#N/A</v>
      </c>
      <c r="T117" s="504" t="e">
        <f ca="1">+IF(AND(ISNUMBER(OFFSET('Water Data'!$I$6,0,10*ROW('Water Data'!I111))),'Data Summary'!CI117="Yes"),OFFSET('Water Data'!$I$6,0,10*ROW('Water Data'!I111)),NA())</f>
        <v>#N/A</v>
      </c>
      <c r="U117" s="504" t="e">
        <f ca="1">+IF(AND(ISNUMBER(OFFSET('Water Data'!$I$9,0,10*ROW('Water Data'!I111))),'Data Summary'!CJ117="Yes"),OFFSET('Water Data'!$I$9,0,10*ROW('Water Data'!I111)),NA())</f>
        <v>#N/A</v>
      </c>
      <c r="V117" s="505" t="e">
        <f ca="1">+IF(AND(ISNUMBER(OFFSET('Sanitation Data'!$D$4,0,10*ROW('Sanitation Data'!D111))),'Data Summary'!CK117="Yes"),100-OFFSET('Sanitation Data'!$D$4,0,10*ROW('Sanitation Data'!D111)),NA())</f>
        <v>#N/A</v>
      </c>
      <c r="W117" s="505" t="e">
        <f ca="1">+IF(AND(ISNUMBER(OFFSET('Sanitation Data'!$D$6,0,10*ROW('Sanitation Data'!D111))),'Data Summary'!CL117="Yes"),OFFSET('Sanitation Data'!$D$6,0,10*ROW('Sanitation Data'!D111)),NA())</f>
        <v>#N/A</v>
      </c>
      <c r="X117" s="505" t="e">
        <f ca="1">+IF(AND(ISNUMBER(OFFSET('Sanitation Data'!$D$10,0,10*ROW('Sanitation Data'!D111))),'Data Summary'!CM117="Yes"),OFFSET('Sanitation Data'!$D$10,0,10*ROW('Sanitation Data'!D111)),NA())</f>
        <v>#N/A</v>
      </c>
      <c r="Y117" s="505" t="e">
        <f ca="1">+IF(AND(ISNUMBER(OFFSET('Sanitation Data'!$D$11,0,10*ROW('Sanitation Data'!D111))),'Data Summary'!CN117="Yes"),OFFSET('Sanitation Data'!$D$11,0,10*ROW('Sanitation Data'!D111)),NA())</f>
        <v>#N/A</v>
      </c>
      <c r="Z117" s="505" t="e">
        <f ca="1">+IF(AND(ISNUMBER(OFFSET('Sanitation Data'!$D$12,0,10*ROW('Sanitation Data'!D111))),'Data Summary'!CO117="Yes"),OFFSET('Sanitation Data'!$D$12,0,10*ROW('Sanitation Data'!D111)),NA())</f>
        <v>#N/A</v>
      </c>
      <c r="AA117" s="505" t="e">
        <f ca="1">+IF(AND(ISNUMBER(OFFSET('Sanitation Data'!$E$4,0,10*ROW('Sanitation Data'!E111))),'Data Summary'!CP117="Yes"),100-OFFSET('Sanitation Data'!$E$4,0,10*ROW('Sanitation Data'!E111)),NA())</f>
        <v>#N/A</v>
      </c>
      <c r="AB117" s="505" t="e">
        <f ca="1">+IF(AND(ISNUMBER(OFFSET('Sanitation Data'!$E$6,0,10*ROW('Sanitation Data'!E111))),'Data Summary'!CQ117="Yes"),OFFSET('Sanitation Data'!$E$6,0,10*ROW('Sanitation Data'!E111)),NA())</f>
        <v>#N/A</v>
      </c>
      <c r="AC117" s="505" t="e">
        <f ca="1">+IF(AND(ISNUMBER(OFFSET('Sanitation Data'!$E$10,0,10*ROW('Sanitation Data'!E111))),'Data Summary'!CR117="Yes"),OFFSET('Sanitation Data'!$E$10,0,10*ROW('Sanitation Data'!E111)),NA())</f>
        <v>#N/A</v>
      </c>
      <c r="AD117" s="505" t="e">
        <f ca="1">+IF(AND(ISNUMBER(OFFSET('Sanitation Data'!$E$11,0,10*ROW('Sanitation Data'!E111))),'Data Summary'!CS117="Yes"),OFFSET('Sanitation Data'!$E$11,0,10*ROW('Sanitation Data'!E111)),NA())</f>
        <v>#N/A</v>
      </c>
      <c r="AE117" s="505" t="e">
        <f ca="1">+IF(AND(ISNUMBER(OFFSET('Sanitation Data'!$E$12,0,10*ROW('Sanitation Data'!E111))),'Data Summary'!CT117="Yes"),OFFSET('Sanitation Data'!$E$12,0,10*ROW('Sanitation Data'!E111)),NA())</f>
        <v>#N/A</v>
      </c>
      <c r="AF117" s="505" t="e">
        <f ca="1">+IF(AND(ISNUMBER(OFFSET('Sanitation Data'!$F$4,0,10*ROW('Sanitation Data'!F111))),'Data Summary'!CU117="Yes"),100-OFFSET('Sanitation Data'!$F$4,0,10*ROW('Sanitation Data'!F111)),NA())</f>
        <v>#N/A</v>
      </c>
      <c r="AG117" s="505" t="e">
        <f ca="1">+IF(AND(ISNUMBER(OFFSET('Sanitation Data'!$F$6,0,10*ROW('Sanitation Data'!F111))),'Data Summary'!CV117="Yes"),OFFSET('Sanitation Data'!$F$6,0,10*ROW('Sanitation Data'!F111)),NA())</f>
        <v>#N/A</v>
      </c>
      <c r="AH117" s="505" t="e">
        <f ca="1">+IF(AND(ISNUMBER(OFFSET('Sanitation Data'!$F$10,0,10*ROW('Sanitation Data'!F111))),'Data Summary'!CW117="Yes"),OFFSET('Sanitation Data'!$F$10,0,10*ROW('Sanitation Data'!F111)),NA())</f>
        <v>#N/A</v>
      </c>
      <c r="AI117" s="505" t="e">
        <f ca="1">+IF(AND(ISNUMBER(OFFSET('Sanitation Data'!$F$11,0,10*ROW('Sanitation Data'!F111))),'Data Summary'!CX117="Yes"),OFFSET('Sanitation Data'!$F$11,0,10*ROW('Sanitation Data'!F111)),NA())</f>
        <v>#N/A</v>
      </c>
      <c r="AJ117" s="505" t="e">
        <f ca="1">+IF(AND(ISNUMBER(OFFSET('Sanitation Data'!$F$12,0,10*ROW('Sanitation Data'!F111))),'Data Summary'!CY117="Yes"),OFFSET('Sanitation Data'!$F$12,0,10*ROW('Sanitation Data'!F111)),NA())</f>
        <v>#N/A</v>
      </c>
      <c r="AK117" s="505" t="e">
        <f ca="1">+IF(AND(ISNUMBER(OFFSET('Sanitation Data'!$G$4,0,10*ROW('Sanitation Data'!G111))),'Data Summary'!CZ117="Yes"),100-OFFSET('Sanitation Data'!$G$4,0,10*ROW('Sanitation Data'!G111)),NA())</f>
        <v>#N/A</v>
      </c>
      <c r="AL117" s="505" t="e">
        <f ca="1">+IF(AND(ISNUMBER(OFFSET('Sanitation Data'!$G$6,0,10*ROW('Sanitation Data'!G111))),'Data Summary'!DA117="Yes"),OFFSET('Sanitation Data'!$G$6,0,10*ROW('Sanitation Data'!G111)),NA())</f>
        <v>#N/A</v>
      </c>
      <c r="AM117" s="505" t="e">
        <f ca="1">+IF(AND(ISNUMBER(OFFSET('Sanitation Data'!$G$10,0,10*ROW('Sanitation Data'!G111))),'Data Summary'!DB117="Yes"),OFFSET('Sanitation Data'!$G$10,0,10*ROW('Sanitation Data'!G111)),NA())</f>
        <v>#N/A</v>
      </c>
      <c r="AN117" s="505" t="e">
        <f ca="1">+IF(AND(ISNUMBER(OFFSET('Sanitation Data'!$G$11,0,10*ROW('Sanitation Data'!G111))),'Data Summary'!DC117="Yes"),OFFSET('Sanitation Data'!$G$11,0,10*ROW('Sanitation Data'!G111)),NA())</f>
        <v>#N/A</v>
      </c>
      <c r="AO117" s="505" t="e">
        <f ca="1">+IF(AND(ISNUMBER(OFFSET('Sanitation Data'!$G$12,0,10*ROW('Sanitation Data'!G111))),'Data Summary'!DD117="Yes"),OFFSET('Sanitation Data'!$G$12,0,10*ROW('Sanitation Data'!G111)),NA())</f>
        <v>#N/A</v>
      </c>
      <c r="AP117" s="505" t="e">
        <f ca="1">+IF(AND(ISNUMBER(OFFSET('Sanitation Data'!$H$4,0,10*ROW('Sanitation Data'!H111))),'Data Summary'!DE117="Yes"),100-OFFSET('Sanitation Data'!$H$4,0,10*ROW('Sanitation Data'!H111)),NA())</f>
        <v>#N/A</v>
      </c>
      <c r="AQ117" s="505" t="e">
        <f ca="1">+IF(AND(ISNUMBER(OFFSET('Sanitation Data'!$H$6,0,10*ROW('Sanitation Data'!H111))),'Data Summary'!DF117="Yes"),OFFSET('Sanitation Data'!$H$6,0,10*ROW('Sanitation Data'!H111)),NA())</f>
        <v>#N/A</v>
      </c>
      <c r="AR117" s="505" t="e">
        <f ca="1">+IF(AND(ISNUMBER(OFFSET('Sanitation Data'!$H$10,0,10*ROW('Sanitation Data'!H111))),'Data Summary'!DG117="Yes"),OFFSET('Sanitation Data'!$H$10,0,10*ROW('Sanitation Data'!H111)),NA())</f>
        <v>#N/A</v>
      </c>
      <c r="AS117" s="505" t="e">
        <f ca="1">+IF(AND(ISNUMBER(OFFSET('Sanitation Data'!$H$11,0,10*ROW('Sanitation Data'!H111))),'Data Summary'!DH117="Yes"),OFFSET('Sanitation Data'!$H$11,0,10*ROW('Sanitation Data'!H111)),NA())</f>
        <v>#N/A</v>
      </c>
      <c r="AT117" s="505" t="e">
        <f ca="1">+IF(AND(ISNUMBER(OFFSET('Sanitation Data'!$H$12,0,10*ROW('Sanitation Data'!H111))),'Data Summary'!DI117="Yes"),OFFSET('Sanitation Data'!$H$12,0,10*ROW('Sanitation Data'!H111)),NA())</f>
        <v>#N/A</v>
      </c>
      <c r="AU117" s="505" t="e">
        <f ca="1">+IF(AND(ISNUMBER(OFFSET('Sanitation Data'!$I$4,0,10*ROW('Sanitation Data'!I111))),'Data Summary'!DJ117="Yes"),100-OFFSET('Sanitation Data'!$I$4,0,10*ROW('Sanitation Data'!I111)),NA())</f>
        <v>#N/A</v>
      </c>
      <c r="AV117" s="505" t="e">
        <f ca="1">+IF(AND(ISNUMBER(OFFSET('Sanitation Data'!$I$6,0,10*ROW('Sanitation Data'!I111))),'Data Summary'!DK117="Yes"),OFFSET('Sanitation Data'!$I$6,0,10*ROW('Sanitation Data'!I111)),NA())</f>
        <v>#N/A</v>
      </c>
      <c r="AW117" s="505" t="e">
        <f ca="1">+IF(AND(ISNUMBER(OFFSET('Sanitation Data'!$I$10,0,10*ROW('Sanitation Data'!I111))),'Data Summary'!DL117="Yes"),OFFSET('Sanitation Data'!$I$10,0,10*ROW('Sanitation Data'!I111)),NA())</f>
        <v>#N/A</v>
      </c>
      <c r="AX117" s="505" t="e">
        <f ca="1">+IF(AND(ISNUMBER(OFFSET('Sanitation Data'!$I$11,0,10*ROW('Sanitation Data'!I111))),'Data Summary'!DM117="Yes"),OFFSET('Sanitation Data'!$I$11,0,10*ROW('Sanitation Data'!I111)),NA())</f>
        <v>#N/A</v>
      </c>
      <c r="AY117" s="505" t="e">
        <f ca="1">+IF(AND(ISNUMBER(OFFSET('Sanitation Data'!$I$12,0,10*ROW('Sanitation Data'!I111))),'Data Summary'!DN117="Yes"),OFFSET('Sanitation Data'!$I$12,0,10*ROW('Sanitation Data'!I111)),NA())</f>
        <v>#N/A</v>
      </c>
      <c r="AZ117" s="506" t="e">
        <f ca="1">+IF(AND(ISNUMBER(OFFSET('Hygiene Data'!$D$5,0,10*ROW('Hygiene Data'!D111))),'Data Summary'!DO117="Yes"),OFFSET('Hygiene Data'!$D$5,0,10*ROW('Hygiene Data'!D111)),NA())</f>
        <v>#N/A</v>
      </c>
      <c r="BA117" s="506" t="e">
        <f ca="1">+IF(AND(ISNUMBER(OFFSET('Hygiene Data'!$D$7,0,10*ROW('Hygiene Data'!D111))),'Data Summary'!DP117="Yes"),OFFSET('Hygiene Data'!$D$7,0,10*ROW('Hygiene Data'!D111)),NA())</f>
        <v>#N/A</v>
      </c>
      <c r="BB117" s="506" t="e">
        <f ca="1">+IF(AND(ISNUMBER(OFFSET('Hygiene Data'!$D$9,0,10*ROW('Hygiene Data'!D111))),'Data Summary'!DQ117="Yes"),OFFSET('Hygiene Data'!$D$9,0,10*ROW('Hygiene Data'!D111)),NA())</f>
        <v>#N/A</v>
      </c>
      <c r="BC117" s="506" t="e">
        <f ca="1">+IF(AND(ISNUMBER(OFFSET('Hygiene Data'!$E$5,0,10*ROW('Hygiene Data'!E111))),'Data Summary'!DR117="Yes"),OFFSET('Hygiene Data'!$E$5,0,10*ROW('Hygiene Data'!E111)),NA())</f>
        <v>#N/A</v>
      </c>
      <c r="BD117" s="506" t="e">
        <f ca="1">+IF(AND(ISNUMBER(OFFSET('Hygiene Data'!$E$7,0,10*ROW('Hygiene Data'!E111))),'Data Summary'!DS117="Yes"),OFFSET('Hygiene Data'!$E$7,0,10*ROW('Hygiene Data'!E111)),NA())</f>
        <v>#N/A</v>
      </c>
      <c r="BE117" s="506" t="e">
        <f ca="1">+IF(AND(ISNUMBER(OFFSET('Hygiene Data'!$E$9,0,10*ROW('Hygiene Data'!E111))),'Data Summary'!DT117="Yes"),OFFSET('Hygiene Data'!$E$9,0,10*ROW('Hygiene Data'!E111)),NA())</f>
        <v>#N/A</v>
      </c>
      <c r="BF117" s="506" t="e">
        <f ca="1">+IF(AND(ISNUMBER(OFFSET('Hygiene Data'!$F$5,0,10*ROW('Hygiene Data'!F111))),'Data Summary'!DU117="Yes"),OFFSET('Hygiene Data'!$F$5,0,10*ROW('Hygiene Data'!F111)),NA())</f>
        <v>#N/A</v>
      </c>
      <c r="BG117" s="506" t="e">
        <f ca="1">+IF(AND(ISNUMBER(OFFSET('Hygiene Data'!$F$7,0,10*ROW('Hygiene Data'!F111))),'Data Summary'!DV117="Yes"),OFFSET('Hygiene Data'!$F$7,0,10*ROW('Hygiene Data'!F111)),NA())</f>
        <v>#N/A</v>
      </c>
      <c r="BH117" s="506" t="e">
        <f ca="1">+IF(AND(ISNUMBER(OFFSET('Hygiene Data'!$F$9,0,10*ROW('Hygiene Data'!F111))),'Data Summary'!DW117="Yes"),OFFSET('Hygiene Data'!$F$9,0,10*ROW('Hygiene Data'!F111)),NA())</f>
        <v>#N/A</v>
      </c>
      <c r="BI117" s="506" t="e">
        <f ca="1">+IF(AND(ISNUMBER(OFFSET('Hygiene Data'!$G$5,0,10*ROW('Hygiene Data'!G111))),'Data Summary'!DX117="Yes"),OFFSET('Hygiene Data'!$G$5,0,10*ROW('Hygiene Data'!G111)),NA())</f>
        <v>#N/A</v>
      </c>
      <c r="BJ117" s="506" t="e">
        <f ca="1">+IF(AND(ISNUMBER(OFFSET('Hygiene Data'!$G$7,0,10*ROW('Hygiene Data'!G111))),'Data Summary'!DY117="Yes"),OFFSET('Hygiene Data'!$G$7,0,10*ROW('Hygiene Data'!G111)),NA())</f>
        <v>#N/A</v>
      </c>
      <c r="BK117" s="506" t="e">
        <f ca="1">+IF(AND(ISNUMBER(OFFSET('Hygiene Data'!$G$9,0,10*ROW('Hygiene Data'!G111))),'Data Summary'!DZ117="Yes"),OFFSET('Hygiene Data'!$G$9,0,10*ROW('Hygiene Data'!G111)),NA())</f>
        <v>#N/A</v>
      </c>
      <c r="BL117" s="506" t="e">
        <f ca="1">+IF(AND(ISNUMBER(OFFSET('Hygiene Data'!$H$5,0,10*ROW('Hygiene Data'!H111))),'Data Summary'!EA117="Yes"),OFFSET('Hygiene Data'!$H$5,0,10*ROW('Hygiene Data'!H111)),NA())</f>
        <v>#N/A</v>
      </c>
      <c r="BM117" s="506" t="e">
        <f ca="1">+IF(AND(ISNUMBER(OFFSET('Hygiene Data'!$H$7,0,10*ROW('Hygiene Data'!H111))),'Data Summary'!EB117="Yes"),OFFSET('Hygiene Data'!$H$7,0,10*ROW('Hygiene Data'!H111)),NA())</f>
        <v>#N/A</v>
      </c>
      <c r="BN117" s="506" t="e">
        <f ca="1">+IF(AND(ISNUMBER(OFFSET('Hygiene Data'!$H$9,0,10*ROW('Hygiene Data'!H111))),'Data Summary'!EC117="Yes"),OFFSET('Hygiene Data'!$H$9,0,10*ROW('Hygiene Data'!H111)),NA())</f>
        <v>#N/A</v>
      </c>
      <c r="BO117" s="506" t="e">
        <f ca="1">+IF(AND(ISNUMBER(OFFSET('Hygiene Data'!$I$5,0,10*ROW('Hygiene Data'!I111))),'Data Summary'!ED117="Yes"),OFFSET('Hygiene Data'!$I$5,0,10*ROW('Hygiene Data'!I111)),NA())</f>
        <v>#N/A</v>
      </c>
      <c r="BP117" s="506" t="e">
        <f ca="1">+IF(AND(ISNUMBER(OFFSET('Hygiene Data'!$I$7,0,10*ROW('Hygiene Data'!I111))),'Data Summary'!EE117="Yes"),OFFSET('Hygiene Data'!$I$7,0,10*ROW('Hygiene Data'!I111)),NA())</f>
        <v>#N/A</v>
      </c>
      <c r="BQ117" s="506" t="e">
        <f ca="1">+IF(AND(ISNUMBER(OFFSET('Hygiene Data'!$I$9,0,10*ROW('Hygiene Data'!I111))),'Data Summary'!EF117="Yes"),OFFSET('Hygiene Data'!$I$9,0,10*ROW('Hygiene Data'!I111)),NA())</f>
        <v>#N/A</v>
      </c>
    </row>
    <row r="118" spans="1:69" x14ac:dyDescent="0.25">
      <c r="A118" s="502" t="e">
        <f ca="1">+RIGHT('Data Summary'!A118,LEN('Data Summary'!A118)-9)</f>
        <v>#VALUE!</v>
      </c>
      <c r="B118" s="476" t="str">
        <f ca="1">+IF(ISTEXT('Data Summary'!B118),'Data Summary'!B118,"")</f>
        <v/>
      </c>
      <c r="C118" s="503" t="e">
        <f ca="1">+VALUE('Data Summary'!C118)</f>
        <v>#VALUE!</v>
      </c>
      <c r="D118" s="504" t="e">
        <f ca="1">+IF(AND(ISNUMBER(OFFSET('Water Data'!$D$4,0,10*ROW('Water Data'!D112))),'Data Summary'!BS118="Yes"),100-OFFSET('Water Data'!$D$4,0,10*ROW('Water Data'!D112)),NA())</f>
        <v>#N/A</v>
      </c>
      <c r="E118" s="504" t="e">
        <f ca="1">+IF(AND(ISNUMBER(OFFSET('Water Data'!$D$6,0,10*ROW('Water Data'!D112))),'Data Summary'!BT118="Yes"),OFFSET('Water Data'!$D$6,0,10*ROW('Water Data'!D112)),NA())</f>
        <v>#N/A</v>
      </c>
      <c r="F118" s="504" t="e">
        <f ca="1">+IF(AND(ISNUMBER(OFFSET('Water Data'!$D$9,0,10*ROW('Water Data'!D112))),'Data Summary'!BU118="Yes"),OFFSET('Water Data'!$D$9,0,10*ROW('Water Data'!D112)),NA())</f>
        <v>#N/A</v>
      </c>
      <c r="G118" s="504" t="e">
        <f ca="1">+IF(AND(ISNUMBER(OFFSET('Water Data'!$E$4,0,10*ROW('Water Data'!E112))),'Data Summary'!BV118="Yes"),100-OFFSET('Water Data'!$E$4,0,10*ROW('Water Data'!E112)),NA())</f>
        <v>#N/A</v>
      </c>
      <c r="H118" s="504" t="e">
        <f ca="1">+IF(AND(ISNUMBER(OFFSET('Water Data'!$E$6,0,10*ROW('Water Data'!E112))),'Data Summary'!BW118="Yes"),OFFSET('Water Data'!$E$6,0,10*ROW('Water Data'!E112)),NA())</f>
        <v>#N/A</v>
      </c>
      <c r="I118" s="504" t="e">
        <f ca="1">+IF(AND(ISNUMBER(OFFSET('Water Data'!$E$9,0,10*ROW('Water Data'!E112))),'Data Summary'!BX118="Yes"),OFFSET('Water Data'!$E$9,0,10*ROW('Water Data'!E112)),NA())</f>
        <v>#N/A</v>
      </c>
      <c r="J118" s="504" t="e">
        <f ca="1">+IF(AND(ISNUMBER(OFFSET('Water Data'!$F$4,0,10*ROW('Water Data'!F112))),'Data Summary'!BY118="Yes"),100-OFFSET('Water Data'!$F$4,0,10*ROW('Water Data'!F112)),NA())</f>
        <v>#N/A</v>
      </c>
      <c r="K118" s="504" t="e">
        <f ca="1">+IF(AND(ISNUMBER(OFFSET('Water Data'!$F$6,0,10*ROW('Water Data'!F112))),'Data Summary'!BZ118="Yes"),OFFSET('Water Data'!$F$6,0,10*ROW('Water Data'!F112)),NA())</f>
        <v>#N/A</v>
      </c>
      <c r="L118" s="504" t="e">
        <f ca="1">+IF(AND(ISNUMBER(OFFSET('Water Data'!$F$9,0,10*ROW('Water Data'!F112))),'Data Summary'!CA118="Yes"),OFFSET('Water Data'!$F$9,0,10*ROW('Water Data'!F112)),NA())</f>
        <v>#N/A</v>
      </c>
      <c r="M118" s="504" t="e">
        <f ca="1">+IF(AND(ISNUMBER(OFFSET('Water Data'!$G$4,0,10*ROW('Water Data'!G112))),'Data Summary'!CB118="Yes"),100-OFFSET('Water Data'!$G$4,0,10*ROW('Water Data'!G112)),NA())</f>
        <v>#N/A</v>
      </c>
      <c r="N118" s="504" t="e">
        <f ca="1">+IF(AND(ISNUMBER(OFFSET('Water Data'!$G$6,0,10*ROW('Water Data'!G112))),'Data Summary'!CC118="Yes"),OFFSET('Water Data'!$G$6,0,10*ROW('Water Data'!G112)),NA())</f>
        <v>#N/A</v>
      </c>
      <c r="O118" s="504" t="e">
        <f ca="1">+IF(AND(ISNUMBER(OFFSET('Water Data'!$G$9,0,10*ROW('Water Data'!G112))),'Data Summary'!CD118="Yes"),OFFSET('Water Data'!$G$9,0,10*ROW('Water Data'!G112)),NA())</f>
        <v>#N/A</v>
      </c>
      <c r="P118" s="504" t="e">
        <f ca="1">+IF(AND(ISNUMBER(OFFSET('Water Data'!$H$4,0,10*ROW('Water Data'!H112))),'Data Summary'!CE118="Yes"),100-OFFSET('Water Data'!$H$4,0,10*ROW('Water Data'!H112)),NA())</f>
        <v>#N/A</v>
      </c>
      <c r="Q118" s="504" t="e">
        <f ca="1">+IF(AND(ISNUMBER(OFFSET('Water Data'!$H$6,0,10*ROW('Water Data'!H112))),'Data Summary'!CF118="Yes"),OFFSET('Water Data'!$H$6,0,10*ROW('Water Data'!H112)),NA())</f>
        <v>#N/A</v>
      </c>
      <c r="R118" s="504" t="e">
        <f ca="1">+IF(AND(ISNUMBER(OFFSET('Water Data'!$H$9,0,10*ROW('Water Data'!H112))),'Data Summary'!CG118="Yes"),OFFSET('Water Data'!$H$9,0,10*ROW('Water Data'!H112)),NA())</f>
        <v>#N/A</v>
      </c>
      <c r="S118" s="504" t="e">
        <f ca="1">+IF(AND(ISNUMBER(OFFSET('Water Data'!$I$4,0,10*ROW('Water Data'!I112))),'Data Summary'!CH118="Yes"),100-OFFSET('Water Data'!$I$4,0,10*ROW('Water Data'!I112)),NA())</f>
        <v>#N/A</v>
      </c>
      <c r="T118" s="504" t="e">
        <f ca="1">+IF(AND(ISNUMBER(OFFSET('Water Data'!$I$6,0,10*ROW('Water Data'!I112))),'Data Summary'!CI118="Yes"),OFFSET('Water Data'!$I$6,0,10*ROW('Water Data'!I112)),NA())</f>
        <v>#N/A</v>
      </c>
      <c r="U118" s="504" t="e">
        <f ca="1">+IF(AND(ISNUMBER(OFFSET('Water Data'!$I$9,0,10*ROW('Water Data'!I112))),'Data Summary'!CJ118="Yes"),OFFSET('Water Data'!$I$9,0,10*ROW('Water Data'!I112)),NA())</f>
        <v>#N/A</v>
      </c>
      <c r="V118" s="505" t="e">
        <f ca="1">+IF(AND(ISNUMBER(OFFSET('Sanitation Data'!$D$4,0,10*ROW('Sanitation Data'!D112))),'Data Summary'!CK118="Yes"),100-OFFSET('Sanitation Data'!$D$4,0,10*ROW('Sanitation Data'!D112)),NA())</f>
        <v>#N/A</v>
      </c>
      <c r="W118" s="505" t="e">
        <f ca="1">+IF(AND(ISNUMBER(OFFSET('Sanitation Data'!$D$6,0,10*ROW('Sanitation Data'!D112))),'Data Summary'!CL118="Yes"),OFFSET('Sanitation Data'!$D$6,0,10*ROW('Sanitation Data'!D112)),NA())</f>
        <v>#N/A</v>
      </c>
      <c r="X118" s="505" t="e">
        <f ca="1">+IF(AND(ISNUMBER(OFFSET('Sanitation Data'!$D$10,0,10*ROW('Sanitation Data'!D112))),'Data Summary'!CM118="Yes"),OFFSET('Sanitation Data'!$D$10,0,10*ROW('Sanitation Data'!D112)),NA())</f>
        <v>#N/A</v>
      </c>
      <c r="Y118" s="505" t="e">
        <f ca="1">+IF(AND(ISNUMBER(OFFSET('Sanitation Data'!$D$11,0,10*ROW('Sanitation Data'!D112))),'Data Summary'!CN118="Yes"),OFFSET('Sanitation Data'!$D$11,0,10*ROW('Sanitation Data'!D112)),NA())</f>
        <v>#N/A</v>
      </c>
      <c r="Z118" s="505" t="e">
        <f ca="1">+IF(AND(ISNUMBER(OFFSET('Sanitation Data'!$D$12,0,10*ROW('Sanitation Data'!D112))),'Data Summary'!CO118="Yes"),OFFSET('Sanitation Data'!$D$12,0,10*ROW('Sanitation Data'!D112)),NA())</f>
        <v>#N/A</v>
      </c>
      <c r="AA118" s="505" t="e">
        <f ca="1">+IF(AND(ISNUMBER(OFFSET('Sanitation Data'!$E$4,0,10*ROW('Sanitation Data'!E112))),'Data Summary'!CP118="Yes"),100-OFFSET('Sanitation Data'!$E$4,0,10*ROW('Sanitation Data'!E112)),NA())</f>
        <v>#N/A</v>
      </c>
      <c r="AB118" s="505" t="e">
        <f ca="1">+IF(AND(ISNUMBER(OFFSET('Sanitation Data'!$E$6,0,10*ROW('Sanitation Data'!E112))),'Data Summary'!CQ118="Yes"),OFFSET('Sanitation Data'!$E$6,0,10*ROW('Sanitation Data'!E112)),NA())</f>
        <v>#N/A</v>
      </c>
      <c r="AC118" s="505" t="e">
        <f ca="1">+IF(AND(ISNUMBER(OFFSET('Sanitation Data'!$E$10,0,10*ROW('Sanitation Data'!E112))),'Data Summary'!CR118="Yes"),OFFSET('Sanitation Data'!$E$10,0,10*ROW('Sanitation Data'!E112)),NA())</f>
        <v>#N/A</v>
      </c>
      <c r="AD118" s="505" t="e">
        <f ca="1">+IF(AND(ISNUMBER(OFFSET('Sanitation Data'!$E$11,0,10*ROW('Sanitation Data'!E112))),'Data Summary'!CS118="Yes"),OFFSET('Sanitation Data'!$E$11,0,10*ROW('Sanitation Data'!E112)),NA())</f>
        <v>#N/A</v>
      </c>
      <c r="AE118" s="505" t="e">
        <f ca="1">+IF(AND(ISNUMBER(OFFSET('Sanitation Data'!$E$12,0,10*ROW('Sanitation Data'!E112))),'Data Summary'!CT118="Yes"),OFFSET('Sanitation Data'!$E$12,0,10*ROW('Sanitation Data'!E112)),NA())</f>
        <v>#N/A</v>
      </c>
      <c r="AF118" s="505" t="e">
        <f ca="1">+IF(AND(ISNUMBER(OFFSET('Sanitation Data'!$F$4,0,10*ROW('Sanitation Data'!F112))),'Data Summary'!CU118="Yes"),100-OFFSET('Sanitation Data'!$F$4,0,10*ROW('Sanitation Data'!F112)),NA())</f>
        <v>#N/A</v>
      </c>
      <c r="AG118" s="505" t="e">
        <f ca="1">+IF(AND(ISNUMBER(OFFSET('Sanitation Data'!$F$6,0,10*ROW('Sanitation Data'!F112))),'Data Summary'!CV118="Yes"),OFFSET('Sanitation Data'!$F$6,0,10*ROW('Sanitation Data'!F112)),NA())</f>
        <v>#N/A</v>
      </c>
      <c r="AH118" s="505" t="e">
        <f ca="1">+IF(AND(ISNUMBER(OFFSET('Sanitation Data'!$F$10,0,10*ROW('Sanitation Data'!F112))),'Data Summary'!CW118="Yes"),OFFSET('Sanitation Data'!$F$10,0,10*ROW('Sanitation Data'!F112)),NA())</f>
        <v>#N/A</v>
      </c>
      <c r="AI118" s="505" t="e">
        <f ca="1">+IF(AND(ISNUMBER(OFFSET('Sanitation Data'!$F$11,0,10*ROW('Sanitation Data'!F112))),'Data Summary'!CX118="Yes"),OFFSET('Sanitation Data'!$F$11,0,10*ROW('Sanitation Data'!F112)),NA())</f>
        <v>#N/A</v>
      </c>
      <c r="AJ118" s="505" t="e">
        <f ca="1">+IF(AND(ISNUMBER(OFFSET('Sanitation Data'!$F$12,0,10*ROW('Sanitation Data'!F112))),'Data Summary'!CY118="Yes"),OFFSET('Sanitation Data'!$F$12,0,10*ROW('Sanitation Data'!F112)),NA())</f>
        <v>#N/A</v>
      </c>
      <c r="AK118" s="505" t="e">
        <f ca="1">+IF(AND(ISNUMBER(OFFSET('Sanitation Data'!$G$4,0,10*ROW('Sanitation Data'!G112))),'Data Summary'!CZ118="Yes"),100-OFFSET('Sanitation Data'!$G$4,0,10*ROW('Sanitation Data'!G112)),NA())</f>
        <v>#N/A</v>
      </c>
      <c r="AL118" s="505" t="e">
        <f ca="1">+IF(AND(ISNUMBER(OFFSET('Sanitation Data'!$G$6,0,10*ROW('Sanitation Data'!G112))),'Data Summary'!DA118="Yes"),OFFSET('Sanitation Data'!$G$6,0,10*ROW('Sanitation Data'!G112)),NA())</f>
        <v>#N/A</v>
      </c>
      <c r="AM118" s="505" t="e">
        <f ca="1">+IF(AND(ISNUMBER(OFFSET('Sanitation Data'!$G$10,0,10*ROW('Sanitation Data'!G112))),'Data Summary'!DB118="Yes"),OFFSET('Sanitation Data'!$G$10,0,10*ROW('Sanitation Data'!G112)),NA())</f>
        <v>#N/A</v>
      </c>
      <c r="AN118" s="505" t="e">
        <f ca="1">+IF(AND(ISNUMBER(OFFSET('Sanitation Data'!$G$11,0,10*ROW('Sanitation Data'!G112))),'Data Summary'!DC118="Yes"),OFFSET('Sanitation Data'!$G$11,0,10*ROW('Sanitation Data'!G112)),NA())</f>
        <v>#N/A</v>
      </c>
      <c r="AO118" s="505" t="e">
        <f ca="1">+IF(AND(ISNUMBER(OFFSET('Sanitation Data'!$G$12,0,10*ROW('Sanitation Data'!G112))),'Data Summary'!DD118="Yes"),OFFSET('Sanitation Data'!$G$12,0,10*ROW('Sanitation Data'!G112)),NA())</f>
        <v>#N/A</v>
      </c>
      <c r="AP118" s="505" t="e">
        <f ca="1">+IF(AND(ISNUMBER(OFFSET('Sanitation Data'!$H$4,0,10*ROW('Sanitation Data'!H112))),'Data Summary'!DE118="Yes"),100-OFFSET('Sanitation Data'!$H$4,0,10*ROW('Sanitation Data'!H112)),NA())</f>
        <v>#N/A</v>
      </c>
      <c r="AQ118" s="505" t="e">
        <f ca="1">+IF(AND(ISNUMBER(OFFSET('Sanitation Data'!$H$6,0,10*ROW('Sanitation Data'!H112))),'Data Summary'!DF118="Yes"),OFFSET('Sanitation Data'!$H$6,0,10*ROW('Sanitation Data'!H112)),NA())</f>
        <v>#N/A</v>
      </c>
      <c r="AR118" s="505" t="e">
        <f ca="1">+IF(AND(ISNUMBER(OFFSET('Sanitation Data'!$H$10,0,10*ROW('Sanitation Data'!H112))),'Data Summary'!DG118="Yes"),OFFSET('Sanitation Data'!$H$10,0,10*ROW('Sanitation Data'!H112)),NA())</f>
        <v>#N/A</v>
      </c>
      <c r="AS118" s="505" t="e">
        <f ca="1">+IF(AND(ISNUMBER(OFFSET('Sanitation Data'!$H$11,0,10*ROW('Sanitation Data'!H112))),'Data Summary'!DH118="Yes"),OFFSET('Sanitation Data'!$H$11,0,10*ROW('Sanitation Data'!H112)),NA())</f>
        <v>#N/A</v>
      </c>
      <c r="AT118" s="505" t="e">
        <f ca="1">+IF(AND(ISNUMBER(OFFSET('Sanitation Data'!$H$12,0,10*ROW('Sanitation Data'!H112))),'Data Summary'!DI118="Yes"),OFFSET('Sanitation Data'!$H$12,0,10*ROW('Sanitation Data'!H112)),NA())</f>
        <v>#N/A</v>
      </c>
      <c r="AU118" s="505" t="e">
        <f ca="1">+IF(AND(ISNUMBER(OFFSET('Sanitation Data'!$I$4,0,10*ROW('Sanitation Data'!I112))),'Data Summary'!DJ118="Yes"),100-OFFSET('Sanitation Data'!$I$4,0,10*ROW('Sanitation Data'!I112)),NA())</f>
        <v>#N/A</v>
      </c>
      <c r="AV118" s="505" t="e">
        <f ca="1">+IF(AND(ISNUMBER(OFFSET('Sanitation Data'!$I$6,0,10*ROW('Sanitation Data'!I112))),'Data Summary'!DK118="Yes"),OFFSET('Sanitation Data'!$I$6,0,10*ROW('Sanitation Data'!I112)),NA())</f>
        <v>#N/A</v>
      </c>
      <c r="AW118" s="505" t="e">
        <f ca="1">+IF(AND(ISNUMBER(OFFSET('Sanitation Data'!$I$10,0,10*ROW('Sanitation Data'!I112))),'Data Summary'!DL118="Yes"),OFFSET('Sanitation Data'!$I$10,0,10*ROW('Sanitation Data'!I112)),NA())</f>
        <v>#N/A</v>
      </c>
      <c r="AX118" s="505" t="e">
        <f ca="1">+IF(AND(ISNUMBER(OFFSET('Sanitation Data'!$I$11,0,10*ROW('Sanitation Data'!I112))),'Data Summary'!DM118="Yes"),OFFSET('Sanitation Data'!$I$11,0,10*ROW('Sanitation Data'!I112)),NA())</f>
        <v>#N/A</v>
      </c>
      <c r="AY118" s="505" t="e">
        <f ca="1">+IF(AND(ISNUMBER(OFFSET('Sanitation Data'!$I$12,0,10*ROW('Sanitation Data'!I112))),'Data Summary'!DN118="Yes"),OFFSET('Sanitation Data'!$I$12,0,10*ROW('Sanitation Data'!I112)),NA())</f>
        <v>#N/A</v>
      </c>
      <c r="AZ118" s="506" t="e">
        <f ca="1">+IF(AND(ISNUMBER(OFFSET('Hygiene Data'!$D$5,0,10*ROW('Hygiene Data'!D112))),'Data Summary'!DO118="Yes"),OFFSET('Hygiene Data'!$D$5,0,10*ROW('Hygiene Data'!D112)),NA())</f>
        <v>#N/A</v>
      </c>
      <c r="BA118" s="506" t="e">
        <f ca="1">+IF(AND(ISNUMBER(OFFSET('Hygiene Data'!$D$7,0,10*ROW('Hygiene Data'!D112))),'Data Summary'!DP118="Yes"),OFFSET('Hygiene Data'!$D$7,0,10*ROW('Hygiene Data'!D112)),NA())</f>
        <v>#N/A</v>
      </c>
      <c r="BB118" s="506" t="e">
        <f ca="1">+IF(AND(ISNUMBER(OFFSET('Hygiene Data'!$D$9,0,10*ROW('Hygiene Data'!D112))),'Data Summary'!DQ118="Yes"),OFFSET('Hygiene Data'!$D$9,0,10*ROW('Hygiene Data'!D112)),NA())</f>
        <v>#N/A</v>
      </c>
      <c r="BC118" s="506" t="e">
        <f ca="1">+IF(AND(ISNUMBER(OFFSET('Hygiene Data'!$E$5,0,10*ROW('Hygiene Data'!E112))),'Data Summary'!DR118="Yes"),OFFSET('Hygiene Data'!$E$5,0,10*ROW('Hygiene Data'!E112)),NA())</f>
        <v>#N/A</v>
      </c>
      <c r="BD118" s="506" t="e">
        <f ca="1">+IF(AND(ISNUMBER(OFFSET('Hygiene Data'!$E$7,0,10*ROW('Hygiene Data'!E112))),'Data Summary'!DS118="Yes"),OFFSET('Hygiene Data'!$E$7,0,10*ROW('Hygiene Data'!E112)),NA())</f>
        <v>#N/A</v>
      </c>
      <c r="BE118" s="506" t="e">
        <f ca="1">+IF(AND(ISNUMBER(OFFSET('Hygiene Data'!$E$9,0,10*ROW('Hygiene Data'!E112))),'Data Summary'!DT118="Yes"),OFFSET('Hygiene Data'!$E$9,0,10*ROW('Hygiene Data'!E112)),NA())</f>
        <v>#N/A</v>
      </c>
      <c r="BF118" s="506" t="e">
        <f ca="1">+IF(AND(ISNUMBER(OFFSET('Hygiene Data'!$F$5,0,10*ROW('Hygiene Data'!F112))),'Data Summary'!DU118="Yes"),OFFSET('Hygiene Data'!$F$5,0,10*ROW('Hygiene Data'!F112)),NA())</f>
        <v>#N/A</v>
      </c>
      <c r="BG118" s="506" t="e">
        <f ca="1">+IF(AND(ISNUMBER(OFFSET('Hygiene Data'!$F$7,0,10*ROW('Hygiene Data'!F112))),'Data Summary'!DV118="Yes"),OFFSET('Hygiene Data'!$F$7,0,10*ROW('Hygiene Data'!F112)),NA())</f>
        <v>#N/A</v>
      </c>
      <c r="BH118" s="506" t="e">
        <f ca="1">+IF(AND(ISNUMBER(OFFSET('Hygiene Data'!$F$9,0,10*ROW('Hygiene Data'!F112))),'Data Summary'!DW118="Yes"),OFFSET('Hygiene Data'!$F$9,0,10*ROW('Hygiene Data'!F112)),NA())</f>
        <v>#N/A</v>
      </c>
      <c r="BI118" s="506" t="e">
        <f ca="1">+IF(AND(ISNUMBER(OFFSET('Hygiene Data'!$G$5,0,10*ROW('Hygiene Data'!G112))),'Data Summary'!DX118="Yes"),OFFSET('Hygiene Data'!$G$5,0,10*ROW('Hygiene Data'!G112)),NA())</f>
        <v>#N/A</v>
      </c>
      <c r="BJ118" s="506" t="e">
        <f ca="1">+IF(AND(ISNUMBER(OFFSET('Hygiene Data'!$G$7,0,10*ROW('Hygiene Data'!G112))),'Data Summary'!DY118="Yes"),OFFSET('Hygiene Data'!$G$7,0,10*ROW('Hygiene Data'!G112)),NA())</f>
        <v>#N/A</v>
      </c>
      <c r="BK118" s="506" t="e">
        <f ca="1">+IF(AND(ISNUMBER(OFFSET('Hygiene Data'!$G$9,0,10*ROW('Hygiene Data'!G112))),'Data Summary'!DZ118="Yes"),OFFSET('Hygiene Data'!$G$9,0,10*ROW('Hygiene Data'!G112)),NA())</f>
        <v>#N/A</v>
      </c>
      <c r="BL118" s="506" t="e">
        <f ca="1">+IF(AND(ISNUMBER(OFFSET('Hygiene Data'!$H$5,0,10*ROW('Hygiene Data'!H112))),'Data Summary'!EA118="Yes"),OFFSET('Hygiene Data'!$H$5,0,10*ROW('Hygiene Data'!H112)),NA())</f>
        <v>#N/A</v>
      </c>
      <c r="BM118" s="506" t="e">
        <f ca="1">+IF(AND(ISNUMBER(OFFSET('Hygiene Data'!$H$7,0,10*ROW('Hygiene Data'!H112))),'Data Summary'!EB118="Yes"),OFFSET('Hygiene Data'!$H$7,0,10*ROW('Hygiene Data'!H112)),NA())</f>
        <v>#N/A</v>
      </c>
      <c r="BN118" s="506" t="e">
        <f ca="1">+IF(AND(ISNUMBER(OFFSET('Hygiene Data'!$H$9,0,10*ROW('Hygiene Data'!H112))),'Data Summary'!EC118="Yes"),OFFSET('Hygiene Data'!$H$9,0,10*ROW('Hygiene Data'!H112)),NA())</f>
        <v>#N/A</v>
      </c>
      <c r="BO118" s="506" t="e">
        <f ca="1">+IF(AND(ISNUMBER(OFFSET('Hygiene Data'!$I$5,0,10*ROW('Hygiene Data'!I112))),'Data Summary'!ED118="Yes"),OFFSET('Hygiene Data'!$I$5,0,10*ROW('Hygiene Data'!I112)),NA())</f>
        <v>#N/A</v>
      </c>
      <c r="BP118" s="506" t="e">
        <f ca="1">+IF(AND(ISNUMBER(OFFSET('Hygiene Data'!$I$7,0,10*ROW('Hygiene Data'!I112))),'Data Summary'!EE118="Yes"),OFFSET('Hygiene Data'!$I$7,0,10*ROW('Hygiene Data'!I112)),NA())</f>
        <v>#N/A</v>
      </c>
      <c r="BQ118" s="506" t="e">
        <f ca="1">+IF(AND(ISNUMBER(OFFSET('Hygiene Data'!$I$9,0,10*ROW('Hygiene Data'!I112))),'Data Summary'!EF118="Yes"),OFFSET('Hygiene Data'!$I$9,0,10*ROW('Hygiene Data'!I112)),NA())</f>
        <v>#N/A</v>
      </c>
    </row>
    <row r="119" spans="1:69" x14ac:dyDescent="0.25">
      <c r="A119" s="502" t="e">
        <f ca="1">+RIGHT('Data Summary'!A119,LEN('Data Summary'!A119)-9)</f>
        <v>#VALUE!</v>
      </c>
      <c r="B119" s="476" t="str">
        <f ca="1">+IF(ISTEXT('Data Summary'!B119),'Data Summary'!B119,"")</f>
        <v/>
      </c>
      <c r="C119" s="503" t="e">
        <f ca="1">+VALUE('Data Summary'!C119)</f>
        <v>#VALUE!</v>
      </c>
      <c r="D119" s="504" t="e">
        <f ca="1">+IF(AND(ISNUMBER(OFFSET('Water Data'!$D$4,0,10*ROW('Water Data'!D113))),'Data Summary'!BS119="Yes"),100-OFFSET('Water Data'!$D$4,0,10*ROW('Water Data'!D113)),NA())</f>
        <v>#N/A</v>
      </c>
      <c r="E119" s="504" t="e">
        <f ca="1">+IF(AND(ISNUMBER(OFFSET('Water Data'!$D$6,0,10*ROW('Water Data'!D113))),'Data Summary'!BT119="Yes"),OFFSET('Water Data'!$D$6,0,10*ROW('Water Data'!D113)),NA())</f>
        <v>#N/A</v>
      </c>
      <c r="F119" s="504" t="e">
        <f ca="1">+IF(AND(ISNUMBER(OFFSET('Water Data'!$D$9,0,10*ROW('Water Data'!D113))),'Data Summary'!BU119="Yes"),OFFSET('Water Data'!$D$9,0,10*ROW('Water Data'!D113)),NA())</f>
        <v>#N/A</v>
      </c>
      <c r="G119" s="504" t="e">
        <f ca="1">+IF(AND(ISNUMBER(OFFSET('Water Data'!$E$4,0,10*ROW('Water Data'!E113))),'Data Summary'!BV119="Yes"),100-OFFSET('Water Data'!$E$4,0,10*ROW('Water Data'!E113)),NA())</f>
        <v>#N/A</v>
      </c>
      <c r="H119" s="504" t="e">
        <f ca="1">+IF(AND(ISNUMBER(OFFSET('Water Data'!$E$6,0,10*ROW('Water Data'!E113))),'Data Summary'!BW119="Yes"),OFFSET('Water Data'!$E$6,0,10*ROW('Water Data'!E113)),NA())</f>
        <v>#N/A</v>
      </c>
      <c r="I119" s="504" t="e">
        <f ca="1">+IF(AND(ISNUMBER(OFFSET('Water Data'!$E$9,0,10*ROW('Water Data'!E113))),'Data Summary'!BX119="Yes"),OFFSET('Water Data'!$E$9,0,10*ROW('Water Data'!E113)),NA())</f>
        <v>#N/A</v>
      </c>
      <c r="J119" s="504" t="e">
        <f ca="1">+IF(AND(ISNUMBER(OFFSET('Water Data'!$F$4,0,10*ROW('Water Data'!F113))),'Data Summary'!BY119="Yes"),100-OFFSET('Water Data'!$F$4,0,10*ROW('Water Data'!F113)),NA())</f>
        <v>#N/A</v>
      </c>
      <c r="K119" s="504" t="e">
        <f ca="1">+IF(AND(ISNUMBER(OFFSET('Water Data'!$F$6,0,10*ROW('Water Data'!F113))),'Data Summary'!BZ119="Yes"),OFFSET('Water Data'!$F$6,0,10*ROW('Water Data'!F113)),NA())</f>
        <v>#N/A</v>
      </c>
      <c r="L119" s="504" t="e">
        <f ca="1">+IF(AND(ISNUMBER(OFFSET('Water Data'!$F$9,0,10*ROW('Water Data'!F113))),'Data Summary'!CA119="Yes"),OFFSET('Water Data'!$F$9,0,10*ROW('Water Data'!F113)),NA())</f>
        <v>#N/A</v>
      </c>
      <c r="M119" s="504" t="e">
        <f ca="1">+IF(AND(ISNUMBER(OFFSET('Water Data'!$G$4,0,10*ROW('Water Data'!G113))),'Data Summary'!CB119="Yes"),100-OFFSET('Water Data'!$G$4,0,10*ROW('Water Data'!G113)),NA())</f>
        <v>#N/A</v>
      </c>
      <c r="N119" s="504" t="e">
        <f ca="1">+IF(AND(ISNUMBER(OFFSET('Water Data'!$G$6,0,10*ROW('Water Data'!G113))),'Data Summary'!CC119="Yes"),OFFSET('Water Data'!$G$6,0,10*ROW('Water Data'!G113)),NA())</f>
        <v>#N/A</v>
      </c>
      <c r="O119" s="504" t="e">
        <f ca="1">+IF(AND(ISNUMBER(OFFSET('Water Data'!$G$9,0,10*ROW('Water Data'!G113))),'Data Summary'!CD119="Yes"),OFFSET('Water Data'!$G$9,0,10*ROW('Water Data'!G113)),NA())</f>
        <v>#N/A</v>
      </c>
      <c r="P119" s="504" t="e">
        <f ca="1">+IF(AND(ISNUMBER(OFFSET('Water Data'!$H$4,0,10*ROW('Water Data'!H113))),'Data Summary'!CE119="Yes"),100-OFFSET('Water Data'!$H$4,0,10*ROW('Water Data'!H113)),NA())</f>
        <v>#N/A</v>
      </c>
      <c r="Q119" s="504" t="e">
        <f ca="1">+IF(AND(ISNUMBER(OFFSET('Water Data'!$H$6,0,10*ROW('Water Data'!H113))),'Data Summary'!CF119="Yes"),OFFSET('Water Data'!$H$6,0,10*ROW('Water Data'!H113)),NA())</f>
        <v>#N/A</v>
      </c>
      <c r="R119" s="504" t="e">
        <f ca="1">+IF(AND(ISNUMBER(OFFSET('Water Data'!$H$9,0,10*ROW('Water Data'!H113))),'Data Summary'!CG119="Yes"),OFFSET('Water Data'!$H$9,0,10*ROW('Water Data'!H113)),NA())</f>
        <v>#N/A</v>
      </c>
      <c r="S119" s="504" t="e">
        <f ca="1">+IF(AND(ISNUMBER(OFFSET('Water Data'!$I$4,0,10*ROW('Water Data'!I113))),'Data Summary'!CH119="Yes"),100-OFFSET('Water Data'!$I$4,0,10*ROW('Water Data'!I113)),NA())</f>
        <v>#N/A</v>
      </c>
      <c r="T119" s="504" t="e">
        <f ca="1">+IF(AND(ISNUMBER(OFFSET('Water Data'!$I$6,0,10*ROW('Water Data'!I113))),'Data Summary'!CI119="Yes"),OFFSET('Water Data'!$I$6,0,10*ROW('Water Data'!I113)),NA())</f>
        <v>#N/A</v>
      </c>
      <c r="U119" s="504" t="e">
        <f ca="1">+IF(AND(ISNUMBER(OFFSET('Water Data'!$I$9,0,10*ROW('Water Data'!I113))),'Data Summary'!CJ119="Yes"),OFFSET('Water Data'!$I$9,0,10*ROW('Water Data'!I113)),NA())</f>
        <v>#N/A</v>
      </c>
      <c r="V119" s="505" t="e">
        <f ca="1">+IF(AND(ISNUMBER(OFFSET('Sanitation Data'!$D$4,0,10*ROW('Sanitation Data'!D113))),'Data Summary'!CK119="Yes"),100-OFFSET('Sanitation Data'!$D$4,0,10*ROW('Sanitation Data'!D113)),NA())</f>
        <v>#N/A</v>
      </c>
      <c r="W119" s="505" t="e">
        <f ca="1">+IF(AND(ISNUMBER(OFFSET('Sanitation Data'!$D$6,0,10*ROW('Sanitation Data'!D113))),'Data Summary'!CL119="Yes"),OFFSET('Sanitation Data'!$D$6,0,10*ROW('Sanitation Data'!D113)),NA())</f>
        <v>#N/A</v>
      </c>
      <c r="X119" s="505" t="e">
        <f ca="1">+IF(AND(ISNUMBER(OFFSET('Sanitation Data'!$D$10,0,10*ROW('Sanitation Data'!D113))),'Data Summary'!CM119="Yes"),OFFSET('Sanitation Data'!$D$10,0,10*ROW('Sanitation Data'!D113)),NA())</f>
        <v>#N/A</v>
      </c>
      <c r="Y119" s="505" t="e">
        <f ca="1">+IF(AND(ISNUMBER(OFFSET('Sanitation Data'!$D$11,0,10*ROW('Sanitation Data'!D113))),'Data Summary'!CN119="Yes"),OFFSET('Sanitation Data'!$D$11,0,10*ROW('Sanitation Data'!D113)),NA())</f>
        <v>#N/A</v>
      </c>
      <c r="Z119" s="505" t="e">
        <f ca="1">+IF(AND(ISNUMBER(OFFSET('Sanitation Data'!$D$12,0,10*ROW('Sanitation Data'!D113))),'Data Summary'!CO119="Yes"),OFFSET('Sanitation Data'!$D$12,0,10*ROW('Sanitation Data'!D113)),NA())</f>
        <v>#N/A</v>
      </c>
      <c r="AA119" s="505" t="e">
        <f ca="1">+IF(AND(ISNUMBER(OFFSET('Sanitation Data'!$E$4,0,10*ROW('Sanitation Data'!E113))),'Data Summary'!CP119="Yes"),100-OFFSET('Sanitation Data'!$E$4,0,10*ROW('Sanitation Data'!E113)),NA())</f>
        <v>#N/A</v>
      </c>
      <c r="AB119" s="505" t="e">
        <f ca="1">+IF(AND(ISNUMBER(OFFSET('Sanitation Data'!$E$6,0,10*ROW('Sanitation Data'!E113))),'Data Summary'!CQ119="Yes"),OFFSET('Sanitation Data'!$E$6,0,10*ROW('Sanitation Data'!E113)),NA())</f>
        <v>#N/A</v>
      </c>
      <c r="AC119" s="505" t="e">
        <f ca="1">+IF(AND(ISNUMBER(OFFSET('Sanitation Data'!$E$10,0,10*ROW('Sanitation Data'!E113))),'Data Summary'!CR119="Yes"),OFFSET('Sanitation Data'!$E$10,0,10*ROW('Sanitation Data'!E113)),NA())</f>
        <v>#N/A</v>
      </c>
      <c r="AD119" s="505" t="e">
        <f ca="1">+IF(AND(ISNUMBER(OFFSET('Sanitation Data'!$E$11,0,10*ROW('Sanitation Data'!E113))),'Data Summary'!CS119="Yes"),OFFSET('Sanitation Data'!$E$11,0,10*ROW('Sanitation Data'!E113)),NA())</f>
        <v>#N/A</v>
      </c>
      <c r="AE119" s="505" t="e">
        <f ca="1">+IF(AND(ISNUMBER(OFFSET('Sanitation Data'!$E$12,0,10*ROW('Sanitation Data'!E113))),'Data Summary'!CT119="Yes"),OFFSET('Sanitation Data'!$E$12,0,10*ROW('Sanitation Data'!E113)),NA())</f>
        <v>#N/A</v>
      </c>
      <c r="AF119" s="505" t="e">
        <f ca="1">+IF(AND(ISNUMBER(OFFSET('Sanitation Data'!$F$4,0,10*ROW('Sanitation Data'!F113))),'Data Summary'!CU119="Yes"),100-OFFSET('Sanitation Data'!$F$4,0,10*ROW('Sanitation Data'!F113)),NA())</f>
        <v>#N/A</v>
      </c>
      <c r="AG119" s="505" t="e">
        <f ca="1">+IF(AND(ISNUMBER(OFFSET('Sanitation Data'!$F$6,0,10*ROW('Sanitation Data'!F113))),'Data Summary'!CV119="Yes"),OFFSET('Sanitation Data'!$F$6,0,10*ROW('Sanitation Data'!F113)),NA())</f>
        <v>#N/A</v>
      </c>
      <c r="AH119" s="505" t="e">
        <f ca="1">+IF(AND(ISNUMBER(OFFSET('Sanitation Data'!$F$10,0,10*ROW('Sanitation Data'!F113))),'Data Summary'!CW119="Yes"),OFFSET('Sanitation Data'!$F$10,0,10*ROW('Sanitation Data'!F113)),NA())</f>
        <v>#N/A</v>
      </c>
      <c r="AI119" s="505" t="e">
        <f ca="1">+IF(AND(ISNUMBER(OFFSET('Sanitation Data'!$F$11,0,10*ROW('Sanitation Data'!F113))),'Data Summary'!CX119="Yes"),OFFSET('Sanitation Data'!$F$11,0,10*ROW('Sanitation Data'!F113)),NA())</f>
        <v>#N/A</v>
      </c>
      <c r="AJ119" s="505" t="e">
        <f ca="1">+IF(AND(ISNUMBER(OFFSET('Sanitation Data'!$F$12,0,10*ROW('Sanitation Data'!F113))),'Data Summary'!CY119="Yes"),OFFSET('Sanitation Data'!$F$12,0,10*ROW('Sanitation Data'!F113)),NA())</f>
        <v>#N/A</v>
      </c>
      <c r="AK119" s="505" t="e">
        <f ca="1">+IF(AND(ISNUMBER(OFFSET('Sanitation Data'!$G$4,0,10*ROW('Sanitation Data'!G113))),'Data Summary'!CZ119="Yes"),100-OFFSET('Sanitation Data'!$G$4,0,10*ROW('Sanitation Data'!G113)),NA())</f>
        <v>#N/A</v>
      </c>
      <c r="AL119" s="505" t="e">
        <f ca="1">+IF(AND(ISNUMBER(OFFSET('Sanitation Data'!$G$6,0,10*ROW('Sanitation Data'!G113))),'Data Summary'!DA119="Yes"),OFFSET('Sanitation Data'!$G$6,0,10*ROW('Sanitation Data'!G113)),NA())</f>
        <v>#N/A</v>
      </c>
      <c r="AM119" s="505" t="e">
        <f ca="1">+IF(AND(ISNUMBER(OFFSET('Sanitation Data'!$G$10,0,10*ROW('Sanitation Data'!G113))),'Data Summary'!DB119="Yes"),OFFSET('Sanitation Data'!$G$10,0,10*ROW('Sanitation Data'!G113)),NA())</f>
        <v>#N/A</v>
      </c>
      <c r="AN119" s="505" t="e">
        <f ca="1">+IF(AND(ISNUMBER(OFFSET('Sanitation Data'!$G$11,0,10*ROW('Sanitation Data'!G113))),'Data Summary'!DC119="Yes"),OFFSET('Sanitation Data'!$G$11,0,10*ROW('Sanitation Data'!G113)),NA())</f>
        <v>#N/A</v>
      </c>
      <c r="AO119" s="505" t="e">
        <f ca="1">+IF(AND(ISNUMBER(OFFSET('Sanitation Data'!$G$12,0,10*ROW('Sanitation Data'!G113))),'Data Summary'!DD119="Yes"),OFFSET('Sanitation Data'!$G$12,0,10*ROW('Sanitation Data'!G113)),NA())</f>
        <v>#N/A</v>
      </c>
      <c r="AP119" s="505" t="e">
        <f ca="1">+IF(AND(ISNUMBER(OFFSET('Sanitation Data'!$H$4,0,10*ROW('Sanitation Data'!H113))),'Data Summary'!DE119="Yes"),100-OFFSET('Sanitation Data'!$H$4,0,10*ROW('Sanitation Data'!H113)),NA())</f>
        <v>#N/A</v>
      </c>
      <c r="AQ119" s="505" t="e">
        <f ca="1">+IF(AND(ISNUMBER(OFFSET('Sanitation Data'!$H$6,0,10*ROW('Sanitation Data'!H113))),'Data Summary'!DF119="Yes"),OFFSET('Sanitation Data'!$H$6,0,10*ROW('Sanitation Data'!H113)),NA())</f>
        <v>#N/A</v>
      </c>
      <c r="AR119" s="505" t="e">
        <f ca="1">+IF(AND(ISNUMBER(OFFSET('Sanitation Data'!$H$10,0,10*ROW('Sanitation Data'!H113))),'Data Summary'!DG119="Yes"),OFFSET('Sanitation Data'!$H$10,0,10*ROW('Sanitation Data'!H113)),NA())</f>
        <v>#N/A</v>
      </c>
      <c r="AS119" s="505" t="e">
        <f ca="1">+IF(AND(ISNUMBER(OFFSET('Sanitation Data'!$H$11,0,10*ROW('Sanitation Data'!H113))),'Data Summary'!DH119="Yes"),OFFSET('Sanitation Data'!$H$11,0,10*ROW('Sanitation Data'!H113)),NA())</f>
        <v>#N/A</v>
      </c>
      <c r="AT119" s="505" t="e">
        <f ca="1">+IF(AND(ISNUMBER(OFFSET('Sanitation Data'!$H$12,0,10*ROW('Sanitation Data'!H113))),'Data Summary'!DI119="Yes"),OFFSET('Sanitation Data'!$H$12,0,10*ROW('Sanitation Data'!H113)),NA())</f>
        <v>#N/A</v>
      </c>
      <c r="AU119" s="505" t="e">
        <f ca="1">+IF(AND(ISNUMBER(OFFSET('Sanitation Data'!$I$4,0,10*ROW('Sanitation Data'!I113))),'Data Summary'!DJ119="Yes"),100-OFFSET('Sanitation Data'!$I$4,0,10*ROW('Sanitation Data'!I113)),NA())</f>
        <v>#N/A</v>
      </c>
      <c r="AV119" s="505" t="e">
        <f ca="1">+IF(AND(ISNUMBER(OFFSET('Sanitation Data'!$I$6,0,10*ROW('Sanitation Data'!I113))),'Data Summary'!DK119="Yes"),OFFSET('Sanitation Data'!$I$6,0,10*ROW('Sanitation Data'!I113)),NA())</f>
        <v>#N/A</v>
      </c>
      <c r="AW119" s="505" t="e">
        <f ca="1">+IF(AND(ISNUMBER(OFFSET('Sanitation Data'!$I$10,0,10*ROW('Sanitation Data'!I113))),'Data Summary'!DL119="Yes"),OFFSET('Sanitation Data'!$I$10,0,10*ROW('Sanitation Data'!I113)),NA())</f>
        <v>#N/A</v>
      </c>
      <c r="AX119" s="505" t="e">
        <f ca="1">+IF(AND(ISNUMBER(OFFSET('Sanitation Data'!$I$11,0,10*ROW('Sanitation Data'!I113))),'Data Summary'!DM119="Yes"),OFFSET('Sanitation Data'!$I$11,0,10*ROW('Sanitation Data'!I113)),NA())</f>
        <v>#N/A</v>
      </c>
      <c r="AY119" s="505" t="e">
        <f ca="1">+IF(AND(ISNUMBER(OFFSET('Sanitation Data'!$I$12,0,10*ROW('Sanitation Data'!I113))),'Data Summary'!DN119="Yes"),OFFSET('Sanitation Data'!$I$12,0,10*ROW('Sanitation Data'!I113)),NA())</f>
        <v>#N/A</v>
      </c>
      <c r="AZ119" s="506" t="e">
        <f ca="1">+IF(AND(ISNUMBER(OFFSET('Hygiene Data'!$D$5,0,10*ROW('Hygiene Data'!D113))),'Data Summary'!DO119="Yes"),OFFSET('Hygiene Data'!$D$5,0,10*ROW('Hygiene Data'!D113)),NA())</f>
        <v>#N/A</v>
      </c>
      <c r="BA119" s="506" t="e">
        <f ca="1">+IF(AND(ISNUMBER(OFFSET('Hygiene Data'!$D$7,0,10*ROW('Hygiene Data'!D113))),'Data Summary'!DP119="Yes"),OFFSET('Hygiene Data'!$D$7,0,10*ROW('Hygiene Data'!D113)),NA())</f>
        <v>#N/A</v>
      </c>
      <c r="BB119" s="506" t="e">
        <f ca="1">+IF(AND(ISNUMBER(OFFSET('Hygiene Data'!$D$9,0,10*ROW('Hygiene Data'!D113))),'Data Summary'!DQ119="Yes"),OFFSET('Hygiene Data'!$D$9,0,10*ROW('Hygiene Data'!D113)),NA())</f>
        <v>#N/A</v>
      </c>
      <c r="BC119" s="506" t="e">
        <f ca="1">+IF(AND(ISNUMBER(OFFSET('Hygiene Data'!$E$5,0,10*ROW('Hygiene Data'!E113))),'Data Summary'!DR119="Yes"),OFFSET('Hygiene Data'!$E$5,0,10*ROW('Hygiene Data'!E113)),NA())</f>
        <v>#N/A</v>
      </c>
      <c r="BD119" s="506" t="e">
        <f ca="1">+IF(AND(ISNUMBER(OFFSET('Hygiene Data'!$E$7,0,10*ROW('Hygiene Data'!E113))),'Data Summary'!DS119="Yes"),OFFSET('Hygiene Data'!$E$7,0,10*ROW('Hygiene Data'!E113)),NA())</f>
        <v>#N/A</v>
      </c>
      <c r="BE119" s="506" t="e">
        <f ca="1">+IF(AND(ISNUMBER(OFFSET('Hygiene Data'!$E$9,0,10*ROW('Hygiene Data'!E113))),'Data Summary'!DT119="Yes"),OFFSET('Hygiene Data'!$E$9,0,10*ROW('Hygiene Data'!E113)),NA())</f>
        <v>#N/A</v>
      </c>
      <c r="BF119" s="506" t="e">
        <f ca="1">+IF(AND(ISNUMBER(OFFSET('Hygiene Data'!$F$5,0,10*ROW('Hygiene Data'!F113))),'Data Summary'!DU119="Yes"),OFFSET('Hygiene Data'!$F$5,0,10*ROW('Hygiene Data'!F113)),NA())</f>
        <v>#N/A</v>
      </c>
      <c r="BG119" s="506" t="e">
        <f ca="1">+IF(AND(ISNUMBER(OFFSET('Hygiene Data'!$F$7,0,10*ROW('Hygiene Data'!F113))),'Data Summary'!DV119="Yes"),OFFSET('Hygiene Data'!$F$7,0,10*ROW('Hygiene Data'!F113)),NA())</f>
        <v>#N/A</v>
      </c>
      <c r="BH119" s="506" t="e">
        <f ca="1">+IF(AND(ISNUMBER(OFFSET('Hygiene Data'!$F$9,0,10*ROW('Hygiene Data'!F113))),'Data Summary'!DW119="Yes"),OFFSET('Hygiene Data'!$F$9,0,10*ROW('Hygiene Data'!F113)),NA())</f>
        <v>#N/A</v>
      </c>
      <c r="BI119" s="506" t="e">
        <f ca="1">+IF(AND(ISNUMBER(OFFSET('Hygiene Data'!$G$5,0,10*ROW('Hygiene Data'!G113))),'Data Summary'!DX119="Yes"),OFFSET('Hygiene Data'!$G$5,0,10*ROW('Hygiene Data'!G113)),NA())</f>
        <v>#N/A</v>
      </c>
      <c r="BJ119" s="506" t="e">
        <f ca="1">+IF(AND(ISNUMBER(OFFSET('Hygiene Data'!$G$7,0,10*ROW('Hygiene Data'!G113))),'Data Summary'!DY119="Yes"),OFFSET('Hygiene Data'!$G$7,0,10*ROW('Hygiene Data'!G113)),NA())</f>
        <v>#N/A</v>
      </c>
      <c r="BK119" s="506" t="e">
        <f ca="1">+IF(AND(ISNUMBER(OFFSET('Hygiene Data'!$G$9,0,10*ROW('Hygiene Data'!G113))),'Data Summary'!DZ119="Yes"),OFFSET('Hygiene Data'!$G$9,0,10*ROW('Hygiene Data'!G113)),NA())</f>
        <v>#N/A</v>
      </c>
      <c r="BL119" s="506" t="e">
        <f ca="1">+IF(AND(ISNUMBER(OFFSET('Hygiene Data'!$H$5,0,10*ROW('Hygiene Data'!H113))),'Data Summary'!EA119="Yes"),OFFSET('Hygiene Data'!$H$5,0,10*ROW('Hygiene Data'!H113)),NA())</f>
        <v>#N/A</v>
      </c>
      <c r="BM119" s="506" t="e">
        <f ca="1">+IF(AND(ISNUMBER(OFFSET('Hygiene Data'!$H$7,0,10*ROW('Hygiene Data'!H113))),'Data Summary'!EB119="Yes"),OFFSET('Hygiene Data'!$H$7,0,10*ROW('Hygiene Data'!H113)),NA())</f>
        <v>#N/A</v>
      </c>
      <c r="BN119" s="506" t="e">
        <f ca="1">+IF(AND(ISNUMBER(OFFSET('Hygiene Data'!$H$9,0,10*ROW('Hygiene Data'!H113))),'Data Summary'!EC119="Yes"),OFFSET('Hygiene Data'!$H$9,0,10*ROW('Hygiene Data'!H113)),NA())</f>
        <v>#N/A</v>
      </c>
      <c r="BO119" s="506" t="e">
        <f ca="1">+IF(AND(ISNUMBER(OFFSET('Hygiene Data'!$I$5,0,10*ROW('Hygiene Data'!I113))),'Data Summary'!ED119="Yes"),OFFSET('Hygiene Data'!$I$5,0,10*ROW('Hygiene Data'!I113)),NA())</f>
        <v>#N/A</v>
      </c>
      <c r="BP119" s="506" t="e">
        <f ca="1">+IF(AND(ISNUMBER(OFFSET('Hygiene Data'!$I$7,0,10*ROW('Hygiene Data'!I113))),'Data Summary'!EE119="Yes"),OFFSET('Hygiene Data'!$I$7,0,10*ROW('Hygiene Data'!I113)),NA())</f>
        <v>#N/A</v>
      </c>
      <c r="BQ119" s="506" t="e">
        <f ca="1">+IF(AND(ISNUMBER(OFFSET('Hygiene Data'!$I$9,0,10*ROW('Hygiene Data'!I113))),'Data Summary'!EF119="Yes"),OFFSET('Hygiene Data'!$I$9,0,10*ROW('Hygiene Data'!I113)),NA())</f>
        <v>#N/A</v>
      </c>
    </row>
    <row r="120" spans="1:69" x14ac:dyDescent="0.25">
      <c r="A120" s="502" t="e">
        <f ca="1">+RIGHT('Data Summary'!A120,LEN('Data Summary'!A120)-9)</f>
        <v>#VALUE!</v>
      </c>
      <c r="B120" s="476" t="str">
        <f ca="1">+IF(ISTEXT('Data Summary'!B120),'Data Summary'!B120,"")</f>
        <v/>
      </c>
      <c r="C120" s="503" t="e">
        <f ca="1">+VALUE('Data Summary'!C120)</f>
        <v>#VALUE!</v>
      </c>
      <c r="D120" s="504" t="e">
        <f ca="1">+IF(AND(ISNUMBER(OFFSET('Water Data'!$D$4,0,10*ROW('Water Data'!D114))),'Data Summary'!BS120="Yes"),100-OFFSET('Water Data'!$D$4,0,10*ROW('Water Data'!D114)),NA())</f>
        <v>#N/A</v>
      </c>
      <c r="E120" s="504" t="e">
        <f ca="1">+IF(AND(ISNUMBER(OFFSET('Water Data'!$D$6,0,10*ROW('Water Data'!D114))),'Data Summary'!BT120="Yes"),OFFSET('Water Data'!$D$6,0,10*ROW('Water Data'!D114)),NA())</f>
        <v>#N/A</v>
      </c>
      <c r="F120" s="504" t="e">
        <f ca="1">+IF(AND(ISNUMBER(OFFSET('Water Data'!$D$9,0,10*ROW('Water Data'!D114))),'Data Summary'!BU120="Yes"),OFFSET('Water Data'!$D$9,0,10*ROW('Water Data'!D114)),NA())</f>
        <v>#N/A</v>
      </c>
      <c r="G120" s="504" t="e">
        <f ca="1">+IF(AND(ISNUMBER(OFFSET('Water Data'!$E$4,0,10*ROW('Water Data'!E114))),'Data Summary'!BV120="Yes"),100-OFFSET('Water Data'!$E$4,0,10*ROW('Water Data'!E114)),NA())</f>
        <v>#N/A</v>
      </c>
      <c r="H120" s="504" t="e">
        <f ca="1">+IF(AND(ISNUMBER(OFFSET('Water Data'!$E$6,0,10*ROW('Water Data'!E114))),'Data Summary'!BW120="Yes"),OFFSET('Water Data'!$E$6,0,10*ROW('Water Data'!E114)),NA())</f>
        <v>#N/A</v>
      </c>
      <c r="I120" s="504" t="e">
        <f ca="1">+IF(AND(ISNUMBER(OFFSET('Water Data'!$E$9,0,10*ROW('Water Data'!E114))),'Data Summary'!BX120="Yes"),OFFSET('Water Data'!$E$9,0,10*ROW('Water Data'!E114)),NA())</f>
        <v>#N/A</v>
      </c>
      <c r="J120" s="504" t="e">
        <f ca="1">+IF(AND(ISNUMBER(OFFSET('Water Data'!$F$4,0,10*ROW('Water Data'!F114))),'Data Summary'!BY120="Yes"),100-OFFSET('Water Data'!$F$4,0,10*ROW('Water Data'!F114)),NA())</f>
        <v>#N/A</v>
      </c>
      <c r="K120" s="504" t="e">
        <f ca="1">+IF(AND(ISNUMBER(OFFSET('Water Data'!$F$6,0,10*ROW('Water Data'!F114))),'Data Summary'!BZ120="Yes"),OFFSET('Water Data'!$F$6,0,10*ROW('Water Data'!F114)),NA())</f>
        <v>#N/A</v>
      </c>
      <c r="L120" s="504" t="e">
        <f ca="1">+IF(AND(ISNUMBER(OFFSET('Water Data'!$F$9,0,10*ROW('Water Data'!F114))),'Data Summary'!CA120="Yes"),OFFSET('Water Data'!$F$9,0,10*ROW('Water Data'!F114)),NA())</f>
        <v>#N/A</v>
      </c>
      <c r="M120" s="504" t="e">
        <f ca="1">+IF(AND(ISNUMBER(OFFSET('Water Data'!$G$4,0,10*ROW('Water Data'!G114))),'Data Summary'!CB120="Yes"),100-OFFSET('Water Data'!$G$4,0,10*ROW('Water Data'!G114)),NA())</f>
        <v>#N/A</v>
      </c>
      <c r="N120" s="504" t="e">
        <f ca="1">+IF(AND(ISNUMBER(OFFSET('Water Data'!$G$6,0,10*ROW('Water Data'!G114))),'Data Summary'!CC120="Yes"),OFFSET('Water Data'!$G$6,0,10*ROW('Water Data'!G114)),NA())</f>
        <v>#N/A</v>
      </c>
      <c r="O120" s="504" t="e">
        <f ca="1">+IF(AND(ISNUMBER(OFFSET('Water Data'!$G$9,0,10*ROW('Water Data'!G114))),'Data Summary'!CD120="Yes"),OFFSET('Water Data'!$G$9,0,10*ROW('Water Data'!G114)),NA())</f>
        <v>#N/A</v>
      </c>
      <c r="P120" s="504" t="e">
        <f ca="1">+IF(AND(ISNUMBER(OFFSET('Water Data'!$H$4,0,10*ROW('Water Data'!H114))),'Data Summary'!CE120="Yes"),100-OFFSET('Water Data'!$H$4,0,10*ROW('Water Data'!H114)),NA())</f>
        <v>#N/A</v>
      </c>
      <c r="Q120" s="504" t="e">
        <f ca="1">+IF(AND(ISNUMBER(OFFSET('Water Data'!$H$6,0,10*ROW('Water Data'!H114))),'Data Summary'!CF120="Yes"),OFFSET('Water Data'!$H$6,0,10*ROW('Water Data'!H114)),NA())</f>
        <v>#N/A</v>
      </c>
      <c r="R120" s="504" t="e">
        <f ca="1">+IF(AND(ISNUMBER(OFFSET('Water Data'!$H$9,0,10*ROW('Water Data'!H114))),'Data Summary'!CG120="Yes"),OFFSET('Water Data'!$H$9,0,10*ROW('Water Data'!H114)),NA())</f>
        <v>#N/A</v>
      </c>
      <c r="S120" s="504" t="e">
        <f ca="1">+IF(AND(ISNUMBER(OFFSET('Water Data'!$I$4,0,10*ROW('Water Data'!I114))),'Data Summary'!CH120="Yes"),100-OFFSET('Water Data'!$I$4,0,10*ROW('Water Data'!I114)),NA())</f>
        <v>#N/A</v>
      </c>
      <c r="T120" s="504" t="e">
        <f ca="1">+IF(AND(ISNUMBER(OFFSET('Water Data'!$I$6,0,10*ROW('Water Data'!I114))),'Data Summary'!CI120="Yes"),OFFSET('Water Data'!$I$6,0,10*ROW('Water Data'!I114)),NA())</f>
        <v>#N/A</v>
      </c>
      <c r="U120" s="504" t="e">
        <f ca="1">+IF(AND(ISNUMBER(OFFSET('Water Data'!$I$9,0,10*ROW('Water Data'!I114))),'Data Summary'!CJ120="Yes"),OFFSET('Water Data'!$I$9,0,10*ROW('Water Data'!I114)),NA())</f>
        <v>#N/A</v>
      </c>
      <c r="V120" s="505" t="e">
        <f ca="1">+IF(AND(ISNUMBER(OFFSET('Sanitation Data'!$D$4,0,10*ROW('Sanitation Data'!D114))),'Data Summary'!CK120="Yes"),100-OFFSET('Sanitation Data'!$D$4,0,10*ROW('Sanitation Data'!D114)),NA())</f>
        <v>#N/A</v>
      </c>
      <c r="W120" s="505" t="e">
        <f ca="1">+IF(AND(ISNUMBER(OFFSET('Sanitation Data'!$D$6,0,10*ROW('Sanitation Data'!D114))),'Data Summary'!CL120="Yes"),OFFSET('Sanitation Data'!$D$6,0,10*ROW('Sanitation Data'!D114)),NA())</f>
        <v>#N/A</v>
      </c>
      <c r="X120" s="505" t="e">
        <f ca="1">+IF(AND(ISNUMBER(OFFSET('Sanitation Data'!$D$10,0,10*ROW('Sanitation Data'!D114))),'Data Summary'!CM120="Yes"),OFFSET('Sanitation Data'!$D$10,0,10*ROW('Sanitation Data'!D114)),NA())</f>
        <v>#N/A</v>
      </c>
      <c r="Y120" s="505" t="e">
        <f ca="1">+IF(AND(ISNUMBER(OFFSET('Sanitation Data'!$D$11,0,10*ROW('Sanitation Data'!D114))),'Data Summary'!CN120="Yes"),OFFSET('Sanitation Data'!$D$11,0,10*ROW('Sanitation Data'!D114)),NA())</f>
        <v>#N/A</v>
      </c>
      <c r="Z120" s="505" t="e">
        <f ca="1">+IF(AND(ISNUMBER(OFFSET('Sanitation Data'!$D$12,0,10*ROW('Sanitation Data'!D114))),'Data Summary'!CO120="Yes"),OFFSET('Sanitation Data'!$D$12,0,10*ROW('Sanitation Data'!D114)),NA())</f>
        <v>#N/A</v>
      </c>
      <c r="AA120" s="505" t="e">
        <f ca="1">+IF(AND(ISNUMBER(OFFSET('Sanitation Data'!$E$4,0,10*ROW('Sanitation Data'!E114))),'Data Summary'!CP120="Yes"),100-OFFSET('Sanitation Data'!$E$4,0,10*ROW('Sanitation Data'!E114)),NA())</f>
        <v>#N/A</v>
      </c>
      <c r="AB120" s="505" t="e">
        <f ca="1">+IF(AND(ISNUMBER(OFFSET('Sanitation Data'!$E$6,0,10*ROW('Sanitation Data'!E114))),'Data Summary'!CQ120="Yes"),OFFSET('Sanitation Data'!$E$6,0,10*ROW('Sanitation Data'!E114)),NA())</f>
        <v>#N/A</v>
      </c>
      <c r="AC120" s="505" t="e">
        <f ca="1">+IF(AND(ISNUMBER(OFFSET('Sanitation Data'!$E$10,0,10*ROW('Sanitation Data'!E114))),'Data Summary'!CR120="Yes"),OFFSET('Sanitation Data'!$E$10,0,10*ROW('Sanitation Data'!E114)),NA())</f>
        <v>#N/A</v>
      </c>
      <c r="AD120" s="505" t="e">
        <f ca="1">+IF(AND(ISNUMBER(OFFSET('Sanitation Data'!$E$11,0,10*ROW('Sanitation Data'!E114))),'Data Summary'!CS120="Yes"),OFFSET('Sanitation Data'!$E$11,0,10*ROW('Sanitation Data'!E114)),NA())</f>
        <v>#N/A</v>
      </c>
      <c r="AE120" s="505" t="e">
        <f ca="1">+IF(AND(ISNUMBER(OFFSET('Sanitation Data'!$E$12,0,10*ROW('Sanitation Data'!E114))),'Data Summary'!CT120="Yes"),OFFSET('Sanitation Data'!$E$12,0,10*ROW('Sanitation Data'!E114)),NA())</f>
        <v>#N/A</v>
      </c>
      <c r="AF120" s="505" t="e">
        <f ca="1">+IF(AND(ISNUMBER(OFFSET('Sanitation Data'!$F$4,0,10*ROW('Sanitation Data'!F114))),'Data Summary'!CU120="Yes"),100-OFFSET('Sanitation Data'!$F$4,0,10*ROW('Sanitation Data'!F114)),NA())</f>
        <v>#N/A</v>
      </c>
      <c r="AG120" s="505" t="e">
        <f ca="1">+IF(AND(ISNUMBER(OFFSET('Sanitation Data'!$F$6,0,10*ROW('Sanitation Data'!F114))),'Data Summary'!CV120="Yes"),OFFSET('Sanitation Data'!$F$6,0,10*ROW('Sanitation Data'!F114)),NA())</f>
        <v>#N/A</v>
      </c>
      <c r="AH120" s="505" t="e">
        <f ca="1">+IF(AND(ISNUMBER(OFFSET('Sanitation Data'!$F$10,0,10*ROW('Sanitation Data'!F114))),'Data Summary'!CW120="Yes"),OFFSET('Sanitation Data'!$F$10,0,10*ROW('Sanitation Data'!F114)),NA())</f>
        <v>#N/A</v>
      </c>
      <c r="AI120" s="505" t="e">
        <f ca="1">+IF(AND(ISNUMBER(OFFSET('Sanitation Data'!$F$11,0,10*ROW('Sanitation Data'!F114))),'Data Summary'!CX120="Yes"),OFFSET('Sanitation Data'!$F$11,0,10*ROW('Sanitation Data'!F114)),NA())</f>
        <v>#N/A</v>
      </c>
      <c r="AJ120" s="505" t="e">
        <f ca="1">+IF(AND(ISNUMBER(OFFSET('Sanitation Data'!$F$12,0,10*ROW('Sanitation Data'!F114))),'Data Summary'!CY120="Yes"),OFFSET('Sanitation Data'!$F$12,0,10*ROW('Sanitation Data'!F114)),NA())</f>
        <v>#N/A</v>
      </c>
      <c r="AK120" s="505" t="e">
        <f ca="1">+IF(AND(ISNUMBER(OFFSET('Sanitation Data'!$G$4,0,10*ROW('Sanitation Data'!G114))),'Data Summary'!CZ120="Yes"),100-OFFSET('Sanitation Data'!$G$4,0,10*ROW('Sanitation Data'!G114)),NA())</f>
        <v>#N/A</v>
      </c>
      <c r="AL120" s="505" t="e">
        <f ca="1">+IF(AND(ISNUMBER(OFFSET('Sanitation Data'!$G$6,0,10*ROW('Sanitation Data'!G114))),'Data Summary'!DA120="Yes"),OFFSET('Sanitation Data'!$G$6,0,10*ROW('Sanitation Data'!G114)),NA())</f>
        <v>#N/A</v>
      </c>
      <c r="AM120" s="505" t="e">
        <f ca="1">+IF(AND(ISNUMBER(OFFSET('Sanitation Data'!$G$10,0,10*ROW('Sanitation Data'!G114))),'Data Summary'!DB120="Yes"),OFFSET('Sanitation Data'!$G$10,0,10*ROW('Sanitation Data'!G114)),NA())</f>
        <v>#N/A</v>
      </c>
      <c r="AN120" s="505" t="e">
        <f ca="1">+IF(AND(ISNUMBER(OFFSET('Sanitation Data'!$G$11,0,10*ROW('Sanitation Data'!G114))),'Data Summary'!DC120="Yes"),OFFSET('Sanitation Data'!$G$11,0,10*ROW('Sanitation Data'!G114)),NA())</f>
        <v>#N/A</v>
      </c>
      <c r="AO120" s="505" t="e">
        <f ca="1">+IF(AND(ISNUMBER(OFFSET('Sanitation Data'!$G$12,0,10*ROW('Sanitation Data'!G114))),'Data Summary'!DD120="Yes"),OFFSET('Sanitation Data'!$G$12,0,10*ROW('Sanitation Data'!G114)),NA())</f>
        <v>#N/A</v>
      </c>
      <c r="AP120" s="505" t="e">
        <f ca="1">+IF(AND(ISNUMBER(OFFSET('Sanitation Data'!$H$4,0,10*ROW('Sanitation Data'!H114))),'Data Summary'!DE120="Yes"),100-OFFSET('Sanitation Data'!$H$4,0,10*ROW('Sanitation Data'!H114)),NA())</f>
        <v>#N/A</v>
      </c>
      <c r="AQ120" s="505" t="e">
        <f ca="1">+IF(AND(ISNUMBER(OFFSET('Sanitation Data'!$H$6,0,10*ROW('Sanitation Data'!H114))),'Data Summary'!DF120="Yes"),OFFSET('Sanitation Data'!$H$6,0,10*ROW('Sanitation Data'!H114)),NA())</f>
        <v>#N/A</v>
      </c>
      <c r="AR120" s="505" t="e">
        <f ca="1">+IF(AND(ISNUMBER(OFFSET('Sanitation Data'!$H$10,0,10*ROW('Sanitation Data'!H114))),'Data Summary'!DG120="Yes"),OFFSET('Sanitation Data'!$H$10,0,10*ROW('Sanitation Data'!H114)),NA())</f>
        <v>#N/A</v>
      </c>
      <c r="AS120" s="505" t="e">
        <f ca="1">+IF(AND(ISNUMBER(OFFSET('Sanitation Data'!$H$11,0,10*ROW('Sanitation Data'!H114))),'Data Summary'!DH120="Yes"),OFFSET('Sanitation Data'!$H$11,0,10*ROW('Sanitation Data'!H114)),NA())</f>
        <v>#N/A</v>
      </c>
      <c r="AT120" s="505" t="e">
        <f ca="1">+IF(AND(ISNUMBER(OFFSET('Sanitation Data'!$H$12,0,10*ROW('Sanitation Data'!H114))),'Data Summary'!DI120="Yes"),OFFSET('Sanitation Data'!$H$12,0,10*ROW('Sanitation Data'!H114)),NA())</f>
        <v>#N/A</v>
      </c>
      <c r="AU120" s="505" t="e">
        <f ca="1">+IF(AND(ISNUMBER(OFFSET('Sanitation Data'!$I$4,0,10*ROW('Sanitation Data'!I114))),'Data Summary'!DJ120="Yes"),100-OFFSET('Sanitation Data'!$I$4,0,10*ROW('Sanitation Data'!I114)),NA())</f>
        <v>#N/A</v>
      </c>
      <c r="AV120" s="505" t="e">
        <f ca="1">+IF(AND(ISNUMBER(OFFSET('Sanitation Data'!$I$6,0,10*ROW('Sanitation Data'!I114))),'Data Summary'!DK120="Yes"),OFFSET('Sanitation Data'!$I$6,0,10*ROW('Sanitation Data'!I114)),NA())</f>
        <v>#N/A</v>
      </c>
      <c r="AW120" s="505" t="e">
        <f ca="1">+IF(AND(ISNUMBER(OFFSET('Sanitation Data'!$I$10,0,10*ROW('Sanitation Data'!I114))),'Data Summary'!DL120="Yes"),OFFSET('Sanitation Data'!$I$10,0,10*ROW('Sanitation Data'!I114)),NA())</f>
        <v>#N/A</v>
      </c>
      <c r="AX120" s="505" t="e">
        <f ca="1">+IF(AND(ISNUMBER(OFFSET('Sanitation Data'!$I$11,0,10*ROW('Sanitation Data'!I114))),'Data Summary'!DM120="Yes"),OFFSET('Sanitation Data'!$I$11,0,10*ROW('Sanitation Data'!I114)),NA())</f>
        <v>#N/A</v>
      </c>
      <c r="AY120" s="505" t="e">
        <f ca="1">+IF(AND(ISNUMBER(OFFSET('Sanitation Data'!$I$12,0,10*ROW('Sanitation Data'!I114))),'Data Summary'!DN120="Yes"),OFFSET('Sanitation Data'!$I$12,0,10*ROW('Sanitation Data'!I114)),NA())</f>
        <v>#N/A</v>
      </c>
      <c r="AZ120" s="506" t="e">
        <f ca="1">+IF(AND(ISNUMBER(OFFSET('Hygiene Data'!$D$5,0,10*ROW('Hygiene Data'!D114))),'Data Summary'!DO120="Yes"),OFFSET('Hygiene Data'!$D$5,0,10*ROW('Hygiene Data'!D114)),NA())</f>
        <v>#N/A</v>
      </c>
      <c r="BA120" s="506" t="e">
        <f ca="1">+IF(AND(ISNUMBER(OFFSET('Hygiene Data'!$D$7,0,10*ROW('Hygiene Data'!D114))),'Data Summary'!DP120="Yes"),OFFSET('Hygiene Data'!$D$7,0,10*ROW('Hygiene Data'!D114)),NA())</f>
        <v>#N/A</v>
      </c>
      <c r="BB120" s="506" t="e">
        <f ca="1">+IF(AND(ISNUMBER(OFFSET('Hygiene Data'!$D$9,0,10*ROW('Hygiene Data'!D114))),'Data Summary'!DQ120="Yes"),OFFSET('Hygiene Data'!$D$9,0,10*ROW('Hygiene Data'!D114)),NA())</f>
        <v>#N/A</v>
      </c>
      <c r="BC120" s="506" t="e">
        <f ca="1">+IF(AND(ISNUMBER(OFFSET('Hygiene Data'!$E$5,0,10*ROW('Hygiene Data'!E114))),'Data Summary'!DR120="Yes"),OFFSET('Hygiene Data'!$E$5,0,10*ROW('Hygiene Data'!E114)),NA())</f>
        <v>#N/A</v>
      </c>
      <c r="BD120" s="506" t="e">
        <f ca="1">+IF(AND(ISNUMBER(OFFSET('Hygiene Data'!$E$7,0,10*ROW('Hygiene Data'!E114))),'Data Summary'!DS120="Yes"),OFFSET('Hygiene Data'!$E$7,0,10*ROW('Hygiene Data'!E114)),NA())</f>
        <v>#N/A</v>
      </c>
      <c r="BE120" s="506" t="e">
        <f ca="1">+IF(AND(ISNUMBER(OFFSET('Hygiene Data'!$E$9,0,10*ROW('Hygiene Data'!E114))),'Data Summary'!DT120="Yes"),OFFSET('Hygiene Data'!$E$9,0,10*ROW('Hygiene Data'!E114)),NA())</f>
        <v>#N/A</v>
      </c>
      <c r="BF120" s="506" t="e">
        <f ca="1">+IF(AND(ISNUMBER(OFFSET('Hygiene Data'!$F$5,0,10*ROW('Hygiene Data'!F114))),'Data Summary'!DU120="Yes"),OFFSET('Hygiene Data'!$F$5,0,10*ROW('Hygiene Data'!F114)),NA())</f>
        <v>#N/A</v>
      </c>
      <c r="BG120" s="506" t="e">
        <f ca="1">+IF(AND(ISNUMBER(OFFSET('Hygiene Data'!$F$7,0,10*ROW('Hygiene Data'!F114))),'Data Summary'!DV120="Yes"),OFFSET('Hygiene Data'!$F$7,0,10*ROW('Hygiene Data'!F114)),NA())</f>
        <v>#N/A</v>
      </c>
      <c r="BH120" s="506" t="e">
        <f ca="1">+IF(AND(ISNUMBER(OFFSET('Hygiene Data'!$F$9,0,10*ROW('Hygiene Data'!F114))),'Data Summary'!DW120="Yes"),OFFSET('Hygiene Data'!$F$9,0,10*ROW('Hygiene Data'!F114)),NA())</f>
        <v>#N/A</v>
      </c>
      <c r="BI120" s="506" t="e">
        <f ca="1">+IF(AND(ISNUMBER(OFFSET('Hygiene Data'!$G$5,0,10*ROW('Hygiene Data'!G114))),'Data Summary'!DX120="Yes"),OFFSET('Hygiene Data'!$G$5,0,10*ROW('Hygiene Data'!G114)),NA())</f>
        <v>#N/A</v>
      </c>
      <c r="BJ120" s="506" t="e">
        <f ca="1">+IF(AND(ISNUMBER(OFFSET('Hygiene Data'!$G$7,0,10*ROW('Hygiene Data'!G114))),'Data Summary'!DY120="Yes"),OFFSET('Hygiene Data'!$G$7,0,10*ROW('Hygiene Data'!G114)),NA())</f>
        <v>#N/A</v>
      </c>
      <c r="BK120" s="506" t="e">
        <f ca="1">+IF(AND(ISNUMBER(OFFSET('Hygiene Data'!$G$9,0,10*ROW('Hygiene Data'!G114))),'Data Summary'!DZ120="Yes"),OFFSET('Hygiene Data'!$G$9,0,10*ROW('Hygiene Data'!G114)),NA())</f>
        <v>#N/A</v>
      </c>
      <c r="BL120" s="506" t="e">
        <f ca="1">+IF(AND(ISNUMBER(OFFSET('Hygiene Data'!$H$5,0,10*ROW('Hygiene Data'!H114))),'Data Summary'!EA120="Yes"),OFFSET('Hygiene Data'!$H$5,0,10*ROW('Hygiene Data'!H114)),NA())</f>
        <v>#N/A</v>
      </c>
      <c r="BM120" s="506" t="e">
        <f ca="1">+IF(AND(ISNUMBER(OFFSET('Hygiene Data'!$H$7,0,10*ROW('Hygiene Data'!H114))),'Data Summary'!EB120="Yes"),OFFSET('Hygiene Data'!$H$7,0,10*ROW('Hygiene Data'!H114)),NA())</f>
        <v>#N/A</v>
      </c>
      <c r="BN120" s="506" t="e">
        <f ca="1">+IF(AND(ISNUMBER(OFFSET('Hygiene Data'!$H$9,0,10*ROW('Hygiene Data'!H114))),'Data Summary'!EC120="Yes"),OFFSET('Hygiene Data'!$H$9,0,10*ROW('Hygiene Data'!H114)),NA())</f>
        <v>#N/A</v>
      </c>
      <c r="BO120" s="506" t="e">
        <f ca="1">+IF(AND(ISNUMBER(OFFSET('Hygiene Data'!$I$5,0,10*ROW('Hygiene Data'!I114))),'Data Summary'!ED120="Yes"),OFFSET('Hygiene Data'!$I$5,0,10*ROW('Hygiene Data'!I114)),NA())</f>
        <v>#N/A</v>
      </c>
      <c r="BP120" s="506" t="e">
        <f ca="1">+IF(AND(ISNUMBER(OFFSET('Hygiene Data'!$I$7,0,10*ROW('Hygiene Data'!I114))),'Data Summary'!EE120="Yes"),OFFSET('Hygiene Data'!$I$7,0,10*ROW('Hygiene Data'!I114)),NA())</f>
        <v>#N/A</v>
      </c>
      <c r="BQ120" s="506" t="e">
        <f ca="1">+IF(AND(ISNUMBER(OFFSET('Hygiene Data'!$I$9,0,10*ROW('Hygiene Data'!I114))),'Data Summary'!EF120="Yes"),OFFSET('Hygiene Data'!$I$9,0,10*ROW('Hygiene Data'!I114)),NA())</f>
        <v>#N/A</v>
      </c>
    </row>
    <row r="121" spans="1:69" x14ac:dyDescent="0.25">
      <c r="A121" s="502" t="e">
        <f ca="1">+RIGHT('Data Summary'!A121,LEN('Data Summary'!A121)-9)</f>
        <v>#VALUE!</v>
      </c>
      <c r="B121" s="476" t="str">
        <f ca="1">+IF(ISTEXT('Data Summary'!B121),'Data Summary'!B121,"")</f>
        <v/>
      </c>
      <c r="C121" s="503" t="e">
        <f ca="1">+VALUE('Data Summary'!C121)</f>
        <v>#VALUE!</v>
      </c>
      <c r="D121" s="504" t="e">
        <f ca="1">+IF(AND(ISNUMBER(OFFSET('Water Data'!$D$4,0,10*ROW('Water Data'!D115))),'Data Summary'!BS121="Yes"),100-OFFSET('Water Data'!$D$4,0,10*ROW('Water Data'!D115)),NA())</f>
        <v>#N/A</v>
      </c>
      <c r="E121" s="504" t="e">
        <f ca="1">+IF(AND(ISNUMBER(OFFSET('Water Data'!$D$6,0,10*ROW('Water Data'!D115))),'Data Summary'!BT121="Yes"),OFFSET('Water Data'!$D$6,0,10*ROW('Water Data'!D115)),NA())</f>
        <v>#N/A</v>
      </c>
      <c r="F121" s="504" t="e">
        <f ca="1">+IF(AND(ISNUMBER(OFFSET('Water Data'!$D$9,0,10*ROW('Water Data'!D115))),'Data Summary'!BU121="Yes"),OFFSET('Water Data'!$D$9,0,10*ROW('Water Data'!D115)),NA())</f>
        <v>#N/A</v>
      </c>
      <c r="G121" s="504" t="e">
        <f ca="1">+IF(AND(ISNUMBER(OFFSET('Water Data'!$E$4,0,10*ROW('Water Data'!E115))),'Data Summary'!BV121="Yes"),100-OFFSET('Water Data'!$E$4,0,10*ROW('Water Data'!E115)),NA())</f>
        <v>#N/A</v>
      </c>
      <c r="H121" s="504" t="e">
        <f ca="1">+IF(AND(ISNUMBER(OFFSET('Water Data'!$E$6,0,10*ROW('Water Data'!E115))),'Data Summary'!BW121="Yes"),OFFSET('Water Data'!$E$6,0,10*ROW('Water Data'!E115)),NA())</f>
        <v>#N/A</v>
      </c>
      <c r="I121" s="504" t="e">
        <f ca="1">+IF(AND(ISNUMBER(OFFSET('Water Data'!$E$9,0,10*ROW('Water Data'!E115))),'Data Summary'!BX121="Yes"),OFFSET('Water Data'!$E$9,0,10*ROW('Water Data'!E115)),NA())</f>
        <v>#N/A</v>
      </c>
      <c r="J121" s="504" t="e">
        <f ca="1">+IF(AND(ISNUMBER(OFFSET('Water Data'!$F$4,0,10*ROW('Water Data'!F115))),'Data Summary'!BY121="Yes"),100-OFFSET('Water Data'!$F$4,0,10*ROW('Water Data'!F115)),NA())</f>
        <v>#N/A</v>
      </c>
      <c r="K121" s="504" t="e">
        <f ca="1">+IF(AND(ISNUMBER(OFFSET('Water Data'!$F$6,0,10*ROW('Water Data'!F115))),'Data Summary'!BZ121="Yes"),OFFSET('Water Data'!$F$6,0,10*ROW('Water Data'!F115)),NA())</f>
        <v>#N/A</v>
      </c>
      <c r="L121" s="504" t="e">
        <f ca="1">+IF(AND(ISNUMBER(OFFSET('Water Data'!$F$9,0,10*ROW('Water Data'!F115))),'Data Summary'!CA121="Yes"),OFFSET('Water Data'!$F$9,0,10*ROW('Water Data'!F115)),NA())</f>
        <v>#N/A</v>
      </c>
      <c r="M121" s="504" t="e">
        <f ca="1">+IF(AND(ISNUMBER(OFFSET('Water Data'!$G$4,0,10*ROW('Water Data'!G115))),'Data Summary'!CB121="Yes"),100-OFFSET('Water Data'!$G$4,0,10*ROW('Water Data'!G115)),NA())</f>
        <v>#N/A</v>
      </c>
      <c r="N121" s="504" t="e">
        <f ca="1">+IF(AND(ISNUMBER(OFFSET('Water Data'!$G$6,0,10*ROW('Water Data'!G115))),'Data Summary'!CC121="Yes"),OFFSET('Water Data'!$G$6,0,10*ROW('Water Data'!G115)),NA())</f>
        <v>#N/A</v>
      </c>
      <c r="O121" s="504" t="e">
        <f ca="1">+IF(AND(ISNUMBER(OFFSET('Water Data'!$G$9,0,10*ROW('Water Data'!G115))),'Data Summary'!CD121="Yes"),OFFSET('Water Data'!$G$9,0,10*ROW('Water Data'!G115)),NA())</f>
        <v>#N/A</v>
      </c>
      <c r="P121" s="504" t="e">
        <f ca="1">+IF(AND(ISNUMBER(OFFSET('Water Data'!$H$4,0,10*ROW('Water Data'!H115))),'Data Summary'!CE121="Yes"),100-OFFSET('Water Data'!$H$4,0,10*ROW('Water Data'!H115)),NA())</f>
        <v>#N/A</v>
      </c>
      <c r="Q121" s="504" t="e">
        <f ca="1">+IF(AND(ISNUMBER(OFFSET('Water Data'!$H$6,0,10*ROW('Water Data'!H115))),'Data Summary'!CF121="Yes"),OFFSET('Water Data'!$H$6,0,10*ROW('Water Data'!H115)),NA())</f>
        <v>#N/A</v>
      </c>
      <c r="R121" s="504" t="e">
        <f ca="1">+IF(AND(ISNUMBER(OFFSET('Water Data'!$H$9,0,10*ROW('Water Data'!H115))),'Data Summary'!CG121="Yes"),OFFSET('Water Data'!$H$9,0,10*ROW('Water Data'!H115)),NA())</f>
        <v>#N/A</v>
      </c>
      <c r="S121" s="504" t="e">
        <f ca="1">+IF(AND(ISNUMBER(OFFSET('Water Data'!$I$4,0,10*ROW('Water Data'!I115))),'Data Summary'!CH121="Yes"),100-OFFSET('Water Data'!$I$4,0,10*ROW('Water Data'!I115)),NA())</f>
        <v>#N/A</v>
      </c>
      <c r="T121" s="504" t="e">
        <f ca="1">+IF(AND(ISNUMBER(OFFSET('Water Data'!$I$6,0,10*ROW('Water Data'!I115))),'Data Summary'!CI121="Yes"),OFFSET('Water Data'!$I$6,0,10*ROW('Water Data'!I115)),NA())</f>
        <v>#N/A</v>
      </c>
      <c r="U121" s="504" t="e">
        <f ca="1">+IF(AND(ISNUMBER(OFFSET('Water Data'!$I$9,0,10*ROW('Water Data'!I115))),'Data Summary'!CJ121="Yes"),OFFSET('Water Data'!$I$9,0,10*ROW('Water Data'!I115)),NA())</f>
        <v>#N/A</v>
      </c>
      <c r="V121" s="505" t="e">
        <f ca="1">+IF(AND(ISNUMBER(OFFSET('Sanitation Data'!$D$4,0,10*ROW('Sanitation Data'!D115))),'Data Summary'!CK121="Yes"),100-OFFSET('Sanitation Data'!$D$4,0,10*ROW('Sanitation Data'!D115)),NA())</f>
        <v>#N/A</v>
      </c>
      <c r="W121" s="505" t="e">
        <f ca="1">+IF(AND(ISNUMBER(OFFSET('Sanitation Data'!$D$6,0,10*ROW('Sanitation Data'!D115))),'Data Summary'!CL121="Yes"),OFFSET('Sanitation Data'!$D$6,0,10*ROW('Sanitation Data'!D115)),NA())</f>
        <v>#N/A</v>
      </c>
      <c r="X121" s="505" t="e">
        <f ca="1">+IF(AND(ISNUMBER(OFFSET('Sanitation Data'!$D$10,0,10*ROW('Sanitation Data'!D115))),'Data Summary'!CM121="Yes"),OFFSET('Sanitation Data'!$D$10,0,10*ROW('Sanitation Data'!D115)),NA())</f>
        <v>#N/A</v>
      </c>
      <c r="Y121" s="505" t="e">
        <f ca="1">+IF(AND(ISNUMBER(OFFSET('Sanitation Data'!$D$11,0,10*ROW('Sanitation Data'!D115))),'Data Summary'!CN121="Yes"),OFFSET('Sanitation Data'!$D$11,0,10*ROW('Sanitation Data'!D115)),NA())</f>
        <v>#N/A</v>
      </c>
      <c r="Z121" s="505" t="e">
        <f ca="1">+IF(AND(ISNUMBER(OFFSET('Sanitation Data'!$D$12,0,10*ROW('Sanitation Data'!D115))),'Data Summary'!CO121="Yes"),OFFSET('Sanitation Data'!$D$12,0,10*ROW('Sanitation Data'!D115)),NA())</f>
        <v>#N/A</v>
      </c>
      <c r="AA121" s="505" t="e">
        <f ca="1">+IF(AND(ISNUMBER(OFFSET('Sanitation Data'!$E$4,0,10*ROW('Sanitation Data'!E115))),'Data Summary'!CP121="Yes"),100-OFFSET('Sanitation Data'!$E$4,0,10*ROW('Sanitation Data'!E115)),NA())</f>
        <v>#N/A</v>
      </c>
      <c r="AB121" s="505" t="e">
        <f ca="1">+IF(AND(ISNUMBER(OFFSET('Sanitation Data'!$E$6,0,10*ROW('Sanitation Data'!E115))),'Data Summary'!CQ121="Yes"),OFFSET('Sanitation Data'!$E$6,0,10*ROW('Sanitation Data'!E115)),NA())</f>
        <v>#N/A</v>
      </c>
      <c r="AC121" s="505" t="e">
        <f ca="1">+IF(AND(ISNUMBER(OFFSET('Sanitation Data'!$E$10,0,10*ROW('Sanitation Data'!E115))),'Data Summary'!CR121="Yes"),OFFSET('Sanitation Data'!$E$10,0,10*ROW('Sanitation Data'!E115)),NA())</f>
        <v>#N/A</v>
      </c>
      <c r="AD121" s="505" t="e">
        <f ca="1">+IF(AND(ISNUMBER(OFFSET('Sanitation Data'!$E$11,0,10*ROW('Sanitation Data'!E115))),'Data Summary'!CS121="Yes"),OFFSET('Sanitation Data'!$E$11,0,10*ROW('Sanitation Data'!E115)),NA())</f>
        <v>#N/A</v>
      </c>
      <c r="AE121" s="505" t="e">
        <f ca="1">+IF(AND(ISNUMBER(OFFSET('Sanitation Data'!$E$12,0,10*ROW('Sanitation Data'!E115))),'Data Summary'!CT121="Yes"),OFFSET('Sanitation Data'!$E$12,0,10*ROW('Sanitation Data'!E115)),NA())</f>
        <v>#N/A</v>
      </c>
      <c r="AF121" s="505" t="e">
        <f ca="1">+IF(AND(ISNUMBER(OFFSET('Sanitation Data'!$F$4,0,10*ROW('Sanitation Data'!F115))),'Data Summary'!CU121="Yes"),100-OFFSET('Sanitation Data'!$F$4,0,10*ROW('Sanitation Data'!F115)),NA())</f>
        <v>#N/A</v>
      </c>
      <c r="AG121" s="505" t="e">
        <f ca="1">+IF(AND(ISNUMBER(OFFSET('Sanitation Data'!$F$6,0,10*ROW('Sanitation Data'!F115))),'Data Summary'!CV121="Yes"),OFFSET('Sanitation Data'!$F$6,0,10*ROW('Sanitation Data'!F115)),NA())</f>
        <v>#N/A</v>
      </c>
      <c r="AH121" s="505" t="e">
        <f ca="1">+IF(AND(ISNUMBER(OFFSET('Sanitation Data'!$F$10,0,10*ROW('Sanitation Data'!F115))),'Data Summary'!CW121="Yes"),OFFSET('Sanitation Data'!$F$10,0,10*ROW('Sanitation Data'!F115)),NA())</f>
        <v>#N/A</v>
      </c>
      <c r="AI121" s="505" t="e">
        <f ca="1">+IF(AND(ISNUMBER(OFFSET('Sanitation Data'!$F$11,0,10*ROW('Sanitation Data'!F115))),'Data Summary'!CX121="Yes"),OFFSET('Sanitation Data'!$F$11,0,10*ROW('Sanitation Data'!F115)),NA())</f>
        <v>#N/A</v>
      </c>
      <c r="AJ121" s="505" t="e">
        <f ca="1">+IF(AND(ISNUMBER(OFFSET('Sanitation Data'!$F$12,0,10*ROW('Sanitation Data'!F115))),'Data Summary'!CY121="Yes"),OFFSET('Sanitation Data'!$F$12,0,10*ROW('Sanitation Data'!F115)),NA())</f>
        <v>#N/A</v>
      </c>
      <c r="AK121" s="505" t="e">
        <f ca="1">+IF(AND(ISNUMBER(OFFSET('Sanitation Data'!$G$4,0,10*ROW('Sanitation Data'!G115))),'Data Summary'!CZ121="Yes"),100-OFFSET('Sanitation Data'!$G$4,0,10*ROW('Sanitation Data'!G115)),NA())</f>
        <v>#N/A</v>
      </c>
      <c r="AL121" s="505" t="e">
        <f ca="1">+IF(AND(ISNUMBER(OFFSET('Sanitation Data'!$G$6,0,10*ROW('Sanitation Data'!G115))),'Data Summary'!DA121="Yes"),OFFSET('Sanitation Data'!$G$6,0,10*ROW('Sanitation Data'!G115)),NA())</f>
        <v>#N/A</v>
      </c>
      <c r="AM121" s="505" t="e">
        <f ca="1">+IF(AND(ISNUMBER(OFFSET('Sanitation Data'!$G$10,0,10*ROW('Sanitation Data'!G115))),'Data Summary'!DB121="Yes"),OFFSET('Sanitation Data'!$G$10,0,10*ROW('Sanitation Data'!G115)),NA())</f>
        <v>#N/A</v>
      </c>
      <c r="AN121" s="505" t="e">
        <f ca="1">+IF(AND(ISNUMBER(OFFSET('Sanitation Data'!$G$11,0,10*ROW('Sanitation Data'!G115))),'Data Summary'!DC121="Yes"),OFFSET('Sanitation Data'!$G$11,0,10*ROW('Sanitation Data'!G115)),NA())</f>
        <v>#N/A</v>
      </c>
      <c r="AO121" s="505" t="e">
        <f ca="1">+IF(AND(ISNUMBER(OFFSET('Sanitation Data'!$G$12,0,10*ROW('Sanitation Data'!G115))),'Data Summary'!DD121="Yes"),OFFSET('Sanitation Data'!$G$12,0,10*ROW('Sanitation Data'!G115)),NA())</f>
        <v>#N/A</v>
      </c>
      <c r="AP121" s="505" t="e">
        <f ca="1">+IF(AND(ISNUMBER(OFFSET('Sanitation Data'!$H$4,0,10*ROW('Sanitation Data'!H115))),'Data Summary'!DE121="Yes"),100-OFFSET('Sanitation Data'!$H$4,0,10*ROW('Sanitation Data'!H115)),NA())</f>
        <v>#N/A</v>
      </c>
      <c r="AQ121" s="505" t="e">
        <f ca="1">+IF(AND(ISNUMBER(OFFSET('Sanitation Data'!$H$6,0,10*ROW('Sanitation Data'!H115))),'Data Summary'!DF121="Yes"),OFFSET('Sanitation Data'!$H$6,0,10*ROW('Sanitation Data'!H115)),NA())</f>
        <v>#N/A</v>
      </c>
      <c r="AR121" s="505" t="e">
        <f ca="1">+IF(AND(ISNUMBER(OFFSET('Sanitation Data'!$H$10,0,10*ROW('Sanitation Data'!H115))),'Data Summary'!DG121="Yes"),OFFSET('Sanitation Data'!$H$10,0,10*ROW('Sanitation Data'!H115)),NA())</f>
        <v>#N/A</v>
      </c>
      <c r="AS121" s="505" t="e">
        <f ca="1">+IF(AND(ISNUMBER(OFFSET('Sanitation Data'!$H$11,0,10*ROW('Sanitation Data'!H115))),'Data Summary'!DH121="Yes"),OFFSET('Sanitation Data'!$H$11,0,10*ROW('Sanitation Data'!H115)),NA())</f>
        <v>#N/A</v>
      </c>
      <c r="AT121" s="505" t="e">
        <f ca="1">+IF(AND(ISNUMBER(OFFSET('Sanitation Data'!$H$12,0,10*ROW('Sanitation Data'!H115))),'Data Summary'!DI121="Yes"),OFFSET('Sanitation Data'!$H$12,0,10*ROW('Sanitation Data'!H115)),NA())</f>
        <v>#N/A</v>
      </c>
      <c r="AU121" s="505" t="e">
        <f ca="1">+IF(AND(ISNUMBER(OFFSET('Sanitation Data'!$I$4,0,10*ROW('Sanitation Data'!I115))),'Data Summary'!DJ121="Yes"),100-OFFSET('Sanitation Data'!$I$4,0,10*ROW('Sanitation Data'!I115)),NA())</f>
        <v>#N/A</v>
      </c>
      <c r="AV121" s="505" t="e">
        <f ca="1">+IF(AND(ISNUMBER(OFFSET('Sanitation Data'!$I$6,0,10*ROW('Sanitation Data'!I115))),'Data Summary'!DK121="Yes"),OFFSET('Sanitation Data'!$I$6,0,10*ROW('Sanitation Data'!I115)),NA())</f>
        <v>#N/A</v>
      </c>
      <c r="AW121" s="505" t="e">
        <f ca="1">+IF(AND(ISNUMBER(OFFSET('Sanitation Data'!$I$10,0,10*ROW('Sanitation Data'!I115))),'Data Summary'!DL121="Yes"),OFFSET('Sanitation Data'!$I$10,0,10*ROW('Sanitation Data'!I115)),NA())</f>
        <v>#N/A</v>
      </c>
      <c r="AX121" s="505" t="e">
        <f ca="1">+IF(AND(ISNUMBER(OFFSET('Sanitation Data'!$I$11,0,10*ROW('Sanitation Data'!I115))),'Data Summary'!DM121="Yes"),OFFSET('Sanitation Data'!$I$11,0,10*ROW('Sanitation Data'!I115)),NA())</f>
        <v>#N/A</v>
      </c>
      <c r="AY121" s="505" t="e">
        <f ca="1">+IF(AND(ISNUMBER(OFFSET('Sanitation Data'!$I$12,0,10*ROW('Sanitation Data'!I115))),'Data Summary'!DN121="Yes"),OFFSET('Sanitation Data'!$I$12,0,10*ROW('Sanitation Data'!I115)),NA())</f>
        <v>#N/A</v>
      </c>
      <c r="AZ121" s="506" t="e">
        <f ca="1">+IF(AND(ISNUMBER(OFFSET('Hygiene Data'!$D$5,0,10*ROW('Hygiene Data'!D115))),'Data Summary'!DO121="Yes"),OFFSET('Hygiene Data'!$D$5,0,10*ROW('Hygiene Data'!D115)),NA())</f>
        <v>#N/A</v>
      </c>
      <c r="BA121" s="506" t="e">
        <f ca="1">+IF(AND(ISNUMBER(OFFSET('Hygiene Data'!$D$7,0,10*ROW('Hygiene Data'!D115))),'Data Summary'!DP121="Yes"),OFFSET('Hygiene Data'!$D$7,0,10*ROW('Hygiene Data'!D115)),NA())</f>
        <v>#N/A</v>
      </c>
      <c r="BB121" s="506" t="e">
        <f ca="1">+IF(AND(ISNUMBER(OFFSET('Hygiene Data'!$D$9,0,10*ROW('Hygiene Data'!D115))),'Data Summary'!DQ121="Yes"),OFFSET('Hygiene Data'!$D$9,0,10*ROW('Hygiene Data'!D115)),NA())</f>
        <v>#N/A</v>
      </c>
      <c r="BC121" s="506" t="e">
        <f ca="1">+IF(AND(ISNUMBER(OFFSET('Hygiene Data'!$E$5,0,10*ROW('Hygiene Data'!E115))),'Data Summary'!DR121="Yes"),OFFSET('Hygiene Data'!$E$5,0,10*ROW('Hygiene Data'!E115)),NA())</f>
        <v>#N/A</v>
      </c>
      <c r="BD121" s="506" t="e">
        <f ca="1">+IF(AND(ISNUMBER(OFFSET('Hygiene Data'!$E$7,0,10*ROW('Hygiene Data'!E115))),'Data Summary'!DS121="Yes"),OFFSET('Hygiene Data'!$E$7,0,10*ROW('Hygiene Data'!E115)),NA())</f>
        <v>#N/A</v>
      </c>
      <c r="BE121" s="506" t="e">
        <f ca="1">+IF(AND(ISNUMBER(OFFSET('Hygiene Data'!$E$9,0,10*ROW('Hygiene Data'!E115))),'Data Summary'!DT121="Yes"),OFFSET('Hygiene Data'!$E$9,0,10*ROW('Hygiene Data'!E115)),NA())</f>
        <v>#N/A</v>
      </c>
      <c r="BF121" s="506" t="e">
        <f ca="1">+IF(AND(ISNUMBER(OFFSET('Hygiene Data'!$F$5,0,10*ROW('Hygiene Data'!F115))),'Data Summary'!DU121="Yes"),OFFSET('Hygiene Data'!$F$5,0,10*ROW('Hygiene Data'!F115)),NA())</f>
        <v>#N/A</v>
      </c>
      <c r="BG121" s="506" t="e">
        <f ca="1">+IF(AND(ISNUMBER(OFFSET('Hygiene Data'!$F$7,0,10*ROW('Hygiene Data'!F115))),'Data Summary'!DV121="Yes"),OFFSET('Hygiene Data'!$F$7,0,10*ROW('Hygiene Data'!F115)),NA())</f>
        <v>#N/A</v>
      </c>
      <c r="BH121" s="506" t="e">
        <f ca="1">+IF(AND(ISNUMBER(OFFSET('Hygiene Data'!$F$9,0,10*ROW('Hygiene Data'!F115))),'Data Summary'!DW121="Yes"),OFFSET('Hygiene Data'!$F$9,0,10*ROW('Hygiene Data'!F115)),NA())</f>
        <v>#N/A</v>
      </c>
      <c r="BI121" s="506" t="e">
        <f ca="1">+IF(AND(ISNUMBER(OFFSET('Hygiene Data'!$G$5,0,10*ROW('Hygiene Data'!G115))),'Data Summary'!DX121="Yes"),OFFSET('Hygiene Data'!$G$5,0,10*ROW('Hygiene Data'!G115)),NA())</f>
        <v>#N/A</v>
      </c>
      <c r="BJ121" s="506" t="e">
        <f ca="1">+IF(AND(ISNUMBER(OFFSET('Hygiene Data'!$G$7,0,10*ROW('Hygiene Data'!G115))),'Data Summary'!DY121="Yes"),OFFSET('Hygiene Data'!$G$7,0,10*ROW('Hygiene Data'!G115)),NA())</f>
        <v>#N/A</v>
      </c>
      <c r="BK121" s="506" t="e">
        <f ca="1">+IF(AND(ISNUMBER(OFFSET('Hygiene Data'!$G$9,0,10*ROW('Hygiene Data'!G115))),'Data Summary'!DZ121="Yes"),OFFSET('Hygiene Data'!$G$9,0,10*ROW('Hygiene Data'!G115)),NA())</f>
        <v>#N/A</v>
      </c>
      <c r="BL121" s="506" t="e">
        <f ca="1">+IF(AND(ISNUMBER(OFFSET('Hygiene Data'!$H$5,0,10*ROW('Hygiene Data'!H115))),'Data Summary'!EA121="Yes"),OFFSET('Hygiene Data'!$H$5,0,10*ROW('Hygiene Data'!H115)),NA())</f>
        <v>#N/A</v>
      </c>
      <c r="BM121" s="506" t="e">
        <f ca="1">+IF(AND(ISNUMBER(OFFSET('Hygiene Data'!$H$7,0,10*ROW('Hygiene Data'!H115))),'Data Summary'!EB121="Yes"),OFFSET('Hygiene Data'!$H$7,0,10*ROW('Hygiene Data'!H115)),NA())</f>
        <v>#N/A</v>
      </c>
      <c r="BN121" s="506" t="e">
        <f ca="1">+IF(AND(ISNUMBER(OFFSET('Hygiene Data'!$H$9,0,10*ROW('Hygiene Data'!H115))),'Data Summary'!EC121="Yes"),OFFSET('Hygiene Data'!$H$9,0,10*ROW('Hygiene Data'!H115)),NA())</f>
        <v>#N/A</v>
      </c>
      <c r="BO121" s="506" t="e">
        <f ca="1">+IF(AND(ISNUMBER(OFFSET('Hygiene Data'!$I$5,0,10*ROW('Hygiene Data'!I115))),'Data Summary'!ED121="Yes"),OFFSET('Hygiene Data'!$I$5,0,10*ROW('Hygiene Data'!I115)),NA())</f>
        <v>#N/A</v>
      </c>
      <c r="BP121" s="506" t="e">
        <f ca="1">+IF(AND(ISNUMBER(OFFSET('Hygiene Data'!$I$7,0,10*ROW('Hygiene Data'!I115))),'Data Summary'!EE121="Yes"),OFFSET('Hygiene Data'!$I$7,0,10*ROW('Hygiene Data'!I115)),NA())</f>
        <v>#N/A</v>
      </c>
      <c r="BQ121" s="506" t="e">
        <f ca="1">+IF(AND(ISNUMBER(OFFSET('Hygiene Data'!$I$9,0,10*ROW('Hygiene Data'!I115))),'Data Summary'!EF121="Yes"),OFFSET('Hygiene Data'!$I$9,0,10*ROW('Hygiene Data'!I115)),NA())</f>
        <v>#N/A</v>
      </c>
    </row>
    <row r="122" spans="1:69" x14ac:dyDescent="0.25">
      <c r="A122" s="502" t="e">
        <f ca="1">+RIGHT('Data Summary'!A122,LEN('Data Summary'!A122)-9)</f>
        <v>#VALUE!</v>
      </c>
      <c r="B122" s="476" t="str">
        <f ca="1">+IF(ISTEXT('Data Summary'!B122),'Data Summary'!B122,"")</f>
        <v/>
      </c>
      <c r="C122" s="503" t="e">
        <f ca="1">+VALUE('Data Summary'!C122)</f>
        <v>#VALUE!</v>
      </c>
      <c r="D122" s="504" t="e">
        <f ca="1">+IF(AND(ISNUMBER(OFFSET('Water Data'!$D$4,0,10*ROW('Water Data'!D116))),'Data Summary'!BS122="Yes"),100-OFFSET('Water Data'!$D$4,0,10*ROW('Water Data'!D116)),NA())</f>
        <v>#N/A</v>
      </c>
      <c r="E122" s="504" t="e">
        <f ca="1">+IF(AND(ISNUMBER(OFFSET('Water Data'!$D$6,0,10*ROW('Water Data'!D116))),'Data Summary'!BT122="Yes"),OFFSET('Water Data'!$D$6,0,10*ROW('Water Data'!D116)),NA())</f>
        <v>#N/A</v>
      </c>
      <c r="F122" s="504" t="e">
        <f ca="1">+IF(AND(ISNUMBER(OFFSET('Water Data'!$D$9,0,10*ROW('Water Data'!D116))),'Data Summary'!BU122="Yes"),OFFSET('Water Data'!$D$9,0,10*ROW('Water Data'!D116)),NA())</f>
        <v>#N/A</v>
      </c>
      <c r="G122" s="504" t="e">
        <f ca="1">+IF(AND(ISNUMBER(OFFSET('Water Data'!$E$4,0,10*ROW('Water Data'!E116))),'Data Summary'!BV122="Yes"),100-OFFSET('Water Data'!$E$4,0,10*ROW('Water Data'!E116)),NA())</f>
        <v>#N/A</v>
      </c>
      <c r="H122" s="504" t="e">
        <f ca="1">+IF(AND(ISNUMBER(OFFSET('Water Data'!$E$6,0,10*ROW('Water Data'!E116))),'Data Summary'!BW122="Yes"),OFFSET('Water Data'!$E$6,0,10*ROW('Water Data'!E116)),NA())</f>
        <v>#N/A</v>
      </c>
      <c r="I122" s="504" t="e">
        <f ca="1">+IF(AND(ISNUMBER(OFFSET('Water Data'!$E$9,0,10*ROW('Water Data'!E116))),'Data Summary'!BX122="Yes"),OFFSET('Water Data'!$E$9,0,10*ROW('Water Data'!E116)),NA())</f>
        <v>#N/A</v>
      </c>
      <c r="J122" s="504" t="e">
        <f ca="1">+IF(AND(ISNUMBER(OFFSET('Water Data'!$F$4,0,10*ROW('Water Data'!F116))),'Data Summary'!BY122="Yes"),100-OFFSET('Water Data'!$F$4,0,10*ROW('Water Data'!F116)),NA())</f>
        <v>#N/A</v>
      </c>
      <c r="K122" s="504" t="e">
        <f ca="1">+IF(AND(ISNUMBER(OFFSET('Water Data'!$F$6,0,10*ROW('Water Data'!F116))),'Data Summary'!BZ122="Yes"),OFFSET('Water Data'!$F$6,0,10*ROW('Water Data'!F116)),NA())</f>
        <v>#N/A</v>
      </c>
      <c r="L122" s="504" t="e">
        <f ca="1">+IF(AND(ISNUMBER(OFFSET('Water Data'!$F$9,0,10*ROW('Water Data'!F116))),'Data Summary'!CA122="Yes"),OFFSET('Water Data'!$F$9,0,10*ROW('Water Data'!F116)),NA())</f>
        <v>#N/A</v>
      </c>
      <c r="M122" s="504" t="e">
        <f ca="1">+IF(AND(ISNUMBER(OFFSET('Water Data'!$G$4,0,10*ROW('Water Data'!G116))),'Data Summary'!CB122="Yes"),100-OFFSET('Water Data'!$G$4,0,10*ROW('Water Data'!G116)),NA())</f>
        <v>#N/A</v>
      </c>
      <c r="N122" s="504" t="e">
        <f ca="1">+IF(AND(ISNUMBER(OFFSET('Water Data'!$G$6,0,10*ROW('Water Data'!G116))),'Data Summary'!CC122="Yes"),OFFSET('Water Data'!$G$6,0,10*ROW('Water Data'!G116)),NA())</f>
        <v>#N/A</v>
      </c>
      <c r="O122" s="504" t="e">
        <f ca="1">+IF(AND(ISNUMBER(OFFSET('Water Data'!$G$9,0,10*ROW('Water Data'!G116))),'Data Summary'!CD122="Yes"),OFFSET('Water Data'!$G$9,0,10*ROW('Water Data'!G116)),NA())</f>
        <v>#N/A</v>
      </c>
      <c r="P122" s="504" t="e">
        <f ca="1">+IF(AND(ISNUMBER(OFFSET('Water Data'!$H$4,0,10*ROW('Water Data'!H116))),'Data Summary'!CE122="Yes"),100-OFFSET('Water Data'!$H$4,0,10*ROW('Water Data'!H116)),NA())</f>
        <v>#N/A</v>
      </c>
      <c r="Q122" s="504" t="e">
        <f ca="1">+IF(AND(ISNUMBER(OFFSET('Water Data'!$H$6,0,10*ROW('Water Data'!H116))),'Data Summary'!CF122="Yes"),OFFSET('Water Data'!$H$6,0,10*ROW('Water Data'!H116)),NA())</f>
        <v>#N/A</v>
      </c>
      <c r="R122" s="504" t="e">
        <f ca="1">+IF(AND(ISNUMBER(OFFSET('Water Data'!$H$9,0,10*ROW('Water Data'!H116))),'Data Summary'!CG122="Yes"),OFFSET('Water Data'!$H$9,0,10*ROW('Water Data'!H116)),NA())</f>
        <v>#N/A</v>
      </c>
      <c r="S122" s="504" t="e">
        <f ca="1">+IF(AND(ISNUMBER(OFFSET('Water Data'!$I$4,0,10*ROW('Water Data'!I116))),'Data Summary'!CH122="Yes"),100-OFFSET('Water Data'!$I$4,0,10*ROW('Water Data'!I116)),NA())</f>
        <v>#N/A</v>
      </c>
      <c r="T122" s="504" t="e">
        <f ca="1">+IF(AND(ISNUMBER(OFFSET('Water Data'!$I$6,0,10*ROW('Water Data'!I116))),'Data Summary'!CI122="Yes"),OFFSET('Water Data'!$I$6,0,10*ROW('Water Data'!I116)),NA())</f>
        <v>#N/A</v>
      </c>
      <c r="U122" s="504" t="e">
        <f ca="1">+IF(AND(ISNUMBER(OFFSET('Water Data'!$I$9,0,10*ROW('Water Data'!I116))),'Data Summary'!CJ122="Yes"),OFFSET('Water Data'!$I$9,0,10*ROW('Water Data'!I116)),NA())</f>
        <v>#N/A</v>
      </c>
      <c r="V122" s="505" t="e">
        <f ca="1">+IF(AND(ISNUMBER(OFFSET('Sanitation Data'!$D$4,0,10*ROW('Sanitation Data'!D116))),'Data Summary'!CK122="Yes"),100-OFFSET('Sanitation Data'!$D$4,0,10*ROW('Sanitation Data'!D116)),NA())</f>
        <v>#N/A</v>
      </c>
      <c r="W122" s="505" t="e">
        <f ca="1">+IF(AND(ISNUMBER(OFFSET('Sanitation Data'!$D$6,0,10*ROW('Sanitation Data'!D116))),'Data Summary'!CL122="Yes"),OFFSET('Sanitation Data'!$D$6,0,10*ROW('Sanitation Data'!D116)),NA())</f>
        <v>#N/A</v>
      </c>
      <c r="X122" s="505" t="e">
        <f ca="1">+IF(AND(ISNUMBER(OFFSET('Sanitation Data'!$D$10,0,10*ROW('Sanitation Data'!D116))),'Data Summary'!CM122="Yes"),OFFSET('Sanitation Data'!$D$10,0,10*ROW('Sanitation Data'!D116)),NA())</f>
        <v>#N/A</v>
      </c>
      <c r="Y122" s="505" t="e">
        <f ca="1">+IF(AND(ISNUMBER(OFFSET('Sanitation Data'!$D$11,0,10*ROW('Sanitation Data'!D116))),'Data Summary'!CN122="Yes"),OFFSET('Sanitation Data'!$D$11,0,10*ROW('Sanitation Data'!D116)),NA())</f>
        <v>#N/A</v>
      </c>
      <c r="Z122" s="505" t="e">
        <f ca="1">+IF(AND(ISNUMBER(OFFSET('Sanitation Data'!$D$12,0,10*ROW('Sanitation Data'!D116))),'Data Summary'!CO122="Yes"),OFFSET('Sanitation Data'!$D$12,0,10*ROW('Sanitation Data'!D116)),NA())</f>
        <v>#N/A</v>
      </c>
      <c r="AA122" s="505" t="e">
        <f ca="1">+IF(AND(ISNUMBER(OFFSET('Sanitation Data'!$E$4,0,10*ROW('Sanitation Data'!E116))),'Data Summary'!CP122="Yes"),100-OFFSET('Sanitation Data'!$E$4,0,10*ROW('Sanitation Data'!E116)),NA())</f>
        <v>#N/A</v>
      </c>
      <c r="AB122" s="505" t="e">
        <f ca="1">+IF(AND(ISNUMBER(OFFSET('Sanitation Data'!$E$6,0,10*ROW('Sanitation Data'!E116))),'Data Summary'!CQ122="Yes"),OFFSET('Sanitation Data'!$E$6,0,10*ROW('Sanitation Data'!E116)),NA())</f>
        <v>#N/A</v>
      </c>
      <c r="AC122" s="505" t="e">
        <f ca="1">+IF(AND(ISNUMBER(OFFSET('Sanitation Data'!$E$10,0,10*ROW('Sanitation Data'!E116))),'Data Summary'!CR122="Yes"),OFFSET('Sanitation Data'!$E$10,0,10*ROW('Sanitation Data'!E116)),NA())</f>
        <v>#N/A</v>
      </c>
      <c r="AD122" s="505" t="e">
        <f ca="1">+IF(AND(ISNUMBER(OFFSET('Sanitation Data'!$E$11,0,10*ROW('Sanitation Data'!E116))),'Data Summary'!CS122="Yes"),OFFSET('Sanitation Data'!$E$11,0,10*ROW('Sanitation Data'!E116)),NA())</f>
        <v>#N/A</v>
      </c>
      <c r="AE122" s="505" t="e">
        <f ca="1">+IF(AND(ISNUMBER(OFFSET('Sanitation Data'!$E$12,0,10*ROW('Sanitation Data'!E116))),'Data Summary'!CT122="Yes"),OFFSET('Sanitation Data'!$E$12,0,10*ROW('Sanitation Data'!E116)),NA())</f>
        <v>#N/A</v>
      </c>
      <c r="AF122" s="505" t="e">
        <f ca="1">+IF(AND(ISNUMBER(OFFSET('Sanitation Data'!$F$4,0,10*ROW('Sanitation Data'!F116))),'Data Summary'!CU122="Yes"),100-OFFSET('Sanitation Data'!$F$4,0,10*ROW('Sanitation Data'!F116)),NA())</f>
        <v>#N/A</v>
      </c>
      <c r="AG122" s="505" t="e">
        <f ca="1">+IF(AND(ISNUMBER(OFFSET('Sanitation Data'!$F$6,0,10*ROW('Sanitation Data'!F116))),'Data Summary'!CV122="Yes"),OFFSET('Sanitation Data'!$F$6,0,10*ROW('Sanitation Data'!F116)),NA())</f>
        <v>#N/A</v>
      </c>
      <c r="AH122" s="505" t="e">
        <f ca="1">+IF(AND(ISNUMBER(OFFSET('Sanitation Data'!$F$10,0,10*ROW('Sanitation Data'!F116))),'Data Summary'!CW122="Yes"),OFFSET('Sanitation Data'!$F$10,0,10*ROW('Sanitation Data'!F116)),NA())</f>
        <v>#N/A</v>
      </c>
      <c r="AI122" s="505" t="e">
        <f ca="1">+IF(AND(ISNUMBER(OFFSET('Sanitation Data'!$F$11,0,10*ROW('Sanitation Data'!F116))),'Data Summary'!CX122="Yes"),OFFSET('Sanitation Data'!$F$11,0,10*ROW('Sanitation Data'!F116)),NA())</f>
        <v>#N/A</v>
      </c>
      <c r="AJ122" s="505" t="e">
        <f ca="1">+IF(AND(ISNUMBER(OFFSET('Sanitation Data'!$F$12,0,10*ROW('Sanitation Data'!F116))),'Data Summary'!CY122="Yes"),OFFSET('Sanitation Data'!$F$12,0,10*ROW('Sanitation Data'!F116)),NA())</f>
        <v>#N/A</v>
      </c>
      <c r="AK122" s="505" t="e">
        <f ca="1">+IF(AND(ISNUMBER(OFFSET('Sanitation Data'!$G$4,0,10*ROW('Sanitation Data'!G116))),'Data Summary'!CZ122="Yes"),100-OFFSET('Sanitation Data'!$G$4,0,10*ROW('Sanitation Data'!G116)),NA())</f>
        <v>#N/A</v>
      </c>
      <c r="AL122" s="505" t="e">
        <f ca="1">+IF(AND(ISNUMBER(OFFSET('Sanitation Data'!$G$6,0,10*ROW('Sanitation Data'!G116))),'Data Summary'!DA122="Yes"),OFFSET('Sanitation Data'!$G$6,0,10*ROW('Sanitation Data'!G116)),NA())</f>
        <v>#N/A</v>
      </c>
      <c r="AM122" s="505" t="e">
        <f ca="1">+IF(AND(ISNUMBER(OFFSET('Sanitation Data'!$G$10,0,10*ROW('Sanitation Data'!G116))),'Data Summary'!DB122="Yes"),OFFSET('Sanitation Data'!$G$10,0,10*ROW('Sanitation Data'!G116)),NA())</f>
        <v>#N/A</v>
      </c>
      <c r="AN122" s="505" t="e">
        <f ca="1">+IF(AND(ISNUMBER(OFFSET('Sanitation Data'!$G$11,0,10*ROW('Sanitation Data'!G116))),'Data Summary'!DC122="Yes"),OFFSET('Sanitation Data'!$G$11,0,10*ROW('Sanitation Data'!G116)),NA())</f>
        <v>#N/A</v>
      </c>
      <c r="AO122" s="505" t="e">
        <f ca="1">+IF(AND(ISNUMBER(OFFSET('Sanitation Data'!$G$12,0,10*ROW('Sanitation Data'!G116))),'Data Summary'!DD122="Yes"),OFFSET('Sanitation Data'!$G$12,0,10*ROW('Sanitation Data'!G116)),NA())</f>
        <v>#N/A</v>
      </c>
      <c r="AP122" s="505" t="e">
        <f ca="1">+IF(AND(ISNUMBER(OFFSET('Sanitation Data'!$H$4,0,10*ROW('Sanitation Data'!H116))),'Data Summary'!DE122="Yes"),100-OFFSET('Sanitation Data'!$H$4,0,10*ROW('Sanitation Data'!H116)),NA())</f>
        <v>#N/A</v>
      </c>
      <c r="AQ122" s="505" t="e">
        <f ca="1">+IF(AND(ISNUMBER(OFFSET('Sanitation Data'!$H$6,0,10*ROW('Sanitation Data'!H116))),'Data Summary'!DF122="Yes"),OFFSET('Sanitation Data'!$H$6,0,10*ROW('Sanitation Data'!H116)),NA())</f>
        <v>#N/A</v>
      </c>
      <c r="AR122" s="505" t="e">
        <f ca="1">+IF(AND(ISNUMBER(OFFSET('Sanitation Data'!$H$10,0,10*ROW('Sanitation Data'!H116))),'Data Summary'!DG122="Yes"),OFFSET('Sanitation Data'!$H$10,0,10*ROW('Sanitation Data'!H116)),NA())</f>
        <v>#N/A</v>
      </c>
      <c r="AS122" s="505" t="e">
        <f ca="1">+IF(AND(ISNUMBER(OFFSET('Sanitation Data'!$H$11,0,10*ROW('Sanitation Data'!H116))),'Data Summary'!DH122="Yes"),OFFSET('Sanitation Data'!$H$11,0,10*ROW('Sanitation Data'!H116)),NA())</f>
        <v>#N/A</v>
      </c>
      <c r="AT122" s="505" t="e">
        <f ca="1">+IF(AND(ISNUMBER(OFFSET('Sanitation Data'!$H$12,0,10*ROW('Sanitation Data'!H116))),'Data Summary'!DI122="Yes"),OFFSET('Sanitation Data'!$H$12,0,10*ROW('Sanitation Data'!H116)),NA())</f>
        <v>#N/A</v>
      </c>
      <c r="AU122" s="505" t="e">
        <f ca="1">+IF(AND(ISNUMBER(OFFSET('Sanitation Data'!$I$4,0,10*ROW('Sanitation Data'!I116))),'Data Summary'!DJ122="Yes"),100-OFFSET('Sanitation Data'!$I$4,0,10*ROW('Sanitation Data'!I116)),NA())</f>
        <v>#N/A</v>
      </c>
      <c r="AV122" s="505" t="e">
        <f ca="1">+IF(AND(ISNUMBER(OFFSET('Sanitation Data'!$I$6,0,10*ROW('Sanitation Data'!I116))),'Data Summary'!DK122="Yes"),OFFSET('Sanitation Data'!$I$6,0,10*ROW('Sanitation Data'!I116)),NA())</f>
        <v>#N/A</v>
      </c>
      <c r="AW122" s="505" t="e">
        <f ca="1">+IF(AND(ISNUMBER(OFFSET('Sanitation Data'!$I$10,0,10*ROW('Sanitation Data'!I116))),'Data Summary'!DL122="Yes"),OFFSET('Sanitation Data'!$I$10,0,10*ROW('Sanitation Data'!I116)),NA())</f>
        <v>#N/A</v>
      </c>
      <c r="AX122" s="505" t="e">
        <f ca="1">+IF(AND(ISNUMBER(OFFSET('Sanitation Data'!$I$11,0,10*ROW('Sanitation Data'!I116))),'Data Summary'!DM122="Yes"),OFFSET('Sanitation Data'!$I$11,0,10*ROW('Sanitation Data'!I116)),NA())</f>
        <v>#N/A</v>
      </c>
      <c r="AY122" s="505" t="e">
        <f ca="1">+IF(AND(ISNUMBER(OFFSET('Sanitation Data'!$I$12,0,10*ROW('Sanitation Data'!I116))),'Data Summary'!DN122="Yes"),OFFSET('Sanitation Data'!$I$12,0,10*ROW('Sanitation Data'!I116)),NA())</f>
        <v>#N/A</v>
      </c>
      <c r="AZ122" s="506" t="e">
        <f ca="1">+IF(AND(ISNUMBER(OFFSET('Hygiene Data'!$D$5,0,10*ROW('Hygiene Data'!D116))),'Data Summary'!DO122="Yes"),OFFSET('Hygiene Data'!$D$5,0,10*ROW('Hygiene Data'!D116)),NA())</f>
        <v>#N/A</v>
      </c>
      <c r="BA122" s="506" t="e">
        <f ca="1">+IF(AND(ISNUMBER(OFFSET('Hygiene Data'!$D$7,0,10*ROW('Hygiene Data'!D116))),'Data Summary'!DP122="Yes"),OFFSET('Hygiene Data'!$D$7,0,10*ROW('Hygiene Data'!D116)),NA())</f>
        <v>#N/A</v>
      </c>
      <c r="BB122" s="506" t="e">
        <f ca="1">+IF(AND(ISNUMBER(OFFSET('Hygiene Data'!$D$9,0,10*ROW('Hygiene Data'!D116))),'Data Summary'!DQ122="Yes"),OFFSET('Hygiene Data'!$D$9,0,10*ROW('Hygiene Data'!D116)),NA())</f>
        <v>#N/A</v>
      </c>
      <c r="BC122" s="506" t="e">
        <f ca="1">+IF(AND(ISNUMBER(OFFSET('Hygiene Data'!$E$5,0,10*ROW('Hygiene Data'!E116))),'Data Summary'!DR122="Yes"),OFFSET('Hygiene Data'!$E$5,0,10*ROW('Hygiene Data'!E116)),NA())</f>
        <v>#N/A</v>
      </c>
      <c r="BD122" s="506" t="e">
        <f ca="1">+IF(AND(ISNUMBER(OFFSET('Hygiene Data'!$E$7,0,10*ROW('Hygiene Data'!E116))),'Data Summary'!DS122="Yes"),OFFSET('Hygiene Data'!$E$7,0,10*ROW('Hygiene Data'!E116)),NA())</f>
        <v>#N/A</v>
      </c>
      <c r="BE122" s="506" t="e">
        <f ca="1">+IF(AND(ISNUMBER(OFFSET('Hygiene Data'!$E$9,0,10*ROW('Hygiene Data'!E116))),'Data Summary'!DT122="Yes"),OFFSET('Hygiene Data'!$E$9,0,10*ROW('Hygiene Data'!E116)),NA())</f>
        <v>#N/A</v>
      </c>
      <c r="BF122" s="506" t="e">
        <f ca="1">+IF(AND(ISNUMBER(OFFSET('Hygiene Data'!$F$5,0,10*ROW('Hygiene Data'!F116))),'Data Summary'!DU122="Yes"),OFFSET('Hygiene Data'!$F$5,0,10*ROW('Hygiene Data'!F116)),NA())</f>
        <v>#N/A</v>
      </c>
      <c r="BG122" s="506" t="e">
        <f ca="1">+IF(AND(ISNUMBER(OFFSET('Hygiene Data'!$F$7,0,10*ROW('Hygiene Data'!F116))),'Data Summary'!DV122="Yes"),OFFSET('Hygiene Data'!$F$7,0,10*ROW('Hygiene Data'!F116)),NA())</f>
        <v>#N/A</v>
      </c>
      <c r="BH122" s="506" t="e">
        <f ca="1">+IF(AND(ISNUMBER(OFFSET('Hygiene Data'!$F$9,0,10*ROW('Hygiene Data'!F116))),'Data Summary'!DW122="Yes"),OFFSET('Hygiene Data'!$F$9,0,10*ROW('Hygiene Data'!F116)),NA())</f>
        <v>#N/A</v>
      </c>
      <c r="BI122" s="506" t="e">
        <f ca="1">+IF(AND(ISNUMBER(OFFSET('Hygiene Data'!$G$5,0,10*ROW('Hygiene Data'!G116))),'Data Summary'!DX122="Yes"),OFFSET('Hygiene Data'!$G$5,0,10*ROW('Hygiene Data'!G116)),NA())</f>
        <v>#N/A</v>
      </c>
      <c r="BJ122" s="506" t="e">
        <f ca="1">+IF(AND(ISNUMBER(OFFSET('Hygiene Data'!$G$7,0,10*ROW('Hygiene Data'!G116))),'Data Summary'!DY122="Yes"),OFFSET('Hygiene Data'!$G$7,0,10*ROW('Hygiene Data'!G116)),NA())</f>
        <v>#N/A</v>
      </c>
      <c r="BK122" s="506" t="e">
        <f ca="1">+IF(AND(ISNUMBER(OFFSET('Hygiene Data'!$G$9,0,10*ROW('Hygiene Data'!G116))),'Data Summary'!DZ122="Yes"),OFFSET('Hygiene Data'!$G$9,0,10*ROW('Hygiene Data'!G116)),NA())</f>
        <v>#N/A</v>
      </c>
      <c r="BL122" s="506" t="e">
        <f ca="1">+IF(AND(ISNUMBER(OFFSET('Hygiene Data'!$H$5,0,10*ROW('Hygiene Data'!H116))),'Data Summary'!EA122="Yes"),OFFSET('Hygiene Data'!$H$5,0,10*ROW('Hygiene Data'!H116)),NA())</f>
        <v>#N/A</v>
      </c>
      <c r="BM122" s="506" t="e">
        <f ca="1">+IF(AND(ISNUMBER(OFFSET('Hygiene Data'!$H$7,0,10*ROW('Hygiene Data'!H116))),'Data Summary'!EB122="Yes"),OFFSET('Hygiene Data'!$H$7,0,10*ROW('Hygiene Data'!H116)),NA())</f>
        <v>#N/A</v>
      </c>
      <c r="BN122" s="506" t="e">
        <f ca="1">+IF(AND(ISNUMBER(OFFSET('Hygiene Data'!$H$9,0,10*ROW('Hygiene Data'!H116))),'Data Summary'!EC122="Yes"),OFFSET('Hygiene Data'!$H$9,0,10*ROW('Hygiene Data'!H116)),NA())</f>
        <v>#N/A</v>
      </c>
      <c r="BO122" s="506" t="e">
        <f ca="1">+IF(AND(ISNUMBER(OFFSET('Hygiene Data'!$I$5,0,10*ROW('Hygiene Data'!I116))),'Data Summary'!ED122="Yes"),OFFSET('Hygiene Data'!$I$5,0,10*ROW('Hygiene Data'!I116)),NA())</f>
        <v>#N/A</v>
      </c>
      <c r="BP122" s="506" t="e">
        <f ca="1">+IF(AND(ISNUMBER(OFFSET('Hygiene Data'!$I$7,0,10*ROW('Hygiene Data'!I116))),'Data Summary'!EE122="Yes"),OFFSET('Hygiene Data'!$I$7,0,10*ROW('Hygiene Data'!I116)),NA())</f>
        <v>#N/A</v>
      </c>
      <c r="BQ122" s="506" t="e">
        <f ca="1">+IF(AND(ISNUMBER(OFFSET('Hygiene Data'!$I$9,0,10*ROW('Hygiene Data'!I116))),'Data Summary'!EF122="Yes"),OFFSET('Hygiene Data'!$I$9,0,10*ROW('Hygiene Data'!I116)),NA())</f>
        <v>#N/A</v>
      </c>
    </row>
    <row r="123" spans="1:69" x14ac:dyDescent="0.25">
      <c r="A123" s="502" t="e">
        <f ca="1">+RIGHT('Data Summary'!A123,LEN('Data Summary'!A123)-9)</f>
        <v>#VALUE!</v>
      </c>
      <c r="B123" s="476" t="str">
        <f ca="1">+IF(ISTEXT('Data Summary'!B123),'Data Summary'!B123,"")</f>
        <v/>
      </c>
      <c r="C123" s="503" t="e">
        <f ca="1">+VALUE('Data Summary'!C123)</f>
        <v>#VALUE!</v>
      </c>
      <c r="D123" s="504" t="e">
        <f ca="1">+IF(AND(ISNUMBER(OFFSET('Water Data'!$D$4,0,10*ROW('Water Data'!D117))),'Data Summary'!BS123="Yes"),100-OFFSET('Water Data'!$D$4,0,10*ROW('Water Data'!D117)),NA())</f>
        <v>#N/A</v>
      </c>
      <c r="E123" s="504" t="e">
        <f ca="1">+IF(AND(ISNUMBER(OFFSET('Water Data'!$D$6,0,10*ROW('Water Data'!D117))),'Data Summary'!BT123="Yes"),OFFSET('Water Data'!$D$6,0,10*ROW('Water Data'!D117)),NA())</f>
        <v>#N/A</v>
      </c>
      <c r="F123" s="504" t="e">
        <f ca="1">+IF(AND(ISNUMBER(OFFSET('Water Data'!$D$9,0,10*ROW('Water Data'!D117))),'Data Summary'!BU123="Yes"),OFFSET('Water Data'!$D$9,0,10*ROW('Water Data'!D117)),NA())</f>
        <v>#N/A</v>
      </c>
      <c r="G123" s="504" t="e">
        <f ca="1">+IF(AND(ISNUMBER(OFFSET('Water Data'!$E$4,0,10*ROW('Water Data'!E117))),'Data Summary'!BV123="Yes"),100-OFFSET('Water Data'!$E$4,0,10*ROW('Water Data'!E117)),NA())</f>
        <v>#N/A</v>
      </c>
      <c r="H123" s="504" t="e">
        <f ca="1">+IF(AND(ISNUMBER(OFFSET('Water Data'!$E$6,0,10*ROW('Water Data'!E117))),'Data Summary'!BW123="Yes"),OFFSET('Water Data'!$E$6,0,10*ROW('Water Data'!E117)),NA())</f>
        <v>#N/A</v>
      </c>
      <c r="I123" s="504" t="e">
        <f ca="1">+IF(AND(ISNUMBER(OFFSET('Water Data'!$E$9,0,10*ROW('Water Data'!E117))),'Data Summary'!BX123="Yes"),OFFSET('Water Data'!$E$9,0,10*ROW('Water Data'!E117)),NA())</f>
        <v>#N/A</v>
      </c>
      <c r="J123" s="504" t="e">
        <f ca="1">+IF(AND(ISNUMBER(OFFSET('Water Data'!$F$4,0,10*ROW('Water Data'!F117))),'Data Summary'!BY123="Yes"),100-OFFSET('Water Data'!$F$4,0,10*ROW('Water Data'!F117)),NA())</f>
        <v>#N/A</v>
      </c>
      <c r="K123" s="504" t="e">
        <f ca="1">+IF(AND(ISNUMBER(OFFSET('Water Data'!$F$6,0,10*ROW('Water Data'!F117))),'Data Summary'!BZ123="Yes"),OFFSET('Water Data'!$F$6,0,10*ROW('Water Data'!F117)),NA())</f>
        <v>#N/A</v>
      </c>
      <c r="L123" s="504" t="e">
        <f ca="1">+IF(AND(ISNUMBER(OFFSET('Water Data'!$F$9,0,10*ROW('Water Data'!F117))),'Data Summary'!CA123="Yes"),OFFSET('Water Data'!$F$9,0,10*ROW('Water Data'!F117)),NA())</f>
        <v>#N/A</v>
      </c>
      <c r="M123" s="504" t="e">
        <f ca="1">+IF(AND(ISNUMBER(OFFSET('Water Data'!$G$4,0,10*ROW('Water Data'!G117))),'Data Summary'!CB123="Yes"),100-OFFSET('Water Data'!$G$4,0,10*ROW('Water Data'!G117)),NA())</f>
        <v>#N/A</v>
      </c>
      <c r="N123" s="504" t="e">
        <f ca="1">+IF(AND(ISNUMBER(OFFSET('Water Data'!$G$6,0,10*ROW('Water Data'!G117))),'Data Summary'!CC123="Yes"),OFFSET('Water Data'!$G$6,0,10*ROW('Water Data'!G117)),NA())</f>
        <v>#N/A</v>
      </c>
      <c r="O123" s="504" t="e">
        <f ca="1">+IF(AND(ISNUMBER(OFFSET('Water Data'!$G$9,0,10*ROW('Water Data'!G117))),'Data Summary'!CD123="Yes"),OFFSET('Water Data'!$G$9,0,10*ROW('Water Data'!G117)),NA())</f>
        <v>#N/A</v>
      </c>
      <c r="P123" s="504" t="e">
        <f ca="1">+IF(AND(ISNUMBER(OFFSET('Water Data'!$H$4,0,10*ROW('Water Data'!H117))),'Data Summary'!CE123="Yes"),100-OFFSET('Water Data'!$H$4,0,10*ROW('Water Data'!H117)),NA())</f>
        <v>#N/A</v>
      </c>
      <c r="Q123" s="504" t="e">
        <f ca="1">+IF(AND(ISNUMBER(OFFSET('Water Data'!$H$6,0,10*ROW('Water Data'!H117))),'Data Summary'!CF123="Yes"),OFFSET('Water Data'!$H$6,0,10*ROW('Water Data'!H117)),NA())</f>
        <v>#N/A</v>
      </c>
      <c r="R123" s="504" t="e">
        <f ca="1">+IF(AND(ISNUMBER(OFFSET('Water Data'!$H$9,0,10*ROW('Water Data'!H117))),'Data Summary'!CG123="Yes"),OFFSET('Water Data'!$H$9,0,10*ROW('Water Data'!H117)),NA())</f>
        <v>#N/A</v>
      </c>
      <c r="S123" s="504" t="e">
        <f ca="1">+IF(AND(ISNUMBER(OFFSET('Water Data'!$I$4,0,10*ROW('Water Data'!I117))),'Data Summary'!CH123="Yes"),100-OFFSET('Water Data'!$I$4,0,10*ROW('Water Data'!I117)),NA())</f>
        <v>#N/A</v>
      </c>
      <c r="T123" s="504" t="e">
        <f ca="1">+IF(AND(ISNUMBER(OFFSET('Water Data'!$I$6,0,10*ROW('Water Data'!I117))),'Data Summary'!CI123="Yes"),OFFSET('Water Data'!$I$6,0,10*ROW('Water Data'!I117)),NA())</f>
        <v>#N/A</v>
      </c>
      <c r="U123" s="504" t="e">
        <f ca="1">+IF(AND(ISNUMBER(OFFSET('Water Data'!$I$9,0,10*ROW('Water Data'!I117))),'Data Summary'!CJ123="Yes"),OFFSET('Water Data'!$I$9,0,10*ROW('Water Data'!I117)),NA())</f>
        <v>#N/A</v>
      </c>
      <c r="V123" s="505" t="e">
        <f ca="1">+IF(AND(ISNUMBER(OFFSET('Sanitation Data'!$D$4,0,10*ROW('Sanitation Data'!D117))),'Data Summary'!CK123="Yes"),100-OFFSET('Sanitation Data'!$D$4,0,10*ROW('Sanitation Data'!D117)),NA())</f>
        <v>#N/A</v>
      </c>
      <c r="W123" s="505" t="e">
        <f ca="1">+IF(AND(ISNUMBER(OFFSET('Sanitation Data'!$D$6,0,10*ROW('Sanitation Data'!D117))),'Data Summary'!CL123="Yes"),OFFSET('Sanitation Data'!$D$6,0,10*ROW('Sanitation Data'!D117)),NA())</f>
        <v>#N/A</v>
      </c>
      <c r="X123" s="505" t="e">
        <f ca="1">+IF(AND(ISNUMBER(OFFSET('Sanitation Data'!$D$10,0,10*ROW('Sanitation Data'!D117))),'Data Summary'!CM123="Yes"),OFFSET('Sanitation Data'!$D$10,0,10*ROW('Sanitation Data'!D117)),NA())</f>
        <v>#N/A</v>
      </c>
      <c r="Y123" s="505" t="e">
        <f ca="1">+IF(AND(ISNUMBER(OFFSET('Sanitation Data'!$D$11,0,10*ROW('Sanitation Data'!D117))),'Data Summary'!CN123="Yes"),OFFSET('Sanitation Data'!$D$11,0,10*ROW('Sanitation Data'!D117)),NA())</f>
        <v>#N/A</v>
      </c>
      <c r="Z123" s="505" t="e">
        <f ca="1">+IF(AND(ISNUMBER(OFFSET('Sanitation Data'!$D$12,0,10*ROW('Sanitation Data'!D117))),'Data Summary'!CO123="Yes"),OFFSET('Sanitation Data'!$D$12,0,10*ROW('Sanitation Data'!D117)),NA())</f>
        <v>#N/A</v>
      </c>
      <c r="AA123" s="505" t="e">
        <f ca="1">+IF(AND(ISNUMBER(OFFSET('Sanitation Data'!$E$4,0,10*ROW('Sanitation Data'!E117))),'Data Summary'!CP123="Yes"),100-OFFSET('Sanitation Data'!$E$4,0,10*ROW('Sanitation Data'!E117)),NA())</f>
        <v>#N/A</v>
      </c>
      <c r="AB123" s="505" t="e">
        <f ca="1">+IF(AND(ISNUMBER(OFFSET('Sanitation Data'!$E$6,0,10*ROW('Sanitation Data'!E117))),'Data Summary'!CQ123="Yes"),OFFSET('Sanitation Data'!$E$6,0,10*ROW('Sanitation Data'!E117)),NA())</f>
        <v>#N/A</v>
      </c>
      <c r="AC123" s="505" t="e">
        <f ca="1">+IF(AND(ISNUMBER(OFFSET('Sanitation Data'!$E$10,0,10*ROW('Sanitation Data'!E117))),'Data Summary'!CR123="Yes"),OFFSET('Sanitation Data'!$E$10,0,10*ROW('Sanitation Data'!E117)),NA())</f>
        <v>#N/A</v>
      </c>
      <c r="AD123" s="505" t="e">
        <f ca="1">+IF(AND(ISNUMBER(OFFSET('Sanitation Data'!$E$11,0,10*ROW('Sanitation Data'!E117))),'Data Summary'!CS123="Yes"),OFFSET('Sanitation Data'!$E$11,0,10*ROW('Sanitation Data'!E117)),NA())</f>
        <v>#N/A</v>
      </c>
      <c r="AE123" s="505" t="e">
        <f ca="1">+IF(AND(ISNUMBER(OFFSET('Sanitation Data'!$E$12,0,10*ROW('Sanitation Data'!E117))),'Data Summary'!CT123="Yes"),OFFSET('Sanitation Data'!$E$12,0,10*ROW('Sanitation Data'!E117)),NA())</f>
        <v>#N/A</v>
      </c>
      <c r="AF123" s="505" t="e">
        <f ca="1">+IF(AND(ISNUMBER(OFFSET('Sanitation Data'!$F$4,0,10*ROW('Sanitation Data'!F117))),'Data Summary'!CU123="Yes"),100-OFFSET('Sanitation Data'!$F$4,0,10*ROW('Sanitation Data'!F117)),NA())</f>
        <v>#N/A</v>
      </c>
      <c r="AG123" s="505" t="e">
        <f ca="1">+IF(AND(ISNUMBER(OFFSET('Sanitation Data'!$F$6,0,10*ROW('Sanitation Data'!F117))),'Data Summary'!CV123="Yes"),OFFSET('Sanitation Data'!$F$6,0,10*ROW('Sanitation Data'!F117)),NA())</f>
        <v>#N/A</v>
      </c>
      <c r="AH123" s="505" t="e">
        <f ca="1">+IF(AND(ISNUMBER(OFFSET('Sanitation Data'!$F$10,0,10*ROW('Sanitation Data'!F117))),'Data Summary'!CW123="Yes"),OFFSET('Sanitation Data'!$F$10,0,10*ROW('Sanitation Data'!F117)),NA())</f>
        <v>#N/A</v>
      </c>
      <c r="AI123" s="505" t="e">
        <f ca="1">+IF(AND(ISNUMBER(OFFSET('Sanitation Data'!$F$11,0,10*ROW('Sanitation Data'!F117))),'Data Summary'!CX123="Yes"),OFFSET('Sanitation Data'!$F$11,0,10*ROW('Sanitation Data'!F117)),NA())</f>
        <v>#N/A</v>
      </c>
      <c r="AJ123" s="505" t="e">
        <f ca="1">+IF(AND(ISNUMBER(OFFSET('Sanitation Data'!$F$12,0,10*ROW('Sanitation Data'!F117))),'Data Summary'!CY123="Yes"),OFFSET('Sanitation Data'!$F$12,0,10*ROW('Sanitation Data'!F117)),NA())</f>
        <v>#N/A</v>
      </c>
      <c r="AK123" s="505" t="e">
        <f ca="1">+IF(AND(ISNUMBER(OFFSET('Sanitation Data'!$G$4,0,10*ROW('Sanitation Data'!G117))),'Data Summary'!CZ123="Yes"),100-OFFSET('Sanitation Data'!$G$4,0,10*ROW('Sanitation Data'!G117)),NA())</f>
        <v>#N/A</v>
      </c>
      <c r="AL123" s="505" t="e">
        <f ca="1">+IF(AND(ISNUMBER(OFFSET('Sanitation Data'!$G$6,0,10*ROW('Sanitation Data'!G117))),'Data Summary'!DA123="Yes"),OFFSET('Sanitation Data'!$G$6,0,10*ROW('Sanitation Data'!G117)),NA())</f>
        <v>#N/A</v>
      </c>
      <c r="AM123" s="505" t="e">
        <f ca="1">+IF(AND(ISNUMBER(OFFSET('Sanitation Data'!$G$10,0,10*ROW('Sanitation Data'!G117))),'Data Summary'!DB123="Yes"),OFFSET('Sanitation Data'!$G$10,0,10*ROW('Sanitation Data'!G117)),NA())</f>
        <v>#N/A</v>
      </c>
      <c r="AN123" s="505" t="e">
        <f ca="1">+IF(AND(ISNUMBER(OFFSET('Sanitation Data'!$G$11,0,10*ROW('Sanitation Data'!G117))),'Data Summary'!DC123="Yes"),OFFSET('Sanitation Data'!$G$11,0,10*ROW('Sanitation Data'!G117)),NA())</f>
        <v>#N/A</v>
      </c>
      <c r="AO123" s="505" t="e">
        <f ca="1">+IF(AND(ISNUMBER(OFFSET('Sanitation Data'!$G$12,0,10*ROW('Sanitation Data'!G117))),'Data Summary'!DD123="Yes"),OFFSET('Sanitation Data'!$G$12,0,10*ROW('Sanitation Data'!G117)),NA())</f>
        <v>#N/A</v>
      </c>
      <c r="AP123" s="505" t="e">
        <f ca="1">+IF(AND(ISNUMBER(OFFSET('Sanitation Data'!$H$4,0,10*ROW('Sanitation Data'!H117))),'Data Summary'!DE123="Yes"),100-OFFSET('Sanitation Data'!$H$4,0,10*ROW('Sanitation Data'!H117)),NA())</f>
        <v>#N/A</v>
      </c>
      <c r="AQ123" s="505" t="e">
        <f ca="1">+IF(AND(ISNUMBER(OFFSET('Sanitation Data'!$H$6,0,10*ROW('Sanitation Data'!H117))),'Data Summary'!DF123="Yes"),OFFSET('Sanitation Data'!$H$6,0,10*ROW('Sanitation Data'!H117)),NA())</f>
        <v>#N/A</v>
      </c>
      <c r="AR123" s="505" t="e">
        <f ca="1">+IF(AND(ISNUMBER(OFFSET('Sanitation Data'!$H$10,0,10*ROW('Sanitation Data'!H117))),'Data Summary'!DG123="Yes"),OFFSET('Sanitation Data'!$H$10,0,10*ROW('Sanitation Data'!H117)),NA())</f>
        <v>#N/A</v>
      </c>
      <c r="AS123" s="505" t="e">
        <f ca="1">+IF(AND(ISNUMBER(OFFSET('Sanitation Data'!$H$11,0,10*ROW('Sanitation Data'!H117))),'Data Summary'!DH123="Yes"),OFFSET('Sanitation Data'!$H$11,0,10*ROW('Sanitation Data'!H117)),NA())</f>
        <v>#N/A</v>
      </c>
      <c r="AT123" s="505" t="e">
        <f ca="1">+IF(AND(ISNUMBER(OFFSET('Sanitation Data'!$H$12,0,10*ROW('Sanitation Data'!H117))),'Data Summary'!DI123="Yes"),OFFSET('Sanitation Data'!$H$12,0,10*ROW('Sanitation Data'!H117)),NA())</f>
        <v>#N/A</v>
      </c>
      <c r="AU123" s="505" t="e">
        <f ca="1">+IF(AND(ISNUMBER(OFFSET('Sanitation Data'!$I$4,0,10*ROW('Sanitation Data'!I117))),'Data Summary'!DJ123="Yes"),100-OFFSET('Sanitation Data'!$I$4,0,10*ROW('Sanitation Data'!I117)),NA())</f>
        <v>#N/A</v>
      </c>
      <c r="AV123" s="505" t="e">
        <f ca="1">+IF(AND(ISNUMBER(OFFSET('Sanitation Data'!$I$6,0,10*ROW('Sanitation Data'!I117))),'Data Summary'!DK123="Yes"),OFFSET('Sanitation Data'!$I$6,0,10*ROW('Sanitation Data'!I117)),NA())</f>
        <v>#N/A</v>
      </c>
      <c r="AW123" s="505" t="e">
        <f ca="1">+IF(AND(ISNUMBER(OFFSET('Sanitation Data'!$I$10,0,10*ROW('Sanitation Data'!I117))),'Data Summary'!DL123="Yes"),OFFSET('Sanitation Data'!$I$10,0,10*ROW('Sanitation Data'!I117)),NA())</f>
        <v>#N/A</v>
      </c>
      <c r="AX123" s="505" t="e">
        <f ca="1">+IF(AND(ISNUMBER(OFFSET('Sanitation Data'!$I$11,0,10*ROW('Sanitation Data'!I117))),'Data Summary'!DM123="Yes"),OFFSET('Sanitation Data'!$I$11,0,10*ROW('Sanitation Data'!I117)),NA())</f>
        <v>#N/A</v>
      </c>
      <c r="AY123" s="505" t="e">
        <f ca="1">+IF(AND(ISNUMBER(OFFSET('Sanitation Data'!$I$12,0,10*ROW('Sanitation Data'!I117))),'Data Summary'!DN123="Yes"),OFFSET('Sanitation Data'!$I$12,0,10*ROW('Sanitation Data'!I117)),NA())</f>
        <v>#N/A</v>
      </c>
      <c r="AZ123" s="506" t="e">
        <f ca="1">+IF(AND(ISNUMBER(OFFSET('Hygiene Data'!$D$5,0,10*ROW('Hygiene Data'!D117))),'Data Summary'!DO123="Yes"),OFFSET('Hygiene Data'!$D$5,0,10*ROW('Hygiene Data'!D117)),NA())</f>
        <v>#N/A</v>
      </c>
      <c r="BA123" s="506" t="e">
        <f ca="1">+IF(AND(ISNUMBER(OFFSET('Hygiene Data'!$D$7,0,10*ROW('Hygiene Data'!D117))),'Data Summary'!DP123="Yes"),OFFSET('Hygiene Data'!$D$7,0,10*ROW('Hygiene Data'!D117)),NA())</f>
        <v>#N/A</v>
      </c>
      <c r="BB123" s="506" t="e">
        <f ca="1">+IF(AND(ISNUMBER(OFFSET('Hygiene Data'!$D$9,0,10*ROW('Hygiene Data'!D117))),'Data Summary'!DQ123="Yes"),OFFSET('Hygiene Data'!$D$9,0,10*ROW('Hygiene Data'!D117)),NA())</f>
        <v>#N/A</v>
      </c>
      <c r="BC123" s="506" t="e">
        <f ca="1">+IF(AND(ISNUMBER(OFFSET('Hygiene Data'!$E$5,0,10*ROW('Hygiene Data'!E117))),'Data Summary'!DR123="Yes"),OFFSET('Hygiene Data'!$E$5,0,10*ROW('Hygiene Data'!E117)),NA())</f>
        <v>#N/A</v>
      </c>
      <c r="BD123" s="506" t="e">
        <f ca="1">+IF(AND(ISNUMBER(OFFSET('Hygiene Data'!$E$7,0,10*ROW('Hygiene Data'!E117))),'Data Summary'!DS123="Yes"),OFFSET('Hygiene Data'!$E$7,0,10*ROW('Hygiene Data'!E117)),NA())</f>
        <v>#N/A</v>
      </c>
      <c r="BE123" s="506" t="e">
        <f ca="1">+IF(AND(ISNUMBER(OFFSET('Hygiene Data'!$E$9,0,10*ROW('Hygiene Data'!E117))),'Data Summary'!DT123="Yes"),OFFSET('Hygiene Data'!$E$9,0,10*ROW('Hygiene Data'!E117)),NA())</f>
        <v>#N/A</v>
      </c>
      <c r="BF123" s="506" t="e">
        <f ca="1">+IF(AND(ISNUMBER(OFFSET('Hygiene Data'!$F$5,0,10*ROW('Hygiene Data'!F117))),'Data Summary'!DU123="Yes"),OFFSET('Hygiene Data'!$F$5,0,10*ROW('Hygiene Data'!F117)),NA())</f>
        <v>#N/A</v>
      </c>
      <c r="BG123" s="506" t="e">
        <f ca="1">+IF(AND(ISNUMBER(OFFSET('Hygiene Data'!$F$7,0,10*ROW('Hygiene Data'!F117))),'Data Summary'!DV123="Yes"),OFFSET('Hygiene Data'!$F$7,0,10*ROW('Hygiene Data'!F117)),NA())</f>
        <v>#N/A</v>
      </c>
      <c r="BH123" s="506" t="e">
        <f ca="1">+IF(AND(ISNUMBER(OFFSET('Hygiene Data'!$F$9,0,10*ROW('Hygiene Data'!F117))),'Data Summary'!DW123="Yes"),OFFSET('Hygiene Data'!$F$9,0,10*ROW('Hygiene Data'!F117)),NA())</f>
        <v>#N/A</v>
      </c>
      <c r="BI123" s="506" t="e">
        <f ca="1">+IF(AND(ISNUMBER(OFFSET('Hygiene Data'!$G$5,0,10*ROW('Hygiene Data'!G117))),'Data Summary'!DX123="Yes"),OFFSET('Hygiene Data'!$G$5,0,10*ROW('Hygiene Data'!G117)),NA())</f>
        <v>#N/A</v>
      </c>
      <c r="BJ123" s="506" t="e">
        <f ca="1">+IF(AND(ISNUMBER(OFFSET('Hygiene Data'!$G$7,0,10*ROW('Hygiene Data'!G117))),'Data Summary'!DY123="Yes"),OFFSET('Hygiene Data'!$G$7,0,10*ROW('Hygiene Data'!G117)),NA())</f>
        <v>#N/A</v>
      </c>
      <c r="BK123" s="506" t="e">
        <f ca="1">+IF(AND(ISNUMBER(OFFSET('Hygiene Data'!$G$9,0,10*ROW('Hygiene Data'!G117))),'Data Summary'!DZ123="Yes"),OFFSET('Hygiene Data'!$G$9,0,10*ROW('Hygiene Data'!G117)),NA())</f>
        <v>#N/A</v>
      </c>
      <c r="BL123" s="506" t="e">
        <f ca="1">+IF(AND(ISNUMBER(OFFSET('Hygiene Data'!$H$5,0,10*ROW('Hygiene Data'!H117))),'Data Summary'!EA123="Yes"),OFFSET('Hygiene Data'!$H$5,0,10*ROW('Hygiene Data'!H117)),NA())</f>
        <v>#N/A</v>
      </c>
      <c r="BM123" s="506" t="e">
        <f ca="1">+IF(AND(ISNUMBER(OFFSET('Hygiene Data'!$H$7,0,10*ROW('Hygiene Data'!H117))),'Data Summary'!EB123="Yes"),OFFSET('Hygiene Data'!$H$7,0,10*ROW('Hygiene Data'!H117)),NA())</f>
        <v>#N/A</v>
      </c>
      <c r="BN123" s="506" t="e">
        <f ca="1">+IF(AND(ISNUMBER(OFFSET('Hygiene Data'!$H$9,0,10*ROW('Hygiene Data'!H117))),'Data Summary'!EC123="Yes"),OFFSET('Hygiene Data'!$H$9,0,10*ROW('Hygiene Data'!H117)),NA())</f>
        <v>#N/A</v>
      </c>
      <c r="BO123" s="506" t="e">
        <f ca="1">+IF(AND(ISNUMBER(OFFSET('Hygiene Data'!$I$5,0,10*ROW('Hygiene Data'!I117))),'Data Summary'!ED123="Yes"),OFFSET('Hygiene Data'!$I$5,0,10*ROW('Hygiene Data'!I117)),NA())</f>
        <v>#N/A</v>
      </c>
      <c r="BP123" s="506" t="e">
        <f ca="1">+IF(AND(ISNUMBER(OFFSET('Hygiene Data'!$I$7,0,10*ROW('Hygiene Data'!I117))),'Data Summary'!EE123="Yes"),OFFSET('Hygiene Data'!$I$7,0,10*ROW('Hygiene Data'!I117)),NA())</f>
        <v>#N/A</v>
      </c>
      <c r="BQ123" s="506" t="e">
        <f ca="1">+IF(AND(ISNUMBER(OFFSET('Hygiene Data'!$I$9,0,10*ROW('Hygiene Data'!I117))),'Data Summary'!EF123="Yes"),OFFSET('Hygiene Data'!$I$9,0,10*ROW('Hygiene Data'!I117)),NA())</f>
        <v>#N/A</v>
      </c>
    </row>
    <row r="124" spans="1:69" x14ac:dyDescent="0.25">
      <c r="A124" s="502" t="e">
        <f ca="1">+RIGHT('Data Summary'!A124,LEN('Data Summary'!A124)-9)</f>
        <v>#VALUE!</v>
      </c>
      <c r="B124" s="476" t="str">
        <f ca="1">+IF(ISTEXT('Data Summary'!B124),'Data Summary'!B124,"")</f>
        <v/>
      </c>
      <c r="C124" s="503" t="e">
        <f ca="1">+VALUE('Data Summary'!C124)</f>
        <v>#VALUE!</v>
      </c>
      <c r="D124" s="504" t="e">
        <f ca="1">+IF(AND(ISNUMBER(OFFSET('Water Data'!$D$4,0,10*ROW('Water Data'!D118))),'Data Summary'!BS124="Yes"),100-OFFSET('Water Data'!$D$4,0,10*ROW('Water Data'!D118)),NA())</f>
        <v>#N/A</v>
      </c>
      <c r="E124" s="504" t="e">
        <f ca="1">+IF(AND(ISNUMBER(OFFSET('Water Data'!$D$6,0,10*ROW('Water Data'!D118))),'Data Summary'!BT124="Yes"),OFFSET('Water Data'!$D$6,0,10*ROW('Water Data'!D118)),NA())</f>
        <v>#N/A</v>
      </c>
      <c r="F124" s="504" t="e">
        <f ca="1">+IF(AND(ISNUMBER(OFFSET('Water Data'!$D$9,0,10*ROW('Water Data'!D118))),'Data Summary'!BU124="Yes"),OFFSET('Water Data'!$D$9,0,10*ROW('Water Data'!D118)),NA())</f>
        <v>#N/A</v>
      </c>
      <c r="G124" s="504" t="e">
        <f ca="1">+IF(AND(ISNUMBER(OFFSET('Water Data'!$E$4,0,10*ROW('Water Data'!E118))),'Data Summary'!BV124="Yes"),100-OFFSET('Water Data'!$E$4,0,10*ROW('Water Data'!E118)),NA())</f>
        <v>#N/A</v>
      </c>
      <c r="H124" s="504" t="e">
        <f ca="1">+IF(AND(ISNUMBER(OFFSET('Water Data'!$E$6,0,10*ROW('Water Data'!E118))),'Data Summary'!BW124="Yes"),OFFSET('Water Data'!$E$6,0,10*ROW('Water Data'!E118)),NA())</f>
        <v>#N/A</v>
      </c>
      <c r="I124" s="504" t="e">
        <f ca="1">+IF(AND(ISNUMBER(OFFSET('Water Data'!$E$9,0,10*ROW('Water Data'!E118))),'Data Summary'!BX124="Yes"),OFFSET('Water Data'!$E$9,0,10*ROW('Water Data'!E118)),NA())</f>
        <v>#N/A</v>
      </c>
      <c r="J124" s="504" t="e">
        <f ca="1">+IF(AND(ISNUMBER(OFFSET('Water Data'!$F$4,0,10*ROW('Water Data'!F118))),'Data Summary'!BY124="Yes"),100-OFFSET('Water Data'!$F$4,0,10*ROW('Water Data'!F118)),NA())</f>
        <v>#N/A</v>
      </c>
      <c r="K124" s="504" t="e">
        <f ca="1">+IF(AND(ISNUMBER(OFFSET('Water Data'!$F$6,0,10*ROW('Water Data'!F118))),'Data Summary'!BZ124="Yes"),OFFSET('Water Data'!$F$6,0,10*ROW('Water Data'!F118)),NA())</f>
        <v>#N/A</v>
      </c>
      <c r="L124" s="504" t="e">
        <f ca="1">+IF(AND(ISNUMBER(OFFSET('Water Data'!$F$9,0,10*ROW('Water Data'!F118))),'Data Summary'!CA124="Yes"),OFFSET('Water Data'!$F$9,0,10*ROW('Water Data'!F118)),NA())</f>
        <v>#N/A</v>
      </c>
      <c r="M124" s="504" t="e">
        <f ca="1">+IF(AND(ISNUMBER(OFFSET('Water Data'!$G$4,0,10*ROW('Water Data'!G118))),'Data Summary'!CB124="Yes"),100-OFFSET('Water Data'!$G$4,0,10*ROW('Water Data'!G118)),NA())</f>
        <v>#N/A</v>
      </c>
      <c r="N124" s="504" t="e">
        <f ca="1">+IF(AND(ISNUMBER(OFFSET('Water Data'!$G$6,0,10*ROW('Water Data'!G118))),'Data Summary'!CC124="Yes"),OFFSET('Water Data'!$G$6,0,10*ROW('Water Data'!G118)),NA())</f>
        <v>#N/A</v>
      </c>
      <c r="O124" s="504" t="e">
        <f ca="1">+IF(AND(ISNUMBER(OFFSET('Water Data'!$G$9,0,10*ROW('Water Data'!G118))),'Data Summary'!CD124="Yes"),OFFSET('Water Data'!$G$9,0,10*ROW('Water Data'!G118)),NA())</f>
        <v>#N/A</v>
      </c>
      <c r="P124" s="504" t="e">
        <f ca="1">+IF(AND(ISNUMBER(OFFSET('Water Data'!$H$4,0,10*ROW('Water Data'!H118))),'Data Summary'!CE124="Yes"),100-OFFSET('Water Data'!$H$4,0,10*ROW('Water Data'!H118)),NA())</f>
        <v>#N/A</v>
      </c>
      <c r="Q124" s="504" t="e">
        <f ca="1">+IF(AND(ISNUMBER(OFFSET('Water Data'!$H$6,0,10*ROW('Water Data'!H118))),'Data Summary'!CF124="Yes"),OFFSET('Water Data'!$H$6,0,10*ROW('Water Data'!H118)),NA())</f>
        <v>#N/A</v>
      </c>
      <c r="R124" s="504" t="e">
        <f ca="1">+IF(AND(ISNUMBER(OFFSET('Water Data'!$H$9,0,10*ROW('Water Data'!H118))),'Data Summary'!CG124="Yes"),OFFSET('Water Data'!$H$9,0,10*ROW('Water Data'!H118)),NA())</f>
        <v>#N/A</v>
      </c>
      <c r="S124" s="504" t="e">
        <f ca="1">+IF(AND(ISNUMBER(OFFSET('Water Data'!$I$4,0,10*ROW('Water Data'!I118))),'Data Summary'!CH124="Yes"),100-OFFSET('Water Data'!$I$4,0,10*ROW('Water Data'!I118)),NA())</f>
        <v>#N/A</v>
      </c>
      <c r="T124" s="504" t="e">
        <f ca="1">+IF(AND(ISNUMBER(OFFSET('Water Data'!$I$6,0,10*ROW('Water Data'!I118))),'Data Summary'!CI124="Yes"),OFFSET('Water Data'!$I$6,0,10*ROW('Water Data'!I118)),NA())</f>
        <v>#N/A</v>
      </c>
      <c r="U124" s="504" t="e">
        <f ca="1">+IF(AND(ISNUMBER(OFFSET('Water Data'!$I$9,0,10*ROW('Water Data'!I118))),'Data Summary'!CJ124="Yes"),OFFSET('Water Data'!$I$9,0,10*ROW('Water Data'!I118)),NA())</f>
        <v>#N/A</v>
      </c>
      <c r="V124" s="505" t="e">
        <f ca="1">+IF(AND(ISNUMBER(OFFSET('Sanitation Data'!$D$4,0,10*ROW('Sanitation Data'!D118))),'Data Summary'!CK124="Yes"),100-OFFSET('Sanitation Data'!$D$4,0,10*ROW('Sanitation Data'!D118)),NA())</f>
        <v>#N/A</v>
      </c>
      <c r="W124" s="505" t="e">
        <f ca="1">+IF(AND(ISNUMBER(OFFSET('Sanitation Data'!$D$6,0,10*ROW('Sanitation Data'!D118))),'Data Summary'!CL124="Yes"),OFFSET('Sanitation Data'!$D$6,0,10*ROW('Sanitation Data'!D118)),NA())</f>
        <v>#N/A</v>
      </c>
      <c r="X124" s="505" t="e">
        <f ca="1">+IF(AND(ISNUMBER(OFFSET('Sanitation Data'!$D$10,0,10*ROW('Sanitation Data'!D118))),'Data Summary'!CM124="Yes"),OFFSET('Sanitation Data'!$D$10,0,10*ROW('Sanitation Data'!D118)),NA())</f>
        <v>#N/A</v>
      </c>
      <c r="Y124" s="505" t="e">
        <f ca="1">+IF(AND(ISNUMBER(OFFSET('Sanitation Data'!$D$11,0,10*ROW('Sanitation Data'!D118))),'Data Summary'!CN124="Yes"),OFFSET('Sanitation Data'!$D$11,0,10*ROW('Sanitation Data'!D118)),NA())</f>
        <v>#N/A</v>
      </c>
      <c r="Z124" s="505" t="e">
        <f ca="1">+IF(AND(ISNUMBER(OFFSET('Sanitation Data'!$D$12,0,10*ROW('Sanitation Data'!D118))),'Data Summary'!CO124="Yes"),OFFSET('Sanitation Data'!$D$12,0,10*ROW('Sanitation Data'!D118)),NA())</f>
        <v>#N/A</v>
      </c>
      <c r="AA124" s="505" t="e">
        <f ca="1">+IF(AND(ISNUMBER(OFFSET('Sanitation Data'!$E$4,0,10*ROW('Sanitation Data'!E118))),'Data Summary'!CP124="Yes"),100-OFFSET('Sanitation Data'!$E$4,0,10*ROW('Sanitation Data'!E118)),NA())</f>
        <v>#N/A</v>
      </c>
      <c r="AB124" s="505" t="e">
        <f ca="1">+IF(AND(ISNUMBER(OFFSET('Sanitation Data'!$E$6,0,10*ROW('Sanitation Data'!E118))),'Data Summary'!CQ124="Yes"),OFFSET('Sanitation Data'!$E$6,0,10*ROW('Sanitation Data'!E118)),NA())</f>
        <v>#N/A</v>
      </c>
      <c r="AC124" s="505" t="e">
        <f ca="1">+IF(AND(ISNUMBER(OFFSET('Sanitation Data'!$E$10,0,10*ROW('Sanitation Data'!E118))),'Data Summary'!CR124="Yes"),OFFSET('Sanitation Data'!$E$10,0,10*ROW('Sanitation Data'!E118)),NA())</f>
        <v>#N/A</v>
      </c>
      <c r="AD124" s="505" t="e">
        <f ca="1">+IF(AND(ISNUMBER(OFFSET('Sanitation Data'!$E$11,0,10*ROW('Sanitation Data'!E118))),'Data Summary'!CS124="Yes"),OFFSET('Sanitation Data'!$E$11,0,10*ROW('Sanitation Data'!E118)),NA())</f>
        <v>#N/A</v>
      </c>
      <c r="AE124" s="505" t="e">
        <f ca="1">+IF(AND(ISNUMBER(OFFSET('Sanitation Data'!$E$12,0,10*ROW('Sanitation Data'!E118))),'Data Summary'!CT124="Yes"),OFFSET('Sanitation Data'!$E$12,0,10*ROW('Sanitation Data'!E118)),NA())</f>
        <v>#N/A</v>
      </c>
      <c r="AF124" s="505" t="e">
        <f ca="1">+IF(AND(ISNUMBER(OFFSET('Sanitation Data'!$F$4,0,10*ROW('Sanitation Data'!F118))),'Data Summary'!CU124="Yes"),100-OFFSET('Sanitation Data'!$F$4,0,10*ROW('Sanitation Data'!F118)),NA())</f>
        <v>#N/A</v>
      </c>
      <c r="AG124" s="505" t="e">
        <f ca="1">+IF(AND(ISNUMBER(OFFSET('Sanitation Data'!$F$6,0,10*ROW('Sanitation Data'!F118))),'Data Summary'!CV124="Yes"),OFFSET('Sanitation Data'!$F$6,0,10*ROW('Sanitation Data'!F118)),NA())</f>
        <v>#N/A</v>
      </c>
      <c r="AH124" s="505" t="e">
        <f ca="1">+IF(AND(ISNUMBER(OFFSET('Sanitation Data'!$F$10,0,10*ROW('Sanitation Data'!F118))),'Data Summary'!CW124="Yes"),OFFSET('Sanitation Data'!$F$10,0,10*ROW('Sanitation Data'!F118)),NA())</f>
        <v>#N/A</v>
      </c>
      <c r="AI124" s="505" t="e">
        <f ca="1">+IF(AND(ISNUMBER(OFFSET('Sanitation Data'!$F$11,0,10*ROW('Sanitation Data'!F118))),'Data Summary'!CX124="Yes"),OFFSET('Sanitation Data'!$F$11,0,10*ROW('Sanitation Data'!F118)),NA())</f>
        <v>#N/A</v>
      </c>
      <c r="AJ124" s="505" t="e">
        <f ca="1">+IF(AND(ISNUMBER(OFFSET('Sanitation Data'!$F$12,0,10*ROW('Sanitation Data'!F118))),'Data Summary'!CY124="Yes"),OFFSET('Sanitation Data'!$F$12,0,10*ROW('Sanitation Data'!F118)),NA())</f>
        <v>#N/A</v>
      </c>
      <c r="AK124" s="505" t="e">
        <f ca="1">+IF(AND(ISNUMBER(OFFSET('Sanitation Data'!$G$4,0,10*ROW('Sanitation Data'!G118))),'Data Summary'!CZ124="Yes"),100-OFFSET('Sanitation Data'!$G$4,0,10*ROW('Sanitation Data'!G118)),NA())</f>
        <v>#N/A</v>
      </c>
      <c r="AL124" s="505" t="e">
        <f ca="1">+IF(AND(ISNUMBER(OFFSET('Sanitation Data'!$G$6,0,10*ROW('Sanitation Data'!G118))),'Data Summary'!DA124="Yes"),OFFSET('Sanitation Data'!$G$6,0,10*ROW('Sanitation Data'!G118)),NA())</f>
        <v>#N/A</v>
      </c>
      <c r="AM124" s="505" t="e">
        <f ca="1">+IF(AND(ISNUMBER(OFFSET('Sanitation Data'!$G$10,0,10*ROW('Sanitation Data'!G118))),'Data Summary'!DB124="Yes"),OFFSET('Sanitation Data'!$G$10,0,10*ROW('Sanitation Data'!G118)),NA())</f>
        <v>#N/A</v>
      </c>
      <c r="AN124" s="505" t="e">
        <f ca="1">+IF(AND(ISNUMBER(OFFSET('Sanitation Data'!$G$11,0,10*ROW('Sanitation Data'!G118))),'Data Summary'!DC124="Yes"),OFFSET('Sanitation Data'!$G$11,0,10*ROW('Sanitation Data'!G118)),NA())</f>
        <v>#N/A</v>
      </c>
      <c r="AO124" s="505" t="e">
        <f ca="1">+IF(AND(ISNUMBER(OFFSET('Sanitation Data'!$G$12,0,10*ROW('Sanitation Data'!G118))),'Data Summary'!DD124="Yes"),OFFSET('Sanitation Data'!$G$12,0,10*ROW('Sanitation Data'!G118)),NA())</f>
        <v>#N/A</v>
      </c>
      <c r="AP124" s="505" t="e">
        <f ca="1">+IF(AND(ISNUMBER(OFFSET('Sanitation Data'!$H$4,0,10*ROW('Sanitation Data'!H118))),'Data Summary'!DE124="Yes"),100-OFFSET('Sanitation Data'!$H$4,0,10*ROW('Sanitation Data'!H118)),NA())</f>
        <v>#N/A</v>
      </c>
      <c r="AQ124" s="505" t="e">
        <f ca="1">+IF(AND(ISNUMBER(OFFSET('Sanitation Data'!$H$6,0,10*ROW('Sanitation Data'!H118))),'Data Summary'!DF124="Yes"),OFFSET('Sanitation Data'!$H$6,0,10*ROW('Sanitation Data'!H118)),NA())</f>
        <v>#N/A</v>
      </c>
      <c r="AR124" s="505" t="e">
        <f ca="1">+IF(AND(ISNUMBER(OFFSET('Sanitation Data'!$H$10,0,10*ROW('Sanitation Data'!H118))),'Data Summary'!DG124="Yes"),OFFSET('Sanitation Data'!$H$10,0,10*ROW('Sanitation Data'!H118)),NA())</f>
        <v>#N/A</v>
      </c>
      <c r="AS124" s="505" t="e">
        <f ca="1">+IF(AND(ISNUMBER(OFFSET('Sanitation Data'!$H$11,0,10*ROW('Sanitation Data'!H118))),'Data Summary'!DH124="Yes"),OFFSET('Sanitation Data'!$H$11,0,10*ROW('Sanitation Data'!H118)),NA())</f>
        <v>#N/A</v>
      </c>
      <c r="AT124" s="505" t="e">
        <f ca="1">+IF(AND(ISNUMBER(OFFSET('Sanitation Data'!$H$12,0,10*ROW('Sanitation Data'!H118))),'Data Summary'!DI124="Yes"),OFFSET('Sanitation Data'!$H$12,0,10*ROW('Sanitation Data'!H118)),NA())</f>
        <v>#N/A</v>
      </c>
      <c r="AU124" s="505" t="e">
        <f ca="1">+IF(AND(ISNUMBER(OFFSET('Sanitation Data'!$I$4,0,10*ROW('Sanitation Data'!I118))),'Data Summary'!DJ124="Yes"),100-OFFSET('Sanitation Data'!$I$4,0,10*ROW('Sanitation Data'!I118)),NA())</f>
        <v>#N/A</v>
      </c>
      <c r="AV124" s="505" t="e">
        <f ca="1">+IF(AND(ISNUMBER(OFFSET('Sanitation Data'!$I$6,0,10*ROW('Sanitation Data'!I118))),'Data Summary'!DK124="Yes"),OFFSET('Sanitation Data'!$I$6,0,10*ROW('Sanitation Data'!I118)),NA())</f>
        <v>#N/A</v>
      </c>
      <c r="AW124" s="505" t="e">
        <f ca="1">+IF(AND(ISNUMBER(OFFSET('Sanitation Data'!$I$10,0,10*ROW('Sanitation Data'!I118))),'Data Summary'!DL124="Yes"),OFFSET('Sanitation Data'!$I$10,0,10*ROW('Sanitation Data'!I118)),NA())</f>
        <v>#N/A</v>
      </c>
      <c r="AX124" s="505" t="e">
        <f ca="1">+IF(AND(ISNUMBER(OFFSET('Sanitation Data'!$I$11,0,10*ROW('Sanitation Data'!I118))),'Data Summary'!DM124="Yes"),OFFSET('Sanitation Data'!$I$11,0,10*ROW('Sanitation Data'!I118)),NA())</f>
        <v>#N/A</v>
      </c>
      <c r="AY124" s="505" t="e">
        <f ca="1">+IF(AND(ISNUMBER(OFFSET('Sanitation Data'!$I$12,0,10*ROW('Sanitation Data'!I118))),'Data Summary'!DN124="Yes"),OFFSET('Sanitation Data'!$I$12,0,10*ROW('Sanitation Data'!I118)),NA())</f>
        <v>#N/A</v>
      </c>
      <c r="AZ124" s="506" t="e">
        <f ca="1">+IF(AND(ISNUMBER(OFFSET('Hygiene Data'!$D$5,0,10*ROW('Hygiene Data'!D118))),'Data Summary'!DO124="Yes"),OFFSET('Hygiene Data'!$D$5,0,10*ROW('Hygiene Data'!D118)),NA())</f>
        <v>#N/A</v>
      </c>
      <c r="BA124" s="506" t="e">
        <f ca="1">+IF(AND(ISNUMBER(OFFSET('Hygiene Data'!$D$7,0,10*ROW('Hygiene Data'!D118))),'Data Summary'!DP124="Yes"),OFFSET('Hygiene Data'!$D$7,0,10*ROW('Hygiene Data'!D118)),NA())</f>
        <v>#N/A</v>
      </c>
      <c r="BB124" s="506" t="e">
        <f ca="1">+IF(AND(ISNUMBER(OFFSET('Hygiene Data'!$D$9,0,10*ROW('Hygiene Data'!D118))),'Data Summary'!DQ124="Yes"),OFFSET('Hygiene Data'!$D$9,0,10*ROW('Hygiene Data'!D118)),NA())</f>
        <v>#N/A</v>
      </c>
      <c r="BC124" s="506" t="e">
        <f ca="1">+IF(AND(ISNUMBER(OFFSET('Hygiene Data'!$E$5,0,10*ROW('Hygiene Data'!E118))),'Data Summary'!DR124="Yes"),OFFSET('Hygiene Data'!$E$5,0,10*ROW('Hygiene Data'!E118)),NA())</f>
        <v>#N/A</v>
      </c>
      <c r="BD124" s="506" t="e">
        <f ca="1">+IF(AND(ISNUMBER(OFFSET('Hygiene Data'!$E$7,0,10*ROW('Hygiene Data'!E118))),'Data Summary'!DS124="Yes"),OFFSET('Hygiene Data'!$E$7,0,10*ROW('Hygiene Data'!E118)),NA())</f>
        <v>#N/A</v>
      </c>
      <c r="BE124" s="506" t="e">
        <f ca="1">+IF(AND(ISNUMBER(OFFSET('Hygiene Data'!$E$9,0,10*ROW('Hygiene Data'!E118))),'Data Summary'!DT124="Yes"),OFFSET('Hygiene Data'!$E$9,0,10*ROW('Hygiene Data'!E118)),NA())</f>
        <v>#N/A</v>
      </c>
      <c r="BF124" s="506" t="e">
        <f ca="1">+IF(AND(ISNUMBER(OFFSET('Hygiene Data'!$F$5,0,10*ROW('Hygiene Data'!F118))),'Data Summary'!DU124="Yes"),OFFSET('Hygiene Data'!$F$5,0,10*ROW('Hygiene Data'!F118)),NA())</f>
        <v>#N/A</v>
      </c>
      <c r="BG124" s="506" t="e">
        <f ca="1">+IF(AND(ISNUMBER(OFFSET('Hygiene Data'!$F$7,0,10*ROW('Hygiene Data'!F118))),'Data Summary'!DV124="Yes"),OFFSET('Hygiene Data'!$F$7,0,10*ROW('Hygiene Data'!F118)),NA())</f>
        <v>#N/A</v>
      </c>
      <c r="BH124" s="506" t="e">
        <f ca="1">+IF(AND(ISNUMBER(OFFSET('Hygiene Data'!$F$9,0,10*ROW('Hygiene Data'!F118))),'Data Summary'!DW124="Yes"),OFFSET('Hygiene Data'!$F$9,0,10*ROW('Hygiene Data'!F118)),NA())</f>
        <v>#N/A</v>
      </c>
      <c r="BI124" s="506" t="e">
        <f ca="1">+IF(AND(ISNUMBER(OFFSET('Hygiene Data'!$G$5,0,10*ROW('Hygiene Data'!G118))),'Data Summary'!DX124="Yes"),OFFSET('Hygiene Data'!$G$5,0,10*ROW('Hygiene Data'!G118)),NA())</f>
        <v>#N/A</v>
      </c>
      <c r="BJ124" s="506" t="e">
        <f ca="1">+IF(AND(ISNUMBER(OFFSET('Hygiene Data'!$G$7,0,10*ROW('Hygiene Data'!G118))),'Data Summary'!DY124="Yes"),OFFSET('Hygiene Data'!$G$7,0,10*ROW('Hygiene Data'!G118)),NA())</f>
        <v>#N/A</v>
      </c>
      <c r="BK124" s="506" t="e">
        <f ca="1">+IF(AND(ISNUMBER(OFFSET('Hygiene Data'!$G$9,0,10*ROW('Hygiene Data'!G118))),'Data Summary'!DZ124="Yes"),OFFSET('Hygiene Data'!$G$9,0,10*ROW('Hygiene Data'!G118)),NA())</f>
        <v>#N/A</v>
      </c>
      <c r="BL124" s="506" t="e">
        <f ca="1">+IF(AND(ISNUMBER(OFFSET('Hygiene Data'!$H$5,0,10*ROW('Hygiene Data'!H118))),'Data Summary'!EA124="Yes"),OFFSET('Hygiene Data'!$H$5,0,10*ROW('Hygiene Data'!H118)),NA())</f>
        <v>#N/A</v>
      </c>
      <c r="BM124" s="506" t="e">
        <f ca="1">+IF(AND(ISNUMBER(OFFSET('Hygiene Data'!$H$7,0,10*ROW('Hygiene Data'!H118))),'Data Summary'!EB124="Yes"),OFFSET('Hygiene Data'!$H$7,0,10*ROW('Hygiene Data'!H118)),NA())</f>
        <v>#N/A</v>
      </c>
      <c r="BN124" s="506" t="e">
        <f ca="1">+IF(AND(ISNUMBER(OFFSET('Hygiene Data'!$H$9,0,10*ROW('Hygiene Data'!H118))),'Data Summary'!EC124="Yes"),OFFSET('Hygiene Data'!$H$9,0,10*ROW('Hygiene Data'!H118)),NA())</f>
        <v>#N/A</v>
      </c>
      <c r="BO124" s="506" t="e">
        <f ca="1">+IF(AND(ISNUMBER(OFFSET('Hygiene Data'!$I$5,0,10*ROW('Hygiene Data'!I118))),'Data Summary'!ED124="Yes"),OFFSET('Hygiene Data'!$I$5,0,10*ROW('Hygiene Data'!I118)),NA())</f>
        <v>#N/A</v>
      </c>
      <c r="BP124" s="506" t="e">
        <f ca="1">+IF(AND(ISNUMBER(OFFSET('Hygiene Data'!$I$7,0,10*ROW('Hygiene Data'!I118))),'Data Summary'!EE124="Yes"),OFFSET('Hygiene Data'!$I$7,0,10*ROW('Hygiene Data'!I118)),NA())</f>
        <v>#N/A</v>
      </c>
      <c r="BQ124" s="506" t="e">
        <f ca="1">+IF(AND(ISNUMBER(OFFSET('Hygiene Data'!$I$9,0,10*ROW('Hygiene Data'!I118))),'Data Summary'!EF124="Yes"),OFFSET('Hygiene Data'!$I$9,0,10*ROW('Hygiene Data'!I118)),NA())</f>
        <v>#N/A</v>
      </c>
    </row>
    <row r="125" spans="1:69" x14ac:dyDescent="0.25">
      <c r="A125" s="502" t="e">
        <f ca="1">+RIGHT('Data Summary'!A125,LEN('Data Summary'!A125)-9)</f>
        <v>#VALUE!</v>
      </c>
      <c r="B125" s="476" t="str">
        <f ca="1">+IF(ISTEXT('Data Summary'!B125),'Data Summary'!B125,"")</f>
        <v/>
      </c>
      <c r="C125" s="503" t="e">
        <f ca="1">+VALUE('Data Summary'!C125)</f>
        <v>#VALUE!</v>
      </c>
      <c r="D125" s="504" t="e">
        <f ca="1">+IF(AND(ISNUMBER(OFFSET('Water Data'!$D$4,0,10*ROW('Water Data'!D119))),'Data Summary'!BS125="Yes"),100-OFFSET('Water Data'!$D$4,0,10*ROW('Water Data'!D119)),NA())</f>
        <v>#N/A</v>
      </c>
      <c r="E125" s="504" t="e">
        <f ca="1">+IF(AND(ISNUMBER(OFFSET('Water Data'!$D$6,0,10*ROW('Water Data'!D119))),'Data Summary'!BT125="Yes"),OFFSET('Water Data'!$D$6,0,10*ROW('Water Data'!D119)),NA())</f>
        <v>#N/A</v>
      </c>
      <c r="F125" s="504" t="e">
        <f ca="1">+IF(AND(ISNUMBER(OFFSET('Water Data'!$D$9,0,10*ROW('Water Data'!D119))),'Data Summary'!BU125="Yes"),OFFSET('Water Data'!$D$9,0,10*ROW('Water Data'!D119)),NA())</f>
        <v>#N/A</v>
      </c>
      <c r="G125" s="504" t="e">
        <f ca="1">+IF(AND(ISNUMBER(OFFSET('Water Data'!$E$4,0,10*ROW('Water Data'!E119))),'Data Summary'!BV125="Yes"),100-OFFSET('Water Data'!$E$4,0,10*ROW('Water Data'!E119)),NA())</f>
        <v>#N/A</v>
      </c>
      <c r="H125" s="504" t="e">
        <f ca="1">+IF(AND(ISNUMBER(OFFSET('Water Data'!$E$6,0,10*ROW('Water Data'!E119))),'Data Summary'!BW125="Yes"),OFFSET('Water Data'!$E$6,0,10*ROW('Water Data'!E119)),NA())</f>
        <v>#N/A</v>
      </c>
      <c r="I125" s="504" t="e">
        <f ca="1">+IF(AND(ISNUMBER(OFFSET('Water Data'!$E$9,0,10*ROW('Water Data'!E119))),'Data Summary'!BX125="Yes"),OFFSET('Water Data'!$E$9,0,10*ROW('Water Data'!E119)),NA())</f>
        <v>#N/A</v>
      </c>
      <c r="J125" s="504" t="e">
        <f ca="1">+IF(AND(ISNUMBER(OFFSET('Water Data'!$F$4,0,10*ROW('Water Data'!F119))),'Data Summary'!BY125="Yes"),100-OFFSET('Water Data'!$F$4,0,10*ROW('Water Data'!F119)),NA())</f>
        <v>#N/A</v>
      </c>
      <c r="K125" s="504" t="e">
        <f ca="1">+IF(AND(ISNUMBER(OFFSET('Water Data'!$F$6,0,10*ROW('Water Data'!F119))),'Data Summary'!BZ125="Yes"),OFFSET('Water Data'!$F$6,0,10*ROW('Water Data'!F119)),NA())</f>
        <v>#N/A</v>
      </c>
      <c r="L125" s="504" t="e">
        <f ca="1">+IF(AND(ISNUMBER(OFFSET('Water Data'!$F$9,0,10*ROW('Water Data'!F119))),'Data Summary'!CA125="Yes"),OFFSET('Water Data'!$F$9,0,10*ROW('Water Data'!F119)),NA())</f>
        <v>#N/A</v>
      </c>
      <c r="M125" s="504" t="e">
        <f ca="1">+IF(AND(ISNUMBER(OFFSET('Water Data'!$G$4,0,10*ROW('Water Data'!G119))),'Data Summary'!CB125="Yes"),100-OFFSET('Water Data'!$G$4,0,10*ROW('Water Data'!G119)),NA())</f>
        <v>#N/A</v>
      </c>
      <c r="N125" s="504" t="e">
        <f ca="1">+IF(AND(ISNUMBER(OFFSET('Water Data'!$G$6,0,10*ROW('Water Data'!G119))),'Data Summary'!CC125="Yes"),OFFSET('Water Data'!$G$6,0,10*ROW('Water Data'!G119)),NA())</f>
        <v>#N/A</v>
      </c>
      <c r="O125" s="504" t="e">
        <f ca="1">+IF(AND(ISNUMBER(OFFSET('Water Data'!$G$9,0,10*ROW('Water Data'!G119))),'Data Summary'!CD125="Yes"),OFFSET('Water Data'!$G$9,0,10*ROW('Water Data'!G119)),NA())</f>
        <v>#N/A</v>
      </c>
      <c r="P125" s="504" t="e">
        <f ca="1">+IF(AND(ISNUMBER(OFFSET('Water Data'!$H$4,0,10*ROW('Water Data'!H119))),'Data Summary'!CE125="Yes"),100-OFFSET('Water Data'!$H$4,0,10*ROW('Water Data'!H119)),NA())</f>
        <v>#N/A</v>
      </c>
      <c r="Q125" s="504" t="e">
        <f ca="1">+IF(AND(ISNUMBER(OFFSET('Water Data'!$H$6,0,10*ROW('Water Data'!H119))),'Data Summary'!CF125="Yes"),OFFSET('Water Data'!$H$6,0,10*ROW('Water Data'!H119)),NA())</f>
        <v>#N/A</v>
      </c>
      <c r="R125" s="504" t="e">
        <f ca="1">+IF(AND(ISNUMBER(OFFSET('Water Data'!$H$9,0,10*ROW('Water Data'!H119))),'Data Summary'!CG125="Yes"),OFFSET('Water Data'!$H$9,0,10*ROW('Water Data'!H119)),NA())</f>
        <v>#N/A</v>
      </c>
      <c r="S125" s="504" t="e">
        <f ca="1">+IF(AND(ISNUMBER(OFFSET('Water Data'!$I$4,0,10*ROW('Water Data'!I119))),'Data Summary'!CH125="Yes"),100-OFFSET('Water Data'!$I$4,0,10*ROW('Water Data'!I119)),NA())</f>
        <v>#N/A</v>
      </c>
      <c r="T125" s="504" t="e">
        <f ca="1">+IF(AND(ISNUMBER(OFFSET('Water Data'!$I$6,0,10*ROW('Water Data'!I119))),'Data Summary'!CI125="Yes"),OFFSET('Water Data'!$I$6,0,10*ROW('Water Data'!I119)),NA())</f>
        <v>#N/A</v>
      </c>
      <c r="U125" s="504" t="e">
        <f ca="1">+IF(AND(ISNUMBER(OFFSET('Water Data'!$I$9,0,10*ROW('Water Data'!I119))),'Data Summary'!CJ125="Yes"),OFFSET('Water Data'!$I$9,0,10*ROW('Water Data'!I119)),NA())</f>
        <v>#N/A</v>
      </c>
      <c r="V125" s="505" t="e">
        <f ca="1">+IF(AND(ISNUMBER(OFFSET('Sanitation Data'!$D$4,0,10*ROW('Sanitation Data'!D119))),'Data Summary'!CK125="Yes"),100-OFFSET('Sanitation Data'!$D$4,0,10*ROW('Sanitation Data'!D119)),NA())</f>
        <v>#N/A</v>
      </c>
      <c r="W125" s="505" t="e">
        <f ca="1">+IF(AND(ISNUMBER(OFFSET('Sanitation Data'!$D$6,0,10*ROW('Sanitation Data'!D119))),'Data Summary'!CL125="Yes"),OFFSET('Sanitation Data'!$D$6,0,10*ROW('Sanitation Data'!D119)),NA())</f>
        <v>#N/A</v>
      </c>
      <c r="X125" s="505" t="e">
        <f ca="1">+IF(AND(ISNUMBER(OFFSET('Sanitation Data'!$D$10,0,10*ROW('Sanitation Data'!D119))),'Data Summary'!CM125="Yes"),OFFSET('Sanitation Data'!$D$10,0,10*ROW('Sanitation Data'!D119)),NA())</f>
        <v>#N/A</v>
      </c>
      <c r="Y125" s="505" t="e">
        <f ca="1">+IF(AND(ISNUMBER(OFFSET('Sanitation Data'!$D$11,0,10*ROW('Sanitation Data'!D119))),'Data Summary'!CN125="Yes"),OFFSET('Sanitation Data'!$D$11,0,10*ROW('Sanitation Data'!D119)),NA())</f>
        <v>#N/A</v>
      </c>
      <c r="Z125" s="505" t="e">
        <f ca="1">+IF(AND(ISNUMBER(OFFSET('Sanitation Data'!$D$12,0,10*ROW('Sanitation Data'!D119))),'Data Summary'!CO125="Yes"),OFFSET('Sanitation Data'!$D$12,0,10*ROW('Sanitation Data'!D119)),NA())</f>
        <v>#N/A</v>
      </c>
      <c r="AA125" s="505" t="e">
        <f ca="1">+IF(AND(ISNUMBER(OFFSET('Sanitation Data'!$E$4,0,10*ROW('Sanitation Data'!E119))),'Data Summary'!CP125="Yes"),100-OFFSET('Sanitation Data'!$E$4,0,10*ROW('Sanitation Data'!E119)),NA())</f>
        <v>#N/A</v>
      </c>
      <c r="AB125" s="505" t="e">
        <f ca="1">+IF(AND(ISNUMBER(OFFSET('Sanitation Data'!$E$6,0,10*ROW('Sanitation Data'!E119))),'Data Summary'!CQ125="Yes"),OFFSET('Sanitation Data'!$E$6,0,10*ROW('Sanitation Data'!E119)),NA())</f>
        <v>#N/A</v>
      </c>
      <c r="AC125" s="505" t="e">
        <f ca="1">+IF(AND(ISNUMBER(OFFSET('Sanitation Data'!$E$10,0,10*ROW('Sanitation Data'!E119))),'Data Summary'!CR125="Yes"),OFFSET('Sanitation Data'!$E$10,0,10*ROW('Sanitation Data'!E119)),NA())</f>
        <v>#N/A</v>
      </c>
      <c r="AD125" s="505" t="e">
        <f ca="1">+IF(AND(ISNUMBER(OFFSET('Sanitation Data'!$E$11,0,10*ROW('Sanitation Data'!E119))),'Data Summary'!CS125="Yes"),OFFSET('Sanitation Data'!$E$11,0,10*ROW('Sanitation Data'!E119)),NA())</f>
        <v>#N/A</v>
      </c>
      <c r="AE125" s="505" t="e">
        <f ca="1">+IF(AND(ISNUMBER(OFFSET('Sanitation Data'!$E$12,0,10*ROW('Sanitation Data'!E119))),'Data Summary'!CT125="Yes"),OFFSET('Sanitation Data'!$E$12,0,10*ROW('Sanitation Data'!E119)),NA())</f>
        <v>#N/A</v>
      </c>
      <c r="AF125" s="505" t="e">
        <f ca="1">+IF(AND(ISNUMBER(OFFSET('Sanitation Data'!$F$4,0,10*ROW('Sanitation Data'!F119))),'Data Summary'!CU125="Yes"),100-OFFSET('Sanitation Data'!$F$4,0,10*ROW('Sanitation Data'!F119)),NA())</f>
        <v>#N/A</v>
      </c>
      <c r="AG125" s="505" t="e">
        <f ca="1">+IF(AND(ISNUMBER(OFFSET('Sanitation Data'!$F$6,0,10*ROW('Sanitation Data'!F119))),'Data Summary'!CV125="Yes"),OFFSET('Sanitation Data'!$F$6,0,10*ROW('Sanitation Data'!F119)),NA())</f>
        <v>#N/A</v>
      </c>
      <c r="AH125" s="505" t="e">
        <f ca="1">+IF(AND(ISNUMBER(OFFSET('Sanitation Data'!$F$10,0,10*ROW('Sanitation Data'!F119))),'Data Summary'!CW125="Yes"),OFFSET('Sanitation Data'!$F$10,0,10*ROW('Sanitation Data'!F119)),NA())</f>
        <v>#N/A</v>
      </c>
      <c r="AI125" s="505" t="e">
        <f ca="1">+IF(AND(ISNUMBER(OFFSET('Sanitation Data'!$F$11,0,10*ROW('Sanitation Data'!F119))),'Data Summary'!CX125="Yes"),OFFSET('Sanitation Data'!$F$11,0,10*ROW('Sanitation Data'!F119)),NA())</f>
        <v>#N/A</v>
      </c>
      <c r="AJ125" s="505" t="e">
        <f ca="1">+IF(AND(ISNUMBER(OFFSET('Sanitation Data'!$F$12,0,10*ROW('Sanitation Data'!F119))),'Data Summary'!CY125="Yes"),OFFSET('Sanitation Data'!$F$12,0,10*ROW('Sanitation Data'!F119)),NA())</f>
        <v>#N/A</v>
      </c>
      <c r="AK125" s="505" t="e">
        <f ca="1">+IF(AND(ISNUMBER(OFFSET('Sanitation Data'!$G$4,0,10*ROW('Sanitation Data'!G119))),'Data Summary'!CZ125="Yes"),100-OFFSET('Sanitation Data'!$G$4,0,10*ROW('Sanitation Data'!G119)),NA())</f>
        <v>#N/A</v>
      </c>
      <c r="AL125" s="505" t="e">
        <f ca="1">+IF(AND(ISNUMBER(OFFSET('Sanitation Data'!$G$6,0,10*ROW('Sanitation Data'!G119))),'Data Summary'!DA125="Yes"),OFFSET('Sanitation Data'!$G$6,0,10*ROW('Sanitation Data'!G119)),NA())</f>
        <v>#N/A</v>
      </c>
      <c r="AM125" s="505" t="e">
        <f ca="1">+IF(AND(ISNUMBER(OFFSET('Sanitation Data'!$G$10,0,10*ROW('Sanitation Data'!G119))),'Data Summary'!DB125="Yes"),OFFSET('Sanitation Data'!$G$10,0,10*ROW('Sanitation Data'!G119)),NA())</f>
        <v>#N/A</v>
      </c>
      <c r="AN125" s="505" t="e">
        <f ca="1">+IF(AND(ISNUMBER(OFFSET('Sanitation Data'!$G$11,0,10*ROW('Sanitation Data'!G119))),'Data Summary'!DC125="Yes"),OFFSET('Sanitation Data'!$G$11,0,10*ROW('Sanitation Data'!G119)),NA())</f>
        <v>#N/A</v>
      </c>
      <c r="AO125" s="505" t="e">
        <f ca="1">+IF(AND(ISNUMBER(OFFSET('Sanitation Data'!$G$12,0,10*ROW('Sanitation Data'!G119))),'Data Summary'!DD125="Yes"),OFFSET('Sanitation Data'!$G$12,0,10*ROW('Sanitation Data'!G119)),NA())</f>
        <v>#N/A</v>
      </c>
      <c r="AP125" s="505" t="e">
        <f ca="1">+IF(AND(ISNUMBER(OFFSET('Sanitation Data'!$H$4,0,10*ROW('Sanitation Data'!H119))),'Data Summary'!DE125="Yes"),100-OFFSET('Sanitation Data'!$H$4,0,10*ROW('Sanitation Data'!H119)),NA())</f>
        <v>#N/A</v>
      </c>
      <c r="AQ125" s="505" t="e">
        <f ca="1">+IF(AND(ISNUMBER(OFFSET('Sanitation Data'!$H$6,0,10*ROW('Sanitation Data'!H119))),'Data Summary'!DF125="Yes"),OFFSET('Sanitation Data'!$H$6,0,10*ROW('Sanitation Data'!H119)),NA())</f>
        <v>#N/A</v>
      </c>
      <c r="AR125" s="505" t="e">
        <f ca="1">+IF(AND(ISNUMBER(OFFSET('Sanitation Data'!$H$10,0,10*ROW('Sanitation Data'!H119))),'Data Summary'!DG125="Yes"),OFFSET('Sanitation Data'!$H$10,0,10*ROW('Sanitation Data'!H119)),NA())</f>
        <v>#N/A</v>
      </c>
      <c r="AS125" s="505" t="e">
        <f ca="1">+IF(AND(ISNUMBER(OFFSET('Sanitation Data'!$H$11,0,10*ROW('Sanitation Data'!H119))),'Data Summary'!DH125="Yes"),OFFSET('Sanitation Data'!$H$11,0,10*ROW('Sanitation Data'!H119)),NA())</f>
        <v>#N/A</v>
      </c>
      <c r="AT125" s="505" t="e">
        <f ca="1">+IF(AND(ISNUMBER(OFFSET('Sanitation Data'!$H$12,0,10*ROW('Sanitation Data'!H119))),'Data Summary'!DI125="Yes"),OFFSET('Sanitation Data'!$H$12,0,10*ROW('Sanitation Data'!H119)),NA())</f>
        <v>#N/A</v>
      </c>
      <c r="AU125" s="505" t="e">
        <f ca="1">+IF(AND(ISNUMBER(OFFSET('Sanitation Data'!$I$4,0,10*ROW('Sanitation Data'!I119))),'Data Summary'!DJ125="Yes"),100-OFFSET('Sanitation Data'!$I$4,0,10*ROW('Sanitation Data'!I119)),NA())</f>
        <v>#N/A</v>
      </c>
      <c r="AV125" s="505" t="e">
        <f ca="1">+IF(AND(ISNUMBER(OFFSET('Sanitation Data'!$I$6,0,10*ROW('Sanitation Data'!I119))),'Data Summary'!DK125="Yes"),OFFSET('Sanitation Data'!$I$6,0,10*ROW('Sanitation Data'!I119)),NA())</f>
        <v>#N/A</v>
      </c>
      <c r="AW125" s="505" t="e">
        <f ca="1">+IF(AND(ISNUMBER(OFFSET('Sanitation Data'!$I$10,0,10*ROW('Sanitation Data'!I119))),'Data Summary'!DL125="Yes"),OFFSET('Sanitation Data'!$I$10,0,10*ROW('Sanitation Data'!I119)),NA())</f>
        <v>#N/A</v>
      </c>
      <c r="AX125" s="505" t="e">
        <f ca="1">+IF(AND(ISNUMBER(OFFSET('Sanitation Data'!$I$11,0,10*ROW('Sanitation Data'!I119))),'Data Summary'!DM125="Yes"),OFFSET('Sanitation Data'!$I$11,0,10*ROW('Sanitation Data'!I119)),NA())</f>
        <v>#N/A</v>
      </c>
      <c r="AY125" s="505" t="e">
        <f ca="1">+IF(AND(ISNUMBER(OFFSET('Sanitation Data'!$I$12,0,10*ROW('Sanitation Data'!I119))),'Data Summary'!DN125="Yes"),OFFSET('Sanitation Data'!$I$12,0,10*ROW('Sanitation Data'!I119)),NA())</f>
        <v>#N/A</v>
      </c>
      <c r="AZ125" s="506" t="e">
        <f ca="1">+IF(AND(ISNUMBER(OFFSET('Hygiene Data'!$D$5,0,10*ROW('Hygiene Data'!D119))),'Data Summary'!DO125="Yes"),OFFSET('Hygiene Data'!$D$5,0,10*ROW('Hygiene Data'!D119)),NA())</f>
        <v>#N/A</v>
      </c>
      <c r="BA125" s="506" t="e">
        <f ca="1">+IF(AND(ISNUMBER(OFFSET('Hygiene Data'!$D$7,0,10*ROW('Hygiene Data'!D119))),'Data Summary'!DP125="Yes"),OFFSET('Hygiene Data'!$D$7,0,10*ROW('Hygiene Data'!D119)),NA())</f>
        <v>#N/A</v>
      </c>
      <c r="BB125" s="506" t="e">
        <f ca="1">+IF(AND(ISNUMBER(OFFSET('Hygiene Data'!$D$9,0,10*ROW('Hygiene Data'!D119))),'Data Summary'!DQ125="Yes"),OFFSET('Hygiene Data'!$D$9,0,10*ROW('Hygiene Data'!D119)),NA())</f>
        <v>#N/A</v>
      </c>
      <c r="BC125" s="506" t="e">
        <f ca="1">+IF(AND(ISNUMBER(OFFSET('Hygiene Data'!$E$5,0,10*ROW('Hygiene Data'!E119))),'Data Summary'!DR125="Yes"),OFFSET('Hygiene Data'!$E$5,0,10*ROW('Hygiene Data'!E119)),NA())</f>
        <v>#N/A</v>
      </c>
      <c r="BD125" s="506" t="e">
        <f ca="1">+IF(AND(ISNUMBER(OFFSET('Hygiene Data'!$E$7,0,10*ROW('Hygiene Data'!E119))),'Data Summary'!DS125="Yes"),OFFSET('Hygiene Data'!$E$7,0,10*ROW('Hygiene Data'!E119)),NA())</f>
        <v>#N/A</v>
      </c>
      <c r="BE125" s="506" t="e">
        <f ca="1">+IF(AND(ISNUMBER(OFFSET('Hygiene Data'!$E$9,0,10*ROW('Hygiene Data'!E119))),'Data Summary'!DT125="Yes"),OFFSET('Hygiene Data'!$E$9,0,10*ROW('Hygiene Data'!E119)),NA())</f>
        <v>#N/A</v>
      </c>
      <c r="BF125" s="506" t="e">
        <f ca="1">+IF(AND(ISNUMBER(OFFSET('Hygiene Data'!$F$5,0,10*ROW('Hygiene Data'!F119))),'Data Summary'!DU125="Yes"),OFFSET('Hygiene Data'!$F$5,0,10*ROW('Hygiene Data'!F119)),NA())</f>
        <v>#N/A</v>
      </c>
      <c r="BG125" s="506" t="e">
        <f ca="1">+IF(AND(ISNUMBER(OFFSET('Hygiene Data'!$F$7,0,10*ROW('Hygiene Data'!F119))),'Data Summary'!DV125="Yes"),OFFSET('Hygiene Data'!$F$7,0,10*ROW('Hygiene Data'!F119)),NA())</f>
        <v>#N/A</v>
      </c>
      <c r="BH125" s="506" t="e">
        <f ca="1">+IF(AND(ISNUMBER(OFFSET('Hygiene Data'!$F$9,0,10*ROW('Hygiene Data'!F119))),'Data Summary'!DW125="Yes"),OFFSET('Hygiene Data'!$F$9,0,10*ROW('Hygiene Data'!F119)),NA())</f>
        <v>#N/A</v>
      </c>
      <c r="BI125" s="506" t="e">
        <f ca="1">+IF(AND(ISNUMBER(OFFSET('Hygiene Data'!$G$5,0,10*ROW('Hygiene Data'!G119))),'Data Summary'!DX125="Yes"),OFFSET('Hygiene Data'!$G$5,0,10*ROW('Hygiene Data'!G119)),NA())</f>
        <v>#N/A</v>
      </c>
      <c r="BJ125" s="506" t="e">
        <f ca="1">+IF(AND(ISNUMBER(OFFSET('Hygiene Data'!$G$7,0,10*ROW('Hygiene Data'!G119))),'Data Summary'!DY125="Yes"),OFFSET('Hygiene Data'!$G$7,0,10*ROW('Hygiene Data'!G119)),NA())</f>
        <v>#N/A</v>
      </c>
      <c r="BK125" s="506" t="e">
        <f ca="1">+IF(AND(ISNUMBER(OFFSET('Hygiene Data'!$G$9,0,10*ROW('Hygiene Data'!G119))),'Data Summary'!DZ125="Yes"),OFFSET('Hygiene Data'!$G$9,0,10*ROW('Hygiene Data'!G119)),NA())</f>
        <v>#N/A</v>
      </c>
      <c r="BL125" s="506" t="e">
        <f ca="1">+IF(AND(ISNUMBER(OFFSET('Hygiene Data'!$H$5,0,10*ROW('Hygiene Data'!H119))),'Data Summary'!EA125="Yes"),OFFSET('Hygiene Data'!$H$5,0,10*ROW('Hygiene Data'!H119)),NA())</f>
        <v>#N/A</v>
      </c>
      <c r="BM125" s="506" t="e">
        <f ca="1">+IF(AND(ISNUMBER(OFFSET('Hygiene Data'!$H$7,0,10*ROW('Hygiene Data'!H119))),'Data Summary'!EB125="Yes"),OFFSET('Hygiene Data'!$H$7,0,10*ROW('Hygiene Data'!H119)),NA())</f>
        <v>#N/A</v>
      </c>
      <c r="BN125" s="506" t="e">
        <f ca="1">+IF(AND(ISNUMBER(OFFSET('Hygiene Data'!$H$9,0,10*ROW('Hygiene Data'!H119))),'Data Summary'!EC125="Yes"),OFFSET('Hygiene Data'!$H$9,0,10*ROW('Hygiene Data'!H119)),NA())</f>
        <v>#N/A</v>
      </c>
      <c r="BO125" s="506" t="e">
        <f ca="1">+IF(AND(ISNUMBER(OFFSET('Hygiene Data'!$I$5,0,10*ROW('Hygiene Data'!I119))),'Data Summary'!ED125="Yes"),OFFSET('Hygiene Data'!$I$5,0,10*ROW('Hygiene Data'!I119)),NA())</f>
        <v>#N/A</v>
      </c>
      <c r="BP125" s="506" t="e">
        <f ca="1">+IF(AND(ISNUMBER(OFFSET('Hygiene Data'!$I$7,0,10*ROW('Hygiene Data'!I119))),'Data Summary'!EE125="Yes"),OFFSET('Hygiene Data'!$I$7,0,10*ROW('Hygiene Data'!I119)),NA())</f>
        <v>#N/A</v>
      </c>
      <c r="BQ125" s="506" t="e">
        <f ca="1">+IF(AND(ISNUMBER(OFFSET('Hygiene Data'!$I$9,0,10*ROW('Hygiene Data'!I119))),'Data Summary'!EF125="Yes"),OFFSET('Hygiene Data'!$I$9,0,10*ROW('Hygiene Data'!I119)),NA())</f>
        <v>#N/A</v>
      </c>
    </row>
    <row r="126" spans="1:69" x14ac:dyDescent="0.25">
      <c r="A126" s="502" t="e">
        <f ca="1">+RIGHT('Data Summary'!A126,LEN('Data Summary'!A126)-9)</f>
        <v>#VALUE!</v>
      </c>
      <c r="B126" s="476" t="str">
        <f ca="1">+IF(ISTEXT('Data Summary'!B126),'Data Summary'!B126,"")</f>
        <v/>
      </c>
      <c r="C126" s="503" t="e">
        <f ca="1">+VALUE('Data Summary'!C126)</f>
        <v>#VALUE!</v>
      </c>
      <c r="D126" s="504" t="e">
        <f ca="1">+IF(AND(ISNUMBER(OFFSET('Water Data'!$D$4,0,10*ROW('Water Data'!D120))),'Data Summary'!BS126="Yes"),100-OFFSET('Water Data'!$D$4,0,10*ROW('Water Data'!D120)),NA())</f>
        <v>#N/A</v>
      </c>
      <c r="E126" s="504" t="e">
        <f ca="1">+IF(AND(ISNUMBER(OFFSET('Water Data'!$D$6,0,10*ROW('Water Data'!D120))),'Data Summary'!BT126="Yes"),OFFSET('Water Data'!$D$6,0,10*ROW('Water Data'!D120)),NA())</f>
        <v>#N/A</v>
      </c>
      <c r="F126" s="504" t="e">
        <f ca="1">+IF(AND(ISNUMBER(OFFSET('Water Data'!$D$9,0,10*ROW('Water Data'!D120))),'Data Summary'!BU126="Yes"),OFFSET('Water Data'!$D$9,0,10*ROW('Water Data'!D120)),NA())</f>
        <v>#N/A</v>
      </c>
      <c r="G126" s="504" t="e">
        <f ca="1">+IF(AND(ISNUMBER(OFFSET('Water Data'!$E$4,0,10*ROW('Water Data'!E120))),'Data Summary'!BV126="Yes"),100-OFFSET('Water Data'!$E$4,0,10*ROW('Water Data'!E120)),NA())</f>
        <v>#N/A</v>
      </c>
      <c r="H126" s="504" t="e">
        <f ca="1">+IF(AND(ISNUMBER(OFFSET('Water Data'!$E$6,0,10*ROW('Water Data'!E120))),'Data Summary'!BW126="Yes"),OFFSET('Water Data'!$E$6,0,10*ROW('Water Data'!E120)),NA())</f>
        <v>#N/A</v>
      </c>
      <c r="I126" s="504" t="e">
        <f ca="1">+IF(AND(ISNUMBER(OFFSET('Water Data'!$E$9,0,10*ROW('Water Data'!E120))),'Data Summary'!BX126="Yes"),OFFSET('Water Data'!$E$9,0,10*ROW('Water Data'!E120)),NA())</f>
        <v>#N/A</v>
      </c>
      <c r="J126" s="504" t="e">
        <f ca="1">+IF(AND(ISNUMBER(OFFSET('Water Data'!$F$4,0,10*ROW('Water Data'!F120))),'Data Summary'!BY126="Yes"),100-OFFSET('Water Data'!$F$4,0,10*ROW('Water Data'!F120)),NA())</f>
        <v>#N/A</v>
      </c>
      <c r="K126" s="504" t="e">
        <f ca="1">+IF(AND(ISNUMBER(OFFSET('Water Data'!$F$6,0,10*ROW('Water Data'!F120))),'Data Summary'!BZ126="Yes"),OFFSET('Water Data'!$F$6,0,10*ROW('Water Data'!F120)),NA())</f>
        <v>#N/A</v>
      </c>
      <c r="L126" s="504" t="e">
        <f ca="1">+IF(AND(ISNUMBER(OFFSET('Water Data'!$F$9,0,10*ROW('Water Data'!F120))),'Data Summary'!CA126="Yes"),OFFSET('Water Data'!$F$9,0,10*ROW('Water Data'!F120)),NA())</f>
        <v>#N/A</v>
      </c>
      <c r="M126" s="504" t="e">
        <f ca="1">+IF(AND(ISNUMBER(OFFSET('Water Data'!$G$4,0,10*ROW('Water Data'!G120))),'Data Summary'!CB126="Yes"),100-OFFSET('Water Data'!$G$4,0,10*ROW('Water Data'!G120)),NA())</f>
        <v>#N/A</v>
      </c>
      <c r="N126" s="504" t="e">
        <f ca="1">+IF(AND(ISNUMBER(OFFSET('Water Data'!$G$6,0,10*ROW('Water Data'!G120))),'Data Summary'!CC126="Yes"),OFFSET('Water Data'!$G$6,0,10*ROW('Water Data'!G120)),NA())</f>
        <v>#N/A</v>
      </c>
      <c r="O126" s="504" t="e">
        <f ca="1">+IF(AND(ISNUMBER(OFFSET('Water Data'!$G$9,0,10*ROW('Water Data'!G120))),'Data Summary'!CD126="Yes"),OFFSET('Water Data'!$G$9,0,10*ROW('Water Data'!G120)),NA())</f>
        <v>#N/A</v>
      </c>
      <c r="P126" s="504" t="e">
        <f ca="1">+IF(AND(ISNUMBER(OFFSET('Water Data'!$H$4,0,10*ROW('Water Data'!H120))),'Data Summary'!CE126="Yes"),100-OFFSET('Water Data'!$H$4,0,10*ROW('Water Data'!H120)),NA())</f>
        <v>#N/A</v>
      </c>
      <c r="Q126" s="504" t="e">
        <f ca="1">+IF(AND(ISNUMBER(OFFSET('Water Data'!$H$6,0,10*ROW('Water Data'!H120))),'Data Summary'!CF126="Yes"),OFFSET('Water Data'!$H$6,0,10*ROW('Water Data'!H120)),NA())</f>
        <v>#N/A</v>
      </c>
      <c r="R126" s="504" t="e">
        <f ca="1">+IF(AND(ISNUMBER(OFFSET('Water Data'!$H$9,0,10*ROW('Water Data'!H120))),'Data Summary'!CG126="Yes"),OFFSET('Water Data'!$H$9,0,10*ROW('Water Data'!H120)),NA())</f>
        <v>#N/A</v>
      </c>
      <c r="S126" s="504" t="e">
        <f ca="1">+IF(AND(ISNUMBER(OFFSET('Water Data'!$I$4,0,10*ROW('Water Data'!I120))),'Data Summary'!CH126="Yes"),100-OFFSET('Water Data'!$I$4,0,10*ROW('Water Data'!I120)),NA())</f>
        <v>#N/A</v>
      </c>
      <c r="T126" s="504" t="e">
        <f ca="1">+IF(AND(ISNUMBER(OFFSET('Water Data'!$I$6,0,10*ROW('Water Data'!I120))),'Data Summary'!CI126="Yes"),OFFSET('Water Data'!$I$6,0,10*ROW('Water Data'!I120)),NA())</f>
        <v>#N/A</v>
      </c>
      <c r="U126" s="504" t="e">
        <f ca="1">+IF(AND(ISNUMBER(OFFSET('Water Data'!$I$9,0,10*ROW('Water Data'!I120))),'Data Summary'!CJ126="Yes"),OFFSET('Water Data'!$I$9,0,10*ROW('Water Data'!I120)),NA())</f>
        <v>#N/A</v>
      </c>
      <c r="V126" s="505" t="e">
        <f ca="1">+IF(AND(ISNUMBER(OFFSET('Sanitation Data'!$D$4,0,10*ROW('Sanitation Data'!D120))),'Data Summary'!CK126="Yes"),100-OFFSET('Sanitation Data'!$D$4,0,10*ROW('Sanitation Data'!D120)),NA())</f>
        <v>#N/A</v>
      </c>
      <c r="W126" s="505" t="e">
        <f ca="1">+IF(AND(ISNUMBER(OFFSET('Sanitation Data'!$D$6,0,10*ROW('Sanitation Data'!D120))),'Data Summary'!CL126="Yes"),OFFSET('Sanitation Data'!$D$6,0,10*ROW('Sanitation Data'!D120)),NA())</f>
        <v>#N/A</v>
      </c>
      <c r="X126" s="505" t="e">
        <f ca="1">+IF(AND(ISNUMBER(OFFSET('Sanitation Data'!$D$10,0,10*ROW('Sanitation Data'!D120))),'Data Summary'!CM126="Yes"),OFFSET('Sanitation Data'!$D$10,0,10*ROW('Sanitation Data'!D120)),NA())</f>
        <v>#N/A</v>
      </c>
      <c r="Y126" s="505" t="e">
        <f ca="1">+IF(AND(ISNUMBER(OFFSET('Sanitation Data'!$D$11,0,10*ROW('Sanitation Data'!D120))),'Data Summary'!CN126="Yes"),OFFSET('Sanitation Data'!$D$11,0,10*ROW('Sanitation Data'!D120)),NA())</f>
        <v>#N/A</v>
      </c>
      <c r="Z126" s="505" t="e">
        <f ca="1">+IF(AND(ISNUMBER(OFFSET('Sanitation Data'!$D$12,0,10*ROW('Sanitation Data'!D120))),'Data Summary'!CO126="Yes"),OFFSET('Sanitation Data'!$D$12,0,10*ROW('Sanitation Data'!D120)),NA())</f>
        <v>#N/A</v>
      </c>
      <c r="AA126" s="505" t="e">
        <f ca="1">+IF(AND(ISNUMBER(OFFSET('Sanitation Data'!$E$4,0,10*ROW('Sanitation Data'!E120))),'Data Summary'!CP126="Yes"),100-OFFSET('Sanitation Data'!$E$4,0,10*ROW('Sanitation Data'!E120)),NA())</f>
        <v>#N/A</v>
      </c>
      <c r="AB126" s="505" t="e">
        <f ca="1">+IF(AND(ISNUMBER(OFFSET('Sanitation Data'!$E$6,0,10*ROW('Sanitation Data'!E120))),'Data Summary'!CQ126="Yes"),OFFSET('Sanitation Data'!$E$6,0,10*ROW('Sanitation Data'!E120)),NA())</f>
        <v>#N/A</v>
      </c>
      <c r="AC126" s="505" t="e">
        <f ca="1">+IF(AND(ISNUMBER(OFFSET('Sanitation Data'!$E$10,0,10*ROW('Sanitation Data'!E120))),'Data Summary'!CR126="Yes"),OFFSET('Sanitation Data'!$E$10,0,10*ROW('Sanitation Data'!E120)),NA())</f>
        <v>#N/A</v>
      </c>
      <c r="AD126" s="505" t="e">
        <f ca="1">+IF(AND(ISNUMBER(OFFSET('Sanitation Data'!$E$11,0,10*ROW('Sanitation Data'!E120))),'Data Summary'!CS126="Yes"),OFFSET('Sanitation Data'!$E$11,0,10*ROW('Sanitation Data'!E120)),NA())</f>
        <v>#N/A</v>
      </c>
      <c r="AE126" s="505" t="e">
        <f ca="1">+IF(AND(ISNUMBER(OFFSET('Sanitation Data'!$E$12,0,10*ROW('Sanitation Data'!E120))),'Data Summary'!CT126="Yes"),OFFSET('Sanitation Data'!$E$12,0,10*ROW('Sanitation Data'!E120)),NA())</f>
        <v>#N/A</v>
      </c>
      <c r="AF126" s="505" t="e">
        <f ca="1">+IF(AND(ISNUMBER(OFFSET('Sanitation Data'!$F$4,0,10*ROW('Sanitation Data'!F120))),'Data Summary'!CU126="Yes"),100-OFFSET('Sanitation Data'!$F$4,0,10*ROW('Sanitation Data'!F120)),NA())</f>
        <v>#N/A</v>
      </c>
      <c r="AG126" s="505" t="e">
        <f ca="1">+IF(AND(ISNUMBER(OFFSET('Sanitation Data'!$F$6,0,10*ROW('Sanitation Data'!F120))),'Data Summary'!CV126="Yes"),OFFSET('Sanitation Data'!$F$6,0,10*ROW('Sanitation Data'!F120)),NA())</f>
        <v>#N/A</v>
      </c>
      <c r="AH126" s="505" t="e">
        <f ca="1">+IF(AND(ISNUMBER(OFFSET('Sanitation Data'!$F$10,0,10*ROW('Sanitation Data'!F120))),'Data Summary'!CW126="Yes"),OFFSET('Sanitation Data'!$F$10,0,10*ROW('Sanitation Data'!F120)),NA())</f>
        <v>#N/A</v>
      </c>
      <c r="AI126" s="505" t="e">
        <f ca="1">+IF(AND(ISNUMBER(OFFSET('Sanitation Data'!$F$11,0,10*ROW('Sanitation Data'!F120))),'Data Summary'!CX126="Yes"),OFFSET('Sanitation Data'!$F$11,0,10*ROW('Sanitation Data'!F120)),NA())</f>
        <v>#N/A</v>
      </c>
      <c r="AJ126" s="505" t="e">
        <f ca="1">+IF(AND(ISNUMBER(OFFSET('Sanitation Data'!$F$12,0,10*ROW('Sanitation Data'!F120))),'Data Summary'!CY126="Yes"),OFFSET('Sanitation Data'!$F$12,0,10*ROW('Sanitation Data'!F120)),NA())</f>
        <v>#N/A</v>
      </c>
      <c r="AK126" s="505" t="e">
        <f ca="1">+IF(AND(ISNUMBER(OFFSET('Sanitation Data'!$G$4,0,10*ROW('Sanitation Data'!G120))),'Data Summary'!CZ126="Yes"),100-OFFSET('Sanitation Data'!$G$4,0,10*ROW('Sanitation Data'!G120)),NA())</f>
        <v>#N/A</v>
      </c>
      <c r="AL126" s="505" t="e">
        <f ca="1">+IF(AND(ISNUMBER(OFFSET('Sanitation Data'!$G$6,0,10*ROW('Sanitation Data'!G120))),'Data Summary'!DA126="Yes"),OFFSET('Sanitation Data'!$G$6,0,10*ROW('Sanitation Data'!G120)),NA())</f>
        <v>#N/A</v>
      </c>
      <c r="AM126" s="505" t="e">
        <f ca="1">+IF(AND(ISNUMBER(OFFSET('Sanitation Data'!$G$10,0,10*ROW('Sanitation Data'!G120))),'Data Summary'!DB126="Yes"),OFFSET('Sanitation Data'!$G$10,0,10*ROW('Sanitation Data'!G120)),NA())</f>
        <v>#N/A</v>
      </c>
      <c r="AN126" s="505" t="e">
        <f ca="1">+IF(AND(ISNUMBER(OFFSET('Sanitation Data'!$G$11,0,10*ROW('Sanitation Data'!G120))),'Data Summary'!DC126="Yes"),OFFSET('Sanitation Data'!$G$11,0,10*ROW('Sanitation Data'!G120)),NA())</f>
        <v>#N/A</v>
      </c>
      <c r="AO126" s="505" t="e">
        <f ca="1">+IF(AND(ISNUMBER(OFFSET('Sanitation Data'!$G$12,0,10*ROW('Sanitation Data'!G120))),'Data Summary'!DD126="Yes"),OFFSET('Sanitation Data'!$G$12,0,10*ROW('Sanitation Data'!G120)),NA())</f>
        <v>#N/A</v>
      </c>
      <c r="AP126" s="505" t="e">
        <f ca="1">+IF(AND(ISNUMBER(OFFSET('Sanitation Data'!$H$4,0,10*ROW('Sanitation Data'!H120))),'Data Summary'!DE126="Yes"),100-OFFSET('Sanitation Data'!$H$4,0,10*ROW('Sanitation Data'!H120)),NA())</f>
        <v>#N/A</v>
      </c>
      <c r="AQ126" s="505" t="e">
        <f ca="1">+IF(AND(ISNUMBER(OFFSET('Sanitation Data'!$H$6,0,10*ROW('Sanitation Data'!H120))),'Data Summary'!DF126="Yes"),OFFSET('Sanitation Data'!$H$6,0,10*ROW('Sanitation Data'!H120)),NA())</f>
        <v>#N/A</v>
      </c>
      <c r="AR126" s="505" t="e">
        <f ca="1">+IF(AND(ISNUMBER(OFFSET('Sanitation Data'!$H$10,0,10*ROW('Sanitation Data'!H120))),'Data Summary'!DG126="Yes"),OFFSET('Sanitation Data'!$H$10,0,10*ROW('Sanitation Data'!H120)),NA())</f>
        <v>#N/A</v>
      </c>
      <c r="AS126" s="505" t="e">
        <f ca="1">+IF(AND(ISNUMBER(OFFSET('Sanitation Data'!$H$11,0,10*ROW('Sanitation Data'!H120))),'Data Summary'!DH126="Yes"),OFFSET('Sanitation Data'!$H$11,0,10*ROW('Sanitation Data'!H120)),NA())</f>
        <v>#N/A</v>
      </c>
      <c r="AT126" s="505" t="e">
        <f ca="1">+IF(AND(ISNUMBER(OFFSET('Sanitation Data'!$H$12,0,10*ROW('Sanitation Data'!H120))),'Data Summary'!DI126="Yes"),OFFSET('Sanitation Data'!$H$12,0,10*ROW('Sanitation Data'!H120)),NA())</f>
        <v>#N/A</v>
      </c>
      <c r="AU126" s="505" t="e">
        <f ca="1">+IF(AND(ISNUMBER(OFFSET('Sanitation Data'!$I$4,0,10*ROW('Sanitation Data'!I120))),'Data Summary'!DJ126="Yes"),100-OFFSET('Sanitation Data'!$I$4,0,10*ROW('Sanitation Data'!I120)),NA())</f>
        <v>#N/A</v>
      </c>
      <c r="AV126" s="505" t="e">
        <f ca="1">+IF(AND(ISNUMBER(OFFSET('Sanitation Data'!$I$6,0,10*ROW('Sanitation Data'!I120))),'Data Summary'!DK126="Yes"),OFFSET('Sanitation Data'!$I$6,0,10*ROW('Sanitation Data'!I120)),NA())</f>
        <v>#N/A</v>
      </c>
      <c r="AW126" s="505" t="e">
        <f ca="1">+IF(AND(ISNUMBER(OFFSET('Sanitation Data'!$I$10,0,10*ROW('Sanitation Data'!I120))),'Data Summary'!DL126="Yes"),OFFSET('Sanitation Data'!$I$10,0,10*ROW('Sanitation Data'!I120)),NA())</f>
        <v>#N/A</v>
      </c>
      <c r="AX126" s="505" t="e">
        <f ca="1">+IF(AND(ISNUMBER(OFFSET('Sanitation Data'!$I$11,0,10*ROW('Sanitation Data'!I120))),'Data Summary'!DM126="Yes"),OFFSET('Sanitation Data'!$I$11,0,10*ROW('Sanitation Data'!I120)),NA())</f>
        <v>#N/A</v>
      </c>
      <c r="AY126" s="505" t="e">
        <f ca="1">+IF(AND(ISNUMBER(OFFSET('Sanitation Data'!$I$12,0,10*ROW('Sanitation Data'!I120))),'Data Summary'!DN126="Yes"),OFFSET('Sanitation Data'!$I$12,0,10*ROW('Sanitation Data'!I120)),NA())</f>
        <v>#N/A</v>
      </c>
      <c r="AZ126" s="506" t="e">
        <f ca="1">+IF(AND(ISNUMBER(OFFSET('Hygiene Data'!$D$5,0,10*ROW('Hygiene Data'!D120))),'Data Summary'!DO126="Yes"),OFFSET('Hygiene Data'!$D$5,0,10*ROW('Hygiene Data'!D120)),NA())</f>
        <v>#N/A</v>
      </c>
      <c r="BA126" s="506" t="e">
        <f ca="1">+IF(AND(ISNUMBER(OFFSET('Hygiene Data'!$D$7,0,10*ROW('Hygiene Data'!D120))),'Data Summary'!DP126="Yes"),OFFSET('Hygiene Data'!$D$7,0,10*ROW('Hygiene Data'!D120)),NA())</f>
        <v>#N/A</v>
      </c>
      <c r="BB126" s="506" t="e">
        <f ca="1">+IF(AND(ISNUMBER(OFFSET('Hygiene Data'!$D$9,0,10*ROW('Hygiene Data'!D120))),'Data Summary'!DQ126="Yes"),OFFSET('Hygiene Data'!$D$9,0,10*ROW('Hygiene Data'!D120)),NA())</f>
        <v>#N/A</v>
      </c>
      <c r="BC126" s="506" t="e">
        <f ca="1">+IF(AND(ISNUMBER(OFFSET('Hygiene Data'!$E$5,0,10*ROW('Hygiene Data'!E120))),'Data Summary'!DR126="Yes"),OFFSET('Hygiene Data'!$E$5,0,10*ROW('Hygiene Data'!E120)),NA())</f>
        <v>#N/A</v>
      </c>
      <c r="BD126" s="506" t="e">
        <f ca="1">+IF(AND(ISNUMBER(OFFSET('Hygiene Data'!$E$7,0,10*ROW('Hygiene Data'!E120))),'Data Summary'!DS126="Yes"),OFFSET('Hygiene Data'!$E$7,0,10*ROW('Hygiene Data'!E120)),NA())</f>
        <v>#N/A</v>
      </c>
      <c r="BE126" s="506" t="e">
        <f ca="1">+IF(AND(ISNUMBER(OFFSET('Hygiene Data'!$E$9,0,10*ROW('Hygiene Data'!E120))),'Data Summary'!DT126="Yes"),OFFSET('Hygiene Data'!$E$9,0,10*ROW('Hygiene Data'!E120)),NA())</f>
        <v>#N/A</v>
      </c>
      <c r="BF126" s="506" t="e">
        <f ca="1">+IF(AND(ISNUMBER(OFFSET('Hygiene Data'!$F$5,0,10*ROW('Hygiene Data'!F120))),'Data Summary'!DU126="Yes"),OFFSET('Hygiene Data'!$F$5,0,10*ROW('Hygiene Data'!F120)),NA())</f>
        <v>#N/A</v>
      </c>
      <c r="BG126" s="506" t="e">
        <f ca="1">+IF(AND(ISNUMBER(OFFSET('Hygiene Data'!$F$7,0,10*ROW('Hygiene Data'!F120))),'Data Summary'!DV126="Yes"),OFFSET('Hygiene Data'!$F$7,0,10*ROW('Hygiene Data'!F120)),NA())</f>
        <v>#N/A</v>
      </c>
      <c r="BH126" s="506" t="e">
        <f ca="1">+IF(AND(ISNUMBER(OFFSET('Hygiene Data'!$F$9,0,10*ROW('Hygiene Data'!F120))),'Data Summary'!DW126="Yes"),OFFSET('Hygiene Data'!$F$9,0,10*ROW('Hygiene Data'!F120)),NA())</f>
        <v>#N/A</v>
      </c>
      <c r="BI126" s="506" t="e">
        <f ca="1">+IF(AND(ISNUMBER(OFFSET('Hygiene Data'!$G$5,0,10*ROW('Hygiene Data'!G120))),'Data Summary'!DX126="Yes"),OFFSET('Hygiene Data'!$G$5,0,10*ROW('Hygiene Data'!G120)),NA())</f>
        <v>#N/A</v>
      </c>
      <c r="BJ126" s="506" t="e">
        <f ca="1">+IF(AND(ISNUMBER(OFFSET('Hygiene Data'!$G$7,0,10*ROW('Hygiene Data'!G120))),'Data Summary'!DY126="Yes"),OFFSET('Hygiene Data'!$G$7,0,10*ROW('Hygiene Data'!G120)),NA())</f>
        <v>#N/A</v>
      </c>
      <c r="BK126" s="506" t="e">
        <f ca="1">+IF(AND(ISNUMBER(OFFSET('Hygiene Data'!$G$9,0,10*ROW('Hygiene Data'!G120))),'Data Summary'!DZ126="Yes"),OFFSET('Hygiene Data'!$G$9,0,10*ROW('Hygiene Data'!G120)),NA())</f>
        <v>#N/A</v>
      </c>
      <c r="BL126" s="506" t="e">
        <f ca="1">+IF(AND(ISNUMBER(OFFSET('Hygiene Data'!$H$5,0,10*ROW('Hygiene Data'!H120))),'Data Summary'!EA126="Yes"),OFFSET('Hygiene Data'!$H$5,0,10*ROW('Hygiene Data'!H120)),NA())</f>
        <v>#N/A</v>
      </c>
      <c r="BM126" s="506" t="e">
        <f ca="1">+IF(AND(ISNUMBER(OFFSET('Hygiene Data'!$H$7,0,10*ROW('Hygiene Data'!H120))),'Data Summary'!EB126="Yes"),OFFSET('Hygiene Data'!$H$7,0,10*ROW('Hygiene Data'!H120)),NA())</f>
        <v>#N/A</v>
      </c>
      <c r="BN126" s="506" t="e">
        <f ca="1">+IF(AND(ISNUMBER(OFFSET('Hygiene Data'!$H$9,0,10*ROW('Hygiene Data'!H120))),'Data Summary'!EC126="Yes"),OFFSET('Hygiene Data'!$H$9,0,10*ROW('Hygiene Data'!H120)),NA())</f>
        <v>#N/A</v>
      </c>
      <c r="BO126" s="506" t="e">
        <f ca="1">+IF(AND(ISNUMBER(OFFSET('Hygiene Data'!$I$5,0,10*ROW('Hygiene Data'!I120))),'Data Summary'!ED126="Yes"),OFFSET('Hygiene Data'!$I$5,0,10*ROW('Hygiene Data'!I120)),NA())</f>
        <v>#N/A</v>
      </c>
      <c r="BP126" s="506" t="e">
        <f ca="1">+IF(AND(ISNUMBER(OFFSET('Hygiene Data'!$I$7,0,10*ROW('Hygiene Data'!I120))),'Data Summary'!EE126="Yes"),OFFSET('Hygiene Data'!$I$7,0,10*ROW('Hygiene Data'!I120)),NA())</f>
        <v>#N/A</v>
      </c>
      <c r="BQ126" s="506" t="e">
        <f ca="1">+IF(AND(ISNUMBER(OFFSET('Hygiene Data'!$I$9,0,10*ROW('Hygiene Data'!I120))),'Data Summary'!EF126="Yes"),OFFSET('Hygiene Data'!$I$9,0,10*ROW('Hygiene Data'!I120)),NA())</f>
        <v>#N/A</v>
      </c>
    </row>
    <row r="127" spans="1:69" x14ac:dyDescent="0.25">
      <c r="A127" s="502" t="e">
        <f ca="1">+RIGHT('Data Summary'!A127,LEN('Data Summary'!A127)-9)</f>
        <v>#VALUE!</v>
      </c>
      <c r="B127" s="476" t="str">
        <f ca="1">+IF(ISTEXT('Data Summary'!B127),'Data Summary'!B127,"")</f>
        <v/>
      </c>
      <c r="C127" s="503" t="e">
        <f ca="1">+VALUE('Data Summary'!C127)</f>
        <v>#VALUE!</v>
      </c>
      <c r="D127" s="504" t="e">
        <f ca="1">+IF(AND(ISNUMBER(OFFSET('Water Data'!$D$4,0,10*ROW('Water Data'!D121))),'Data Summary'!BS127="Yes"),100-OFFSET('Water Data'!$D$4,0,10*ROW('Water Data'!D121)),NA())</f>
        <v>#N/A</v>
      </c>
      <c r="E127" s="504" t="e">
        <f ca="1">+IF(AND(ISNUMBER(OFFSET('Water Data'!$D$6,0,10*ROW('Water Data'!D121))),'Data Summary'!BT127="Yes"),OFFSET('Water Data'!$D$6,0,10*ROW('Water Data'!D121)),NA())</f>
        <v>#N/A</v>
      </c>
      <c r="F127" s="504" t="e">
        <f ca="1">+IF(AND(ISNUMBER(OFFSET('Water Data'!$D$9,0,10*ROW('Water Data'!D121))),'Data Summary'!BU127="Yes"),OFFSET('Water Data'!$D$9,0,10*ROW('Water Data'!D121)),NA())</f>
        <v>#N/A</v>
      </c>
      <c r="G127" s="504" t="e">
        <f ca="1">+IF(AND(ISNUMBER(OFFSET('Water Data'!$E$4,0,10*ROW('Water Data'!E121))),'Data Summary'!BV127="Yes"),100-OFFSET('Water Data'!$E$4,0,10*ROW('Water Data'!E121)),NA())</f>
        <v>#N/A</v>
      </c>
      <c r="H127" s="504" t="e">
        <f ca="1">+IF(AND(ISNUMBER(OFFSET('Water Data'!$E$6,0,10*ROW('Water Data'!E121))),'Data Summary'!BW127="Yes"),OFFSET('Water Data'!$E$6,0,10*ROW('Water Data'!E121)),NA())</f>
        <v>#N/A</v>
      </c>
      <c r="I127" s="504" t="e">
        <f ca="1">+IF(AND(ISNUMBER(OFFSET('Water Data'!$E$9,0,10*ROW('Water Data'!E121))),'Data Summary'!BX127="Yes"),OFFSET('Water Data'!$E$9,0,10*ROW('Water Data'!E121)),NA())</f>
        <v>#N/A</v>
      </c>
      <c r="J127" s="504" t="e">
        <f ca="1">+IF(AND(ISNUMBER(OFFSET('Water Data'!$F$4,0,10*ROW('Water Data'!F121))),'Data Summary'!BY127="Yes"),100-OFFSET('Water Data'!$F$4,0,10*ROW('Water Data'!F121)),NA())</f>
        <v>#N/A</v>
      </c>
      <c r="K127" s="504" t="e">
        <f ca="1">+IF(AND(ISNUMBER(OFFSET('Water Data'!$F$6,0,10*ROW('Water Data'!F121))),'Data Summary'!BZ127="Yes"),OFFSET('Water Data'!$F$6,0,10*ROW('Water Data'!F121)),NA())</f>
        <v>#N/A</v>
      </c>
      <c r="L127" s="504" t="e">
        <f ca="1">+IF(AND(ISNUMBER(OFFSET('Water Data'!$F$9,0,10*ROW('Water Data'!F121))),'Data Summary'!CA127="Yes"),OFFSET('Water Data'!$F$9,0,10*ROW('Water Data'!F121)),NA())</f>
        <v>#N/A</v>
      </c>
      <c r="M127" s="504" t="e">
        <f ca="1">+IF(AND(ISNUMBER(OFFSET('Water Data'!$G$4,0,10*ROW('Water Data'!G121))),'Data Summary'!CB127="Yes"),100-OFFSET('Water Data'!$G$4,0,10*ROW('Water Data'!G121)),NA())</f>
        <v>#N/A</v>
      </c>
      <c r="N127" s="504" t="e">
        <f ca="1">+IF(AND(ISNUMBER(OFFSET('Water Data'!$G$6,0,10*ROW('Water Data'!G121))),'Data Summary'!CC127="Yes"),OFFSET('Water Data'!$G$6,0,10*ROW('Water Data'!G121)),NA())</f>
        <v>#N/A</v>
      </c>
      <c r="O127" s="504" t="e">
        <f ca="1">+IF(AND(ISNUMBER(OFFSET('Water Data'!$G$9,0,10*ROW('Water Data'!G121))),'Data Summary'!CD127="Yes"),OFFSET('Water Data'!$G$9,0,10*ROW('Water Data'!G121)),NA())</f>
        <v>#N/A</v>
      </c>
      <c r="P127" s="504" t="e">
        <f ca="1">+IF(AND(ISNUMBER(OFFSET('Water Data'!$H$4,0,10*ROW('Water Data'!H121))),'Data Summary'!CE127="Yes"),100-OFFSET('Water Data'!$H$4,0,10*ROW('Water Data'!H121)),NA())</f>
        <v>#N/A</v>
      </c>
      <c r="Q127" s="504" t="e">
        <f ca="1">+IF(AND(ISNUMBER(OFFSET('Water Data'!$H$6,0,10*ROW('Water Data'!H121))),'Data Summary'!CF127="Yes"),OFFSET('Water Data'!$H$6,0,10*ROW('Water Data'!H121)),NA())</f>
        <v>#N/A</v>
      </c>
      <c r="R127" s="504" t="e">
        <f ca="1">+IF(AND(ISNUMBER(OFFSET('Water Data'!$H$9,0,10*ROW('Water Data'!H121))),'Data Summary'!CG127="Yes"),OFFSET('Water Data'!$H$9,0,10*ROW('Water Data'!H121)),NA())</f>
        <v>#N/A</v>
      </c>
      <c r="S127" s="504" t="e">
        <f ca="1">+IF(AND(ISNUMBER(OFFSET('Water Data'!$I$4,0,10*ROW('Water Data'!I121))),'Data Summary'!CH127="Yes"),100-OFFSET('Water Data'!$I$4,0,10*ROW('Water Data'!I121)),NA())</f>
        <v>#N/A</v>
      </c>
      <c r="T127" s="504" t="e">
        <f ca="1">+IF(AND(ISNUMBER(OFFSET('Water Data'!$I$6,0,10*ROW('Water Data'!I121))),'Data Summary'!CI127="Yes"),OFFSET('Water Data'!$I$6,0,10*ROW('Water Data'!I121)),NA())</f>
        <v>#N/A</v>
      </c>
      <c r="U127" s="504" t="e">
        <f ca="1">+IF(AND(ISNUMBER(OFFSET('Water Data'!$I$9,0,10*ROW('Water Data'!I121))),'Data Summary'!CJ127="Yes"),OFFSET('Water Data'!$I$9,0,10*ROW('Water Data'!I121)),NA())</f>
        <v>#N/A</v>
      </c>
      <c r="V127" s="505" t="e">
        <f ca="1">+IF(AND(ISNUMBER(OFFSET('Sanitation Data'!$D$4,0,10*ROW('Sanitation Data'!D121))),'Data Summary'!CK127="Yes"),100-OFFSET('Sanitation Data'!$D$4,0,10*ROW('Sanitation Data'!D121)),NA())</f>
        <v>#N/A</v>
      </c>
      <c r="W127" s="505" t="e">
        <f ca="1">+IF(AND(ISNUMBER(OFFSET('Sanitation Data'!$D$6,0,10*ROW('Sanitation Data'!D121))),'Data Summary'!CL127="Yes"),OFFSET('Sanitation Data'!$D$6,0,10*ROW('Sanitation Data'!D121)),NA())</f>
        <v>#N/A</v>
      </c>
      <c r="X127" s="505" t="e">
        <f ca="1">+IF(AND(ISNUMBER(OFFSET('Sanitation Data'!$D$10,0,10*ROW('Sanitation Data'!D121))),'Data Summary'!CM127="Yes"),OFFSET('Sanitation Data'!$D$10,0,10*ROW('Sanitation Data'!D121)),NA())</f>
        <v>#N/A</v>
      </c>
      <c r="Y127" s="505" t="e">
        <f ca="1">+IF(AND(ISNUMBER(OFFSET('Sanitation Data'!$D$11,0,10*ROW('Sanitation Data'!D121))),'Data Summary'!CN127="Yes"),OFFSET('Sanitation Data'!$D$11,0,10*ROW('Sanitation Data'!D121)),NA())</f>
        <v>#N/A</v>
      </c>
      <c r="Z127" s="505" t="e">
        <f ca="1">+IF(AND(ISNUMBER(OFFSET('Sanitation Data'!$D$12,0,10*ROW('Sanitation Data'!D121))),'Data Summary'!CO127="Yes"),OFFSET('Sanitation Data'!$D$12,0,10*ROW('Sanitation Data'!D121)),NA())</f>
        <v>#N/A</v>
      </c>
      <c r="AA127" s="505" t="e">
        <f ca="1">+IF(AND(ISNUMBER(OFFSET('Sanitation Data'!$E$4,0,10*ROW('Sanitation Data'!E121))),'Data Summary'!CP127="Yes"),100-OFFSET('Sanitation Data'!$E$4,0,10*ROW('Sanitation Data'!E121)),NA())</f>
        <v>#N/A</v>
      </c>
      <c r="AB127" s="505" t="e">
        <f ca="1">+IF(AND(ISNUMBER(OFFSET('Sanitation Data'!$E$6,0,10*ROW('Sanitation Data'!E121))),'Data Summary'!CQ127="Yes"),OFFSET('Sanitation Data'!$E$6,0,10*ROW('Sanitation Data'!E121)),NA())</f>
        <v>#N/A</v>
      </c>
      <c r="AC127" s="505" t="e">
        <f ca="1">+IF(AND(ISNUMBER(OFFSET('Sanitation Data'!$E$10,0,10*ROW('Sanitation Data'!E121))),'Data Summary'!CR127="Yes"),OFFSET('Sanitation Data'!$E$10,0,10*ROW('Sanitation Data'!E121)),NA())</f>
        <v>#N/A</v>
      </c>
      <c r="AD127" s="505" t="e">
        <f ca="1">+IF(AND(ISNUMBER(OFFSET('Sanitation Data'!$E$11,0,10*ROW('Sanitation Data'!E121))),'Data Summary'!CS127="Yes"),OFFSET('Sanitation Data'!$E$11,0,10*ROW('Sanitation Data'!E121)),NA())</f>
        <v>#N/A</v>
      </c>
      <c r="AE127" s="505" t="e">
        <f ca="1">+IF(AND(ISNUMBER(OFFSET('Sanitation Data'!$E$12,0,10*ROW('Sanitation Data'!E121))),'Data Summary'!CT127="Yes"),OFFSET('Sanitation Data'!$E$12,0,10*ROW('Sanitation Data'!E121)),NA())</f>
        <v>#N/A</v>
      </c>
      <c r="AF127" s="505" t="e">
        <f ca="1">+IF(AND(ISNUMBER(OFFSET('Sanitation Data'!$F$4,0,10*ROW('Sanitation Data'!F121))),'Data Summary'!CU127="Yes"),100-OFFSET('Sanitation Data'!$F$4,0,10*ROW('Sanitation Data'!F121)),NA())</f>
        <v>#N/A</v>
      </c>
      <c r="AG127" s="505" t="e">
        <f ca="1">+IF(AND(ISNUMBER(OFFSET('Sanitation Data'!$F$6,0,10*ROW('Sanitation Data'!F121))),'Data Summary'!CV127="Yes"),OFFSET('Sanitation Data'!$F$6,0,10*ROW('Sanitation Data'!F121)),NA())</f>
        <v>#N/A</v>
      </c>
      <c r="AH127" s="505" t="e">
        <f ca="1">+IF(AND(ISNUMBER(OFFSET('Sanitation Data'!$F$10,0,10*ROW('Sanitation Data'!F121))),'Data Summary'!CW127="Yes"),OFFSET('Sanitation Data'!$F$10,0,10*ROW('Sanitation Data'!F121)),NA())</f>
        <v>#N/A</v>
      </c>
      <c r="AI127" s="505" t="e">
        <f ca="1">+IF(AND(ISNUMBER(OFFSET('Sanitation Data'!$F$11,0,10*ROW('Sanitation Data'!F121))),'Data Summary'!CX127="Yes"),OFFSET('Sanitation Data'!$F$11,0,10*ROW('Sanitation Data'!F121)),NA())</f>
        <v>#N/A</v>
      </c>
      <c r="AJ127" s="505" t="e">
        <f ca="1">+IF(AND(ISNUMBER(OFFSET('Sanitation Data'!$F$12,0,10*ROW('Sanitation Data'!F121))),'Data Summary'!CY127="Yes"),OFFSET('Sanitation Data'!$F$12,0,10*ROW('Sanitation Data'!F121)),NA())</f>
        <v>#N/A</v>
      </c>
      <c r="AK127" s="505" t="e">
        <f ca="1">+IF(AND(ISNUMBER(OFFSET('Sanitation Data'!$G$4,0,10*ROW('Sanitation Data'!G121))),'Data Summary'!CZ127="Yes"),100-OFFSET('Sanitation Data'!$G$4,0,10*ROW('Sanitation Data'!G121)),NA())</f>
        <v>#N/A</v>
      </c>
      <c r="AL127" s="505" t="e">
        <f ca="1">+IF(AND(ISNUMBER(OFFSET('Sanitation Data'!$G$6,0,10*ROW('Sanitation Data'!G121))),'Data Summary'!DA127="Yes"),OFFSET('Sanitation Data'!$G$6,0,10*ROW('Sanitation Data'!G121)),NA())</f>
        <v>#N/A</v>
      </c>
      <c r="AM127" s="505" t="e">
        <f ca="1">+IF(AND(ISNUMBER(OFFSET('Sanitation Data'!$G$10,0,10*ROW('Sanitation Data'!G121))),'Data Summary'!DB127="Yes"),OFFSET('Sanitation Data'!$G$10,0,10*ROW('Sanitation Data'!G121)),NA())</f>
        <v>#N/A</v>
      </c>
      <c r="AN127" s="505" t="e">
        <f ca="1">+IF(AND(ISNUMBER(OFFSET('Sanitation Data'!$G$11,0,10*ROW('Sanitation Data'!G121))),'Data Summary'!DC127="Yes"),OFFSET('Sanitation Data'!$G$11,0,10*ROW('Sanitation Data'!G121)),NA())</f>
        <v>#N/A</v>
      </c>
      <c r="AO127" s="505" t="e">
        <f ca="1">+IF(AND(ISNUMBER(OFFSET('Sanitation Data'!$G$12,0,10*ROW('Sanitation Data'!G121))),'Data Summary'!DD127="Yes"),OFFSET('Sanitation Data'!$G$12,0,10*ROW('Sanitation Data'!G121)),NA())</f>
        <v>#N/A</v>
      </c>
      <c r="AP127" s="505" t="e">
        <f ca="1">+IF(AND(ISNUMBER(OFFSET('Sanitation Data'!$H$4,0,10*ROW('Sanitation Data'!H121))),'Data Summary'!DE127="Yes"),100-OFFSET('Sanitation Data'!$H$4,0,10*ROW('Sanitation Data'!H121)),NA())</f>
        <v>#N/A</v>
      </c>
      <c r="AQ127" s="505" t="e">
        <f ca="1">+IF(AND(ISNUMBER(OFFSET('Sanitation Data'!$H$6,0,10*ROW('Sanitation Data'!H121))),'Data Summary'!DF127="Yes"),OFFSET('Sanitation Data'!$H$6,0,10*ROW('Sanitation Data'!H121)),NA())</f>
        <v>#N/A</v>
      </c>
      <c r="AR127" s="505" t="e">
        <f ca="1">+IF(AND(ISNUMBER(OFFSET('Sanitation Data'!$H$10,0,10*ROW('Sanitation Data'!H121))),'Data Summary'!DG127="Yes"),OFFSET('Sanitation Data'!$H$10,0,10*ROW('Sanitation Data'!H121)),NA())</f>
        <v>#N/A</v>
      </c>
      <c r="AS127" s="505" t="e">
        <f ca="1">+IF(AND(ISNUMBER(OFFSET('Sanitation Data'!$H$11,0,10*ROW('Sanitation Data'!H121))),'Data Summary'!DH127="Yes"),OFFSET('Sanitation Data'!$H$11,0,10*ROW('Sanitation Data'!H121)),NA())</f>
        <v>#N/A</v>
      </c>
      <c r="AT127" s="505" t="e">
        <f ca="1">+IF(AND(ISNUMBER(OFFSET('Sanitation Data'!$H$12,0,10*ROW('Sanitation Data'!H121))),'Data Summary'!DI127="Yes"),OFFSET('Sanitation Data'!$H$12,0,10*ROW('Sanitation Data'!H121)),NA())</f>
        <v>#N/A</v>
      </c>
      <c r="AU127" s="505" t="e">
        <f ca="1">+IF(AND(ISNUMBER(OFFSET('Sanitation Data'!$I$4,0,10*ROW('Sanitation Data'!I121))),'Data Summary'!DJ127="Yes"),100-OFFSET('Sanitation Data'!$I$4,0,10*ROW('Sanitation Data'!I121)),NA())</f>
        <v>#N/A</v>
      </c>
      <c r="AV127" s="505" t="e">
        <f ca="1">+IF(AND(ISNUMBER(OFFSET('Sanitation Data'!$I$6,0,10*ROW('Sanitation Data'!I121))),'Data Summary'!DK127="Yes"),OFFSET('Sanitation Data'!$I$6,0,10*ROW('Sanitation Data'!I121)),NA())</f>
        <v>#N/A</v>
      </c>
      <c r="AW127" s="505" t="e">
        <f ca="1">+IF(AND(ISNUMBER(OFFSET('Sanitation Data'!$I$10,0,10*ROW('Sanitation Data'!I121))),'Data Summary'!DL127="Yes"),OFFSET('Sanitation Data'!$I$10,0,10*ROW('Sanitation Data'!I121)),NA())</f>
        <v>#N/A</v>
      </c>
      <c r="AX127" s="505" t="e">
        <f ca="1">+IF(AND(ISNUMBER(OFFSET('Sanitation Data'!$I$11,0,10*ROW('Sanitation Data'!I121))),'Data Summary'!DM127="Yes"),OFFSET('Sanitation Data'!$I$11,0,10*ROW('Sanitation Data'!I121)),NA())</f>
        <v>#N/A</v>
      </c>
      <c r="AY127" s="505" t="e">
        <f ca="1">+IF(AND(ISNUMBER(OFFSET('Sanitation Data'!$I$12,0,10*ROW('Sanitation Data'!I121))),'Data Summary'!DN127="Yes"),OFFSET('Sanitation Data'!$I$12,0,10*ROW('Sanitation Data'!I121)),NA())</f>
        <v>#N/A</v>
      </c>
      <c r="AZ127" s="506" t="e">
        <f ca="1">+IF(AND(ISNUMBER(OFFSET('Hygiene Data'!$D$5,0,10*ROW('Hygiene Data'!D121))),'Data Summary'!DO127="Yes"),OFFSET('Hygiene Data'!$D$5,0,10*ROW('Hygiene Data'!D121)),NA())</f>
        <v>#N/A</v>
      </c>
      <c r="BA127" s="506" t="e">
        <f ca="1">+IF(AND(ISNUMBER(OFFSET('Hygiene Data'!$D$7,0,10*ROW('Hygiene Data'!D121))),'Data Summary'!DP127="Yes"),OFFSET('Hygiene Data'!$D$7,0,10*ROW('Hygiene Data'!D121)),NA())</f>
        <v>#N/A</v>
      </c>
      <c r="BB127" s="506" t="e">
        <f ca="1">+IF(AND(ISNUMBER(OFFSET('Hygiene Data'!$D$9,0,10*ROW('Hygiene Data'!D121))),'Data Summary'!DQ127="Yes"),OFFSET('Hygiene Data'!$D$9,0,10*ROW('Hygiene Data'!D121)),NA())</f>
        <v>#N/A</v>
      </c>
      <c r="BC127" s="506" t="e">
        <f ca="1">+IF(AND(ISNUMBER(OFFSET('Hygiene Data'!$E$5,0,10*ROW('Hygiene Data'!E121))),'Data Summary'!DR127="Yes"),OFFSET('Hygiene Data'!$E$5,0,10*ROW('Hygiene Data'!E121)),NA())</f>
        <v>#N/A</v>
      </c>
      <c r="BD127" s="506" t="e">
        <f ca="1">+IF(AND(ISNUMBER(OFFSET('Hygiene Data'!$E$7,0,10*ROW('Hygiene Data'!E121))),'Data Summary'!DS127="Yes"),OFFSET('Hygiene Data'!$E$7,0,10*ROW('Hygiene Data'!E121)),NA())</f>
        <v>#N/A</v>
      </c>
      <c r="BE127" s="506" t="e">
        <f ca="1">+IF(AND(ISNUMBER(OFFSET('Hygiene Data'!$E$9,0,10*ROW('Hygiene Data'!E121))),'Data Summary'!DT127="Yes"),OFFSET('Hygiene Data'!$E$9,0,10*ROW('Hygiene Data'!E121)),NA())</f>
        <v>#N/A</v>
      </c>
      <c r="BF127" s="506" t="e">
        <f ca="1">+IF(AND(ISNUMBER(OFFSET('Hygiene Data'!$F$5,0,10*ROW('Hygiene Data'!F121))),'Data Summary'!DU127="Yes"),OFFSET('Hygiene Data'!$F$5,0,10*ROW('Hygiene Data'!F121)),NA())</f>
        <v>#N/A</v>
      </c>
      <c r="BG127" s="506" t="e">
        <f ca="1">+IF(AND(ISNUMBER(OFFSET('Hygiene Data'!$F$7,0,10*ROW('Hygiene Data'!F121))),'Data Summary'!DV127="Yes"),OFFSET('Hygiene Data'!$F$7,0,10*ROW('Hygiene Data'!F121)),NA())</f>
        <v>#N/A</v>
      </c>
      <c r="BH127" s="506" t="e">
        <f ca="1">+IF(AND(ISNUMBER(OFFSET('Hygiene Data'!$F$9,0,10*ROW('Hygiene Data'!F121))),'Data Summary'!DW127="Yes"),OFFSET('Hygiene Data'!$F$9,0,10*ROW('Hygiene Data'!F121)),NA())</f>
        <v>#N/A</v>
      </c>
      <c r="BI127" s="506" t="e">
        <f ca="1">+IF(AND(ISNUMBER(OFFSET('Hygiene Data'!$G$5,0,10*ROW('Hygiene Data'!G121))),'Data Summary'!DX127="Yes"),OFFSET('Hygiene Data'!$G$5,0,10*ROW('Hygiene Data'!G121)),NA())</f>
        <v>#N/A</v>
      </c>
      <c r="BJ127" s="506" t="e">
        <f ca="1">+IF(AND(ISNUMBER(OFFSET('Hygiene Data'!$G$7,0,10*ROW('Hygiene Data'!G121))),'Data Summary'!DY127="Yes"),OFFSET('Hygiene Data'!$G$7,0,10*ROW('Hygiene Data'!G121)),NA())</f>
        <v>#N/A</v>
      </c>
      <c r="BK127" s="506" t="e">
        <f ca="1">+IF(AND(ISNUMBER(OFFSET('Hygiene Data'!$G$9,0,10*ROW('Hygiene Data'!G121))),'Data Summary'!DZ127="Yes"),OFFSET('Hygiene Data'!$G$9,0,10*ROW('Hygiene Data'!G121)),NA())</f>
        <v>#N/A</v>
      </c>
      <c r="BL127" s="506" t="e">
        <f ca="1">+IF(AND(ISNUMBER(OFFSET('Hygiene Data'!$H$5,0,10*ROW('Hygiene Data'!H121))),'Data Summary'!EA127="Yes"),OFFSET('Hygiene Data'!$H$5,0,10*ROW('Hygiene Data'!H121)),NA())</f>
        <v>#N/A</v>
      </c>
      <c r="BM127" s="506" t="e">
        <f ca="1">+IF(AND(ISNUMBER(OFFSET('Hygiene Data'!$H$7,0,10*ROW('Hygiene Data'!H121))),'Data Summary'!EB127="Yes"),OFFSET('Hygiene Data'!$H$7,0,10*ROW('Hygiene Data'!H121)),NA())</f>
        <v>#N/A</v>
      </c>
      <c r="BN127" s="506" t="e">
        <f ca="1">+IF(AND(ISNUMBER(OFFSET('Hygiene Data'!$H$9,0,10*ROW('Hygiene Data'!H121))),'Data Summary'!EC127="Yes"),OFFSET('Hygiene Data'!$H$9,0,10*ROW('Hygiene Data'!H121)),NA())</f>
        <v>#N/A</v>
      </c>
      <c r="BO127" s="506" t="e">
        <f ca="1">+IF(AND(ISNUMBER(OFFSET('Hygiene Data'!$I$5,0,10*ROW('Hygiene Data'!I121))),'Data Summary'!ED127="Yes"),OFFSET('Hygiene Data'!$I$5,0,10*ROW('Hygiene Data'!I121)),NA())</f>
        <v>#N/A</v>
      </c>
      <c r="BP127" s="506" t="e">
        <f ca="1">+IF(AND(ISNUMBER(OFFSET('Hygiene Data'!$I$7,0,10*ROW('Hygiene Data'!I121))),'Data Summary'!EE127="Yes"),OFFSET('Hygiene Data'!$I$7,0,10*ROW('Hygiene Data'!I121)),NA())</f>
        <v>#N/A</v>
      </c>
      <c r="BQ127" s="506" t="e">
        <f ca="1">+IF(AND(ISNUMBER(OFFSET('Hygiene Data'!$I$9,0,10*ROW('Hygiene Data'!I121))),'Data Summary'!EF127="Yes"),OFFSET('Hygiene Data'!$I$9,0,10*ROW('Hygiene Data'!I121)),NA())</f>
        <v>#N/A</v>
      </c>
    </row>
    <row r="128" spans="1:69" x14ac:dyDescent="0.25">
      <c r="A128" s="502" t="e">
        <f ca="1">+RIGHT('Data Summary'!A128,LEN('Data Summary'!A128)-9)</f>
        <v>#VALUE!</v>
      </c>
      <c r="B128" s="476" t="str">
        <f ca="1">+IF(ISTEXT('Data Summary'!B128),'Data Summary'!B128,"")</f>
        <v/>
      </c>
      <c r="C128" s="503" t="e">
        <f ca="1">+VALUE('Data Summary'!C128)</f>
        <v>#VALUE!</v>
      </c>
      <c r="D128" s="504" t="e">
        <f ca="1">+IF(AND(ISNUMBER(OFFSET('Water Data'!$D$4,0,10*ROW('Water Data'!D122))),'Data Summary'!BS128="Yes"),100-OFFSET('Water Data'!$D$4,0,10*ROW('Water Data'!D122)),NA())</f>
        <v>#N/A</v>
      </c>
      <c r="E128" s="504" t="e">
        <f ca="1">+IF(AND(ISNUMBER(OFFSET('Water Data'!$D$6,0,10*ROW('Water Data'!D122))),'Data Summary'!BT128="Yes"),OFFSET('Water Data'!$D$6,0,10*ROW('Water Data'!D122)),NA())</f>
        <v>#N/A</v>
      </c>
      <c r="F128" s="504" t="e">
        <f ca="1">+IF(AND(ISNUMBER(OFFSET('Water Data'!$D$9,0,10*ROW('Water Data'!D122))),'Data Summary'!BU128="Yes"),OFFSET('Water Data'!$D$9,0,10*ROW('Water Data'!D122)),NA())</f>
        <v>#N/A</v>
      </c>
      <c r="G128" s="504" t="e">
        <f ca="1">+IF(AND(ISNUMBER(OFFSET('Water Data'!$E$4,0,10*ROW('Water Data'!E122))),'Data Summary'!BV128="Yes"),100-OFFSET('Water Data'!$E$4,0,10*ROW('Water Data'!E122)),NA())</f>
        <v>#N/A</v>
      </c>
      <c r="H128" s="504" t="e">
        <f ca="1">+IF(AND(ISNUMBER(OFFSET('Water Data'!$E$6,0,10*ROW('Water Data'!E122))),'Data Summary'!BW128="Yes"),OFFSET('Water Data'!$E$6,0,10*ROW('Water Data'!E122)),NA())</f>
        <v>#N/A</v>
      </c>
      <c r="I128" s="504" t="e">
        <f ca="1">+IF(AND(ISNUMBER(OFFSET('Water Data'!$E$9,0,10*ROW('Water Data'!E122))),'Data Summary'!BX128="Yes"),OFFSET('Water Data'!$E$9,0,10*ROW('Water Data'!E122)),NA())</f>
        <v>#N/A</v>
      </c>
      <c r="J128" s="504" t="e">
        <f ca="1">+IF(AND(ISNUMBER(OFFSET('Water Data'!$F$4,0,10*ROW('Water Data'!F122))),'Data Summary'!BY128="Yes"),100-OFFSET('Water Data'!$F$4,0,10*ROW('Water Data'!F122)),NA())</f>
        <v>#N/A</v>
      </c>
      <c r="K128" s="504" t="e">
        <f ca="1">+IF(AND(ISNUMBER(OFFSET('Water Data'!$F$6,0,10*ROW('Water Data'!F122))),'Data Summary'!BZ128="Yes"),OFFSET('Water Data'!$F$6,0,10*ROW('Water Data'!F122)),NA())</f>
        <v>#N/A</v>
      </c>
      <c r="L128" s="504" t="e">
        <f ca="1">+IF(AND(ISNUMBER(OFFSET('Water Data'!$F$9,0,10*ROW('Water Data'!F122))),'Data Summary'!CA128="Yes"),OFFSET('Water Data'!$F$9,0,10*ROW('Water Data'!F122)),NA())</f>
        <v>#N/A</v>
      </c>
      <c r="M128" s="504" t="e">
        <f ca="1">+IF(AND(ISNUMBER(OFFSET('Water Data'!$G$4,0,10*ROW('Water Data'!G122))),'Data Summary'!CB128="Yes"),100-OFFSET('Water Data'!$G$4,0,10*ROW('Water Data'!G122)),NA())</f>
        <v>#N/A</v>
      </c>
      <c r="N128" s="504" t="e">
        <f ca="1">+IF(AND(ISNUMBER(OFFSET('Water Data'!$G$6,0,10*ROW('Water Data'!G122))),'Data Summary'!CC128="Yes"),OFFSET('Water Data'!$G$6,0,10*ROW('Water Data'!G122)),NA())</f>
        <v>#N/A</v>
      </c>
      <c r="O128" s="504" t="e">
        <f ca="1">+IF(AND(ISNUMBER(OFFSET('Water Data'!$G$9,0,10*ROW('Water Data'!G122))),'Data Summary'!CD128="Yes"),OFFSET('Water Data'!$G$9,0,10*ROW('Water Data'!G122)),NA())</f>
        <v>#N/A</v>
      </c>
      <c r="P128" s="504" t="e">
        <f ca="1">+IF(AND(ISNUMBER(OFFSET('Water Data'!$H$4,0,10*ROW('Water Data'!H122))),'Data Summary'!CE128="Yes"),100-OFFSET('Water Data'!$H$4,0,10*ROW('Water Data'!H122)),NA())</f>
        <v>#N/A</v>
      </c>
      <c r="Q128" s="504" t="e">
        <f ca="1">+IF(AND(ISNUMBER(OFFSET('Water Data'!$H$6,0,10*ROW('Water Data'!H122))),'Data Summary'!CF128="Yes"),OFFSET('Water Data'!$H$6,0,10*ROW('Water Data'!H122)),NA())</f>
        <v>#N/A</v>
      </c>
      <c r="R128" s="504" t="e">
        <f ca="1">+IF(AND(ISNUMBER(OFFSET('Water Data'!$H$9,0,10*ROW('Water Data'!H122))),'Data Summary'!CG128="Yes"),OFFSET('Water Data'!$H$9,0,10*ROW('Water Data'!H122)),NA())</f>
        <v>#N/A</v>
      </c>
      <c r="S128" s="504" t="e">
        <f ca="1">+IF(AND(ISNUMBER(OFFSET('Water Data'!$I$4,0,10*ROW('Water Data'!I122))),'Data Summary'!CH128="Yes"),100-OFFSET('Water Data'!$I$4,0,10*ROW('Water Data'!I122)),NA())</f>
        <v>#N/A</v>
      </c>
      <c r="T128" s="504" t="e">
        <f ca="1">+IF(AND(ISNUMBER(OFFSET('Water Data'!$I$6,0,10*ROW('Water Data'!I122))),'Data Summary'!CI128="Yes"),OFFSET('Water Data'!$I$6,0,10*ROW('Water Data'!I122)),NA())</f>
        <v>#N/A</v>
      </c>
      <c r="U128" s="504" t="e">
        <f ca="1">+IF(AND(ISNUMBER(OFFSET('Water Data'!$I$9,0,10*ROW('Water Data'!I122))),'Data Summary'!CJ128="Yes"),OFFSET('Water Data'!$I$9,0,10*ROW('Water Data'!I122)),NA())</f>
        <v>#N/A</v>
      </c>
      <c r="V128" s="505" t="e">
        <f ca="1">+IF(AND(ISNUMBER(OFFSET('Sanitation Data'!$D$4,0,10*ROW('Sanitation Data'!D122))),'Data Summary'!CK128="Yes"),100-OFFSET('Sanitation Data'!$D$4,0,10*ROW('Sanitation Data'!D122)),NA())</f>
        <v>#N/A</v>
      </c>
      <c r="W128" s="505" t="e">
        <f ca="1">+IF(AND(ISNUMBER(OFFSET('Sanitation Data'!$D$6,0,10*ROW('Sanitation Data'!D122))),'Data Summary'!CL128="Yes"),OFFSET('Sanitation Data'!$D$6,0,10*ROW('Sanitation Data'!D122)),NA())</f>
        <v>#N/A</v>
      </c>
      <c r="X128" s="505" t="e">
        <f ca="1">+IF(AND(ISNUMBER(OFFSET('Sanitation Data'!$D$10,0,10*ROW('Sanitation Data'!D122))),'Data Summary'!CM128="Yes"),OFFSET('Sanitation Data'!$D$10,0,10*ROW('Sanitation Data'!D122)),NA())</f>
        <v>#N/A</v>
      </c>
      <c r="Y128" s="505" t="e">
        <f ca="1">+IF(AND(ISNUMBER(OFFSET('Sanitation Data'!$D$11,0,10*ROW('Sanitation Data'!D122))),'Data Summary'!CN128="Yes"),OFFSET('Sanitation Data'!$D$11,0,10*ROW('Sanitation Data'!D122)),NA())</f>
        <v>#N/A</v>
      </c>
      <c r="Z128" s="505" t="e">
        <f ca="1">+IF(AND(ISNUMBER(OFFSET('Sanitation Data'!$D$12,0,10*ROW('Sanitation Data'!D122))),'Data Summary'!CO128="Yes"),OFFSET('Sanitation Data'!$D$12,0,10*ROW('Sanitation Data'!D122)),NA())</f>
        <v>#N/A</v>
      </c>
      <c r="AA128" s="505" t="e">
        <f ca="1">+IF(AND(ISNUMBER(OFFSET('Sanitation Data'!$E$4,0,10*ROW('Sanitation Data'!E122))),'Data Summary'!CP128="Yes"),100-OFFSET('Sanitation Data'!$E$4,0,10*ROW('Sanitation Data'!E122)),NA())</f>
        <v>#N/A</v>
      </c>
      <c r="AB128" s="505" t="e">
        <f ca="1">+IF(AND(ISNUMBER(OFFSET('Sanitation Data'!$E$6,0,10*ROW('Sanitation Data'!E122))),'Data Summary'!CQ128="Yes"),OFFSET('Sanitation Data'!$E$6,0,10*ROW('Sanitation Data'!E122)),NA())</f>
        <v>#N/A</v>
      </c>
      <c r="AC128" s="505" t="e">
        <f ca="1">+IF(AND(ISNUMBER(OFFSET('Sanitation Data'!$E$10,0,10*ROW('Sanitation Data'!E122))),'Data Summary'!CR128="Yes"),OFFSET('Sanitation Data'!$E$10,0,10*ROW('Sanitation Data'!E122)),NA())</f>
        <v>#N/A</v>
      </c>
      <c r="AD128" s="505" t="e">
        <f ca="1">+IF(AND(ISNUMBER(OFFSET('Sanitation Data'!$E$11,0,10*ROW('Sanitation Data'!E122))),'Data Summary'!CS128="Yes"),OFFSET('Sanitation Data'!$E$11,0,10*ROW('Sanitation Data'!E122)),NA())</f>
        <v>#N/A</v>
      </c>
      <c r="AE128" s="505" t="e">
        <f ca="1">+IF(AND(ISNUMBER(OFFSET('Sanitation Data'!$E$12,0,10*ROW('Sanitation Data'!E122))),'Data Summary'!CT128="Yes"),OFFSET('Sanitation Data'!$E$12,0,10*ROW('Sanitation Data'!E122)),NA())</f>
        <v>#N/A</v>
      </c>
      <c r="AF128" s="505" t="e">
        <f ca="1">+IF(AND(ISNUMBER(OFFSET('Sanitation Data'!$F$4,0,10*ROW('Sanitation Data'!F122))),'Data Summary'!CU128="Yes"),100-OFFSET('Sanitation Data'!$F$4,0,10*ROW('Sanitation Data'!F122)),NA())</f>
        <v>#N/A</v>
      </c>
      <c r="AG128" s="505" t="e">
        <f ca="1">+IF(AND(ISNUMBER(OFFSET('Sanitation Data'!$F$6,0,10*ROW('Sanitation Data'!F122))),'Data Summary'!CV128="Yes"),OFFSET('Sanitation Data'!$F$6,0,10*ROW('Sanitation Data'!F122)),NA())</f>
        <v>#N/A</v>
      </c>
      <c r="AH128" s="505" t="e">
        <f ca="1">+IF(AND(ISNUMBER(OFFSET('Sanitation Data'!$F$10,0,10*ROW('Sanitation Data'!F122))),'Data Summary'!CW128="Yes"),OFFSET('Sanitation Data'!$F$10,0,10*ROW('Sanitation Data'!F122)),NA())</f>
        <v>#N/A</v>
      </c>
      <c r="AI128" s="505" t="e">
        <f ca="1">+IF(AND(ISNUMBER(OFFSET('Sanitation Data'!$F$11,0,10*ROW('Sanitation Data'!F122))),'Data Summary'!CX128="Yes"),OFFSET('Sanitation Data'!$F$11,0,10*ROW('Sanitation Data'!F122)),NA())</f>
        <v>#N/A</v>
      </c>
      <c r="AJ128" s="505" t="e">
        <f ca="1">+IF(AND(ISNUMBER(OFFSET('Sanitation Data'!$F$12,0,10*ROW('Sanitation Data'!F122))),'Data Summary'!CY128="Yes"),OFFSET('Sanitation Data'!$F$12,0,10*ROW('Sanitation Data'!F122)),NA())</f>
        <v>#N/A</v>
      </c>
      <c r="AK128" s="505" t="e">
        <f ca="1">+IF(AND(ISNUMBER(OFFSET('Sanitation Data'!$G$4,0,10*ROW('Sanitation Data'!G122))),'Data Summary'!CZ128="Yes"),100-OFFSET('Sanitation Data'!$G$4,0,10*ROW('Sanitation Data'!G122)),NA())</f>
        <v>#N/A</v>
      </c>
      <c r="AL128" s="505" t="e">
        <f ca="1">+IF(AND(ISNUMBER(OFFSET('Sanitation Data'!$G$6,0,10*ROW('Sanitation Data'!G122))),'Data Summary'!DA128="Yes"),OFFSET('Sanitation Data'!$G$6,0,10*ROW('Sanitation Data'!G122)),NA())</f>
        <v>#N/A</v>
      </c>
      <c r="AM128" s="505" t="e">
        <f ca="1">+IF(AND(ISNUMBER(OFFSET('Sanitation Data'!$G$10,0,10*ROW('Sanitation Data'!G122))),'Data Summary'!DB128="Yes"),OFFSET('Sanitation Data'!$G$10,0,10*ROW('Sanitation Data'!G122)),NA())</f>
        <v>#N/A</v>
      </c>
      <c r="AN128" s="505" t="e">
        <f ca="1">+IF(AND(ISNUMBER(OFFSET('Sanitation Data'!$G$11,0,10*ROW('Sanitation Data'!G122))),'Data Summary'!DC128="Yes"),OFFSET('Sanitation Data'!$G$11,0,10*ROW('Sanitation Data'!G122)),NA())</f>
        <v>#N/A</v>
      </c>
      <c r="AO128" s="505" t="e">
        <f ca="1">+IF(AND(ISNUMBER(OFFSET('Sanitation Data'!$G$12,0,10*ROW('Sanitation Data'!G122))),'Data Summary'!DD128="Yes"),OFFSET('Sanitation Data'!$G$12,0,10*ROW('Sanitation Data'!G122)),NA())</f>
        <v>#N/A</v>
      </c>
      <c r="AP128" s="505" t="e">
        <f ca="1">+IF(AND(ISNUMBER(OFFSET('Sanitation Data'!$H$4,0,10*ROW('Sanitation Data'!H122))),'Data Summary'!DE128="Yes"),100-OFFSET('Sanitation Data'!$H$4,0,10*ROW('Sanitation Data'!H122)),NA())</f>
        <v>#N/A</v>
      </c>
      <c r="AQ128" s="505" t="e">
        <f ca="1">+IF(AND(ISNUMBER(OFFSET('Sanitation Data'!$H$6,0,10*ROW('Sanitation Data'!H122))),'Data Summary'!DF128="Yes"),OFFSET('Sanitation Data'!$H$6,0,10*ROW('Sanitation Data'!H122)),NA())</f>
        <v>#N/A</v>
      </c>
      <c r="AR128" s="505" t="e">
        <f ca="1">+IF(AND(ISNUMBER(OFFSET('Sanitation Data'!$H$10,0,10*ROW('Sanitation Data'!H122))),'Data Summary'!DG128="Yes"),OFFSET('Sanitation Data'!$H$10,0,10*ROW('Sanitation Data'!H122)),NA())</f>
        <v>#N/A</v>
      </c>
      <c r="AS128" s="505" t="e">
        <f ca="1">+IF(AND(ISNUMBER(OFFSET('Sanitation Data'!$H$11,0,10*ROW('Sanitation Data'!H122))),'Data Summary'!DH128="Yes"),OFFSET('Sanitation Data'!$H$11,0,10*ROW('Sanitation Data'!H122)),NA())</f>
        <v>#N/A</v>
      </c>
      <c r="AT128" s="505" t="e">
        <f ca="1">+IF(AND(ISNUMBER(OFFSET('Sanitation Data'!$H$12,0,10*ROW('Sanitation Data'!H122))),'Data Summary'!DI128="Yes"),OFFSET('Sanitation Data'!$H$12,0,10*ROW('Sanitation Data'!H122)),NA())</f>
        <v>#N/A</v>
      </c>
      <c r="AU128" s="505" t="e">
        <f ca="1">+IF(AND(ISNUMBER(OFFSET('Sanitation Data'!$I$4,0,10*ROW('Sanitation Data'!I122))),'Data Summary'!DJ128="Yes"),100-OFFSET('Sanitation Data'!$I$4,0,10*ROW('Sanitation Data'!I122)),NA())</f>
        <v>#N/A</v>
      </c>
      <c r="AV128" s="505" t="e">
        <f ca="1">+IF(AND(ISNUMBER(OFFSET('Sanitation Data'!$I$6,0,10*ROW('Sanitation Data'!I122))),'Data Summary'!DK128="Yes"),OFFSET('Sanitation Data'!$I$6,0,10*ROW('Sanitation Data'!I122)),NA())</f>
        <v>#N/A</v>
      </c>
      <c r="AW128" s="505" t="e">
        <f ca="1">+IF(AND(ISNUMBER(OFFSET('Sanitation Data'!$I$10,0,10*ROW('Sanitation Data'!I122))),'Data Summary'!DL128="Yes"),OFFSET('Sanitation Data'!$I$10,0,10*ROW('Sanitation Data'!I122)),NA())</f>
        <v>#N/A</v>
      </c>
      <c r="AX128" s="505" t="e">
        <f ca="1">+IF(AND(ISNUMBER(OFFSET('Sanitation Data'!$I$11,0,10*ROW('Sanitation Data'!I122))),'Data Summary'!DM128="Yes"),OFFSET('Sanitation Data'!$I$11,0,10*ROW('Sanitation Data'!I122)),NA())</f>
        <v>#N/A</v>
      </c>
      <c r="AY128" s="505" t="e">
        <f ca="1">+IF(AND(ISNUMBER(OFFSET('Sanitation Data'!$I$12,0,10*ROW('Sanitation Data'!I122))),'Data Summary'!DN128="Yes"),OFFSET('Sanitation Data'!$I$12,0,10*ROW('Sanitation Data'!I122)),NA())</f>
        <v>#N/A</v>
      </c>
      <c r="AZ128" s="506" t="e">
        <f ca="1">+IF(AND(ISNUMBER(OFFSET('Hygiene Data'!$D$5,0,10*ROW('Hygiene Data'!D122))),'Data Summary'!DO128="Yes"),OFFSET('Hygiene Data'!$D$5,0,10*ROW('Hygiene Data'!D122)),NA())</f>
        <v>#N/A</v>
      </c>
      <c r="BA128" s="506" t="e">
        <f ca="1">+IF(AND(ISNUMBER(OFFSET('Hygiene Data'!$D$7,0,10*ROW('Hygiene Data'!D122))),'Data Summary'!DP128="Yes"),OFFSET('Hygiene Data'!$D$7,0,10*ROW('Hygiene Data'!D122)),NA())</f>
        <v>#N/A</v>
      </c>
      <c r="BB128" s="506" t="e">
        <f ca="1">+IF(AND(ISNUMBER(OFFSET('Hygiene Data'!$D$9,0,10*ROW('Hygiene Data'!D122))),'Data Summary'!DQ128="Yes"),OFFSET('Hygiene Data'!$D$9,0,10*ROW('Hygiene Data'!D122)),NA())</f>
        <v>#N/A</v>
      </c>
      <c r="BC128" s="506" t="e">
        <f ca="1">+IF(AND(ISNUMBER(OFFSET('Hygiene Data'!$E$5,0,10*ROW('Hygiene Data'!E122))),'Data Summary'!DR128="Yes"),OFFSET('Hygiene Data'!$E$5,0,10*ROW('Hygiene Data'!E122)),NA())</f>
        <v>#N/A</v>
      </c>
      <c r="BD128" s="506" t="e">
        <f ca="1">+IF(AND(ISNUMBER(OFFSET('Hygiene Data'!$E$7,0,10*ROW('Hygiene Data'!E122))),'Data Summary'!DS128="Yes"),OFFSET('Hygiene Data'!$E$7,0,10*ROW('Hygiene Data'!E122)),NA())</f>
        <v>#N/A</v>
      </c>
      <c r="BE128" s="506" t="e">
        <f ca="1">+IF(AND(ISNUMBER(OFFSET('Hygiene Data'!$E$9,0,10*ROW('Hygiene Data'!E122))),'Data Summary'!DT128="Yes"),OFFSET('Hygiene Data'!$E$9,0,10*ROW('Hygiene Data'!E122)),NA())</f>
        <v>#N/A</v>
      </c>
      <c r="BF128" s="506" t="e">
        <f ca="1">+IF(AND(ISNUMBER(OFFSET('Hygiene Data'!$F$5,0,10*ROW('Hygiene Data'!F122))),'Data Summary'!DU128="Yes"),OFFSET('Hygiene Data'!$F$5,0,10*ROW('Hygiene Data'!F122)),NA())</f>
        <v>#N/A</v>
      </c>
      <c r="BG128" s="506" t="e">
        <f ca="1">+IF(AND(ISNUMBER(OFFSET('Hygiene Data'!$F$7,0,10*ROW('Hygiene Data'!F122))),'Data Summary'!DV128="Yes"),OFFSET('Hygiene Data'!$F$7,0,10*ROW('Hygiene Data'!F122)),NA())</f>
        <v>#N/A</v>
      </c>
      <c r="BH128" s="506" t="e">
        <f ca="1">+IF(AND(ISNUMBER(OFFSET('Hygiene Data'!$F$9,0,10*ROW('Hygiene Data'!F122))),'Data Summary'!DW128="Yes"),OFFSET('Hygiene Data'!$F$9,0,10*ROW('Hygiene Data'!F122)),NA())</f>
        <v>#N/A</v>
      </c>
      <c r="BI128" s="506" t="e">
        <f ca="1">+IF(AND(ISNUMBER(OFFSET('Hygiene Data'!$G$5,0,10*ROW('Hygiene Data'!G122))),'Data Summary'!DX128="Yes"),OFFSET('Hygiene Data'!$G$5,0,10*ROW('Hygiene Data'!G122)),NA())</f>
        <v>#N/A</v>
      </c>
      <c r="BJ128" s="506" t="e">
        <f ca="1">+IF(AND(ISNUMBER(OFFSET('Hygiene Data'!$G$7,0,10*ROW('Hygiene Data'!G122))),'Data Summary'!DY128="Yes"),OFFSET('Hygiene Data'!$G$7,0,10*ROW('Hygiene Data'!G122)),NA())</f>
        <v>#N/A</v>
      </c>
      <c r="BK128" s="506" t="e">
        <f ca="1">+IF(AND(ISNUMBER(OFFSET('Hygiene Data'!$G$9,0,10*ROW('Hygiene Data'!G122))),'Data Summary'!DZ128="Yes"),OFFSET('Hygiene Data'!$G$9,0,10*ROW('Hygiene Data'!G122)),NA())</f>
        <v>#N/A</v>
      </c>
      <c r="BL128" s="506" t="e">
        <f ca="1">+IF(AND(ISNUMBER(OFFSET('Hygiene Data'!$H$5,0,10*ROW('Hygiene Data'!H122))),'Data Summary'!EA128="Yes"),OFFSET('Hygiene Data'!$H$5,0,10*ROW('Hygiene Data'!H122)),NA())</f>
        <v>#N/A</v>
      </c>
      <c r="BM128" s="506" t="e">
        <f ca="1">+IF(AND(ISNUMBER(OFFSET('Hygiene Data'!$H$7,0,10*ROW('Hygiene Data'!H122))),'Data Summary'!EB128="Yes"),OFFSET('Hygiene Data'!$H$7,0,10*ROW('Hygiene Data'!H122)),NA())</f>
        <v>#N/A</v>
      </c>
      <c r="BN128" s="506" t="e">
        <f ca="1">+IF(AND(ISNUMBER(OFFSET('Hygiene Data'!$H$9,0,10*ROW('Hygiene Data'!H122))),'Data Summary'!EC128="Yes"),OFFSET('Hygiene Data'!$H$9,0,10*ROW('Hygiene Data'!H122)),NA())</f>
        <v>#N/A</v>
      </c>
      <c r="BO128" s="506" t="e">
        <f ca="1">+IF(AND(ISNUMBER(OFFSET('Hygiene Data'!$I$5,0,10*ROW('Hygiene Data'!I122))),'Data Summary'!ED128="Yes"),OFFSET('Hygiene Data'!$I$5,0,10*ROW('Hygiene Data'!I122)),NA())</f>
        <v>#N/A</v>
      </c>
      <c r="BP128" s="506" t="e">
        <f ca="1">+IF(AND(ISNUMBER(OFFSET('Hygiene Data'!$I$7,0,10*ROW('Hygiene Data'!I122))),'Data Summary'!EE128="Yes"),OFFSET('Hygiene Data'!$I$7,0,10*ROW('Hygiene Data'!I122)),NA())</f>
        <v>#N/A</v>
      </c>
      <c r="BQ128" s="506" t="e">
        <f ca="1">+IF(AND(ISNUMBER(OFFSET('Hygiene Data'!$I$9,0,10*ROW('Hygiene Data'!I122))),'Data Summary'!EF128="Yes"),OFFSET('Hygiene Data'!$I$9,0,10*ROW('Hygiene Data'!I122)),NA())</f>
        <v>#N/A</v>
      </c>
    </row>
    <row r="129" spans="1:69" x14ac:dyDescent="0.25">
      <c r="A129" s="502" t="e">
        <f ca="1">+RIGHT('Data Summary'!A129,LEN('Data Summary'!A129)-9)</f>
        <v>#VALUE!</v>
      </c>
      <c r="B129" s="476" t="str">
        <f ca="1">+IF(ISTEXT('Data Summary'!B129),'Data Summary'!B129,"")</f>
        <v/>
      </c>
      <c r="C129" s="503" t="e">
        <f ca="1">+VALUE('Data Summary'!C129)</f>
        <v>#VALUE!</v>
      </c>
      <c r="D129" s="504" t="e">
        <f ca="1">+IF(AND(ISNUMBER(OFFSET('Water Data'!$D$4,0,10*ROW('Water Data'!D123))),'Data Summary'!BS129="Yes"),100-OFFSET('Water Data'!$D$4,0,10*ROW('Water Data'!D123)),NA())</f>
        <v>#N/A</v>
      </c>
      <c r="E129" s="504" t="e">
        <f ca="1">+IF(AND(ISNUMBER(OFFSET('Water Data'!$D$6,0,10*ROW('Water Data'!D123))),'Data Summary'!BT129="Yes"),OFFSET('Water Data'!$D$6,0,10*ROW('Water Data'!D123)),NA())</f>
        <v>#N/A</v>
      </c>
      <c r="F129" s="504" t="e">
        <f ca="1">+IF(AND(ISNUMBER(OFFSET('Water Data'!$D$9,0,10*ROW('Water Data'!D123))),'Data Summary'!BU129="Yes"),OFFSET('Water Data'!$D$9,0,10*ROW('Water Data'!D123)),NA())</f>
        <v>#N/A</v>
      </c>
      <c r="G129" s="504" t="e">
        <f ca="1">+IF(AND(ISNUMBER(OFFSET('Water Data'!$E$4,0,10*ROW('Water Data'!E123))),'Data Summary'!BV129="Yes"),100-OFFSET('Water Data'!$E$4,0,10*ROW('Water Data'!E123)),NA())</f>
        <v>#N/A</v>
      </c>
      <c r="H129" s="504" t="e">
        <f ca="1">+IF(AND(ISNUMBER(OFFSET('Water Data'!$E$6,0,10*ROW('Water Data'!E123))),'Data Summary'!BW129="Yes"),OFFSET('Water Data'!$E$6,0,10*ROW('Water Data'!E123)),NA())</f>
        <v>#N/A</v>
      </c>
      <c r="I129" s="504" t="e">
        <f ca="1">+IF(AND(ISNUMBER(OFFSET('Water Data'!$E$9,0,10*ROW('Water Data'!E123))),'Data Summary'!BX129="Yes"),OFFSET('Water Data'!$E$9,0,10*ROW('Water Data'!E123)),NA())</f>
        <v>#N/A</v>
      </c>
      <c r="J129" s="504" t="e">
        <f ca="1">+IF(AND(ISNUMBER(OFFSET('Water Data'!$F$4,0,10*ROW('Water Data'!F123))),'Data Summary'!BY129="Yes"),100-OFFSET('Water Data'!$F$4,0,10*ROW('Water Data'!F123)),NA())</f>
        <v>#N/A</v>
      </c>
      <c r="K129" s="504" t="e">
        <f ca="1">+IF(AND(ISNUMBER(OFFSET('Water Data'!$F$6,0,10*ROW('Water Data'!F123))),'Data Summary'!BZ129="Yes"),OFFSET('Water Data'!$F$6,0,10*ROW('Water Data'!F123)),NA())</f>
        <v>#N/A</v>
      </c>
      <c r="L129" s="504" t="e">
        <f ca="1">+IF(AND(ISNUMBER(OFFSET('Water Data'!$F$9,0,10*ROW('Water Data'!F123))),'Data Summary'!CA129="Yes"),OFFSET('Water Data'!$F$9,0,10*ROW('Water Data'!F123)),NA())</f>
        <v>#N/A</v>
      </c>
      <c r="M129" s="504" t="e">
        <f ca="1">+IF(AND(ISNUMBER(OFFSET('Water Data'!$G$4,0,10*ROW('Water Data'!G123))),'Data Summary'!CB129="Yes"),100-OFFSET('Water Data'!$G$4,0,10*ROW('Water Data'!G123)),NA())</f>
        <v>#N/A</v>
      </c>
      <c r="N129" s="504" t="e">
        <f ca="1">+IF(AND(ISNUMBER(OFFSET('Water Data'!$G$6,0,10*ROW('Water Data'!G123))),'Data Summary'!CC129="Yes"),OFFSET('Water Data'!$G$6,0,10*ROW('Water Data'!G123)),NA())</f>
        <v>#N/A</v>
      </c>
      <c r="O129" s="504" t="e">
        <f ca="1">+IF(AND(ISNUMBER(OFFSET('Water Data'!$G$9,0,10*ROW('Water Data'!G123))),'Data Summary'!CD129="Yes"),OFFSET('Water Data'!$G$9,0,10*ROW('Water Data'!G123)),NA())</f>
        <v>#N/A</v>
      </c>
      <c r="P129" s="504" t="e">
        <f ca="1">+IF(AND(ISNUMBER(OFFSET('Water Data'!$H$4,0,10*ROW('Water Data'!H123))),'Data Summary'!CE129="Yes"),100-OFFSET('Water Data'!$H$4,0,10*ROW('Water Data'!H123)),NA())</f>
        <v>#N/A</v>
      </c>
      <c r="Q129" s="504" t="e">
        <f ca="1">+IF(AND(ISNUMBER(OFFSET('Water Data'!$H$6,0,10*ROW('Water Data'!H123))),'Data Summary'!CF129="Yes"),OFFSET('Water Data'!$H$6,0,10*ROW('Water Data'!H123)),NA())</f>
        <v>#N/A</v>
      </c>
      <c r="R129" s="504" t="e">
        <f ca="1">+IF(AND(ISNUMBER(OFFSET('Water Data'!$H$9,0,10*ROW('Water Data'!H123))),'Data Summary'!CG129="Yes"),OFFSET('Water Data'!$H$9,0,10*ROW('Water Data'!H123)),NA())</f>
        <v>#N/A</v>
      </c>
      <c r="S129" s="504" t="e">
        <f ca="1">+IF(AND(ISNUMBER(OFFSET('Water Data'!$I$4,0,10*ROW('Water Data'!I123))),'Data Summary'!CH129="Yes"),100-OFFSET('Water Data'!$I$4,0,10*ROW('Water Data'!I123)),NA())</f>
        <v>#N/A</v>
      </c>
      <c r="T129" s="504" t="e">
        <f ca="1">+IF(AND(ISNUMBER(OFFSET('Water Data'!$I$6,0,10*ROW('Water Data'!I123))),'Data Summary'!CI129="Yes"),OFFSET('Water Data'!$I$6,0,10*ROW('Water Data'!I123)),NA())</f>
        <v>#N/A</v>
      </c>
      <c r="U129" s="504" t="e">
        <f ca="1">+IF(AND(ISNUMBER(OFFSET('Water Data'!$I$9,0,10*ROW('Water Data'!I123))),'Data Summary'!CJ129="Yes"),OFFSET('Water Data'!$I$9,0,10*ROW('Water Data'!I123)),NA())</f>
        <v>#N/A</v>
      </c>
      <c r="V129" s="505" t="e">
        <f ca="1">+IF(AND(ISNUMBER(OFFSET('Sanitation Data'!$D$4,0,10*ROW('Sanitation Data'!D123))),'Data Summary'!CK129="Yes"),100-OFFSET('Sanitation Data'!$D$4,0,10*ROW('Sanitation Data'!D123)),NA())</f>
        <v>#N/A</v>
      </c>
      <c r="W129" s="505" t="e">
        <f ca="1">+IF(AND(ISNUMBER(OFFSET('Sanitation Data'!$D$6,0,10*ROW('Sanitation Data'!D123))),'Data Summary'!CL129="Yes"),OFFSET('Sanitation Data'!$D$6,0,10*ROW('Sanitation Data'!D123)),NA())</f>
        <v>#N/A</v>
      </c>
      <c r="X129" s="505" t="e">
        <f ca="1">+IF(AND(ISNUMBER(OFFSET('Sanitation Data'!$D$10,0,10*ROW('Sanitation Data'!D123))),'Data Summary'!CM129="Yes"),OFFSET('Sanitation Data'!$D$10,0,10*ROW('Sanitation Data'!D123)),NA())</f>
        <v>#N/A</v>
      </c>
      <c r="Y129" s="505" t="e">
        <f ca="1">+IF(AND(ISNUMBER(OFFSET('Sanitation Data'!$D$11,0,10*ROW('Sanitation Data'!D123))),'Data Summary'!CN129="Yes"),OFFSET('Sanitation Data'!$D$11,0,10*ROW('Sanitation Data'!D123)),NA())</f>
        <v>#N/A</v>
      </c>
      <c r="Z129" s="505" t="e">
        <f ca="1">+IF(AND(ISNUMBER(OFFSET('Sanitation Data'!$D$12,0,10*ROW('Sanitation Data'!D123))),'Data Summary'!CO129="Yes"),OFFSET('Sanitation Data'!$D$12,0,10*ROW('Sanitation Data'!D123)),NA())</f>
        <v>#N/A</v>
      </c>
      <c r="AA129" s="505" t="e">
        <f ca="1">+IF(AND(ISNUMBER(OFFSET('Sanitation Data'!$E$4,0,10*ROW('Sanitation Data'!E123))),'Data Summary'!CP129="Yes"),100-OFFSET('Sanitation Data'!$E$4,0,10*ROW('Sanitation Data'!E123)),NA())</f>
        <v>#N/A</v>
      </c>
      <c r="AB129" s="505" t="e">
        <f ca="1">+IF(AND(ISNUMBER(OFFSET('Sanitation Data'!$E$6,0,10*ROW('Sanitation Data'!E123))),'Data Summary'!CQ129="Yes"),OFFSET('Sanitation Data'!$E$6,0,10*ROW('Sanitation Data'!E123)),NA())</f>
        <v>#N/A</v>
      </c>
      <c r="AC129" s="505" t="e">
        <f ca="1">+IF(AND(ISNUMBER(OFFSET('Sanitation Data'!$E$10,0,10*ROW('Sanitation Data'!E123))),'Data Summary'!CR129="Yes"),OFFSET('Sanitation Data'!$E$10,0,10*ROW('Sanitation Data'!E123)),NA())</f>
        <v>#N/A</v>
      </c>
      <c r="AD129" s="505" t="e">
        <f ca="1">+IF(AND(ISNUMBER(OFFSET('Sanitation Data'!$E$11,0,10*ROW('Sanitation Data'!E123))),'Data Summary'!CS129="Yes"),OFFSET('Sanitation Data'!$E$11,0,10*ROW('Sanitation Data'!E123)),NA())</f>
        <v>#N/A</v>
      </c>
      <c r="AE129" s="505" t="e">
        <f ca="1">+IF(AND(ISNUMBER(OFFSET('Sanitation Data'!$E$12,0,10*ROW('Sanitation Data'!E123))),'Data Summary'!CT129="Yes"),OFFSET('Sanitation Data'!$E$12,0,10*ROW('Sanitation Data'!E123)),NA())</f>
        <v>#N/A</v>
      </c>
      <c r="AF129" s="505" t="e">
        <f ca="1">+IF(AND(ISNUMBER(OFFSET('Sanitation Data'!$F$4,0,10*ROW('Sanitation Data'!F123))),'Data Summary'!CU129="Yes"),100-OFFSET('Sanitation Data'!$F$4,0,10*ROW('Sanitation Data'!F123)),NA())</f>
        <v>#N/A</v>
      </c>
      <c r="AG129" s="505" t="e">
        <f ca="1">+IF(AND(ISNUMBER(OFFSET('Sanitation Data'!$F$6,0,10*ROW('Sanitation Data'!F123))),'Data Summary'!CV129="Yes"),OFFSET('Sanitation Data'!$F$6,0,10*ROW('Sanitation Data'!F123)),NA())</f>
        <v>#N/A</v>
      </c>
      <c r="AH129" s="505" t="e">
        <f ca="1">+IF(AND(ISNUMBER(OFFSET('Sanitation Data'!$F$10,0,10*ROW('Sanitation Data'!F123))),'Data Summary'!CW129="Yes"),OFFSET('Sanitation Data'!$F$10,0,10*ROW('Sanitation Data'!F123)),NA())</f>
        <v>#N/A</v>
      </c>
      <c r="AI129" s="505" t="e">
        <f ca="1">+IF(AND(ISNUMBER(OFFSET('Sanitation Data'!$F$11,0,10*ROW('Sanitation Data'!F123))),'Data Summary'!CX129="Yes"),OFFSET('Sanitation Data'!$F$11,0,10*ROW('Sanitation Data'!F123)),NA())</f>
        <v>#N/A</v>
      </c>
      <c r="AJ129" s="505" t="e">
        <f ca="1">+IF(AND(ISNUMBER(OFFSET('Sanitation Data'!$F$12,0,10*ROW('Sanitation Data'!F123))),'Data Summary'!CY129="Yes"),OFFSET('Sanitation Data'!$F$12,0,10*ROW('Sanitation Data'!F123)),NA())</f>
        <v>#N/A</v>
      </c>
      <c r="AK129" s="505" t="e">
        <f ca="1">+IF(AND(ISNUMBER(OFFSET('Sanitation Data'!$G$4,0,10*ROW('Sanitation Data'!G123))),'Data Summary'!CZ129="Yes"),100-OFFSET('Sanitation Data'!$G$4,0,10*ROW('Sanitation Data'!G123)),NA())</f>
        <v>#N/A</v>
      </c>
      <c r="AL129" s="505" t="e">
        <f ca="1">+IF(AND(ISNUMBER(OFFSET('Sanitation Data'!$G$6,0,10*ROW('Sanitation Data'!G123))),'Data Summary'!DA129="Yes"),OFFSET('Sanitation Data'!$G$6,0,10*ROW('Sanitation Data'!G123)),NA())</f>
        <v>#N/A</v>
      </c>
      <c r="AM129" s="505" t="e">
        <f ca="1">+IF(AND(ISNUMBER(OFFSET('Sanitation Data'!$G$10,0,10*ROW('Sanitation Data'!G123))),'Data Summary'!DB129="Yes"),OFFSET('Sanitation Data'!$G$10,0,10*ROW('Sanitation Data'!G123)),NA())</f>
        <v>#N/A</v>
      </c>
      <c r="AN129" s="505" t="e">
        <f ca="1">+IF(AND(ISNUMBER(OFFSET('Sanitation Data'!$G$11,0,10*ROW('Sanitation Data'!G123))),'Data Summary'!DC129="Yes"),OFFSET('Sanitation Data'!$G$11,0,10*ROW('Sanitation Data'!G123)),NA())</f>
        <v>#N/A</v>
      </c>
      <c r="AO129" s="505" t="e">
        <f ca="1">+IF(AND(ISNUMBER(OFFSET('Sanitation Data'!$G$12,0,10*ROW('Sanitation Data'!G123))),'Data Summary'!DD129="Yes"),OFFSET('Sanitation Data'!$G$12,0,10*ROW('Sanitation Data'!G123)),NA())</f>
        <v>#N/A</v>
      </c>
      <c r="AP129" s="505" t="e">
        <f ca="1">+IF(AND(ISNUMBER(OFFSET('Sanitation Data'!$H$4,0,10*ROW('Sanitation Data'!H123))),'Data Summary'!DE129="Yes"),100-OFFSET('Sanitation Data'!$H$4,0,10*ROW('Sanitation Data'!H123)),NA())</f>
        <v>#N/A</v>
      </c>
      <c r="AQ129" s="505" t="e">
        <f ca="1">+IF(AND(ISNUMBER(OFFSET('Sanitation Data'!$H$6,0,10*ROW('Sanitation Data'!H123))),'Data Summary'!DF129="Yes"),OFFSET('Sanitation Data'!$H$6,0,10*ROW('Sanitation Data'!H123)),NA())</f>
        <v>#N/A</v>
      </c>
      <c r="AR129" s="505" t="e">
        <f ca="1">+IF(AND(ISNUMBER(OFFSET('Sanitation Data'!$H$10,0,10*ROW('Sanitation Data'!H123))),'Data Summary'!DG129="Yes"),OFFSET('Sanitation Data'!$H$10,0,10*ROW('Sanitation Data'!H123)),NA())</f>
        <v>#N/A</v>
      </c>
      <c r="AS129" s="505" t="e">
        <f ca="1">+IF(AND(ISNUMBER(OFFSET('Sanitation Data'!$H$11,0,10*ROW('Sanitation Data'!H123))),'Data Summary'!DH129="Yes"),OFFSET('Sanitation Data'!$H$11,0,10*ROW('Sanitation Data'!H123)),NA())</f>
        <v>#N/A</v>
      </c>
      <c r="AT129" s="505" t="e">
        <f ca="1">+IF(AND(ISNUMBER(OFFSET('Sanitation Data'!$H$12,0,10*ROW('Sanitation Data'!H123))),'Data Summary'!DI129="Yes"),OFFSET('Sanitation Data'!$H$12,0,10*ROW('Sanitation Data'!H123)),NA())</f>
        <v>#N/A</v>
      </c>
      <c r="AU129" s="505" t="e">
        <f ca="1">+IF(AND(ISNUMBER(OFFSET('Sanitation Data'!$I$4,0,10*ROW('Sanitation Data'!I123))),'Data Summary'!DJ129="Yes"),100-OFFSET('Sanitation Data'!$I$4,0,10*ROW('Sanitation Data'!I123)),NA())</f>
        <v>#N/A</v>
      </c>
      <c r="AV129" s="505" t="e">
        <f ca="1">+IF(AND(ISNUMBER(OFFSET('Sanitation Data'!$I$6,0,10*ROW('Sanitation Data'!I123))),'Data Summary'!DK129="Yes"),OFFSET('Sanitation Data'!$I$6,0,10*ROW('Sanitation Data'!I123)),NA())</f>
        <v>#N/A</v>
      </c>
      <c r="AW129" s="505" t="e">
        <f ca="1">+IF(AND(ISNUMBER(OFFSET('Sanitation Data'!$I$10,0,10*ROW('Sanitation Data'!I123))),'Data Summary'!DL129="Yes"),OFFSET('Sanitation Data'!$I$10,0,10*ROW('Sanitation Data'!I123)),NA())</f>
        <v>#N/A</v>
      </c>
      <c r="AX129" s="505" t="e">
        <f ca="1">+IF(AND(ISNUMBER(OFFSET('Sanitation Data'!$I$11,0,10*ROW('Sanitation Data'!I123))),'Data Summary'!DM129="Yes"),OFFSET('Sanitation Data'!$I$11,0,10*ROW('Sanitation Data'!I123)),NA())</f>
        <v>#N/A</v>
      </c>
      <c r="AY129" s="505" t="e">
        <f ca="1">+IF(AND(ISNUMBER(OFFSET('Sanitation Data'!$I$12,0,10*ROW('Sanitation Data'!I123))),'Data Summary'!DN129="Yes"),OFFSET('Sanitation Data'!$I$12,0,10*ROW('Sanitation Data'!I123)),NA())</f>
        <v>#N/A</v>
      </c>
      <c r="AZ129" s="506" t="e">
        <f ca="1">+IF(AND(ISNUMBER(OFFSET('Hygiene Data'!$D$5,0,10*ROW('Hygiene Data'!D123))),'Data Summary'!DO129="Yes"),OFFSET('Hygiene Data'!$D$5,0,10*ROW('Hygiene Data'!D123)),NA())</f>
        <v>#N/A</v>
      </c>
      <c r="BA129" s="506" t="e">
        <f ca="1">+IF(AND(ISNUMBER(OFFSET('Hygiene Data'!$D$7,0,10*ROW('Hygiene Data'!D123))),'Data Summary'!DP129="Yes"),OFFSET('Hygiene Data'!$D$7,0,10*ROW('Hygiene Data'!D123)),NA())</f>
        <v>#N/A</v>
      </c>
      <c r="BB129" s="506" t="e">
        <f ca="1">+IF(AND(ISNUMBER(OFFSET('Hygiene Data'!$D$9,0,10*ROW('Hygiene Data'!D123))),'Data Summary'!DQ129="Yes"),OFFSET('Hygiene Data'!$D$9,0,10*ROW('Hygiene Data'!D123)),NA())</f>
        <v>#N/A</v>
      </c>
      <c r="BC129" s="506" t="e">
        <f ca="1">+IF(AND(ISNUMBER(OFFSET('Hygiene Data'!$E$5,0,10*ROW('Hygiene Data'!E123))),'Data Summary'!DR129="Yes"),OFFSET('Hygiene Data'!$E$5,0,10*ROW('Hygiene Data'!E123)),NA())</f>
        <v>#N/A</v>
      </c>
      <c r="BD129" s="506" t="e">
        <f ca="1">+IF(AND(ISNUMBER(OFFSET('Hygiene Data'!$E$7,0,10*ROW('Hygiene Data'!E123))),'Data Summary'!DS129="Yes"),OFFSET('Hygiene Data'!$E$7,0,10*ROW('Hygiene Data'!E123)),NA())</f>
        <v>#N/A</v>
      </c>
      <c r="BE129" s="506" t="e">
        <f ca="1">+IF(AND(ISNUMBER(OFFSET('Hygiene Data'!$E$9,0,10*ROW('Hygiene Data'!E123))),'Data Summary'!DT129="Yes"),OFFSET('Hygiene Data'!$E$9,0,10*ROW('Hygiene Data'!E123)),NA())</f>
        <v>#N/A</v>
      </c>
      <c r="BF129" s="506" t="e">
        <f ca="1">+IF(AND(ISNUMBER(OFFSET('Hygiene Data'!$F$5,0,10*ROW('Hygiene Data'!F123))),'Data Summary'!DU129="Yes"),OFFSET('Hygiene Data'!$F$5,0,10*ROW('Hygiene Data'!F123)),NA())</f>
        <v>#N/A</v>
      </c>
      <c r="BG129" s="506" t="e">
        <f ca="1">+IF(AND(ISNUMBER(OFFSET('Hygiene Data'!$F$7,0,10*ROW('Hygiene Data'!F123))),'Data Summary'!DV129="Yes"),OFFSET('Hygiene Data'!$F$7,0,10*ROW('Hygiene Data'!F123)),NA())</f>
        <v>#N/A</v>
      </c>
      <c r="BH129" s="506" t="e">
        <f ca="1">+IF(AND(ISNUMBER(OFFSET('Hygiene Data'!$F$9,0,10*ROW('Hygiene Data'!F123))),'Data Summary'!DW129="Yes"),OFFSET('Hygiene Data'!$F$9,0,10*ROW('Hygiene Data'!F123)),NA())</f>
        <v>#N/A</v>
      </c>
      <c r="BI129" s="506" t="e">
        <f ca="1">+IF(AND(ISNUMBER(OFFSET('Hygiene Data'!$G$5,0,10*ROW('Hygiene Data'!G123))),'Data Summary'!DX129="Yes"),OFFSET('Hygiene Data'!$G$5,0,10*ROW('Hygiene Data'!G123)),NA())</f>
        <v>#N/A</v>
      </c>
      <c r="BJ129" s="506" t="e">
        <f ca="1">+IF(AND(ISNUMBER(OFFSET('Hygiene Data'!$G$7,0,10*ROW('Hygiene Data'!G123))),'Data Summary'!DY129="Yes"),OFFSET('Hygiene Data'!$G$7,0,10*ROW('Hygiene Data'!G123)),NA())</f>
        <v>#N/A</v>
      </c>
      <c r="BK129" s="506" t="e">
        <f ca="1">+IF(AND(ISNUMBER(OFFSET('Hygiene Data'!$G$9,0,10*ROW('Hygiene Data'!G123))),'Data Summary'!DZ129="Yes"),OFFSET('Hygiene Data'!$G$9,0,10*ROW('Hygiene Data'!G123)),NA())</f>
        <v>#N/A</v>
      </c>
      <c r="BL129" s="506" t="e">
        <f ca="1">+IF(AND(ISNUMBER(OFFSET('Hygiene Data'!$H$5,0,10*ROW('Hygiene Data'!H123))),'Data Summary'!EA129="Yes"),OFFSET('Hygiene Data'!$H$5,0,10*ROW('Hygiene Data'!H123)),NA())</f>
        <v>#N/A</v>
      </c>
      <c r="BM129" s="506" t="e">
        <f ca="1">+IF(AND(ISNUMBER(OFFSET('Hygiene Data'!$H$7,0,10*ROW('Hygiene Data'!H123))),'Data Summary'!EB129="Yes"),OFFSET('Hygiene Data'!$H$7,0,10*ROW('Hygiene Data'!H123)),NA())</f>
        <v>#N/A</v>
      </c>
      <c r="BN129" s="506" t="e">
        <f ca="1">+IF(AND(ISNUMBER(OFFSET('Hygiene Data'!$H$9,0,10*ROW('Hygiene Data'!H123))),'Data Summary'!EC129="Yes"),OFFSET('Hygiene Data'!$H$9,0,10*ROW('Hygiene Data'!H123)),NA())</f>
        <v>#N/A</v>
      </c>
      <c r="BO129" s="506" t="e">
        <f ca="1">+IF(AND(ISNUMBER(OFFSET('Hygiene Data'!$I$5,0,10*ROW('Hygiene Data'!I123))),'Data Summary'!ED129="Yes"),OFFSET('Hygiene Data'!$I$5,0,10*ROW('Hygiene Data'!I123)),NA())</f>
        <v>#N/A</v>
      </c>
      <c r="BP129" s="506" t="e">
        <f ca="1">+IF(AND(ISNUMBER(OFFSET('Hygiene Data'!$I$7,0,10*ROW('Hygiene Data'!I123))),'Data Summary'!EE129="Yes"),OFFSET('Hygiene Data'!$I$7,0,10*ROW('Hygiene Data'!I123)),NA())</f>
        <v>#N/A</v>
      </c>
      <c r="BQ129" s="506" t="e">
        <f ca="1">+IF(AND(ISNUMBER(OFFSET('Hygiene Data'!$I$9,0,10*ROW('Hygiene Data'!I123))),'Data Summary'!EF129="Yes"),OFFSET('Hygiene Data'!$I$9,0,10*ROW('Hygiene Data'!I123)),NA())</f>
        <v>#N/A</v>
      </c>
    </row>
    <row r="130" spans="1:69" x14ac:dyDescent="0.25">
      <c r="A130" s="502" t="e">
        <f ca="1">+RIGHT('Data Summary'!A130,LEN('Data Summary'!A130)-9)</f>
        <v>#VALUE!</v>
      </c>
      <c r="B130" s="476" t="str">
        <f ca="1">+IF(ISTEXT('Data Summary'!B130),'Data Summary'!B130,"")</f>
        <v/>
      </c>
      <c r="C130" s="503" t="e">
        <f ca="1">+VALUE('Data Summary'!C130)</f>
        <v>#VALUE!</v>
      </c>
      <c r="D130" s="504" t="e">
        <f ca="1">+IF(AND(ISNUMBER(OFFSET('Water Data'!$D$4,0,10*ROW('Water Data'!D124))),'Data Summary'!BS130="Yes"),100-OFFSET('Water Data'!$D$4,0,10*ROW('Water Data'!D124)),NA())</f>
        <v>#N/A</v>
      </c>
      <c r="E130" s="504" t="e">
        <f ca="1">+IF(AND(ISNUMBER(OFFSET('Water Data'!$D$6,0,10*ROW('Water Data'!D124))),'Data Summary'!BT130="Yes"),OFFSET('Water Data'!$D$6,0,10*ROW('Water Data'!D124)),NA())</f>
        <v>#N/A</v>
      </c>
      <c r="F130" s="504" t="e">
        <f ca="1">+IF(AND(ISNUMBER(OFFSET('Water Data'!$D$9,0,10*ROW('Water Data'!D124))),'Data Summary'!BU130="Yes"),OFFSET('Water Data'!$D$9,0,10*ROW('Water Data'!D124)),NA())</f>
        <v>#N/A</v>
      </c>
      <c r="G130" s="504" t="e">
        <f ca="1">+IF(AND(ISNUMBER(OFFSET('Water Data'!$E$4,0,10*ROW('Water Data'!E124))),'Data Summary'!BV130="Yes"),100-OFFSET('Water Data'!$E$4,0,10*ROW('Water Data'!E124)),NA())</f>
        <v>#N/A</v>
      </c>
      <c r="H130" s="504" t="e">
        <f ca="1">+IF(AND(ISNUMBER(OFFSET('Water Data'!$E$6,0,10*ROW('Water Data'!E124))),'Data Summary'!BW130="Yes"),OFFSET('Water Data'!$E$6,0,10*ROW('Water Data'!E124)),NA())</f>
        <v>#N/A</v>
      </c>
      <c r="I130" s="504" t="e">
        <f ca="1">+IF(AND(ISNUMBER(OFFSET('Water Data'!$E$9,0,10*ROW('Water Data'!E124))),'Data Summary'!BX130="Yes"),OFFSET('Water Data'!$E$9,0,10*ROW('Water Data'!E124)),NA())</f>
        <v>#N/A</v>
      </c>
      <c r="J130" s="504" t="e">
        <f ca="1">+IF(AND(ISNUMBER(OFFSET('Water Data'!$F$4,0,10*ROW('Water Data'!F124))),'Data Summary'!BY130="Yes"),100-OFFSET('Water Data'!$F$4,0,10*ROW('Water Data'!F124)),NA())</f>
        <v>#N/A</v>
      </c>
      <c r="K130" s="504" t="e">
        <f ca="1">+IF(AND(ISNUMBER(OFFSET('Water Data'!$F$6,0,10*ROW('Water Data'!F124))),'Data Summary'!BZ130="Yes"),OFFSET('Water Data'!$F$6,0,10*ROW('Water Data'!F124)),NA())</f>
        <v>#N/A</v>
      </c>
      <c r="L130" s="504" t="e">
        <f ca="1">+IF(AND(ISNUMBER(OFFSET('Water Data'!$F$9,0,10*ROW('Water Data'!F124))),'Data Summary'!CA130="Yes"),OFFSET('Water Data'!$F$9,0,10*ROW('Water Data'!F124)),NA())</f>
        <v>#N/A</v>
      </c>
      <c r="M130" s="504" t="e">
        <f ca="1">+IF(AND(ISNUMBER(OFFSET('Water Data'!$G$4,0,10*ROW('Water Data'!G124))),'Data Summary'!CB130="Yes"),100-OFFSET('Water Data'!$G$4,0,10*ROW('Water Data'!G124)),NA())</f>
        <v>#N/A</v>
      </c>
      <c r="N130" s="504" t="e">
        <f ca="1">+IF(AND(ISNUMBER(OFFSET('Water Data'!$G$6,0,10*ROW('Water Data'!G124))),'Data Summary'!CC130="Yes"),OFFSET('Water Data'!$G$6,0,10*ROW('Water Data'!G124)),NA())</f>
        <v>#N/A</v>
      </c>
      <c r="O130" s="504" t="e">
        <f ca="1">+IF(AND(ISNUMBER(OFFSET('Water Data'!$G$9,0,10*ROW('Water Data'!G124))),'Data Summary'!CD130="Yes"),OFFSET('Water Data'!$G$9,0,10*ROW('Water Data'!G124)),NA())</f>
        <v>#N/A</v>
      </c>
      <c r="P130" s="504" t="e">
        <f ca="1">+IF(AND(ISNUMBER(OFFSET('Water Data'!$H$4,0,10*ROW('Water Data'!H124))),'Data Summary'!CE130="Yes"),100-OFFSET('Water Data'!$H$4,0,10*ROW('Water Data'!H124)),NA())</f>
        <v>#N/A</v>
      </c>
      <c r="Q130" s="504" t="e">
        <f ca="1">+IF(AND(ISNUMBER(OFFSET('Water Data'!$H$6,0,10*ROW('Water Data'!H124))),'Data Summary'!CF130="Yes"),OFFSET('Water Data'!$H$6,0,10*ROW('Water Data'!H124)),NA())</f>
        <v>#N/A</v>
      </c>
      <c r="R130" s="504" t="e">
        <f ca="1">+IF(AND(ISNUMBER(OFFSET('Water Data'!$H$9,0,10*ROW('Water Data'!H124))),'Data Summary'!CG130="Yes"),OFFSET('Water Data'!$H$9,0,10*ROW('Water Data'!H124)),NA())</f>
        <v>#N/A</v>
      </c>
      <c r="S130" s="504" t="e">
        <f ca="1">+IF(AND(ISNUMBER(OFFSET('Water Data'!$I$4,0,10*ROW('Water Data'!I124))),'Data Summary'!CH130="Yes"),100-OFFSET('Water Data'!$I$4,0,10*ROW('Water Data'!I124)),NA())</f>
        <v>#N/A</v>
      </c>
      <c r="T130" s="504" t="e">
        <f ca="1">+IF(AND(ISNUMBER(OFFSET('Water Data'!$I$6,0,10*ROW('Water Data'!I124))),'Data Summary'!CI130="Yes"),OFFSET('Water Data'!$I$6,0,10*ROW('Water Data'!I124)),NA())</f>
        <v>#N/A</v>
      </c>
      <c r="U130" s="504" t="e">
        <f ca="1">+IF(AND(ISNUMBER(OFFSET('Water Data'!$I$9,0,10*ROW('Water Data'!I124))),'Data Summary'!CJ130="Yes"),OFFSET('Water Data'!$I$9,0,10*ROW('Water Data'!I124)),NA())</f>
        <v>#N/A</v>
      </c>
      <c r="V130" s="505" t="e">
        <f ca="1">+IF(AND(ISNUMBER(OFFSET('Sanitation Data'!$D$4,0,10*ROW('Sanitation Data'!D124))),'Data Summary'!CK130="Yes"),100-OFFSET('Sanitation Data'!$D$4,0,10*ROW('Sanitation Data'!D124)),NA())</f>
        <v>#N/A</v>
      </c>
      <c r="W130" s="505" t="e">
        <f ca="1">+IF(AND(ISNUMBER(OFFSET('Sanitation Data'!$D$6,0,10*ROW('Sanitation Data'!D124))),'Data Summary'!CL130="Yes"),OFFSET('Sanitation Data'!$D$6,0,10*ROW('Sanitation Data'!D124)),NA())</f>
        <v>#N/A</v>
      </c>
      <c r="X130" s="505" t="e">
        <f ca="1">+IF(AND(ISNUMBER(OFFSET('Sanitation Data'!$D$10,0,10*ROW('Sanitation Data'!D124))),'Data Summary'!CM130="Yes"),OFFSET('Sanitation Data'!$D$10,0,10*ROW('Sanitation Data'!D124)),NA())</f>
        <v>#N/A</v>
      </c>
      <c r="Y130" s="505" t="e">
        <f ca="1">+IF(AND(ISNUMBER(OFFSET('Sanitation Data'!$D$11,0,10*ROW('Sanitation Data'!D124))),'Data Summary'!CN130="Yes"),OFFSET('Sanitation Data'!$D$11,0,10*ROW('Sanitation Data'!D124)),NA())</f>
        <v>#N/A</v>
      </c>
      <c r="Z130" s="505" t="e">
        <f ca="1">+IF(AND(ISNUMBER(OFFSET('Sanitation Data'!$D$12,0,10*ROW('Sanitation Data'!D124))),'Data Summary'!CO130="Yes"),OFFSET('Sanitation Data'!$D$12,0,10*ROW('Sanitation Data'!D124)),NA())</f>
        <v>#N/A</v>
      </c>
      <c r="AA130" s="505" t="e">
        <f ca="1">+IF(AND(ISNUMBER(OFFSET('Sanitation Data'!$E$4,0,10*ROW('Sanitation Data'!E124))),'Data Summary'!CP130="Yes"),100-OFFSET('Sanitation Data'!$E$4,0,10*ROW('Sanitation Data'!E124)),NA())</f>
        <v>#N/A</v>
      </c>
      <c r="AB130" s="505" t="e">
        <f ca="1">+IF(AND(ISNUMBER(OFFSET('Sanitation Data'!$E$6,0,10*ROW('Sanitation Data'!E124))),'Data Summary'!CQ130="Yes"),OFFSET('Sanitation Data'!$E$6,0,10*ROW('Sanitation Data'!E124)),NA())</f>
        <v>#N/A</v>
      </c>
      <c r="AC130" s="505" t="e">
        <f ca="1">+IF(AND(ISNUMBER(OFFSET('Sanitation Data'!$E$10,0,10*ROW('Sanitation Data'!E124))),'Data Summary'!CR130="Yes"),OFFSET('Sanitation Data'!$E$10,0,10*ROW('Sanitation Data'!E124)),NA())</f>
        <v>#N/A</v>
      </c>
      <c r="AD130" s="505" t="e">
        <f ca="1">+IF(AND(ISNUMBER(OFFSET('Sanitation Data'!$E$11,0,10*ROW('Sanitation Data'!E124))),'Data Summary'!CS130="Yes"),OFFSET('Sanitation Data'!$E$11,0,10*ROW('Sanitation Data'!E124)),NA())</f>
        <v>#N/A</v>
      </c>
      <c r="AE130" s="505" t="e">
        <f ca="1">+IF(AND(ISNUMBER(OFFSET('Sanitation Data'!$E$12,0,10*ROW('Sanitation Data'!E124))),'Data Summary'!CT130="Yes"),OFFSET('Sanitation Data'!$E$12,0,10*ROW('Sanitation Data'!E124)),NA())</f>
        <v>#N/A</v>
      </c>
      <c r="AF130" s="505" t="e">
        <f ca="1">+IF(AND(ISNUMBER(OFFSET('Sanitation Data'!$F$4,0,10*ROW('Sanitation Data'!F124))),'Data Summary'!CU130="Yes"),100-OFFSET('Sanitation Data'!$F$4,0,10*ROW('Sanitation Data'!F124)),NA())</f>
        <v>#N/A</v>
      </c>
      <c r="AG130" s="505" t="e">
        <f ca="1">+IF(AND(ISNUMBER(OFFSET('Sanitation Data'!$F$6,0,10*ROW('Sanitation Data'!F124))),'Data Summary'!CV130="Yes"),OFFSET('Sanitation Data'!$F$6,0,10*ROW('Sanitation Data'!F124)),NA())</f>
        <v>#N/A</v>
      </c>
      <c r="AH130" s="505" t="e">
        <f ca="1">+IF(AND(ISNUMBER(OFFSET('Sanitation Data'!$F$10,0,10*ROW('Sanitation Data'!F124))),'Data Summary'!CW130="Yes"),OFFSET('Sanitation Data'!$F$10,0,10*ROW('Sanitation Data'!F124)),NA())</f>
        <v>#N/A</v>
      </c>
      <c r="AI130" s="505" t="e">
        <f ca="1">+IF(AND(ISNUMBER(OFFSET('Sanitation Data'!$F$11,0,10*ROW('Sanitation Data'!F124))),'Data Summary'!CX130="Yes"),OFFSET('Sanitation Data'!$F$11,0,10*ROW('Sanitation Data'!F124)),NA())</f>
        <v>#N/A</v>
      </c>
      <c r="AJ130" s="505" t="e">
        <f ca="1">+IF(AND(ISNUMBER(OFFSET('Sanitation Data'!$F$12,0,10*ROW('Sanitation Data'!F124))),'Data Summary'!CY130="Yes"),OFFSET('Sanitation Data'!$F$12,0,10*ROW('Sanitation Data'!F124)),NA())</f>
        <v>#N/A</v>
      </c>
      <c r="AK130" s="505" t="e">
        <f ca="1">+IF(AND(ISNUMBER(OFFSET('Sanitation Data'!$G$4,0,10*ROW('Sanitation Data'!G124))),'Data Summary'!CZ130="Yes"),100-OFFSET('Sanitation Data'!$G$4,0,10*ROW('Sanitation Data'!G124)),NA())</f>
        <v>#N/A</v>
      </c>
      <c r="AL130" s="505" t="e">
        <f ca="1">+IF(AND(ISNUMBER(OFFSET('Sanitation Data'!$G$6,0,10*ROW('Sanitation Data'!G124))),'Data Summary'!DA130="Yes"),OFFSET('Sanitation Data'!$G$6,0,10*ROW('Sanitation Data'!G124)),NA())</f>
        <v>#N/A</v>
      </c>
      <c r="AM130" s="505" t="e">
        <f ca="1">+IF(AND(ISNUMBER(OFFSET('Sanitation Data'!$G$10,0,10*ROW('Sanitation Data'!G124))),'Data Summary'!DB130="Yes"),OFFSET('Sanitation Data'!$G$10,0,10*ROW('Sanitation Data'!G124)),NA())</f>
        <v>#N/A</v>
      </c>
      <c r="AN130" s="505" t="e">
        <f ca="1">+IF(AND(ISNUMBER(OFFSET('Sanitation Data'!$G$11,0,10*ROW('Sanitation Data'!G124))),'Data Summary'!DC130="Yes"),OFFSET('Sanitation Data'!$G$11,0,10*ROW('Sanitation Data'!G124)),NA())</f>
        <v>#N/A</v>
      </c>
      <c r="AO130" s="505" t="e">
        <f ca="1">+IF(AND(ISNUMBER(OFFSET('Sanitation Data'!$G$12,0,10*ROW('Sanitation Data'!G124))),'Data Summary'!DD130="Yes"),OFFSET('Sanitation Data'!$G$12,0,10*ROW('Sanitation Data'!G124)),NA())</f>
        <v>#N/A</v>
      </c>
      <c r="AP130" s="505" t="e">
        <f ca="1">+IF(AND(ISNUMBER(OFFSET('Sanitation Data'!$H$4,0,10*ROW('Sanitation Data'!H124))),'Data Summary'!DE130="Yes"),100-OFFSET('Sanitation Data'!$H$4,0,10*ROW('Sanitation Data'!H124)),NA())</f>
        <v>#N/A</v>
      </c>
      <c r="AQ130" s="505" t="e">
        <f ca="1">+IF(AND(ISNUMBER(OFFSET('Sanitation Data'!$H$6,0,10*ROW('Sanitation Data'!H124))),'Data Summary'!DF130="Yes"),OFFSET('Sanitation Data'!$H$6,0,10*ROW('Sanitation Data'!H124)),NA())</f>
        <v>#N/A</v>
      </c>
      <c r="AR130" s="505" t="e">
        <f ca="1">+IF(AND(ISNUMBER(OFFSET('Sanitation Data'!$H$10,0,10*ROW('Sanitation Data'!H124))),'Data Summary'!DG130="Yes"),OFFSET('Sanitation Data'!$H$10,0,10*ROW('Sanitation Data'!H124)),NA())</f>
        <v>#N/A</v>
      </c>
      <c r="AS130" s="505" t="e">
        <f ca="1">+IF(AND(ISNUMBER(OFFSET('Sanitation Data'!$H$11,0,10*ROW('Sanitation Data'!H124))),'Data Summary'!DH130="Yes"),OFFSET('Sanitation Data'!$H$11,0,10*ROW('Sanitation Data'!H124)),NA())</f>
        <v>#N/A</v>
      </c>
      <c r="AT130" s="505" t="e">
        <f ca="1">+IF(AND(ISNUMBER(OFFSET('Sanitation Data'!$H$12,0,10*ROW('Sanitation Data'!H124))),'Data Summary'!DI130="Yes"),OFFSET('Sanitation Data'!$H$12,0,10*ROW('Sanitation Data'!H124)),NA())</f>
        <v>#N/A</v>
      </c>
      <c r="AU130" s="505" t="e">
        <f ca="1">+IF(AND(ISNUMBER(OFFSET('Sanitation Data'!$I$4,0,10*ROW('Sanitation Data'!I124))),'Data Summary'!DJ130="Yes"),100-OFFSET('Sanitation Data'!$I$4,0,10*ROW('Sanitation Data'!I124)),NA())</f>
        <v>#N/A</v>
      </c>
      <c r="AV130" s="505" t="e">
        <f ca="1">+IF(AND(ISNUMBER(OFFSET('Sanitation Data'!$I$6,0,10*ROW('Sanitation Data'!I124))),'Data Summary'!DK130="Yes"),OFFSET('Sanitation Data'!$I$6,0,10*ROW('Sanitation Data'!I124)),NA())</f>
        <v>#N/A</v>
      </c>
      <c r="AW130" s="505" t="e">
        <f ca="1">+IF(AND(ISNUMBER(OFFSET('Sanitation Data'!$I$10,0,10*ROW('Sanitation Data'!I124))),'Data Summary'!DL130="Yes"),OFFSET('Sanitation Data'!$I$10,0,10*ROW('Sanitation Data'!I124)),NA())</f>
        <v>#N/A</v>
      </c>
      <c r="AX130" s="505" t="e">
        <f ca="1">+IF(AND(ISNUMBER(OFFSET('Sanitation Data'!$I$11,0,10*ROW('Sanitation Data'!I124))),'Data Summary'!DM130="Yes"),OFFSET('Sanitation Data'!$I$11,0,10*ROW('Sanitation Data'!I124)),NA())</f>
        <v>#N/A</v>
      </c>
      <c r="AY130" s="505" t="e">
        <f ca="1">+IF(AND(ISNUMBER(OFFSET('Sanitation Data'!$I$12,0,10*ROW('Sanitation Data'!I124))),'Data Summary'!DN130="Yes"),OFFSET('Sanitation Data'!$I$12,0,10*ROW('Sanitation Data'!I124)),NA())</f>
        <v>#N/A</v>
      </c>
      <c r="AZ130" s="506" t="e">
        <f ca="1">+IF(AND(ISNUMBER(OFFSET('Hygiene Data'!$D$5,0,10*ROW('Hygiene Data'!D124))),'Data Summary'!DO130="Yes"),OFFSET('Hygiene Data'!$D$5,0,10*ROW('Hygiene Data'!D124)),NA())</f>
        <v>#N/A</v>
      </c>
      <c r="BA130" s="506" t="e">
        <f ca="1">+IF(AND(ISNUMBER(OFFSET('Hygiene Data'!$D$7,0,10*ROW('Hygiene Data'!D124))),'Data Summary'!DP130="Yes"),OFFSET('Hygiene Data'!$D$7,0,10*ROW('Hygiene Data'!D124)),NA())</f>
        <v>#N/A</v>
      </c>
      <c r="BB130" s="506" t="e">
        <f ca="1">+IF(AND(ISNUMBER(OFFSET('Hygiene Data'!$D$9,0,10*ROW('Hygiene Data'!D124))),'Data Summary'!DQ130="Yes"),OFFSET('Hygiene Data'!$D$9,0,10*ROW('Hygiene Data'!D124)),NA())</f>
        <v>#N/A</v>
      </c>
      <c r="BC130" s="506" t="e">
        <f ca="1">+IF(AND(ISNUMBER(OFFSET('Hygiene Data'!$E$5,0,10*ROW('Hygiene Data'!E124))),'Data Summary'!DR130="Yes"),OFFSET('Hygiene Data'!$E$5,0,10*ROW('Hygiene Data'!E124)),NA())</f>
        <v>#N/A</v>
      </c>
      <c r="BD130" s="506" t="e">
        <f ca="1">+IF(AND(ISNUMBER(OFFSET('Hygiene Data'!$E$7,0,10*ROW('Hygiene Data'!E124))),'Data Summary'!DS130="Yes"),OFFSET('Hygiene Data'!$E$7,0,10*ROW('Hygiene Data'!E124)),NA())</f>
        <v>#N/A</v>
      </c>
      <c r="BE130" s="506" t="e">
        <f ca="1">+IF(AND(ISNUMBER(OFFSET('Hygiene Data'!$E$9,0,10*ROW('Hygiene Data'!E124))),'Data Summary'!DT130="Yes"),OFFSET('Hygiene Data'!$E$9,0,10*ROW('Hygiene Data'!E124)),NA())</f>
        <v>#N/A</v>
      </c>
      <c r="BF130" s="506" t="e">
        <f ca="1">+IF(AND(ISNUMBER(OFFSET('Hygiene Data'!$F$5,0,10*ROW('Hygiene Data'!F124))),'Data Summary'!DU130="Yes"),OFFSET('Hygiene Data'!$F$5,0,10*ROW('Hygiene Data'!F124)),NA())</f>
        <v>#N/A</v>
      </c>
      <c r="BG130" s="506" t="e">
        <f ca="1">+IF(AND(ISNUMBER(OFFSET('Hygiene Data'!$F$7,0,10*ROW('Hygiene Data'!F124))),'Data Summary'!DV130="Yes"),OFFSET('Hygiene Data'!$F$7,0,10*ROW('Hygiene Data'!F124)),NA())</f>
        <v>#N/A</v>
      </c>
      <c r="BH130" s="506" t="e">
        <f ca="1">+IF(AND(ISNUMBER(OFFSET('Hygiene Data'!$F$9,0,10*ROW('Hygiene Data'!F124))),'Data Summary'!DW130="Yes"),OFFSET('Hygiene Data'!$F$9,0,10*ROW('Hygiene Data'!F124)),NA())</f>
        <v>#N/A</v>
      </c>
      <c r="BI130" s="506" t="e">
        <f ca="1">+IF(AND(ISNUMBER(OFFSET('Hygiene Data'!$G$5,0,10*ROW('Hygiene Data'!G124))),'Data Summary'!DX130="Yes"),OFFSET('Hygiene Data'!$G$5,0,10*ROW('Hygiene Data'!G124)),NA())</f>
        <v>#N/A</v>
      </c>
      <c r="BJ130" s="506" t="e">
        <f ca="1">+IF(AND(ISNUMBER(OFFSET('Hygiene Data'!$G$7,0,10*ROW('Hygiene Data'!G124))),'Data Summary'!DY130="Yes"),OFFSET('Hygiene Data'!$G$7,0,10*ROW('Hygiene Data'!G124)),NA())</f>
        <v>#N/A</v>
      </c>
      <c r="BK130" s="506" t="e">
        <f ca="1">+IF(AND(ISNUMBER(OFFSET('Hygiene Data'!$G$9,0,10*ROW('Hygiene Data'!G124))),'Data Summary'!DZ130="Yes"),OFFSET('Hygiene Data'!$G$9,0,10*ROW('Hygiene Data'!G124)),NA())</f>
        <v>#N/A</v>
      </c>
      <c r="BL130" s="506" t="e">
        <f ca="1">+IF(AND(ISNUMBER(OFFSET('Hygiene Data'!$H$5,0,10*ROW('Hygiene Data'!H124))),'Data Summary'!EA130="Yes"),OFFSET('Hygiene Data'!$H$5,0,10*ROW('Hygiene Data'!H124)),NA())</f>
        <v>#N/A</v>
      </c>
      <c r="BM130" s="506" t="e">
        <f ca="1">+IF(AND(ISNUMBER(OFFSET('Hygiene Data'!$H$7,0,10*ROW('Hygiene Data'!H124))),'Data Summary'!EB130="Yes"),OFFSET('Hygiene Data'!$H$7,0,10*ROW('Hygiene Data'!H124)),NA())</f>
        <v>#N/A</v>
      </c>
      <c r="BN130" s="506" t="e">
        <f ca="1">+IF(AND(ISNUMBER(OFFSET('Hygiene Data'!$H$9,0,10*ROW('Hygiene Data'!H124))),'Data Summary'!EC130="Yes"),OFFSET('Hygiene Data'!$H$9,0,10*ROW('Hygiene Data'!H124)),NA())</f>
        <v>#N/A</v>
      </c>
      <c r="BO130" s="506" t="e">
        <f ca="1">+IF(AND(ISNUMBER(OFFSET('Hygiene Data'!$I$5,0,10*ROW('Hygiene Data'!I124))),'Data Summary'!ED130="Yes"),OFFSET('Hygiene Data'!$I$5,0,10*ROW('Hygiene Data'!I124)),NA())</f>
        <v>#N/A</v>
      </c>
      <c r="BP130" s="506" t="e">
        <f ca="1">+IF(AND(ISNUMBER(OFFSET('Hygiene Data'!$I$7,0,10*ROW('Hygiene Data'!I124))),'Data Summary'!EE130="Yes"),OFFSET('Hygiene Data'!$I$7,0,10*ROW('Hygiene Data'!I124)),NA())</f>
        <v>#N/A</v>
      </c>
      <c r="BQ130" s="506" t="e">
        <f ca="1">+IF(AND(ISNUMBER(OFFSET('Hygiene Data'!$I$9,0,10*ROW('Hygiene Data'!I124))),'Data Summary'!EF130="Yes"),OFFSET('Hygiene Data'!$I$9,0,10*ROW('Hygiene Data'!I124)),NA())</f>
        <v>#N/A</v>
      </c>
    </row>
    <row r="131" spans="1:69" x14ac:dyDescent="0.25">
      <c r="A131" s="502" t="e">
        <f ca="1">+RIGHT('Data Summary'!A131,LEN('Data Summary'!A131)-9)</f>
        <v>#VALUE!</v>
      </c>
      <c r="B131" s="476" t="str">
        <f ca="1">+IF(ISTEXT('Data Summary'!B131),'Data Summary'!B131,"")</f>
        <v/>
      </c>
      <c r="C131" s="503" t="e">
        <f ca="1">+VALUE('Data Summary'!C131)</f>
        <v>#VALUE!</v>
      </c>
      <c r="D131" s="504" t="e">
        <f ca="1">+IF(AND(ISNUMBER(OFFSET('Water Data'!$D$4,0,10*ROW('Water Data'!D125))),'Data Summary'!BS131="Yes"),100-OFFSET('Water Data'!$D$4,0,10*ROW('Water Data'!D125)),NA())</f>
        <v>#N/A</v>
      </c>
      <c r="E131" s="504" t="e">
        <f ca="1">+IF(AND(ISNUMBER(OFFSET('Water Data'!$D$6,0,10*ROW('Water Data'!D125))),'Data Summary'!BT131="Yes"),OFFSET('Water Data'!$D$6,0,10*ROW('Water Data'!D125)),NA())</f>
        <v>#N/A</v>
      </c>
      <c r="F131" s="504" t="e">
        <f ca="1">+IF(AND(ISNUMBER(OFFSET('Water Data'!$D$9,0,10*ROW('Water Data'!D125))),'Data Summary'!BU131="Yes"),OFFSET('Water Data'!$D$9,0,10*ROW('Water Data'!D125)),NA())</f>
        <v>#N/A</v>
      </c>
      <c r="G131" s="504" t="e">
        <f ca="1">+IF(AND(ISNUMBER(OFFSET('Water Data'!$E$4,0,10*ROW('Water Data'!E125))),'Data Summary'!BV131="Yes"),100-OFFSET('Water Data'!$E$4,0,10*ROW('Water Data'!E125)),NA())</f>
        <v>#N/A</v>
      </c>
      <c r="H131" s="504" t="e">
        <f ca="1">+IF(AND(ISNUMBER(OFFSET('Water Data'!$E$6,0,10*ROW('Water Data'!E125))),'Data Summary'!BW131="Yes"),OFFSET('Water Data'!$E$6,0,10*ROW('Water Data'!E125)),NA())</f>
        <v>#N/A</v>
      </c>
      <c r="I131" s="504" t="e">
        <f ca="1">+IF(AND(ISNUMBER(OFFSET('Water Data'!$E$9,0,10*ROW('Water Data'!E125))),'Data Summary'!BX131="Yes"),OFFSET('Water Data'!$E$9,0,10*ROW('Water Data'!E125)),NA())</f>
        <v>#N/A</v>
      </c>
      <c r="J131" s="504" t="e">
        <f ca="1">+IF(AND(ISNUMBER(OFFSET('Water Data'!$F$4,0,10*ROW('Water Data'!F125))),'Data Summary'!BY131="Yes"),100-OFFSET('Water Data'!$F$4,0,10*ROW('Water Data'!F125)),NA())</f>
        <v>#N/A</v>
      </c>
      <c r="K131" s="504" t="e">
        <f ca="1">+IF(AND(ISNUMBER(OFFSET('Water Data'!$F$6,0,10*ROW('Water Data'!F125))),'Data Summary'!BZ131="Yes"),OFFSET('Water Data'!$F$6,0,10*ROW('Water Data'!F125)),NA())</f>
        <v>#N/A</v>
      </c>
      <c r="L131" s="504" t="e">
        <f ca="1">+IF(AND(ISNUMBER(OFFSET('Water Data'!$F$9,0,10*ROW('Water Data'!F125))),'Data Summary'!CA131="Yes"),OFFSET('Water Data'!$F$9,0,10*ROW('Water Data'!F125)),NA())</f>
        <v>#N/A</v>
      </c>
      <c r="M131" s="504" t="e">
        <f ca="1">+IF(AND(ISNUMBER(OFFSET('Water Data'!$G$4,0,10*ROW('Water Data'!G125))),'Data Summary'!CB131="Yes"),100-OFFSET('Water Data'!$G$4,0,10*ROW('Water Data'!G125)),NA())</f>
        <v>#N/A</v>
      </c>
      <c r="N131" s="504" t="e">
        <f ca="1">+IF(AND(ISNUMBER(OFFSET('Water Data'!$G$6,0,10*ROW('Water Data'!G125))),'Data Summary'!CC131="Yes"),OFFSET('Water Data'!$G$6,0,10*ROW('Water Data'!G125)),NA())</f>
        <v>#N/A</v>
      </c>
      <c r="O131" s="504" t="e">
        <f ca="1">+IF(AND(ISNUMBER(OFFSET('Water Data'!$G$9,0,10*ROW('Water Data'!G125))),'Data Summary'!CD131="Yes"),OFFSET('Water Data'!$G$9,0,10*ROW('Water Data'!G125)),NA())</f>
        <v>#N/A</v>
      </c>
      <c r="P131" s="504" t="e">
        <f ca="1">+IF(AND(ISNUMBER(OFFSET('Water Data'!$H$4,0,10*ROW('Water Data'!H125))),'Data Summary'!CE131="Yes"),100-OFFSET('Water Data'!$H$4,0,10*ROW('Water Data'!H125)),NA())</f>
        <v>#N/A</v>
      </c>
      <c r="Q131" s="504" t="e">
        <f ca="1">+IF(AND(ISNUMBER(OFFSET('Water Data'!$H$6,0,10*ROW('Water Data'!H125))),'Data Summary'!CF131="Yes"),OFFSET('Water Data'!$H$6,0,10*ROW('Water Data'!H125)),NA())</f>
        <v>#N/A</v>
      </c>
      <c r="R131" s="504" t="e">
        <f ca="1">+IF(AND(ISNUMBER(OFFSET('Water Data'!$H$9,0,10*ROW('Water Data'!H125))),'Data Summary'!CG131="Yes"),OFFSET('Water Data'!$H$9,0,10*ROW('Water Data'!H125)),NA())</f>
        <v>#N/A</v>
      </c>
      <c r="S131" s="504" t="e">
        <f ca="1">+IF(AND(ISNUMBER(OFFSET('Water Data'!$I$4,0,10*ROW('Water Data'!I125))),'Data Summary'!CH131="Yes"),100-OFFSET('Water Data'!$I$4,0,10*ROW('Water Data'!I125)),NA())</f>
        <v>#N/A</v>
      </c>
      <c r="T131" s="504" t="e">
        <f ca="1">+IF(AND(ISNUMBER(OFFSET('Water Data'!$I$6,0,10*ROW('Water Data'!I125))),'Data Summary'!CI131="Yes"),OFFSET('Water Data'!$I$6,0,10*ROW('Water Data'!I125)),NA())</f>
        <v>#N/A</v>
      </c>
      <c r="U131" s="504" t="e">
        <f ca="1">+IF(AND(ISNUMBER(OFFSET('Water Data'!$I$9,0,10*ROW('Water Data'!I125))),'Data Summary'!CJ131="Yes"),OFFSET('Water Data'!$I$9,0,10*ROW('Water Data'!I125)),NA())</f>
        <v>#N/A</v>
      </c>
      <c r="V131" s="505" t="e">
        <f ca="1">+IF(AND(ISNUMBER(OFFSET('Sanitation Data'!$D$4,0,10*ROW('Sanitation Data'!D125))),'Data Summary'!CK131="Yes"),100-OFFSET('Sanitation Data'!$D$4,0,10*ROW('Sanitation Data'!D125)),NA())</f>
        <v>#N/A</v>
      </c>
      <c r="W131" s="505" t="e">
        <f ca="1">+IF(AND(ISNUMBER(OFFSET('Sanitation Data'!$D$6,0,10*ROW('Sanitation Data'!D125))),'Data Summary'!CL131="Yes"),OFFSET('Sanitation Data'!$D$6,0,10*ROW('Sanitation Data'!D125)),NA())</f>
        <v>#N/A</v>
      </c>
      <c r="X131" s="505" t="e">
        <f ca="1">+IF(AND(ISNUMBER(OFFSET('Sanitation Data'!$D$10,0,10*ROW('Sanitation Data'!D125))),'Data Summary'!CM131="Yes"),OFFSET('Sanitation Data'!$D$10,0,10*ROW('Sanitation Data'!D125)),NA())</f>
        <v>#N/A</v>
      </c>
      <c r="Y131" s="505" t="e">
        <f ca="1">+IF(AND(ISNUMBER(OFFSET('Sanitation Data'!$D$11,0,10*ROW('Sanitation Data'!D125))),'Data Summary'!CN131="Yes"),OFFSET('Sanitation Data'!$D$11,0,10*ROW('Sanitation Data'!D125)),NA())</f>
        <v>#N/A</v>
      </c>
      <c r="Z131" s="505" t="e">
        <f ca="1">+IF(AND(ISNUMBER(OFFSET('Sanitation Data'!$D$12,0,10*ROW('Sanitation Data'!D125))),'Data Summary'!CO131="Yes"),OFFSET('Sanitation Data'!$D$12,0,10*ROW('Sanitation Data'!D125)),NA())</f>
        <v>#N/A</v>
      </c>
      <c r="AA131" s="505" t="e">
        <f ca="1">+IF(AND(ISNUMBER(OFFSET('Sanitation Data'!$E$4,0,10*ROW('Sanitation Data'!E125))),'Data Summary'!CP131="Yes"),100-OFFSET('Sanitation Data'!$E$4,0,10*ROW('Sanitation Data'!E125)),NA())</f>
        <v>#N/A</v>
      </c>
      <c r="AB131" s="505" t="e">
        <f ca="1">+IF(AND(ISNUMBER(OFFSET('Sanitation Data'!$E$6,0,10*ROW('Sanitation Data'!E125))),'Data Summary'!CQ131="Yes"),OFFSET('Sanitation Data'!$E$6,0,10*ROW('Sanitation Data'!E125)),NA())</f>
        <v>#N/A</v>
      </c>
      <c r="AC131" s="505" t="e">
        <f ca="1">+IF(AND(ISNUMBER(OFFSET('Sanitation Data'!$E$10,0,10*ROW('Sanitation Data'!E125))),'Data Summary'!CR131="Yes"),OFFSET('Sanitation Data'!$E$10,0,10*ROW('Sanitation Data'!E125)),NA())</f>
        <v>#N/A</v>
      </c>
      <c r="AD131" s="505" t="e">
        <f ca="1">+IF(AND(ISNUMBER(OFFSET('Sanitation Data'!$E$11,0,10*ROW('Sanitation Data'!E125))),'Data Summary'!CS131="Yes"),OFFSET('Sanitation Data'!$E$11,0,10*ROW('Sanitation Data'!E125)),NA())</f>
        <v>#N/A</v>
      </c>
      <c r="AE131" s="505" t="e">
        <f ca="1">+IF(AND(ISNUMBER(OFFSET('Sanitation Data'!$E$12,0,10*ROW('Sanitation Data'!E125))),'Data Summary'!CT131="Yes"),OFFSET('Sanitation Data'!$E$12,0,10*ROW('Sanitation Data'!E125)),NA())</f>
        <v>#N/A</v>
      </c>
      <c r="AF131" s="505" t="e">
        <f ca="1">+IF(AND(ISNUMBER(OFFSET('Sanitation Data'!$F$4,0,10*ROW('Sanitation Data'!F125))),'Data Summary'!CU131="Yes"),100-OFFSET('Sanitation Data'!$F$4,0,10*ROW('Sanitation Data'!F125)),NA())</f>
        <v>#N/A</v>
      </c>
      <c r="AG131" s="505" t="e">
        <f ca="1">+IF(AND(ISNUMBER(OFFSET('Sanitation Data'!$F$6,0,10*ROW('Sanitation Data'!F125))),'Data Summary'!CV131="Yes"),OFFSET('Sanitation Data'!$F$6,0,10*ROW('Sanitation Data'!F125)),NA())</f>
        <v>#N/A</v>
      </c>
      <c r="AH131" s="505" t="e">
        <f ca="1">+IF(AND(ISNUMBER(OFFSET('Sanitation Data'!$F$10,0,10*ROW('Sanitation Data'!F125))),'Data Summary'!CW131="Yes"),OFFSET('Sanitation Data'!$F$10,0,10*ROW('Sanitation Data'!F125)),NA())</f>
        <v>#N/A</v>
      </c>
      <c r="AI131" s="505" t="e">
        <f ca="1">+IF(AND(ISNUMBER(OFFSET('Sanitation Data'!$F$11,0,10*ROW('Sanitation Data'!F125))),'Data Summary'!CX131="Yes"),OFFSET('Sanitation Data'!$F$11,0,10*ROW('Sanitation Data'!F125)),NA())</f>
        <v>#N/A</v>
      </c>
      <c r="AJ131" s="505" t="e">
        <f ca="1">+IF(AND(ISNUMBER(OFFSET('Sanitation Data'!$F$12,0,10*ROW('Sanitation Data'!F125))),'Data Summary'!CY131="Yes"),OFFSET('Sanitation Data'!$F$12,0,10*ROW('Sanitation Data'!F125)),NA())</f>
        <v>#N/A</v>
      </c>
      <c r="AK131" s="505" t="e">
        <f ca="1">+IF(AND(ISNUMBER(OFFSET('Sanitation Data'!$G$4,0,10*ROW('Sanitation Data'!G125))),'Data Summary'!CZ131="Yes"),100-OFFSET('Sanitation Data'!$G$4,0,10*ROW('Sanitation Data'!G125)),NA())</f>
        <v>#N/A</v>
      </c>
      <c r="AL131" s="505" t="e">
        <f ca="1">+IF(AND(ISNUMBER(OFFSET('Sanitation Data'!$G$6,0,10*ROW('Sanitation Data'!G125))),'Data Summary'!DA131="Yes"),OFFSET('Sanitation Data'!$G$6,0,10*ROW('Sanitation Data'!G125)),NA())</f>
        <v>#N/A</v>
      </c>
      <c r="AM131" s="505" t="e">
        <f ca="1">+IF(AND(ISNUMBER(OFFSET('Sanitation Data'!$G$10,0,10*ROW('Sanitation Data'!G125))),'Data Summary'!DB131="Yes"),OFFSET('Sanitation Data'!$G$10,0,10*ROW('Sanitation Data'!G125)),NA())</f>
        <v>#N/A</v>
      </c>
      <c r="AN131" s="505" t="e">
        <f ca="1">+IF(AND(ISNUMBER(OFFSET('Sanitation Data'!$G$11,0,10*ROW('Sanitation Data'!G125))),'Data Summary'!DC131="Yes"),OFFSET('Sanitation Data'!$G$11,0,10*ROW('Sanitation Data'!G125)),NA())</f>
        <v>#N/A</v>
      </c>
      <c r="AO131" s="505" t="e">
        <f ca="1">+IF(AND(ISNUMBER(OFFSET('Sanitation Data'!$G$12,0,10*ROW('Sanitation Data'!G125))),'Data Summary'!DD131="Yes"),OFFSET('Sanitation Data'!$G$12,0,10*ROW('Sanitation Data'!G125)),NA())</f>
        <v>#N/A</v>
      </c>
      <c r="AP131" s="505" t="e">
        <f ca="1">+IF(AND(ISNUMBER(OFFSET('Sanitation Data'!$H$4,0,10*ROW('Sanitation Data'!H125))),'Data Summary'!DE131="Yes"),100-OFFSET('Sanitation Data'!$H$4,0,10*ROW('Sanitation Data'!H125)),NA())</f>
        <v>#N/A</v>
      </c>
      <c r="AQ131" s="505" t="e">
        <f ca="1">+IF(AND(ISNUMBER(OFFSET('Sanitation Data'!$H$6,0,10*ROW('Sanitation Data'!H125))),'Data Summary'!DF131="Yes"),OFFSET('Sanitation Data'!$H$6,0,10*ROW('Sanitation Data'!H125)),NA())</f>
        <v>#N/A</v>
      </c>
      <c r="AR131" s="505" t="e">
        <f ca="1">+IF(AND(ISNUMBER(OFFSET('Sanitation Data'!$H$10,0,10*ROW('Sanitation Data'!H125))),'Data Summary'!DG131="Yes"),OFFSET('Sanitation Data'!$H$10,0,10*ROW('Sanitation Data'!H125)),NA())</f>
        <v>#N/A</v>
      </c>
      <c r="AS131" s="505" t="e">
        <f ca="1">+IF(AND(ISNUMBER(OFFSET('Sanitation Data'!$H$11,0,10*ROW('Sanitation Data'!H125))),'Data Summary'!DH131="Yes"),OFFSET('Sanitation Data'!$H$11,0,10*ROW('Sanitation Data'!H125)),NA())</f>
        <v>#N/A</v>
      </c>
      <c r="AT131" s="505" t="e">
        <f ca="1">+IF(AND(ISNUMBER(OFFSET('Sanitation Data'!$H$12,0,10*ROW('Sanitation Data'!H125))),'Data Summary'!DI131="Yes"),OFFSET('Sanitation Data'!$H$12,0,10*ROW('Sanitation Data'!H125)),NA())</f>
        <v>#N/A</v>
      </c>
      <c r="AU131" s="505" t="e">
        <f ca="1">+IF(AND(ISNUMBER(OFFSET('Sanitation Data'!$I$4,0,10*ROW('Sanitation Data'!I125))),'Data Summary'!DJ131="Yes"),100-OFFSET('Sanitation Data'!$I$4,0,10*ROW('Sanitation Data'!I125)),NA())</f>
        <v>#N/A</v>
      </c>
      <c r="AV131" s="505" t="e">
        <f ca="1">+IF(AND(ISNUMBER(OFFSET('Sanitation Data'!$I$6,0,10*ROW('Sanitation Data'!I125))),'Data Summary'!DK131="Yes"),OFFSET('Sanitation Data'!$I$6,0,10*ROW('Sanitation Data'!I125)),NA())</f>
        <v>#N/A</v>
      </c>
      <c r="AW131" s="505" t="e">
        <f ca="1">+IF(AND(ISNUMBER(OFFSET('Sanitation Data'!$I$10,0,10*ROW('Sanitation Data'!I125))),'Data Summary'!DL131="Yes"),OFFSET('Sanitation Data'!$I$10,0,10*ROW('Sanitation Data'!I125)),NA())</f>
        <v>#N/A</v>
      </c>
      <c r="AX131" s="505" t="e">
        <f ca="1">+IF(AND(ISNUMBER(OFFSET('Sanitation Data'!$I$11,0,10*ROW('Sanitation Data'!I125))),'Data Summary'!DM131="Yes"),OFFSET('Sanitation Data'!$I$11,0,10*ROW('Sanitation Data'!I125)),NA())</f>
        <v>#N/A</v>
      </c>
      <c r="AY131" s="505" t="e">
        <f ca="1">+IF(AND(ISNUMBER(OFFSET('Sanitation Data'!$I$12,0,10*ROW('Sanitation Data'!I125))),'Data Summary'!DN131="Yes"),OFFSET('Sanitation Data'!$I$12,0,10*ROW('Sanitation Data'!I125)),NA())</f>
        <v>#N/A</v>
      </c>
      <c r="AZ131" s="506" t="e">
        <f ca="1">+IF(AND(ISNUMBER(OFFSET('Hygiene Data'!$D$5,0,10*ROW('Hygiene Data'!D125))),'Data Summary'!DO131="Yes"),OFFSET('Hygiene Data'!$D$5,0,10*ROW('Hygiene Data'!D125)),NA())</f>
        <v>#N/A</v>
      </c>
      <c r="BA131" s="506" t="e">
        <f ca="1">+IF(AND(ISNUMBER(OFFSET('Hygiene Data'!$D$7,0,10*ROW('Hygiene Data'!D125))),'Data Summary'!DP131="Yes"),OFFSET('Hygiene Data'!$D$7,0,10*ROW('Hygiene Data'!D125)),NA())</f>
        <v>#N/A</v>
      </c>
      <c r="BB131" s="506" t="e">
        <f ca="1">+IF(AND(ISNUMBER(OFFSET('Hygiene Data'!$D$9,0,10*ROW('Hygiene Data'!D125))),'Data Summary'!DQ131="Yes"),OFFSET('Hygiene Data'!$D$9,0,10*ROW('Hygiene Data'!D125)),NA())</f>
        <v>#N/A</v>
      </c>
      <c r="BC131" s="506" t="e">
        <f ca="1">+IF(AND(ISNUMBER(OFFSET('Hygiene Data'!$E$5,0,10*ROW('Hygiene Data'!E125))),'Data Summary'!DR131="Yes"),OFFSET('Hygiene Data'!$E$5,0,10*ROW('Hygiene Data'!E125)),NA())</f>
        <v>#N/A</v>
      </c>
      <c r="BD131" s="506" t="e">
        <f ca="1">+IF(AND(ISNUMBER(OFFSET('Hygiene Data'!$E$7,0,10*ROW('Hygiene Data'!E125))),'Data Summary'!DS131="Yes"),OFFSET('Hygiene Data'!$E$7,0,10*ROW('Hygiene Data'!E125)),NA())</f>
        <v>#N/A</v>
      </c>
      <c r="BE131" s="506" t="e">
        <f ca="1">+IF(AND(ISNUMBER(OFFSET('Hygiene Data'!$E$9,0,10*ROW('Hygiene Data'!E125))),'Data Summary'!DT131="Yes"),OFFSET('Hygiene Data'!$E$9,0,10*ROW('Hygiene Data'!E125)),NA())</f>
        <v>#N/A</v>
      </c>
      <c r="BF131" s="506" t="e">
        <f ca="1">+IF(AND(ISNUMBER(OFFSET('Hygiene Data'!$F$5,0,10*ROW('Hygiene Data'!F125))),'Data Summary'!DU131="Yes"),OFFSET('Hygiene Data'!$F$5,0,10*ROW('Hygiene Data'!F125)),NA())</f>
        <v>#N/A</v>
      </c>
      <c r="BG131" s="506" t="e">
        <f ca="1">+IF(AND(ISNUMBER(OFFSET('Hygiene Data'!$F$7,0,10*ROW('Hygiene Data'!F125))),'Data Summary'!DV131="Yes"),OFFSET('Hygiene Data'!$F$7,0,10*ROW('Hygiene Data'!F125)),NA())</f>
        <v>#N/A</v>
      </c>
      <c r="BH131" s="506" t="e">
        <f ca="1">+IF(AND(ISNUMBER(OFFSET('Hygiene Data'!$F$9,0,10*ROW('Hygiene Data'!F125))),'Data Summary'!DW131="Yes"),OFFSET('Hygiene Data'!$F$9,0,10*ROW('Hygiene Data'!F125)),NA())</f>
        <v>#N/A</v>
      </c>
      <c r="BI131" s="506" t="e">
        <f ca="1">+IF(AND(ISNUMBER(OFFSET('Hygiene Data'!$G$5,0,10*ROW('Hygiene Data'!G125))),'Data Summary'!DX131="Yes"),OFFSET('Hygiene Data'!$G$5,0,10*ROW('Hygiene Data'!G125)),NA())</f>
        <v>#N/A</v>
      </c>
      <c r="BJ131" s="506" t="e">
        <f ca="1">+IF(AND(ISNUMBER(OFFSET('Hygiene Data'!$G$7,0,10*ROW('Hygiene Data'!G125))),'Data Summary'!DY131="Yes"),OFFSET('Hygiene Data'!$G$7,0,10*ROW('Hygiene Data'!G125)),NA())</f>
        <v>#N/A</v>
      </c>
      <c r="BK131" s="506" t="e">
        <f ca="1">+IF(AND(ISNUMBER(OFFSET('Hygiene Data'!$G$9,0,10*ROW('Hygiene Data'!G125))),'Data Summary'!DZ131="Yes"),OFFSET('Hygiene Data'!$G$9,0,10*ROW('Hygiene Data'!G125)),NA())</f>
        <v>#N/A</v>
      </c>
      <c r="BL131" s="506" t="e">
        <f ca="1">+IF(AND(ISNUMBER(OFFSET('Hygiene Data'!$H$5,0,10*ROW('Hygiene Data'!H125))),'Data Summary'!EA131="Yes"),OFFSET('Hygiene Data'!$H$5,0,10*ROW('Hygiene Data'!H125)),NA())</f>
        <v>#N/A</v>
      </c>
      <c r="BM131" s="506" t="e">
        <f ca="1">+IF(AND(ISNUMBER(OFFSET('Hygiene Data'!$H$7,0,10*ROW('Hygiene Data'!H125))),'Data Summary'!EB131="Yes"),OFFSET('Hygiene Data'!$H$7,0,10*ROW('Hygiene Data'!H125)),NA())</f>
        <v>#N/A</v>
      </c>
      <c r="BN131" s="506" t="e">
        <f ca="1">+IF(AND(ISNUMBER(OFFSET('Hygiene Data'!$H$9,0,10*ROW('Hygiene Data'!H125))),'Data Summary'!EC131="Yes"),OFFSET('Hygiene Data'!$H$9,0,10*ROW('Hygiene Data'!H125)),NA())</f>
        <v>#N/A</v>
      </c>
      <c r="BO131" s="506" t="e">
        <f ca="1">+IF(AND(ISNUMBER(OFFSET('Hygiene Data'!$I$5,0,10*ROW('Hygiene Data'!I125))),'Data Summary'!ED131="Yes"),OFFSET('Hygiene Data'!$I$5,0,10*ROW('Hygiene Data'!I125)),NA())</f>
        <v>#N/A</v>
      </c>
      <c r="BP131" s="506" t="e">
        <f ca="1">+IF(AND(ISNUMBER(OFFSET('Hygiene Data'!$I$7,0,10*ROW('Hygiene Data'!I125))),'Data Summary'!EE131="Yes"),OFFSET('Hygiene Data'!$I$7,0,10*ROW('Hygiene Data'!I125)),NA())</f>
        <v>#N/A</v>
      </c>
      <c r="BQ131" s="506" t="e">
        <f ca="1">+IF(AND(ISNUMBER(OFFSET('Hygiene Data'!$I$9,0,10*ROW('Hygiene Data'!I125))),'Data Summary'!EF131="Yes"),OFFSET('Hygiene Data'!$I$9,0,10*ROW('Hygiene Data'!I125)),NA())</f>
        <v>#N/A</v>
      </c>
    </row>
    <row r="132" spans="1:69" x14ac:dyDescent="0.25">
      <c r="A132" s="502" t="e">
        <f ca="1">+RIGHT('Data Summary'!A132,LEN('Data Summary'!A132)-9)</f>
        <v>#VALUE!</v>
      </c>
      <c r="B132" s="476" t="str">
        <f ca="1">+IF(ISTEXT('Data Summary'!B132),'Data Summary'!B132,"")</f>
        <v/>
      </c>
      <c r="C132" s="503" t="e">
        <f ca="1">+VALUE('Data Summary'!C132)</f>
        <v>#VALUE!</v>
      </c>
      <c r="D132" s="504" t="e">
        <f ca="1">+IF(AND(ISNUMBER(OFFSET('Water Data'!$D$4,0,10*ROW('Water Data'!D126))),'Data Summary'!BS132="Yes"),100-OFFSET('Water Data'!$D$4,0,10*ROW('Water Data'!D126)),NA())</f>
        <v>#N/A</v>
      </c>
      <c r="E132" s="504" t="e">
        <f ca="1">+IF(AND(ISNUMBER(OFFSET('Water Data'!$D$6,0,10*ROW('Water Data'!D126))),'Data Summary'!BT132="Yes"),OFFSET('Water Data'!$D$6,0,10*ROW('Water Data'!D126)),NA())</f>
        <v>#N/A</v>
      </c>
      <c r="F132" s="504" t="e">
        <f ca="1">+IF(AND(ISNUMBER(OFFSET('Water Data'!$D$9,0,10*ROW('Water Data'!D126))),'Data Summary'!BU132="Yes"),OFFSET('Water Data'!$D$9,0,10*ROW('Water Data'!D126)),NA())</f>
        <v>#N/A</v>
      </c>
      <c r="G132" s="504" t="e">
        <f ca="1">+IF(AND(ISNUMBER(OFFSET('Water Data'!$E$4,0,10*ROW('Water Data'!E126))),'Data Summary'!BV132="Yes"),100-OFFSET('Water Data'!$E$4,0,10*ROW('Water Data'!E126)),NA())</f>
        <v>#N/A</v>
      </c>
      <c r="H132" s="504" t="e">
        <f ca="1">+IF(AND(ISNUMBER(OFFSET('Water Data'!$E$6,0,10*ROW('Water Data'!E126))),'Data Summary'!BW132="Yes"),OFFSET('Water Data'!$E$6,0,10*ROW('Water Data'!E126)),NA())</f>
        <v>#N/A</v>
      </c>
      <c r="I132" s="504" t="e">
        <f ca="1">+IF(AND(ISNUMBER(OFFSET('Water Data'!$E$9,0,10*ROW('Water Data'!E126))),'Data Summary'!BX132="Yes"),OFFSET('Water Data'!$E$9,0,10*ROW('Water Data'!E126)),NA())</f>
        <v>#N/A</v>
      </c>
      <c r="J132" s="504" t="e">
        <f ca="1">+IF(AND(ISNUMBER(OFFSET('Water Data'!$F$4,0,10*ROW('Water Data'!F126))),'Data Summary'!BY132="Yes"),100-OFFSET('Water Data'!$F$4,0,10*ROW('Water Data'!F126)),NA())</f>
        <v>#N/A</v>
      </c>
      <c r="K132" s="504" t="e">
        <f ca="1">+IF(AND(ISNUMBER(OFFSET('Water Data'!$F$6,0,10*ROW('Water Data'!F126))),'Data Summary'!BZ132="Yes"),OFFSET('Water Data'!$F$6,0,10*ROW('Water Data'!F126)),NA())</f>
        <v>#N/A</v>
      </c>
      <c r="L132" s="504" t="e">
        <f ca="1">+IF(AND(ISNUMBER(OFFSET('Water Data'!$F$9,0,10*ROW('Water Data'!F126))),'Data Summary'!CA132="Yes"),OFFSET('Water Data'!$F$9,0,10*ROW('Water Data'!F126)),NA())</f>
        <v>#N/A</v>
      </c>
      <c r="M132" s="504" t="e">
        <f ca="1">+IF(AND(ISNUMBER(OFFSET('Water Data'!$G$4,0,10*ROW('Water Data'!G126))),'Data Summary'!CB132="Yes"),100-OFFSET('Water Data'!$G$4,0,10*ROW('Water Data'!G126)),NA())</f>
        <v>#N/A</v>
      </c>
      <c r="N132" s="504" t="e">
        <f ca="1">+IF(AND(ISNUMBER(OFFSET('Water Data'!$G$6,0,10*ROW('Water Data'!G126))),'Data Summary'!CC132="Yes"),OFFSET('Water Data'!$G$6,0,10*ROW('Water Data'!G126)),NA())</f>
        <v>#N/A</v>
      </c>
      <c r="O132" s="504" t="e">
        <f ca="1">+IF(AND(ISNUMBER(OFFSET('Water Data'!$G$9,0,10*ROW('Water Data'!G126))),'Data Summary'!CD132="Yes"),OFFSET('Water Data'!$G$9,0,10*ROW('Water Data'!G126)),NA())</f>
        <v>#N/A</v>
      </c>
      <c r="P132" s="504" t="e">
        <f ca="1">+IF(AND(ISNUMBER(OFFSET('Water Data'!$H$4,0,10*ROW('Water Data'!H126))),'Data Summary'!CE132="Yes"),100-OFFSET('Water Data'!$H$4,0,10*ROW('Water Data'!H126)),NA())</f>
        <v>#N/A</v>
      </c>
      <c r="Q132" s="504" t="e">
        <f ca="1">+IF(AND(ISNUMBER(OFFSET('Water Data'!$H$6,0,10*ROW('Water Data'!H126))),'Data Summary'!CF132="Yes"),OFFSET('Water Data'!$H$6,0,10*ROW('Water Data'!H126)),NA())</f>
        <v>#N/A</v>
      </c>
      <c r="R132" s="504" t="e">
        <f ca="1">+IF(AND(ISNUMBER(OFFSET('Water Data'!$H$9,0,10*ROW('Water Data'!H126))),'Data Summary'!CG132="Yes"),OFFSET('Water Data'!$H$9,0,10*ROW('Water Data'!H126)),NA())</f>
        <v>#N/A</v>
      </c>
      <c r="S132" s="504" t="e">
        <f ca="1">+IF(AND(ISNUMBER(OFFSET('Water Data'!$I$4,0,10*ROW('Water Data'!I126))),'Data Summary'!CH132="Yes"),100-OFFSET('Water Data'!$I$4,0,10*ROW('Water Data'!I126)),NA())</f>
        <v>#N/A</v>
      </c>
      <c r="T132" s="504" t="e">
        <f ca="1">+IF(AND(ISNUMBER(OFFSET('Water Data'!$I$6,0,10*ROW('Water Data'!I126))),'Data Summary'!CI132="Yes"),OFFSET('Water Data'!$I$6,0,10*ROW('Water Data'!I126)),NA())</f>
        <v>#N/A</v>
      </c>
      <c r="U132" s="504" t="e">
        <f ca="1">+IF(AND(ISNUMBER(OFFSET('Water Data'!$I$9,0,10*ROW('Water Data'!I126))),'Data Summary'!CJ132="Yes"),OFFSET('Water Data'!$I$9,0,10*ROW('Water Data'!I126)),NA())</f>
        <v>#N/A</v>
      </c>
      <c r="V132" s="505" t="e">
        <f ca="1">+IF(AND(ISNUMBER(OFFSET('Sanitation Data'!$D$4,0,10*ROW('Sanitation Data'!D126))),'Data Summary'!CK132="Yes"),100-OFFSET('Sanitation Data'!$D$4,0,10*ROW('Sanitation Data'!D126)),NA())</f>
        <v>#N/A</v>
      </c>
      <c r="W132" s="505" t="e">
        <f ca="1">+IF(AND(ISNUMBER(OFFSET('Sanitation Data'!$D$6,0,10*ROW('Sanitation Data'!D126))),'Data Summary'!CL132="Yes"),OFFSET('Sanitation Data'!$D$6,0,10*ROW('Sanitation Data'!D126)),NA())</f>
        <v>#N/A</v>
      </c>
      <c r="X132" s="505" t="e">
        <f ca="1">+IF(AND(ISNUMBER(OFFSET('Sanitation Data'!$D$10,0,10*ROW('Sanitation Data'!D126))),'Data Summary'!CM132="Yes"),OFFSET('Sanitation Data'!$D$10,0,10*ROW('Sanitation Data'!D126)),NA())</f>
        <v>#N/A</v>
      </c>
      <c r="Y132" s="505" t="e">
        <f ca="1">+IF(AND(ISNUMBER(OFFSET('Sanitation Data'!$D$11,0,10*ROW('Sanitation Data'!D126))),'Data Summary'!CN132="Yes"),OFFSET('Sanitation Data'!$D$11,0,10*ROW('Sanitation Data'!D126)),NA())</f>
        <v>#N/A</v>
      </c>
      <c r="Z132" s="505" t="e">
        <f ca="1">+IF(AND(ISNUMBER(OFFSET('Sanitation Data'!$D$12,0,10*ROW('Sanitation Data'!D126))),'Data Summary'!CO132="Yes"),OFFSET('Sanitation Data'!$D$12,0,10*ROW('Sanitation Data'!D126)),NA())</f>
        <v>#N/A</v>
      </c>
      <c r="AA132" s="505" t="e">
        <f ca="1">+IF(AND(ISNUMBER(OFFSET('Sanitation Data'!$E$4,0,10*ROW('Sanitation Data'!E126))),'Data Summary'!CP132="Yes"),100-OFFSET('Sanitation Data'!$E$4,0,10*ROW('Sanitation Data'!E126)),NA())</f>
        <v>#N/A</v>
      </c>
      <c r="AB132" s="505" t="e">
        <f ca="1">+IF(AND(ISNUMBER(OFFSET('Sanitation Data'!$E$6,0,10*ROW('Sanitation Data'!E126))),'Data Summary'!CQ132="Yes"),OFFSET('Sanitation Data'!$E$6,0,10*ROW('Sanitation Data'!E126)),NA())</f>
        <v>#N/A</v>
      </c>
      <c r="AC132" s="505" t="e">
        <f ca="1">+IF(AND(ISNUMBER(OFFSET('Sanitation Data'!$E$10,0,10*ROW('Sanitation Data'!E126))),'Data Summary'!CR132="Yes"),OFFSET('Sanitation Data'!$E$10,0,10*ROW('Sanitation Data'!E126)),NA())</f>
        <v>#N/A</v>
      </c>
      <c r="AD132" s="505" t="e">
        <f ca="1">+IF(AND(ISNUMBER(OFFSET('Sanitation Data'!$E$11,0,10*ROW('Sanitation Data'!E126))),'Data Summary'!CS132="Yes"),OFFSET('Sanitation Data'!$E$11,0,10*ROW('Sanitation Data'!E126)),NA())</f>
        <v>#N/A</v>
      </c>
      <c r="AE132" s="505" t="e">
        <f ca="1">+IF(AND(ISNUMBER(OFFSET('Sanitation Data'!$E$12,0,10*ROW('Sanitation Data'!E126))),'Data Summary'!CT132="Yes"),OFFSET('Sanitation Data'!$E$12,0,10*ROW('Sanitation Data'!E126)),NA())</f>
        <v>#N/A</v>
      </c>
      <c r="AF132" s="505" t="e">
        <f ca="1">+IF(AND(ISNUMBER(OFFSET('Sanitation Data'!$F$4,0,10*ROW('Sanitation Data'!F126))),'Data Summary'!CU132="Yes"),100-OFFSET('Sanitation Data'!$F$4,0,10*ROW('Sanitation Data'!F126)),NA())</f>
        <v>#N/A</v>
      </c>
      <c r="AG132" s="505" t="e">
        <f ca="1">+IF(AND(ISNUMBER(OFFSET('Sanitation Data'!$F$6,0,10*ROW('Sanitation Data'!F126))),'Data Summary'!CV132="Yes"),OFFSET('Sanitation Data'!$F$6,0,10*ROW('Sanitation Data'!F126)),NA())</f>
        <v>#N/A</v>
      </c>
      <c r="AH132" s="505" t="e">
        <f ca="1">+IF(AND(ISNUMBER(OFFSET('Sanitation Data'!$F$10,0,10*ROW('Sanitation Data'!F126))),'Data Summary'!CW132="Yes"),OFFSET('Sanitation Data'!$F$10,0,10*ROW('Sanitation Data'!F126)),NA())</f>
        <v>#N/A</v>
      </c>
      <c r="AI132" s="505" t="e">
        <f ca="1">+IF(AND(ISNUMBER(OFFSET('Sanitation Data'!$F$11,0,10*ROW('Sanitation Data'!F126))),'Data Summary'!CX132="Yes"),OFFSET('Sanitation Data'!$F$11,0,10*ROW('Sanitation Data'!F126)),NA())</f>
        <v>#N/A</v>
      </c>
      <c r="AJ132" s="505" t="e">
        <f ca="1">+IF(AND(ISNUMBER(OFFSET('Sanitation Data'!$F$12,0,10*ROW('Sanitation Data'!F126))),'Data Summary'!CY132="Yes"),OFFSET('Sanitation Data'!$F$12,0,10*ROW('Sanitation Data'!F126)),NA())</f>
        <v>#N/A</v>
      </c>
      <c r="AK132" s="505" t="e">
        <f ca="1">+IF(AND(ISNUMBER(OFFSET('Sanitation Data'!$G$4,0,10*ROW('Sanitation Data'!G126))),'Data Summary'!CZ132="Yes"),100-OFFSET('Sanitation Data'!$G$4,0,10*ROW('Sanitation Data'!G126)),NA())</f>
        <v>#N/A</v>
      </c>
      <c r="AL132" s="505" t="e">
        <f ca="1">+IF(AND(ISNUMBER(OFFSET('Sanitation Data'!$G$6,0,10*ROW('Sanitation Data'!G126))),'Data Summary'!DA132="Yes"),OFFSET('Sanitation Data'!$G$6,0,10*ROW('Sanitation Data'!G126)),NA())</f>
        <v>#N/A</v>
      </c>
      <c r="AM132" s="505" t="e">
        <f ca="1">+IF(AND(ISNUMBER(OFFSET('Sanitation Data'!$G$10,0,10*ROW('Sanitation Data'!G126))),'Data Summary'!DB132="Yes"),OFFSET('Sanitation Data'!$G$10,0,10*ROW('Sanitation Data'!G126)),NA())</f>
        <v>#N/A</v>
      </c>
      <c r="AN132" s="505" t="e">
        <f ca="1">+IF(AND(ISNUMBER(OFFSET('Sanitation Data'!$G$11,0,10*ROW('Sanitation Data'!G126))),'Data Summary'!DC132="Yes"),OFFSET('Sanitation Data'!$G$11,0,10*ROW('Sanitation Data'!G126)),NA())</f>
        <v>#N/A</v>
      </c>
      <c r="AO132" s="505" t="e">
        <f ca="1">+IF(AND(ISNUMBER(OFFSET('Sanitation Data'!$G$12,0,10*ROW('Sanitation Data'!G126))),'Data Summary'!DD132="Yes"),OFFSET('Sanitation Data'!$G$12,0,10*ROW('Sanitation Data'!G126)),NA())</f>
        <v>#N/A</v>
      </c>
      <c r="AP132" s="505" t="e">
        <f ca="1">+IF(AND(ISNUMBER(OFFSET('Sanitation Data'!$H$4,0,10*ROW('Sanitation Data'!H126))),'Data Summary'!DE132="Yes"),100-OFFSET('Sanitation Data'!$H$4,0,10*ROW('Sanitation Data'!H126)),NA())</f>
        <v>#N/A</v>
      </c>
      <c r="AQ132" s="505" t="e">
        <f ca="1">+IF(AND(ISNUMBER(OFFSET('Sanitation Data'!$H$6,0,10*ROW('Sanitation Data'!H126))),'Data Summary'!DF132="Yes"),OFFSET('Sanitation Data'!$H$6,0,10*ROW('Sanitation Data'!H126)),NA())</f>
        <v>#N/A</v>
      </c>
      <c r="AR132" s="505" t="e">
        <f ca="1">+IF(AND(ISNUMBER(OFFSET('Sanitation Data'!$H$10,0,10*ROW('Sanitation Data'!H126))),'Data Summary'!DG132="Yes"),OFFSET('Sanitation Data'!$H$10,0,10*ROW('Sanitation Data'!H126)),NA())</f>
        <v>#N/A</v>
      </c>
      <c r="AS132" s="505" t="e">
        <f ca="1">+IF(AND(ISNUMBER(OFFSET('Sanitation Data'!$H$11,0,10*ROW('Sanitation Data'!H126))),'Data Summary'!DH132="Yes"),OFFSET('Sanitation Data'!$H$11,0,10*ROW('Sanitation Data'!H126)),NA())</f>
        <v>#N/A</v>
      </c>
      <c r="AT132" s="505" t="e">
        <f ca="1">+IF(AND(ISNUMBER(OFFSET('Sanitation Data'!$H$12,0,10*ROW('Sanitation Data'!H126))),'Data Summary'!DI132="Yes"),OFFSET('Sanitation Data'!$H$12,0,10*ROW('Sanitation Data'!H126)),NA())</f>
        <v>#N/A</v>
      </c>
      <c r="AU132" s="505" t="e">
        <f ca="1">+IF(AND(ISNUMBER(OFFSET('Sanitation Data'!$I$4,0,10*ROW('Sanitation Data'!I126))),'Data Summary'!DJ132="Yes"),100-OFFSET('Sanitation Data'!$I$4,0,10*ROW('Sanitation Data'!I126)),NA())</f>
        <v>#N/A</v>
      </c>
      <c r="AV132" s="505" t="e">
        <f ca="1">+IF(AND(ISNUMBER(OFFSET('Sanitation Data'!$I$6,0,10*ROW('Sanitation Data'!I126))),'Data Summary'!DK132="Yes"),OFFSET('Sanitation Data'!$I$6,0,10*ROW('Sanitation Data'!I126)),NA())</f>
        <v>#N/A</v>
      </c>
      <c r="AW132" s="505" t="e">
        <f ca="1">+IF(AND(ISNUMBER(OFFSET('Sanitation Data'!$I$10,0,10*ROW('Sanitation Data'!I126))),'Data Summary'!DL132="Yes"),OFFSET('Sanitation Data'!$I$10,0,10*ROW('Sanitation Data'!I126)),NA())</f>
        <v>#N/A</v>
      </c>
      <c r="AX132" s="505" t="e">
        <f ca="1">+IF(AND(ISNUMBER(OFFSET('Sanitation Data'!$I$11,0,10*ROW('Sanitation Data'!I126))),'Data Summary'!DM132="Yes"),OFFSET('Sanitation Data'!$I$11,0,10*ROW('Sanitation Data'!I126)),NA())</f>
        <v>#N/A</v>
      </c>
      <c r="AY132" s="505" t="e">
        <f ca="1">+IF(AND(ISNUMBER(OFFSET('Sanitation Data'!$I$12,0,10*ROW('Sanitation Data'!I126))),'Data Summary'!DN132="Yes"),OFFSET('Sanitation Data'!$I$12,0,10*ROW('Sanitation Data'!I126)),NA())</f>
        <v>#N/A</v>
      </c>
      <c r="AZ132" s="506" t="e">
        <f ca="1">+IF(AND(ISNUMBER(OFFSET('Hygiene Data'!$D$5,0,10*ROW('Hygiene Data'!D126))),'Data Summary'!DO132="Yes"),OFFSET('Hygiene Data'!$D$5,0,10*ROW('Hygiene Data'!D126)),NA())</f>
        <v>#N/A</v>
      </c>
      <c r="BA132" s="506" t="e">
        <f ca="1">+IF(AND(ISNUMBER(OFFSET('Hygiene Data'!$D$7,0,10*ROW('Hygiene Data'!D126))),'Data Summary'!DP132="Yes"),OFFSET('Hygiene Data'!$D$7,0,10*ROW('Hygiene Data'!D126)),NA())</f>
        <v>#N/A</v>
      </c>
      <c r="BB132" s="506" t="e">
        <f ca="1">+IF(AND(ISNUMBER(OFFSET('Hygiene Data'!$D$9,0,10*ROW('Hygiene Data'!D126))),'Data Summary'!DQ132="Yes"),OFFSET('Hygiene Data'!$D$9,0,10*ROW('Hygiene Data'!D126)),NA())</f>
        <v>#N/A</v>
      </c>
      <c r="BC132" s="506" t="e">
        <f ca="1">+IF(AND(ISNUMBER(OFFSET('Hygiene Data'!$E$5,0,10*ROW('Hygiene Data'!E126))),'Data Summary'!DR132="Yes"),OFFSET('Hygiene Data'!$E$5,0,10*ROW('Hygiene Data'!E126)),NA())</f>
        <v>#N/A</v>
      </c>
      <c r="BD132" s="506" t="e">
        <f ca="1">+IF(AND(ISNUMBER(OFFSET('Hygiene Data'!$E$7,0,10*ROW('Hygiene Data'!E126))),'Data Summary'!DS132="Yes"),OFFSET('Hygiene Data'!$E$7,0,10*ROW('Hygiene Data'!E126)),NA())</f>
        <v>#N/A</v>
      </c>
      <c r="BE132" s="506" t="e">
        <f ca="1">+IF(AND(ISNUMBER(OFFSET('Hygiene Data'!$E$9,0,10*ROW('Hygiene Data'!E126))),'Data Summary'!DT132="Yes"),OFFSET('Hygiene Data'!$E$9,0,10*ROW('Hygiene Data'!E126)),NA())</f>
        <v>#N/A</v>
      </c>
      <c r="BF132" s="506" t="e">
        <f ca="1">+IF(AND(ISNUMBER(OFFSET('Hygiene Data'!$F$5,0,10*ROW('Hygiene Data'!F126))),'Data Summary'!DU132="Yes"),OFFSET('Hygiene Data'!$F$5,0,10*ROW('Hygiene Data'!F126)),NA())</f>
        <v>#N/A</v>
      </c>
      <c r="BG132" s="506" t="e">
        <f ca="1">+IF(AND(ISNUMBER(OFFSET('Hygiene Data'!$F$7,0,10*ROW('Hygiene Data'!F126))),'Data Summary'!DV132="Yes"),OFFSET('Hygiene Data'!$F$7,0,10*ROW('Hygiene Data'!F126)),NA())</f>
        <v>#N/A</v>
      </c>
      <c r="BH132" s="506" t="e">
        <f ca="1">+IF(AND(ISNUMBER(OFFSET('Hygiene Data'!$F$9,0,10*ROW('Hygiene Data'!F126))),'Data Summary'!DW132="Yes"),OFFSET('Hygiene Data'!$F$9,0,10*ROW('Hygiene Data'!F126)),NA())</f>
        <v>#N/A</v>
      </c>
      <c r="BI132" s="506" t="e">
        <f ca="1">+IF(AND(ISNUMBER(OFFSET('Hygiene Data'!$G$5,0,10*ROW('Hygiene Data'!G126))),'Data Summary'!DX132="Yes"),OFFSET('Hygiene Data'!$G$5,0,10*ROW('Hygiene Data'!G126)),NA())</f>
        <v>#N/A</v>
      </c>
      <c r="BJ132" s="506" t="e">
        <f ca="1">+IF(AND(ISNUMBER(OFFSET('Hygiene Data'!$G$7,0,10*ROW('Hygiene Data'!G126))),'Data Summary'!DY132="Yes"),OFFSET('Hygiene Data'!$G$7,0,10*ROW('Hygiene Data'!G126)),NA())</f>
        <v>#N/A</v>
      </c>
      <c r="BK132" s="506" t="e">
        <f ca="1">+IF(AND(ISNUMBER(OFFSET('Hygiene Data'!$G$9,0,10*ROW('Hygiene Data'!G126))),'Data Summary'!DZ132="Yes"),OFFSET('Hygiene Data'!$G$9,0,10*ROW('Hygiene Data'!G126)),NA())</f>
        <v>#N/A</v>
      </c>
      <c r="BL132" s="506" t="e">
        <f ca="1">+IF(AND(ISNUMBER(OFFSET('Hygiene Data'!$H$5,0,10*ROW('Hygiene Data'!H126))),'Data Summary'!EA132="Yes"),OFFSET('Hygiene Data'!$H$5,0,10*ROW('Hygiene Data'!H126)),NA())</f>
        <v>#N/A</v>
      </c>
      <c r="BM132" s="506" t="e">
        <f ca="1">+IF(AND(ISNUMBER(OFFSET('Hygiene Data'!$H$7,0,10*ROW('Hygiene Data'!H126))),'Data Summary'!EB132="Yes"),OFFSET('Hygiene Data'!$H$7,0,10*ROW('Hygiene Data'!H126)),NA())</f>
        <v>#N/A</v>
      </c>
      <c r="BN132" s="506" t="e">
        <f ca="1">+IF(AND(ISNUMBER(OFFSET('Hygiene Data'!$H$9,0,10*ROW('Hygiene Data'!H126))),'Data Summary'!EC132="Yes"),OFFSET('Hygiene Data'!$H$9,0,10*ROW('Hygiene Data'!H126)),NA())</f>
        <v>#N/A</v>
      </c>
      <c r="BO132" s="506" t="e">
        <f ca="1">+IF(AND(ISNUMBER(OFFSET('Hygiene Data'!$I$5,0,10*ROW('Hygiene Data'!I126))),'Data Summary'!ED132="Yes"),OFFSET('Hygiene Data'!$I$5,0,10*ROW('Hygiene Data'!I126)),NA())</f>
        <v>#N/A</v>
      </c>
      <c r="BP132" s="506" t="e">
        <f ca="1">+IF(AND(ISNUMBER(OFFSET('Hygiene Data'!$I$7,0,10*ROW('Hygiene Data'!I126))),'Data Summary'!EE132="Yes"),OFFSET('Hygiene Data'!$I$7,0,10*ROW('Hygiene Data'!I126)),NA())</f>
        <v>#N/A</v>
      </c>
      <c r="BQ132" s="506" t="e">
        <f ca="1">+IF(AND(ISNUMBER(OFFSET('Hygiene Data'!$I$9,0,10*ROW('Hygiene Data'!I126))),'Data Summary'!EF132="Yes"),OFFSET('Hygiene Data'!$I$9,0,10*ROW('Hygiene Data'!I126)),NA())</f>
        <v>#N/A</v>
      </c>
    </row>
    <row r="133" spans="1:69" x14ac:dyDescent="0.25">
      <c r="A133" s="502" t="e">
        <f ca="1">+RIGHT('Data Summary'!A133,LEN('Data Summary'!A133)-9)</f>
        <v>#VALUE!</v>
      </c>
      <c r="B133" s="476" t="str">
        <f ca="1">+IF(ISTEXT('Data Summary'!B133),'Data Summary'!B133,"")</f>
        <v/>
      </c>
      <c r="C133" s="503" t="e">
        <f ca="1">+VALUE('Data Summary'!C133)</f>
        <v>#VALUE!</v>
      </c>
      <c r="D133" s="504" t="e">
        <f ca="1">+IF(AND(ISNUMBER(OFFSET('Water Data'!$D$4,0,10*ROW('Water Data'!D127))),'Data Summary'!BS133="Yes"),100-OFFSET('Water Data'!$D$4,0,10*ROW('Water Data'!D127)),NA())</f>
        <v>#N/A</v>
      </c>
      <c r="E133" s="504" t="e">
        <f ca="1">+IF(AND(ISNUMBER(OFFSET('Water Data'!$D$6,0,10*ROW('Water Data'!D127))),'Data Summary'!BT133="Yes"),OFFSET('Water Data'!$D$6,0,10*ROW('Water Data'!D127)),NA())</f>
        <v>#N/A</v>
      </c>
      <c r="F133" s="504" t="e">
        <f ca="1">+IF(AND(ISNUMBER(OFFSET('Water Data'!$D$9,0,10*ROW('Water Data'!D127))),'Data Summary'!BU133="Yes"),OFFSET('Water Data'!$D$9,0,10*ROW('Water Data'!D127)),NA())</f>
        <v>#N/A</v>
      </c>
      <c r="G133" s="504" t="e">
        <f ca="1">+IF(AND(ISNUMBER(OFFSET('Water Data'!$E$4,0,10*ROW('Water Data'!E127))),'Data Summary'!BV133="Yes"),100-OFFSET('Water Data'!$E$4,0,10*ROW('Water Data'!E127)),NA())</f>
        <v>#N/A</v>
      </c>
      <c r="H133" s="504" t="e">
        <f ca="1">+IF(AND(ISNUMBER(OFFSET('Water Data'!$E$6,0,10*ROW('Water Data'!E127))),'Data Summary'!BW133="Yes"),OFFSET('Water Data'!$E$6,0,10*ROW('Water Data'!E127)),NA())</f>
        <v>#N/A</v>
      </c>
      <c r="I133" s="504" t="e">
        <f ca="1">+IF(AND(ISNUMBER(OFFSET('Water Data'!$E$9,0,10*ROW('Water Data'!E127))),'Data Summary'!BX133="Yes"),OFFSET('Water Data'!$E$9,0,10*ROW('Water Data'!E127)),NA())</f>
        <v>#N/A</v>
      </c>
      <c r="J133" s="504" t="e">
        <f ca="1">+IF(AND(ISNUMBER(OFFSET('Water Data'!$F$4,0,10*ROW('Water Data'!F127))),'Data Summary'!BY133="Yes"),100-OFFSET('Water Data'!$F$4,0,10*ROW('Water Data'!F127)),NA())</f>
        <v>#N/A</v>
      </c>
      <c r="K133" s="504" t="e">
        <f ca="1">+IF(AND(ISNUMBER(OFFSET('Water Data'!$F$6,0,10*ROW('Water Data'!F127))),'Data Summary'!BZ133="Yes"),OFFSET('Water Data'!$F$6,0,10*ROW('Water Data'!F127)),NA())</f>
        <v>#N/A</v>
      </c>
      <c r="L133" s="504" t="e">
        <f ca="1">+IF(AND(ISNUMBER(OFFSET('Water Data'!$F$9,0,10*ROW('Water Data'!F127))),'Data Summary'!CA133="Yes"),OFFSET('Water Data'!$F$9,0,10*ROW('Water Data'!F127)),NA())</f>
        <v>#N/A</v>
      </c>
      <c r="M133" s="504" t="e">
        <f ca="1">+IF(AND(ISNUMBER(OFFSET('Water Data'!$G$4,0,10*ROW('Water Data'!G127))),'Data Summary'!CB133="Yes"),100-OFFSET('Water Data'!$G$4,0,10*ROW('Water Data'!G127)),NA())</f>
        <v>#N/A</v>
      </c>
      <c r="N133" s="504" t="e">
        <f ca="1">+IF(AND(ISNUMBER(OFFSET('Water Data'!$G$6,0,10*ROW('Water Data'!G127))),'Data Summary'!CC133="Yes"),OFFSET('Water Data'!$G$6,0,10*ROW('Water Data'!G127)),NA())</f>
        <v>#N/A</v>
      </c>
      <c r="O133" s="504" t="e">
        <f ca="1">+IF(AND(ISNUMBER(OFFSET('Water Data'!$G$9,0,10*ROW('Water Data'!G127))),'Data Summary'!CD133="Yes"),OFFSET('Water Data'!$G$9,0,10*ROW('Water Data'!G127)),NA())</f>
        <v>#N/A</v>
      </c>
      <c r="P133" s="504" t="e">
        <f ca="1">+IF(AND(ISNUMBER(OFFSET('Water Data'!$H$4,0,10*ROW('Water Data'!H127))),'Data Summary'!CE133="Yes"),100-OFFSET('Water Data'!$H$4,0,10*ROW('Water Data'!H127)),NA())</f>
        <v>#N/A</v>
      </c>
      <c r="Q133" s="504" t="e">
        <f ca="1">+IF(AND(ISNUMBER(OFFSET('Water Data'!$H$6,0,10*ROW('Water Data'!H127))),'Data Summary'!CF133="Yes"),OFFSET('Water Data'!$H$6,0,10*ROW('Water Data'!H127)),NA())</f>
        <v>#N/A</v>
      </c>
      <c r="R133" s="504" t="e">
        <f ca="1">+IF(AND(ISNUMBER(OFFSET('Water Data'!$H$9,0,10*ROW('Water Data'!H127))),'Data Summary'!CG133="Yes"),OFFSET('Water Data'!$H$9,0,10*ROW('Water Data'!H127)),NA())</f>
        <v>#N/A</v>
      </c>
      <c r="S133" s="504" t="e">
        <f ca="1">+IF(AND(ISNUMBER(OFFSET('Water Data'!$I$4,0,10*ROW('Water Data'!I127))),'Data Summary'!CH133="Yes"),100-OFFSET('Water Data'!$I$4,0,10*ROW('Water Data'!I127)),NA())</f>
        <v>#N/A</v>
      </c>
      <c r="T133" s="504" t="e">
        <f ca="1">+IF(AND(ISNUMBER(OFFSET('Water Data'!$I$6,0,10*ROW('Water Data'!I127))),'Data Summary'!CI133="Yes"),OFFSET('Water Data'!$I$6,0,10*ROW('Water Data'!I127)),NA())</f>
        <v>#N/A</v>
      </c>
      <c r="U133" s="504" t="e">
        <f ca="1">+IF(AND(ISNUMBER(OFFSET('Water Data'!$I$9,0,10*ROW('Water Data'!I127))),'Data Summary'!CJ133="Yes"),OFFSET('Water Data'!$I$9,0,10*ROW('Water Data'!I127)),NA())</f>
        <v>#N/A</v>
      </c>
      <c r="V133" s="505" t="e">
        <f ca="1">+IF(AND(ISNUMBER(OFFSET('Sanitation Data'!$D$4,0,10*ROW('Sanitation Data'!D127))),'Data Summary'!CK133="Yes"),100-OFFSET('Sanitation Data'!$D$4,0,10*ROW('Sanitation Data'!D127)),NA())</f>
        <v>#N/A</v>
      </c>
      <c r="W133" s="505" t="e">
        <f ca="1">+IF(AND(ISNUMBER(OFFSET('Sanitation Data'!$D$6,0,10*ROW('Sanitation Data'!D127))),'Data Summary'!CL133="Yes"),OFFSET('Sanitation Data'!$D$6,0,10*ROW('Sanitation Data'!D127)),NA())</f>
        <v>#N/A</v>
      </c>
      <c r="X133" s="505" t="e">
        <f ca="1">+IF(AND(ISNUMBER(OFFSET('Sanitation Data'!$D$10,0,10*ROW('Sanitation Data'!D127))),'Data Summary'!CM133="Yes"),OFFSET('Sanitation Data'!$D$10,0,10*ROW('Sanitation Data'!D127)),NA())</f>
        <v>#N/A</v>
      </c>
      <c r="Y133" s="505" t="e">
        <f ca="1">+IF(AND(ISNUMBER(OFFSET('Sanitation Data'!$D$11,0,10*ROW('Sanitation Data'!D127))),'Data Summary'!CN133="Yes"),OFFSET('Sanitation Data'!$D$11,0,10*ROW('Sanitation Data'!D127)),NA())</f>
        <v>#N/A</v>
      </c>
      <c r="Z133" s="505" t="e">
        <f ca="1">+IF(AND(ISNUMBER(OFFSET('Sanitation Data'!$D$12,0,10*ROW('Sanitation Data'!D127))),'Data Summary'!CO133="Yes"),OFFSET('Sanitation Data'!$D$12,0,10*ROW('Sanitation Data'!D127)),NA())</f>
        <v>#N/A</v>
      </c>
      <c r="AA133" s="505" t="e">
        <f ca="1">+IF(AND(ISNUMBER(OFFSET('Sanitation Data'!$E$4,0,10*ROW('Sanitation Data'!E127))),'Data Summary'!CP133="Yes"),100-OFFSET('Sanitation Data'!$E$4,0,10*ROW('Sanitation Data'!E127)),NA())</f>
        <v>#N/A</v>
      </c>
      <c r="AB133" s="505" t="e">
        <f ca="1">+IF(AND(ISNUMBER(OFFSET('Sanitation Data'!$E$6,0,10*ROW('Sanitation Data'!E127))),'Data Summary'!CQ133="Yes"),OFFSET('Sanitation Data'!$E$6,0,10*ROW('Sanitation Data'!E127)),NA())</f>
        <v>#N/A</v>
      </c>
      <c r="AC133" s="505" t="e">
        <f ca="1">+IF(AND(ISNUMBER(OFFSET('Sanitation Data'!$E$10,0,10*ROW('Sanitation Data'!E127))),'Data Summary'!CR133="Yes"),OFFSET('Sanitation Data'!$E$10,0,10*ROW('Sanitation Data'!E127)),NA())</f>
        <v>#N/A</v>
      </c>
      <c r="AD133" s="505" t="e">
        <f ca="1">+IF(AND(ISNUMBER(OFFSET('Sanitation Data'!$E$11,0,10*ROW('Sanitation Data'!E127))),'Data Summary'!CS133="Yes"),OFFSET('Sanitation Data'!$E$11,0,10*ROW('Sanitation Data'!E127)),NA())</f>
        <v>#N/A</v>
      </c>
      <c r="AE133" s="505" t="e">
        <f ca="1">+IF(AND(ISNUMBER(OFFSET('Sanitation Data'!$E$12,0,10*ROW('Sanitation Data'!E127))),'Data Summary'!CT133="Yes"),OFFSET('Sanitation Data'!$E$12,0,10*ROW('Sanitation Data'!E127)),NA())</f>
        <v>#N/A</v>
      </c>
      <c r="AF133" s="505" t="e">
        <f ca="1">+IF(AND(ISNUMBER(OFFSET('Sanitation Data'!$F$4,0,10*ROW('Sanitation Data'!F127))),'Data Summary'!CU133="Yes"),100-OFFSET('Sanitation Data'!$F$4,0,10*ROW('Sanitation Data'!F127)),NA())</f>
        <v>#N/A</v>
      </c>
      <c r="AG133" s="505" t="e">
        <f ca="1">+IF(AND(ISNUMBER(OFFSET('Sanitation Data'!$F$6,0,10*ROW('Sanitation Data'!F127))),'Data Summary'!CV133="Yes"),OFFSET('Sanitation Data'!$F$6,0,10*ROW('Sanitation Data'!F127)),NA())</f>
        <v>#N/A</v>
      </c>
      <c r="AH133" s="505" t="e">
        <f ca="1">+IF(AND(ISNUMBER(OFFSET('Sanitation Data'!$F$10,0,10*ROW('Sanitation Data'!F127))),'Data Summary'!CW133="Yes"),OFFSET('Sanitation Data'!$F$10,0,10*ROW('Sanitation Data'!F127)),NA())</f>
        <v>#N/A</v>
      </c>
      <c r="AI133" s="505" t="e">
        <f ca="1">+IF(AND(ISNUMBER(OFFSET('Sanitation Data'!$F$11,0,10*ROW('Sanitation Data'!F127))),'Data Summary'!CX133="Yes"),OFFSET('Sanitation Data'!$F$11,0,10*ROW('Sanitation Data'!F127)),NA())</f>
        <v>#N/A</v>
      </c>
      <c r="AJ133" s="505" t="e">
        <f ca="1">+IF(AND(ISNUMBER(OFFSET('Sanitation Data'!$F$12,0,10*ROW('Sanitation Data'!F127))),'Data Summary'!CY133="Yes"),OFFSET('Sanitation Data'!$F$12,0,10*ROW('Sanitation Data'!F127)),NA())</f>
        <v>#N/A</v>
      </c>
      <c r="AK133" s="505" t="e">
        <f ca="1">+IF(AND(ISNUMBER(OFFSET('Sanitation Data'!$G$4,0,10*ROW('Sanitation Data'!G127))),'Data Summary'!CZ133="Yes"),100-OFFSET('Sanitation Data'!$G$4,0,10*ROW('Sanitation Data'!G127)),NA())</f>
        <v>#N/A</v>
      </c>
      <c r="AL133" s="505" t="e">
        <f ca="1">+IF(AND(ISNUMBER(OFFSET('Sanitation Data'!$G$6,0,10*ROW('Sanitation Data'!G127))),'Data Summary'!DA133="Yes"),OFFSET('Sanitation Data'!$G$6,0,10*ROW('Sanitation Data'!G127)),NA())</f>
        <v>#N/A</v>
      </c>
      <c r="AM133" s="505" t="e">
        <f ca="1">+IF(AND(ISNUMBER(OFFSET('Sanitation Data'!$G$10,0,10*ROW('Sanitation Data'!G127))),'Data Summary'!DB133="Yes"),OFFSET('Sanitation Data'!$G$10,0,10*ROW('Sanitation Data'!G127)),NA())</f>
        <v>#N/A</v>
      </c>
      <c r="AN133" s="505" t="e">
        <f ca="1">+IF(AND(ISNUMBER(OFFSET('Sanitation Data'!$G$11,0,10*ROW('Sanitation Data'!G127))),'Data Summary'!DC133="Yes"),OFFSET('Sanitation Data'!$G$11,0,10*ROW('Sanitation Data'!G127)),NA())</f>
        <v>#N/A</v>
      </c>
      <c r="AO133" s="505" t="e">
        <f ca="1">+IF(AND(ISNUMBER(OFFSET('Sanitation Data'!$G$12,0,10*ROW('Sanitation Data'!G127))),'Data Summary'!DD133="Yes"),OFFSET('Sanitation Data'!$G$12,0,10*ROW('Sanitation Data'!G127)),NA())</f>
        <v>#N/A</v>
      </c>
      <c r="AP133" s="505" t="e">
        <f ca="1">+IF(AND(ISNUMBER(OFFSET('Sanitation Data'!$H$4,0,10*ROW('Sanitation Data'!H127))),'Data Summary'!DE133="Yes"),100-OFFSET('Sanitation Data'!$H$4,0,10*ROW('Sanitation Data'!H127)),NA())</f>
        <v>#N/A</v>
      </c>
      <c r="AQ133" s="505" t="e">
        <f ca="1">+IF(AND(ISNUMBER(OFFSET('Sanitation Data'!$H$6,0,10*ROW('Sanitation Data'!H127))),'Data Summary'!DF133="Yes"),OFFSET('Sanitation Data'!$H$6,0,10*ROW('Sanitation Data'!H127)),NA())</f>
        <v>#N/A</v>
      </c>
      <c r="AR133" s="505" t="e">
        <f ca="1">+IF(AND(ISNUMBER(OFFSET('Sanitation Data'!$H$10,0,10*ROW('Sanitation Data'!H127))),'Data Summary'!DG133="Yes"),OFFSET('Sanitation Data'!$H$10,0,10*ROW('Sanitation Data'!H127)),NA())</f>
        <v>#N/A</v>
      </c>
      <c r="AS133" s="505" t="e">
        <f ca="1">+IF(AND(ISNUMBER(OFFSET('Sanitation Data'!$H$11,0,10*ROW('Sanitation Data'!H127))),'Data Summary'!DH133="Yes"),OFFSET('Sanitation Data'!$H$11,0,10*ROW('Sanitation Data'!H127)),NA())</f>
        <v>#N/A</v>
      </c>
      <c r="AT133" s="505" t="e">
        <f ca="1">+IF(AND(ISNUMBER(OFFSET('Sanitation Data'!$H$12,0,10*ROW('Sanitation Data'!H127))),'Data Summary'!DI133="Yes"),OFFSET('Sanitation Data'!$H$12,0,10*ROW('Sanitation Data'!H127)),NA())</f>
        <v>#N/A</v>
      </c>
      <c r="AU133" s="505" t="e">
        <f ca="1">+IF(AND(ISNUMBER(OFFSET('Sanitation Data'!$I$4,0,10*ROW('Sanitation Data'!I127))),'Data Summary'!DJ133="Yes"),100-OFFSET('Sanitation Data'!$I$4,0,10*ROW('Sanitation Data'!I127)),NA())</f>
        <v>#N/A</v>
      </c>
      <c r="AV133" s="505" t="e">
        <f ca="1">+IF(AND(ISNUMBER(OFFSET('Sanitation Data'!$I$6,0,10*ROW('Sanitation Data'!I127))),'Data Summary'!DK133="Yes"),OFFSET('Sanitation Data'!$I$6,0,10*ROW('Sanitation Data'!I127)),NA())</f>
        <v>#N/A</v>
      </c>
      <c r="AW133" s="505" t="e">
        <f ca="1">+IF(AND(ISNUMBER(OFFSET('Sanitation Data'!$I$10,0,10*ROW('Sanitation Data'!I127))),'Data Summary'!DL133="Yes"),OFFSET('Sanitation Data'!$I$10,0,10*ROW('Sanitation Data'!I127)),NA())</f>
        <v>#N/A</v>
      </c>
      <c r="AX133" s="505" t="e">
        <f ca="1">+IF(AND(ISNUMBER(OFFSET('Sanitation Data'!$I$11,0,10*ROW('Sanitation Data'!I127))),'Data Summary'!DM133="Yes"),OFFSET('Sanitation Data'!$I$11,0,10*ROW('Sanitation Data'!I127)),NA())</f>
        <v>#N/A</v>
      </c>
      <c r="AY133" s="505" t="e">
        <f ca="1">+IF(AND(ISNUMBER(OFFSET('Sanitation Data'!$I$12,0,10*ROW('Sanitation Data'!I127))),'Data Summary'!DN133="Yes"),OFFSET('Sanitation Data'!$I$12,0,10*ROW('Sanitation Data'!I127)),NA())</f>
        <v>#N/A</v>
      </c>
      <c r="AZ133" s="506" t="e">
        <f ca="1">+IF(AND(ISNUMBER(OFFSET('Hygiene Data'!$D$5,0,10*ROW('Hygiene Data'!D127))),'Data Summary'!DO133="Yes"),OFFSET('Hygiene Data'!$D$5,0,10*ROW('Hygiene Data'!D127)),NA())</f>
        <v>#N/A</v>
      </c>
      <c r="BA133" s="506" t="e">
        <f ca="1">+IF(AND(ISNUMBER(OFFSET('Hygiene Data'!$D$7,0,10*ROW('Hygiene Data'!D127))),'Data Summary'!DP133="Yes"),OFFSET('Hygiene Data'!$D$7,0,10*ROW('Hygiene Data'!D127)),NA())</f>
        <v>#N/A</v>
      </c>
      <c r="BB133" s="506" t="e">
        <f ca="1">+IF(AND(ISNUMBER(OFFSET('Hygiene Data'!$D$9,0,10*ROW('Hygiene Data'!D127))),'Data Summary'!DQ133="Yes"),OFFSET('Hygiene Data'!$D$9,0,10*ROW('Hygiene Data'!D127)),NA())</f>
        <v>#N/A</v>
      </c>
      <c r="BC133" s="506" t="e">
        <f ca="1">+IF(AND(ISNUMBER(OFFSET('Hygiene Data'!$E$5,0,10*ROW('Hygiene Data'!E127))),'Data Summary'!DR133="Yes"),OFFSET('Hygiene Data'!$E$5,0,10*ROW('Hygiene Data'!E127)),NA())</f>
        <v>#N/A</v>
      </c>
      <c r="BD133" s="506" t="e">
        <f ca="1">+IF(AND(ISNUMBER(OFFSET('Hygiene Data'!$E$7,0,10*ROW('Hygiene Data'!E127))),'Data Summary'!DS133="Yes"),OFFSET('Hygiene Data'!$E$7,0,10*ROW('Hygiene Data'!E127)),NA())</f>
        <v>#N/A</v>
      </c>
      <c r="BE133" s="506" t="e">
        <f ca="1">+IF(AND(ISNUMBER(OFFSET('Hygiene Data'!$E$9,0,10*ROW('Hygiene Data'!E127))),'Data Summary'!DT133="Yes"),OFFSET('Hygiene Data'!$E$9,0,10*ROW('Hygiene Data'!E127)),NA())</f>
        <v>#N/A</v>
      </c>
      <c r="BF133" s="506" t="e">
        <f ca="1">+IF(AND(ISNUMBER(OFFSET('Hygiene Data'!$F$5,0,10*ROW('Hygiene Data'!F127))),'Data Summary'!DU133="Yes"),OFFSET('Hygiene Data'!$F$5,0,10*ROW('Hygiene Data'!F127)),NA())</f>
        <v>#N/A</v>
      </c>
      <c r="BG133" s="506" t="e">
        <f ca="1">+IF(AND(ISNUMBER(OFFSET('Hygiene Data'!$F$7,0,10*ROW('Hygiene Data'!F127))),'Data Summary'!DV133="Yes"),OFFSET('Hygiene Data'!$F$7,0,10*ROW('Hygiene Data'!F127)),NA())</f>
        <v>#N/A</v>
      </c>
      <c r="BH133" s="506" t="e">
        <f ca="1">+IF(AND(ISNUMBER(OFFSET('Hygiene Data'!$F$9,0,10*ROW('Hygiene Data'!F127))),'Data Summary'!DW133="Yes"),OFFSET('Hygiene Data'!$F$9,0,10*ROW('Hygiene Data'!F127)),NA())</f>
        <v>#N/A</v>
      </c>
      <c r="BI133" s="506" t="e">
        <f ca="1">+IF(AND(ISNUMBER(OFFSET('Hygiene Data'!$G$5,0,10*ROW('Hygiene Data'!G127))),'Data Summary'!DX133="Yes"),OFFSET('Hygiene Data'!$G$5,0,10*ROW('Hygiene Data'!G127)),NA())</f>
        <v>#N/A</v>
      </c>
      <c r="BJ133" s="506" t="e">
        <f ca="1">+IF(AND(ISNUMBER(OFFSET('Hygiene Data'!$G$7,0,10*ROW('Hygiene Data'!G127))),'Data Summary'!DY133="Yes"),OFFSET('Hygiene Data'!$G$7,0,10*ROW('Hygiene Data'!G127)),NA())</f>
        <v>#N/A</v>
      </c>
      <c r="BK133" s="506" t="e">
        <f ca="1">+IF(AND(ISNUMBER(OFFSET('Hygiene Data'!$G$9,0,10*ROW('Hygiene Data'!G127))),'Data Summary'!DZ133="Yes"),OFFSET('Hygiene Data'!$G$9,0,10*ROW('Hygiene Data'!G127)),NA())</f>
        <v>#N/A</v>
      </c>
      <c r="BL133" s="506" t="e">
        <f ca="1">+IF(AND(ISNUMBER(OFFSET('Hygiene Data'!$H$5,0,10*ROW('Hygiene Data'!H127))),'Data Summary'!EA133="Yes"),OFFSET('Hygiene Data'!$H$5,0,10*ROW('Hygiene Data'!H127)),NA())</f>
        <v>#N/A</v>
      </c>
      <c r="BM133" s="506" t="e">
        <f ca="1">+IF(AND(ISNUMBER(OFFSET('Hygiene Data'!$H$7,0,10*ROW('Hygiene Data'!H127))),'Data Summary'!EB133="Yes"),OFFSET('Hygiene Data'!$H$7,0,10*ROW('Hygiene Data'!H127)),NA())</f>
        <v>#N/A</v>
      </c>
      <c r="BN133" s="506" t="e">
        <f ca="1">+IF(AND(ISNUMBER(OFFSET('Hygiene Data'!$H$9,0,10*ROW('Hygiene Data'!H127))),'Data Summary'!EC133="Yes"),OFFSET('Hygiene Data'!$H$9,0,10*ROW('Hygiene Data'!H127)),NA())</f>
        <v>#N/A</v>
      </c>
      <c r="BO133" s="506" t="e">
        <f ca="1">+IF(AND(ISNUMBER(OFFSET('Hygiene Data'!$I$5,0,10*ROW('Hygiene Data'!I127))),'Data Summary'!ED133="Yes"),OFFSET('Hygiene Data'!$I$5,0,10*ROW('Hygiene Data'!I127)),NA())</f>
        <v>#N/A</v>
      </c>
      <c r="BP133" s="506" t="e">
        <f ca="1">+IF(AND(ISNUMBER(OFFSET('Hygiene Data'!$I$7,0,10*ROW('Hygiene Data'!I127))),'Data Summary'!EE133="Yes"),OFFSET('Hygiene Data'!$I$7,0,10*ROW('Hygiene Data'!I127)),NA())</f>
        <v>#N/A</v>
      </c>
      <c r="BQ133" s="506" t="e">
        <f ca="1">+IF(AND(ISNUMBER(OFFSET('Hygiene Data'!$I$9,0,10*ROW('Hygiene Data'!I127))),'Data Summary'!EF133="Yes"),OFFSET('Hygiene Data'!$I$9,0,10*ROW('Hygiene Data'!I127)),NA())</f>
        <v>#N/A</v>
      </c>
    </row>
    <row r="134" spans="1:69" x14ac:dyDescent="0.25">
      <c r="A134" s="502" t="e">
        <f ca="1">+RIGHT('Data Summary'!A134,LEN('Data Summary'!A134)-9)</f>
        <v>#VALUE!</v>
      </c>
      <c r="B134" s="476" t="str">
        <f ca="1">+IF(ISTEXT('Data Summary'!B134),'Data Summary'!B134,"")</f>
        <v/>
      </c>
      <c r="C134" s="503" t="e">
        <f ca="1">+VALUE('Data Summary'!C134)</f>
        <v>#VALUE!</v>
      </c>
      <c r="D134" s="504" t="e">
        <f ca="1">+IF(AND(ISNUMBER(OFFSET('Water Data'!$D$4,0,10*ROW('Water Data'!D128))),'Data Summary'!BS134="Yes"),100-OFFSET('Water Data'!$D$4,0,10*ROW('Water Data'!D128)),NA())</f>
        <v>#N/A</v>
      </c>
      <c r="E134" s="504" t="e">
        <f ca="1">+IF(AND(ISNUMBER(OFFSET('Water Data'!$D$6,0,10*ROW('Water Data'!D128))),'Data Summary'!BT134="Yes"),OFFSET('Water Data'!$D$6,0,10*ROW('Water Data'!D128)),NA())</f>
        <v>#N/A</v>
      </c>
      <c r="F134" s="504" t="e">
        <f ca="1">+IF(AND(ISNUMBER(OFFSET('Water Data'!$D$9,0,10*ROW('Water Data'!D128))),'Data Summary'!BU134="Yes"),OFFSET('Water Data'!$D$9,0,10*ROW('Water Data'!D128)),NA())</f>
        <v>#N/A</v>
      </c>
      <c r="G134" s="504" t="e">
        <f ca="1">+IF(AND(ISNUMBER(OFFSET('Water Data'!$E$4,0,10*ROW('Water Data'!E128))),'Data Summary'!BV134="Yes"),100-OFFSET('Water Data'!$E$4,0,10*ROW('Water Data'!E128)),NA())</f>
        <v>#N/A</v>
      </c>
      <c r="H134" s="504" t="e">
        <f ca="1">+IF(AND(ISNUMBER(OFFSET('Water Data'!$E$6,0,10*ROW('Water Data'!E128))),'Data Summary'!BW134="Yes"),OFFSET('Water Data'!$E$6,0,10*ROW('Water Data'!E128)),NA())</f>
        <v>#N/A</v>
      </c>
      <c r="I134" s="504" t="e">
        <f ca="1">+IF(AND(ISNUMBER(OFFSET('Water Data'!$E$9,0,10*ROW('Water Data'!E128))),'Data Summary'!BX134="Yes"),OFFSET('Water Data'!$E$9,0,10*ROW('Water Data'!E128)),NA())</f>
        <v>#N/A</v>
      </c>
      <c r="J134" s="504" t="e">
        <f ca="1">+IF(AND(ISNUMBER(OFFSET('Water Data'!$F$4,0,10*ROW('Water Data'!F128))),'Data Summary'!BY134="Yes"),100-OFFSET('Water Data'!$F$4,0,10*ROW('Water Data'!F128)),NA())</f>
        <v>#N/A</v>
      </c>
      <c r="K134" s="504" t="e">
        <f ca="1">+IF(AND(ISNUMBER(OFFSET('Water Data'!$F$6,0,10*ROW('Water Data'!F128))),'Data Summary'!BZ134="Yes"),OFFSET('Water Data'!$F$6,0,10*ROW('Water Data'!F128)),NA())</f>
        <v>#N/A</v>
      </c>
      <c r="L134" s="504" t="e">
        <f ca="1">+IF(AND(ISNUMBER(OFFSET('Water Data'!$F$9,0,10*ROW('Water Data'!F128))),'Data Summary'!CA134="Yes"),OFFSET('Water Data'!$F$9,0,10*ROW('Water Data'!F128)),NA())</f>
        <v>#N/A</v>
      </c>
      <c r="M134" s="504" t="e">
        <f ca="1">+IF(AND(ISNUMBER(OFFSET('Water Data'!$G$4,0,10*ROW('Water Data'!G128))),'Data Summary'!CB134="Yes"),100-OFFSET('Water Data'!$G$4,0,10*ROW('Water Data'!G128)),NA())</f>
        <v>#N/A</v>
      </c>
      <c r="N134" s="504" t="e">
        <f ca="1">+IF(AND(ISNUMBER(OFFSET('Water Data'!$G$6,0,10*ROW('Water Data'!G128))),'Data Summary'!CC134="Yes"),OFFSET('Water Data'!$G$6,0,10*ROW('Water Data'!G128)),NA())</f>
        <v>#N/A</v>
      </c>
      <c r="O134" s="504" t="e">
        <f ca="1">+IF(AND(ISNUMBER(OFFSET('Water Data'!$G$9,0,10*ROW('Water Data'!G128))),'Data Summary'!CD134="Yes"),OFFSET('Water Data'!$G$9,0,10*ROW('Water Data'!G128)),NA())</f>
        <v>#N/A</v>
      </c>
      <c r="P134" s="504" t="e">
        <f ca="1">+IF(AND(ISNUMBER(OFFSET('Water Data'!$H$4,0,10*ROW('Water Data'!H128))),'Data Summary'!CE134="Yes"),100-OFFSET('Water Data'!$H$4,0,10*ROW('Water Data'!H128)),NA())</f>
        <v>#N/A</v>
      </c>
      <c r="Q134" s="504" t="e">
        <f ca="1">+IF(AND(ISNUMBER(OFFSET('Water Data'!$H$6,0,10*ROW('Water Data'!H128))),'Data Summary'!CF134="Yes"),OFFSET('Water Data'!$H$6,0,10*ROW('Water Data'!H128)),NA())</f>
        <v>#N/A</v>
      </c>
      <c r="R134" s="504" t="e">
        <f ca="1">+IF(AND(ISNUMBER(OFFSET('Water Data'!$H$9,0,10*ROW('Water Data'!H128))),'Data Summary'!CG134="Yes"),OFFSET('Water Data'!$H$9,0,10*ROW('Water Data'!H128)),NA())</f>
        <v>#N/A</v>
      </c>
      <c r="S134" s="504" t="e">
        <f ca="1">+IF(AND(ISNUMBER(OFFSET('Water Data'!$I$4,0,10*ROW('Water Data'!I128))),'Data Summary'!CH134="Yes"),100-OFFSET('Water Data'!$I$4,0,10*ROW('Water Data'!I128)),NA())</f>
        <v>#N/A</v>
      </c>
      <c r="T134" s="504" t="e">
        <f ca="1">+IF(AND(ISNUMBER(OFFSET('Water Data'!$I$6,0,10*ROW('Water Data'!I128))),'Data Summary'!CI134="Yes"),OFFSET('Water Data'!$I$6,0,10*ROW('Water Data'!I128)),NA())</f>
        <v>#N/A</v>
      </c>
      <c r="U134" s="504" t="e">
        <f ca="1">+IF(AND(ISNUMBER(OFFSET('Water Data'!$I$9,0,10*ROW('Water Data'!I128))),'Data Summary'!CJ134="Yes"),OFFSET('Water Data'!$I$9,0,10*ROW('Water Data'!I128)),NA())</f>
        <v>#N/A</v>
      </c>
      <c r="V134" s="505" t="e">
        <f ca="1">+IF(AND(ISNUMBER(OFFSET('Sanitation Data'!$D$4,0,10*ROW('Sanitation Data'!D128))),'Data Summary'!CK134="Yes"),100-OFFSET('Sanitation Data'!$D$4,0,10*ROW('Sanitation Data'!D128)),NA())</f>
        <v>#N/A</v>
      </c>
      <c r="W134" s="505" t="e">
        <f ca="1">+IF(AND(ISNUMBER(OFFSET('Sanitation Data'!$D$6,0,10*ROW('Sanitation Data'!D128))),'Data Summary'!CL134="Yes"),OFFSET('Sanitation Data'!$D$6,0,10*ROW('Sanitation Data'!D128)),NA())</f>
        <v>#N/A</v>
      </c>
      <c r="X134" s="505" t="e">
        <f ca="1">+IF(AND(ISNUMBER(OFFSET('Sanitation Data'!$D$10,0,10*ROW('Sanitation Data'!D128))),'Data Summary'!CM134="Yes"),OFFSET('Sanitation Data'!$D$10,0,10*ROW('Sanitation Data'!D128)),NA())</f>
        <v>#N/A</v>
      </c>
      <c r="Y134" s="505" t="e">
        <f ca="1">+IF(AND(ISNUMBER(OFFSET('Sanitation Data'!$D$11,0,10*ROW('Sanitation Data'!D128))),'Data Summary'!CN134="Yes"),OFFSET('Sanitation Data'!$D$11,0,10*ROW('Sanitation Data'!D128)),NA())</f>
        <v>#N/A</v>
      </c>
      <c r="Z134" s="505" t="e">
        <f ca="1">+IF(AND(ISNUMBER(OFFSET('Sanitation Data'!$D$12,0,10*ROW('Sanitation Data'!D128))),'Data Summary'!CO134="Yes"),OFFSET('Sanitation Data'!$D$12,0,10*ROW('Sanitation Data'!D128)),NA())</f>
        <v>#N/A</v>
      </c>
      <c r="AA134" s="505" t="e">
        <f ca="1">+IF(AND(ISNUMBER(OFFSET('Sanitation Data'!$E$4,0,10*ROW('Sanitation Data'!E128))),'Data Summary'!CP134="Yes"),100-OFFSET('Sanitation Data'!$E$4,0,10*ROW('Sanitation Data'!E128)),NA())</f>
        <v>#N/A</v>
      </c>
      <c r="AB134" s="505" t="e">
        <f ca="1">+IF(AND(ISNUMBER(OFFSET('Sanitation Data'!$E$6,0,10*ROW('Sanitation Data'!E128))),'Data Summary'!CQ134="Yes"),OFFSET('Sanitation Data'!$E$6,0,10*ROW('Sanitation Data'!E128)),NA())</f>
        <v>#N/A</v>
      </c>
      <c r="AC134" s="505" t="e">
        <f ca="1">+IF(AND(ISNUMBER(OFFSET('Sanitation Data'!$E$10,0,10*ROW('Sanitation Data'!E128))),'Data Summary'!CR134="Yes"),OFFSET('Sanitation Data'!$E$10,0,10*ROW('Sanitation Data'!E128)),NA())</f>
        <v>#N/A</v>
      </c>
      <c r="AD134" s="505" t="e">
        <f ca="1">+IF(AND(ISNUMBER(OFFSET('Sanitation Data'!$E$11,0,10*ROW('Sanitation Data'!E128))),'Data Summary'!CS134="Yes"),OFFSET('Sanitation Data'!$E$11,0,10*ROW('Sanitation Data'!E128)),NA())</f>
        <v>#N/A</v>
      </c>
      <c r="AE134" s="505" t="e">
        <f ca="1">+IF(AND(ISNUMBER(OFFSET('Sanitation Data'!$E$12,0,10*ROW('Sanitation Data'!E128))),'Data Summary'!CT134="Yes"),OFFSET('Sanitation Data'!$E$12,0,10*ROW('Sanitation Data'!E128)),NA())</f>
        <v>#N/A</v>
      </c>
      <c r="AF134" s="505" t="e">
        <f ca="1">+IF(AND(ISNUMBER(OFFSET('Sanitation Data'!$F$4,0,10*ROW('Sanitation Data'!F128))),'Data Summary'!CU134="Yes"),100-OFFSET('Sanitation Data'!$F$4,0,10*ROW('Sanitation Data'!F128)),NA())</f>
        <v>#N/A</v>
      </c>
      <c r="AG134" s="505" t="e">
        <f ca="1">+IF(AND(ISNUMBER(OFFSET('Sanitation Data'!$F$6,0,10*ROW('Sanitation Data'!F128))),'Data Summary'!CV134="Yes"),OFFSET('Sanitation Data'!$F$6,0,10*ROW('Sanitation Data'!F128)),NA())</f>
        <v>#N/A</v>
      </c>
      <c r="AH134" s="505" t="e">
        <f ca="1">+IF(AND(ISNUMBER(OFFSET('Sanitation Data'!$F$10,0,10*ROW('Sanitation Data'!F128))),'Data Summary'!CW134="Yes"),OFFSET('Sanitation Data'!$F$10,0,10*ROW('Sanitation Data'!F128)),NA())</f>
        <v>#N/A</v>
      </c>
      <c r="AI134" s="505" t="e">
        <f ca="1">+IF(AND(ISNUMBER(OFFSET('Sanitation Data'!$F$11,0,10*ROW('Sanitation Data'!F128))),'Data Summary'!CX134="Yes"),OFFSET('Sanitation Data'!$F$11,0,10*ROW('Sanitation Data'!F128)),NA())</f>
        <v>#N/A</v>
      </c>
      <c r="AJ134" s="505" t="e">
        <f ca="1">+IF(AND(ISNUMBER(OFFSET('Sanitation Data'!$F$12,0,10*ROW('Sanitation Data'!F128))),'Data Summary'!CY134="Yes"),OFFSET('Sanitation Data'!$F$12,0,10*ROW('Sanitation Data'!F128)),NA())</f>
        <v>#N/A</v>
      </c>
      <c r="AK134" s="505" t="e">
        <f ca="1">+IF(AND(ISNUMBER(OFFSET('Sanitation Data'!$G$4,0,10*ROW('Sanitation Data'!G128))),'Data Summary'!CZ134="Yes"),100-OFFSET('Sanitation Data'!$G$4,0,10*ROW('Sanitation Data'!G128)),NA())</f>
        <v>#N/A</v>
      </c>
      <c r="AL134" s="505" t="e">
        <f ca="1">+IF(AND(ISNUMBER(OFFSET('Sanitation Data'!$G$6,0,10*ROW('Sanitation Data'!G128))),'Data Summary'!DA134="Yes"),OFFSET('Sanitation Data'!$G$6,0,10*ROW('Sanitation Data'!G128)),NA())</f>
        <v>#N/A</v>
      </c>
      <c r="AM134" s="505" t="e">
        <f ca="1">+IF(AND(ISNUMBER(OFFSET('Sanitation Data'!$G$10,0,10*ROW('Sanitation Data'!G128))),'Data Summary'!DB134="Yes"),OFFSET('Sanitation Data'!$G$10,0,10*ROW('Sanitation Data'!G128)),NA())</f>
        <v>#N/A</v>
      </c>
      <c r="AN134" s="505" t="e">
        <f ca="1">+IF(AND(ISNUMBER(OFFSET('Sanitation Data'!$G$11,0,10*ROW('Sanitation Data'!G128))),'Data Summary'!DC134="Yes"),OFFSET('Sanitation Data'!$G$11,0,10*ROW('Sanitation Data'!G128)),NA())</f>
        <v>#N/A</v>
      </c>
      <c r="AO134" s="505" t="e">
        <f ca="1">+IF(AND(ISNUMBER(OFFSET('Sanitation Data'!$G$12,0,10*ROW('Sanitation Data'!G128))),'Data Summary'!DD134="Yes"),OFFSET('Sanitation Data'!$G$12,0,10*ROW('Sanitation Data'!G128)),NA())</f>
        <v>#N/A</v>
      </c>
      <c r="AP134" s="505" t="e">
        <f ca="1">+IF(AND(ISNUMBER(OFFSET('Sanitation Data'!$H$4,0,10*ROW('Sanitation Data'!H128))),'Data Summary'!DE134="Yes"),100-OFFSET('Sanitation Data'!$H$4,0,10*ROW('Sanitation Data'!H128)),NA())</f>
        <v>#N/A</v>
      </c>
      <c r="AQ134" s="505" t="e">
        <f ca="1">+IF(AND(ISNUMBER(OFFSET('Sanitation Data'!$H$6,0,10*ROW('Sanitation Data'!H128))),'Data Summary'!DF134="Yes"),OFFSET('Sanitation Data'!$H$6,0,10*ROW('Sanitation Data'!H128)),NA())</f>
        <v>#N/A</v>
      </c>
      <c r="AR134" s="505" t="e">
        <f ca="1">+IF(AND(ISNUMBER(OFFSET('Sanitation Data'!$H$10,0,10*ROW('Sanitation Data'!H128))),'Data Summary'!DG134="Yes"),OFFSET('Sanitation Data'!$H$10,0,10*ROW('Sanitation Data'!H128)),NA())</f>
        <v>#N/A</v>
      </c>
      <c r="AS134" s="505" t="e">
        <f ca="1">+IF(AND(ISNUMBER(OFFSET('Sanitation Data'!$H$11,0,10*ROW('Sanitation Data'!H128))),'Data Summary'!DH134="Yes"),OFFSET('Sanitation Data'!$H$11,0,10*ROW('Sanitation Data'!H128)),NA())</f>
        <v>#N/A</v>
      </c>
      <c r="AT134" s="505" t="e">
        <f ca="1">+IF(AND(ISNUMBER(OFFSET('Sanitation Data'!$H$12,0,10*ROW('Sanitation Data'!H128))),'Data Summary'!DI134="Yes"),OFFSET('Sanitation Data'!$H$12,0,10*ROW('Sanitation Data'!H128)),NA())</f>
        <v>#N/A</v>
      </c>
      <c r="AU134" s="505" t="e">
        <f ca="1">+IF(AND(ISNUMBER(OFFSET('Sanitation Data'!$I$4,0,10*ROW('Sanitation Data'!I128))),'Data Summary'!DJ134="Yes"),100-OFFSET('Sanitation Data'!$I$4,0,10*ROW('Sanitation Data'!I128)),NA())</f>
        <v>#N/A</v>
      </c>
      <c r="AV134" s="505" t="e">
        <f ca="1">+IF(AND(ISNUMBER(OFFSET('Sanitation Data'!$I$6,0,10*ROW('Sanitation Data'!I128))),'Data Summary'!DK134="Yes"),OFFSET('Sanitation Data'!$I$6,0,10*ROW('Sanitation Data'!I128)),NA())</f>
        <v>#N/A</v>
      </c>
      <c r="AW134" s="505" t="e">
        <f ca="1">+IF(AND(ISNUMBER(OFFSET('Sanitation Data'!$I$10,0,10*ROW('Sanitation Data'!I128))),'Data Summary'!DL134="Yes"),OFFSET('Sanitation Data'!$I$10,0,10*ROW('Sanitation Data'!I128)),NA())</f>
        <v>#N/A</v>
      </c>
      <c r="AX134" s="505" t="e">
        <f ca="1">+IF(AND(ISNUMBER(OFFSET('Sanitation Data'!$I$11,0,10*ROW('Sanitation Data'!I128))),'Data Summary'!DM134="Yes"),OFFSET('Sanitation Data'!$I$11,0,10*ROW('Sanitation Data'!I128)),NA())</f>
        <v>#N/A</v>
      </c>
      <c r="AY134" s="505" t="e">
        <f ca="1">+IF(AND(ISNUMBER(OFFSET('Sanitation Data'!$I$12,0,10*ROW('Sanitation Data'!I128))),'Data Summary'!DN134="Yes"),OFFSET('Sanitation Data'!$I$12,0,10*ROW('Sanitation Data'!I128)),NA())</f>
        <v>#N/A</v>
      </c>
      <c r="AZ134" s="506" t="e">
        <f ca="1">+IF(AND(ISNUMBER(OFFSET('Hygiene Data'!$D$5,0,10*ROW('Hygiene Data'!D128))),'Data Summary'!DO134="Yes"),OFFSET('Hygiene Data'!$D$5,0,10*ROW('Hygiene Data'!D128)),NA())</f>
        <v>#N/A</v>
      </c>
      <c r="BA134" s="506" t="e">
        <f ca="1">+IF(AND(ISNUMBER(OFFSET('Hygiene Data'!$D$7,0,10*ROW('Hygiene Data'!D128))),'Data Summary'!DP134="Yes"),OFFSET('Hygiene Data'!$D$7,0,10*ROW('Hygiene Data'!D128)),NA())</f>
        <v>#N/A</v>
      </c>
      <c r="BB134" s="506" t="e">
        <f ca="1">+IF(AND(ISNUMBER(OFFSET('Hygiene Data'!$D$9,0,10*ROW('Hygiene Data'!D128))),'Data Summary'!DQ134="Yes"),OFFSET('Hygiene Data'!$D$9,0,10*ROW('Hygiene Data'!D128)),NA())</f>
        <v>#N/A</v>
      </c>
      <c r="BC134" s="506" t="e">
        <f ca="1">+IF(AND(ISNUMBER(OFFSET('Hygiene Data'!$E$5,0,10*ROW('Hygiene Data'!E128))),'Data Summary'!DR134="Yes"),OFFSET('Hygiene Data'!$E$5,0,10*ROW('Hygiene Data'!E128)),NA())</f>
        <v>#N/A</v>
      </c>
      <c r="BD134" s="506" t="e">
        <f ca="1">+IF(AND(ISNUMBER(OFFSET('Hygiene Data'!$E$7,0,10*ROW('Hygiene Data'!E128))),'Data Summary'!DS134="Yes"),OFFSET('Hygiene Data'!$E$7,0,10*ROW('Hygiene Data'!E128)),NA())</f>
        <v>#N/A</v>
      </c>
      <c r="BE134" s="506" t="e">
        <f ca="1">+IF(AND(ISNUMBER(OFFSET('Hygiene Data'!$E$9,0,10*ROW('Hygiene Data'!E128))),'Data Summary'!DT134="Yes"),OFFSET('Hygiene Data'!$E$9,0,10*ROW('Hygiene Data'!E128)),NA())</f>
        <v>#N/A</v>
      </c>
      <c r="BF134" s="506" t="e">
        <f ca="1">+IF(AND(ISNUMBER(OFFSET('Hygiene Data'!$F$5,0,10*ROW('Hygiene Data'!F128))),'Data Summary'!DU134="Yes"),OFFSET('Hygiene Data'!$F$5,0,10*ROW('Hygiene Data'!F128)),NA())</f>
        <v>#N/A</v>
      </c>
      <c r="BG134" s="506" t="e">
        <f ca="1">+IF(AND(ISNUMBER(OFFSET('Hygiene Data'!$F$7,0,10*ROW('Hygiene Data'!F128))),'Data Summary'!DV134="Yes"),OFFSET('Hygiene Data'!$F$7,0,10*ROW('Hygiene Data'!F128)),NA())</f>
        <v>#N/A</v>
      </c>
      <c r="BH134" s="506" t="e">
        <f ca="1">+IF(AND(ISNUMBER(OFFSET('Hygiene Data'!$F$9,0,10*ROW('Hygiene Data'!F128))),'Data Summary'!DW134="Yes"),OFFSET('Hygiene Data'!$F$9,0,10*ROW('Hygiene Data'!F128)),NA())</f>
        <v>#N/A</v>
      </c>
      <c r="BI134" s="506" t="e">
        <f ca="1">+IF(AND(ISNUMBER(OFFSET('Hygiene Data'!$G$5,0,10*ROW('Hygiene Data'!G128))),'Data Summary'!DX134="Yes"),OFFSET('Hygiene Data'!$G$5,0,10*ROW('Hygiene Data'!G128)),NA())</f>
        <v>#N/A</v>
      </c>
      <c r="BJ134" s="506" t="e">
        <f ca="1">+IF(AND(ISNUMBER(OFFSET('Hygiene Data'!$G$7,0,10*ROW('Hygiene Data'!G128))),'Data Summary'!DY134="Yes"),OFFSET('Hygiene Data'!$G$7,0,10*ROW('Hygiene Data'!G128)),NA())</f>
        <v>#N/A</v>
      </c>
      <c r="BK134" s="506" t="e">
        <f ca="1">+IF(AND(ISNUMBER(OFFSET('Hygiene Data'!$G$9,0,10*ROW('Hygiene Data'!G128))),'Data Summary'!DZ134="Yes"),OFFSET('Hygiene Data'!$G$9,0,10*ROW('Hygiene Data'!G128)),NA())</f>
        <v>#N/A</v>
      </c>
      <c r="BL134" s="506" t="e">
        <f ca="1">+IF(AND(ISNUMBER(OFFSET('Hygiene Data'!$H$5,0,10*ROW('Hygiene Data'!H128))),'Data Summary'!EA134="Yes"),OFFSET('Hygiene Data'!$H$5,0,10*ROW('Hygiene Data'!H128)),NA())</f>
        <v>#N/A</v>
      </c>
      <c r="BM134" s="506" t="e">
        <f ca="1">+IF(AND(ISNUMBER(OFFSET('Hygiene Data'!$H$7,0,10*ROW('Hygiene Data'!H128))),'Data Summary'!EB134="Yes"),OFFSET('Hygiene Data'!$H$7,0,10*ROW('Hygiene Data'!H128)),NA())</f>
        <v>#N/A</v>
      </c>
      <c r="BN134" s="506" t="e">
        <f ca="1">+IF(AND(ISNUMBER(OFFSET('Hygiene Data'!$H$9,0,10*ROW('Hygiene Data'!H128))),'Data Summary'!EC134="Yes"),OFFSET('Hygiene Data'!$H$9,0,10*ROW('Hygiene Data'!H128)),NA())</f>
        <v>#N/A</v>
      </c>
      <c r="BO134" s="506" t="e">
        <f ca="1">+IF(AND(ISNUMBER(OFFSET('Hygiene Data'!$I$5,0,10*ROW('Hygiene Data'!I128))),'Data Summary'!ED134="Yes"),OFFSET('Hygiene Data'!$I$5,0,10*ROW('Hygiene Data'!I128)),NA())</f>
        <v>#N/A</v>
      </c>
      <c r="BP134" s="506" t="e">
        <f ca="1">+IF(AND(ISNUMBER(OFFSET('Hygiene Data'!$I$7,0,10*ROW('Hygiene Data'!I128))),'Data Summary'!EE134="Yes"),OFFSET('Hygiene Data'!$I$7,0,10*ROW('Hygiene Data'!I128)),NA())</f>
        <v>#N/A</v>
      </c>
      <c r="BQ134" s="506" t="e">
        <f ca="1">+IF(AND(ISNUMBER(OFFSET('Hygiene Data'!$I$9,0,10*ROW('Hygiene Data'!I128))),'Data Summary'!EF134="Yes"),OFFSET('Hygiene Data'!$I$9,0,10*ROW('Hygiene Data'!I128)),NA())</f>
        <v>#N/A</v>
      </c>
    </row>
    <row r="135" spans="1:69" x14ac:dyDescent="0.25">
      <c r="A135" s="502" t="e">
        <f ca="1">+RIGHT('Data Summary'!A135,LEN('Data Summary'!A135)-9)</f>
        <v>#VALUE!</v>
      </c>
      <c r="B135" s="476" t="str">
        <f ca="1">+IF(ISTEXT('Data Summary'!B135),'Data Summary'!B135,"")</f>
        <v/>
      </c>
      <c r="C135" s="503" t="e">
        <f ca="1">+VALUE('Data Summary'!C135)</f>
        <v>#VALUE!</v>
      </c>
      <c r="D135" s="504" t="e">
        <f ca="1">+IF(AND(ISNUMBER(OFFSET('Water Data'!$D$4,0,10*ROW('Water Data'!D129))),'Data Summary'!BS135="Yes"),100-OFFSET('Water Data'!$D$4,0,10*ROW('Water Data'!D129)),NA())</f>
        <v>#N/A</v>
      </c>
      <c r="E135" s="504" t="e">
        <f ca="1">+IF(AND(ISNUMBER(OFFSET('Water Data'!$D$6,0,10*ROW('Water Data'!D129))),'Data Summary'!BT135="Yes"),OFFSET('Water Data'!$D$6,0,10*ROW('Water Data'!D129)),NA())</f>
        <v>#N/A</v>
      </c>
      <c r="F135" s="504" t="e">
        <f ca="1">+IF(AND(ISNUMBER(OFFSET('Water Data'!$D$9,0,10*ROW('Water Data'!D129))),'Data Summary'!BU135="Yes"),OFFSET('Water Data'!$D$9,0,10*ROW('Water Data'!D129)),NA())</f>
        <v>#N/A</v>
      </c>
      <c r="G135" s="504" t="e">
        <f ca="1">+IF(AND(ISNUMBER(OFFSET('Water Data'!$E$4,0,10*ROW('Water Data'!E129))),'Data Summary'!BV135="Yes"),100-OFFSET('Water Data'!$E$4,0,10*ROW('Water Data'!E129)),NA())</f>
        <v>#N/A</v>
      </c>
      <c r="H135" s="504" t="e">
        <f ca="1">+IF(AND(ISNUMBER(OFFSET('Water Data'!$E$6,0,10*ROW('Water Data'!E129))),'Data Summary'!BW135="Yes"),OFFSET('Water Data'!$E$6,0,10*ROW('Water Data'!E129)),NA())</f>
        <v>#N/A</v>
      </c>
      <c r="I135" s="504" t="e">
        <f ca="1">+IF(AND(ISNUMBER(OFFSET('Water Data'!$E$9,0,10*ROW('Water Data'!E129))),'Data Summary'!BX135="Yes"),OFFSET('Water Data'!$E$9,0,10*ROW('Water Data'!E129)),NA())</f>
        <v>#N/A</v>
      </c>
      <c r="J135" s="504" t="e">
        <f ca="1">+IF(AND(ISNUMBER(OFFSET('Water Data'!$F$4,0,10*ROW('Water Data'!F129))),'Data Summary'!BY135="Yes"),100-OFFSET('Water Data'!$F$4,0,10*ROW('Water Data'!F129)),NA())</f>
        <v>#N/A</v>
      </c>
      <c r="K135" s="504" t="e">
        <f ca="1">+IF(AND(ISNUMBER(OFFSET('Water Data'!$F$6,0,10*ROW('Water Data'!F129))),'Data Summary'!BZ135="Yes"),OFFSET('Water Data'!$F$6,0,10*ROW('Water Data'!F129)),NA())</f>
        <v>#N/A</v>
      </c>
      <c r="L135" s="504" t="e">
        <f ca="1">+IF(AND(ISNUMBER(OFFSET('Water Data'!$F$9,0,10*ROW('Water Data'!F129))),'Data Summary'!CA135="Yes"),OFFSET('Water Data'!$F$9,0,10*ROW('Water Data'!F129)),NA())</f>
        <v>#N/A</v>
      </c>
      <c r="M135" s="504" t="e">
        <f ca="1">+IF(AND(ISNUMBER(OFFSET('Water Data'!$G$4,0,10*ROW('Water Data'!G129))),'Data Summary'!CB135="Yes"),100-OFFSET('Water Data'!$G$4,0,10*ROW('Water Data'!G129)),NA())</f>
        <v>#N/A</v>
      </c>
      <c r="N135" s="504" t="e">
        <f ca="1">+IF(AND(ISNUMBER(OFFSET('Water Data'!$G$6,0,10*ROW('Water Data'!G129))),'Data Summary'!CC135="Yes"),OFFSET('Water Data'!$G$6,0,10*ROW('Water Data'!G129)),NA())</f>
        <v>#N/A</v>
      </c>
      <c r="O135" s="504" t="e">
        <f ca="1">+IF(AND(ISNUMBER(OFFSET('Water Data'!$G$9,0,10*ROW('Water Data'!G129))),'Data Summary'!CD135="Yes"),OFFSET('Water Data'!$G$9,0,10*ROW('Water Data'!G129)),NA())</f>
        <v>#N/A</v>
      </c>
      <c r="P135" s="504" t="e">
        <f ca="1">+IF(AND(ISNUMBER(OFFSET('Water Data'!$H$4,0,10*ROW('Water Data'!H129))),'Data Summary'!CE135="Yes"),100-OFFSET('Water Data'!$H$4,0,10*ROW('Water Data'!H129)),NA())</f>
        <v>#N/A</v>
      </c>
      <c r="Q135" s="504" t="e">
        <f ca="1">+IF(AND(ISNUMBER(OFFSET('Water Data'!$H$6,0,10*ROW('Water Data'!H129))),'Data Summary'!CF135="Yes"),OFFSET('Water Data'!$H$6,0,10*ROW('Water Data'!H129)),NA())</f>
        <v>#N/A</v>
      </c>
      <c r="R135" s="504" t="e">
        <f ca="1">+IF(AND(ISNUMBER(OFFSET('Water Data'!$H$9,0,10*ROW('Water Data'!H129))),'Data Summary'!CG135="Yes"),OFFSET('Water Data'!$H$9,0,10*ROW('Water Data'!H129)),NA())</f>
        <v>#N/A</v>
      </c>
      <c r="S135" s="504" t="e">
        <f ca="1">+IF(AND(ISNUMBER(OFFSET('Water Data'!$I$4,0,10*ROW('Water Data'!I129))),'Data Summary'!CH135="Yes"),100-OFFSET('Water Data'!$I$4,0,10*ROW('Water Data'!I129)),NA())</f>
        <v>#N/A</v>
      </c>
      <c r="T135" s="504" t="e">
        <f ca="1">+IF(AND(ISNUMBER(OFFSET('Water Data'!$I$6,0,10*ROW('Water Data'!I129))),'Data Summary'!CI135="Yes"),OFFSET('Water Data'!$I$6,0,10*ROW('Water Data'!I129)),NA())</f>
        <v>#N/A</v>
      </c>
      <c r="U135" s="504" t="e">
        <f ca="1">+IF(AND(ISNUMBER(OFFSET('Water Data'!$I$9,0,10*ROW('Water Data'!I129))),'Data Summary'!CJ135="Yes"),OFFSET('Water Data'!$I$9,0,10*ROW('Water Data'!I129)),NA())</f>
        <v>#N/A</v>
      </c>
      <c r="V135" s="505" t="e">
        <f ca="1">+IF(AND(ISNUMBER(OFFSET('Sanitation Data'!$D$4,0,10*ROW('Sanitation Data'!D129))),'Data Summary'!CK135="Yes"),100-OFFSET('Sanitation Data'!$D$4,0,10*ROW('Sanitation Data'!D129)),NA())</f>
        <v>#N/A</v>
      </c>
      <c r="W135" s="505" t="e">
        <f ca="1">+IF(AND(ISNUMBER(OFFSET('Sanitation Data'!$D$6,0,10*ROW('Sanitation Data'!D129))),'Data Summary'!CL135="Yes"),OFFSET('Sanitation Data'!$D$6,0,10*ROW('Sanitation Data'!D129)),NA())</f>
        <v>#N/A</v>
      </c>
      <c r="X135" s="505" t="e">
        <f ca="1">+IF(AND(ISNUMBER(OFFSET('Sanitation Data'!$D$10,0,10*ROW('Sanitation Data'!D129))),'Data Summary'!CM135="Yes"),OFFSET('Sanitation Data'!$D$10,0,10*ROW('Sanitation Data'!D129)),NA())</f>
        <v>#N/A</v>
      </c>
      <c r="Y135" s="505" t="e">
        <f ca="1">+IF(AND(ISNUMBER(OFFSET('Sanitation Data'!$D$11,0,10*ROW('Sanitation Data'!D129))),'Data Summary'!CN135="Yes"),OFFSET('Sanitation Data'!$D$11,0,10*ROW('Sanitation Data'!D129)),NA())</f>
        <v>#N/A</v>
      </c>
      <c r="Z135" s="505" t="e">
        <f ca="1">+IF(AND(ISNUMBER(OFFSET('Sanitation Data'!$D$12,0,10*ROW('Sanitation Data'!D129))),'Data Summary'!CO135="Yes"),OFFSET('Sanitation Data'!$D$12,0,10*ROW('Sanitation Data'!D129)),NA())</f>
        <v>#N/A</v>
      </c>
      <c r="AA135" s="505" t="e">
        <f ca="1">+IF(AND(ISNUMBER(OFFSET('Sanitation Data'!$E$4,0,10*ROW('Sanitation Data'!E129))),'Data Summary'!CP135="Yes"),100-OFFSET('Sanitation Data'!$E$4,0,10*ROW('Sanitation Data'!E129)),NA())</f>
        <v>#N/A</v>
      </c>
      <c r="AB135" s="505" t="e">
        <f ca="1">+IF(AND(ISNUMBER(OFFSET('Sanitation Data'!$E$6,0,10*ROW('Sanitation Data'!E129))),'Data Summary'!CQ135="Yes"),OFFSET('Sanitation Data'!$E$6,0,10*ROW('Sanitation Data'!E129)),NA())</f>
        <v>#N/A</v>
      </c>
      <c r="AC135" s="505" t="e">
        <f ca="1">+IF(AND(ISNUMBER(OFFSET('Sanitation Data'!$E$10,0,10*ROW('Sanitation Data'!E129))),'Data Summary'!CR135="Yes"),OFFSET('Sanitation Data'!$E$10,0,10*ROW('Sanitation Data'!E129)),NA())</f>
        <v>#N/A</v>
      </c>
      <c r="AD135" s="505" t="e">
        <f ca="1">+IF(AND(ISNUMBER(OFFSET('Sanitation Data'!$E$11,0,10*ROW('Sanitation Data'!E129))),'Data Summary'!CS135="Yes"),OFFSET('Sanitation Data'!$E$11,0,10*ROW('Sanitation Data'!E129)),NA())</f>
        <v>#N/A</v>
      </c>
      <c r="AE135" s="505" t="e">
        <f ca="1">+IF(AND(ISNUMBER(OFFSET('Sanitation Data'!$E$12,0,10*ROW('Sanitation Data'!E129))),'Data Summary'!CT135="Yes"),OFFSET('Sanitation Data'!$E$12,0,10*ROW('Sanitation Data'!E129)),NA())</f>
        <v>#N/A</v>
      </c>
      <c r="AF135" s="505" t="e">
        <f ca="1">+IF(AND(ISNUMBER(OFFSET('Sanitation Data'!$F$4,0,10*ROW('Sanitation Data'!F129))),'Data Summary'!CU135="Yes"),100-OFFSET('Sanitation Data'!$F$4,0,10*ROW('Sanitation Data'!F129)),NA())</f>
        <v>#N/A</v>
      </c>
      <c r="AG135" s="505" t="e">
        <f ca="1">+IF(AND(ISNUMBER(OFFSET('Sanitation Data'!$F$6,0,10*ROW('Sanitation Data'!F129))),'Data Summary'!CV135="Yes"),OFFSET('Sanitation Data'!$F$6,0,10*ROW('Sanitation Data'!F129)),NA())</f>
        <v>#N/A</v>
      </c>
      <c r="AH135" s="505" t="e">
        <f ca="1">+IF(AND(ISNUMBER(OFFSET('Sanitation Data'!$F$10,0,10*ROW('Sanitation Data'!F129))),'Data Summary'!CW135="Yes"),OFFSET('Sanitation Data'!$F$10,0,10*ROW('Sanitation Data'!F129)),NA())</f>
        <v>#N/A</v>
      </c>
      <c r="AI135" s="505" t="e">
        <f ca="1">+IF(AND(ISNUMBER(OFFSET('Sanitation Data'!$F$11,0,10*ROW('Sanitation Data'!F129))),'Data Summary'!CX135="Yes"),OFFSET('Sanitation Data'!$F$11,0,10*ROW('Sanitation Data'!F129)),NA())</f>
        <v>#N/A</v>
      </c>
      <c r="AJ135" s="505" t="e">
        <f ca="1">+IF(AND(ISNUMBER(OFFSET('Sanitation Data'!$F$12,0,10*ROW('Sanitation Data'!F129))),'Data Summary'!CY135="Yes"),OFFSET('Sanitation Data'!$F$12,0,10*ROW('Sanitation Data'!F129)),NA())</f>
        <v>#N/A</v>
      </c>
      <c r="AK135" s="505" t="e">
        <f ca="1">+IF(AND(ISNUMBER(OFFSET('Sanitation Data'!$G$4,0,10*ROW('Sanitation Data'!G129))),'Data Summary'!CZ135="Yes"),100-OFFSET('Sanitation Data'!$G$4,0,10*ROW('Sanitation Data'!G129)),NA())</f>
        <v>#N/A</v>
      </c>
      <c r="AL135" s="505" t="e">
        <f ca="1">+IF(AND(ISNUMBER(OFFSET('Sanitation Data'!$G$6,0,10*ROW('Sanitation Data'!G129))),'Data Summary'!DA135="Yes"),OFFSET('Sanitation Data'!$G$6,0,10*ROW('Sanitation Data'!G129)),NA())</f>
        <v>#N/A</v>
      </c>
      <c r="AM135" s="505" t="e">
        <f ca="1">+IF(AND(ISNUMBER(OFFSET('Sanitation Data'!$G$10,0,10*ROW('Sanitation Data'!G129))),'Data Summary'!DB135="Yes"),OFFSET('Sanitation Data'!$G$10,0,10*ROW('Sanitation Data'!G129)),NA())</f>
        <v>#N/A</v>
      </c>
      <c r="AN135" s="505" t="e">
        <f ca="1">+IF(AND(ISNUMBER(OFFSET('Sanitation Data'!$G$11,0,10*ROW('Sanitation Data'!G129))),'Data Summary'!DC135="Yes"),OFFSET('Sanitation Data'!$G$11,0,10*ROW('Sanitation Data'!G129)),NA())</f>
        <v>#N/A</v>
      </c>
      <c r="AO135" s="505" t="e">
        <f ca="1">+IF(AND(ISNUMBER(OFFSET('Sanitation Data'!$G$12,0,10*ROW('Sanitation Data'!G129))),'Data Summary'!DD135="Yes"),OFFSET('Sanitation Data'!$G$12,0,10*ROW('Sanitation Data'!G129)),NA())</f>
        <v>#N/A</v>
      </c>
      <c r="AP135" s="505" t="e">
        <f ca="1">+IF(AND(ISNUMBER(OFFSET('Sanitation Data'!$H$4,0,10*ROW('Sanitation Data'!H129))),'Data Summary'!DE135="Yes"),100-OFFSET('Sanitation Data'!$H$4,0,10*ROW('Sanitation Data'!H129)),NA())</f>
        <v>#N/A</v>
      </c>
      <c r="AQ135" s="505" t="e">
        <f ca="1">+IF(AND(ISNUMBER(OFFSET('Sanitation Data'!$H$6,0,10*ROW('Sanitation Data'!H129))),'Data Summary'!DF135="Yes"),OFFSET('Sanitation Data'!$H$6,0,10*ROW('Sanitation Data'!H129)),NA())</f>
        <v>#N/A</v>
      </c>
      <c r="AR135" s="505" t="e">
        <f ca="1">+IF(AND(ISNUMBER(OFFSET('Sanitation Data'!$H$10,0,10*ROW('Sanitation Data'!H129))),'Data Summary'!DG135="Yes"),OFFSET('Sanitation Data'!$H$10,0,10*ROW('Sanitation Data'!H129)),NA())</f>
        <v>#N/A</v>
      </c>
      <c r="AS135" s="505" t="e">
        <f ca="1">+IF(AND(ISNUMBER(OFFSET('Sanitation Data'!$H$11,0,10*ROW('Sanitation Data'!H129))),'Data Summary'!DH135="Yes"),OFFSET('Sanitation Data'!$H$11,0,10*ROW('Sanitation Data'!H129)),NA())</f>
        <v>#N/A</v>
      </c>
      <c r="AT135" s="505" t="e">
        <f ca="1">+IF(AND(ISNUMBER(OFFSET('Sanitation Data'!$H$12,0,10*ROW('Sanitation Data'!H129))),'Data Summary'!DI135="Yes"),OFFSET('Sanitation Data'!$H$12,0,10*ROW('Sanitation Data'!H129)),NA())</f>
        <v>#N/A</v>
      </c>
      <c r="AU135" s="505" t="e">
        <f ca="1">+IF(AND(ISNUMBER(OFFSET('Sanitation Data'!$I$4,0,10*ROW('Sanitation Data'!I129))),'Data Summary'!DJ135="Yes"),100-OFFSET('Sanitation Data'!$I$4,0,10*ROW('Sanitation Data'!I129)),NA())</f>
        <v>#N/A</v>
      </c>
      <c r="AV135" s="505" t="e">
        <f ca="1">+IF(AND(ISNUMBER(OFFSET('Sanitation Data'!$I$6,0,10*ROW('Sanitation Data'!I129))),'Data Summary'!DK135="Yes"),OFFSET('Sanitation Data'!$I$6,0,10*ROW('Sanitation Data'!I129)),NA())</f>
        <v>#N/A</v>
      </c>
      <c r="AW135" s="505" t="e">
        <f ca="1">+IF(AND(ISNUMBER(OFFSET('Sanitation Data'!$I$10,0,10*ROW('Sanitation Data'!I129))),'Data Summary'!DL135="Yes"),OFFSET('Sanitation Data'!$I$10,0,10*ROW('Sanitation Data'!I129)),NA())</f>
        <v>#N/A</v>
      </c>
      <c r="AX135" s="505" t="e">
        <f ca="1">+IF(AND(ISNUMBER(OFFSET('Sanitation Data'!$I$11,0,10*ROW('Sanitation Data'!I129))),'Data Summary'!DM135="Yes"),OFFSET('Sanitation Data'!$I$11,0,10*ROW('Sanitation Data'!I129)),NA())</f>
        <v>#N/A</v>
      </c>
      <c r="AY135" s="505" t="e">
        <f ca="1">+IF(AND(ISNUMBER(OFFSET('Sanitation Data'!$I$12,0,10*ROW('Sanitation Data'!I129))),'Data Summary'!DN135="Yes"),OFFSET('Sanitation Data'!$I$12,0,10*ROW('Sanitation Data'!I129)),NA())</f>
        <v>#N/A</v>
      </c>
      <c r="AZ135" s="506" t="e">
        <f ca="1">+IF(AND(ISNUMBER(OFFSET('Hygiene Data'!$D$5,0,10*ROW('Hygiene Data'!D129))),'Data Summary'!DO135="Yes"),OFFSET('Hygiene Data'!$D$5,0,10*ROW('Hygiene Data'!D129)),NA())</f>
        <v>#N/A</v>
      </c>
      <c r="BA135" s="506" t="e">
        <f ca="1">+IF(AND(ISNUMBER(OFFSET('Hygiene Data'!$D$7,0,10*ROW('Hygiene Data'!D129))),'Data Summary'!DP135="Yes"),OFFSET('Hygiene Data'!$D$7,0,10*ROW('Hygiene Data'!D129)),NA())</f>
        <v>#N/A</v>
      </c>
      <c r="BB135" s="506" t="e">
        <f ca="1">+IF(AND(ISNUMBER(OFFSET('Hygiene Data'!$D$9,0,10*ROW('Hygiene Data'!D129))),'Data Summary'!DQ135="Yes"),OFFSET('Hygiene Data'!$D$9,0,10*ROW('Hygiene Data'!D129)),NA())</f>
        <v>#N/A</v>
      </c>
      <c r="BC135" s="506" t="e">
        <f ca="1">+IF(AND(ISNUMBER(OFFSET('Hygiene Data'!$E$5,0,10*ROW('Hygiene Data'!E129))),'Data Summary'!DR135="Yes"),OFFSET('Hygiene Data'!$E$5,0,10*ROW('Hygiene Data'!E129)),NA())</f>
        <v>#N/A</v>
      </c>
      <c r="BD135" s="506" t="e">
        <f ca="1">+IF(AND(ISNUMBER(OFFSET('Hygiene Data'!$E$7,0,10*ROW('Hygiene Data'!E129))),'Data Summary'!DS135="Yes"),OFFSET('Hygiene Data'!$E$7,0,10*ROW('Hygiene Data'!E129)),NA())</f>
        <v>#N/A</v>
      </c>
      <c r="BE135" s="506" t="e">
        <f ca="1">+IF(AND(ISNUMBER(OFFSET('Hygiene Data'!$E$9,0,10*ROW('Hygiene Data'!E129))),'Data Summary'!DT135="Yes"),OFFSET('Hygiene Data'!$E$9,0,10*ROW('Hygiene Data'!E129)),NA())</f>
        <v>#N/A</v>
      </c>
      <c r="BF135" s="506" t="e">
        <f ca="1">+IF(AND(ISNUMBER(OFFSET('Hygiene Data'!$F$5,0,10*ROW('Hygiene Data'!F129))),'Data Summary'!DU135="Yes"),OFFSET('Hygiene Data'!$F$5,0,10*ROW('Hygiene Data'!F129)),NA())</f>
        <v>#N/A</v>
      </c>
      <c r="BG135" s="506" t="e">
        <f ca="1">+IF(AND(ISNUMBER(OFFSET('Hygiene Data'!$F$7,0,10*ROW('Hygiene Data'!F129))),'Data Summary'!DV135="Yes"),OFFSET('Hygiene Data'!$F$7,0,10*ROW('Hygiene Data'!F129)),NA())</f>
        <v>#N/A</v>
      </c>
      <c r="BH135" s="506" t="e">
        <f ca="1">+IF(AND(ISNUMBER(OFFSET('Hygiene Data'!$F$9,0,10*ROW('Hygiene Data'!F129))),'Data Summary'!DW135="Yes"),OFFSET('Hygiene Data'!$F$9,0,10*ROW('Hygiene Data'!F129)),NA())</f>
        <v>#N/A</v>
      </c>
      <c r="BI135" s="506" t="e">
        <f ca="1">+IF(AND(ISNUMBER(OFFSET('Hygiene Data'!$G$5,0,10*ROW('Hygiene Data'!G129))),'Data Summary'!DX135="Yes"),OFFSET('Hygiene Data'!$G$5,0,10*ROW('Hygiene Data'!G129)),NA())</f>
        <v>#N/A</v>
      </c>
      <c r="BJ135" s="506" t="e">
        <f ca="1">+IF(AND(ISNUMBER(OFFSET('Hygiene Data'!$G$7,0,10*ROW('Hygiene Data'!G129))),'Data Summary'!DY135="Yes"),OFFSET('Hygiene Data'!$G$7,0,10*ROW('Hygiene Data'!G129)),NA())</f>
        <v>#N/A</v>
      </c>
      <c r="BK135" s="506" t="e">
        <f ca="1">+IF(AND(ISNUMBER(OFFSET('Hygiene Data'!$G$9,0,10*ROW('Hygiene Data'!G129))),'Data Summary'!DZ135="Yes"),OFFSET('Hygiene Data'!$G$9,0,10*ROW('Hygiene Data'!G129)),NA())</f>
        <v>#N/A</v>
      </c>
      <c r="BL135" s="506" t="e">
        <f ca="1">+IF(AND(ISNUMBER(OFFSET('Hygiene Data'!$H$5,0,10*ROW('Hygiene Data'!H129))),'Data Summary'!EA135="Yes"),OFFSET('Hygiene Data'!$H$5,0,10*ROW('Hygiene Data'!H129)),NA())</f>
        <v>#N/A</v>
      </c>
      <c r="BM135" s="506" t="e">
        <f ca="1">+IF(AND(ISNUMBER(OFFSET('Hygiene Data'!$H$7,0,10*ROW('Hygiene Data'!H129))),'Data Summary'!EB135="Yes"),OFFSET('Hygiene Data'!$H$7,0,10*ROW('Hygiene Data'!H129)),NA())</f>
        <v>#N/A</v>
      </c>
      <c r="BN135" s="506" t="e">
        <f ca="1">+IF(AND(ISNUMBER(OFFSET('Hygiene Data'!$H$9,0,10*ROW('Hygiene Data'!H129))),'Data Summary'!EC135="Yes"),OFFSET('Hygiene Data'!$H$9,0,10*ROW('Hygiene Data'!H129)),NA())</f>
        <v>#N/A</v>
      </c>
      <c r="BO135" s="506" t="e">
        <f ca="1">+IF(AND(ISNUMBER(OFFSET('Hygiene Data'!$I$5,0,10*ROW('Hygiene Data'!I129))),'Data Summary'!ED135="Yes"),OFFSET('Hygiene Data'!$I$5,0,10*ROW('Hygiene Data'!I129)),NA())</f>
        <v>#N/A</v>
      </c>
      <c r="BP135" s="506" t="e">
        <f ca="1">+IF(AND(ISNUMBER(OFFSET('Hygiene Data'!$I$7,0,10*ROW('Hygiene Data'!I129))),'Data Summary'!EE135="Yes"),OFFSET('Hygiene Data'!$I$7,0,10*ROW('Hygiene Data'!I129)),NA())</f>
        <v>#N/A</v>
      </c>
      <c r="BQ135" s="506" t="e">
        <f ca="1">+IF(AND(ISNUMBER(OFFSET('Hygiene Data'!$I$9,0,10*ROW('Hygiene Data'!I129))),'Data Summary'!EF135="Yes"),OFFSET('Hygiene Data'!$I$9,0,10*ROW('Hygiene Data'!I129)),NA())</f>
        <v>#N/A</v>
      </c>
    </row>
    <row r="136" spans="1:69" x14ac:dyDescent="0.25">
      <c r="A136" s="502" t="e">
        <f ca="1">+RIGHT('Data Summary'!A136,LEN('Data Summary'!A136)-9)</f>
        <v>#VALUE!</v>
      </c>
      <c r="B136" s="476" t="str">
        <f ca="1">+IF(ISTEXT('Data Summary'!B136),'Data Summary'!B136,"")</f>
        <v/>
      </c>
      <c r="C136" s="503" t="e">
        <f ca="1">+VALUE('Data Summary'!C136)</f>
        <v>#VALUE!</v>
      </c>
      <c r="D136" s="504" t="e">
        <f ca="1">+IF(AND(ISNUMBER(OFFSET('Water Data'!$D$4,0,10*ROW('Water Data'!D130))),'Data Summary'!BS136="Yes"),100-OFFSET('Water Data'!$D$4,0,10*ROW('Water Data'!D130)),NA())</f>
        <v>#N/A</v>
      </c>
      <c r="E136" s="504" t="e">
        <f ca="1">+IF(AND(ISNUMBER(OFFSET('Water Data'!$D$6,0,10*ROW('Water Data'!D130))),'Data Summary'!BT136="Yes"),OFFSET('Water Data'!$D$6,0,10*ROW('Water Data'!D130)),NA())</f>
        <v>#N/A</v>
      </c>
      <c r="F136" s="504" t="e">
        <f ca="1">+IF(AND(ISNUMBER(OFFSET('Water Data'!$D$9,0,10*ROW('Water Data'!D130))),'Data Summary'!BU136="Yes"),OFFSET('Water Data'!$D$9,0,10*ROW('Water Data'!D130)),NA())</f>
        <v>#N/A</v>
      </c>
      <c r="G136" s="504" t="e">
        <f ca="1">+IF(AND(ISNUMBER(OFFSET('Water Data'!$E$4,0,10*ROW('Water Data'!E130))),'Data Summary'!BV136="Yes"),100-OFFSET('Water Data'!$E$4,0,10*ROW('Water Data'!E130)),NA())</f>
        <v>#N/A</v>
      </c>
      <c r="H136" s="504" t="e">
        <f ca="1">+IF(AND(ISNUMBER(OFFSET('Water Data'!$E$6,0,10*ROW('Water Data'!E130))),'Data Summary'!BW136="Yes"),OFFSET('Water Data'!$E$6,0,10*ROW('Water Data'!E130)),NA())</f>
        <v>#N/A</v>
      </c>
      <c r="I136" s="504" t="e">
        <f ca="1">+IF(AND(ISNUMBER(OFFSET('Water Data'!$E$9,0,10*ROW('Water Data'!E130))),'Data Summary'!BX136="Yes"),OFFSET('Water Data'!$E$9,0,10*ROW('Water Data'!E130)),NA())</f>
        <v>#N/A</v>
      </c>
      <c r="J136" s="504" t="e">
        <f ca="1">+IF(AND(ISNUMBER(OFFSET('Water Data'!$F$4,0,10*ROW('Water Data'!F130))),'Data Summary'!BY136="Yes"),100-OFFSET('Water Data'!$F$4,0,10*ROW('Water Data'!F130)),NA())</f>
        <v>#N/A</v>
      </c>
      <c r="K136" s="504" t="e">
        <f ca="1">+IF(AND(ISNUMBER(OFFSET('Water Data'!$F$6,0,10*ROW('Water Data'!F130))),'Data Summary'!BZ136="Yes"),OFFSET('Water Data'!$F$6,0,10*ROW('Water Data'!F130)),NA())</f>
        <v>#N/A</v>
      </c>
      <c r="L136" s="504" t="e">
        <f ca="1">+IF(AND(ISNUMBER(OFFSET('Water Data'!$F$9,0,10*ROW('Water Data'!F130))),'Data Summary'!CA136="Yes"),OFFSET('Water Data'!$F$9,0,10*ROW('Water Data'!F130)),NA())</f>
        <v>#N/A</v>
      </c>
      <c r="M136" s="504" t="e">
        <f ca="1">+IF(AND(ISNUMBER(OFFSET('Water Data'!$G$4,0,10*ROW('Water Data'!G130))),'Data Summary'!CB136="Yes"),100-OFFSET('Water Data'!$G$4,0,10*ROW('Water Data'!G130)),NA())</f>
        <v>#N/A</v>
      </c>
      <c r="N136" s="504" t="e">
        <f ca="1">+IF(AND(ISNUMBER(OFFSET('Water Data'!$G$6,0,10*ROW('Water Data'!G130))),'Data Summary'!CC136="Yes"),OFFSET('Water Data'!$G$6,0,10*ROW('Water Data'!G130)),NA())</f>
        <v>#N/A</v>
      </c>
      <c r="O136" s="504" t="e">
        <f ca="1">+IF(AND(ISNUMBER(OFFSET('Water Data'!$G$9,0,10*ROW('Water Data'!G130))),'Data Summary'!CD136="Yes"),OFFSET('Water Data'!$G$9,0,10*ROW('Water Data'!G130)),NA())</f>
        <v>#N/A</v>
      </c>
      <c r="P136" s="504" t="e">
        <f ca="1">+IF(AND(ISNUMBER(OFFSET('Water Data'!$H$4,0,10*ROW('Water Data'!H130))),'Data Summary'!CE136="Yes"),100-OFFSET('Water Data'!$H$4,0,10*ROW('Water Data'!H130)),NA())</f>
        <v>#N/A</v>
      </c>
      <c r="Q136" s="504" t="e">
        <f ca="1">+IF(AND(ISNUMBER(OFFSET('Water Data'!$H$6,0,10*ROW('Water Data'!H130))),'Data Summary'!CF136="Yes"),OFFSET('Water Data'!$H$6,0,10*ROW('Water Data'!H130)),NA())</f>
        <v>#N/A</v>
      </c>
      <c r="R136" s="504" t="e">
        <f ca="1">+IF(AND(ISNUMBER(OFFSET('Water Data'!$H$9,0,10*ROW('Water Data'!H130))),'Data Summary'!CG136="Yes"),OFFSET('Water Data'!$H$9,0,10*ROW('Water Data'!H130)),NA())</f>
        <v>#N/A</v>
      </c>
      <c r="S136" s="504" t="e">
        <f ca="1">+IF(AND(ISNUMBER(OFFSET('Water Data'!$I$4,0,10*ROW('Water Data'!I130))),'Data Summary'!CH136="Yes"),100-OFFSET('Water Data'!$I$4,0,10*ROW('Water Data'!I130)),NA())</f>
        <v>#N/A</v>
      </c>
      <c r="T136" s="504" t="e">
        <f ca="1">+IF(AND(ISNUMBER(OFFSET('Water Data'!$I$6,0,10*ROW('Water Data'!I130))),'Data Summary'!CI136="Yes"),OFFSET('Water Data'!$I$6,0,10*ROW('Water Data'!I130)),NA())</f>
        <v>#N/A</v>
      </c>
      <c r="U136" s="504" t="e">
        <f ca="1">+IF(AND(ISNUMBER(OFFSET('Water Data'!$I$9,0,10*ROW('Water Data'!I130))),'Data Summary'!CJ136="Yes"),OFFSET('Water Data'!$I$9,0,10*ROW('Water Data'!I130)),NA())</f>
        <v>#N/A</v>
      </c>
      <c r="V136" s="505" t="e">
        <f ca="1">+IF(AND(ISNUMBER(OFFSET('Sanitation Data'!$D$4,0,10*ROW('Sanitation Data'!D130))),'Data Summary'!CK136="Yes"),100-OFFSET('Sanitation Data'!$D$4,0,10*ROW('Sanitation Data'!D130)),NA())</f>
        <v>#N/A</v>
      </c>
      <c r="W136" s="505" t="e">
        <f ca="1">+IF(AND(ISNUMBER(OFFSET('Sanitation Data'!$D$6,0,10*ROW('Sanitation Data'!D130))),'Data Summary'!CL136="Yes"),OFFSET('Sanitation Data'!$D$6,0,10*ROW('Sanitation Data'!D130)),NA())</f>
        <v>#N/A</v>
      </c>
      <c r="X136" s="505" t="e">
        <f ca="1">+IF(AND(ISNUMBER(OFFSET('Sanitation Data'!$D$10,0,10*ROW('Sanitation Data'!D130))),'Data Summary'!CM136="Yes"),OFFSET('Sanitation Data'!$D$10,0,10*ROW('Sanitation Data'!D130)),NA())</f>
        <v>#N/A</v>
      </c>
      <c r="Y136" s="505" t="e">
        <f ca="1">+IF(AND(ISNUMBER(OFFSET('Sanitation Data'!$D$11,0,10*ROW('Sanitation Data'!D130))),'Data Summary'!CN136="Yes"),OFFSET('Sanitation Data'!$D$11,0,10*ROW('Sanitation Data'!D130)),NA())</f>
        <v>#N/A</v>
      </c>
      <c r="Z136" s="505" t="e">
        <f ca="1">+IF(AND(ISNUMBER(OFFSET('Sanitation Data'!$D$12,0,10*ROW('Sanitation Data'!D130))),'Data Summary'!CO136="Yes"),OFFSET('Sanitation Data'!$D$12,0,10*ROW('Sanitation Data'!D130)),NA())</f>
        <v>#N/A</v>
      </c>
      <c r="AA136" s="505" t="e">
        <f ca="1">+IF(AND(ISNUMBER(OFFSET('Sanitation Data'!$E$4,0,10*ROW('Sanitation Data'!E130))),'Data Summary'!CP136="Yes"),100-OFFSET('Sanitation Data'!$E$4,0,10*ROW('Sanitation Data'!E130)),NA())</f>
        <v>#N/A</v>
      </c>
      <c r="AB136" s="505" t="e">
        <f ca="1">+IF(AND(ISNUMBER(OFFSET('Sanitation Data'!$E$6,0,10*ROW('Sanitation Data'!E130))),'Data Summary'!CQ136="Yes"),OFFSET('Sanitation Data'!$E$6,0,10*ROW('Sanitation Data'!E130)),NA())</f>
        <v>#N/A</v>
      </c>
      <c r="AC136" s="505" t="e">
        <f ca="1">+IF(AND(ISNUMBER(OFFSET('Sanitation Data'!$E$10,0,10*ROW('Sanitation Data'!E130))),'Data Summary'!CR136="Yes"),OFFSET('Sanitation Data'!$E$10,0,10*ROW('Sanitation Data'!E130)),NA())</f>
        <v>#N/A</v>
      </c>
      <c r="AD136" s="505" t="e">
        <f ca="1">+IF(AND(ISNUMBER(OFFSET('Sanitation Data'!$E$11,0,10*ROW('Sanitation Data'!E130))),'Data Summary'!CS136="Yes"),OFFSET('Sanitation Data'!$E$11,0,10*ROW('Sanitation Data'!E130)),NA())</f>
        <v>#N/A</v>
      </c>
      <c r="AE136" s="505" t="e">
        <f ca="1">+IF(AND(ISNUMBER(OFFSET('Sanitation Data'!$E$12,0,10*ROW('Sanitation Data'!E130))),'Data Summary'!CT136="Yes"),OFFSET('Sanitation Data'!$E$12,0,10*ROW('Sanitation Data'!E130)),NA())</f>
        <v>#N/A</v>
      </c>
      <c r="AF136" s="505" t="e">
        <f ca="1">+IF(AND(ISNUMBER(OFFSET('Sanitation Data'!$F$4,0,10*ROW('Sanitation Data'!F130))),'Data Summary'!CU136="Yes"),100-OFFSET('Sanitation Data'!$F$4,0,10*ROW('Sanitation Data'!F130)),NA())</f>
        <v>#N/A</v>
      </c>
      <c r="AG136" s="505" t="e">
        <f ca="1">+IF(AND(ISNUMBER(OFFSET('Sanitation Data'!$F$6,0,10*ROW('Sanitation Data'!F130))),'Data Summary'!CV136="Yes"),OFFSET('Sanitation Data'!$F$6,0,10*ROW('Sanitation Data'!F130)),NA())</f>
        <v>#N/A</v>
      </c>
      <c r="AH136" s="505" t="e">
        <f ca="1">+IF(AND(ISNUMBER(OFFSET('Sanitation Data'!$F$10,0,10*ROW('Sanitation Data'!F130))),'Data Summary'!CW136="Yes"),OFFSET('Sanitation Data'!$F$10,0,10*ROW('Sanitation Data'!F130)),NA())</f>
        <v>#N/A</v>
      </c>
      <c r="AI136" s="505" t="e">
        <f ca="1">+IF(AND(ISNUMBER(OFFSET('Sanitation Data'!$F$11,0,10*ROW('Sanitation Data'!F130))),'Data Summary'!CX136="Yes"),OFFSET('Sanitation Data'!$F$11,0,10*ROW('Sanitation Data'!F130)),NA())</f>
        <v>#N/A</v>
      </c>
      <c r="AJ136" s="505" t="e">
        <f ca="1">+IF(AND(ISNUMBER(OFFSET('Sanitation Data'!$F$12,0,10*ROW('Sanitation Data'!F130))),'Data Summary'!CY136="Yes"),OFFSET('Sanitation Data'!$F$12,0,10*ROW('Sanitation Data'!F130)),NA())</f>
        <v>#N/A</v>
      </c>
      <c r="AK136" s="505" t="e">
        <f ca="1">+IF(AND(ISNUMBER(OFFSET('Sanitation Data'!$G$4,0,10*ROW('Sanitation Data'!G130))),'Data Summary'!CZ136="Yes"),100-OFFSET('Sanitation Data'!$G$4,0,10*ROW('Sanitation Data'!G130)),NA())</f>
        <v>#N/A</v>
      </c>
      <c r="AL136" s="505" t="e">
        <f ca="1">+IF(AND(ISNUMBER(OFFSET('Sanitation Data'!$G$6,0,10*ROW('Sanitation Data'!G130))),'Data Summary'!DA136="Yes"),OFFSET('Sanitation Data'!$G$6,0,10*ROW('Sanitation Data'!G130)),NA())</f>
        <v>#N/A</v>
      </c>
      <c r="AM136" s="505" t="e">
        <f ca="1">+IF(AND(ISNUMBER(OFFSET('Sanitation Data'!$G$10,0,10*ROW('Sanitation Data'!G130))),'Data Summary'!DB136="Yes"),OFFSET('Sanitation Data'!$G$10,0,10*ROW('Sanitation Data'!G130)),NA())</f>
        <v>#N/A</v>
      </c>
      <c r="AN136" s="505" t="e">
        <f ca="1">+IF(AND(ISNUMBER(OFFSET('Sanitation Data'!$G$11,0,10*ROW('Sanitation Data'!G130))),'Data Summary'!DC136="Yes"),OFFSET('Sanitation Data'!$G$11,0,10*ROW('Sanitation Data'!G130)),NA())</f>
        <v>#N/A</v>
      </c>
      <c r="AO136" s="505" t="e">
        <f ca="1">+IF(AND(ISNUMBER(OFFSET('Sanitation Data'!$G$12,0,10*ROW('Sanitation Data'!G130))),'Data Summary'!DD136="Yes"),OFFSET('Sanitation Data'!$G$12,0,10*ROW('Sanitation Data'!G130)),NA())</f>
        <v>#N/A</v>
      </c>
      <c r="AP136" s="505" t="e">
        <f ca="1">+IF(AND(ISNUMBER(OFFSET('Sanitation Data'!$H$4,0,10*ROW('Sanitation Data'!H130))),'Data Summary'!DE136="Yes"),100-OFFSET('Sanitation Data'!$H$4,0,10*ROW('Sanitation Data'!H130)),NA())</f>
        <v>#N/A</v>
      </c>
      <c r="AQ136" s="505" t="e">
        <f ca="1">+IF(AND(ISNUMBER(OFFSET('Sanitation Data'!$H$6,0,10*ROW('Sanitation Data'!H130))),'Data Summary'!DF136="Yes"),OFFSET('Sanitation Data'!$H$6,0,10*ROW('Sanitation Data'!H130)),NA())</f>
        <v>#N/A</v>
      </c>
      <c r="AR136" s="505" t="e">
        <f ca="1">+IF(AND(ISNUMBER(OFFSET('Sanitation Data'!$H$10,0,10*ROW('Sanitation Data'!H130))),'Data Summary'!DG136="Yes"),OFFSET('Sanitation Data'!$H$10,0,10*ROW('Sanitation Data'!H130)),NA())</f>
        <v>#N/A</v>
      </c>
      <c r="AS136" s="505" t="e">
        <f ca="1">+IF(AND(ISNUMBER(OFFSET('Sanitation Data'!$H$11,0,10*ROW('Sanitation Data'!H130))),'Data Summary'!DH136="Yes"),OFFSET('Sanitation Data'!$H$11,0,10*ROW('Sanitation Data'!H130)),NA())</f>
        <v>#N/A</v>
      </c>
      <c r="AT136" s="505" t="e">
        <f ca="1">+IF(AND(ISNUMBER(OFFSET('Sanitation Data'!$H$12,0,10*ROW('Sanitation Data'!H130))),'Data Summary'!DI136="Yes"),OFFSET('Sanitation Data'!$H$12,0,10*ROW('Sanitation Data'!H130)),NA())</f>
        <v>#N/A</v>
      </c>
      <c r="AU136" s="505" t="e">
        <f ca="1">+IF(AND(ISNUMBER(OFFSET('Sanitation Data'!$I$4,0,10*ROW('Sanitation Data'!I130))),'Data Summary'!DJ136="Yes"),100-OFFSET('Sanitation Data'!$I$4,0,10*ROW('Sanitation Data'!I130)),NA())</f>
        <v>#N/A</v>
      </c>
      <c r="AV136" s="505" t="e">
        <f ca="1">+IF(AND(ISNUMBER(OFFSET('Sanitation Data'!$I$6,0,10*ROW('Sanitation Data'!I130))),'Data Summary'!DK136="Yes"),OFFSET('Sanitation Data'!$I$6,0,10*ROW('Sanitation Data'!I130)),NA())</f>
        <v>#N/A</v>
      </c>
      <c r="AW136" s="505" t="e">
        <f ca="1">+IF(AND(ISNUMBER(OFFSET('Sanitation Data'!$I$10,0,10*ROW('Sanitation Data'!I130))),'Data Summary'!DL136="Yes"),OFFSET('Sanitation Data'!$I$10,0,10*ROW('Sanitation Data'!I130)),NA())</f>
        <v>#N/A</v>
      </c>
      <c r="AX136" s="505" t="e">
        <f ca="1">+IF(AND(ISNUMBER(OFFSET('Sanitation Data'!$I$11,0,10*ROW('Sanitation Data'!I130))),'Data Summary'!DM136="Yes"),OFFSET('Sanitation Data'!$I$11,0,10*ROW('Sanitation Data'!I130)),NA())</f>
        <v>#N/A</v>
      </c>
      <c r="AY136" s="505" t="e">
        <f ca="1">+IF(AND(ISNUMBER(OFFSET('Sanitation Data'!$I$12,0,10*ROW('Sanitation Data'!I130))),'Data Summary'!DN136="Yes"),OFFSET('Sanitation Data'!$I$12,0,10*ROW('Sanitation Data'!I130)),NA())</f>
        <v>#N/A</v>
      </c>
      <c r="AZ136" s="506" t="e">
        <f ca="1">+IF(AND(ISNUMBER(OFFSET('Hygiene Data'!$D$5,0,10*ROW('Hygiene Data'!D130))),'Data Summary'!DO136="Yes"),OFFSET('Hygiene Data'!$D$5,0,10*ROW('Hygiene Data'!D130)),NA())</f>
        <v>#N/A</v>
      </c>
      <c r="BA136" s="506" t="e">
        <f ca="1">+IF(AND(ISNUMBER(OFFSET('Hygiene Data'!$D$7,0,10*ROW('Hygiene Data'!D130))),'Data Summary'!DP136="Yes"),OFFSET('Hygiene Data'!$D$7,0,10*ROW('Hygiene Data'!D130)),NA())</f>
        <v>#N/A</v>
      </c>
      <c r="BB136" s="506" t="e">
        <f ca="1">+IF(AND(ISNUMBER(OFFSET('Hygiene Data'!$D$9,0,10*ROW('Hygiene Data'!D130))),'Data Summary'!DQ136="Yes"),OFFSET('Hygiene Data'!$D$9,0,10*ROW('Hygiene Data'!D130)),NA())</f>
        <v>#N/A</v>
      </c>
      <c r="BC136" s="506" t="e">
        <f ca="1">+IF(AND(ISNUMBER(OFFSET('Hygiene Data'!$E$5,0,10*ROW('Hygiene Data'!E130))),'Data Summary'!DR136="Yes"),OFFSET('Hygiene Data'!$E$5,0,10*ROW('Hygiene Data'!E130)),NA())</f>
        <v>#N/A</v>
      </c>
      <c r="BD136" s="506" t="e">
        <f ca="1">+IF(AND(ISNUMBER(OFFSET('Hygiene Data'!$E$7,0,10*ROW('Hygiene Data'!E130))),'Data Summary'!DS136="Yes"),OFFSET('Hygiene Data'!$E$7,0,10*ROW('Hygiene Data'!E130)),NA())</f>
        <v>#N/A</v>
      </c>
      <c r="BE136" s="506" t="e">
        <f ca="1">+IF(AND(ISNUMBER(OFFSET('Hygiene Data'!$E$9,0,10*ROW('Hygiene Data'!E130))),'Data Summary'!DT136="Yes"),OFFSET('Hygiene Data'!$E$9,0,10*ROW('Hygiene Data'!E130)),NA())</f>
        <v>#N/A</v>
      </c>
      <c r="BF136" s="506" t="e">
        <f ca="1">+IF(AND(ISNUMBER(OFFSET('Hygiene Data'!$F$5,0,10*ROW('Hygiene Data'!F130))),'Data Summary'!DU136="Yes"),OFFSET('Hygiene Data'!$F$5,0,10*ROW('Hygiene Data'!F130)),NA())</f>
        <v>#N/A</v>
      </c>
      <c r="BG136" s="506" t="e">
        <f ca="1">+IF(AND(ISNUMBER(OFFSET('Hygiene Data'!$F$7,0,10*ROW('Hygiene Data'!F130))),'Data Summary'!DV136="Yes"),OFFSET('Hygiene Data'!$F$7,0,10*ROW('Hygiene Data'!F130)),NA())</f>
        <v>#N/A</v>
      </c>
      <c r="BH136" s="506" t="e">
        <f ca="1">+IF(AND(ISNUMBER(OFFSET('Hygiene Data'!$F$9,0,10*ROW('Hygiene Data'!F130))),'Data Summary'!DW136="Yes"),OFFSET('Hygiene Data'!$F$9,0,10*ROW('Hygiene Data'!F130)),NA())</f>
        <v>#N/A</v>
      </c>
      <c r="BI136" s="506" t="e">
        <f ca="1">+IF(AND(ISNUMBER(OFFSET('Hygiene Data'!$G$5,0,10*ROW('Hygiene Data'!G130))),'Data Summary'!DX136="Yes"),OFFSET('Hygiene Data'!$G$5,0,10*ROW('Hygiene Data'!G130)),NA())</f>
        <v>#N/A</v>
      </c>
      <c r="BJ136" s="506" t="e">
        <f ca="1">+IF(AND(ISNUMBER(OFFSET('Hygiene Data'!$G$7,0,10*ROW('Hygiene Data'!G130))),'Data Summary'!DY136="Yes"),OFFSET('Hygiene Data'!$G$7,0,10*ROW('Hygiene Data'!G130)),NA())</f>
        <v>#N/A</v>
      </c>
      <c r="BK136" s="506" t="e">
        <f ca="1">+IF(AND(ISNUMBER(OFFSET('Hygiene Data'!$G$9,0,10*ROW('Hygiene Data'!G130))),'Data Summary'!DZ136="Yes"),OFFSET('Hygiene Data'!$G$9,0,10*ROW('Hygiene Data'!G130)),NA())</f>
        <v>#N/A</v>
      </c>
      <c r="BL136" s="506" t="e">
        <f ca="1">+IF(AND(ISNUMBER(OFFSET('Hygiene Data'!$H$5,0,10*ROW('Hygiene Data'!H130))),'Data Summary'!EA136="Yes"),OFFSET('Hygiene Data'!$H$5,0,10*ROW('Hygiene Data'!H130)),NA())</f>
        <v>#N/A</v>
      </c>
      <c r="BM136" s="506" t="e">
        <f ca="1">+IF(AND(ISNUMBER(OFFSET('Hygiene Data'!$H$7,0,10*ROW('Hygiene Data'!H130))),'Data Summary'!EB136="Yes"),OFFSET('Hygiene Data'!$H$7,0,10*ROW('Hygiene Data'!H130)),NA())</f>
        <v>#N/A</v>
      </c>
      <c r="BN136" s="506" t="e">
        <f ca="1">+IF(AND(ISNUMBER(OFFSET('Hygiene Data'!$H$9,0,10*ROW('Hygiene Data'!H130))),'Data Summary'!EC136="Yes"),OFFSET('Hygiene Data'!$H$9,0,10*ROW('Hygiene Data'!H130)),NA())</f>
        <v>#N/A</v>
      </c>
      <c r="BO136" s="506" t="e">
        <f ca="1">+IF(AND(ISNUMBER(OFFSET('Hygiene Data'!$I$5,0,10*ROW('Hygiene Data'!I130))),'Data Summary'!ED136="Yes"),OFFSET('Hygiene Data'!$I$5,0,10*ROW('Hygiene Data'!I130)),NA())</f>
        <v>#N/A</v>
      </c>
      <c r="BP136" s="506" t="e">
        <f ca="1">+IF(AND(ISNUMBER(OFFSET('Hygiene Data'!$I$7,0,10*ROW('Hygiene Data'!I130))),'Data Summary'!EE136="Yes"),OFFSET('Hygiene Data'!$I$7,0,10*ROW('Hygiene Data'!I130)),NA())</f>
        <v>#N/A</v>
      </c>
      <c r="BQ136" s="506" t="e">
        <f ca="1">+IF(AND(ISNUMBER(OFFSET('Hygiene Data'!$I$9,0,10*ROW('Hygiene Data'!I130))),'Data Summary'!EF136="Yes"),OFFSET('Hygiene Data'!$I$9,0,10*ROW('Hygiene Data'!I130)),NA())</f>
        <v>#N/A</v>
      </c>
    </row>
    <row r="137" spans="1:69" x14ac:dyDescent="0.25">
      <c r="A137" s="502" t="e">
        <f ca="1">+RIGHT('Data Summary'!A137,LEN('Data Summary'!A137)-9)</f>
        <v>#VALUE!</v>
      </c>
      <c r="B137" s="476" t="str">
        <f ca="1">+IF(ISTEXT('Data Summary'!B137),'Data Summary'!B137,"")</f>
        <v/>
      </c>
      <c r="C137" s="503" t="e">
        <f ca="1">+VALUE('Data Summary'!C137)</f>
        <v>#VALUE!</v>
      </c>
      <c r="D137" s="504" t="e">
        <f ca="1">+IF(AND(ISNUMBER(OFFSET('Water Data'!$D$4,0,10*ROW('Water Data'!D131))),'Data Summary'!BS137="Yes"),100-OFFSET('Water Data'!$D$4,0,10*ROW('Water Data'!D131)),NA())</f>
        <v>#N/A</v>
      </c>
      <c r="E137" s="504" t="e">
        <f ca="1">+IF(AND(ISNUMBER(OFFSET('Water Data'!$D$6,0,10*ROW('Water Data'!D131))),'Data Summary'!BT137="Yes"),OFFSET('Water Data'!$D$6,0,10*ROW('Water Data'!D131)),NA())</f>
        <v>#N/A</v>
      </c>
      <c r="F137" s="504" t="e">
        <f ca="1">+IF(AND(ISNUMBER(OFFSET('Water Data'!$D$9,0,10*ROW('Water Data'!D131))),'Data Summary'!BU137="Yes"),OFFSET('Water Data'!$D$9,0,10*ROW('Water Data'!D131)),NA())</f>
        <v>#N/A</v>
      </c>
      <c r="G137" s="504" t="e">
        <f ca="1">+IF(AND(ISNUMBER(OFFSET('Water Data'!$E$4,0,10*ROW('Water Data'!E131))),'Data Summary'!BV137="Yes"),100-OFFSET('Water Data'!$E$4,0,10*ROW('Water Data'!E131)),NA())</f>
        <v>#N/A</v>
      </c>
      <c r="H137" s="504" t="e">
        <f ca="1">+IF(AND(ISNUMBER(OFFSET('Water Data'!$E$6,0,10*ROW('Water Data'!E131))),'Data Summary'!BW137="Yes"),OFFSET('Water Data'!$E$6,0,10*ROW('Water Data'!E131)),NA())</f>
        <v>#N/A</v>
      </c>
      <c r="I137" s="504" t="e">
        <f ca="1">+IF(AND(ISNUMBER(OFFSET('Water Data'!$E$9,0,10*ROW('Water Data'!E131))),'Data Summary'!BX137="Yes"),OFFSET('Water Data'!$E$9,0,10*ROW('Water Data'!E131)),NA())</f>
        <v>#N/A</v>
      </c>
      <c r="J137" s="504" t="e">
        <f ca="1">+IF(AND(ISNUMBER(OFFSET('Water Data'!$F$4,0,10*ROW('Water Data'!F131))),'Data Summary'!BY137="Yes"),100-OFFSET('Water Data'!$F$4,0,10*ROW('Water Data'!F131)),NA())</f>
        <v>#N/A</v>
      </c>
      <c r="K137" s="504" t="e">
        <f ca="1">+IF(AND(ISNUMBER(OFFSET('Water Data'!$F$6,0,10*ROW('Water Data'!F131))),'Data Summary'!BZ137="Yes"),OFFSET('Water Data'!$F$6,0,10*ROW('Water Data'!F131)),NA())</f>
        <v>#N/A</v>
      </c>
      <c r="L137" s="504" t="e">
        <f ca="1">+IF(AND(ISNUMBER(OFFSET('Water Data'!$F$9,0,10*ROW('Water Data'!F131))),'Data Summary'!CA137="Yes"),OFFSET('Water Data'!$F$9,0,10*ROW('Water Data'!F131)),NA())</f>
        <v>#N/A</v>
      </c>
      <c r="M137" s="504" t="e">
        <f ca="1">+IF(AND(ISNUMBER(OFFSET('Water Data'!$G$4,0,10*ROW('Water Data'!G131))),'Data Summary'!CB137="Yes"),100-OFFSET('Water Data'!$G$4,0,10*ROW('Water Data'!G131)),NA())</f>
        <v>#N/A</v>
      </c>
      <c r="N137" s="504" t="e">
        <f ca="1">+IF(AND(ISNUMBER(OFFSET('Water Data'!$G$6,0,10*ROW('Water Data'!G131))),'Data Summary'!CC137="Yes"),OFFSET('Water Data'!$G$6,0,10*ROW('Water Data'!G131)),NA())</f>
        <v>#N/A</v>
      </c>
      <c r="O137" s="504" t="e">
        <f ca="1">+IF(AND(ISNUMBER(OFFSET('Water Data'!$G$9,0,10*ROW('Water Data'!G131))),'Data Summary'!CD137="Yes"),OFFSET('Water Data'!$G$9,0,10*ROW('Water Data'!G131)),NA())</f>
        <v>#N/A</v>
      </c>
      <c r="P137" s="504" t="e">
        <f ca="1">+IF(AND(ISNUMBER(OFFSET('Water Data'!$H$4,0,10*ROW('Water Data'!H131))),'Data Summary'!CE137="Yes"),100-OFFSET('Water Data'!$H$4,0,10*ROW('Water Data'!H131)),NA())</f>
        <v>#N/A</v>
      </c>
      <c r="Q137" s="504" t="e">
        <f ca="1">+IF(AND(ISNUMBER(OFFSET('Water Data'!$H$6,0,10*ROW('Water Data'!H131))),'Data Summary'!CF137="Yes"),OFFSET('Water Data'!$H$6,0,10*ROW('Water Data'!H131)),NA())</f>
        <v>#N/A</v>
      </c>
      <c r="R137" s="504" t="e">
        <f ca="1">+IF(AND(ISNUMBER(OFFSET('Water Data'!$H$9,0,10*ROW('Water Data'!H131))),'Data Summary'!CG137="Yes"),OFFSET('Water Data'!$H$9,0,10*ROW('Water Data'!H131)),NA())</f>
        <v>#N/A</v>
      </c>
      <c r="S137" s="504" t="e">
        <f ca="1">+IF(AND(ISNUMBER(OFFSET('Water Data'!$I$4,0,10*ROW('Water Data'!I131))),'Data Summary'!CH137="Yes"),100-OFFSET('Water Data'!$I$4,0,10*ROW('Water Data'!I131)),NA())</f>
        <v>#N/A</v>
      </c>
      <c r="T137" s="504" t="e">
        <f ca="1">+IF(AND(ISNUMBER(OFFSET('Water Data'!$I$6,0,10*ROW('Water Data'!I131))),'Data Summary'!CI137="Yes"),OFFSET('Water Data'!$I$6,0,10*ROW('Water Data'!I131)),NA())</f>
        <v>#N/A</v>
      </c>
      <c r="U137" s="504" t="e">
        <f ca="1">+IF(AND(ISNUMBER(OFFSET('Water Data'!$I$9,0,10*ROW('Water Data'!I131))),'Data Summary'!CJ137="Yes"),OFFSET('Water Data'!$I$9,0,10*ROW('Water Data'!I131)),NA())</f>
        <v>#N/A</v>
      </c>
      <c r="V137" s="505" t="e">
        <f ca="1">+IF(AND(ISNUMBER(OFFSET('Sanitation Data'!$D$4,0,10*ROW('Sanitation Data'!D131))),'Data Summary'!CK137="Yes"),100-OFFSET('Sanitation Data'!$D$4,0,10*ROW('Sanitation Data'!D131)),NA())</f>
        <v>#N/A</v>
      </c>
      <c r="W137" s="505" t="e">
        <f ca="1">+IF(AND(ISNUMBER(OFFSET('Sanitation Data'!$D$6,0,10*ROW('Sanitation Data'!D131))),'Data Summary'!CL137="Yes"),OFFSET('Sanitation Data'!$D$6,0,10*ROW('Sanitation Data'!D131)),NA())</f>
        <v>#N/A</v>
      </c>
      <c r="X137" s="505" t="e">
        <f ca="1">+IF(AND(ISNUMBER(OFFSET('Sanitation Data'!$D$10,0,10*ROW('Sanitation Data'!D131))),'Data Summary'!CM137="Yes"),OFFSET('Sanitation Data'!$D$10,0,10*ROW('Sanitation Data'!D131)),NA())</f>
        <v>#N/A</v>
      </c>
      <c r="Y137" s="505" t="e">
        <f ca="1">+IF(AND(ISNUMBER(OFFSET('Sanitation Data'!$D$11,0,10*ROW('Sanitation Data'!D131))),'Data Summary'!CN137="Yes"),OFFSET('Sanitation Data'!$D$11,0,10*ROW('Sanitation Data'!D131)),NA())</f>
        <v>#N/A</v>
      </c>
      <c r="Z137" s="505" t="e">
        <f ca="1">+IF(AND(ISNUMBER(OFFSET('Sanitation Data'!$D$12,0,10*ROW('Sanitation Data'!D131))),'Data Summary'!CO137="Yes"),OFFSET('Sanitation Data'!$D$12,0,10*ROW('Sanitation Data'!D131)),NA())</f>
        <v>#N/A</v>
      </c>
      <c r="AA137" s="505" t="e">
        <f ca="1">+IF(AND(ISNUMBER(OFFSET('Sanitation Data'!$E$4,0,10*ROW('Sanitation Data'!E131))),'Data Summary'!CP137="Yes"),100-OFFSET('Sanitation Data'!$E$4,0,10*ROW('Sanitation Data'!E131)),NA())</f>
        <v>#N/A</v>
      </c>
      <c r="AB137" s="505" t="e">
        <f ca="1">+IF(AND(ISNUMBER(OFFSET('Sanitation Data'!$E$6,0,10*ROW('Sanitation Data'!E131))),'Data Summary'!CQ137="Yes"),OFFSET('Sanitation Data'!$E$6,0,10*ROW('Sanitation Data'!E131)),NA())</f>
        <v>#N/A</v>
      </c>
      <c r="AC137" s="505" t="e">
        <f ca="1">+IF(AND(ISNUMBER(OFFSET('Sanitation Data'!$E$10,0,10*ROW('Sanitation Data'!E131))),'Data Summary'!CR137="Yes"),OFFSET('Sanitation Data'!$E$10,0,10*ROW('Sanitation Data'!E131)),NA())</f>
        <v>#N/A</v>
      </c>
      <c r="AD137" s="505" t="e">
        <f ca="1">+IF(AND(ISNUMBER(OFFSET('Sanitation Data'!$E$11,0,10*ROW('Sanitation Data'!E131))),'Data Summary'!CS137="Yes"),OFFSET('Sanitation Data'!$E$11,0,10*ROW('Sanitation Data'!E131)),NA())</f>
        <v>#N/A</v>
      </c>
      <c r="AE137" s="505" t="e">
        <f ca="1">+IF(AND(ISNUMBER(OFFSET('Sanitation Data'!$E$12,0,10*ROW('Sanitation Data'!E131))),'Data Summary'!CT137="Yes"),OFFSET('Sanitation Data'!$E$12,0,10*ROW('Sanitation Data'!E131)),NA())</f>
        <v>#N/A</v>
      </c>
      <c r="AF137" s="505" t="e">
        <f ca="1">+IF(AND(ISNUMBER(OFFSET('Sanitation Data'!$F$4,0,10*ROW('Sanitation Data'!F131))),'Data Summary'!CU137="Yes"),100-OFFSET('Sanitation Data'!$F$4,0,10*ROW('Sanitation Data'!F131)),NA())</f>
        <v>#N/A</v>
      </c>
      <c r="AG137" s="505" t="e">
        <f ca="1">+IF(AND(ISNUMBER(OFFSET('Sanitation Data'!$F$6,0,10*ROW('Sanitation Data'!F131))),'Data Summary'!CV137="Yes"),OFFSET('Sanitation Data'!$F$6,0,10*ROW('Sanitation Data'!F131)),NA())</f>
        <v>#N/A</v>
      </c>
      <c r="AH137" s="505" t="e">
        <f ca="1">+IF(AND(ISNUMBER(OFFSET('Sanitation Data'!$F$10,0,10*ROW('Sanitation Data'!F131))),'Data Summary'!CW137="Yes"),OFFSET('Sanitation Data'!$F$10,0,10*ROW('Sanitation Data'!F131)),NA())</f>
        <v>#N/A</v>
      </c>
      <c r="AI137" s="505" t="e">
        <f ca="1">+IF(AND(ISNUMBER(OFFSET('Sanitation Data'!$F$11,0,10*ROW('Sanitation Data'!F131))),'Data Summary'!CX137="Yes"),OFFSET('Sanitation Data'!$F$11,0,10*ROW('Sanitation Data'!F131)),NA())</f>
        <v>#N/A</v>
      </c>
      <c r="AJ137" s="505" t="e">
        <f ca="1">+IF(AND(ISNUMBER(OFFSET('Sanitation Data'!$F$12,0,10*ROW('Sanitation Data'!F131))),'Data Summary'!CY137="Yes"),OFFSET('Sanitation Data'!$F$12,0,10*ROW('Sanitation Data'!F131)),NA())</f>
        <v>#N/A</v>
      </c>
      <c r="AK137" s="505" t="e">
        <f ca="1">+IF(AND(ISNUMBER(OFFSET('Sanitation Data'!$G$4,0,10*ROW('Sanitation Data'!G131))),'Data Summary'!CZ137="Yes"),100-OFFSET('Sanitation Data'!$G$4,0,10*ROW('Sanitation Data'!G131)),NA())</f>
        <v>#N/A</v>
      </c>
      <c r="AL137" s="505" t="e">
        <f ca="1">+IF(AND(ISNUMBER(OFFSET('Sanitation Data'!$G$6,0,10*ROW('Sanitation Data'!G131))),'Data Summary'!DA137="Yes"),OFFSET('Sanitation Data'!$G$6,0,10*ROW('Sanitation Data'!G131)),NA())</f>
        <v>#N/A</v>
      </c>
      <c r="AM137" s="505" t="e">
        <f ca="1">+IF(AND(ISNUMBER(OFFSET('Sanitation Data'!$G$10,0,10*ROW('Sanitation Data'!G131))),'Data Summary'!DB137="Yes"),OFFSET('Sanitation Data'!$G$10,0,10*ROW('Sanitation Data'!G131)),NA())</f>
        <v>#N/A</v>
      </c>
      <c r="AN137" s="505" t="e">
        <f ca="1">+IF(AND(ISNUMBER(OFFSET('Sanitation Data'!$G$11,0,10*ROW('Sanitation Data'!G131))),'Data Summary'!DC137="Yes"),OFFSET('Sanitation Data'!$G$11,0,10*ROW('Sanitation Data'!G131)),NA())</f>
        <v>#N/A</v>
      </c>
      <c r="AO137" s="505" t="e">
        <f ca="1">+IF(AND(ISNUMBER(OFFSET('Sanitation Data'!$G$12,0,10*ROW('Sanitation Data'!G131))),'Data Summary'!DD137="Yes"),OFFSET('Sanitation Data'!$G$12,0,10*ROW('Sanitation Data'!G131)),NA())</f>
        <v>#N/A</v>
      </c>
      <c r="AP137" s="505" t="e">
        <f ca="1">+IF(AND(ISNUMBER(OFFSET('Sanitation Data'!$H$4,0,10*ROW('Sanitation Data'!H131))),'Data Summary'!DE137="Yes"),100-OFFSET('Sanitation Data'!$H$4,0,10*ROW('Sanitation Data'!H131)),NA())</f>
        <v>#N/A</v>
      </c>
      <c r="AQ137" s="505" t="e">
        <f ca="1">+IF(AND(ISNUMBER(OFFSET('Sanitation Data'!$H$6,0,10*ROW('Sanitation Data'!H131))),'Data Summary'!DF137="Yes"),OFFSET('Sanitation Data'!$H$6,0,10*ROW('Sanitation Data'!H131)),NA())</f>
        <v>#N/A</v>
      </c>
      <c r="AR137" s="505" t="e">
        <f ca="1">+IF(AND(ISNUMBER(OFFSET('Sanitation Data'!$H$10,0,10*ROW('Sanitation Data'!H131))),'Data Summary'!DG137="Yes"),OFFSET('Sanitation Data'!$H$10,0,10*ROW('Sanitation Data'!H131)),NA())</f>
        <v>#N/A</v>
      </c>
      <c r="AS137" s="505" t="e">
        <f ca="1">+IF(AND(ISNUMBER(OFFSET('Sanitation Data'!$H$11,0,10*ROW('Sanitation Data'!H131))),'Data Summary'!DH137="Yes"),OFFSET('Sanitation Data'!$H$11,0,10*ROW('Sanitation Data'!H131)),NA())</f>
        <v>#N/A</v>
      </c>
      <c r="AT137" s="505" t="e">
        <f ca="1">+IF(AND(ISNUMBER(OFFSET('Sanitation Data'!$H$12,0,10*ROW('Sanitation Data'!H131))),'Data Summary'!DI137="Yes"),OFFSET('Sanitation Data'!$H$12,0,10*ROW('Sanitation Data'!H131)),NA())</f>
        <v>#N/A</v>
      </c>
      <c r="AU137" s="505" t="e">
        <f ca="1">+IF(AND(ISNUMBER(OFFSET('Sanitation Data'!$I$4,0,10*ROW('Sanitation Data'!I131))),'Data Summary'!DJ137="Yes"),100-OFFSET('Sanitation Data'!$I$4,0,10*ROW('Sanitation Data'!I131)),NA())</f>
        <v>#N/A</v>
      </c>
      <c r="AV137" s="505" t="e">
        <f ca="1">+IF(AND(ISNUMBER(OFFSET('Sanitation Data'!$I$6,0,10*ROW('Sanitation Data'!I131))),'Data Summary'!DK137="Yes"),OFFSET('Sanitation Data'!$I$6,0,10*ROW('Sanitation Data'!I131)),NA())</f>
        <v>#N/A</v>
      </c>
      <c r="AW137" s="505" t="e">
        <f ca="1">+IF(AND(ISNUMBER(OFFSET('Sanitation Data'!$I$10,0,10*ROW('Sanitation Data'!I131))),'Data Summary'!DL137="Yes"),OFFSET('Sanitation Data'!$I$10,0,10*ROW('Sanitation Data'!I131)),NA())</f>
        <v>#N/A</v>
      </c>
      <c r="AX137" s="505" t="e">
        <f ca="1">+IF(AND(ISNUMBER(OFFSET('Sanitation Data'!$I$11,0,10*ROW('Sanitation Data'!I131))),'Data Summary'!DM137="Yes"),OFFSET('Sanitation Data'!$I$11,0,10*ROW('Sanitation Data'!I131)),NA())</f>
        <v>#N/A</v>
      </c>
      <c r="AY137" s="505" t="e">
        <f ca="1">+IF(AND(ISNUMBER(OFFSET('Sanitation Data'!$I$12,0,10*ROW('Sanitation Data'!I131))),'Data Summary'!DN137="Yes"),OFFSET('Sanitation Data'!$I$12,0,10*ROW('Sanitation Data'!I131)),NA())</f>
        <v>#N/A</v>
      </c>
      <c r="AZ137" s="506" t="e">
        <f ca="1">+IF(AND(ISNUMBER(OFFSET('Hygiene Data'!$D$5,0,10*ROW('Hygiene Data'!D131))),'Data Summary'!DO137="Yes"),OFFSET('Hygiene Data'!$D$5,0,10*ROW('Hygiene Data'!D131)),NA())</f>
        <v>#N/A</v>
      </c>
      <c r="BA137" s="506" t="e">
        <f ca="1">+IF(AND(ISNUMBER(OFFSET('Hygiene Data'!$D$7,0,10*ROW('Hygiene Data'!D131))),'Data Summary'!DP137="Yes"),OFFSET('Hygiene Data'!$D$7,0,10*ROW('Hygiene Data'!D131)),NA())</f>
        <v>#N/A</v>
      </c>
      <c r="BB137" s="506" t="e">
        <f ca="1">+IF(AND(ISNUMBER(OFFSET('Hygiene Data'!$D$9,0,10*ROW('Hygiene Data'!D131))),'Data Summary'!DQ137="Yes"),OFFSET('Hygiene Data'!$D$9,0,10*ROW('Hygiene Data'!D131)),NA())</f>
        <v>#N/A</v>
      </c>
      <c r="BC137" s="506" t="e">
        <f ca="1">+IF(AND(ISNUMBER(OFFSET('Hygiene Data'!$E$5,0,10*ROW('Hygiene Data'!E131))),'Data Summary'!DR137="Yes"),OFFSET('Hygiene Data'!$E$5,0,10*ROW('Hygiene Data'!E131)),NA())</f>
        <v>#N/A</v>
      </c>
      <c r="BD137" s="506" t="e">
        <f ca="1">+IF(AND(ISNUMBER(OFFSET('Hygiene Data'!$E$7,0,10*ROW('Hygiene Data'!E131))),'Data Summary'!DS137="Yes"),OFFSET('Hygiene Data'!$E$7,0,10*ROW('Hygiene Data'!E131)),NA())</f>
        <v>#N/A</v>
      </c>
      <c r="BE137" s="506" t="e">
        <f ca="1">+IF(AND(ISNUMBER(OFFSET('Hygiene Data'!$E$9,0,10*ROW('Hygiene Data'!E131))),'Data Summary'!DT137="Yes"),OFFSET('Hygiene Data'!$E$9,0,10*ROW('Hygiene Data'!E131)),NA())</f>
        <v>#N/A</v>
      </c>
      <c r="BF137" s="506" t="e">
        <f ca="1">+IF(AND(ISNUMBER(OFFSET('Hygiene Data'!$F$5,0,10*ROW('Hygiene Data'!F131))),'Data Summary'!DU137="Yes"),OFFSET('Hygiene Data'!$F$5,0,10*ROW('Hygiene Data'!F131)),NA())</f>
        <v>#N/A</v>
      </c>
      <c r="BG137" s="506" t="e">
        <f ca="1">+IF(AND(ISNUMBER(OFFSET('Hygiene Data'!$F$7,0,10*ROW('Hygiene Data'!F131))),'Data Summary'!DV137="Yes"),OFFSET('Hygiene Data'!$F$7,0,10*ROW('Hygiene Data'!F131)),NA())</f>
        <v>#N/A</v>
      </c>
      <c r="BH137" s="506" t="e">
        <f ca="1">+IF(AND(ISNUMBER(OFFSET('Hygiene Data'!$F$9,0,10*ROW('Hygiene Data'!F131))),'Data Summary'!DW137="Yes"),OFFSET('Hygiene Data'!$F$9,0,10*ROW('Hygiene Data'!F131)),NA())</f>
        <v>#N/A</v>
      </c>
      <c r="BI137" s="506" t="e">
        <f ca="1">+IF(AND(ISNUMBER(OFFSET('Hygiene Data'!$G$5,0,10*ROW('Hygiene Data'!G131))),'Data Summary'!DX137="Yes"),OFFSET('Hygiene Data'!$G$5,0,10*ROW('Hygiene Data'!G131)),NA())</f>
        <v>#N/A</v>
      </c>
      <c r="BJ137" s="506" t="e">
        <f ca="1">+IF(AND(ISNUMBER(OFFSET('Hygiene Data'!$G$7,0,10*ROW('Hygiene Data'!G131))),'Data Summary'!DY137="Yes"),OFFSET('Hygiene Data'!$G$7,0,10*ROW('Hygiene Data'!G131)),NA())</f>
        <v>#N/A</v>
      </c>
      <c r="BK137" s="506" t="e">
        <f ca="1">+IF(AND(ISNUMBER(OFFSET('Hygiene Data'!$G$9,0,10*ROW('Hygiene Data'!G131))),'Data Summary'!DZ137="Yes"),OFFSET('Hygiene Data'!$G$9,0,10*ROW('Hygiene Data'!G131)),NA())</f>
        <v>#N/A</v>
      </c>
      <c r="BL137" s="506" t="e">
        <f ca="1">+IF(AND(ISNUMBER(OFFSET('Hygiene Data'!$H$5,0,10*ROW('Hygiene Data'!H131))),'Data Summary'!EA137="Yes"),OFFSET('Hygiene Data'!$H$5,0,10*ROW('Hygiene Data'!H131)),NA())</f>
        <v>#N/A</v>
      </c>
      <c r="BM137" s="506" t="e">
        <f ca="1">+IF(AND(ISNUMBER(OFFSET('Hygiene Data'!$H$7,0,10*ROW('Hygiene Data'!H131))),'Data Summary'!EB137="Yes"),OFFSET('Hygiene Data'!$H$7,0,10*ROW('Hygiene Data'!H131)),NA())</f>
        <v>#N/A</v>
      </c>
      <c r="BN137" s="506" t="e">
        <f ca="1">+IF(AND(ISNUMBER(OFFSET('Hygiene Data'!$H$9,0,10*ROW('Hygiene Data'!H131))),'Data Summary'!EC137="Yes"),OFFSET('Hygiene Data'!$H$9,0,10*ROW('Hygiene Data'!H131)),NA())</f>
        <v>#N/A</v>
      </c>
      <c r="BO137" s="506" t="e">
        <f ca="1">+IF(AND(ISNUMBER(OFFSET('Hygiene Data'!$I$5,0,10*ROW('Hygiene Data'!I131))),'Data Summary'!ED137="Yes"),OFFSET('Hygiene Data'!$I$5,0,10*ROW('Hygiene Data'!I131)),NA())</f>
        <v>#N/A</v>
      </c>
      <c r="BP137" s="506" t="e">
        <f ca="1">+IF(AND(ISNUMBER(OFFSET('Hygiene Data'!$I$7,0,10*ROW('Hygiene Data'!I131))),'Data Summary'!EE137="Yes"),OFFSET('Hygiene Data'!$I$7,0,10*ROW('Hygiene Data'!I131)),NA())</f>
        <v>#N/A</v>
      </c>
      <c r="BQ137" s="506" t="e">
        <f ca="1">+IF(AND(ISNUMBER(OFFSET('Hygiene Data'!$I$9,0,10*ROW('Hygiene Data'!I131))),'Data Summary'!EF137="Yes"),OFFSET('Hygiene Data'!$I$9,0,10*ROW('Hygiene Data'!I131)),NA())</f>
        <v>#N/A</v>
      </c>
    </row>
    <row r="138" spans="1:69" x14ac:dyDescent="0.25">
      <c r="A138" s="502" t="e">
        <f ca="1">+RIGHT('Data Summary'!A138,LEN('Data Summary'!A138)-9)</f>
        <v>#VALUE!</v>
      </c>
      <c r="B138" s="476" t="str">
        <f ca="1">+IF(ISTEXT('Data Summary'!B138),'Data Summary'!B138,"")</f>
        <v/>
      </c>
      <c r="C138" s="503" t="e">
        <f ca="1">+VALUE('Data Summary'!C138)</f>
        <v>#VALUE!</v>
      </c>
      <c r="D138" s="504" t="e">
        <f ca="1">+IF(AND(ISNUMBER(OFFSET('Water Data'!$D$4,0,10*ROW('Water Data'!D132))),'Data Summary'!BS138="Yes"),100-OFFSET('Water Data'!$D$4,0,10*ROW('Water Data'!D132)),NA())</f>
        <v>#N/A</v>
      </c>
      <c r="E138" s="504" t="e">
        <f ca="1">+IF(AND(ISNUMBER(OFFSET('Water Data'!$D$6,0,10*ROW('Water Data'!D132))),'Data Summary'!BT138="Yes"),OFFSET('Water Data'!$D$6,0,10*ROW('Water Data'!D132)),NA())</f>
        <v>#N/A</v>
      </c>
      <c r="F138" s="504" t="e">
        <f ca="1">+IF(AND(ISNUMBER(OFFSET('Water Data'!$D$9,0,10*ROW('Water Data'!D132))),'Data Summary'!BU138="Yes"),OFFSET('Water Data'!$D$9,0,10*ROW('Water Data'!D132)),NA())</f>
        <v>#N/A</v>
      </c>
      <c r="G138" s="504" t="e">
        <f ca="1">+IF(AND(ISNUMBER(OFFSET('Water Data'!$E$4,0,10*ROW('Water Data'!E132))),'Data Summary'!BV138="Yes"),100-OFFSET('Water Data'!$E$4,0,10*ROW('Water Data'!E132)),NA())</f>
        <v>#N/A</v>
      </c>
      <c r="H138" s="504" t="e">
        <f ca="1">+IF(AND(ISNUMBER(OFFSET('Water Data'!$E$6,0,10*ROW('Water Data'!E132))),'Data Summary'!BW138="Yes"),OFFSET('Water Data'!$E$6,0,10*ROW('Water Data'!E132)),NA())</f>
        <v>#N/A</v>
      </c>
      <c r="I138" s="504" t="e">
        <f ca="1">+IF(AND(ISNUMBER(OFFSET('Water Data'!$E$9,0,10*ROW('Water Data'!E132))),'Data Summary'!BX138="Yes"),OFFSET('Water Data'!$E$9,0,10*ROW('Water Data'!E132)),NA())</f>
        <v>#N/A</v>
      </c>
      <c r="J138" s="504" t="e">
        <f ca="1">+IF(AND(ISNUMBER(OFFSET('Water Data'!$F$4,0,10*ROW('Water Data'!F132))),'Data Summary'!BY138="Yes"),100-OFFSET('Water Data'!$F$4,0,10*ROW('Water Data'!F132)),NA())</f>
        <v>#N/A</v>
      </c>
      <c r="K138" s="504" t="e">
        <f ca="1">+IF(AND(ISNUMBER(OFFSET('Water Data'!$F$6,0,10*ROW('Water Data'!F132))),'Data Summary'!BZ138="Yes"),OFFSET('Water Data'!$F$6,0,10*ROW('Water Data'!F132)),NA())</f>
        <v>#N/A</v>
      </c>
      <c r="L138" s="504" t="e">
        <f ca="1">+IF(AND(ISNUMBER(OFFSET('Water Data'!$F$9,0,10*ROW('Water Data'!F132))),'Data Summary'!CA138="Yes"),OFFSET('Water Data'!$F$9,0,10*ROW('Water Data'!F132)),NA())</f>
        <v>#N/A</v>
      </c>
      <c r="M138" s="504" t="e">
        <f ca="1">+IF(AND(ISNUMBER(OFFSET('Water Data'!$G$4,0,10*ROW('Water Data'!G132))),'Data Summary'!CB138="Yes"),100-OFFSET('Water Data'!$G$4,0,10*ROW('Water Data'!G132)),NA())</f>
        <v>#N/A</v>
      </c>
      <c r="N138" s="504" t="e">
        <f ca="1">+IF(AND(ISNUMBER(OFFSET('Water Data'!$G$6,0,10*ROW('Water Data'!G132))),'Data Summary'!CC138="Yes"),OFFSET('Water Data'!$G$6,0,10*ROW('Water Data'!G132)),NA())</f>
        <v>#N/A</v>
      </c>
      <c r="O138" s="504" t="e">
        <f ca="1">+IF(AND(ISNUMBER(OFFSET('Water Data'!$G$9,0,10*ROW('Water Data'!G132))),'Data Summary'!CD138="Yes"),OFFSET('Water Data'!$G$9,0,10*ROW('Water Data'!G132)),NA())</f>
        <v>#N/A</v>
      </c>
      <c r="P138" s="504" t="e">
        <f ca="1">+IF(AND(ISNUMBER(OFFSET('Water Data'!$H$4,0,10*ROW('Water Data'!H132))),'Data Summary'!CE138="Yes"),100-OFFSET('Water Data'!$H$4,0,10*ROW('Water Data'!H132)),NA())</f>
        <v>#N/A</v>
      </c>
      <c r="Q138" s="504" t="e">
        <f ca="1">+IF(AND(ISNUMBER(OFFSET('Water Data'!$H$6,0,10*ROW('Water Data'!H132))),'Data Summary'!CF138="Yes"),OFFSET('Water Data'!$H$6,0,10*ROW('Water Data'!H132)),NA())</f>
        <v>#N/A</v>
      </c>
      <c r="R138" s="504" t="e">
        <f ca="1">+IF(AND(ISNUMBER(OFFSET('Water Data'!$H$9,0,10*ROW('Water Data'!H132))),'Data Summary'!CG138="Yes"),OFFSET('Water Data'!$H$9,0,10*ROW('Water Data'!H132)),NA())</f>
        <v>#N/A</v>
      </c>
      <c r="S138" s="504" t="e">
        <f ca="1">+IF(AND(ISNUMBER(OFFSET('Water Data'!$I$4,0,10*ROW('Water Data'!I132))),'Data Summary'!CH138="Yes"),100-OFFSET('Water Data'!$I$4,0,10*ROW('Water Data'!I132)),NA())</f>
        <v>#N/A</v>
      </c>
      <c r="T138" s="504" t="e">
        <f ca="1">+IF(AND(ISNUMBER(OFFSET('Water Data'!$I$6,0,10*ROW('Water Data'!I132))),'Data Summary'!CI138="Yes"),OFFSET('Water Data'!$I$6,0,10*ROW('Water Data'!I132)),NA())</f>
        <v>#N/A</v>
      </c>
      <c r="U138" s="504" t="e">
        <f ca="1">+IF(AND(ISNUMBER(OFFSET('Water Data'!$I$9,0,10*ROW('Water Data'!I132))),'Data Summary'!CJ138="Yes"),OFFSET('Water Data'!$I$9,0,10*ROW('Water Data'!I132)),NA())</f>
        <v>#N/A</v>
      </c>
      <c r="V138" s="505" t="e">
        <f ca="1">+IF(AND(ISNUMBER(OFFSET('Sanitation Data'!$D$4,0,10*ROW('Sanitation Data'!D132))),'Data Summary'!CK138="Yes"),100-OFFSET('Sanitation Data'!$D$4,0,10*ROW('Sanitation Data'!D132)),NA())</f>
        <v>#N/A</v>
      </c>
      <c r="W138" s="505" t="e">
        <f ca="1">+IF(AND(ISNUMBER(OFFSET('Sanitation Data'!$D$6,0,10*ROW('Sanitation Data'!D132))),'Data Summary'!CL138="Yes"),OFFSET('Sanitation Data'!$D$6,0,10*ROW('Sanitation Data'!D132)),NA())</f>
        <v>#N/A</v>
      </c>
      <c r="X138" s="505" t="e">
        <f ca="1">+IF(AND(ISNUMBER(OFFSET('Sanitation Data'!$D$10,0,10*ROW('Sanitation Data'!D132))),'Data Summary'!CM138="Yes"),OFFSET('Sanitation Data'!$D$10,0,10*ROW('Sanitation Data'!D132)),NA())</f>
        <v>#N/A</v>
      </c>
      <c r="Y138" s="505" t="e">
        <f ca="1">+IF(AND(ISNUMBER(OFFSET('Sanitation Data'!$D$11,0,10*ROW('Sanitation Data'!D132))),'Data Summary'!CN138="Yes"),OFFSET('Sanitation Data'!$D$11,0,10*ROW('Sanitation Data'!D132)),NA())</f>
        <v>#N/A</v>
      </c>
      <c r="Z138" s="505" t="e">
        <f ca="1">+IF(AND(ISNUMBER(OFFSET('Sanitation Data'!$D$12,0,10*ROW('Sanitation Data'!D132))),'Data Summary'!CO138="Yes"),OFFSET('Sanitation Data'!$D$12,0,10*ROW('Sanitation Data'!D132)),NA())</f>
        <v>#N/A</v>
      </c>
      <c r="AA138" s="505" t="e">
        <f ca="1">+IF(AND(ISNUMBER(OFFSET('Sanitation Data'!$E$4,0,10*ROW('Sanitation Data'!E132))),'Data Summary'!CP138="Yes"),100-OFFSET('Sanitation Data'!$E$4,0,10*ROW('Sanitation Data'!E132)),NA())</f>
        <v>#N/A</v>
      </c>
      <c r="AB138" s="505" t="e">
        <f ca="1">+IF(AND(ISNUMBER(OFFSET('Sanitation Data'!$E$6,0,10*ROW('Sanitation Data'!E132))),'Data Summary'!CQ138="Yes"),OFFSET('Sanitation Data'!$E$6,0,10*ROW('Sanitation Data'!E132)),NA())</f>
        <v>#N/A</v>
      </c>
      <c r="AC138" s="505" t="e">
        <f ca="1">+IF(AND(ISNUMBER(OFFSET('Sanitation Data'!$E$10,0,10*ROW('Sanitation Data'!E132))),'Data Summary'!CR138="Yes"),OFFSET('Sanitation Data'!$E$10,0,10*ROW('Sanitation Data'!E132)),NA())</f>
        <v>#N/A</v>
      </c>
      <c r="AD138" s="505" t="e">
        <f ca="1">+IF(AND(ISNUMBER(OFFSET('Sanitation Data'!$E$11,0,10*ROW('Sanitation Data'!E132))),'Data Summary'!CS138="Yes"),OFFSET('Sanitation Data'!$E$11,0,10*ROW('Sanitation Data'!E132)),NA())</f>
        <v>#N/A</v>
      </c>
      <c r="AE138" s="505" t="e">
        <f ca="1">+IF(AND(ISNUMBER(OFFSET('Sanitation Data'!$E$12,0,10*ROW('Sanitation Data'!E132))),'Data Summary'!CT138="Yes"),OFFSET('Sanitation Data'!$E$12,0,10*ROW('Sanitation Data'!E132)),NA())</f>
        <v>#N/A</v>
      </c>
      <c r="AF138" s="505" t="e">
        <f ca="1">+IF(AND(ISNUMBER(OFFSET('Sanitation Data'!$F$4,0,10*ROW('Sanitation Data'!F132))),'Data Summary'!CU138="Yes"),100-OFFSET('Sanitation Data'!$F$4,0,10*ROW('Sanitation Data'!F132)),NA())</f>
        <v>#N/A</v>
      </c>
      <c r="AG138" s="505" t="e">
        <f ca="1">+IF(AND(ISNUMBER(OFFSET('Sanitation Data'!$F$6,0,10*ROW('Sanitation Data'!F132))),'Data Summary'!CV138="Yes"),OFFSET('Sanitation Data'!$F$6,0,10*ROW('Sanitation Data'!F132)),NA())</f>
        <v>#N/A</v>
      </c>
      <c r="AH138" s="505" t="e">
        <f ca="1">+IF(AND(ISNUMBER(OFFSET('Sanitation Data'!$F$10,0,10*ROW('Sanitation Data'!F132))),'Data Summary'!CW138="Yes"),OFFSET('Sanitation Data'!$F$10,0,10*ROW('Sanitation Data'!F132)),NA())</f>
        <v>#N/A</v>
      </c>
      <c r="AI138" s="505" t="e">
        <f ca="1">+IF(AND(ISNUMBER(OFFSET('Sanitation Data'!$F$11,0,10*ROW('Sanitation Data'!F132))),'Data Summary'!CX138="Yes"),OFFSET('Sanitation Data'!$F$11,0,10*ROW('Sanitation Data'!F132)),NA())</f>
        <v>#N/A</v>
      </c>
      <c r="AJ138" s="505" t="e">
        <f ca="1">+IF(AND(ISNUMBER(OFFSET('Sanitation Data'!$F$12,0,10*ROW('Sanitation Data'!F132))),'Data Summary'!CY138="Yes"),OFFSET('Sanitation Data'!$F$12,0,10*ROW('Sanitation Data'!F132)),NA())</f>
        <v>#N/A</v>
      </c>
      <c r="AK138" s="505" t="e">
        <f ca="1">+IF(AND(ISNUMBER(OFFSET('Sanitation Data'!$G$4,0,10*ROW('Sanitation Data'!G132))),'Data Summary'!CZ138="Yes"),100-OFFSET('Sanitation Data'!$G$4,0,10*ROW('Sanitation Data'!G132)),NA())</f>
        <v>#N/A</v>
      </c>
      <c r="AL138" s="505" t="e">
        <f ca="1">+IF(AND(ISNUMBER(OFFSET('Sanitation Data'!$G$6,0,10*ROW('Sanitation Data'!G132))),'Data Summary'!DA138="Yes"),OFFSET('Sanitation Data'!$G$6,0,10*ROW('Sanitation Data'!G132)),NA())</f>
        <v>#N/A</v>
      </c>
      <c r="AM138" s="505" t="e">
        <f ca="1">+IF(AND(ISNUMBER(OFFSET('Sanitation Data'!$G$10,0,10*ROW('Sanitation Data'!G132))),'Data Summary'!DB138="Yes"),OFFSET('Sanitation Data'!$G$10,0,10*ROW('Sanitation Data'!G132)),NA())</f>
        <v>#N/A</v>
      </c>
      <c r="AN138" s="505" t="e">
        <f ca="1">+IF(AND(ISNUMBER(OFFSET('Sanitation Data'!$G$11,0,10*ROW('Sanitation Data'!G132))),'Data Summary'!DC138="Yes"),OFFSET('Sanitation Data'!$G$11,0,10*ROW('Sanitation Data'!G132)),NA())</f>
        <v>#N/A</v>
      </c>
      <c r="AO138" s="505" t="e">
        <f ca="1">+IF(AND(ISNUMBER(OFFSET('Sanitation Data'!$G$12,0,10*ROW('Sanitation Data'!G132))),'Data Summary'!DD138="Yes"),OFFSET('Sanitation Data'!$G$12,0,10*ROW('Sanitation Data'!G132)),NA())</f>
        <v>#N/A</v>
      </c>
      <c r="AP138" s="505" t="e">
        <f ca="1">+IF(AND(ISNUMBER(OFFSET('Sanitation Data'!$H$4,0,10*ROW('Sanitation Data'!H132))),'Data Summary'!DE138="Yes"),100-OFFSET('Sanitation Data'!$H$4,0,10*ROW('Sanitation Data'!H132)),NA())</f>
        <v>#N/A</v>
      </c>
      <c r="AQ138" s="505" t="e">
        <f ca="1">+IF(AND(ISNUMBER(OFFSET('Sanitation Data'!$H$6,0,10*ROW('Sanitation Data'!H132))),'Data Summary'!DF138="Yes"),OFFSET('Sanitation Data'!$H$6,0,10*ROW('Sanitation Data'!H132)),NA())</f>
        <v>#N/A</v>
      </c>
      <c r="AR138" s="505" t="e">
        <f ca="1">+IF(AND(ISNUMBER(OFFSET('Sanitation Data'!$H$10,0,10*ROW('Sanitation Data'!H132))),'Data Summary'!DG138="Yes"),OFFSET('Sanitation Data'!$H$10,0,10*ROW('Sanitation Data'!H132)),NA())</f>
        <v>#N/A</v>
      </c>
      <c r="AS138" s="505" t="e">
        <f ca="1">+IF(AND(ISNUMBER(OFFSET('Sanitation Data'!$H$11,0,10*ROW('Sanitation Data'!H132))),'Data Summary'!DH138="Yes"),OFFSET('Sanitation Data'!$H$11,0,10*ROW('Sanitation Data'!H132)),NA())</f>
        <v>#N/A</v>
      </c>
      <c r="AT138" s="505" t="e">
        <f ca="1">+IF(AND(ISNUMBER(OFFSET('Sanitation Data'!$H$12,0,10*ROW('Sanitation Data'!H132))),'Data Summary'!DI138="Yes"),OFFSET('Sanitation Data'!$H$12,0,10*ROW('Sanitation Data'!H132)),NA())</f>
        <v>#N/A</v>
      </c>
      <c r="AU138" s="505" t="e">
        <f ca="1">+IF(AND(ISNUMBER(OFFSET('Sanitation Data'!$I$4,0,10*ROW('Sanitation Data'!I132))),'Data Summary'!DJ138="Yes"),100-OFFSET('Sanitation Data'!$I$4,0,10*ROW('Sanitation Data'!I132)),NA())</f>
        <v>#N/A</v>
      </c>
      <c r="AV138" s="505" t="e">
        <f ca="1">+IF(AND(ISNUMBER(OFFSET('Sanitation Data'!$I$6,0,10*ROW('Sanitation Data'!I132))),'Data Summary'!DK138="Yes"),OFFSET('Sanitation Data'!$I$6,0,10*ROW('Sanitation Data'!I132)),NA())</f>
        <v>#N/A</v>
      </c>
      <c r="AW138" s="505" t="e">
        <f ca="1">+IF(AND(ISNUMBER(OFFSET('Sanitation Data'!$I$10,0,10*ROW('Sanitation Data'!I132))),'Data Summary'!DL138="Yes"),OFFSET('Sanitation Data'!$I$10,0,10*ROW('Sanitation Data'!I132)),NA())</f>
        <v>#N/A</v>
      </c>
      <c r="AX138" s="505" t="e">
        <f ca="1">+IF(AND(ISNUMBER(OFFSET('Sanitation Data'!$I$11,0,10*ROW('Sanitation Data'!I132))),'Data Summary'!DM138="Yes"),OFFSET('Sanitation Data'!$I$11,0,10*ROW('Sanitation Data'!I132)),NA())</f>
        <v>#N/A</v>
      </c>
      <c r="AY138" s="505" t="e">
        <f ca="1">+IF(AND(ISNUMBER(OFFSET('Sanitation Data'!$I$12,0,10*ROW('Sanitation Data'!I132))),'Data Summary'!DN138="Yes"),OFFSET('Sanitation Data'!$I$12,0,10*ROW('Sanitation Data'!I132)),NA())</f>
        <v>#N/A</v>
      </c>
      <c r="AZ138" s="506" t="e">
        <f ca="1">+IF(AND(ISNUMBER(OFFSET('Hygiene Data'!$D$5,0,10*ROW('Hygiene Data'!D132))),'Data Summary'!DO138="Yes"),OFFSET('Hygiene Data'!$D$5,0,10*ROW('Hygiene Data'!D132)),NA())</f>
        <v>#N/A</v>
      </c>
      <c r="BA138" s="506" t="e">
        <f ca="1">+IF(AND(ISNUMBER(OFFSET('Hygiene Data'!$D$7,0,10*ROW('Hygiene Data'!D132))),'Data Summary'!DP138="Yes"),OFFSET('Hygiene Data'!$D$7,0,10*ROW('Hygiene Data'!D132)),NA())</f>
        <v>#N/A</v>
      </c>
      <c r="BB138" s="506" t="e">
        <f ca="1">+IF(AND(ISNUMBER(OFFSET('Hygiene Data'!$D$9,0,10*ROW('Hygiene Data'!D132))),'Data Summary'!DQ138="Yes"),OFFSET('Hygiene Data'!$D$9,0,10*ROW('Hygiene Data'!D132)),NA())</f>
        <v>#N/A</v>
      </c>
      <c r="BC138" s="506" t="e">
        <f ca="1">+IF(AND(ISNUMBER(OFFSET('Hygiene Data'!$E$5,0,10*ROW('Hygiene Data'!E132))),'Data Summary'!DR138="Yes"),OFFSET('Hygiene Data'!$E$5,0,10*ROW('Hygiene Data'!E132)),NA())</f>
        <v>#N/A</v>
      </c>
      <c r="BD138" s="506" t="e">
        <f ca="1">+IF(AND(ISNUMBER(OFFSET('Hygiene Data'!$E$7,0,10*ROW('Hygiene Data'!E132))),'Data Summary'!DS138="Yes"),OFFSET('Hygiene Data'!$E$7,0,10*ROW('Hygiene Data'!E132)),NA())</f>
        <v>#N/A</v>
      </c>
      <c r="BE138" s="506" t="e">
        <f ca="1">+IF(AND(ISNUMBER(OFFSET('Hygiene Data'!$E$9,0,10*ROW('Hygiene Data'!E132))),'Data Summary'!DT138="Yes"),OFFSET('Hygiene Data'!$E$9,0,10*ROW('Hygiene Data'!E132)),NA())</f>
        <v>#N/A</v>
      </c>
      <c r="BF138" s="506" t="e">
        <f ca="1">+IF(AND(ISNUMBER(OFFSET('Hygiene Data'!$F$5,0,10*ROW('Hygiene Data'!F132))),'Data Summary'!DU138="Yes"),OFFSET('Hygiene Data'!$F$5,0,10*ROW('Hygiene Data'!F132)),NA())</f>
        <v>#N/A</v>
      </c>
      <c r="BG138" s="506" t="e">
        <f ca="1">+IF(AND(ISNUMBER(OFFSET('Hygiene Data'!$F$7,0,10*ROW('Hygiene Data'!F132))),'Data Summary'!DV138="Yes"),OFFSET('Hygiene Data'!$F$7,0,10*ROW('Hygiene Data'!F132)),NA())</f>
        <v>#N/A</v>
      </c>
      <c r="BH138" s="506" t="e">
        <f ca="1">+IF(AND(ISNUMBER(OFFSET('Hygiene Data'!$F$9,0,10*ROW('Hygiene Data'!F132))),'Data Summary'!DW138="Yes"),OFFSET('Hygiene Data'!$F$9,0,10*ROW('Hygiene Data'!F132)),NA())</f>
        <v>#N/A</v>
      </c>
      <c r="BI138" s="506" t="e">
        <f ca="1">+IF(AND(ISNUMBER(OFFSET('Hygiene Data'!$G$5,0,10*ROW('Hygiene Data'!G132))),'Data Summary'!DX138="Yes"),OFFSET('Hygiene Data'!$G$5,0,10*ROW('Hygiene Data'!G132)),NA())</f>
        <v>#N/A</v>
      </c>
      <c r="BJ138" s="506" t="e">
        <f ca="1">+IF(AND(ISNUMBER(OFFSET('Hygiene Data'!$G$7,0,10*ROW('Hygiene Data'!G132))),'Data Summary'!DY138="Yes"),OFFSET('Hygiene Data'!$G$7,0,10*ROW('Hygiene Data'!G132)),NA())</f>
        <v>#N/A</v>
      </c>
      <c r="BK138" s="506" t="e">
        <f ca="1">+IF(AND(ISNUMBER(OFFSET('Hygiene Data'!$G$9,0,10*ROW('Hygiene Data'!G132))),'Data Summary'!DZ138="Yes"),OFFSET('Hygiene Data'!$G$9,0,10*ROW('Hygiene Data'!G132)),NA())</f>
        <v>#N/A</v>
      </c>
      <c r="BL138" s="506" t="e">
        <f ca="1">+IF(AND(ISNUMBER(OFFSET('Hygiene Data'!$H$5,0,10*ROW('Hygiene Data'!H132))),'Data Summary'!EA138="Yes"),OFFSET('Hygiene Data'!$H$5,0,10*ROW('Hygiene Data'!H132)),NA())</f>
        <v>#N/A</v>
      </c>
      <c r="BM138" s="506" t="e">
        <f ca="1">+IF(AND(ISNUMBER(OFFSET('Hygiene Data'!$H$7,0,10*ROW('Hygiene Data'!H132))),'Data Summary'!EB138="Yes"),OFFSET('Hygiene Data'!$H$7,0,10*ROW('Hygiene Data'!H132)),NA())</f>
        <v>#N/A</v>
      </c>
      <c r="BN138" s="506" t="e">
        <f ca="1">+IF(AND(ISNUMBER(OFFSET('Hygiene Data'!$H$9,0,10*ROW('Hygiene Data'!H132))),'Data Summary'!EC138="Yes"),OFFSET('Hygiene Data'!$H$9,0,10*ROW('Hygiene Data'!H132)),NA())</f>
        <v>#N/A</v>
      </c>
      <c r="BO138" s="506" t="e">
        <f ca="1">+IF(AND(ISNUMBER(OFFSET('Hygiene Data'!$I$5,0,10*ROW('Hygiene Data'!I132))),'Data Summary'!ED138="Yes"),OFFSET('Hygiene Data'!$I$5,0,10*ROW('Hygiene Data'!I132)),NA())</f>
        <v>#N/A</v>
      </c>
      <c r="BP138" s="506" t="e">
        <f ca="1">+IF(AND(ISNUMBER(OFFSET('Hygiene Data'!$I$7,0,10*ROW('Hygiene Data'!I132))),'Data Summary'!EE138="Yes"),OFFSET('Hygiene Data'!$I$7,0,10*ROW('Hygiene Data'!I132)),NA())</f>
        <v>#N/A</v>
      </c>
      <c r="BQ138" s="506" t="e">
        <f ca="1">+IF(AND(ISNUMBER(OFFSET('Hygiene Data'!$I$9,0,10*ROW('Hygiene Data'!I132))),'Data Summary'!EF138="Yes"),OFFSET('Hygiene Data'!$I$9,0,10*ROW('Hygiene Data'!I132)),NA())</f>
        <v>#N/A</v>
      </c>
    </row>
    <row r="139" spans="1:69" x14ac:dyDescent="0.25">
      <c r="A139" s="502" t="e">
        <f ca="1">+RIGHT('Data Summary'!A139,LEN('Data Summary'!A139)-9)</f>
        <v>#VALUE!</v>
      </c>
      <c r="B139" s="476" t="str">
        <f ca="1">+IF(ISTEXT('Data Summary'!B139),'Data Summary'!B139,"")</f>
        <v/>
      </c>
      <c r="C139" s="503" t="e">
        <f ca="1">+VALUE('Data Summary'!C139)</f>
        <v>#VALUE!</v>
      </c>
      <c r="D139" s="504" t="e">
        <f ca="1">+IF(AND(ISNUMBER(OFFSET('Water Data'!$D$4,0,10*ROW('Water Data'!D133))),'Data Summary'!BS139="Yes"),100-OFFSET('Water Data'!$D$4,0,10*ROW('Water Data'!D133)),NA())</f>
        <v>#N/A</v>
      </c>
      <c r="E139" s="504" t="e">
        <f ca="1">+IF(AND(ISNUMBER(OFFSET('Water Data'!$D$6,0,10*ROW('Water Data'!D133))),'Data Summary'!BT139="Yes"),OFFSET('Water Data'!$D$6,0,10*ROW('Water Data'!D133)),NA())</f>
        <v>#N/A</v>
      </c>
      <c r="F139" s="504" t="e">
        <f ca="1">+IF(AND(ISNUMBER(OFFSET('Water Data'!$D$9,0,10*ROW('Water Data'!D133))),'Data Summary'!BU139="Yes"),OFFSET('Water Data'!$D$9,0,10*ROW('Water Data'!D133)),NA())</f>
        <v>#N/A</v>
      </c>
      <c r="G139" s="504" t="e">
        <f ca="1">+IF(AND(ISNUMBER(OFFSET('Water Data'!$E$4,0,10*ROW('Water Data'!E133))),'Data Summary'!BV139="Yes"),100-OFFSET('Water Data'!$E$4,0,10*ROW('Water Data'!E133)),NA())</f>
        <v>#N/A</v>
      </c>
      <c r="H139" s="504" t="e">
        <f ca="1">+IF(AND(ISNUMBER(OFFSET('Water Data'!$E$6,0,10*ROW('Water Data'!E133))),'Data Summary'!BW139="Yes"),OFFSET('Water Data'!$E$6,0,10*ROW('Water Data'!E133)),NA())</f>
        <v>#N/A</v>
      </c>
      <c r="I139" s="504" t="e">
        <f ca="1">+IF(AND(ISNUMBER(OFFSET('Water Data'!$E$9,0,10*ROW('Water Data'!E133))),'Data Summary'!BX139="Yes"),OFFSET('Water Data'!$E$9,0,10*ROW('Water Data'!E133)),NA())</f>
        <v>#N/A</v>
      </c>
      <c r="J139" s="504" t="e">
        <f ca="1">+IF(AND(ISNUMBER(OFFSET('Water Data'!$F$4,0,10*ROW('Water Data'!F133))),'Data Summary'!BY139="Yes"),100-OFFSET('Water Data'!$F$4,0,10*ROW('Water Data'!F133)),NA())</f>
        <v>#N/A</v>
      </c>
      <c r="K139" s="504" t="e">
        <f ca="1">+IF(AND(ISNUMBER(OFFSET('Water Data'!$F$6,0,10*ROW('Water Data'!F133))),'Data Summary'!BZ139="Yes"),OFFSET('Water Data'!$F$6,0,10*ROW('Water Data'!F133)),NA())</f>
        <v>#N/A</v>
      </c>
      <c r="L139" s="504" t="e">
        <f ca="1">+IF(AND(ISNUMBER(OFFSET('Water Data'!$F$9,0,10*ROW('Water Data'!F133))),'Data Summary'!CA139="Yes"),OFFSET('Water Data'!$F$9,0,10*ROW('Water Data'!F133)),NA())</f>
        <v>#N/A</v>
      </c>
      <c r="M139" s="504" t="e">
        <f ca="1">+IF(AND(ISNUMBER(OFFSET('Water Data'!$G$4,0,10*ROW('Water Data'!G133))),'Data Summary'!CB139="Yes"),100-OFFSET('Water Data'!$G$4,0,10*ROW('Water Data'!G133)),NA())</f>
        <v>#N/A</v>
      </c>
      <c r="N139" s="504" t="e">
        <f ca="1">+IF(AND(ISNUMBER(OFFSET('Water Data'!$G$6,0,10*ROW('Water Data'!G133))),'Data Summary'!CC139="Yes"),OFFSET('Water Data'!$G$6,0,10*ROW('Water Data'!G133)),NA())</f>
        <v>#N/A</v>
      </c>
      <c r="O139" s="504" t="e">
        <f ca="1">+IF(AND(ISNUMBER(OFFSET('Water Data'!$G$9,0,10*ROW('Water Data'!G133))),'Data Summary'!CD139="Yes"),OFFSET('Water Data'!$G$9,0,10*ROW('Water Data'!G133)),NA())</f>
        <v>#N/A</v>
      </c>
      <c r="P139" s="504" t="e">
        <f ca="1">+IF(AND(ISNUMBER(OFFSET('Water Data'!$H$4,0,10*ROW('Water Data'!H133))),'Data Summary'!CE139="Yes"),100-OFFSET('Water Data'!$H$4,0,10*ROW('Water Data'!H133)),NA())</f>
        <v>#N/A</v>
      </c>
      <c r="Q139" s="504" t="e">
        <f ca="1">+IF(AND(ISNUMBER(OFFSET('Water Data'!$H$6,0,10*ROW('Water Data'!H133))),'Data Summary'!CF139="Yes"),OFFSET('Water Data'!$H$6,0,10*ROW('Water Data'!H133)),NA())</f>
        <v>#N/A</v>
      </c>
      <c r="R139" s="504" t="e">
        <f ca="1">+IF(AND(ISNUMBER(OFFSET('Water Data'!$H$9,0,10*ROW('Water Data'!H133))),'Data Summary'!CG139="Yes"),OFFSET('Water Data'!$H$9,0,10*ROW('Water Data'!H133)),NA())</f>
        <v>#N/A</v>
      </c>
      <c r="S139" s="504" t="e">
        <f ca="1">+IF(AND(ISNUMBER(OFFSET('Water Data'!$I$4,0,10*ROW('Water Data'!I133))),'Data Summary'!CH139="Yes"),100-OFFSET('Water Data'!$I$4,0,10*ROW('Water Data'!I133)),NA())</f>
        <v>#N/A</v>
      </c>
      <c r="T139" s="504" t="e">
        <f ca="1">+IF(AND(ISNUMBER(OFFSET('Water Data'!$I$6,0,10*ROW('Water Data'!I133))),'Data Summary'!CI139="Yes"),OFFSET('Water Data'!$I$6,0,10*ROW('Water Data'!I133)),NA())</f>
        <v>#N/A</v>
      </c>
      <c r="U139" s="504" t="e">
        <f ca="1">+IF(AND(ISNUMBER(OFFSET('Water Data'!$I$9,0,10*ROW('Water Data'!I133))),'Data Summary'!CJ139="Yes"),OFFSET('Water Data'!$I$9,0,10*ROW('Water Data'!I133)),NA())</f>
        <v>#N/A</v>
      </c>
      <c r="V139" s="505" t="e">
        <f ca="1">+IF(AND(ISNUMBER(OFFSET('Sanitation Data'!$D$4,0,10*ROW('Sanitation Data'!D133))),'Data Summary'!CK139="Yes"),100-OFFSET('Sanitation Data'!$D$4,0,10*ROW('Sanitation Data'!D133)),NA())</f>
        <v>#N/A</v>
      </c>
      <c r="W139" s="505" t="e">
        <f ca="1">+IF(AND(ISNUMBER(OFFSET('Sanitation Data'!$D$6,0,10*ROW('Sanitation Data'!D133))),'Data Summary'!CL139="Yes"),OFFSET('Sanitation Data'!$D$6,0,10*ROW('Sanitation Data'!D133)),NA())</f>
        <v>#N/A</v>
      </c>
      <c r="X139" s="505" t="e">
        <f ca="1">+IF(AND(ISNUMBER(OFFSET('Sanitation Data'!$D$10,0,10*ROW('Sanitation Data'!D133))),'Data Summary'!CM139="Yes"),OFFSET('Sanitation Data'!$D$10,0,10*ROW('Sanitation Data'!D133)),NA())</f>
        <v>#N/A</v>
      </c>
      <c r="Y139" s="505" t="e">
        <f ca="1">+IF(AND(ISNUMBER(OFFSET('Sanitation Data'!$D$11,0,10*ROW('Sanitation Data'!D133))),'Data Summary'!CN139="Yes"),OFFSET('Sanitation Data'!$D$11,0,10*ROW('Sanitation Data'!D133)),NA())</f>
        <v>#N/A</v>
      </c>
      <c r="Z139" s="505" t="e">
        <f ca="1">+IF(AND(ISNUMBER(OFFSET('Sanitation Data'!$D$12,0,10*ROW('Sanitation Data'!D133))),'Data Summary'!CO139="Yes"),OFFSET('Sanitation Data'!$D$12,0,10*ROW('Sanitation Data'!D133)),NA())</f>
        <v>#N/A</v>
      </c>
      <c r="AA139" s="505" t="e">
        <f ca="1">+IF(AND(ISNUMBER(OFFSET('Sanitation Data'!$E$4,0,10*ROW('Sanitation Data'!E133))),'Data Summary'!CP139="Yes"),100-OFFSET('Sanitation Data'!$E$4,0,10*ROW('Sanitation Data'!E133)),NA())</f>
        <v>#N/A</v>
      </c>
      <c r="AB139" s="505" t="e">
        <f ca="1">+IF(AND(ISNUMBER(OFFSET('Sanitation Data'!$E$6,0,10*ROW('Sanitation Data'!E133))),'Data Summary'!CQ139="Yes"),OFFSET('Sanitation Data'!$E$6,0,10*ROW('Sanitation Data'!E133)),NA())</f>
        <v>#N/A</v>
      </c>
      <c r="AC139" s="505" t="e">
        <f ca="1">+IF(AND(ISNUMBER(OFFSET('Sanitation Data'!$E$10,0,10*ROW('Sanitation Data'!E133))),'Data Summary'!CR139="Yes"),OFFSET('Sanitation Data'!$E$10,0,10*ROW('Sanitation Data'!E133)),NA())</f>
        <v>#N/A</v>
      </c>
      <c r="AD139" s="505" t="e">
        <f ca="1">+IF(AND(ISNUMBER(OFFSET('Sanitation Data'!$E$11,0,10*ROW('Sanitation Data'!E133))),'Data Summary'!CS139="Yes"),OFFSET('Sanitation Data'!$E$11,0,10*ROW('Sanitation Data'!E133)),NA())</f>
        <v>#N/A</v>
      </c>
      <c r="AE139" s="505" t="e">
        <f ca="1">+IF(AND(ISNUMBER(OFFSET('Sanitation Data'!$E$12,0,10*ROW('Sanitation Data'!E133))),'Data Summary'!CT139="Yes"),OFFSET('Sanitation Data'!$E$12,0,10*ROW('Sanitation Data'!E133)),NA())</f>
        <v>#N/A</v>
      </c>
      <c r="AF139" s="505" t="e">
        <f ca="1">+IF(AND(ISNUMBER(OFFSET('Sanitation Data'!$F$4,0,10*ROW('Sanitation Data'!F133))),'Data Summary'!CU139="Yes"),100-OFFSET('Sanitation Data'!$F$4,0,10*ROW('Sanitation Data'!F133)),NA())</f>
        <v>#N/A</v>
      </c>
      <c r="AG139" s="505" t="e">
        <f ca="1">+IF(AND(ISNUMBER(OFFSET('Sanitation Data'!$F$6,0,10*ROW('Sanitation Data'!F133))),'Data Summary'!CV139="Yes"),OFFSET('Sanitation Data'!$F$6,0,10*ROW('Sanitation Data'!F133)),NA())</f>
        <v>#N/A</v>
      </c>
      <c r="AH139" s="505" t="e">
        <f ca="1">+IF(AND(ISNUMBER(OFFSET('Sanitation Data'!$F$10,0,10*ROW('Sanitation Data'!F133))),'Data Summary'!CW139="Yes"),OFFSET('Sanitation Data'!$F$10,0,10*ROW('Sanitation Data'!F133)),NA())</f>
        <v>#N/A</v>
      </c>
      <c r="AI139" s="505" t="e">
        <f ca="1">+IF(AND(ISNUMBER(OFFSET('Sanitation Data'!$F$11,0,10*ROW('Sanitation Data'!F133))),'Data Summary'!CX139="Yes"),OFFSET('Sanitation Data'!$F$11,0,10*ROW('Sanitation Data'!F133)),NA())</f>
        <v>#N/A</v>
      </c>
      <c r="AJ139" s="505" t="e">
        <f ca="1">+IF(AND(ISNUMBER(OFFSET('Sanitation Data'!$F$12,0,10*ROW('Sanitation Data'!F133))),'Data Summary'!CY139="Yes"),OFFSET('Sanitation Data'!$F$12,0,10*ROW('Sanitation Data'!F133)),NA())</f>
        <v>#N/A</v>
      </c>
      <c r="AK139" s="505" t="e">
        <f ca="1">+IF(AND(ISNUMBER(OFFSET('Sanitation Data'!$G$4,0,10*ROW('Sanitation Data'!G133))),'Data Summary'!CZ139="Yes"),100-OFFSET('Sanitation Data'!$G$4,0,10*ROW('Sanitation Data'!G133)),NA())</f>
        <v>#N/A</v>
      </c>
      <c r="AL139" s="505" t="e">
        <f ca="1">+IF(AND(ISNUMBER(OFFSET('Sanitation Data'!$G$6,0,10*ROW('Sanitation Data'!G133))),'Data Summary'!DA139="Yes"),OFFSET('Sanitation Data'!$G$6,0,10*ROW('Sanitation Data'!G133)),NA())</f>
        <v>#N/A</v>
      </c>
      <c r="AM139" s="505" t="e">
        <f ca="1">+IF(AND(ISNUMBER(OFFSET('Sanitation Data'!$G$10,0,10*ROW('Sanitation Data'!G133))),'Data Summary'!DB139="Yes"),OFFSET('Sanitation Data'!$G$10,0,10*ROW('Sanitation Data'!G133)),NA())</f>
        <v>#N/A</v>
      </c>
      <c r="AN139" s="505" t="e">
        <f ca="1">+IF(AND(ISNUMBER(OFFSET('Sanitation Data'!$G$11,0,10*ROW('Sanitation Data'!G133))),'Data Summary'!DC139="Yes"),OFFSET('Sanitation Data'!$G$11,0,10*ROW('Sanitation Data'!G133)),NA())</f>
        <v>#N/A</v>
      </c>
      <c r="AO139" s="505" t="e">
        <f ca="1">+IF(AND(ISNUMBER(OFFSET('Sanitation Data'!$G$12,0,10*ROW('Sanitation Data'!G133))),'Data Summary'!DD139="Yes"),OFFSET('Sanitation Data'!$G$12,0,10*ROW('Sanitation Data'!G133)),NA())</f>
        <v>#N/A</v>
      </c>
      <c r="AP139" s="505" t="e">
        <f ca="1">+IF(AND(ISNUMBER(OFFSET('Sanitation Data'!$H$4,0,10*ROW('Sanitation Data'!H133))),'Data Summary'!DE139="Yes"),100-OFFSET('Sanitation Data'!$H$4,0,10*ROW('Sanitation Data'!H133)),NA())</f>
        <v>#N/A</v>
      </c>
      <c r="AQ139" s="505" t="e">
        <f ca="1">+IF(AND(ISNUMBER(OFFSET('Sanitation Data'!$H$6,0,10*ROW('Sanitation Data'!H133))),'Data Summary'!DF139="Yes"),OFFSET('Sanitation Data'!$H$6,0,10*ROW('Sanitation Data'!H133)),NA())</f>
        <v>#N/A</v>
      </c>
      <c r="AR139" s="505" t="e">
        <f ca="1">+IF(AND(ISNUMBER(OFFSET('Sanitation Data'!$H$10,0,10*ROW('Sanitation Data'!H133))),'Data Summary'!DG139="Yes"),OFFSET('Sanitation Data'!$H$10,0,10*ROW('Sanitation Data'!H133)),NA())</f>
        <v>#N/A</v>
      </c>
      <c r="AS139" s="505" t="e">
        <f ca="1">+IF(AND(ISNUMBER(OFFSET('Sanitation Data'!$H$11,0,10*ROW('Sanitation Data'!H133))),'Data Summary'!DH139="Yes"),OFFSET('Sanitation Data'!$H$11,0,10*ROW('Sanitation Data'!H133)),NA())</f>
        <v>#N/A</v>
      </c>
      <c r="AT139" s="505" t="e">
        <f ca="1">+IF(AND(ISNUMBER(OFFSET('Sanitation Data'!$H$12,0,10*ROW('Sanitation Data'!H133))),'Data Summary'!DI139="Yes"),OFFSET('Sanitation Data'!$H$12,0,10*ROW('Sanitation Data'!H133)),NA())</f>
        <v>#N/A</v>
      </c>
      <c r="AU139" s="505" t="e">
        <f ca="1">+IF(AND(ISNUMBER(OFFSET('Sanitation Data'!$I$4,0,10*ROW('Sanitation Data'!I133))),'Data Summary'!DJ139="Yes"),100-OFFSET('Sanitation Data'!$I$4,0,10*ROW('Sanitation Data'!I133)),NA())</f>
        <v>#N/A</v>
      </c>
      <c r="AV139" s="505" t="e">
        <f ca="1">+IF(AND(ISNUMBER(OFFSET('Sanitation Data'!$I$6,0,10*ROW('Sanitation Data'!I133))),'Data Summary'!DK139="Yes"),OFFSET('Sanitation Data'!$I$6,0,10*ROW('Sanitation Data'!I133)),NA())</f>
        <v>#N/A</v>
      </c>
      <c r="AW139" s="505" t="e">
        <f ca="1">+IF(AND(ISNUMBER(OFFSET('Sanitation Data'!$I$10,0,10*ROW('Sanitation Data'!I133))),'Data Summary'!DL139="Yes"),OFFSET('Sanitation Data'!$I$10,0,10*ROW('Sanitation Data'!I133)),NA())</f>
        <v>#N/A</v>
      </c>
      <c r="AX139" s="505" t="e">
        <f ca="1">+IF(AND(ISNUMBER(OFFSET('Sanitation Data'!$I$11,0,10*ROW('Sanitation Data'!I133))),'Data Summary'!DM139="Yes"),OFFSET('Sanitation Data'!$I$11,0,10*ROW('Sanitation Data'!I133)),NA())</f>
        <v>#N/A</v>
      </c>
      <c r="AY139" s="505" t="e">
        <f ca="1">+IF(AND(ISNUMBER(OFFSET('Sanitation Data'!$I$12,0,10*ROW('Sanitation Data'!I133))),'Data Summary'!DN139="Yes"),OFFSET('Sanitation Data'!$I$12,0,10*ROW('Sanitation Data'!I133)),NA())</f>
        <v>#N/A</v>
      </c>
      <c r="AZ139" s="506" t="e">
        <f ca="1">+IF(AND(ISNUMBER(OFFSET('Hygiene Data'!$D$5,0,10*ROW('Hygiene Data'!D133))),'Data Summary'!DO139="Yes"),OFFSET('Hygiene Data'!$D$5,0,10*ROW('Hygiene Data'!D133)),NA())</f>
        <v>#N/A</v>
      </c>
      <c r="BA139" s="506" t="e">
        <f ca="1">+IF(AND(ISNUMBER(OFFSET('Hygiene Data'!$D$7,0,10*ROW('Hygiene Data'!D133))),'Data Summary'!DP139="Yes"),OFFSET('Hygiene Data'!$D$7,0,10*ROW('Hygiene Data'!D133)),NA())</f>
        <v>#N/A</v>
      </c>
      <c r="BB139" s="506" t="e">
        <f ca="1">+IF(AND(ISNUMBER(OFFSET('Hygiene Data'!$D$9,0,10*ROW('Hygiene Data'!D133))),'Data Summary'!DQ139="Yes"),OFFSET('Hygiene Data'!$D$9,0,10*ROW('Hygiene Data'!D133)),NA())</f>
        <v>#N/A</v>
      </c>
      <c r="BC139" s="506" t="e">
        <f ca="1">+IF(AND(ISNUMBER(OFFSET('Hygiene Data'!$E$5,0,10*ROW('Hygiene Data'!E133))),'Data Summary'!DR139="Yes"),OFFSET('Hygiene Data'!$E$5,0,10*ROW('Hygiene Data'!E133)),NA())</f>
        <v>#N/A</v>
      </c>
      <c r="BD139" s="506" t="e">
        <f ca="1">+IF(AND(ISNUMBER(OFFSET('Hygiene Data'!$E$7,0,10*ROW('Hygiene Data'!E133))),'Data Summary'!DS139="Yes"),OFFSET('Hygiene Data'!$E$7,0,10*ROW('Hygiene Data'!E133)),NA())</f>
        <v>#N/A</v>
      </c>
      <c r="BE139" s="506" t="e">
        <f ca="1">+IF(AND(ISNUMBER(OFFSET('Hygiene Data'!$E$9,0,10*ROW('Hygiene Data'!E133))),'Data Summary'!DT139="Yes"),OFFSET('Hygiene Data'!$E$9,0,10*ROW('Hygiene Data'!E133)),NA())</f>
        <v>#N/A</v>
      </c>
      <c r="BF139" s="506" t="e">
        <f ca="1">+IF(AND(ISNUMBER(OFFSET('Hygiene Data'!$F$5,0,10*ROW('Hygiene Data'!F133))),'Data Summary'!DU139="Yes"),OFFSET('Hygiene Data'!$F$5,0,10*ROW('Hygiene Data'!F133)),NA())</f>
        <v>#N/A</v>
      </c>
      <c r="BG139" s="506" t="e">
        <f ca="1">+IF(AND(ISNUMBER(OFFSET('Hygiene Data'!$F$7,0,10*ROW('Hygiene Data'!F133))),'Data Summary'!DV139="Yes"),OFFSET('Hygiene Data'!$F$7,0,10*ROW('Hygiene Data'!F133)),NA())</f>
        <v>#N/A</v>
      </c>
      <c r="BH139" s="506" t="e">
        <f ca="1">+IF(AND(ISNUMBER(OFFSET('Hygiene Data'!$F$9,0,10*ROW('Hygiene Data'!F133))),'Data Summary'!DW139="Yes"),OFFSET('Hygiene Data'!$F$9,0,10*ROW('Hygiene Data'!F133)),NA())</f>
        <v>#N/A</v>
      </c>
      <c r="BI139" s="506" t="e">
        <f ca="1">+IF(AND(ISNUMBER(OFFSET('Hygiene Data'!$G$5,0,10*ROW('Hygiene Data'!G133))),'Data Summary'!DX139="Yes"),OFFSET('Hygiene Data'!$G$5,0,10*ROW('Hygiene Data'!G133)),NA())</f>
        <v>#N/A</v>
      </c>
      <c r="BJ139" s="506" t="e">
        <f ca="1">+IF(AND(ISNUMBER(OFFSET('Hygiene Data'!$G$7,0,10*ROW('Hygiene Data'!G133))),'Data Summary'!DY139="Yes"),OFFSET('Hygiene Data'!$G$7,0,10*ROW('Hygiene Data'!G133)),NA())</f>
        <v>#N/A</v>
      </c>
      <c r="BK139" s="506" t="e">
        <f ca="1">+IF(AND(ISNUMBER(OFFSET('Hygiene Data'!$G$9,0,10*ROW('Hygiene Data'!G133))),'Data Summary'!DZ139="Yes"),OFFSET('Hygiene Data'!$G$9,0,10*ROW('Hygiene Data'!G133)),NA())</f>
        <v>#N/A</v>
      </c>
      <c r="BL139" s="506" t="e">
        <f ca="1">+IF(AND(ISNUMBER(OFFSET('Hygiene Data'!$H$5,0,10*ROW('Hygiene Data'!H133))),'Data Summary'!EA139="Yes"),OFFSET('Hygiene Data'!$H$5,0,10*ROW('Hygiene Data'!H133)),NA())</f>
        <v>#N/A</v>
      </c>
      <c r="BM139" s="506" t="e">
        <f ca="1">+IF(AND(ISNUMBER(OFFSET('Hygiene Data'!$H$7,0,10*ROW('Hygiene Data'!H133))),'Data Summary'!EB139="Yes"),OFFSET('Hygiene Data'!$H$7,0,10*ROW('Hygiene Data'!H133)),NA())</f>
        <v>#N/A</v>
      </c>
      <c r="BN139" s="506" t="e">
        <f ca="1">+IF(AND(ISNUMBER(OFFSET('Hygiene Data'!$H$9,0,10*ROW('Hygiene Data'!H133))),'Data Summary'!EC139="Yes"),OFFSET('Hygiene Data'!$H$9,0,10*ROW('Hygiene Data'!H133)),NA())</f>
        <v>#N/A</v>
      </c>
      <c r="BO139" s="506" t="e">
        <f ca="1">+IF(AND(ISNUMBER(OFFSET('Hygiene Data'!$I$5,0,10*ROW('Hygiene Data'!I133))),'Data Summary'!ED139="Yes"),OFFSET('Hygiene Data'!$I$5,0,10*ROW('Hygiene Data'!I133)),NA())</f>
        <v>#N/A</v>
      </c>
      <c r="BP139" s="506" t="e">
        <f ca="1">+IF(AND(ISNUMBER(OFFSET('Hygiene Data'!$I$7,0,10*ROW('Hygiene Data'!I133))),'Data Summary'!EE139="Yes"),OFFSET('Hygiene Data'!$I$7,0,10*ROW('Hygiene Data'!I133)),NA())</f>
        <v>#N/A</v>
      </c>
      <c r="BQ139" s="506" t="e">
        <f ca="1">+IF(AND(ISNUMBER(OFFSET('Hygiene Data'!$I$9,0,10*ROW('Hygiene Data'!I133))),'Data Summary'!EF139="Yes"),OFFSET('Hygiene Data'!$I$9,0,10*ROW('Hygiene Data'!I133)),NA())</f>
        <v>#N/A</v>
      </c>
    </row>
    <row r="140" spans="1:69" x14ac:dyDescent="0.25">
      <c r="A140" s="502" t="e">
        <f ca="1">+RIGHT('Data Summary'!A140,LEN('Data Summary'!A140)-9)</f>
        <v>#VALUE!</v>
      </c>
      <c r="B140" s="476" t="str">
        <f ca="1">+IF(ISTEXT('Data Summary'!B140),'Data Summary'!B140,"")</f>
        <v/>
      </c>
      <c r="C140" s="503" t="e">
        <f ca="1">+VALUE('Data Summary'!C140)</f>
        <v>#VALUE!</v>
      </c>
      <c r="D140" s="504" t="e">
        <f ca="1">+IF(AND(ISNUMBER(OFFSET('Water Data'!$D$4,0,10*ROW('Water Data'!D134))),'Data Summary'!BS140="Yes"),100-OFFSET('Water Data'!$D$4,0,10*ROW('Water Data'!D134)),NA())</f>
        <v>#N/A</v>
      </c>
      <c r="E140" s="504" t="e">
        <f ca="1">+IF(AND(ISNUMBER(OFFSET('Water Data'!$D$6,0,10*ROW('Water Data'!D134))),'Data Summary'!BT140="Yes"),OFFSET('Water Data'!$D$6,0,10*ROW('Water Data'!D134)),NA())</f>
        <v>#N/A</v>
      </c>
      <c r="F140" s="504" t="e">
        <f ca="1">+IF(AND(ISNUMBER(OFFSET('Water Data'!$D$9,0,10*ROW('Water Data'!D134))),'Data Summary'!BU140="Yes"),OFFSET('Water Data'!$D$9,0,10*ROW('Water Data'!D134)),NA())</f>
        <v>#N/A</v>
      </c>
      <c r="G140" s="504" t="e">
        <f ca="1">+IF(AND(ISNUMBER(OFFSET('Water Data'!$E$4,0,10*ROW('Water Data'!E134))),'Data Summary'!BV140="Yes"),100-OFFSET('Water Data'!$E$4,0,10*ROW('Water Data'!E134)),NA())</f>
        <v>#N/A</v>
      </c>
      <c r="H140" s="504" t="e">
        <f ca="1">+IF(AND(ISNUMBER(OFFSET('Water Data'!$E$6,0,10*ROW('Water Data'!E134))),'Data Summary'!BW140="Yes"),OFFSET('Water Data'!$E$6,0,10*ROW('Water Data'!E134)),NA())</f>
        <v>#N/A</v>
      </c>
      <c r="I140" s="504" t="e">
        <f ca="1">+IF(AND(ISNUMBER(OFFSET('Water Data'!$E$9,0,10*ROW('Water Data'!E134))),'Data Summary'!BX140="Yes"),OFFSET('Water Data'!$E$9,0,10*ROW('Water Data'!E134)),NA())</f>
        <v>#N/A</v>
      </c>
      <c r="J140" s="504" t="e">
        <f ca="1">+IF(AND(ISNUMBER(OFFSET('Water Data'!$F$4,0,10*ROW('Water Data'!F134))),'Data Summary'!BY140="Yes"),100-OFFSET('Water Data'!$F$4,0,10*ROW('Water Data'!F134)),NA())</f>
        <v>#N/A</v>
      </c>
      <c r="K140" s="504" t="e">
        <f ca="1">+IF(AND(ISNUMBER(OFFSET('Water Data'!$F$6,0,10*ROW('Water Data'!F134))),'Data Summary'!BZ140="Yes"),OFFSET('Water Data'!$F$6,0,10*ROW('Water Data'!F134)),NA())</f>
        <v>#N/A</v>
      </c>
      <c r="L140" s="504" t="e">
        <f ca="1">+IF(AND(ISNUMBER(OFFSET('Water Data'!$F$9,0,10*ROW('Water Data'!F134))),'Data Summary'!CA140="Yes"),OFFSET('Water Data'!$F$9,0,10*ROW('Water Data'!F134)),NA())</f>
        <v>#N/A</v>
      </c>
      <c r="M140" s="504" t="e">
        <f ca="1">+IF(AND(ISNUMBER(OFFSET('Water Data'!$G$4,0,10*ROW('Water Data'!G134))),'Data Summary'!CB140="Yes"),100-OFFSET('Water Data'!$G$4,0,10*ROW('Water Data'!G134)),NA())</f>
        <v>#N/A</v>
      </c>
      <c r="N140" s="504" t="e">
        <f ca="1">+IF(AND(ISNUMBER(OFFSET('Water Data'!$G$6,0,10*ROW('Water Data'!G134))),'Data Summary'!CC140="Yes"),OFFSET('Water Data'!$G$6,0,10*ROW('Water Data'!G134)),NA())</f>
        <v>#N/A</v>
      </c>
      <c r="O140" s="504" t="e">
        <f ca="1">+IF(AND(ISNUMBER(OFFSET('Water Data'!$G$9,0,10*ROW('Water Data'!G134))),'Data Summary'!CD140="Yes"),OFFSET('Water Data'!$G$9,0,10*ROW('Water Data'!G134)),NA())</f>
        <v>#N/A</v>
      </c>
      <c r="P140" s="504" t="e">
        <f ca="1">+IF(AND(ISNUMBER(OFFSET('Water Data'!$H$4,0,10*ROW('Water Data'!H134))),'Data Summary'!CE140="Yes"),100-OFFSET('Water Data'!$H$4,0,10*ROW('Water Data'!H134)),NA())</f>
        <v>#N/A</v>
      </c>
      <c r="Q140" s="504" t="e">
        <f ca="1">+IF(AND(ISNUMBER(OFFSET('Water Data'!$H$6,0,10*ROW('Water Data'!H134))),'Data Summary'!CF140="Yes"),OFFSET('Water Data'!$H$6,0,10*ROW('Water Data'!H134)),NA())</f>
        <v>#N/A</v>
      </c>
      <c r="R140" s="504" t="e">
        <f ca="1">+IF(AND(ISNUMBER(OFFSET('Water Data'!$H$9,0,10*ROW('Water Data'!H134))),'Data Summary'!CG140="Yes"),OFFSET('Water Data'!$H$9,0,10*ROW('Water Data'!H134)),NA())</f>
        <v>#N/A</v>
      </c>
      <c r="S140" s="504" t="e">
        <f ca="1">+IF(AND(ISNUMBER(OFFSET('Water Data'!$I$4,0,10*ROW('Water Data'!I134))),'Data Summary'!CH140="Yes"),100-OFFSET('Water Data'!$I$4,0,10*ROW('Water Data'!I134)),NA())</f>
        <v>#N/A</v>
      </c>
      <c r="T140" s="504" t="e">
        <f ca="1">+IF(AND(ISNUMBER(OFFSET('Water Data'!$I$6,0,10*ROW('Water Data'!I134))),'Data Summary'!CI140="Yes"),OFFSET('Water Data'!$I$6,0,10*ROW('Water Data'!I134)),NA())</f>
        <v>#N/A</v>
      </c>
      <c r="U140" s="504" t="e">
        <f ca="1">+IF(AND(ISNUMBER(OFFSET('Water Data'!$I$9,0,10*ROW('Water Data'!I134))),'Data Summary'!CJ140="Yes"),OFFSET('Water Data'!$I$9,0,10*ROW('Water Data'!I134)),NA())</f>
        <v>#N/A</v>
      </c>
      <c r="V140" s="505" t="e">
        <f ca="1">+IF(AND(ISNUMBER(OFFSET('Sanitation Data'!$D$4,0,10*ROW('Sanitation Data'!D134))),'Data Summary'!CK140="Yes"),100-OFFSET('Sanitation Data'!$D$4,0,10*ROW('Sanitation Data'!D134)),NA())</f>
        <v>#N/A</v>
      </c>
      <c r="W140" s="505" t="e">
        <f ca="1">+IF(AND(ISNUMBER(OFFSET('Sanitation Data'!$D$6,0,10*ROW('Sanitation Data'!D134))),'Data Summary'!CL140="Yes"),OFFSET('Sanitation Data'!$D$6,0,10*ROW('Sanitation Data'!D134)),NA())</f>
        <v>#N/A</v>
      </c>
      <c r="X140" s="505" t="e">
        <f ca="1">+IF(AND(ISNUMBER(OFFSET('Sanitation Data'!$D$10,0,10*ROW('Sanitation Data'!D134))),'Data Summary'!CM140="Yes"),OFFSET('Sanitation Data'!$D$10,0,10*ROW('Sanitation Data'!D134)),NA())</f>
        <v>#N/A</v>
      </c>
      <c r="Y140" s="505" t="e">
        <f ca="1">+IF(AND(ISNUMBER(OFFSET('Sanitation Data'!$D$11,0,10*ROW('Sanitation Data'!D134))),'Data Summary'!CN140="Yes"),OFFSET('Sanitation Data'!$D$11,0,10*ROW('Sanitation Data'!D134)),NA())</f>
        <v>#N/A</v>
      </c>
      <c r="Z140" s="505" t="e">
        <f ca="1">+IF(AND(ISNUMBER(OFFSET('Sanitation Data'!$D$12,0,10*ROW('Sanitation Data'!D134))),'Data Summary'!CO140="Yes"),OFFSET('Sanitation Data'!$D$12,0,10*ROW('Sanitation Data'!D134)),NA())</f>
        <v>#N/A</v>
      </c>
      <c r="AA140" s="505" t="e">
        <f ca="1">+IF(AND(ISNUMBER(OFFSET('Sanitation Data'!$E$4,0,10*ROW('Sanitation Data'!E134))),'Data Summary'!CP140="Yes"),100-OFFSET('Sanitation Data'!$E$4,0,10*ROW('Sanitation Data'!E134)),NA())</f>
        <v>#N/A</v>
      </c>
      <c r="AB140" s="505" t="e">
        <f ca="1">+IF(AND(ISNUMBER(OFFSET('Sanitation Data'!$E$6,0,10*ROW('Sanitation Data'!E134))),'Data Summary'!CQ140="Yes"),OFFSET('Sanitation Data'!$E$6,0,10*ROW('Sanitation Data'!E134)),NA())</f>
        <v>#N/A</v>
      </c>
      <c r="AC140" s="505" t="e">
        <f ca="1">+IF(AND(ISNUMBER(OFFSET('Sanitation Data'!$E$10,0,10*ROW('Sanitation Data'!E134))),'Data Summary'!CR140="Yes"),OFFSET('Sanitation Data'!$E$10,0,10*ROW('Sanitation Data'!E134)),NA())</f>
        <v>#N/A</v>
      </c>
      <c r="AD140" s="505" t="e">
        <f ca="1">+IF(AND(ISNUMBER(OFFSET('Sanitation Data'!$E$11,0,10*ROW('Sanitation Data'!E134))),'Data Summary'!CS140="Yes"),OFFSET('Sanitation Data'!$E$11,0,10*ROW('Sanitation Data'!E134)),NA())</f>
        <v>#N/A</v>
      </c>
      <c r="AE140" s="505" t="e">
        <f ca="1">+IF(AND(ISNUMBER(OFFSET('Sanitation Data'!$E$12,0,10*ROW('Sanitation Data'!E134))),'Data Summary'!CT140="Yes"),OFFSET('Sanitation Data'!$E$12,0,10*ROW('Sanitation Data'!E134)),NA())</f>
        <v>#N/A</v>
      </c>
      <c r="AF140" s="505" t="e">
        <f ca="1">+IF(AND(ISNUMBER(OFFSET('Sanitation Data'!$F$4,0,10*ROW('Sanitation Data'!F134))),'Data Summary'!CU140="Yes"),100-OFFSET('Sanitation Data'!$F$4,0,10*ROW('Sanitation Data'!F134)),NA())</f>
        <v>#N/A</v>
      </c>
      <c r="AG140" s="505" t="e">
        <f ca="1">+IF(AND(ISNUMBER(OFFSET('Sanitation Data'!$F$6,0,10*ROW('Sanitation Data'!F134))),'Data Summary'!CV140="Yes"),OFFSET('Sanitation Data'!$F$6,0,10*ROW('Sanitation Data'!F134)),NA())</f>
        <v>#N/A</v>
      </c>
      <c r="AH140" s="505" t="e">
        <f ca="1">+IF(AND(ISNUMBER(OFFSET('Sanitation Data'!$F$10,0,10*ROW('Sanitation Data'!F134))),'Data Summary'!CW140="Yes"),OFFSET('Sanitation Data'!$F$10,0,10*ROW('Sanitation Data'!F134)),NA())</f>
        <v>#N/A</v>
      </c>
      <c r="AI140" s="505" t="e">
        <f ca="1">+IF(AND(ISNUMBER(OFFSET('Sanitation Data'!$F$11,0,10*ROW('Sanitation Data'!F134))),'Data Summary'!CX140="Yes"),OFFSET('Sanitation Data'!$F$11,0,10*ROW('Sanitation Data'!F134)),NA())</f>
        <v>#N/A</v>
      </c>
      <c r="AJ140" s="505" t="e">
        <f ca="1">+IF(AND(ISNUMBER(OFFSET('Sanitation Data'!$F$12,0,10*ROW('Sanitation Data'!F134))),'Data Summary'!CY140="Yes"),OFFSET('Sanitation Data'!$F$12,0,10*ROW('Sanitation Data'!F134)),NA())</f>
        <v>#N/A</v>
      </c>
      <c r="AK140" s="505" t="e">
        <f ca="1">+IF(AND(ISNUMBER(OFFSET('Sanitation Data'!$G$4,0,10*ROW('Sanitation Data'!G134))),'Data Summary'!CZ140="Yes"),100-OFFSET('Sanitation Data'!$G$4,0,10*ROW('Sanitation Data'!G134)),NA())</f>
        <v>#N/A</v>
      </c>
      <c r="AL140" s="505" t="e">
        <f ca="1">+IF(AND(ISNUMBER(OFFSET('Sanitation Data'!$G$6,0,10*ROW('Sanitation Data'!G134))),'Data Summary'!DA140="Yes"),OFFSET('Sanitation Data'!$G$6,0,10*ROW('Sanitation Data'!G134)),NA())</f>
        <v>#N/A</v>
      </c>
      <c r="AM140" s="505" t="e">
        <f ca="1">+IF(AND(ISNUMBER(OFFSET('Sanitation Data'!$G$10,0,10*ROW('Sanitation Data'!G134))),'Data Summary'!DB140="Yes"),OFFSET('Sanitation Data'!$G$10,0,10*ROW('Sanitation Data'!G134)),NA())</f>
        <v>#N/A</v>
      </c>
      <c r="AN140" s="505" t="e">
        <f ca="1">+IF(AND(ISNUMBER(OFFSET('Sanitation Data'!$G$11,0,10*ROW('Sanitation Data'!G134))),'Data Summary'!DC140="Yes"),OFFSET('Sanitation Data'!$G$11,0,10*ROW('Sanitation Data'!G134)),NA())</f>
        <v>#N/A</v>
      </c>
      <c r="AO140" s="505" t="e">
        <f ca="1">+IF(AND(ISNUMBER(OFFSET('Sanitation Data'!$G$12,0,10*ROW('Sanitation Data'!G134))),'Data Summary'!DD140="Yes"),OFFSET('Sanitation Data'!$G$12,0,10*ROW('Sanitation Data'!G134)),NA())</f>
        <v>#N/A</v>
      </c>
      <c r="AP140" s="505" t="e">
        <f ca="1">+IF(AND(ISNUMBER(OFFSET('Sanitation Data'!$H$4,0,10*ROW('Sanitation Data'!H134))),'Data Summary'!DE140="Yes"),100-OFFSET('Sanitation Data'!$H$4,0,10*ROW('Sanitation Data'!H134)),NA())</f>
        <v>#N/A</v>
      </c>
      <c r="AQ140" s="505" t="e">
        <f ca="1">+IF(AND(ISNUMBER(OFFSET('Sanitation Data'!$H$6,0,10*ROW('Sanitation Data'!H134))),'Data Summary'!DF140="Yes"),OFFSET('Sanitation Data'!$H$6,0,10*ROW('Sanitation Data'!H134)),NA())</f>
        <v>#N/A</v>
      </c>
      <c r="AR140" s="505" t="e">
        <f ca="1">+IF(AND(ISNUMBER(OFFSET('Sanitation Data'!$H$10,0,10*ROW('Sanitation Data'!H134))),'Data Summary'!DG140="Yes"),OFFSET('Sanitation Data'!$H$10,0,10*ROW('Sanitation Data'!H134)),NA())</f>
        <v>#N/A</v>
      </c>
      <c r="AS140" s="505" t="e">
        <f ca="1">+IF(AND(ISNUMBER(OFFSET('Sanitation Data'!$H$11,0,10*ROW('Sanitation Data'!H134))),'Data Summary'!DH140="Yes"),OFFSET('Sanitation Data'!$H$11,0,10*ROW('Sanitation Data'!H134)),NA())</f>
        <v>#N/A</v>
      </c>
      <c r="AT140" s="505" t="e">
        <f ca="1">+IF(AND(ISNUMBER(OFFSET('Sanitation Data'!$H$12,0,10*ROW('Sanitation Data'!H134))),'Data Summary'!DI140="Yes"),OFFSET('Sanitation Data'!$H$12,0,10*ROW('Sanitation Data'!H134)),NA())</f>
        <v>#N/A</v>
      </c>
      <c r="AU140" s="505" t="e">
        <f ca="1">+IF(AND(ISNUMBER(OFFSET('Sanitation Data'!$I$4,0,10*ROW('Sanitation Data'!I134))),'Data Summary'!DJ140="Yes"),100-OFFSET('Sanitation Data'!$I$4,0,10*ROW('Sanitation Data'!I134)),NA())</f>
        <v>#N/A</v>
      </c>
      <c r="AV140" s="505" t="e">
        <f ca="1">+IF(AND(ISNUMBER(OFFSET('Sanitation Data'!$I$6,0,10*ROW('Sanitation Data'!I134))),'Data Summary'!DK140="Yes"),OFFSET('Sanitation Data'!$I$6,0,10*ROW('Sanitation Data'!I134)),NA())</f>
        <v>#N/A</v>
      </c>
      <c r="AW140" s="505" t="e">
        <f ca="1">+IF(AND(ISNUMBER(OFFSET('Sanitation Data'!$I$10,0,10*ROW('Sanitation Data'!I134))),'Data Summary'!DL140="Yes"),OFFSET('Sanitation Data'!$I$10,0,10*ROW('Sanitation Data'!I134)),NA())</f>
        <v>#N/A</v>
      </c>
      <c r="AX140" s="505" t="e">
        <f ca="1">+IF(AND(ISNUMBER(OFFSET('Sanitation Data'!$I$11,0,10*ROW('Sanitation Data'!I134))),'Data Summary'!DM140="Yes"),OFFSET('Sanitation Data'!$I$11,0,10*ROW('Sanitation Data'!I134)),NA())</f>
        <v>#N/A</v>
      </c>
      <c r="AY140" s="505" t="e">
        <f ca="1">+IF(AND(ISNUMBER(OFFSET('Sanitation Data'!$I$12,0,10*ROW('Sanitation Data'!I134))),'Data Summary'!DN140="Yes"),OFFSET('Sanitation Data'!$I$12,0,10*ROW('Sanitation Data'!I134)),NA())</f>
        <v>#N/A</v>
      </c>
      <c r="AZ140" s="506" t="e">
        <f ca="1">+IF(AND(ISNUMBER(OFFSET('Hygiene Data'!$D$5,0,10*ROW('Hygiene Data'!D134))),'Data Summary'!DO140="Yes"),OFFSET('Hygiene Data'!$D$5,0,10*ROW('Hygiene Data'!D134)),NA())</f>
        <v>#N/A</v>
      </c>
      <c r="BA140" s="506" t="e">
        <f ca="1">+IF(AND(ISNUMBER(OFFSET('Hygiene Data'!$D$7,0,10*ROW('Hygiene Data'!D134))),'Data Summary'!DP140="Yes"),OFFSET('Hygiene Data'!$D$7,0,10*ROW('Hygiene Data'!D134)),NA())</f>
        <v>#N/A</v>
      </c>
      <c r="BB140" s="506" t="e">
        <f ca="1">+IF(AND(ISNUMBER(OFFSET('Hygiene Data'!$D$9,0,10*ROW('Hygiene Data'!D134))),'Data Summary'!DQ140="Yes"),OFFSET('Hygiene Data'!$D$9,0,10*ROW('Hygiene Data'!D134)),NA())</f>
        <v>#N/A</v>
      </c>
      <c r="BC140" s="506" t="e">
        <f ca="1">+IF(AND(ISNUMBER(OFFSET('Hygiene Data'!$E$5,0,10*ROW('Hygiene Data'!E134))),'Data Summary'!DR140="Yes"),OFFSET('Hygiene Data'!$E$5,0,10*ROW('Hygiene Data'!E134)),NA())</f>
        <v>#N/A</v>
      </c>
      <c r="BD140" s="506" t="e">
        <f ca="1">+IF(AND(ISNUMBER(OFFSET('Hygiene Data'!$E$7,0,10*ROW('Hygiene Data'!E134))),'Data Summary'!DS140="Yes"),OFFSET('Hygiene Data'!$E$7,0,10*ROW('Hygiene Data'!E134)),NA())</f>
        <v>#N/A</v>
      </c>
      <c r="BE140" s="506" t="e">
        <f ca="1">+IF(AND(ISNUMBER(OFFSET('Hygiene Data'!$E$9,0,10*ROW('Hygiene Data'!E134))),'Data Summary'!DT140="Yes"),OFFSET('Hygiene Data'!$E$9,0,10*ROW('Hygiene Data'!E134)),NA())</f>
        <v>#N/A</v>
      </c>
      <c r="BF140" s="506" t="e">
        <f ca="1">+IF(AND(ISNUMBER(OFFSET('Hygiene Data'!$F$5,0,10*ROW('Hygiene Data'!F134))),'Data Summary'!DU140="Yes"),OFFSET('Hygiene Data'!$F$5,0,10*ROW('Hygiene Data'!F134)),NA())</f>
        <v>#N/A</v>
      </c>
      <c r="BG140" s="506" t="e">
        <f ca="1">+IF(AND(ISNUMBER(OFFSET('Hygiene Data'!$F$7,0,10*ROW('Hygiene Data'!F134))),'Data Summary'!DV140="Yes"),OFFSET('Hygiene Data'!$F$7,0,10*ROW('Hygiene Data'!F134)),NA())</f>
        <v>#N/A</v>
      </c>
      <c r="BH140" s="506" t="e">
        <f ca="1">+IF(AND(ISNUMBER(OFFSET('Hygiene Data'!$F$9,0,10*ROW('Hygiene Data'!F134))),'Data Summary'!DW140="Yes"),OFFSET('Hygiene Data'!$F$9,0,10*ROW('Hygiene Data'!F134)),NA())</f>
        <v>#N/A</v>
      </c>
      <c r="BI140" s="506" t="e">
        <f ca="1">+IF(AND(ISNUMBER(OFFSET('Hygiene Data'!$G$5,0,10*ROW('Hygiene Data'!G134))),'Data Summary'!DX140="Yes"),OFFSET('Hygiene Data'!$G$5,0,10*ROW('Hygiene Data'!G134)),NA())</f>
        <v>#N/A</v>
      </c>
      <c r="BJ140" s="506" t="e">
        <f ca="1">+IF(AND(ISNUMBER(OFFSET('Hygiene Data'!$G$7,0,10*ROW('Hygiene Data'!G134))),'Data Summary'!DY140="Yes"),OFFSET('Hygiene Data'!$G$7,0,10*ROW('Hygiene Data'!G134)),NA())</f>
        <v>#N/A</v>
      </c>
      <c r="BK140" s="506" t="e">
        <f ca="1">+IF(AND(ISNUMBER(OFFSET('Hygiene Data'!$G$9,0,10*ROW('Hygiene Data'!G134))),'Data Summary'!DZ140="Yes"),OFFSET('Hygiene Data'!$G$9,0,10*ROW('Hygiene Data'!G134)),NA())</f>
        <v>#N/A</v>
      </c>
      <c r="BL140" s="506" t="e">
        <f ca="1">+IF(AND(ISNUMBER(OFFSET('Hygiene Data'!$H$5,0,10*ROW('Hygiene Data'!H134))),'Data Summary'!EA140="Yes"),OFFSET('Hygiene Data'!$H$5,0,10*ROW('Hygiene Data'!H134)),NA())</f>
        <v>#N/A</v>
      </c>
      <c r="BM140" s="506" t="e">
        <f ca="1">+IF(AND(ISNUMBER(OFFSET('Hygiene Data'!$H$7,0,10*ROW('Hygiene Data'!H134))),'Data Summary'!EB140="Yes"),OFFSET('Hygiene Data'!$H$7,0,10*ROW('Hygiene Data'!H134)),NA())</f>
        <v>#N/A</v>
      </c>
      <c r="BN140" s="506" t="e">
        <f ca="1">+IF(AND(ISNUMBER(OFFSET('Hygiene Data'!$H$9,0,10*ROW('Hygiene Data'!H134))),'Data Summary'!EC140="Yes"),OFFSET('Hygiene Data'!$H$9,0,10*ROW('Hygiene Data'!H134)),NA())</f>
        <v>#N/A</v>
      </c>
      <c r="BO140" s="506" t="e">
        <f ca="1">+IF(AND(ISNUMBER(OFFSET('Hygiene Data'!$I$5,0,10*ROW('Hygiene Data'!I134))),'Data Summary'!ED140="Yes"),OFFSET('Hygiene Data'!$I$5,0,10*ROW('Hygiene Data'!I134)),NA())</f>
        <v>#N/A</v>
      </c>
      <c r="BP140" s="506" t="e">
        <f ca="1">+IF(AND(ISNUMBER(OFFSET('Hygiene Data'!$I$7,0,10*ROW('Hygiene Data'!I134))),'Data Summary'!EE140="Yes"),OFFSET('Hygiene Data'!$I$7,0,10*ROW('Hygiene Data'!I134)),NA())</f>
        <v>#N/A</v>
      </c>
      <c r="BQ140" s="506" t="e">
        <f ca="1">+IF(AND(ISNUMBER(OFFSET('Hygiene Data'!$I$9,0,10*ROW('Hygiene Data'!I134))),'Data Summary'!EF140="Yes"),OFFSET('Hygiene Data'!$I$9,0,10*ROW('Hygiene Data'!I134)),NA())</f>
        <v>#N/A</v>
      </c>
    </row>
    <row r="141" spans="1:69" x14ac:dyDescent="0.25">
      <c r="A141" s="502" t="e">
        <f ca="1">+RIGHT('Data Summary'!A141,LEN('Data Summary'!A141)-9)</f>
        <v>#VALUE!</v>
      </c>
      <c r="B141" s="476" t="str">
        <f ca="1">+IF(ISTEXT('Data Summary'!B141),'Data Summary'!B141,"")</f>
        <v/>
      </c>
      <c r="C141" s="503" t="e">
        <f ca="1">+VALUE('Data Summary'!C141)</f>
        <v>#VALUE!</v>
      </c>
      <c r="D141" s="504" t="e">
        <f ca="1">+IF(AND(ISNUMBER(OFFSET('Water Data'!$D$4,0,10*ROW('Water Data'!D135))),'Data Summary'!BS141="Yes"),100-OFFSET('Water Data'!$D$4,0,10*ROW('Water Data'!D135)),NA())</f>
        <v>#N/A</v>
      </c>
      <c r="E141" s="504" t="e">
        <f ca="1">+IF(AND(ISNUMBER(OFFSET('Water Data'!$D$6,0,10*ROW('Water Data'!D135))),'Data Summary'!BT141="Yes"),OFFSET('Water Data'!$D$6,0,10*ROW('Water Data'!D135)),NA())</f>
        <v>#N/A</v>
      </c>
      <c r="F141" s="504" t="e">
        <f ca="1">+IF(AND(ISNUMBER(OFFSET('Water Data'!$D$9,0,10*ROW('Water Data'!D135))),'Data Summary'!BU141="Yes"),OFFSET('Water Data'!$D$9,0,10*ROW('Water Data'!D135)),NA())</f>
        <v>#N/A</v>
      </c>
      <c r="G141" s="504" t="e">
        <f ca="1">+IF(AND(ISNUMBER(OFFSET('Water Data'!$E$4,0,10*ROW('Water Data'!E135))),'Data Summary'!BV141="Yes"),100-OFFSET('Water Data'!$E$4,0,10*ROW('Water Data'!E135)),NA())</f>
        <v>#N/A</v>
      </c>
      <c r="H141" s="504" t="e">
        <f ca="1">+IF(AND(ISNUMBER(OFFSET('Water Data'!$E$6,0,10*ROW('Water Data'!E135))),'Data Summary'!BW141="Yes"),OFFSET('Water Data'!$E$6,0,10*ROW('Water Data'!E135)),NA())</f>
        <v>#N/A</v>
      </c>
      <c r="I141" s="504" t="e">
        <f ca="1">+IF(AND(ISNUMBER(OFFSET('Water Data'!$E$9,0,10*ROW('Water Data'!E135))),'Data Summary'!BX141="Yes"),OFFSET('Water Data'!$E$9,0,10*ROW('Water Data'!E135)),NA())</f>
        <v>#N/A</v>
      </c>
      <c r="J141" s="504" t="e">
        <f ca="1">+IF(AND(ISNUMBER(OFFSET('Water Data'!$F$4,0,10*ROW('Water Data'!F135))),'Data Summary'!BY141="Yes"),100-OFFSET('Water Data'!$F$4,0,10*ROW('Water Data'!F135)),NA())</f>
        <v>#N/A</v>
      </c>
      <c r="K141" s="504" t="e">
        <f ca="1">+IF(AND(ISNUMBER(OFFSET('Water Data'!$F$6,0,10*ROW('Water Data'!F135))),'Data Summary'!BZ141="Yes"),OFFSET('Water Data'!$F$6,0,10*ROW('Water Data'!F135)),NA())</f>
        <v>#N/A</v>
      </c>
      <c r="L141" s="504" t="e">
        <f ca="1">+IF(AND(ISNUMBER(OFFSET('Water Data'!$F$9,0,10*ROW('Water Data'!F135))),'Data Summary'!CA141="Yes"),OFFSET('Water Data'!$F$9,0,10*ROW('Water Data'!F135)),NA())</f>
        <v>#N/A</v>
      </c>
      <c r="M141" s="504" t="e">
        <f ca="1">+IF(AND(ISNUMBER(OFFSET('Water Data'!$G$4,0,10*ROW('Water Data'!G135))),'Data Summary'!CB141="Yes"),100-OFFSET('Water Data'!$G$4,0,10*ROW('Water Data'!G135)),NA())</f>
        <v>#N/A</v>
      </c>
      <c r="N141" s="504" t="e">
        <f ca="1">+IF(AND(ISNUMBER(OFFSET('Water Data'!$G$6,0,10*ROW('Water Data'!G135))),'Data Summary'!CC141="Yes"),OFFSET('Water Data'!$G$6,0,10*ROW('Water Data'!G135)),NA())</f>
        <v>#N/A</v>
      </c>
      <c r="O141" s="504" t="e">
        <f ca="1">+IF(AND(ISNUMBER(OFFSET('Water Data'!$G$9,0,10*ROW('Water Data'!G135))),'Data Summary'!CD141="Yes"),OFFSET('Water Data'!$G$9,0,10*ROW('Water Data'!G135)),NA())</f>
        <v>#N/A</v>
      </c>
      <c r="P141" s="504" t="e">
        <f ca="1">+IF(AND(ISNUMBER(OFFSET('Water Data'!$H$4,0,10*ROW('Water Data'!H135))),'Data Summary'!CE141="Yes"),100-OFFSET('Water Data'!$H$4,0,10*ROW('Water Data'!H135)),NA())</f>
        <v>#N/A</v>
      </c>
      <c r="Q141" s="504" t="e">
        <f ca="1">+IF(AND(ISNUMBER(OFFSET('Water Data'!$H$6,0,10*ROW('Water Data'!H135))),'Data Summary'!CF141="Yes"),OFFSET('Water Data'!$H$6,0,10*ROW('Water Data'!H135)),NA())</f>
        <v>#N/A</v>
      </c>
      <c r="R141" s="504" t="e">
        <f ca="1">+IF(AND(ISNUMBER(OFFSET('Water Data'!$H$9,0,10*ROW('Water Data'!H135))),'Data Summary'!CG141="Yes"),OFFSET('Water Data'!$H$9,0,10*ROW('Water Data'!H135)),NA())</f>
        <v>#N/A</v>
      </c>
      <c r="S141" s="504" t="e">
        <f ca="1">+IF(AND(ISNUMBER(OFFSET('Water Data'!$I$4,0,10*ROW('Water Data'!I135))),'Data Summary'!CH141="Yes"),100-OFFSET('Water Data'!$I$4,0,10*ROW('Water Data'!I135)),NA())</f>
        <v>#N/A</v>
      </c>
      <c r="T141" s="504" t="e">
        <f ca="1">+IF(AND(ISNUMBER(OFFSET('Water Data'!$I$6,0,10*ROW('Water Data'!I135))),'Data Summary'!CI141="Yes"),OFFSET('Water Data'!$I$6,0,10*ROW('Water Data'!I135)),NA())</f>
        <v>#N/A</v>
      </c>
      <c r="U141" s="504" t="e">
        <f ca="1">+IF(AND(ISNUMBER(OFFSET('Water Data'!$I$9,0,10*ROW('Water Data'!I135))),'Data Summary'!CJ141="Yes"),OFFSET('Water Data'!$I$9,0,10*ROW('Water Data'!I135)),NA())</f>
        <v>#N/A</v>
      </c>
      <c r="V141" s="505" t="e">
        <f ca="1">+IF(AND(ISNUMBER(OFFSET('Sanitation Data'!$D$4,0,10*ROW('Sanitation Data'!D135))),'Data Summary'!CK141="Yes"),100-OFFSET('Sanitation Data'!$D$4,0,10*ROW('Sanitation Data'!D135)),NA())</f>
        <v>#N/A</v>
      </c>
      <c r="W141" s="505" t="e">
        <f ca="1">+IF(AND(ISNUMBER(OFFSET('Sanitation Data'!$D$6,0,10*ROW('Sanitation Data'!D135))),'Data Summary'!CL141="Yes"),OFFSET('Sanitation Data'!$D$6,0,10*ROW('Sanitation Data'!D135)),NA())</f>
        <v>#N/A</v>
      </c>
      <c r="X141" s="505" t="e">
        <f ca="1">+IF(AND(ISNUMBER(OFFSET('Sanitation Data'!$D$10,0,10*ROW('Sanitation Data'!D135))),'Data Summary'!CM141="Yes"),OFFSET('Sanitation Data'!$D$10,0,10*ROW('Sanitation Data'!D135)),NA())</f>
        <v>#N/A</v>
      </c>
      <c r="Y141" s="505" t="e">
        <f ca="1">+IF(AND(ISNUMBER(OFFSET('Sanitation Data'!$D$11,0,10*ROW('Sanitation Data'!D135))),'Data Summary'!CN141="Yes"),OFFSET('Sanitation Data'!$D$11,0,10*ROW('Sanitation Data'!D135)),NA())</f>
        <v>#N/A</v>
      </c>
      <c r="Z141" s="505" t="e">
        <f ca="1">+IF(AND(ISNUMBER(OFFSET('Sanitation Data'!$D$12,0,10*ROW('Sanitation Data'!D135))),'Data Summary'!CO141="Yes"),OFFSET('Sanitation Data'!$D$12,0,10*ROW('Sanitation Data'!D135)),NA())</f>
        <v>#N/A</v>
      </c>
      <c r="AA141" s="505" t="e">
        <f ca="1">+IF(AND(ISNUMBER(OFFSET('Sanitation Data'!$E$4,0,10*ROW('Sanitation Data'!E135))),'Data Summary'!CP141="Yes"),100-OFFSET('Sanitation Data'!$E$4,0,10*ROW('Sanitation Data'!E135)),NA())</f>
        <v>#N/A</v>
      </c>
      <c r="AB141" s="505" t="e">
        <f ca="1">+IF(AND(ISNUMBER(OFFSET('Sanitation Data'!$E$6,0,10*ROW('Sanitation Data'!E135))),'Data Summary'!CQ141="Yes"),OFFSET('Sanitation Data'!$E$6,0,10*ROW('Sanitation Data'!E135)),NA())</f>
        <v>#N/A</v>
      </c>
      <c r="AC141" s="505" t="e">
        <f ca="1">+IF(AND(ISNUMBER(OFFSET('Sanitation Data'!$E$10,0,10*ROW('Sanitation Data'!E135))),'Data Summary'!CR141="Yes"),OFFSET('Sanitation Data'!$E$10,0,10*ROW('Sanitation Data'!E135)),NA())</f>
        <v>#N/A</v>
      </c>
      <c r="AD141" s="505" t="e">
        <f ca="1">+IF(AND(ISNUMBER(OFFSET('Sanitation Data'!$E$11,0,10*ROW('Sanitation Data'!E135))),'Data Summary'!CS141="Yes"),OFFSET('Sanitation Data'!$E$11,0,10*ROW('Sanitation Data'!E135)),NA())</f>
        <v>#N/A</v>
      </c>
      <c r="AE141" s="505" t="e">
        <f ca="1">+IF(AND(ISNUMBER(OFFSET('Sanitation Data'!$E$12,0,10*ROW('Sanitation Data'!E135))),'Data Summary'!CT141="Yes"),OFFSET('Sanitation Data'!$E$12,0,10*ROW('Sanitation Data'!E135)),NA())</f>
        <v>#N/A</v>
      </c>
      <c r="AF141" s="505" t="e">
        <f ca="1">+IF(AND(ISNUMBER(OFFSET('Sanitation Data'!$F$4,0,10*ROW('Sanitation Data'!F135))),'Data Summary'!CU141="Yes"),100-OFFSET('Sanitation Data'!$F$4,0,10*ROW('Sanitation Data'!F135)),NA())</f>
        <v>#N/A</v>
      </c>
      <c r="AG141" s="505" t="e">
        <f ca="1">+IF(AND(ISNUMBER(OFFSET('Sanitation Data'!$F$6,0,10*ROW('Sanitation Data'!F135))),'Data Summary'!CV141="Yes"),OFFSET('Sanitation Data'!$F$6,0,10*ROW('Sanitation Data'!F135)),NA())</f>
        <v>#N/A</v>
      </c>
      <c r="AH141" s="505" t="e">
        <f ca="1">+IF(AND(ISNUMBER(OFFSET('Sanitation Data'!$F$10,0,10*ROW('Sanitation Data'!F135))),'Data Summary'!CW141="Yes"),OFFSET('Sanitation Data'!$F$10,0,10*ROW('Sanitation Data'!F135)),NA())</f>
        <v>#N/A</v>
      </c>
      <c r="AI141" s="505" t="e">
        <f ca="1">+IF(AND(ISNUMBER(OFFSET('Sanitation Data'!$F$11,0,10*ROW('Sanitation Data'!F135))),'Data Summary'!CX141="Yes"),OFFSET('Sanitation Data'!$F$11,0,10*ROW('Sanitation Data'!F135)),NA())</f>
        <v>#N/A</v>
      </c>
      <c r="AJ141" s="505" t="e">
        <f ca="1">+IF(AND(ISNUMBER(OFFSET('Sanitation Data'!$F$12,0,10*ROW('Sanitation Data'!F135))),'Data Summary'!CY141="Yes"),OFFSET('Sanitation Data'!$F$12,0,10*ROW('Sanitation Data'!F135)),NA())</f>
        <v>#N/A</v>
      </c>
      <c r="AK141" s="505" t="e">
        <f ca="1">+IF(AND(ISNUMBER(OFFSET('Sanitation Data'!$G$4,0,10*ROW('Sanitation Data'!G135))),'Data Summary'!CZ141="Yes"),100-OFFSET('Sanitation Data'!$G$4,0,10*ROW('Sanitation Data'!G135)),NA())</f>
        <v>#N/A</v>
      </c>
      <c r="AL141" s="505" t="e">
        <f ca="1">+IF(AND(ISNUMBER(OFFSET('Sanitation Data'!$G$6,0,10*ROW('Sanitation Data'!G135))),'Data Summary'!DA141="Yes"),OFFSET('Sanitation Data'!$G$6,0,10*ROW('Sanitation Data'!G135)),NA())</f>
        <v>#N/A</v>
      </c>
      <c r="AM141" s="505" t="e">
        <f ca="1">+IF(AND(ISNUMBER(OFFSET('Sanitation Data'!$G$10,0,10*ROW('Sanitation Data'!G135))),'Data Summary'!DB141="Yes"),OFFSET('Sanitation Data'!$G$10,0,10*ROW('Sanitation Data'!G135)),NA())</f>
        <v>#N/A</v>
      </c>
      <c r="AN141" s="505" t="e">
        <f ca="1">+IF(AND(ISNUMBER(OFFSET('Sanitation Data'!$G$11,0,10*ROW('Sanitation Data'!G135))),'Data Summary'!DC141="Yes"),OFFSET('Sanitation Data'!$G$11,0,10*ROW('Sanitation Data'!G135)),NA())</f>
        <v>#N/A</v>
      </c>
      <c r="AO141" s="505" t="e">
        <f ca="1">+IF(AND(ISNUMBER(OFFSET('Sanitation Data'!$G$12,0,10*ROW('Sanitation Data'!G135))),'Data Summary'!DD141="Yes"),OFFSET('Sanitation Data'!$G$12,0,10*ROW('Sanitation Data'!G135)),NA())</f>
        <v>#N/A</v>
      </c>
      <c r="AP141" s="505" t="e">
        <f ca="1">+IF(AND(ISNUMBER(OFFSET('Sanitation Data'!$H$4,0,10*ROW('Sanitation Data'!H135))),'Data Summary'!DE141="Yes"),100-OFFSET('Sanitation Data'!$H$4,0,10*ROW('Sanitation Data'!H135)),NA())</f>
        <v>#N/A</v>
      </c>
      <c r="AQ141" s="505" t="e">
        <f ca="1">+IF(AND(ISNUMBER(OFFSET('Sanitation Data'!$H$6,0,10*ROW('Sanitation Data'!H135))),'Data Summary'!DF141="Yes"),OFFSET('Sanitation Data'!$H$6,0,10*ROW('Sanitation Data'!H135)),NA())</f>
        <v>#N/A</v>
      </c>
      <c r="AR141" s="505" t="e">
        <f ca="1">+IF(AND(ISNUMBER(OFFSET('Sanitation Data'!$H$10,0,10*ROW('Sanitation Data'!H135))),'Data Summary'!DG141="Yes"),OFFSET('Sanitation Data'!$H$10,0,10*ROW('Sanitation Data'!H135)),NA())</f>
        <v>#N/A</v>
      </c>
      <c r="AS141" s="505" t="e">
        <f ca="1">+IF(AND(ISNUMBER(OFFSET('Sanitation Data'!$H$11,0,10*ROW('Sanitation Data'!H135))),'Data Summary'!DH141="Yes"),OFFSET('Sanitation Data'!$H$11,0,10*ROW('Sanitation Data'!H135)),NA())</f>
        <v>#N/A</v>
      </c>
      <c r="AT141" s="505" t="e">
        <f ca="1">+IF(AND(ISNUMBER(OFFSET('Sanitation Data'!$H$12,0,10*ROW('Sanitation Data'!H135))),'Data Summary'!DI141="Yes"),OFFSET('Sanitation Data'!$H$12,0,10*ROW('Sanitation Data'!H135)),NA())</f>
        <v>#N/A</v>
      </c>
      <c r="AU141" s="505" t="e">
        <f ca="1">+IF(AND(ISNUMBER(OFFSET('Sanitation Data'!$I$4,0,10*ROW('Sanitation Data'!I135))),'Data Summary'!DJ141="Yes"),100-OFFSET('Sanitation Data'!$I$4,0,10*ROW('Sanitation Data'!I135)),NA())</f>
        <v>#N/A</v>
      </c>
      <c r="AV141" s="505" t="e">
        <f ca="1">+IF(AND(ISNUMBER(OFFSET('Sanitation Data'!$I$6,0,10*ROW('Sanitation Data'!I135))),'Data Summary'!DK141="Yes"),OFFSET('Sanitation Data'!$I$6,0,10*ROW('Sanitation Data'!I135)),NA())</f>
        <v>#N/A</v>
      </c>
      <c r="AW141" s="505" t="e">
        <f ca="1">+IF(AND(ISNUMBER(OFFSET('Sanitation Data'!$I$10,0,10*ROW('Sanitation Data'!I135))),'Data Summary'!DL141="Yes"),OFFSET('Sanitation Data'!$I$10,0,10*ROW('Sanitation Data'!I135)),NA())</f>
        <v>#N/A</v>
      </c>
      <c r="AX141" s="505" t="e">
        <f ca="1">+IF(AND(ISNUMBER(OFFSET('Sanitation Data'!$I$11,0,10*ROW('Sanitation Data'!I135))),'Data Summary'!DM141="Yes"),OFFSET('Sanitation Data'!$I$11,0,10*ROW('Sanitation Data'!I135)),NA())</f>
        <v>#N/A</v>
      </c>
      <c r="AY141" s="505" t="e">
        <f ca="1">+IF(AND(ISNUMBER(OFFSET('Sanitation Data'!$I$12,0,10*ROW('Sanitation Data'!I135))),'Data Summary'!DN141="Yes"),OFFSET('Sanitation Data'!$I$12,0,10*ROW('Sanitation Data'!I135)),NA())</f>
        <v>#N/A</v>
      </c>
      <c r="AZ141" s="506" t="e">
        <f ca="1">+IF(AND(ISNUMBER(OFFSET('Hygiene Data'!$D$5,0,10*ROW('Hygiene Data'!D135))),'Data Summary'!DO141="Yes"),OFFSET('Hygiene Data'!$D$5,0,10*ROW('Hygiene Data'!D135)),NA())</f>
        <v>#N/A</v>
      </c>
      <c r="BA141" s="506" t="e">
        <f ca="1">+IF(AND(ISNUMBER(OFFSET('Hygiene Data'!$D$7,0,10*ROW('Hygiene Data'!D135))),'Data Summary'!DP141="Yes"),OFFSET('Hygiene Data'!$D$7,0,10*ROW('Hygiene Data'!D135)),NA())</f>
        <v>#N/A</v>
      </c>
      <c r="BB141" s="506" t="e">
        <f ca="1">+IF(AND(ISNUMBER(OFFSET('Hygiene Data'!$D$9,0,10*ROW('Hygiene Data'!D135))),'Data Summary'!DQ141="Yes"),OFFSET('Hygiene Data'!$D$9,0,10*ROW('Hygiene Data'!D135)),NA())</f>
        <v>#N/A</v>
      </c>
      <c r="BC141" s="506" t="e">
        <f ca="1">+IF(AND(ISNUMBER(OFFSET('Hygiene Data'!$E$5,0,10*ROW('Hygiene Data'!E135))),'Data Summary'!DR141="Yes"),OFFSET('Hygiene Data'!$E$5,0,10*ROW('Hygiene Data'!E135)),NA())</f>
        <v>#N/A</v>
      </c>
      <c r="BD141" s="506" t="e">
        <f ca="1">+IF(AND(ISNUMBER(OFFSET('Hygiene Data'!$E$7,0,10*ROW('Hygiene Data'!E135))),'Data Summary'!DS141="Yes"),OFFSET('Hygiene Data'!$E$7,0,10*ROW('Hygiene Data'!E135)),NA())</f>
        <v>#N/A</v>
      </c>
      <c r="BE141" s="506" t="e">
        <f ca="1">+IF(AND(ISNUMBER(OFFSET('Hygiene Data'!$E$9,0,10*ROW('Hygiene Data'!E135))),'Data Summary'!DT141="Yes"),OFFSET('Hygiene Data'!$E$9,0,10*ROW('Hygiene Data'!E135)),NA())</f>
        <v>#N/A</v>
      </c>
      <c r="BF141" s="506" t="e">
        <f ca="1">+IF(AND(ISNUMBER(OFFSET('Hygiene Data'!$F$5,0,10*ROW('Hygiene Data'!F135))),'Data Summary'!DU141="Yes"),OFFSET('Hygiene Data'!$F$5,0,10*ROW('Hygiene Data'!F135)),NA())</f>
        <v>#N/A</v>
      </c>
      <c r="BG141" s="506" t="e">
        <f ca="1">+IF(AND(ISNUMBER(OFFSET('Hygiene Data'!$F$7,0,10*ROW('Hygiene Data'!F135))),'Data Summary'!DV141="Yes"),OFFSET('Hygiene Data'!$F$7,0,10*ROW('Hygiene Data'!F135)),NA())</f>
        <v>#N/A</v>
      </c>
      <c r="BH141" s="506" t="e">
        <f ca="1">+IF(AND(ISNUMBER(OFFSET('Hygiene Data'!$F$9,0,10*ROW('Hygiene Data'!F135))),'Data Summary'!DW141="Yes"),OFFSET('Hygiene Data'!$F$9,0,10*ROW('Hygiene Data'!F135)),NA())</f>
        <v>#N/A</v>
      </c>
      <c r="BI141" s="506" t="e">
        <f ca="1">+IF(AND(ISNUMBER(OFFSET('Hygiene Data'!$G$5,0,10*ROW('Hygiene Data'!G135))),'Data Summary'!DX141="Yes"),OFFSET('Hygiene Data'!$G$5,0,10*ROW('Hygiene Data'!G135)),NA())</f>
        <v>#N/A</v>
      </c>
      <c r="BJ141" s="506" t="e">
        <f ca="1">+IF(AND(ISNUMBER(OFFSET('Hygiene Data'!$G$7,0,10*ROW('Hygiene Data'!G135))),'Data Summary'!DY141="Yes"),OFFSET('Hygiene Data'!$G$7,0,10*ROW('Hygiene Data'!G135)),NA())</f>
        <v>#N/A</v>
      </c>
      <c r="BK141" s="506" t="e">
        <f ca="1">+IF(AND(ISNUMBER(OFFSET('Hygiene Data'!$G$9,0,10*ROW('Hygiene Data'!G135))),'Data Summary'!DZ141="Yes"),OFFSET('Hygiene Data'!$G$9,0,10*ROW('Hygiene Data'!G135)),NA())</f>
        <v>#N/A</v>
      </c>
      <c r="BL141" s="506" t="e">
        <f ca="1">+IF(AND(ISNUMBER(OFFSET('Hygiene Data'!$H$5,0,10*ROW('Hygiene Data'!H135))),'Data Summary'!EA141="Yes"),OFFSET('Hygiene Data'!$H$5,0,10*ROW('Hygiene Data'!H135)),NA())</f>
        <v>#N/A</v>
      </c>
      <c r="BM141" s="506" t="e">
        <f ca="1">+IF(AND(ISNUMBER(OFFSET('Hygiene Data'!$H$7,0,10*ROW('Hygiene Data'!H135))),'Data Summary'!EB141="Yes"),OFFSET('Hygiene Data'!$H$7,0,10*ROW('Hygiene Data'!H135)),NA())</f>
        <v>#N/A</v>
      </c>
      <c r="BN141" s="506" t="e">
        <f ca="1">+IF(AND(ISNUMBER(OFFSET('Hygiene Data'!$H$9,0,10*ROW('Hygiene Data'!H135))),'Data Summary'!EC141="Yes"),OFFSET('Hygiene Data'!$H$9,0,10*ROW('Hygiene Data'!H135)),NA())</f>
        <v>#N/A</v>
      </c>
      <c r="BO141" s="506" t="e">
        <f ca="1">+IF(AND(ISNUMBER(OFFSET('Hygiene Data'!$I$5,0,10*ROW('Hygiene Data'!I135))),'Data Summary'!ED141="Yes"),OFFSET('Hygiene Data'!$I$5,0,10*ROW('Hygiene Data'!I135)),NA())</f>
        <v>#N/A</v>
      </c>
      <c r="BP141" s="506" t="e">
        <f ca="1">+IF(AND(ISNUMBER(OFFSET('Hygiene Data'!$I$7,0,10*ROW('Hygiene Data'!I135))),'Data Summary'!EE141="Yes"),OFFSET('Hygiene Data'!$I$7,0,10*ROW('Hygiene Data'!I135)),NA())</f>
        <v>#N/A</v>
      </c>
      <c r="BQ141" s="506" t="e">
        <f ca="1">+IF(AND(ISNUMBER(OFFSET('Hygiene Data'!$I$9,0,10*ROW('Hygiene Data'!I135))),'Data Summary'!EF141="Yes"),OFFSET('Hygiene Data'!$I$9,0,10*ROW('Hygiene Data'!I135)),NA())</f>
        <v>#N/A</v>
      </c>
    </row>
    <row r="142" spans="1:69" x14ac:dyDescent="0.25">
      <c r="A142" s="502" t="e">
        <f ca="1">+RIGHT('Data Summary'!A142,LEN('Data Summary'!A142)-9)</f>
        <v>#VALUE!</v>
      </c>
      <c r="B142" s="476" t="str">
        <f ca="1">+IF(ISTEXT('Data Summary'!B142),'Data Summary'!B142,"")</f>
        <v/>
      </c>
      <c r="C142" s="503" t="e">
        <f ca="1">+VALUE('Data Summary'!C142)</f>
        <v>#VALUE!</v>
      </c>
      <c r="D142" s="504" t="e">
        <f ca="1">+IF(AND(ISNUMBER(OFFSET('Water Data'!$D$4,0,10*ROW('Water Data'!D136))),'Data Summary'!BS142="Yes"),100-OFFSET('Water Data'!$D$4,0,10*ROW('Water Data'!D136)),NA())</f>
        <v>#N/A</v>
      </c>
      <c r="E142" s="504" t="e">
        <f ca="1">+IF(AND(ISNUMBER(OFFSET('Water Data'!$D$6,0,10*ROW('Water Data'!D136))),'Data Summary'!BT142="Yes"),OFFSET('Water Data'!$D$6,0,10*ROW('Water Data'!D136)),NA())</f>
        <v>#N/A</v>
      </c>
      <c r="F142" s="504" t="e">
        <f ca="1">+IF(AND(ISNUMBER(OFFSET('Water Data'!$D$9,0,10*ROW('Water Data'!D136))),'Data Summary'!BU142="Yes"),OFFSET('Water Data'!$D$9,0,10*ROW('Water Data'!D136)),NA())</f>
        <v>#N/A</v>
      </c>
      <c r="G142" s="504" t="e">
        <f ca="1">+IF(AND(ISNUMBER(OFFSET('Water Data'!$E$4,0,10*ROW('Water Data'!E136))),'Data Summary'!BV142="Yes"),100-OFFSET('Water Data'!$E$4,0,10*ROW('Water Data'!E136)),NA())</f>
        <v>#N/A</v>
      </c>
      <c r="H142" s="504" t="e">
        <f ca="1">+IF(AND(ISNUMBER(OFFSET('Water Data'!$E$6,0,10*ROW('Water Data'!E136))),'Data Summary'!BW142="Yes"),OFFSET('Water Data'!$E$6,0,10*ROW('Water Data'!E136)),NA())</f>
        <v>#N/A</v>
      </c>
      <c r="I142" s="504" t="e">
        <f ca="1">+IF(AND(ISNUMBER(OFFSET('Water Data'!$E$9,0,10*ROW('Water Data'!E136))),'Data Summary'!BX142="Yes"),OFFSET('Water Data'!$E$9,0,10*ROW('Water Data'!E136)),NA())</f>
        <v>#N/A</v>
      </c>
      <c r="J142" s="504" t="e">
        <f ca="1">+IF(AND(ISNUMBER(OFFSET('Water Data'!$F$4,0,10*ROW('Water Data'!F136))),'Data Summary'!BY142="Yes"),100-OFFSET('Water Data'!$F$4,0,10*ROW('Water Data'!F136)),NA())</f>
        <v>#N/A</v>
      </c>
      <c r="K142" s="504" t="e">
        <f ca="1">+IF(AND(ISNUMBER(OFFSET('Water Data'!$F$6,0,10*ROW('Water Data'!F136))),'Data Summary'!BZ142="Yes"),OFFSET('Water Data'!$F$6,0,10*ROW('Water Data'!F136)),NA())</f>
        <v>#N/A</v>
      </c>
      <c r="L142" s="504" t="e">
        <f ca="1">+IF(AND(ISNUMBER(OFFSET('Water Data'!$F$9,0,10*ROW('Water Data'!F136))),'Data Summary'!CA142="Yes"),OFFSET('Water Data'!$F$9,0,10*ROW('Water Data'!F136)),NA())</f>
        <v>#N/A</v>
      </c>
      <c r="M142" s="504" t="e">
        <f ca="1">+IF(AND(ISNUMBER(OFFSET('Water Data'!$G$4,0,10*ROW('Water Data'!G136))),'Data Summary'!CB142="Yes"),100-OFFSET('Water Data'!$G$4,0,10*ROW('Water Data'!G136)),NA())</f>
        <v>#N/A</v>
      </c>
      <c r="N142" s="504" t="e">
        <f ca="1">+IF(AND(ISNUMBER(OFFSET('Water Data'!$G$6,0,10*ROW('Water Data'!G136))),'Data Summary'!CC142="Yes"),OFFSET('Water Data'!$G$6,0,10*ROW('Water Data'!G136)),NA())</f>
        <v>#N/A</v>
      </c>
      <c r="O142" s="504" t="e">
        <f ca="1">+IF(AND(ISNUMBER(OFFSET('Water Data'!$G$9,0,10*ROW('Water Data'!G136))),'Data Summary'!CD142="Yes"),OFFSET('Water Data'!$G$9,0,10*ROW('Water Data'!G136)),NA())</f>
        <v>#N/A</v>
      </c>
      <c r="P142" s="504" t="e">
        <f ca="1">+IF(AND(ISNUMBER(OFFSET('Water Data'!$H$4,0,10*ROW('Water Data'!H136))),'Data Summary'!CE142="Yes"),100-OFFSET('Water Data'!$H$4,0,10*ROW('Water Data'!H136)),NA())</f>
        <v>#N/A</v>
      </c>
      <c r="Q142" s="504" t="e">
        <f ca="1">+IF(AND(ISNUMBER(OFFSET('Water Data'!$H$6,0,10*ROW('Water Data'!H136))),'Data Summary'!CF142="Yes"),OFFSET('Water Data'!$H$6,0,10*ROW('Water Data'!H136)),NA())</f>
        <v>#N/A</v>
      </c>
      <c r="R142" s="504" t="e">
        <f ca="1">+IF(AND(ISNUMBER(OFFSET('Water Data'!$H$9,0,10*ROW('Water Data'!H136))),'Data Summary'!CG142="Yes"),OFFSET('Water Data'!$H$9,0,10*ROW('Water Data'!H136)),NA())</f>
        <v>#N/A</v>
      </c>
      <c r="S142" s="504" t="e">
        <f ca="1">+IF(AND(ISNUMBER(OFFSET('Water Data'!$I$4,0,10*ROW('Water Data'!I136))),'Data Summary'!CH142="Yes"),100-OFFSET('Water Data'!$I$4,0,10*ROW('Water Data'!I136)),NA())</f>
        <v>#N/A</v>
      </c>
      <c r="T142" s="504" t="e">
        <f ca="1">+IF(AND(ISNUMBER(OFFSET('Water Data'!$I$6,0,10*ROW('Water Data'!I136))),'Data Summary'!CI142="Yes"),OFFSET('Water Data'!$I$6,0,10*ROW('Water Data'!I136)),NA())</f>
        <v>#N/A</v>
      </c>
      <c r="U142" s="504" t="e">
        <f ca="1">+IF(AND(ISNUMBER(OFFSET('Water Data'!$I$9,0,10*ROW('Water Data'!I136))),'Data Summary'!CJ142="Yes"),OFFSET('Water Data'!$I$9,0,10*ROW('Water Data'!I136)),NA())</f>
        <v>#N/A</v>
      </c>
      <c r="V142" s="505" t="e">
        <f ca="1">+IF(AND(ISNUMBER(OFFSET('Sanitation Data'!$D$4,0,10*ROW('Sanitation Data'!D136))),'Data Summary'!CK142="Yes"),100-OFFSET('Sanitation Data'!$D$4,0,10*ROW('Sanitation Data'!D136)),NA())</f>
        <v>#N/A</v>
      </c>
      <c r="W142" s="505" t="e">
        <f ca="1">+IF(AND(ISNUMBER(OFFSET('Sanitation Data'!$D$6,0,10*ROW('Sanitation Data'!D136))),'Data Summary'!CL142="Yes"),OFFSET('Sanitation Data'!$D$6,0,10*ROW('Sanitation Data'!D136)),NA())</f>
        <v>#N/A</v>
      </c>
      <c r="X142" s="505" t="e">
        <f ca="1">+IF(AND(ISNUMBER(OFFSET('Sanitation Data'!$D$10,0,10*ROW('Sanitation Data'!D136))),'Data Summary'!CM142="Yes"),OFFSET('Sanitation Data'!$D$10,0,10*ROW('Sanitation Data'!D136)),NA())</f>
        <v>#N/A</v>
      </c>
      <c r="Y142" s="505" t="e">
        <f ca="1">+IF(AND(ISNUMBER(OFFSET('Sanitation Data'!$D$11,0,10*ROW('Sanitation Data'!D136))),'Data Summary'!CN142="Yes"),OFFSET('Sanitation Data'!$D$11,0,10*ROW('Sanitation Data'!D136)),NA())</f>
        <v>#N/A</v>
      </c>
      <c r="Z142" s="505" t="e">
        <f ca="1">+IF(AND(ISNUMBER(OFFSET('Sanitation Data'!$D$12,0,10*ROW('Sanitation Data'!D136))),'Data Summary'!CO142="Yes"),OFFSET('Sanitation Data'!$D$12,0,10*ROW('Sanitation Data'!D136)),NA())</f>
        <v>#N/A</v>
      </c>
      <c r="AA142" s="505" t="e">
        <f ca="1">+IF(AND(ISNUMBER(OFFSET('Sanitation Data'!$E$4,0,10*ROW('Sanitation Data'!E136))),'Data Summary'!CP142="Yes"),100-OFFSET('Sanitation Data'!$E$4,0,10*ROW('Sanitation Data'!E136)),NA())</f>
        <v>#N/A</v>
      </c>
      <c r="AB142" s="505" t="e">
        <f ca="1">+IF(AND(ISNUMBER(OFFSET('Sanitation Data'!$E$6,0,10*ROW('Sanitation Data'!E136))),'Data Summary'!CQ142="Yes"),OFFSET('Sanitation Data'!$E$6,0,10*ROW('Sanitation Data'!E136)),NA())</f>
        <v>#N/A</v>
      </c>
      <c r="AC142" s="505" t="e">
        <f ca="1">+IF(AND(ISNUMBER(OFFSET('Sanitation Data'!$E$10,0,10*ROW('Sanitation Data'!E136))),'Data Summary'!CR142="Yes"),OFFSET('Sanitation Data'!$E$10,0,10*ROW('Sanitation Data'!E136)),NA())</f>
        <v>#N/A</v>
      </c>
      <c r="AD142" s="505" t="e">
        <f ca="1">+IF(AND(ISNUMBER(OFFSET('Sanitation Data'!$E$11,0,10*ROW('Sanitation Data'!E136))),'Data Summary'!CS142="Yes"),OFFSET('Sanitation Data'!$E$11,0,10*ROW('Sanitation Data'!E136)),NA())</f>
        <v>#N/A</v>
      </c>
      <c r="AE142" s="505" t="e">
        <f ca="1">+IF(AND(ISNUMBER(OFFSET('Sanitation Data'!$E$12,0,10*ROW('Sanitation Data'!E136))),'Data Summary'!CT142="Yes"),OFFSET('Sanitation Data'!$E$12,0,10*ROW('Sanitation Data'!E136)),NA())</f>
        <v>#N/A</v>
      </c>
      <c r="AF142" s="505" t="e">
        <f ca="1">+IF(AND(ISNUMBER(OFFSET('Sanitation Data'!$F$4,0,10*ROW('Sanitation Data'!F136))),'Data Summary'!CU142="Yes"),100-OFFSET('Sanitation Data'!$F$4,0,10*ROW('Sanitation Data'!F136)),NA())</f>
        <v>#N/A</v>
      </c>
      <c r="AG142" s="505" t="e">
        <f ca="1">+IF(AND(ISNUMBER(OFFSET('Sanitation Data'!$F$6,0,10*ROW('Sanitation Data'!F136))),'Data Summary'!CV142="Yes"),OFFSET('Sanitation Data'!$F$6,0,10*ROW('Sanitation Data'!F136)),NA())</f>
        <v>#N/A</v>
      </c>
      <c r="AH142" s="505" t="e">
        <f ca="1">+IF(AND(ISNUMBER(OFFSET('Sanitation Data'!$F$10,0,10*ROW('Sanitation Data'!F136))),'Data Summary'!CW142="Yes"),OFFSET('Sanitation Data'!$F$10,0,10*ROW('Sanitation Data'!F136)),NA())</f>
        <v>#N/A</v>
      </c>
      <c r="AI142" s="505" t="e">
        <f ca="1">+IF(AND(ISNUMBER(OFFSET('Sanitation Data'!$F$11,0,10*ROW('Sanitation Data'!F136))),'Data Summary'!CX142="Yes"),OFFSET('Sanitation Data'!$F$11,0,10*ROW('Sanitation Data'!F136)),NA())</f>
        <v>#N/A</v>
      </c>
      <c r="AJ142" s="505" t="e">
        <f ca="1">+IF(AND(ISNUMBER(OFFSET('Sanitation Data'!$F$12,0,10*ROW('Sanitation Data'!F136))),'Data Summary'!CY142="Yes"),OFFSET('Sanitation Data'!$F$12,0,10*ROW('Sanitation Data'!F136)),NA())</f>
        <v>#N/A</v>
      </c>
      <c r="AK142" s="505" t="e">
        <f ca="1">+IF(AND(ISNUMBER(OFFSET('Sanitation Data'!$G$4,0,10*ROW('Sanitation Data'!G136))),'Data Summary'!CZ142="Yes"),100-OFFSET('Sanitation Data'!$G$4,0,10*ROW('Sanitation Data'!G136)),NA())</f>
        <v>#N/A</v>
      </c>
      <c r="AL142" s="505" t="e">
        <f ca="1">+IF(AND(ISNUMBER(OFFSET('Sanitation Data'!$G$6,0,10*ROW('Sanitation Data'!G136))),'Data Summary'!DA142="Yes"),OFFSET('Sanitation Data'!$G$6,0,10*ROW('Sanitation Data'!G136)),NA())</f>
        <v>#N/A</v>
      </c>
      <c r="AM142" s="505" t="e">
        <f ca="1">+IF(AND(ISNUMBER(OFFSET('Sanitation Data'!$G$10,0,10*ROW('Sanitation Data'!G136))),'Data Summary'!DB142="Yes"),OFFSET('Sanitation Data'!$G$10,0,10*ROW('Sanitation Data'!G136)),NA())</f>
        <v>#N/A</v>
      </c>
      <c r="AN142" s="505" t="e">
        <f ca="1">+IF(AND(ISNUMBER(OFFSET('Sanitation Data'!$G$11,0,10*ROW('Sanitation Data'!G136))),'Data Summary'!DC142="Yes"),OFFSET('Sanitation Data'!$G$11,0,10*ROW('Sanitation Data'!G136)),NA())</f>
        <v>#N/A</v>
      </c>
      <c r="AO142" s="505" t="e">
        <f ca="1">+IF(AND(ISNUMBER(OFFSET('Sanitation Data'!$G$12,0,10*ROW('Sanitation Data'!G136))),'Data Summary'!DD142="Yes"),OFFSET('Sanitation Data'!$G$12,0,10*ROW('Sanitation Data'!G136)),NA())</f>
        <v>#N/A</v>
      </c>
      <c r="AP142" s="505" t="e">
        <f ca="1">+IF(AND(ISNUMBER(OFFSET('Sanitation Data'!$H$4,0,10*ROW('Sanitation Data'!H136))),'Data Summary'!DE142="Yes"),100-OFFSET('Sanitation Data'!$H$4,0,10*ROW('Sanitation Data'!H136)),NA())</f>
        <v>#N/A</v>
      </c>
      <c r="AQ142" s="505" t="e">
        <f ca="1">+IF(AND(ISNUMBER(OFFSET('Sanitation Data'!$H$6,0,10*ROW('Sanitation Data'!H136))),'Data Summary'!DF142="Yes"),OFFSET('Sanitation Data'!$H$6,0,10*ROW('Sanitation Data'!H136)),NA())</f>
        <v>#N/A</v>
      </c>
      <c r="AR142" s="505" t="e">
        <f ca="1">+IF(AND(ISNUMBER(OFFSET('Sanitation Data'!$H$10,0,10*ROW('Sanitation Data'!H136))),'Data Summary'!DG142="Yes"),OFFSET('Sanitation Data'!$H$10,0,10*ROW('Sanitation Data'!H136)),NA())</f>
        <v>#N/A</v>
      </c>
      <c r="AS142" s="505" t="e">
        <f ca="1">+IF(AND(ISNUMBER(OFFSET('Sanitation Data'!$H$11,0,10*ROW('Sanitation Data'!H136))),'Data Summary'!DH142="Yes"),OFFSET('Sanitation Data'!$H$11,0,10*ROW('Sanitation Data'!H136)),NA())</f>
        <v>#N/A</v>
      </c>
      <c r="AT142" s="505" t="e">
        <f ca="1">+IF(AND(ISNUMBER(OFFSET('Sanitation Data'!$H$12,0,10*ROW('Sanitation Data'!H136))),'Data Summary'!DI142="Yes"),OFFSET('Sanitation Data'!$H$12,0,10*ROW('Sanitation Data'!H136)),NA())</f>
        <v>#N/A</v>
      </c>
      <c r="AU142" s="505" t="e">
        <f ca="1">+IF(AND(ISNUMBER(OFFSET('Sanitation Data'!$I$4,0,10*ROW('Sanitation Data'!I136))),'Data Summary'!DJ142="Yes"),100-OFFSET('Sanitation Data'!$I$4,0,10*ROW('Sanitation Data'!I136)),NA())</f>
        <v>#N/A</v>
      </c>
      <c r="AV142" s="505" t="e">
        <f ca="1">+IF(AND(ISNUMBER(OFFSET('Sanitation Data'!$I$6,0,10*ROW('Sanitation Data'!I136))),'Data Summary'!DK142="Yes"),OFFSET('Sanitation Data'!$I$6,0,10*ROW('Sanitation Data'!I136)),NA())</f>
        <v>#N/A</v>
      </c>
      <c r="AW142" s="505" t="e">
        <f ca="1">+IF(AND(ISNUMBER(OFFSET('Sanitation Data'!$I$10,0,10*ROW('Sanitation Data'!I136))),'Data Summary'!DL142="Yes"),OFFSET('Sanitation Data'!$I$10,0,10*ROW('Sanitation Data'!I136)),NA())</f>
        <v>#N/A</v>
      </c>
      <c r="AX142" s="505" t="e">
        <f ca="1">+IF(AND(ISNUMBER(OFFSET('Sanitation Data'!$I$11,0,10*ROW('Sanitation Data'!I136))),'Data Summary'!DM142="Yes"),OFFSET('Sanitation Data'!$I$11,0,10*ROW('Sanitation Data'!I136)),NA())</f>
        <v>#N/A</v>
      </c>
      <c r="AY142" s="505" t="e">
        <f ca="1">+IF(AND(ISNUMBER(OFFSET('Sanitation Data'!$I$12,0,10*ROW('Sanitation Data'!I136))),'Data Summary'!DN142="Yes"),OFFSET('Sanitation Data'!$I$12,0,10*ROW('Sanitation Data'!I136)),NA())</f>
        <v>#N/A</v>
      </c>
      <c r="AZ142" s="506" t="e">
        <f ca="1">+IF(AND(ISNUMBER(OFFSET('Hygiene Data'!$D$5,0,10*ROW('Hygiene Data'!D136))),'Data Summary'!DO142="Yes"),OFFSET('Hygiene Data'!$D$5,0,10*ROW('Hygiene Data'!D136)),NA())</f>
        <v>#N/A</v>
      </c>
      <c r="BA142" s="506" t="e">
        <f ca="1">+IF(AND(ISNUMBER(OFFSET('Hygiene Data'!$D$7,0,10*ROW('Hygiene Data'!D136))),'Data Summary'!DP142="Yes"),OFFSET('Hygiene Data'!$D$7,0,10*ROW('Hygiene Data'!D136)),NA())</f>
        <v>#N/A</v>
      </c>
      <c r="BB142" s="506" t="e">
        <f ca="1">+IF(AND(ISNUMBER(OFFSET('Hygiene Data'!$D$9,0,10*ROW('Hygiene Data'!D136))),'Data Summary'!DQ142="Yes"),OFFSET('Hygiene Data'!$D$9,0,10*ROW('Hygiene Data'!D136)),NA())</f>
        <v>#N/A</v>
      </c>
      <c r="BC142" s="506" t="e">
        <f ca="1">+IF(AND(ISNUMBER(OFFSET('Hygiene Data'!$E$5,0,10*ROW('Hygiene Data'!E136))),'Data Summary'!DR142="Yes"),OFFSET('Hygiene Data'!$E$5,0,10*ROW('Hygiene Data'!E136)),NA())</f>
        <v>#N/A</v>
      </c>
      <c r="BD142" s="506" t="e">
        <f ca="1">+IF(AND(ISNUMBER(OFFSET('Hygiene Data'!$E$7,0,10*ROW('Hygiene Data'!E136))),'Data Summary'!DS142="Yes"),OFFSET('Hygiene Data'!$E$7,0,10*ROW('Hygiene Data'!E136)),NA())</f>
        <v>#N/A</v>
      </c>
      <c r="BE142" s="506" t="e">
        <f ca="1">+IF(AND(ISNUMBER(OFFSET('Hygiene Data'!$E$9,0,10*ROW('Hygiene Data'!E136))),'Data Summary'!DT142="Yes"),OFFSET('Hygiene Data'!$E$9,0,10*ROW('Hygiene Data'!E136)),NA())</f>
        <v>#N/A</v>
      </c>
      <c r="BF142" s="506" t="e">
        <f ca="1">+IF(AND(ISNUMBER(OFFSET('Hygiene Data'!$F$5,0,10*ROW('Hygiene Data'!F136))),'Data Summary'!DU142="Yes"),OFFSET('Hygiene Data'!$F$5,0,10*ROW('Hygiene Data'!F136)),NA())</f>
        <v>#N/A</v>
      </c>
      <c r="BG142" s="506" t="e">
        <f ca="1">+IF(AND(ISNUMBER(OFFSET('Hygiene Data'!$F$7,0,10*ROW('Hygiene Data'!F136))),'Data Summary'!DV142="Yes"),OFFSET('Hygiene Data'!$F$7,0,10*ROW('Hygiene Data'!F136)),NA())</f>
        <v>#N/A</v>
      </c>
      <c r="BH142" s="506" t="e">
        <f ca="1">+IF(AND(ISNUMBER(OFFSET('Hygiene Data'!$F$9,0,10*ROW('Hygiene Data'!F136))),'Data Summary'!DW142="Yes"),OFFSET('Hygiene Data'!$F$9,0,10*ROW('Hygiene Data'!F136)),NA())</f>
        <v>#N/A</v>
      </c>
      <c r="BI142" s="506" t="e">
        <f ca="1">+IF(AND(ISNUMBER(OFFSET('Hygiene Data'!$G$5,0,10*ROW('Hygiene Data'!G136))),'Data Summary'!DX142="Yes"),OFFSET('Hygiene Data'!$G$5,0,10*ROW('Hygiene Data'!G136)),NA())</f>
        <v>#N/A</v>
      </c>
      <c r="BJ142" s="506" t="e">
        <f ca="1">+IF(AND(ISNUMBER(OFFSET('Hygiene Data'!$G$7,0,10*ROW('Hygiene Data'!G136))),'Data Summary'!DY142="Yes"),OFFSET('Hygiene Data'!$G$7,0,10*ROW('Hygiene Data'!G136)),NA())</f>
        <v>#N/A</v>
      </c>
      <c r="BK142" s="506" t="e">
        <f ca="1">+IF(AND(ISNUMBER(OFFSET('Hygiene Data'!$G$9,0,10*ROW('Hygiene Data'!G136))),'Data Summary'!DZ142="Yes"),OFFSET('Hygiene Data'!$G$9,0,10*ROW('Hygiene Data'!G136)),NA())</f>
        <v>#N/A</v>
      </c>
      <c r="BL142" s="506" t="e">
        <f ca="1">+IF(AND(ISNUMBER(OFFSET('Hygiene Data'!$H$5,0,10*ROW('Hygiene Data'!H136))),'Data Summary'!EA142="Yes"),OFFSET('Hygiene Data'!$H$5,0,10*ROW('Hygiene Data'!H136)),NA())</f>
        <v>#N/A</v>
      </c>
      <c r="BM142" s="506" t="e">
        <f ca="1">+IF(AND(ISNUMBER(OFFSET('Hygiene Data'!$H$7,0,10*ROW('Hygiene Data'!H136))),'Data Summary'!EB142="Yes"),OFFSET('Hygiene Data'!$H$7,0,10*ROW('Hygiene Data'!H136)),NA())</f>
        <v>#N/A</v>
      </c>
      <c r="BN142" s="506" t="e">
        <f ca="1">+IF(AND(ISNUMBER(OFFSET('Hygiene Data'!$H$9,0,10*ROW('Hygiene Data'!H136))),'Data Summary'!EC142="Yes"),OFFSET('Hygiene Data'!$H$9,0,10*ROW('Hygiene Data'!H136)),NA())</f>
        <v>#N/A</v>
      </c>
      <c r="BO142" s="506" t="e">
        <f ca="1">+IF(AND(ISNUMBER(OFFSET('Hygiene Data'!$I$5,0,10*ROW('Hygiene Data'!I136))),'Data Summary'!ED142="Yes"),OFFSET('Hygiene Data'!$I$5,0,10*ROW('Hygiene Data'!I136)),NA())</f>
        <v>#N/A</v>
      </c>
      <c r="BP142" s="506" t="e">
        <f ca="1">+IF(AND(ISNUMBER(OFFSET('Hygiene Data'!$I$7,0,10*ROW('Hygiene Data'!I136))),'Data Summary'!EE142="Yes"),OFFSET('Hygiene Data'!$I$7,0,10*ROW('Hygiene Data'!I136)),NA())</f>
        <v>#N/A</v>
      </c>
      <c r="BQ142" s="506" t="e">
        <f ca="1">+IF(AND(ISNUMBER(OFFSET('Hygiene Data'!$I$9,0,10*ROW('Hygiene Data'!I136))),'Data Summary'!EF142="Yes"),OFFSET('Hygiene Data'!$I$9,0,10*ROW('Hygiene Data'!I136)),NA())</f>
        <v>#N/A</v>
      </c>
    </row>
    <row r="143" spans="1:69" x14ac:dyDescent="0.25">
      <c r="A143" s="502" t="e">
        <f ca="1">+RIGHT('Data Summary'!A143,LEN('Data Summary'!A143)-9)</f>
        <v>#VALUE!</v>
      </c>
      <c r="B143" s="476" t="str">
        <f ca="1">+IF(ISTEXT('Data Summary'!B143),'Data Summary'!B143,"")</f>
        <v/>
      </c>
      <c r="C143" s="503" t="e">
        <f ca="1">+VALUE('Data Summary'!C143)</f>
        <v>#VALUE!</v>
      </c>
      <c r="D143" s="504" t="e">
        <f ca="1">+IF(AND(ISNUMBER(OFFSET('Water Data'!$D$4,0,10*ROW('Water Data'!D137))),'Data Summary'!BS143="Yes"),100-OFFSET('Water Data'!$D$4,0,10*ROW('Water Data'!D137)),NA())</f>
        <v>#N/A</v>
      </c>
      <c r="E143" s="504" t="e">
        <f ca="1">+IF(AND(ISNUMBER(OFFSET('Water Data'!$D$6,0,10*ROW('Water Data'!D137))),'Data Summary'!BT143="Yes"),OFFSET('Water Data'!$D$6,0,10*ROW('Water Data'!D137)),NA())</f>
        <v>#N/A</v>
      </c>
      <c r="F143" s="504" t="e">
        <f ca="1">+IF(AND(ISNUMBER(OFFSET('Water Data'!$D$9,0,10*ROW('Water Data'!D137))),'Data Summary'!BU143="Yes"),OFFSET('Water Data'!$D$9,0,10*ROW('Water Data'!D137)),NA())</f>
        <v>#N/A</v>
      </c>
      <c r="G143" s="504" t="e">
        <f ca="1">+IF(AND(ISNUMBER(OFFSET('Water Data'!$E$4,0,10*ROW('Water Data'!E137))),'Data Summary'!BV143="Yes"),100-OFFSET('Water Data'!$E$4,0,10*ROW('Water Data'!E137)),NA())</f>
        <v>#N/A</v>
      </c>
      <c r="H143" s="504" t="e">
        <f ca="1">+IF(AND(ISNUMBER(OFFSET('Water Data'!$E$6,0,10*ROW('Water Data'!E137))),'Data Summary'!BW143="Yes"),OFFSET('Water Data'!$E$6,0,10*ROW('Water Data'!E137)),NA())</f>
        <v>#N/A</v>
      </c>
      <c r="I143" s="504" t="e">
        <f ca="1">+IF(AND(ISNUMBER(OFFSET('Water Data'!$E$9,0,10*ROW('Water Data'!E137))),'Data Summary'!BX143="Yes"),OFFSET('Water Data'!$E$9,0,10*ROW('Water Data'!E137)),NA())</f>
        <v>#N/A</v>
      </c>
      <c r="J143" s="504" t="e">
        <f ca="1">+IF(AND(ISNUMBER(OFFSET('Water Data'!$F$4,0,10*ROW('Water Data'!F137))),'Data Summary'!BY143="Yes"),100-OFFSET('Water Data'!$F$4,0,10*ROW('Water Data'!F137)),NA())</f>
        <v>#N/A</v>
      </c>
      <c r="K143" s="504" t="e">
        <f ca="1">+IF(AND(ISNUMBER(OFFSET('Water Data'!$F$6,0,10*ROW('Water Data'!F137))),'Data Summary'!BZ143="Yes"),OFFSET('Water Data'!$F$6,0,10*ROW('Water Data'!F137)),NA())</f>
        <v>#N/A</v>
      </c>
      <c r="L143" s="504" t="e">
        <f ca="1">+IF(AND(ISNUMBER(OFFSET('Water Data'!$F$9,0,10*ROW('Water Data'!F137))),'Data Summary'!CA143="Yes"),OFFSET('Water Data'!$F$9,0,10*ROW('Water Data'!F137)),NA())</f>
        <v>#N/A</v>
      </c>
      <c r="M143" s="504" t="e">
        <f ca="1">+IF(AND(ISNUMBER(OFFSET('Water Data'!$G$4,0,10*ROW('Water Data'!G137))),'Data Summary'!CB143="Yes"),100-OFFSET('Water Data'!$G$4,0,10*ROW('Water Data'!G137)),NA())</f>
        <v>#N/A</v>
      </c>
      <c r="N143" s="504" t="e">
        <f ca="1">+IF(AND(ISNUMBER(OFFSET('Water Data'!$G$6,0,10*ROW('Water Data'!G137))),'Data Summary'!CC143="Yes"),OFFSET('Water Data'!$G$6,0,10*ROW('Water Data'!G137)),NA())</f>
        <v>#N/A</v>
      </c>
      <c r="O143" s="504" t="e">
        <f ca="1">+IF(AND(ISNUMBER(OFFSET('Water Data'!$G$9,0,10*ROW('Water Data'!G137))),'Data Summary'!CD143="Yes"),OFFSET('Water Data'!$G$9,0,10*ROW('Water Data'!G137)),NA())</f>
        <v>#N/A</v>
      </c>
      <c r="P143" s="504" t="e">
        <f ca="1">+IF(AND(ISNUMBER(OFFSET('Water Data'!$H$4,0,10*ROW('Water Data'!H137))),'Data Summary'!CE143="Yes"),100-OFFSET('Water Data'!$H$4,0,10*ROW('Water Data'!H137)),NA())</f>
        <v>#N/A</v>
      </c>
      <c r="Q143" s="504" t="e">
        <f ca="1">+IF(AND(ISNUMBER(OFFSET('Water Data'!$H$6,0,10*ROW('Water Data'!H137))),'Data Summary'!CF143="Yes"),OFFSET('Water Data'!$H$6,0,10*ROW('Water Data'!H137)),NA())</f>
        <v>#N/A</v>
      </c>
      <c r="R143" s="504" t="e">
        <f ca="1">+IF(AND(ISNUMBER(OFFSET('Water Data'!$H$9,0,10*ROW('Water Data'!H137))),'Data Summary'!CG143="Yes"),OFFSET('Water Data'!$H$9,0,10*ROW('Water Data'!H137)),NA())</f>
        <v>#N/A</v>
      </c>
      <c r="S143" s="504" t="e">
        <f ca="1">+IF(AND(ISNUMBER(OFFSET('Water Data'!$I$4,0,10*ROW('Water Data'!I137))),'Data Summary'!CH143="Yes"),100-OFFSET('Water Data'!$I$4,0,10*ROW('Water Data'!I137)),NA())</f>
        <v>#N/A</v>
      </c>
      <c r="T143" s="504" t="e">
        <f ca="1">+IF(AND(ISNUMBER(OFFSET('Water Data'!$I$6,0,10*ROW('Water Data'!I137))),'Data Summary'!CI143="Yes"),OFFSET('Water Data'!$I$6,0,10*ROW('Water Data'!I137)),NA())</f>
        <v>#N/A</v>
      </c>
      <c r="U143" s="504" t="e">
        <f ca="1">+IF(AND(ISNUMBER(OFFSET('Water Data'!$I$9,0,10*ROW('Water Data'!I137))),'Data Summary'!CJ143="Yes"),OFFSET('Water Data'!$I$9,0,10*ROW('Water Data'!I137)),NA())</f>
        <v>#N/A</v>
      </c>
      <c r="V143" s="505" t="e">
        <f ca="1">+IF(AND(ISNUMBER(OFFSET('Sanitation Data'!$D$4,0,10*ROW('Sanitation Data'!D137))),'Data Summary'!CK143="Yes"),100-OFFSET('Sanitation Data'!$D$4,0,10*ROW('Sanitation Data'!D137)),NA())</f>
        <v>#N/A</v>
      </c>
      <c r="W143" s="505" t="e">
        <f ca="1">+IF(AND(ISNUMBER(OFFSET('Sanitation Data'!$D$6,0,10*ROW('Sanitation Data'!D137))),'Data Summary'!CL143="Yes"),OFFSET('Sanitation Data'!$D$6,0,10*ROW('Sanitation Data'!D137)),NA())</f>
        <v>#N/A</v>
      </c>
      <c r="X143" s="505" t="e">
        <f ca="1">+IF(AND(ISNUMBER(OFFSET('Sanitation Data'!$D$10,0,10*ROW('Sanitation Data'!D137))),'Data Summary'!CM143="Yes"),OFFSET('Sanitation Data'!$D$10,0,10*ROW('Sanitation Data'!D137)),NA())</f>
        <v>#N/A</v>
      </c>
      <c r="Y143" s="505" t="e">
        <f ca="1">+IF(AND(ISNUMBER(OFFSET('Sanitation Data'!$D$11,0,10*ROW('Sanitation Data'!D137))),'Data Summary'!CN143="Yes"),OFFSET('Sanitation Data'!$D$11,0,10*ROW('Sanitation Data'!D137)),NA())</f>
        <v>#N/A</v>
      </c>
      <c r="Z143" s="505" t="e">
        <f ca="1">+IF(AND(ISNUMBER(OFFSET('Sanitation Data'!$D$12,0,10*ROW('Sanitation Data'!D137))),'Data Summary'!CO143="Yes"),OFFSET('Sanitation Data'!$D$12,0,10*ROW('Sanitation Data'!D137)),NA())</f>
        <v>#N/A</v>
      </c>
      <c r="AA143" s="505" t="e">
        <f ca="1">+IF(AND(ISNUMBER(OFFSET('Sanitation Data'!$E$4,0,10*ROW('Sanitation Data'!E137))),'Data Summary'!CP143="Yes"),100-OFFSET('Sanitation Data'!$E$4,0,10*ROW('Sanitation Data'!E137)),NA())</f>
        <v>#N/A</v>
      </c>
      <c r="AB143" s="505" t="e">
        <f ca="1">+IF(AND(ISNUMBER(OFFSET('Sanitation Data'!$E$6,0,10*ROW('Sanitation Data'!E137))),'Data Summary'!CQ143="Yes"),OFFSET('Sanitation Data'!$E$6,0,10*ROW('Sanitation Data'!E137)),NA())</f>
        <v>#N/A</v>
      </c>
      <c r="AC143" s="505" t="e">
        <f ca="1">+IF(AND(ISNUMBER(OFFSET('Sanitation Data'!$E$10,0,10*ROW('Sanitation Data'!E137))),'Data Summary'!CR143="Yes"),OFFSET('Sanitation Data'!$E$10,0,10*ROW('Sanitation Data'!E137)),NA())</f>
        <v>#N/A</v>
      </c>
      <c r="AD143" s="505" t="e">
        <f ca="1">+IF(AND(ISNUMBER(OFFSET('Sanitation Data'!$E$11,0,10*ROW('Sanitation Data'!E137))),'Data Summary'!CS143="Yes"),OFFSET('Sanitation Data'!$E$11,0,10*ROW('Sanitation Data'!E137)),NA())</f>
        <v>#N/A</v>
      </c>
      <c r="AE143" s="505" t="e">
        <f ca="1">+IF(AND(ISNUMBER(OFFSET('Sanitation Data'!$E$12,0,10*ROW('Sanitation Data'!E137))),'Data Summary'!CT143="Yes"),OFFSET('Sanitation Data'!$E$12,0,10*ROW('Sanitation Data'!E137)),NA())</f>
        <v>#N/A</v>
      </c>
      <c r="AF143" s="505" t="e">
        <f ca="1">+IF(AND(ISNUMBER(OFFSET('Sanitation Data'!$F$4,0,10*ROW('Sanitation Data'!F137))),'Data Summary'!CU143="Yes"),100-OFFSET('Sanitation Data'!$F$4,0,10*ROW('Sanitation Data'!F137)),NA())</f>
        <v>#N/A</v>
      </c>
      <c r="AG143" s="505" t="e">
        <f ca="1">+IF(AND(ISNUMBER(OFFSET('Sanitation Data'!$F$6,0,10*ROW('Sanitation Data'!F137))),'Data Summary'!CV143="Yes"),OFFSET('Sanitation Data'!$F$6,0,10*ROW('Sanitation Data'!F137)),NA())</f>
        <v>#N/A</v>
      </c>
      <c r="AH143" s="505" t="e">
        <f ca="1">+IF(AND(ISNUMBER(OFFSET('Sanitation Data'!$F$10,0,10*ROW('Sanitation Data'!F137))),'Data Summary'!CW143="Yes"),OFFSET('Sanitation Data'!$F$10,0,10*ROW('Sanitation Data'!F137)),NA())</f>
        <v>#N/A</v>
      </c>
      <c r="AI143" s="505" t="e">
        <f ca="1">+IF(AND(ISNUMBER(OFFSET('Sanitation Data'!$F$11,0,10*ROW('Sanitation Data'!F137))),'Data Summary'!CX143="Yes"),OFFSET('Sanitation Data'!$F$11,0,10*ROW('Sanitation Data'!F137)),NA())</f>
        <v>#N/A</v>
      </c>
      <c r="AJ143" s="505" t="e">
        <f ca="1">+IF(AND(ISNUMBER(OFFSET('Sanitation Data'!$F$12,0,10*ROW('Sanitation Data'!F137))),'Data Summary'!CY143="Yes"),OFFSET('Sanitation Data'!$F$12,0,10*ROW('Sanitation Data'!F137)),NA())</f>
        <v>#N/A</v>
      </c>
      <c r="AK143" s="505" t="e">
        <f ca="1">+IF(AND(ISNUMBER(OFFSET('Sanitation Data'!$G$4,0,10*ROW('Sanitation Data'!G137))),'Data Summary'!CZ143="Yes"),100-OFFSET('Sanitation Data'!$G$4,0,10*ROW('Sanitation Data'!G137)),NA())</f>
        <v>#N/A</v>
      </c>
      <c r="AL143" s="505" t="e">
        <f ca="1">+IF(AND(ISNUMBER(OFFSET('Sanitation Data'!$G$6,0,10*ROW('Sanitation Data'!G137))),'Data Summary'!DA143="Yes"),OFFSET('Sanitation Data'!$G$6,0,10*ROW('Sanitation Data'!G137)),NA())</f>
        <v>#N/A</v>
      </c>
      <c r="AM143" s="505" t="e">
        <f ca="1">+IF(AND(ISNUMBER(OFFSET('Sanitation Data'!$G$10,0,10*ROW('Sanitation Data'!G137))),'Data Summary'!DB143="Yes"),OFFSET('Sanitation Data'!$G$10,0,10*ROW('Sanitation Data'!G137)),NA())</f>
        <v>#N/A</v>
      </c>
      <c r="AN143" s="505" t="e">
        <f ca="1">+IF(AND(ISNUMBER(OFFSET('Sanitation Data'!$G$11,0,10*ROW('Sanitation Data'!G137))),'Data Summary'!DC143="Yes"),OFFSET('Sanitation Data'!$G$11,0,10*ROW('Sanitation Data'!G137)),NA())</f>
        <v>#N/A</v>
      </c>
      <c r="AO143" s="505" t="e">
        <f ca="1">+IF(AND(ISNUMBER(OFFSET('Sanitation Data'!$G$12,0,10*ROW('Sanitation Data'!G137))),'Data Summary'!DD143="Yes"),OFFSET('Sanitation Data'!$G$12,0,10*ROW('Sanitation Data'!G137)),NA())</f>
        <v>#N/A</v>
      </c>
      <c r="AP143" s="505" t="e">
        <f ca="1">+IF(AND(ISNUMBER(OFFSET('Sanitation Data'!$H$4,0,10*ROW('Sanitation Data'!H137))),'Data Summary'!DE143="Yes"),100-OFFSET('Sanitation Data'!$H$4,0,10*ROW('Sanitation Data'!H137)),NA())</f>
        <v>#N/A</v>
      </c>
      <c r="AQ143" s="505" t="e">
        <f ca="1">+IF(AND(ISNUMBER(OFFSET('Sanitation Data'!$H$6,0,10*ROW('Sanitation Data'!H137))),'Data Summary'!DF143="Yes"),OFFSET('Sanitation Data'!$H$6,0,10*ROW('Sanitation Data'!H137)),NA())</f>
        <v>#N/A</v>
      </c>
      <c r="AR143" s="505" t="e">
        <f ca="1">+IF(AND(ISNUMBER(OFFSET('Sanitation Data'!$H$10,0,10*ROW('Sanitation Data'!H137))),'Data Summary'!DG143="Yes"),OFFSET('Sanitation Data'!$H$10,0,10*ROW('Sanitation Data'!H137)),NA())</f>
        <v>#N/A</v>
      </c>
      <c r="AS143" s="505" t="e">
        <f ca="1">+IF(AND(ISNUMBER(OFFSET('Sanitation Data'!$H$11,0,10*ROW('Sanitation Data'!H137))),'Data Summary'!DH143="Yes"),OFFSET('Sanitation Data'!$H$11,0,10*ROW('Sanitation Data'!H137)),NA())</f>
        <v>#N/A</v>
      </c>
      <c r="AT143" s="505" t="e">
        <f ca="1">+IF(AND(ISNUMBER(OFFSET('Sanitation Data'!$H$12,0,10*ROW('Sanitation Data'!H137))),'Data Summary'!DI143="Yes"),OFFSET('Sanitation Data'!$H$12,0,10*ROW('Sanitation Data'!H137)),NA())</f>
        <v>#N/A</v>
      </c>
      <c r="AU143" s="505" t="e">
        <f ca="1">+IF(AND(ISNUMBER(OFFSET('Sanitation Data'!$I$4,0,10*ROW('Sanitation Data'!I137))),'Data Summary'!DJ143="Yes"),100-OFFSET('Sanitation Data'!$I$4,0,10*ROW('Sanitation Data'!I137)),NA())</f>
        <v>#N/A</v>
      </c>
      <c r="AV143" s="505" t="e">
        <f ca="1">+IF(AND(ISNUMBER(OFFSET('Sanitation Data'!$I$6,0,10*ROW('Sanitation Data'!I137))),'Data Summary'!DK143="Yes"),OFFSET('Sanitation Data'!$I$6,0,10*ROW('Sanitation Data'!I137)),NA())</f>
        <v>#N/A</v>
      </c>
      <c r="AW143" s="505" t="e">
        <f ca="1">+IF(AND(ISNUMBER(OFFSET('Sanitation Data'!$I$10,0,10*ROW('Sanitation Data'!I137))),'Data Summary'!DL143="Yes"),OFFSET('Sanitation Data'!$I$10,0,10*ROW('Sanitation Data'!I137)),NA())</f>
        <v>#N/A</v>
      </c>
      <c r="AX143" s="505" t="e">
        <f ca="1">+IF(AND(ISNUMBER(OFFSET('Sanitation Data'!$I$11,0,10*ROW('Sanitation Data'!I137))),'Data Summary'!DM143="Yes"),OFFSET('Sanitation Data'!$I$11,0,10*ROW('Sanitation Data'!I137)),NA())</f>
        <v>#N/A</v>
      </c>
      <c r="AY143" s="505" t="e">
        <f ca="1">+IF(AND(ISNUMBER(OFFSET('Sanitation Data'!$I$12,0,10*ROW('Sanitation Data'!I137))),'Data Summary'!DN143="Yes"),OFFSET('Sanitation Data'!$I$12,0,10*ROW('Sanitation Data'!I137)),NA())</f>
        <v>#N/A</v>
      </c>
      <c r="AZ143" s="506" t="e">
        <f ca="1">+IF(AND(ISNUMBER(OFFSET('Hygiene Data'!$D$5,0,10*ROW('Hygiene Data'!D137))),'Data Summary'!DO143="Yes"),OFFSET('Hygiene Data'!$D$5,0,10*ROW('Hygiene Data'!D137)),NA())</f>
        <v>#N/A</v>
      </c>
      <c r="BA143" s="506" t="e">
        <f ca="1">+IF(AND(ISNUMBER(OFFSET('Hygiene Data'!$D$7,0,10*ROW('Hygiene Data'!D137))),'Data Summary'!DP143="Yes"),OFFSET('Hygiene Data'!$D$7,0,10*ROW('Hygiene Data'!D137)),NA())</f>
        <v>#N/A</v>
      </c>
      <c r="BB143" s="506" t="e">
        <f ca="1">+IF(AND(ISNUMBER(OFFSET('Hygiene Data'!$D$9,0,10*ROW('Hygiene Data'!D137))),'Data Summary'!DQ143="Yes"),OFFSET('Hygiene Data'!$D$9,0,10*ROW('Hygiene Data'!D137)),NA())</f>
        <v>#N/A</v>
      </c>
      <c r="BC143" s="506" t="e">
        <f ca="1">+IF(AND(ISNUMBER(OFFSET('Hygiene Data'!$E$5,0,10*ROW('Hygiene Data'!E137))),'Data Summary'!DR143="Yes"),OFFSET('Hygiene Data'!$E$5,0,10*ROW('Hygiene Data'!E137)),NA())</f>
        <v>#N/A</v>
      </c>
      <c r="BD143" s="506" t="e">
        <f ca="1">+IF(AND(ISNUMBER(OFFSET('Hygiene Data'!$E$7,0,10*ROW('Hygiene Data'!E137))),'Data Summary'!DS143="Yes"),OFFSET('Hygiene Data'!$E$7,0,10*ROW('Hygiene Data'!E137)),NA())</f>
        <v>#N/A</v>
      </c>
      <c r="BE143" s="506" t="e">
        <f ca="1">+IF(AND(ISNUMBER(OFFSET('Hygiene Data'!$E$9,0,10*ROW('Hygiene Data'!E137))),'Data Summary'!DT143="Yes"),OFFSET('Hygiene Data'!$E$9,0,10*ROW('Hygiene Data'!E137)),NA())</f>
        <v>#N/A</v>
      </c>
      <c r="BF143" s="506" t="e">
        <f ca="1">+IF(AND(ISNUMBER(OFFSET('Hygiene Data'!$F$5,0,10*ROW('Hygiene Data'!F137))),'Data Summary'!DU143="Yes"),OFFSET('Hygiene Data'!$F$5,0,10*ROW('Hygiene Data'!F137)),NA())</f>
        <v>#N/A</v>
      </c>
      <c r="BG143" s="506" t="e">
        <f ca="1">+IF(AND(ISNUMBER(OFFSET('Hygiene Data'!$F$7,0,10*ROW('Hygiene Data'!F137))),'Data Summary'!DV143="Yes"),OFFSET('Hygiene Data'!$F$7,0,10*ROW('Hygiene Data'!F137)),NA())</f>
        <v>#N/A</v>
      </c>
      <c r="BH143" s="506" t="e">
        <f ca="1">+IF(AND(ISNUMBER(OFFSET('Hygiene Data'!$F$9,0,10*ROW('Hygiene Data'!F137))),'Data Summary'!DW143="Yes"),OFFSET('Hygiene Data'!$F$9,0,10*ROW('Hygiene Data'!F137)),NA())</f>
        <v>#N/A</v>
      </c>
      <c r="BI143" s="506" t="e">
        <f ca="1">+IF(AND(ISNUMBER(OFFSET('Hygiene Data'!$G$5,0,10*ROW('Hygiene Data'!G137))),'Data Summary'!DX143="Yes"),OFFSET('Hygiene Data'!$G$5,0,10*ROW('Hygiene Data'!G137)),NA())</f>
        <v>#N/A</v>
      </c>
      <c r="BJ143" s="506" t="e">
        <f ca="1">+IF(AND(ISNUMBER(OFFSET('Hygiene Data'!$G$7,0,10*ROW('Hygiene Data'!G137))),'Data Summary'!DY143="Yes"),OFFSET('Hygiene Data'!$G$7,0,10*ROW('Hygiene Data'!G137)),NA())</f>
        <v>#N/A</v>
      </c>
      <c r="BK143" s="506" t="e">
        <f ca="1">+IF(AND(ISNUMBER(OFFSET('Hygiene Data'!$G$9,0,10*ROW('Hygiene Data'!G137))),'Data Summary'!DZ143="Yes"),OFFSET('Hygiene Data'!$G$9,0,10*ROW('Hygiene Data'!G137)),NA())</f>
        <v>#N/A</v>
      </c>
      <c r="BL143" s="506" t="e">
        <f ca="1">+IF(AND(ISNUMBER(OFFSET('Hygiene Data'!$H$5,0,10*ROW('Hygiene Data'!H137))),'Data Summary'!EA143="Yes"),OFFSET('Hygiene Data'!$H$5,0,10*ROW('Hygiene Data'!H137)),NA())</f>
        <v>#N/A</v>
      </c>
      <c r="BM143" s="506" t="e">
        <f ca="1">+IF(AND(ISNUMBER(OFFSET('Hygiene Data'!$H$7,0,10*ROW('Hygiene Data'!H137))),'Data Summary'!EB143="Yes"),OFFSET('Hygiene Data'!$H$7,0,10*ROW('Hygiene Data'!H137)),NA())</f>
        <v>#N/A</v>
      </c>
      <c r="BN143" s="506" t="e">
        <f ca="1">+IF(AND(ISNUMBER(OFFSET('Hygiene Data'!$H$9,0,10*ROW('Hygiene Data'!H137))),'Data Summary'!EC143="Yes"),OFFSET('Hygiene Data'!$H$9,0,10*ROW('Hygiene Data'!H137)),NA())</f>
        <v>#N/A</v>
      </c>
      <c r="BO143" s="506" t="e">
        <f ca="1">+IF(AND(ISNUMBER(OFFSET('Hygiene Data'!$I$5,0,10*ROW('Hygiene Data'!I137))),'Data Summary'!ED143="Yes"),OFFSET('Hygiene Data'!$I$5,0,10*ROW('Hygiene Data'!I137)),NA())</f>
        <v>#N/A</v>
      </c>
      <c r="BP143" s="506" t="e">
        <f ca="1">+IF(AND(ISNUMBER(OFFSET('Hygiene Data'!$I$7,0,10*ROW('Hygiene Data'!I137))),'Data Summary'!EE143="Yes"),OFFSET('Hygiene Data'!$I$7,0,10*ROW('Hygiene Data'!I137)),NA())</f>
        <v>#N/A</v>
      </c>
      <c r="BQ143" s="506" t="e">
        <f ca="1">+IF(AND(ISNUMBER(OFFSET('Hygiene Data'!$I$9,0,10*ROW('Hygiene Data'!I137))),'Data Summary'!EF143="Yes"),OFFSET('Hygiene Data'!$I$9,0,10*ROW('Hygiene Data'!I137)),NA())</f>
        <v>#N/A</v>
      </c>
    </row>
    <row r="144" spans="1:69" x14ac:dyDescent="0.25">
      <c r="A144" s="502" t="e">
        <f ca="1">+RIGHT('Data Summary'!A144,LEN('Data Summary'!A144)-9)</f>
        <v>#VALUE!</v>
      </c>
      <c r="B144" s="476" t="str">
        <f ca="1">+IF(ISTEXT('Data Summary'!B144),'Data Summary'!B144,"")</f>
        <v/>
      </c>
      <c r="C144" s="503" t="e">
        <f ca="1">+VALUE('Data Summary'!C144)</f>
        <v>#VALUE!</v>
      </c>
      <c r="D144" s="504" t="e">
        <f ca="1">+IF(AND(ISNUMBER(OFFSET('Water Data'!$D$4,0,10*ROW('Water Data'!D138))),'Data Summary'!BS144="Yes"),100-OFFSET('Water Data'!$D$4,0,10*ROW('Water Data'!D138)),NA())</f>
        <v>#N/A</v>
      </c>
      <c r="E144" s="504" t="e">
        <f ca="1">+IF(AND(ISNUMBER(OFFSET('Water Data'!$D$6,0,10*ROW('Water Data'!D138))),'Data Summary'!BT144="Yes"),OFFSET('Water Data'!$D$6,0,10*ROW('Water Data'!D138)),NA())</f>
        <v>#N/A</v>
      </c>
      <c r="F144" s="504" t="e">
        <f ca="1">+IF(AND(ISNUMBER(OFFSET('Water Data'!$D$9,0,10*ROW('Water Data'!D138))),'Data Summary'!BU144="Yes"),OFFSET('Water Data'!$D$9,0,10*ROW('Water Data'!D138)),NA())</f>
        <v>#N/A</v>
      </c>
      <c r="G144" s="504" t="e">
        <f ca="1">+IF(AND(ISNUMBER(OFFSET('Water Data'!$E$4,0,10*ROW('Water Data'!E138))),'Data Summary'!BV144="Yes"),100-OFFSET('Water Data'!$E$4,0,10*ROW('Water Data'!E138)),NA())</f>
        <v>#N/A</v>
      </c>
      <c r="H144" s="504" t="e">
        <f ca="1">+IF(AND(ISNUMBER(OFFSET('Water Data'!$E$6,0,10*ROW('Water Data'!E138))),'Data Summary'!BW144="Yes"),OFFSET('Water Data'!$E$6,0,10*ROW('Water Data'!E138)),NA())</f>
        <v>#N/A</v>
      </c>
      <c r="I144" s="504" t="e">
        <f ca="1">+IF(AND(ISNUMBER(OFFSET('Water Data'!$E$9,0,10*ROW('Water Data'!E138))),'Data Summary'!BX144="Yes"),OFFSET('Water Data'!$E$9,0,10*ROW('Water Data'!E138)),NA())</f>
        <v>#N/A</v>
      </c>
      <c r="J144" s="504" t="e">
        <f ca="1">+IF(AND(ISNUMBER(OFFSET('Water Data'!$F$4,0,10*ROW('Water Data'!F138))),'Data Summary'!BY144="Yes"),100-OFFSET('Water Data'!$F$4,0,10*ROW('Water Data'!F138)),NA())</f>
        <v>#N/A</v>
      </c>
      <c r="K144" s="504" t="e">
        <f ca="1">+IF(AND(ISNUMBER(OFFSET('Water Data'!$F$6,0,10*ROW('Water Data'!F138))),'Data Summary'!BZ144="Yes"),OFFSET('Water Data'!$F$6,0,10*ROW('Water Data'!F138)),NA())</f>
        <v>#N/A</v>
      </c>
      <c r="L144" s="504" t="e">
        <f ca="1">+IF(AND(ISNUMBER(OFFSET('Water Data'!$F$9,0,10*ROW('Water Data'!F138))),'Data Summary'!CA144="Yes"),OFFSET('Water Data'!$F$9,0,10*ROW('Water Data'!F138)),NA())</f>
        <v>#N/A</v>
      </c>
      <c r="M144" s="504" t="e">
        <f ca="1">+IF(AND(ISNUMBER(OFFSET('Water Data'!$G$4,0,10*ROW('Water Data'!G138))),'Data Summary'!CB144="Yes"),100-OFFSET('Water Data'!$G$4,0,10*ROW('Water Data'!G138)),NA())</f>
        <v>#N/A</v>
      </c>
      <c r="N144" s="504" t="e">
        <f ca="1">+IF(AND(ISNUMBER(OFFSET('Water Data'!$G$6,0,10*ROW('Water Data'!G138))),'Data Summary'!CC144="Yes"),OFFSET('Water Data'!$G$6,0,10*ROW('Water Data'!G138)),NA())</f>
        <v>#N/A</v>
      </c>
      <c r="O144" s="504" t="e">
        <f ca="1">+IF(AND(ISNUMBER(OFFSET('Water Data'!$G$9,0,10*ROW('Water Data'!G138))),'Data Summary'!CD144="Yes"),OFFSET('Water Data'!$G$9,0,10*ROW('Water Data'!G138)),NA())</f>
        <v>#N/A</v>
      </c>
      <c r="P144" s="504" t="e">
        <f ca="1">+IF(AND(ISNUMBER(OFFSET('Water Data'!$H$4,0,10*ROW('Water Data'!H138))),'Data Summary'!CE144="Yes"),100-OFFSET('Water Data'!$H$4,0,10*ROW('Water Data'!H138)),NA())</f>
        <v>#N/A</v>
      </c>
      <c r="Q144" s="504" t="e">
        <f ca="1">+IF(AND(ISNUMBER(OFFSET('Water Data'!$H$6,0,10*ROW('Water Data'!H138))),'Data Summary'!CF144="Yes"),OFFSET('Water Data'!$H$6,0,10*ROW('Water Data'!H138)),NA())</f>
        <v>#N/A</v>
      </c>
      <c r="R144" s="504" t="e">
        <f ca="1">+IF(AND(ISNUMBER(OFFSET('Water Data'!$H$9,0,10*ROW('Water Data'!H138))),'Data Summary'!CG144="Yes"),OFFSET('Water Data'!$H$9,0,10*ROW('Water Data'!H138)),NA())</f>
        <v>#N/A</v>
      </c>
      <c r="S144" s="504" t="e">
        <f ca="1">+IF(AND(ISNUMBER(OFFSET('Water Data'!$I$4,0,10*ROW('Water Data'!I138))),'Data Summary'!CH144="Yes"),100-OFFSET('Water Data'!$I$4,0,10*ROW('Water Data'!I138)),NA())</f>
        <v>#N/A</v>
      </c>
      <c r="T144" s="504" t="e">
        <f ca="1">+IF(AND(ISNUMBER(OFFSET('Water Data'!$I$6,0,10*ROW('Water Data'!I138))),'Data Summary'!CI144="Yes"),OFFSET('Water Data'!$I$6,0,10*ROW('Water Data'!I138)),NA())</f>
        <v>#N/A</v>
      </c>
      <c r="U144" s="504" t="e">
        <f ca="1">+IF(AND(ISNUMBER(OFFSET('Water Data'!$I$9,0,10*ROW('Water Data'!I138))),'Data Summary'!CJ144="Yes"),OFFSET('Water Data'!$I$9,0,10*ROW('Water Data'!I138)),NA())</f>
        <v>#N/A</v>
      </c>
      <c r="V144" s="505" t="e">
        <f ca="1">+IF(AND(ISNUMBER(OFFSET('Sanitation Data'!$D$4,0,10*ROW('Sanitation Data'!D138))),'Data Summary'!CK144="Yes"),100-OFFSET('Sanitation Data'!$D$4,0,10*ROW('Sanitation Data'!D138)),NA())</f>
        <v>#N/A</v>
      </c>
      <c r="W144" s="505" t="e">
        <f ca="1">+IF(AND(ISNUMBER(OFFSET('Sanitation Data'!$D$6,0,10*ROW('Sanitation Data'!D138))),'Data Summary'!CL144="Yes"),OFFSET('Sanitation Data'!$D$6,0,10*ROW('Sanitation Data'!D138)),NA())</f>
        <v>#N/A</v>
      </c>
      <c r="X144" s="505" t="e">
        <f ca="1">+IF(AND(ISNUMBER(OFFSET('Sanitation Data'!$D$10,0,10*ROW('Sanitation Data'!D138))),'Data Summary'!CM144="Yes"),OFFSET('Sanitation Data'!$D$10,0,10*ROW('Sanitation Data'!D138)),NA())</f>
        <v>#N/A</v>
      </c>
      <c r="Y144" s="505" t="e">
        <f ca="1">+IF(AND(ISNUMBER(OFFSET('Sanitation Data'!$D$11,0,10*ROW('Sanitation Data'!D138))),'Data Summary'!CN144="Yes"),OFFSET('Sanitation Data'!$D$11,0,10*ROW('Sanitation Data'!D138)),NA())</f>
        <v>#N/A</v>
      </c>
      <c r="Z144" s="505" t="e">
        <f ca="1">+IF(AND(ISNUMBER(OFFSET('Sanitation Data'!$D$12,0,10*ROW('Sanitation Data'!D138))),'Data Summary'!CO144="Yes"),OFFSET('Sanitation Data'!$D$12,0,10*ROW('Sanitation Data'!D138)),NA())</f>
        <v>#N/A</v>
      </c>
      <c r="AA144" s="505" t="e">
        <f ca="1">+IF(AND(ISNUMBER(OFFSET('Sanitation Data'!$E$4,0,10*ROW('Sanitation Data'!E138))),'Data Summary'!CP144="Yes"),100-OFFSET('Sanitation Data'!$E$4,0,10*ROW('Sanitation Data'!E138)),NA())</f>
        <v>#N/A</v>
      </c>
      <c r="AB144" s="505" t="e">
        <f ca="1">+IF(AND(ISNUMBER(OFFSET('Sanitation Data'!$E$6,0,10*ROW('Sanitation Data'!E138))),'Data Summary'!CQ144="Yes"),OFFSET('Sanitation Data'!$E$6,0,10*ROW('Sanitation Data'!E138)),NA())</f>
        <v>#N/A</v>
      </c>
      <c r="AC144" s="505" t="e">
        <f ca="1">+IF(AND(ISNUMBER(OFFSET('Sanitation Data'!$E$10,0,10*ROW('Sanitation Data'!E138))),'Data Summary'!CR144="Yes"),OFFSET('Sanitation Data'!$E$10,0,10*ROW('Sanitation Data'!E138)),NA())</f>
        <v>#N/A</v>
      </c>
      <c r="AD144" s="505" t="e">
        <f ca="1">+IF(AND(ISNUMBER(OFFSET('Sanitation Data'!$E$11,0,10*ROW('Sanitation Data'!E138))),'Data Summary'!CS144="Yes"),OFFSET('Sanitation Data'!$E$11,0,10*ROW('Sanitation Data'!E138)),NA())</f>
        <v>#N/A</v>
      </c>
      <c r="AE144" s="505" t="e">
        <f ca="1">+IF(AND(ISNUMBER(OFFSET('Sanitation Data'!$E$12,0,10*ROW('Sanitation Data'!E138))),'Data Summary'!CT144="Yes"),OFFSET('Sanitation Data'!$E$12,0,10*ROW('Sanitation Data'!E138)),NA())</f>
        <v>#N/A</v>
      </c>
      <c r="AF144" s="505" t="e">
        <f ca="1">+IF(AND(ISNUMBER(OFFSET('Sanitation Data'!$F$4,0,10*ROW('Sanitation Data'!F138))),'Data Summary'!CU144="Yes"),100-OFFSET('Sanitation Data'!$F$4,0,10*ROW('Sanitation Data'!F138)),NA())</f>
        <v>#N/A</v>
      </c>
      <c r="AG144" s="505" t="e">
        <f ca="1">+IF(AND(ISNUMBER(OFFSET('Sanitation Data'!$F$6,0,10*ROW('Sanitation Data'!F138))),'Data Summary'!CV144="Yes"),OFFSET('Sanitation Data'!$F$6,0,10*ROW('Sanitation Data'!F138)),NA())</f>
        <v>#N/A</v>
      </c>
      <c r="AH144" s="505" t="e">
        <f ca="1">+IF(AND(ISNUMBER(OFFSET('Sanitation Data'!$F$10,0,10*ROW('Sanitation Data'!F138))),'Data Summary'!CW144="Yes"),OFFSET('Sanitation Data'!$F$10,0,10*ROW('Sanitation Data'!F138)),NA())</f>
        <v>#N/A</v>
      </c>
      <c r="AI144" s="505" t="e">
        <f ca="1">+IF(AND(ISNUMBER(OFFSET('Sanitation Data'!$F$11,0,10*ROW('Sanitation Data'!F138))),'Data Summary'!CX144="Yes"),OFFSET('Sanitation Data'!$F$11,0,10*ROW('Sanitation Data'!F138)),NA())</f>
        <v>#N/A</v>
      </c>
      <c r="AJ144" s="505" t="e">
        <f ca="1">+IF(AND(ISNUMBER(OFFSET('Sanitation Data'!$F$12,0,10*ROW('Sanitation Data'!F138))),'Data Summary'!CY144="Yes"),OFFSET('Sanitation Data'!$F$12,0,10*ROW('Sanitation Data'!F138)),NA())</f>
        <v>#N/A</v>
      </c>
      <c r="AK144" s="505" t="e">
        <f ca="1">+IF(AND(ISNUMBER(OFFSET('Sanitation Data'!$G$4,0,10*ROW('Sanitation Data'!G138))),'Data Summary'!CZ144="Yes"),100-OFFSET('Sanitation Data'!$G$4,0,10*ROW('Sanitation Data'!G138)),NA())</f>
        <v>#N/A</v>
      </c>
      <c r="AL144" s="505" t="e">
        <f ca="1">+IF(AND(ISNUMBER(OFFSET('Sanitation Data'!$G$6,0,10*ROW('Sanitation Data'!G138))),'Data Summary'!DA144="Yes"),OFFSET('Sanitation Data'!$G$6,0,10*ROW('Sanitation Data'!G138)),NA())</f>
        <v>#N/A</v>
      </c>
      <c r="AM144" s="505" t="e">
        <f ca="1">+IF(AND(ISNUMBER(OFFSET('Sanitation Data'!$G$10,0,10*ROW('Sanitation Data'!G138))),'Data Summary'!DB144="Yes"),OFFSET('Sanitation Data'!$G$10,0,10*ROW('Sanitation Data'!G138)),NA())</f>
        <v>#N/A</v>
      </c>
      <c r="AN144" s="505" t="e">
        <f ca="1">+IF(AND(ISNUMBER(OFFSET('Sanitation Data'!$G$11,0,10*ROW('Sanitation Data'!G138))),'Data Summary'!DC144="Yes"),OFFSET('Sanitation Data'!$G$11,0,10*ROW('Sanitation Data'!G138)),NA())</f>
        <v>#N/A</v>
      </c>
      <c r="AO144" s="505" t="e">
        <f ca="1">+IF(AND(ISNUMBER(OFFSET('Sanitation Data'!$G$12,0,10*ROW('Sanitation Data'!G138))),'Data Summary'!DD144="Yes"),OFFSET('Sanitation Data'!$G$12,0,10*ROW('Sanitation Data'!G138)),NA())</f>
        <v>#N/A</v>
      </c>
      <c r="AP144" s="505" t="e">
        <f ca="1">+IF(AND(ISNUMBER(OFFSET('Sanitation Data'!$H$4,0,10*ROW('Sanitation Data'!H138))),'Data Summary'!DE144="Yes"),100-OFFSET('Sanitation Data'!$H$4,0,10*ROW('Sanitation Data'!H138)),NA())</f>
        <v>#N/A</v>
      </c>
      <c r="AQ144" s="505" t="e">
        <f ca="1">+IF(AND(ISNUMBER(OFFSET('Sanitation Data'!$H$6,0,10*ROW('Sanitation Data'!H138))),'Data Summary'!DF144="Yes"),OFFSET('Sanitation Data'!$H$6,0,10*ROW('Sanitation Data'!H138)),NA())</f>
        <v>#N/A</v>
      </c>
      <c r="AR144" s="505" t="e">
        <f ca="1">+IF(AND(ISNUMBER(OFFSET('Sanitation Data'!$H$10,0,10*ROW('Sanitation Data'!H138))),'Data Summary'!DG144="Yes"),OFFSET('Sanitation Data'!$H$10,0,10*ROW('Sanitation Data'!H138)),NA())</f>
        <v>#N/A</v>
      </c>
      <c r="AS144" s="505" t="e">
        <f ca="1">+IF(AND(ISNUMBER(OFFSET('Sanitation Data'!$H$11,0,10*ROW('Sanitation Data'!H138))),'Data Summary'!DH144="Yes"),OFFSET('Sanitation Data'!$H$11,0,10*ROW('Sanitation Data'!H138)),NA())</f>
        <v>#N/A</v>
      </c>
      <c r="AT144" s="505" t="e">
        <f ca="1">+IF(AND(ISNUMBER(OFFSET('Sanitation Data'!$H$12,0,10*ROW('Sanitation Data'!H138))),'Data Summary'!DI144="Yes"),OFFSET('Sanitation Data'!$H$12,0,10*ROW('Sanitation Data'!H138)),NA())</f>
        <v>#N/A</v>
      </c>
      <c r="AU144" s="505" t="e">
        <f ca="1">+IF(AND(ISNUMBER(OFFSET('Sanitation Data'!$I$4,0,10*ROW('Sanitation Data'!I138))),'Data Summary'!DJ144="Yes"),100-OFFSET('Sanitation Data'!$I$4,0,10*ROW('Sanitation Data'!I138)),NA())</f>
        <v>#N/A</v>
      </c>
      <c r="AV144" s="505" t="e">
        <f ca="1">+IF(AND(ISNUMBER(OFFSET('Sanitation Data'!$I$6,0,10*ROW('Sanitation Data'!I138))),'Data Summary'!DK144="Yes"),OFFSET('Sanitation Data'!$I$6,0,10*ROW('Sanitation Data'!I138)),NA())</f>
        <v>#N/A</v>
      </c>
      <c r="AW144" s="505" t="e">
        <f ca="1">+IF(AND(ISNUMBER(OFFSET('Sanitation Data'!$I$10,0,10*ROW('Sanitation Data'!I138))),'Data Summary'!DL144="Yes"),OFFSET('Sanitation Data'!$I$10,0,10*ROW('Sanitation Data'!I138)),NA())</f>
        <v>#N/A</v>
      </c>
      <c r="AX144" s="505" t="e">
        <f ca="1">+IF(AND(ISNUMBER(OFFSET('Sanitation Data'!$I$11,0,10*ROW('Sanitation Data'!I138))),'Data Summary'!DM144="Yes"),OFFSET('Sanitation Data'!$I$11,0,10*ROW('Sanitation Data'!I138)),NA())</f>
        <v>#N/A</v>
      </c>
      <c r="AY144" s="505" t="e">
        <f ca="1">+IF(AND(ISNUMBER(OFFSET('Sanitation Data'!$I$12,0,10*ROW('Sanitation Data'!I138))),'Data Summary'!DN144="Yes"),OFFSET('Sanitation Data'!$I$12,0,10*ROW('Sanitation Data'!I138)),NA())</f>
        <v>#N/A</v>
      </c>
      <c r="AZ144" s="506" t="e">
        <f ca="1">+IF(AND(ISNUMBER(OFFSET('Hygiene Data'!$D$5,0,10*ROW('Hygiene Data'!D138))),'Data Summary'!DO144="Yes"),OFFSET('Hygiene Data'!$D$5,0,10*ROW('Hygiene Data'!D138)),NA())</f>
        <v>#N/A</v>
      </c>
      <c r="BA144" s="506" t="e">
        <f ca="1">+IF(AND(ISNUMBER(OFFSET('Hygiene Data'!$D$7,0,10*ROW('Hygiene Data'!D138))),'Data Summary'!DP144="Yes"),OFFSET('Hygiene Data'!$D$7,0,10*ROW('Hygiene Data'!D138)),NA())</f>
        <v>#N/A</v>
      </c>
      <c r="BB144" s="506" t="e">
        <f ca="1">+IF(AND(ISNUMBER(OFFSET('Hygiene Data'!$D$9,0,10*ROW('Hygiene Data'!D138))),'Data Summary'!DQ144="Yes"),OFFSET('Hygiene Data'!$D$9,0,10*ROW('Hygiene Data'!D138)),NA())</f>
        <v>#N/A</v>
      </c>
      <c r="BC144" s="506" t="e">
        <f ca="1">+IF(AND(ISNUMBER(OFFSET('Hygiene Data'!$E$5,0,10*ROW('Hygiene Data'!E138))),'Data Summary'!DR144="Yes"),OFFSET('Hygiene Data'!$E$5,0,10*ROW('Hygiene Data'!E138)),NA())</f>
        <v>#N/A</v>
      </c>
      <c r="BD144" s="506" t="e">
        <f ca="1">+IF(AND(ISNUMBER(OFFSET('Hygiene Data'!$E$7,0,10*ROW('Hygiene Data'!E138))),'Data Summary'!DS144="Yes"),OFFSET('Hygiene Data'!$E$7,0,10*ROW('Hygiene Data'!E138)),NA())</f>
        <v>#N/A</v>
      </c>
      <c r="BE144" s="506" t="e">
        <f ca="1">+IF(AND(ISNUMBER(OFFSET('Hygiene Data'!$E$9,0,10*ROW('Hygiene Data'!E138))),'Data Summary'!DT144="Yes"),OFFSET('Hygiene Data'!$E$9,0,10*ROW('Hygiene Data'!E138)),NA())</f>
        <v>#N/A</v>
      </c>
      <c r="BF144" s="506" t="e">
        <f ca="1">+IF(AND(ISNUMBER(OFFSET('Hygiene Data'!$F$5,0,10*ROW('Hygiene Data'!F138))),'Data Summary'!DU144="Yes"),OFFSET('Hygiene Data'!$F$5,0,10*ROW('Hygiene Data'!F138)),NA())</f>
        <v>#N/A</v>
      </c>
      <c r="BG144" s="506" t="e">
        <f ca="1">+IF(AND(ISNUMBER(OFFSET('Hygiene Data'!$F$7,0,10*ROW('Hygiene Data'!F138))),'Data Summary'!DV144="Yes"),OFFSET('Hygiene Data'!$F$7,0,10*ROW('Hygiene Data'!F138)),NA())</f>
        <v>#N/A</v>
      </c>
      <c r="BH144" s="506" t="e">
        <f ca="1">+IF(AND(ISNUMBER(OFFSET('Hygiene Data'!$F$9,0,10*ROW('Hygiene Data'!F138))),'Data Summary'!DW144="Yes"),OFFSET('Hygiene Data'!$F$9,0,10*ROW('Hygiene Data'!F138)),NA())</f>
        <v>#N/A</v>
      </c>
      <c r="BI144" s="506" t="e">
        <f ca="1">+IF(AND(ISNUMBER(OFFSET('Hygiene Data'!$G$5,0,10*ROW('Hygiene Data'!G138))),'Data Summary'!DX144="Yes"),OFFSET('Hygiene Data'!$G$5,0,10*ROW('Hygiene Data'!G138)),NA())</f>
        <v>#N/A</v>
      </c>
      <c r="BJ144" s="506" t="e">
        <f ca="1">+IF(AND(ISNUMBER(OFFSET('Hygiene Data'!$G$7,0,10*ROW('Hygiene Data'!G138))),'Data Summary'!DY144="Yes"),OFFSET('Hygiene Data'!$G$7,0,10*ROW('Hygiene Data'!G138)),NA())</f>
        <v>#N/A</v>
      </c>
      <c r="BK144" s="506" t="e">
        <f ca="1">+IF(AND(ISNUMBER(OFFSET('Hygiene Data'!$G$9,0,10*ROW('Hygiene Data'!G138))),'Data Summary'!DZ144="Yes"),OFFSET('Hygiene Data'!$G$9,0,10*ROW('Hygiene Data'!G138)),NA())</f>
        <v>#N/A</v>
      </c>
      <c r="BL144" s="506" t="e">
        <f ca="1">+IF(AND(ISNUMBER(OFFSET('Hygiene Data'!$H$5,0,10*ROW('Hygiene Data'!H138))),'Data Summary'!EA144="Yes"),OFFSET('Hygiene Data'!$H$5,0,10*ROW('Hygiene Data'!H138)),NA())</f>
        <v>#N/A</v>
      </c>
      <c r="BM144" s="506" t="e">
        <f ca="1">+IF(AND(ISNUMBER(OFFSET('Hygiene Data'!$H$7,0,10*ROW('Hygiene Data'!H138))),'Data Summary'!EB144="Yes"),OFFSET('Hygiene Data'!$H$7,0,10*ROW('Hygiene Data'!H138)),NA())</f>
        <v>#N/A</v>
      </c>
      <c r="BN144" s="506" t="e">
        <f ca="1">+IF(AND(ISNUMBER(OFFSET('Hygiene Data'!$H$9,0,10*ROW('Hygiene Data'!H138))),'Data Summary'!EC144="Yes"),OFFSET('Hygiene Data'!$H$9,0,10*ROW('Hygiene Data'!H138)),NA())</f>
        <v>#N/A</v>
      </c>
      <c r="BO144" s="506" t="e">
        <f ca="1">+IF(AND(ISNUMBER(OFFSET('Hygiene Data'!$I$5,0,10*ROW('Hygiene Data'!I138))),'Data Summary'!ED144="Yes"),OFFSET('Hygiene Data'!$I$5,0,10*ROW('Hygiene Data'!I138)),NA())</f>
        <v>#N/A</v>
      </c>
      <c r="BP144" s="506" t="e">
        <f ca="1">+IF(AND(ISNUMBER(OFFSET('Hygiene Data'!$I$7,0,10*ROW('Hygiene Data'!I138))),'Data Summary'!EE144="Yes"),OFFSET('Hygiene Data'!$I$7,0,10*ROW('Hygiene Data'!I138)),NA())</f>
        <v>#N/A</v>
      </c>
      <c r="BQ144" s="506" t="e">
        <f ca="1">+IF(AND(ISNUMBER(OFFSET('Hygiene Data'!$I$9,0,10*ROW('Hygiene Data'!I138))),'Data Summary'!EF144="Yes"),OFFSET('Hygiene Data'!$I$9,0,10*ROW('Hygiene Data'!I138)),NA())</f>
        <v>#N/A</v>
      </c>
    </row>
    <row r="145" spans="1:69" x14ac:dyDescent="0.25">
      <c r="A145" s="502" t="e">
        <f ca="1">+RIGHT('Data Summary'!A145,LEN('Data Summary'!A145)-9)</f>
        <v>#VALUE!</v>
      </c>
      <c r="B145" s="476" t="str">
        <f ca="1">+IF(ISTEXT('Data Summary'!B145),'Data Summary'!B145,"")</f>
        <v/>
      </c>
      <c r="C145" s="503" t="e">
        <f ca="1">+VALUE('Data Summary'!C145)</f>
        <v>#VALUE!</v>
      </c>
      <c r="D145" s="504" t="e">
        <f ca="1">+IF(AND(ISNUMBER(OFFSET('Water Data'!$D$4,0,10*ROW('Water Data'!D139))),'Data Summary'!BS145="Yes"),100-OFFSET('Water Data'!$D$4,0,10*ROW('Water Data'!D139)),NA())</f>
        <v>#N/A</v>
      </c>
      <c r="E145" s="504" t="e">
        <f ca="1">+IF(AND(ISNUMBER(OFFSET('Water Data'!$D$6,0,10*ROW('Water Data'!D139))),'Data Summary'!BT145="Yes"),OFFSET('Water Data'!$D$6,0,10*ROW('Water Data'!D139)),NA())</f>
        <v>#N/A</v>
      </c>
      <c r="F145" s="504" t="e">
        <f ca="1">+IF(AND(ISNUMBER(OFFSET('Water Data'!$D$9,0,10*ROW('Water Data'!D139))),'Data Summary'!BU145="Yes"),OFFSET('Water Data'!$D$9,0,10*ROW('Water Data'!D139)),NA())</f>
        <v>#N/A</v>
      </c>
      <c r="G145" s="504" t="e">
        <f ca="1">+IF(AND(ISNUMBER(OFFSET('Water Data'!$E$4,0,10*ROW('Water Data'!E139))),'Data Summary'!BV145="Yes"),100-OFFSET('Water Data'!$E$4,0,10*ROW('Water Data'!E139)),NA())</f>
        <v>#N/A</v>
      </c>
      <c r="H145" s="504" t="e">
        <f ca="1">+IF(AND(ISNUMBER(OFFSET('Water Data'!$E$6,0,10*ROW('Water Data'!E139))),'Data Summary'!BW145="Yes"),OFFSET('Water Data'!$E$6,0,10*ROW('Water Data'!E139)),NA())</f>
        <v>#N/A</v>
      </c>
      <c r="I145" s="504" t="e">
        <f ca="1">+IF(AND(ISNUMBER(OFFSET('Water Data'!$E$9,0,10*ROW('Water Data'!E139))),'Data Summary'!BX145="Yes"),OFFSET('Water Data'!$E$9,0,10*ROW('Water Data'!E139)),NA())</f>
        <v>#N/A</v>
      </c>
      <c r="J145" s="504" t="e">
        <f ca="1">+IF(AND(ISNUMBER(OFFSET('Water Data'!$F$4,0,10*ROW('Water Data'!F139))),'Data Summary'!BY145="Yes"),100-OFFSET('Water Data'!$F$4,0,10*ROW('Water Data'!F139)),NA())</f>
        <v>#N/A</v>
      </c>
      <c r="K145" s="504" t="e">
        <f ca="1">+IF(AND(ISNUMBER(OFFSET('Water Data'!$F$6,0,10*ROW('Water Data'!F139))),'Data Summary'!BZ145="Yes"),OFFSET('Water Data'!$F$6,0,10*ROW('Water Data'!F139)),NA())</f>
        <v>#N/A</v>
      </c>
      <c r="L145" s="504" t="e">
        <f ca="1">+IF(AND(ISNUMBER(OFFSET('Water Data'!$F$9,0,10*ROW('Water Data'!F139))),'Data Summary'!CA145="Yes"),OFFSET('Water Data'!$F$9,0,10*ROW('Water Data'!F139)),NA())</f>
        <v>#N/A</v>
      </c>
      <c r="M145" s="504" t="e">
        <f ca="1">+IF(AND(ISNUMBER(OFFSET('Water Data'!$G$4,0,10*ROW('Water Data'!G139))),'Data Summary'!CB145="Yes"),100-OFFSET('Water Data'!$G$4,0,10*ROW('Water Data'!G139)),NA())</f>
        <v>#N/A</v>
      </c>
      <c r="N145" s="504" t="e">
        <f ca="1">+IF(AND(ISNUMBER(OFFSET('Water Data'!$G$6,0,10*ROW('Water Data'!G139))),'Data Summary'!CC145="Yes"),OFFSET('Water Data'!$G$6,0,10*ROW('Water Data'!G139)),NA())</f>
        <v>#N/A</v>
      </c>
      <c r="O145" s="504" t="e">
        <f ca="1">+IF(AND(ISNUMBER(OFFSET('Water Data'!$G$9,0,10*ROW('Water Data'!G139))),'Data Summary'!CD145="Yes"),OFFSET('Water Data'!$G$9,0,10*ROW('Water Data'!G139)),NA())</f>
        <v>#N/A</v>
      </c>
      <c r="P145" s="504" t="e">
        <f ca="1">+IF(AND(ISNUMBER(OFFSET('Water Data'!$H$4,0,10*ROW('Water Data'!H139))),'Data Summary'!CE145="Yes"),100-OFFSET('Water Data'!$H$4,0,10*ROW('Water Data'!H139)),NA())</f>
        <v>#N/A</v>
      </c>
      <c r="Q145" s="504" t="e">
        <f ca="1">+IF(AND(ISNUMBER(OFFSET('Water Data'!$H$6,0,10*ROW('Water Data'!H139))),'Data Summary'!CF145="Yes"),OFFSET('Water Data'!$H$6,0,10*ROW('Water Data'!H139)),NA())</f>
        <v>#N/A</v>
      </c>
      <c r="R145" s="504" t="e">
        <f ca="1">+IF(AND(ISNUMBER(OFFSET('Water Data'!$H$9,0,10*ROW('Water Data'!H139))),'Data Summary'!CG145="Yes"),OFFSET('Water Data'!$H$9,0,10*ROW('Water Data'!H139)),NA())</f>
        <v>#N/A</v>
      </c>
      <c r="S145" s="504" t="e">
        <f ca="1">+IF(AND(ISNUMBER(OFFSET('Water Data'!$I$4,0,10*ROW('Water Data'!I139))),'Data Summary'!CH145="Yes"),100-OFFSET('Water Data'!$I$4,0,10*ROW('Water Data'!I139)),NA())</f>
        <v>#N/A</v>
      </c>
      <c r="T145" s="504" t="e">
        <f ca="1">+IF(AND(ISNUMBER(OFFSET('Water Data'!$I$6,0,10*ROW('Water Data'!I139))),'Data Summary'!CI145="Yes"),OFFSET('Water Data'!$I$6,0,10*ROW('Water Data'!I139)),NA())</f>
        <v>#N/A</v>
      </c>
      <c r="U145" s="504" t="e">
        <f ca="1">+IF(AND(ISNUMBER(OFFSET('Water Data'!$I$9,0,10*ROW('Water Data'!I139))),'Data Summary'!CJ145="Yes"),OFFSET('Water Data'!$I$9,0,10*ROW('Water Data'!I139)),NA())</f>
        <v>#N/A</v>
      </c>
      <c r="V145" s="505" t="e">
        <f ca="1">+IF(AND(ISNUMBER(OFFSET('Sanitation Data'!$D$4,0,10*ROW('Sanitation Data'!D139))),'Data Summary'!CK145="Yes"),100-OFFSET('Sanitation Data'!$D$4,0,10*ROW('Sanitation Data'!D139)),NA())</f>
        <v>#N/A</v>
      </c>
      <c r="W145" s="505" t="e">
        <f ca="1">+IF(AND(ISNUMBER(OFFSET('Sanitation Data'!$D$6,0,10*ROW('Sanitation Data'!D139))),'Data Summary'!CL145="Yes"),OFFSET('Sanitation Data'!$D$6,0,10*ROW('Sanitation Data'!D139)),NA())</f>
        <v>#N/A</v>
      </c>
      <c r="X145" s="505" t="e">
        <f ca="1">+IF(AND(ISNUMBER(OFFSET('Sanitation Data'!$D$10,0,10*ROW('Sanitation Data'!D139))),'Data Summary'!CM145="Yes"),OFFSET('Sanitation Data'!$D$10,0,10*ROW('Sanitation Data'!D139)),NA())</f>
        <v>#N/A</v>
      </c>
      <c r="Y145" s="505" t="e">
        <f ca="1">+IF(AND(ISNUMBER(OFFSET('Sanitation Data'!$D$11,0,10*ROW('Sanitation Data'!D139))),'Data Summary'!CN145="Yes"),OFFSET('Sanitation Data'!$D$11,0,10*ROW('Sanitation Data'!D139)),NA())</f>
        <v>#N/A</v>
      </c>
      <c r="Z145" s="505" t="e">
        <f ca="1">+IF(AND(ISNUMBER(OFFSET('Sanitation Data'!$D$12,0,10*ROW('Sanitation Data'!D139))),'Data Summary'!CO145="Yes"),OFFSET('Sanitation Data'!$D$12,0,10*ROW('Sanitation Data'!D139)),NA())</f>
        <v>#N/A</v>
      </c>
      <c r="AA145" s="505" t="e">
        <f ca="1">+IF(AND(ISNUMBER(OFFSET('Sanitation Data'!$E$4,0,10*ROW('Sanitation Data'!E139))),'Data Summary'!CP145="Yes"),100-OFFSET('Sanitation Data'!$E$4,0,10*ROW('Sanitation Data'!E139)),NA())</f>
        <v>#N/A</v>
      </c>
      <c r="AB145" s="505" t="e">
        <f ca="1">+IF(AND(ISNUMBER(OFFSET('Sanitation Data'!$E$6,0,10*ROW('Sanitation Data'!E139))),'Data Summary'!CQ145="Yes"),OFFSET('Sanitation Data'!$E$6,0,10*ROW('Sanitation Data'!E139)),NA())</f>
        <v>#N/A</v>
      </c>
      <c r="AC145" s="505" t="e">
        <f ca="1">+IF(AND(ISNUMBER(OFFSET('Sanitation Data'!$E$10,0,10*ROW('Sanitation Data'!E139))),'Data Summary'!CR145="Yes"),OFFSET('Sanitation Data'!$E$10,0,10*ROW('Sanitation Data'!E139)),NA())</f>
        <v>#N/A</v>
      </c>
      <c r="AD145" s="505" t="e">
        <f ca="1">+IF(AND(ISNUMBER(OFFSET('Sanitation Data'!$E$11,0,10*ROW('Sanitation Data'!E139))),'Data Summary'!CS145="Yes"),OFFSET('Sanitation Data'!$E$11,0,10*ROW('Sanitation Data'!E139)),NA())</f>
        <v>#N/A</v>
      </c>
      <c r="AE145" s="505" t="e">
        <f ca="1">+IF(AND(ISNUMBER(OFFSET('Sanitation Data'!$E$12,0,10*ROW('Sanitation Data'!E139))),'Data Summary'!CT145="Yes"),OFFSET('Sanitation Data'!$E$12,0,10*ROW('Sanitation Data'!E139)),NA())</f>
        <v>#N/A</v>
      </c>
      <c r="AF145" s="505" t="e">
        <f ca="1">+IF(AND(ISNUMBER(OFFSET('Sanitation Data'!$F$4,0,10*ROW('Sanitation Data'!F139))),'Data Summary'!CU145="Yes"),100-OFFSET('Sanitation Data'!$F$4,0,10*ROW('Sanitation Data'!F139)),NA())</f>
        <v>#N/A</v>
      </c>
      <c r="AG145" s="505" t="e">
        <f ca="1">+IF(AND(ISNUMBER(OFFSET('Sanitation Data'!$F$6,0,10*ROW('Sanitation Data'!F139))),'Data Summary'!CV145="Yes"),OFFSET('Sanitation Data'!$F$6,0,10*ROW('Sanitation Data'!F139)),NA())</f>
        <v>#N/A</v>
      </c>
      <c r="AH145" s="505" t="e">
        <f ca="1">+IF(AND(ISNUMBER(OFFSET('Sanitation Data'!$F$10,0,10*ROW('Sanitation Data'!F139))),'Data Summary'!CW145="Yes"),OFFSET('Sanitation Data'!$F$10,0,10*ROW('Sanitation Data'!F139)),NA())</f>
        <v>#N/A</v>
      </c>
      <c r="AI145" s="505" t="e">
        <f ca="1">+IF(AND(ISNUMBER(OFFSET('Sanitation Data'!$F$11,0,10*ROW('Sanitation Data'!F139))),'Data Summary'!CX145="Yes"),OFFSET('Sanitation Data'!$F$11,0,10*ROW('Sanitation Data'!F139)),NA())</f>
        <v>#N/A</v>
      </c>
      <c r="AJ145" s="505" t="e">
        <f ca="1">+IF(AND(ISNUMBER(OFFSET('Sanitation Data'!$F$12,0,10*ROW('Sanitation Data'!F139))),'Data Summary'!CY145="Yes"),OFFSET('Sanitation Data'!$F$12,0,10*ROW('Sanitation Data'!F139)),NA())</f>
        <v>#N/A</v>
      </c>
      <c r="AK145" s="505" t="e">
        <f ca="1">+IF(AND(ISNUMBER(OFFSET('Sanitation Data'!$G$4,0,10*ROW('Sanitation Data'!G139))),'Data Summary'!CZ145="Yes"),100-OFFSET('Sanitation Data'!$G$4,0,10*ROW('Sanitation Data'!G139)),NA())</f>
        <v>#N/A</v>
      </c>
      <c r="AL145" s="505" t="e">
        <f ca="1">+IF(AND(ISNUMBER(OFFSET('Sanitation Data'!$G$6,0,10*ROW('Sanitation Data'!G139))),'Data Summary'!DA145="Yes"),OFFSET('Sanitation Data'!$G$6,0,10*ROW('Sanitation Data'!G139)),NA())</f>
        <v>#N/A</v>
      </c>
      <c r="AM145" s="505" t="e">
        <f ca="1">+IF(AND(ISNUMBER(OFFSET('Sanitation Data'!$G$10,0,10*ROW('Sanitation Data'!G139))),'Data Summary'!DB145="Yes"),OFFSET('Sanitation Data'!$G$10,0,10*ROW('Sanitation Data'!G139)),NA())</f>
        <v>#N/A</v>
      </c>
      <c r="AN145" s="505" t="e">
        <f ca="1">+IF(AND(ISNUMBER(OFFSET('Sanitation Data'!$G$11,0,10*ROW('Sanitation Data'!G139))),'Data Summary'!DC145="Yes"),OFFSET('Sanitation Data'!$G$11,0,10*ROW('Sanitation Data'!G139)),NA())</f>
        <v>#N/A</v>
      </c>
      <c r="AO145" s="505" t="e">
        <f ca="1">+IF(AND(ISNUMBER(OFFSET('Sanitation Data'!$G$12,0,10*ROW('Sanitation Data'!G139))),'Data Summary'!DD145="Yes"),OFFSET('Sanitation Data'!$G$12,0,10*ROW('Sanitation Data'!G139)),NA())</f>
        <v>#N/A</v>
      </c>
      <c r="AP145" s="505" t="e">
        <f ca="1">+IF(AND(ISNUMBER(OFFSET('Sanitation Data'!$H$4,0,10*ROW('Sanitation Data'!H139))),'Data Summary'!DE145="Yes"),100-OFFSET('Sanitation Data'!$H$4,0,10*ROW('Sanitation Data'!H139)),NA())</f>
        <v>#N/A</v>
      </c>
      <c r="AQ145" s="505" t="e">
        <f ca="1">+IF(AND(ISNUMBER(OFFSET('Sanitation Data'!$H$6,0,10*ROW('Sanitation Data'!H139))),'Data Summary'!DF145="Yes"),OFFSET('Sanitation Data'!$H$6,0,10*ROW('Sanitation Data'!H139)),NA())</f>
        <v>#N/A</v>
      </c>
      <c r="AR145" s="505" t="e">
        <f ca="1">+IF(AND(ISNUMBER(OFFSET('Sanitation Data'!$H$10,0,10*ROW('Sanitation Data'!H139))),'Data Summary'!DG145="Yes"),OFFSET('Sanitation Data'!$H$10,0,10*ROW('Sanitation Data'!H139)),NA())</f>
        <v>#N/A</v>
      </c>
      <c r="AS145" s="505" t="e">
        <f ca="1">+IF(AND(ISNUMBER(OFFSET('Sanitation Data'!$H$11,0,10*ROW('Sanitation Data'!H139))),'Data Summary'!DH145="Yes"),OFFSET('Sanitation Data'!$H$11,0,10*ROW('Sanitation Data'!H139)),NA())</f>
        <v>#N/A</v>
      </c>
      <c r="AT145" s="505" t="e">
        <f ca="1">+IF(AND(ISNUMBER(OFFSET('Sanitation Data'!$H$12,0,10*ROW('Sanitation Data'!H139))),'Data Summary'!DI145="Yes"),OFFSET('Sanitation Data'!$H$12,0,10*ROW('Sanitation Data'!H139)),NA())</f>
        <v>#N/A</v>
      </c>
      <c r="AU145" s="505" t="e">
        <f ca="1">+IF(AND(ISNUMBER(OFFSET('Sanitation Data'!$I$4,0,10*ROW('Sanitation Data'!I139))),'Data Summary'!DJ145="Yes"),100-OFFSET('Sanitation Data'!$I$4,0,10*ROW('Sanitation Data'!I139)),NA())</f>
        <v>#N/A</v>
      </c>
      <c r="AV145" s="505" t="e">
        <f ca="1">+IF(AND(ISNUMBER(OFFSET('Sanitation Data'!$I$6,0,10*ROW('Sanitation Data'!I139))),'Data Summary'!DK145="Yes"),OFFSET('Sanitation Data'!$I$6,0,10*ROW('Sanitation Data'!I139)),NA())</f>
        <v>#N/A</v>
      </c>
      <c r="AW145" s="505" t="e">
        <f ca="1">+IF(AND(ISNUMBER(OFFSET('Sanitation Data'!$I$10,0,10*ROW('Sanitation Data'!I139))),'Data Summary'!DL145="Yes"),OFFSET('Sanitation Data'!$I$10,0,10*ROW('Sanitation Data'!I139)),NA())</f>
        <v>#N/A</v>
      </c>
      <c r="AX145" s="505" t="e">
        <f ca="1">+IF(AND(ISNUMBER(OFFSET('Sanitation Data'!$I$11,0,10*ROW('Sanitation Data'!I139))),'Data Summary'!DM145="Yes"),OFFSET('Sanitation Data'!$I$11,0,10*ROW('Sanitation Data'!I139)),NA())</f>
        <v>#N/A</v>
      </c>
      <c r="AY145" s="505" t="e">
        <f ca="1">+IF(AND(ISNUMBER(OFFSET('Sanitation Data'!$I$12,0,10*ROW('Sanitation Data'!I139))),'Data Summary'!DN145="Yes"),OFFSET('Sanitation Data'!$I$12,0,10*ROW('Sanitation Data'!I139)),NA())</f>
        <v>#N/A</v>
      </c>
      <c r="AZ145" s="506" t="e">
        <f ca="1">+IF(AND(ISNUMBER(OFFSET('Hygiene Data'!$D$5,0,10*ROW('Hygiene Data'!D139))),'Data Summary'!DO145="Yes"),OFFSET('Hygiene Data'!$D$5,0,10*ROW('Hygiene Data'!D139)),NA())</f>
        <v>#N/A</v>
      </c>
      <c r="BA145" s="506" t="e">
        <f ca="1">+IF(AND(ISNUMBER(OFFSET('Hygiene Data'!$D$7,0,10*ROW('Hygiene Data'!D139))),'Data Summary'!DP145="Yes"),OFFSET('Hygiene Data'!$D$7,0,10*ROW('Hygiene Data'!D139)),NA())</f>
        <v>#N/A</v>
      </c>
      <c r="BB145" s="506" t="e">
        <f ca="1">+IF(AND(ISNUMBER(OFFSET('Hygiene Data'!$D$9,0,10*ROW('Hygiene Data'!D139))),'Data Summary'!DQ145="Yes"),OFFSET('Hygiene Data'!$D$9,0,10*ROW('Hygiene Data'!D139)),NA())</f>
        <v>#N/A</v>
      </c>
      <c r="BC145" s="506" t="e">
        <f ca="1">+IF(AND(ISNUMBER(OFFSET('Hygiene Data'!$E$5,0,10*ROW('Hygiene Data'!E139))),'Data Summary'!DR145="Yes"),OFFSET('Hygiene Data'!$E$5,0,10*ROW('Hygiene Data'!E139)),NA())</f>
        <v>#N/A</v>
      </c>
      <c r="BD145" s="506" t="e">
        <f ca="1">+IF(AND(ISNUMBER(OFFSET('Hygiene Data'!$E$7,0,10*ROW('Hygiene Data'!E139))),'Data Summary'!DS145="Yes"),OFFSET('Hygiene Data'!$E$7,0,10*ROW('Hygiene Data'!E139)),NA())</f>
        <v>#N/A</v>
      </c>
      <c r="BE145" s="506" t="e">
        <f ca="1">+IF(AND(ISNUMBER(OFFSET('Hygiene Data'!$E$9,0,10*ROW('Hygiene Data'!E139))),'Data Summary'!DT145="Yes"),OFFSET('Hygiene Data'!$E$9,0,10*ROW('Hygiene Data'!E139)),NA())</f>
        <v>#N/A</v>
      </c>
      <c r="BF145" s="506" t="e">
        <f ca="1">+IF(AND(ISNUMBER(OFFSET('Hygiene Data'!$F$5,0,10*ROW('Hygiene Data'!F139))),'Data Summary'!DU145="Yes"),OFFSET('Hygiene Data'!$F$5,0,10*ROW('Hygiene Data'!F139)),NA())</f>
        <v>#N/A</v>
      </c>
      <c r="BG145" s="506" t="e">
        <f ca="1">+IF(AND(ISNUMBER(OFFSET('Hygiene Data'!$F$7,0,10*ROW('Hygiene Data'!F139))),'Data Summary'!DV145="Yes"),OFFSET('Hygiene Data'!$F$7,0,10*ROW('Hygiene Data'!F139)),NA())</f>
        <v>#N/A</v>
      </c>
      <c r="BH145" s="506" t="e">
        <f ca="1">+IF(AND(ISNUMBER(OFFSET('Hygiene Data'!$F$9,0,10*ROW('Hygiene Data'!F139))),'Data Summary'!DW145="Yes"),OFFSET('Hygiene Data'!$F$9,0,10*ROW('Hygiene Data'!F139)),NA())</f>
        <v>#N/A</v>
      </c>
      <c r="BI145" s="506" t="e">
        <f ca="1">+IF(AND(ISNUMBER(OFFSET('Hygiene Data'!$G$5,0,10*ROW('Hygiene Data'!G139))),'Data Summary'!DX145="Yes"),OFFSET('Hygiene Data'!$G$5,0,10*ROW('Hygiene Data'!G139)),NA())</f>
        <v>#N/A</v>
      </c>
      <c r="BJ145" s="506" t="e">
        <f ca="1">+IF(AND(ISNUMBER(OFFSET('Hygiene Data'!$G$7,0,10*ROW('Hygiene Data'!G139))),'Data Summary'!DY145="Yes"),OFFSET('Hygiene Data'!$G$7,0,10*ROW('Hygiene Data'!G139)),NA())</f>
        <v>#N/A</v>
      </c>
      <c r="BK145" s="506" t="e">
        <f ca="1">+IF(AND(ISNUMBER(OFFSET('Hygiene Data'!$G$9,0,10*ROW('Hygiene Data'!G139))),'Data Summary'!DZ145="Yes"),OFFSET('Hygiene Data'!$G$9,0,10*ROW('Hygiene Data'!G139)),NA())</f>
        <v>#N/A</v>
      </c>
      <c r="BL145" s="506" t="e">
        <f ca="1">+IF(AND(ISNUMBER(OFFSET('Hygiene Data'!$H$5,0,10*ROW('Hygiene Data'!H139))),'Data Summary'!EA145="Yes"),OFFSET('Hygiene Data'!$H$5,0,10*ROW('Hygiene Data'!H139)),NA())</f>
        <v>#N/A</v>
      </c>
      <c r="BM145" s="506" t="e">
        <f ca="1">+IF(AND(ISNUMBER(OFFSET('Hygiene Data'!$H$7,0,10*ROW('Hygiene Data'!H139))),'Data Summary'!EB145="Yes"),OFFSET('Hygiene Data'!$H$7,0,10*ROW('Hygiene Data'!H139)),NA())</f>
        <v>#N/A</v>
      </c>
      <c r="BN145" s="506" t="e">
        <f ca="1">+IF(AND(ISNUMBER(OFFSET('Hygiene Data'!$H$9,0,10*ROW('Hygiene Data'!H139))),'Data Summary'!EC145="Yes"),OFFSET('Hygiene Data'!$H$9,0,10*ROW('Hygiene Data'!H139)),NA())</f>
        <v>#N/A</v>
      </c>
      <c r="BO145" s="506" t="e">
        <f ca="1">+IF(AND(ISNUMBER(OFFSET('Hygiene Data'!$I$5,0,10*ROW('Hygiene Data'!I139))),'Data Summary'!ED145="Yes"),OFFSET('Hygiene Data'!$I$5,0,10*ROW('Hygiene Data'!I139)),NA())</f>
        <v>#N/A</v>
      </c>
      <c r="BP145" s="506" t="e">
        <f ca="1">+IF(AND(ISNUMBER(OFFSET('Hygiene Data'!$I$7,0,10*ROW('Hygiene Data'!I139))),'Data Summary'!EE145="Yes"),OFFSET('Hygiene Data'!$I$7,0,10*ROW('Hygiene Data'!I139)),NA())</f>
        <v>#N/A</v>
      </c>
      <c r="BQ145" s="506" t="e">
        <f ca="1">+IF(AND(ISNUMBER(OFFSET('Hygiene Data'!$I$9,0,10*ROW('Hygiene Data'!I139))),'Data Summary'!EF145="Yes"),OFFSET('Hygiene Data'!$I$9,0,10*ROW('Hygiene Data'!I139)),NA())</f>
        <v>#N/A</v>
      </c>
    </row>
    <row r="146" spans="1:69" x14ac:dyDescent="0.25">
      <c r="A146" s="502" t="e">
        <f ca="1">+RIGHT('Data Summary'!A146,LEN('Data Summary'!A146)-9)</f>
        <v>#VALUE!</v>
      </c>
      <c r="B146" s="476" t="str">
        <f ca="1">+IF(ISTEXT('Data Summary'!B146),'Data Summary'!B146,"")</f>
        <v/>
      </c>
      <c r="C146" s="503" t="e">
        <f ca="1">+VALUE('Data Summary'!C146)</f>
        <v>#VALUE!</v>
      </c>
      <c r="D146" s="504" t="e">
        <f ca="1">+IF(AND(ISNUMBER(OFFSET('Water Data'!$D$4,0,10*ROW('Water Data'!D140))),'Data Summary'!BS146="Yes"),100-OFFSET('Water Data'!$D$4,0,10*ROW('Water Data'!D140)),NA())</f>
        <v>#N/A</v>
      </c>
      <c r="E146" s="504" t="e">
        <f ca="1">+IF(AND(ISNUMBER(OFFSET('Water Data'!$D$6,0,10*ROW('Water Data'!D140))),'Data Summary'!BT146="Yes"),OFFSET('Water Data'!$D$6,0,10*ROW('Water Data'!D140)),NA())</f>
        <v>#N/A</v>
      </c>
      <c r="F146" s="504" t="e">
        <f ca="1">+IF(AND(ISNUMBER(OFFSET('Water Data'!$D$9,0,10*ROW('Water Data'!D140))),'Data Summary'!BU146="Yes"),OFFSET('Water Data'!$D$9,0,10*ROW('Water Data'!D140)),NA())</f>
        <v>#N/A</v>
      </c>
      <c r="G146" s="504" t="e">
        <f ca="1">+IF(AND(ISNUMBER(OFFSET('Water Data'!$E$4,0,10*ROW('Water Data'!E140))),'Data Summary'!BV146="Yes"),100-OFFSET('Water Data'!$E$4,0,10*ROW('Water Data'!E140)),NA())</f>
        <v>#N/A</v>
      </c>
      <c r="H146" s="504" t="e">
        <f ca="1">+IF(AND(ISNUMBER(OFFSET('Water Data'!$E$6,0,10*ROW('Water Data'!E140))),'Data Summary'!BW146="Yes"),OFFSET('Water Data'!$E$6,0,10*ROW('Water Data'!E140)),NA())</f>
        <v>#N/A</v>
      </c>
      <c r="I146" s="504" t="e">
        <f ca="1">+IF(AND(ISNUMBER(OFFSET('Water Data'!$E$9,0,10*ROW('Water Data'!E140))),'Data Summary'!BX146="Yes"),OFFSET('Water Data'!$E$9,0,10*ROW('Water Data'!E140)),NA())</f>
        <v>#N/A</v>
      </c>
      <c r="J146" s="504" t="e">
        <f ca="1">+IF(AND(ISNUMBER(OFFSET('Water Data'!$F$4,0,10*ROW('Water Data'!F140))),'Data Summary'!BY146="Yes"),100-OFFSET('Water Data'!$F$4,0,10*ROW('Water Data'!F140)),NA())</f>
        <v>#N/A</v>
      </c>
      <c r="K146" s="504" t="e">
        <f ca="1">+IF(AND(ISNUMBER(OFFSET('Water Data'!$F$6,0,10*ROW('Water Data'!F140))),'Data Summary'!BZ146="Yes"),OFFSET('Water Data'!$F$6,0,10*ROW('Water Data'!F140)),NA())</f>
        <v>#N/A</v>
      </c>
      <c r="L146" s="504" t="e">
        <f ca="1">+IF(AND(ISNUMBER(OFFSET('Water Data'!$F$9,0,10*ROW('Water Data'!F140))),'Data Summary'!CA146="Yes"),OFFSET('Water Data'!$F$9,0,10*ROW('Water Data'!F140)),NA())</f>
        <v>#N/A</v>
      </c>
      <c r="M146" s="504" t="e">
        <f ca="1">+IF(AND(ISNUMBER(OFFSET('Water Data'!$G$4,0,10*ROW('Water Data'!G140))),'Data Summary'!CB146="Yes"),100-OFFSET('Water Data'!$G$4,0,10*ROW('Water Data'!G140)),NA())</f>
        <v>#N/A</v>
      </c>
      <c r="N146" s="504" t="e">
        <f ca="1">+IF(AND(ISNUMBER(OFFSET('Water Data'!$G$6,0,10*ROW('Water Data'!G140))),'Data Summary'!CC146="Yes"),OFFSET('Water Data'!$G$6,0,10*ROW('Water Data'!G140)),NA())</f>
        <v>#N/A</v>
      </c>
      <c r="O146" s="504" t="e">
        <f ca="1">+IF(AND(ISNUMBER(OFFSET('Water Data'!$G$9,0,10*ROW('Water Data'!G140))),'Data Summary'!CD146="Yes"),OFFSET('Water Data'!$G$9,0,10*ROW('Water Data'!G140)),NA())</f>
        <v>#N/A</v>
      </c>
      <c r="P146" s="504" t="e">
        <f ca="1">+IF(AND(ISNUMBER(OFFSET('Water Data'!$H$4,0,10*ROW('Water Data'!H140))),'Data Summary'!CE146="Yes"),100-OFFSET('Water Data'!$H$4,0,10*ROW('Water Data'!H140)),NA())</f>
        <v>#N/A</v>
      </c>
      <c r="Q146" s="504" t="e">
        <f ca="1">+IF(AND(ISNUMBER(OFFSET('Water Data'!$H$6,0,10*ROW('Water Data'!H140))),'Data Summary'!CF146="Yes"),OFFSET('Water Data'!$H$6,0,10*ROW('Water Data'!H140)),NA())</f>
        <v>#N/A</v>
      </c>
      <c r="R146" s="504" t="e">
        <f ca="1">+IF(AND(ISNUMBER(OFFSET('Water Data'!$H$9,0,10*ROW('Water Data'!H140))),'Data Summary'!CG146="Yes"),OFFSET('Water Data'!$H$9,0,10*ROW('Water Data'!H140)),NA())</f>
        <v>#N/A</v>
      </c>
      <c r="S146" s="504" t="e">
        <f ca="1">+IF(AND(ISNUMBER(OFFSET('Water Data'!$I$4,0,10*ROW('Water Data'!I140))),'Data Summary'!CH146="Yes"),100-OFFSET('Water Data'!$I$4,0,10*ROW('Water Data'!I140)),NA())</f>
        <v>#N/A</v>
      </c>
      <c r="T146" s="504" t="e">
        <f ca="1">+IF(AND(ISNUMBER(OFFSET('Water Data'!$I$6,0,10*ROW('Water Data'!I140))),'Data Summary'!CI146="Yes"),OFFSET('Water Data'!$I$6,0,10*ROW('Water Data'!I140)),NA())</f>
        <v>#N/A</v>
      </c>
      <c r="U146" s="504" t="e">
        <f ca="1">+IF(AND(ISNUMBER(OFFSET('Water Data'!$I$9,0,10*ROW('Water Data'!I140))),'Data Summary'!CJ146="Yes"),OFFSET('Water Data'!$I$9,0,10*ROW('Water Data'!I140)),NA())</f>
        <v>#N/A</v>
      </c>
      <c r="V146" s="505" t="e">
        <f ca="1">+IF(AND(ISNUMBER(OFFSET('Sanitation Data'!$D$4,0,10*ROW('Sanitation Data'!D140))),'Data Summary'!CK146="Yes"),100-OFFSET('Sanitation Data'!$D$4,0,10*ROW('Sanitation Data'!D140)),NA())</f>
        <v>#N/A</v>
      </c>
      <c r="W146" s="505" t="e">
        <f ca="1">+IF(AND(ISNUMBER(OFFSET('Sanitation Data'!$D$6,0,10*ROW('Sanitation Data'!D140))),'Data Summary'!CL146="Yes"),OFFSET('Sanitation Data'!$D$6,0,10*ROW('Sanitation Data'!D140)),NA())</f>
        <v>#N/A</v>
      </c>
      <c r="X146" s="505" t="e">
        <f ca="1">+IF(AND(ISNUMBER(OFFSET('Sanitation Data'!$D$10,0,10*ROW('Sanitation Data'!D140))),'Data Summary'!CM146="Yes"),OFFSET('Sanitation Data'!$D$10,0,10*ROW('Sanitation Data'!D140)),NA())</f>
        <v>#N/A</v>
      </c>
      <c r="Y146" s="505" t="e">
        <f ca="1">+IF(AND(ISNUMBER(OFFSET('Sanitation Data'!$D$11,0,10*ROW('Sanitation Data'!D140))),'Data Summary'!CN146="Yes"),OFFSET('Sanitation Data'!$D$11,0,10*ROW('Sanitation Data'!D140)),NA())</f>
        <v>#N/A</v>
      </c>
      <c r="Z146" s="505" t="e">
        <f ca="1">+IF(AND(ISNUMBER(OFFSET('Sanitation Data'!$D$12,0,10*ROW('Sanitation Data'!D140))),'Data Summary'!CO146="Yes"),OFFSET('Sanitation Data'!$D$12,0,10*ROW('Sanitation Data'!D140)),NA())</f>
        <v>#N/A</v>
      </c>
      <c r="AA146" s="505" t="e">
        <f ca="1">+IF(AND(ISNUMBER(OFFSET('Sanitation Data'!$E$4,0,10*ROW('Sanitation Data'!E140))),'Data Summary'!CP146="Yes"),100-OFFSET('Sanitation Data'!$E$4,0,10*ROW('Sanitation Data'!E140)),NA())</f>
        <v>#N/A</v>
      </c>
      <c r="AB146" s="505" t="e">
        <f ca="1">+IF(AND(ISNUMBER(OFFSET('Sanitation Data'!$E$6,0,10*ROW('Sanitation Data'!E140))),'Data Summary'!CQ146="Yes"),OFFSET('Sanitation Data'!$E$6,0,10*ROW('Sanitation Data'!E140)),NA())</f>
        <v>#N/A</v>
      </c>
      <c r="AC146" s="505" t="e">
        <f ca="1">+IF(AND(ISNUMBER(OFFSET('Sanitation Data'!$E$10,0,10*ROW('Sanitation Data'!E140))),'Data Summary'!CR146="Yes"),OFFSET('Sanitation Data'!$E$10,0,10*ROW('Sanitation Data'!E140)),NA())</f>
        <v>#N/A</v>
      </c>
      <c r="AD146" s="505" t="e">
        <f ca="1">+IF(AND(ISNUMBER(OFFSET('Sanitation Data'!$E$11,0,10*ROW('Sanitation Data'!E140))),'Data Summary'!CS146="Yes"),OFFSET('Sanitation Data'!$E$11,0,10*ROW('Sanitation Data'!E140)),NA())</f>
        <v>#N/A</v>
      </c>
      <c r="AE146" s="505" t="e">
        <f ca="1">+IF(AND(ISNUMBER(OFFSET('Sanitation Data'!$E$12,0,10*ROW('Sanitation Data'!E140))),'Data Summary'!CT146="Yes"),OFFSET('Sanitation Data'!$E$12,0,10*ROW('Sanitation Data'!E140)),NA())</f>
        <v>#N/A</v>
      </c>
      <c r="AF146" s="505" t="e">
        <f ca="1">+IF(AND(ISNUMBER(OFFSET('Sanitation Data'!$F$4,0,10*ROW('Sanitation Data'!F140))),'Data Summary'!CU146="Yes"),100-OFFSET('Sanitation Data'!$F$4,0,10*ROW('Sanitation Data'!F140)),NA())</f>
        <v>#N/A</v>
      </c>
      <c r="AG146" s="505" t="e">
        <f ca="1">+IF(AND(ISNUMBER(OFFSET('Sanitation Data'!$F$6,0,10*ROW('Sanitation Data'!F140))),'Data Summary'!CV146="Yes"),OFFSET('Sanitation Data'!$F$6,0,10*ROW('Sanitation Data'!F140)),NA())</f>
        <v>#N/A</v>
      </c>
      <c r="AH146" s="505" t="e">
        <f ca="1">+IF(AND(ISNUMBER(OFFSET('Sanitation Data'!$F$10,0,10*ROW('Sanitation Data'!F140))),'Data Summary'!CW146="Yes"),OFFSET('Sanitation Data'!$F$10,0,10*ROW('Sanitation Data'!F140)),NA())</f>
        <v>#N/A</v>
      </c>
      <c r="AI146" s="505" t="e">
        <f ca="1">+IF(AND(ISNUMBER(OFFSET('Sanitation Data'!$F$11,0,10*ROW('Sanitation Data'!F140))),'Data Summary'!CX146="Yes"),OFFSET('Sanitation Data'!$F$11,0,10*ROW('Sanitation Data'!F140)),NA())</f>
        <v>#N/A</v>
      </c>
      <c r="AJ146" s="505" t="e">
        <f ca="1">+IF(AND(ISNUMBER(OFFSET('Sanitation Data'!$F$12,0,10*ROW('Sanitation Data'!F140))),'Data Summary'!CY146="Yes"),OFFSET('Sanitation Data'!$F$12,0,10*ROW('Sanitation Data'!F140)),NA())</f>
        <v>#N/A</v>
      </c>
      <c r="AK146" s="505" t="e">
        <f ca="1">+IF(AND(ISNUMBER(OFFSET('Sanitation Data'!$G$4,0,10*ROW('Sanitation Data'!G140))),'Data Summary'!CZ146="Yes"),100-OFFSET('Sanitation Data'!$G$4,0,10*ROW('Sanitation Data'!G140)),NA())</f>
        <v>#N/A</v>
      </c>
      <c r="AL146" s="505" t="e">
        <f ca="1">+IF(AND(ISNUMBER(OFFSET('Sanitation Data'!$G$6,0,10*ROW('Sanitation Data'!G140))),'Data Summary'!DA146="Yes"),OFFSET('Sanitation Data'!$G$6,0,10*ROW('Sanitation Data'!G140)),NA())</f>
        <v>#N/A</v>
      </c>
      <c r="AM146" s="505" t="e">
        <f ca="1">+IF(AND(ISNUMBER(OFFSET('Sanitation Data'!$G$10,0,10*ROW('Sanitation Data'!G140))),'Data Summary'!DB146="Yes"),OFFSET('Sanitation Data'!$G$10,0,10*ROW('Sanitation Data'!G140)),NA())</f>
        <v>#N/A</v>
      </c>
      <c r="AN146" s="505" t="e">
        <f ca="1">+IF(AND(ISNUMBER(OFFSET('Sanitation Data'!$G$11,0,10*ROW('Sanitation Data'!G140))),'Data Summary'!DC146="Yes"),OFFSET('Sanitation Data'!$G$11,0,10*ROW('Sanitation Data'!G140)),NA())</f>
        <v>#N/A</v>
      </c>
      <c r="AO146" s="505" t="e">
        <f ca="1">+IF(AND(ISNUMBER(OFFSET('Sanitation Data'!$G$12,0,10*ROW('Sanitation Data'!G140))),'Data Summary'!DD146="Yes"),OFFSET('Sanitation Data'!$G$12,0,10*ROW('Sanitation Data'!G140)),NA())</f>
        <v>#N/A</v>
      </c>
      <c r="AP146" s="505" t="e">
        <f ca="1">+IF(AND(ISNUMBER(OFFSET('Sanitation Data'!$H$4,0,10*ROW('Sanitation Data'!H140))),'Data Summary'!DE146="Yes"),100-OFFSET('Sanitation Data'!$H$4,0,10*ROW('Sanitation Data'!H140)),NA())</f>
        <v>#N/A</v>
      </c>
      <c r="AQ146" s="505" t="e">
        <f ca="1">+IF(AND(ISNUMBER(OFFSET('Sanitation Data'!$H$6,0,10*ROW('Sanitation Data'!H140))),'Data Summary'!DF146="Yes"),OFFSET('Sanitation Data'!$H$6,0,10*ROW('Sanitation Data'!H140)),NA())</f>
        <v>#N/A</v>
      </c>
      <c r="AR146" s="505" t="e">
        <f ca="1">+IF(AND(ISNUMBER(OFFSET('Sanitation Data'!$H$10,0,10*ROW('Sanitation Data'!H140))),'Data Summary'!DG146="Yes"),OFFSET('Sanitation Data'!$H$10,0,10*ROW('Sanitation Data'!H140)),NA())</f>
        <v>#N/A</v>
      </c>
      <c r="AS146" s="505" t="e">
        <f ca="1">+IF(AND(ISNUMBER(OFFSET('Sanitation Data'!$H$11,0,10*ROW('Sanitation Data'!H140))),'Data Summary'!DH146="Yes"),OFFSET('Sanitation Data'!$H$11,0,10*ROW('Sanitation Data'!H140)),NA())</f>
        <v>#N/A</v>
      </c>
      <c r="AT146" s="505" t="e">
        <f ca="1">+IF(AND(ISNUMBER(OFFSET('Sanitation Data'!$H$12,0,10*ROW('Sanitation Data'!H140))),'Data Summary'!DI146="Yes"),OFFSET('Sanitation Data'!$H$12,0,10*ROW('Sanitation Data'!H140)),NA())</f>
        <v>#N/A</v>
      </c>
      <c r="AU146" s="505" t="e">
        <f ca="1">+IF(AND(ISNUMBER(OFFSET('Sanitation Data'!$I$4,0,10*ROW('Sanitation Data'!I140))),'Data Summary'!DJ146="Yes"),100-OFFSET('Sanitation Data'!$I$4,0,10*ROW('Sanitation Data'!I140)),NA())</f>
        <v>#N/A</v>
      </c>
      <c r="AV146" s="505" t="e">
        <f ca="1">+IF(AND(ISNUMBER(OFFSET('Sanitation Data'!$I$6,0,10*ROW('Sanitation Data'!I140))),'Data Summary'!DK146="Yes"),OFFSET('Sanitation Data'!$I$6,0,10*ROW('Sanitation Data'!I140)),NA())</f>
        <v>#N/A</v>
      </c>
      <c r="AW146" s="505" t="e">
        <f ca="1">+IF(AND(ISNUMBER(OFFSET('Sanitation Data'!$I$10,0,10*ROW('Sanitation Data'!I140))),'Data Summary'!DL146="Yes"),OFFSET('Sanitation Data'!$I$10,0,10*ROW('Sanitation Data'!I140)),NA())</f>
        <v>#N/A</v>
      </c>
      <c r="AX146" s="505" t="e">
        <f ca="1">+IF(AND(ISNUMBER(OFFSET('Sanitation Data'!$I$11,0,10*ROW('Sanitation Data'!I140))),'Data Summary'!DM146="Yes"),OFFSET('Sanitation Data'!$I$11,0,10*ROW('Sanitation Data'!I140)),NA())</f>
        <v>#N/A</v>
      </c>
      <c r="AY146" s="505" t="e">
        <f ca="1">+IF(AND(ISNUMBER(OFFSET('Sanitation Data'!$I$12,0,10*ROW('Sanitation Data'!I140))),'Data Summary'!DN146="Yes"),OFFSET('Sanitation Data'!$I$12,0,10*ROW('Sanitation Data'!I140)),NA())</f>
        <v>#N/A</v>
      </c>
      <c r="AZ146" s="506" t="e">
        <f ca="1">+IF(AND(ISNUMBER(OFFSET('Hygiene Data'!$D$5,0,10*ROW('Hygiene Data'!D140))),'Data Summary'!DO146="Yes"),OFFSET('Hygiene Data'!$D$5,0,10*ROW('Hygiene Data'!D140)),NA())</f>
        <v>#N/A</v>
      </c>
      <c r="BA146" s="506" t="e">
        <f ca="1">+IF(AND(ISNUMBER(OFFSET('Hygiene Data'!$D$7,0,10*ROW('Hygiene Data'!D140))),'Data Summary'!DP146="Yes"),OFFSET('Hygiene Data'!$D$7,0,10*ROW('Hygiene Data'!D140)),NA())</f>
        <v>#N/A</v>
      </c>
      <c r="BB146" s="506" t="e">
        <f ca="1">+IF(AND(ISNUMBER(OFFSET('Hygiene Data'!$D$9,0,10*ROW('Hygiene Data'!D140))),'Data Summary'!DQ146="Yes"),OFFSET('Hygiene Data'!$D$9,0,10*ROW('Hygiene Data'!D140)),NA())</f>
        <v>#N/A</v>
      </c>
      <c r="BC146" s="506" t="e">
        <f ca="1">+IF(AND(ISNUMBER(OFFSET('Hygiene Data'!$E$5,0,10*ROW('Hygiene Data'!E140))),'Data Summary'!DR146="Yes"),OFFSET('Hygiene Data'!$E$5,0,10*ROW('Hygiene Data'!E140)),NA())</f>
        <v>#N/A</v>
      </c>
      <c r="BD146" s="506" t="e">
        <f ca="1">+IF(AND(ISNUMBER(OFFSET('Hygiene Data'!$E$7,0,10*ROW('Hygiene Data'!E140))),'Data Summary'!DS146="Yes"),OFFSET('Hygiene Data'!$E$7,0,10*ROW('Hygiene Data'!E140)),NA())</f>
        <v>#N/A</v>
      </c>
      <c r="BE146" s="506" t="e">
        <f ca="1">+IF(AND(ISNUMBER(OFFSET('Hygiene Data'!$E$9,0,10*ROW('Hygiene Data'!E140))),'Data Summary'!DT146="Yes"),OFFSET('Hygiene Data'!$E$9,0,10*ROW('Hygiene Data'!E140)),NA())</f>
        <v>#N/A</v>
      </c>
      <c r="BF146" s="506" t="e">
        <f ca="1">+IF(AND(ISNUMBER(OFFSET('Hygiene Data'!$F$5,0,10*ROW('Hygiene Data'!F140))),'Data Summary'!DU146="Yes"),OFFSET('Hygiene Data'!$F$5,0,10*ROW('Hygiene Data'!F140)),NA())</f>
        <v>#N/A</v>
      </c>
      <c r="BG146" s="506" t="e">
        <f ca="1">+IF(AND(ISNUMBER(OFFSET('Hygiene Data'!$F$7,0,10*ROW('Hygiene Data'!F140))),'Data Summary'!DV146="Yes"),OFFSET('Hygiene Data'!$F$7,0,10*ROW('Hygiene Data'!F140)),NA())</f>
        <v>#N/A</v>
      </c>
      <c r="BH146" s="506" t="e">
        <f ca="1">+IF(AND(ISNUMBER(OFFSET('Hygiene Data'!$F$9,0,10*ROW('Hygiene Data'!F140))),'Data Summary'!DW146="Yes"),OFFSET('Hygiene Data'!$F$9,0,10*ROW('Hygiene Data'!F140)),NA())</f>
        <v>#N/A</v>
      </c>
      <c r="BI146" s="506" t="e">
        <f ca="1">+IF(AND(ISNUMBER(OFFSET('Hygiene Data'!$G$5,0,10*ROW('Hygiene Data'!G140))),'Data Summary'!DX146="Yes"),OFFSET('Hygiene Data'!$G$5,0,10*ROW('Hygiene Data'!G140)),NA())</f>
        <v>#N/A</v>
      </c>
      <c r="BJ146" s="506" t="e">
        <f ca="1">+IF(AND(ISNUMBER(OFFSET('Hygiene Data'!$G$7,0,10*ROW('Hygiene Data'!G140))),'Data Summary'!DY146="Yes"),OFFSET('Hygiene Data'!$G$7,0,10*ROW('Hygiene Data'!G140)),NA())</f>
        <v>#N/A</v>
      </c>
      <c r="BK146" s="506" t="e">
        <f ca="1">+IF(AND(ISNUMBER(OFFSET('Hygiene Data'!$G$9,0,10*ROW('Hygiene Data'!G140))),'Data Summary'!DZ146="Yes"),OFFSET('Hygiene Data'!$G$9,0,10*ROW('Hygiene Data'!G140)),NA())</f>
        <v>#N/A</v>
      </c>
      <c r="BL146" s="506" t="e">
        <f ca="1">+IF(AND(ISNUMBER(OFFSET('Hygiene Data'!$H$5,0,10*ROW('Hygiene Data'!H140))),'Data Summary'!EA146="Yes"),OFFSET('Hygiene Data'!$H$5,0,10*ROW('Hygiene Data'!H140)),NA())</f>
        <v>#N/A</v>
      </c>
      <c r="BM146" s="506" t="e">
        <f ca="1">+IF(AND(ISNUMBER(OFFSET('Hygiene Data'!$H$7,0,10*ROW('Hygiene Data'!H140))),'Data Summary'!EB146="Yes"),OFFSET('Hygiene Data'!$H$7,0,10*ROW('Hygiene Data'!H140)),NA())</f>
        <v>#N/A</v>
      </c>
      <c r="BN146" s="506" t="e">
        <f ca="1">+IF(AND(ISNUMBER(OFFSET('Hygiene Data'!$H$9,0,10*ROW('Hygiene Data'!H140))),'Data Summary'!EC146="Yes"),OFFSET('Hygiene Data'!$H$9,0,10*ROW('Hygiene Data'!H140)),NA())</f>
        <v>#N/A</v>
      </c>
      <c r="BO146" s="506" t="e">
        <f ca="1">+IF(AND(ISNUMBER(OFFSET('Hygiene Data'!$I$5,0,10*ROW('Hygiene Data'!I140))),'Data Summary'!ED146="Yes"),OFFSET('Hygiene Data'!$I$5,0,10*ROW('Hygiene Data'!I140)),NA())</f>
        <v>#N/A</v>
      </c>
      <c r="BP146" s="506" t="e">
        <f ca="1">+IF(AND(ISNUMBER(OFFSET('Hygiene Data'!$I$7,0,10*ROW('Hygiene Data'!I140))),'Data Summary'!EE146="Yes"),OFFSET('Hygiene Data'!$I$7,0,10*ROW('Hygiene Data'!I140)),NA())</f>
        <v>#N/A</v>
      </c>
      <c r="BQ146" s="506" t="e">
        <f ca="1">+IF(AND(ISNUMBER(OFFSET('Hygiene Data'!$I$9,0,10*ROW('Hygiene Data'!I140))),'Data Summary'!EF146="Yes"),OFFSET('Hygiene Data'!$I$9,0,10*ROW('Hygiene Data'!I140)),NA())</f>
        <v>#N/A</v>
      </c>
    </row>
    <row r="147" spans="1:69" x14ac:dyDescent="0.25">
      <c r="A147" s="502" t="e">
        <f ca="1">+RIGHT('Data Summary'!A147,LEN('Data Summary'!A147)-9)</f>
        <v>#VALUE!</v>
      </c>
      <c r="B147" s="476" t="str">
        <f ca="1">+IF(ISTEXT('Data Summary'!B147),'Data Summary'!B147,"")</f>
        <v/>
      </c>
      <c r="C147" s="503" t="e">
        <f ca="1">+VALUE('Data Summary'!C147)</f>
        <v>#VALUE!</v>
      </c>
      <c r="D147" s="504" t="e">
        <f ca="1">+IF(AND(ISNUMBER(OFFSET('Water Data'!$D$4,0,10*ROW('Water Data'!D141))),'Data Summary'!BS147="Yes"),100-OFFSET('Water Data'!$D$4,0,10*ROW('Water Data'!D141)),NA())</f>
        <v>#N/A</v>
      </c>
      <c r="E147" s="504" t="e">
        <f ca="1">+IF(AND(ISNUMBER(OFFSET('Water Data'!$D$6,0,10*ROW('Water Data'!D141))),'Data Summary'!BT147="Yes"),OFFSET('Water Data'!$D$6,0,10*ROW('Water Data'!D141)),NA())</f>
        <v>#N/A</v>
      </c>
      <c r="F147" s="504" t="e">
        <f ca="1">+IF(AND(ISNUMBER(OFFSET('Water Data'!$D$9,0,10*ROW('Water Data'!D141))),'Data Summary'!BU147="Yes"),OFFSET('Water Data'!$D$9,0,10*ROW('Water Data'!D141)),NA())</f>
        <v>#N/A</v>
      </c>
      <c r="G147" s="504" t="e">
        <f ca="1">+IF(AND(ISNUMBER(OFFSET('Water Data'!$E$4,0,10*ROW('Water Data'!E141))),'Data Summary'!BV147="Yes"),100-OFFSET('Water Data'!$E$4,0,10*ROW('Water Data'!E141)),NA())</f>
        <v>#N/A</v>
      </c>
      <c r="H147" s="504" t="e">
        <f ca="1">+IF(AND(ISNUMBER(OFFSET('Water Data'!$E$6,0,10*ROW('Water Data'!E141))),'Data Summary'!BW147="Yes"),OFFSET('Water Data'!$E$6,0,10*ROW('Water Data'!E141)),NA())</f>
        <v>#N/A</v>
      </c>
      <c r="I147" s="504" t="e">
        <f ca="1">+IF(AND(ISNUMBER(OFFSET('Water Data'!$E$9,0,10*ROW('Water Data'!E141))),'Data Summary'!BX147="Yes"),OFFSET('Water Data'!$E$9,0,10*ROW('Water Data'!E141)),NA())</f>
        <v>#N/A</v>
      </c>
      <c r="J147" s="504" t="e">
        <f ca="1">+IF(AND(ISNUMBER(OFFSET('Water Data'!$F$4,0,10*ROW('Water Data'!F141))),'Data Summary'!BY147="Yes"),100-OFFSET('Water Data'!$F$4,0,10*ROW('Water Data'!F141)),NA())</f>
        <v>#N/A</v>
      </c>
      <c r="K147" s="504" t="e">
        <f ca="1">+IF(AND(ISNUMBER(OFFSET('Water Data'!$F$6,0,10*ROW('Water Data'!F141))),'Data Summary'!BZ147="Yes"),OFFSET('Water Data'!$F$6,0,10*ROW('Water Data'!F141)),NA())</f>
        <v>#N/A</v>
      </c>
      <c r="L147" s="504" t="e">
        <f ca="1">+IF(AND(ISNUMBER(OFFSET('Water Data'!$F$9,0,10*ROW('Water Data'!F141))),'Data Summary'!CA147="Yes"),OFFSET('Water Data'!$F$9,0,10*ROW('Water Data'!F141)),NA())</f>
        <v>#N/A</v>
      </c>
      <c r="M147" s="504" t="e">
        <f ca="1">+IF(AND(ISNUMBER(OFFSET('Water Data'!$G$4,0,10*ROW('Water Data'!G141))),'Data Summary'!CB147="Yes"),100-OFFSET('Water Data'!$G$4,0,10*ROW('Water Data'!G141)),NA())</f>
        <v>#N/A</v>
      </c>
      <c r="N147" s="504" t="e">
        <f ca="1">+IF(AND(ISNUMBER(OFFSET('Water Data'!$G$6,0,10*ROW('Water Data'!G141))),'Data Summary'!CC147="Yes"),OFFSET('Water Data'!$G$6,0,10*ROW('Water Data'!G141)),NA())</f>
        <v>#N/A</v>
      </c>
      <c r="O147" s="504" t="e">
        <f ca="1">+IF(AND(ISNUMBER(OFFSET('Water Data'!$G$9,0,10*ROW('Water Data'!G141))),'Data Summary'!CD147="Yes"),OFFSET('Water Data'!$G$9,0,10*ROW('Water Data'!G141)),NA())</f>
        <v>#N/A</v>
      </c>
      <c r="P147" s="504" t="e">
        <f ca="1">+IF(AND(ISNUMBER(OFFSET('Water Data'!$H$4,0,10*ROW('Water Data'!H141))),'Data Summary'!CE147="Yes"),100-OFFSET('Water Data'!$H$4,0,10*ROW('Water Data'!H141)),NA())</f>
        <v>#N/A</v>
      </c>
      <c r="Q147" s="504" t="e">
        <f ca="1">+IF(AND(ISNUMBER(OFFSET('Water Data'!$H$6,0,10*ROW('Water Data'!H141))),'Data Summary'!CF147="Yes"),OFFSET('Water Data'!$H$6,0,10*ROW('Water Data'!H141)),NA())</f>
        <v>#N/A</v>
      </c>
      <c r="R147" s="504" t="e">
        <f ca="1">+IF(AND(ISNUMBER(OFFSET('Water Data'!$H$9,0,10*ROW('Water Data'!H141))),'Data Summary'!CG147="Yes"),OFFSET('Water Data'!$H$9,0,10*ROW('Water Data'!H141)),NA())</f>
        <v>#N/A</v>
      </c>
      <c r="S147" s="504" t="e">
        <f ca="1">+IF(AND(ISNUMBER(OFFSET('Water Data'!$I$4,0,10*ROW('Water Data'!I141))),'Data Summary'!CH147="Yes"),100-OFFSET('Water Data'!$I$4,0,10*ROW('Water Data'!I141)),NA())</f>
        <v>#N/A</v>
      </c>
      <c r="T147" s="504" t="e">
        <f ca="1">+IF(AND(ISNUMBER(OFFSET('Water Data'!$I$6,0,10*ROW('Water Data'!I141))),'Data Summary'!CI147="Yes"),OFFSET('Water Data'!$I$6,0,10*ROW('Water Data'!I141)),NA())</f>
        <v>#N/A</v>
      </c>
      <c r="U147" s="504" t="e">
        <f ca="1">+IF(AND(ISNUMBER(OFFSET('Water Data'!$I$9,0,10*ROW('Water Data'!I141))),'Data Summary'!CJ147="Yes"),OFFSET('Water Data'!$I$9,0,10*ROW('Water Data'!I141)),NA())</f>
        <v>#N/A</v>
      </c>
      <c r="V147" s="505" t="e">
        <f ca="1">+IF(AND(ISNUMBER(OFFSET('Sanitation Data'!$D$4,0,10*ROW('Sanitation Data'!D141))),'Data Summary'!CK147="Yes"),100-OFFSET('Sanitation Data'!$D$4,0,10*ROW('Sanitation Data'!D141)),NA())</f>
        <v>#N/A</v>
      </c>
      <c r="W147" s="505" t="e">
        <f ca="1">+IF(AND(ISNUMBER(OFFSET('Sanitation Data'!$D$6,0,10*ROW('Sanitation Data'!D141))),'Data Summary'!CL147="Yes"),OFFSET('Sanitation Data'!$D$6,0,10*ROW('Sanitation Data'!D141)),NA())</f>
        <v>#N/A</v>
      </c>
      <c r="X147" s="505" t="e">
        <f ca="1">+IF(AND(ISNUMBER(OFFSET('Sanitation Data'!$D$10,0,10*ROW('Sanitation Data'!D141))),'Data Summary'!CM147="Yes"),OFFSET('Sanitation Data'!$D$10,0,10*ROW('Sanitation Data'!D141)),NA())</f>
        <v>#N/A</v>
      </c>
      <c r="Y147" s="505" t="e">
        <f ca="1">+IF(AND(ISNUMBER(OFFSET('Sanitation Data'!$D$11,0,10*ROW('Sanitation Data'!D141))),'Data Summary'!CN147="Yes"),OFFSET('Sanitation Data'!$D$11,0,10*ROW('Sanitation Data'!D141)),NA())</f>
        <v>#N/A</v>
      </c>
      <c r="Z147" s="505" t="e">
        <f ca="1">+IF(AND(ISNUMBER(OFFSET('Sanitation Data'!$D$12,0,10*ROW('Sanitation Data'!D141))),'Data Summary'!CO147="Yes"),OFFSET('Sanitation Data'!$D$12,0,10*ROW('Sanitation Data'!D141)),NA())</f>
        <v>#N/A</v>
      </c>
      <c r="AA147" s="505" t="e">
        <f ca="1">+IF(AND(ISNUMBER(OFFSET('Sanitation Data'!$E$4,0,10*ROW('Sanitation Data'!E141))),'Data Summary'!CP147="Yes"),100-OFFSET('Sanitation Data'!$E$4,0,10*ROW('Sanitation Data'!E141)),NA())</f>
        <v>#N/A</v>
      </c>
      <c r="AB147" s="505" t="e">
        <f ca="1">+IF(AND(ISNUMBER(OFFSET('Sanitation Data'!$E$6,0,10*ROW('Sanitation Data'!E141))),'Data Summary'!CQ147="Yes"),OFFSET('Sanitation Data'!$E$6,0,10*ROW('Sanitation Data'!E141)),NA())</f>
        <v>#N/A</v>
      </c>
      <c r="AC147" s="505" t="e">
        <f ca="1">+IF(AND(ISNUMBER(OFFSET('Sanitation Data'!$E$10,0,10*ROW('Sanitation Data'!E141))),'Data Summary'!CR147="Yes"),OFFSET('Sanitation Data'!$E$10,0,10*ROW('Sanitation Data'!E141)),NA())</f>
        <v>#N/A</v>
      </c>
      <c r="AD147" s="505" t="e">
        <f ca="1">+IF(AND(ISNUMBER(OFFSET('Sanitation Data'!$E$11,0,10*ROW('Sanitation Data'!E141))),'Data Summary'!CS147="Yes"),OFFSET('Sanitation Data'!$E$11,0,10*ROW('Sanitation Data'!E141)),NA())</f>
        <v>#N/A</v>
      </c>
      <c r="AE147" s="505" t="e">
        <f ca="1">+IF(AND(ISNUMBER(OFFSET('Sanitation Data'!$E$12,0,10*ROW('Sanitation Data'!E141))),'Data Summary'!CT147="Yes"),OFFSET('Sanitation Data'!$E$12,0,10*ROW('Sanitation Data'!E141)),NA())</f>
        <v>#N/A</v>
      </c>
      <c r="AF147" s="505" t="e">
        <f ca="1">+IF(AND(ISNUMBER(OFFSET('Sanitation Data'!$F$4,0,10*ROW('Sanitation Data'!F141))),'Data Summary'!CU147="Yes"),100-OFFSET('Sanitation Data'!$F$4,0,10*ROW('Sanitation Data'!F141)),NA())</f>
        <v>#N/A</v>
      </c>
      <c r="AG147" s="505" t="e">
        <f ca="1">+IF(AND(ISNUMBER(OFFSET('Sanitation Data'!$F$6,0,10*ROW('Sanitation Data'!F141))),'Data Summary'!CV147="Yes"),OFFSET('Sanitation Data'!$F$6,0,10*ROW('Sanitation Data'!F141)),NA())</f>
        <v>#N/A</v>
      </c>
      <c r="AH147" s="505" t="e">
        <f ca="1">+IF(AND(ISNUMBER(OFFSET('Sanitation Data'!$F$10,0,10*ROW('Sanitation Data'!F141))),'Data Summary'!CW147="Yes"),OFFSET('Sanitation Data'!$F$10,0,10*ROW('Sanitation Data'!F141)),NA())</f>
        <v>#N/A</v>
      </c>
      <c r="AI147" s="505" t="e">
        <f ca="1">+IF(AND(ISNUMBER(OFFSET('Sanitation Data'!$F$11,0,10*ROW('Sanitation Data'!F141))),'Data Summary'!CX147="Yes"),OFFSET('Sanitation Data'!$F$11,0,10*ROW('Sanitation Data'!F141)),NA())</f>
        <v>#N/A</v>
      </c>
      <c r="AJ147" s="505" t="e">
        <f ca="1">+IF(AND(ISNUMBER(OFFSET('Sanitation Data'!$F$12,0,10*ROW('Sanitation Data'!F141))),'Data Summary'!CY147="Yes"),OFFSET('Sanitation Data'!$F$12,0,10*ROW('Sanitation Data'!F141)),NA())</f>
        <v>#N/A</v>
      </c>
      <c r="AK147" s="505" t="e">
        <f ca="1">+IF(AND(ISNUMBER(OFFSET('Sanitation Data'!$G$4,0,10*ROW('Sanitation Data'!G141))),'Data Summary'!CZ147="Yes"),100-OFFSET('Sanitation Data'!$G$4,0,10*ROW('Sanitation Data'!G141)),NA())</f>
        <v>#N/A</v>
      </c>
      <c r="AL147" s="505" t="e">
        <f ca="1">+IF(AND(ISNUMBER(OFFSET('Sanitation Data'!$G$6,0,10*ROW('Sanitation Data'!G141))),'Data Summary'!DA147="Yes"),OFFSET('Sanitation Data'!$G$6,0,10*ROW('Sanitation Data'!G141)),NA())</f>
        <v>#N/A</v>
      </c>
      <c r="AM147" s="505" t="e">
        <f ca="1">+IF(AND(ISNUMBER(OFFSET('Sanitation Data'!$G$10,0,10*ROW('Sanitation Data'!G141))),'Data Summary'!DB147="Yes"),OFFSET('Sanitation Data'!$G$10,0,10*ROW('Sanitation Data'!G141)),NA())</f>
        <v>#N/A</v>
      </c>
      <c r="AN147" s="505" t="e">
        <f ca="1">+IF(AND(ISNUMBER(OFFSET('Sanitation Data'!$G$11,0,10*ROW('Sanitation Data'!G141))),'Data Summary'!DC147="Yes"),OFFSET('Sanitation Data'!$G$11,0,10*ROW('Sanitation Data'!G141)),NA())</f>
        <v>#N/A</v>
      </c>
      <c r="AO147" s="505" t="e">
        <f ca="1">+IF(AND(ISNUMBER(OFFSET('Sanitation Data'!$G$12,0,10*ROW('Sanitation Data'!G141))),'Data Summary'!DD147="Yes"),OFFSET('Sanitation Data'!$G$12,0,10*ROW('Sanitation Data'!G141)),NA())</f>
        <v>#N/A</v>
      </c>
      <c r="AP147" s="505" t="e">
        <f ca="1">+IF(AND(ISNUMBER(OFFSET('Sanitation Data'!$H$4,0,10*ROW('Sanitation Data'!H141))),'Data Summary'!DE147="Yes"),100-OFFSET('Sanitation Data'!$H$4,0,10*ROW('Sanitation Data'!H141)),NA())</f>
        <v>#N/A</v>
      </c>
      <c r="AQ147" s="505" t="e">
        <f ca="1">+IF(AND(ISNUMBER(OFFSET('Sanitation Data'!$H$6,0,10*ROW('Sanitation Data'!H141))),'Data Summary'!DF147="Yes"),OFFSET('Sanitation Data'!$H$6,0,10*ROW('Sanitation Data'!H141)),NA())</f>
        <v>#N/A</v>
      </c>
      <c r="AR147" s="505" t="e">
        <f ca="1">+IF(AND(ISNUMBER(OFFSET('Sanitation Data'!$H$10,0,10*ROW('Sanitation Data'!H141))),'Data Summary'!DG147="Yes"),OFFSET('Sanitation Data'!$H$10,0,10*ROW('Sanitation Data'!H141)),NA())</f>
        <v>#N/A</v>
      </c>
      <c r="AS147" s="505" t="e">
        <f ca="1">+IF(AND(ISNUMBER(OFFSET('Sanitation Data'!$H$11,0,10*ROW('Sanitation Data'!H141))),'Data Summary'!DH147="Yes"),OFFSET('Sanitation Data'!$H$11,0,10*ROW('Sanitation Data'!H141)),NA())</f>
        <v>#N/A</v>
      </c>
      <c r="AT147" s="505" t="e">
        <f ca="1">+IF(AND(ISNUMBER(OFFSET('Sanitation Data'!$H$12,0,10*ROW('Sanitation Data'!H141))),'Data Summary'!DI147="Yes"),OFFSET('Sanitation Data'!$H$12,0,10*ROW('Sanitation Data'!H141)),NA())</f>
        <v>#N/A</v>
      </c>
      <c r="AU147" s="505" t="e">
        <f ca="1">+IF(AND(ISNUMBER(OFFSET('Sanitation Data'!$I$4,0,10*ROW('Sanitation Data'!I141))),'Data Summary'!DJ147="Yes"),100-OFFSET('Sanitation Data'!$I$4,0,10*ROW('Sanitation Data'!I141)),NA())</f>
        <v>#N/A</v>
      </c>
      <c r="AV147" s="505" t="e">
        <f ca="1">+IF(AND(ISNUMBER(OFFSET('Sanitation Data'!$I$6,0,10*ROW('Sanitation Data'!I141))),'Data Summary'!DK147="Yes"),OFFSET('Sanitation Data'!$I$6,0,10*ROW('Sanitation Data'!I141)),NA())</f>
        <v>#N/A</v>
      </c>
      <c r="AW147" s="505" t="e">
        <f ca="1">+IF(AND(ISNUMBER(OFFSET('Sanitation Data'!$I$10,0,10*ROW('Sanitation Data'!I141))),'Data Summary'!DL147="Yes"),OFFSET('Sanitation Data'!$I$10,0,10*ROW('Sanitation Data'!I141)),NA())</f>
        <v>#N/A</v>
      </c>
      <c r="AX147" s="505" t="e">
        <f ca="1">+IF(AND(ISNUMBER(OFFSET('Sanitation Data'!$I$11,0,10*ROW('Sanitation Data'!I141))),'Data Summary'!DM147="Yes"),OFFSET('Sanitation Data'!$I$11,0,10*ROW('Sanitation Data'!I141)),NA())</f>
        <v>#N/A</v>
      </c>
      <c r="AY147" s="505" t="e">
        <f ca="1">+IF(AND(ISNUMBER(OFFSET('Sanitation Data'!$I$12,0,10*ROW('Sanitation Data'!I141))),'Data Summary'!DN147="Yes"),OFFSET('Sanitation Data'!$I$12,0,10*ROW('Sanitation Data'!I141)),NA())</f>
        <v>#N/A</v>
      </c>
      <c r="AZ147" s="506" t="e">
        <f ca="1">+IF(AND(ISNUMBER(OFFSET('Hygiene Data'!$D$5,0,10*ROW('Hygiene Data'!D141))),'Data Summary'!DO147="Yes"),OFFSET('Hygiene Data'!$D$5,0,10*ROW('Hygiene Data'!D141)),NA())</f>
        <v>#N/A</v>
      </c>
      <c r="BA147" s="506" t="e">
        <f ca="1">+IF(AND(ISNUMBER(OFFSET('Hygiene Data'!$D$7,0,10*ROW('Hygiene Data'!D141))),'Data Summary'!DP147="Yes"),OFFSET('Hygiene Data'!$D$7,0,10*ROW('Hygiene Data'!D141)),NA())</f>
        <v>#N/A</v>
      </c>
      <c r="BB147" s="506" t="e">
        <f ca="1">+IF(AND(ISNUMBER(OFFSET('Hygiene Data'!$D$9,0,10*ROW('Hygiene Data'!D141))),'Data Summary'!DQ147="Yes"),OFFSET('Hygiene Data'!$D$9,0,10*ROW('Hygiene Data'!D141)),NA())</f>
        <v>#N/A</v>
      </c>
      <c r="BC147" s="506" t="e">
        <f ca="1">+IF(AND(ISNUMBER(OFFSET('Hygiene Data'!$E$5,0,10*ROW('Hygiene Data'!E141))),'Data Summary'!DR147="Yes"),OFFSET('Hygiene Data'!$E$5,0,10*ROW('Hygiene Data'!E141)),NA())</f>
        <v>#N/A</v>
      </c>
      <c r="BD147" s="506" t="e">
        <f ca="1">+IF(AND(ISNUMBER(OFFSET('Hygiene Data'!$E$7,0,10*ROW('Hygiene Data'!E141))),'Data Summary'!DS147="Yes"),OFFSET('Hygiene Data'!$E$7,0,10*ROW('Hygiene Data'!E141)),NA())</f>
        <v>#N/A</v>
      </c>
      <c r="BE147" s="506" t="e">
        <f ca="1">+IF(AND(ISNUMBER(OFFSET('Hygiene Data'!$E$9,0,10*ROW('Hygiene Data'!E141))),'Data Summary'!DT147="Yes"),OFFSET('Hygiene Data'!$E$9,0,10*ROW('Hygiene Data'!E141)),NA())</f>
        <v>#N/A</v>
      </c>
      <c r="BF147" s="506" t="e">
        <f ca="1">+IF(AND(ISNUMBER(OFFSET('Hygiene Data'!$F$5,0,10*ROW('Hygiene Data'!F141))),'Data Summary'!DU147="Yes"),OFFSET('Hygiene Data'!$F$5,0,10*ROW('Hygiene Data'!F141)),NA())</f>
        <v>#N/A</v>
      </c>
      <c r="BG147" s="506" t="e">
        <f ca="1">+IF(AND(ISNUMBER(OFFSET('Hygiene Data'!$F$7,0,10*ROW('Hygiene Data'!F141))),'Data Summary'!DV147="Yes"),OFFSET('Hygiene Data'!$F$7,0,10*ROW('Hygiene Data'!F141)),NA())</f>
        <v>#N/A</v>
      </c>
      <c r="BH147" s="506" t="e">
        <f ca="1">+IF(AND(ISNUMBER(OFFSET('Hygiene Data'!$F$9,0,10*ROW('Hygiene Data'!F141))),'Data Summary'!DW147="Yes"),OFFSET('Hygiene Data'!$F$9,0,10*ROW('Hygiene Data'!F141)),NA())</f>
        <v>#N/A</v>
      </c>
      <c r="BI147" s="506" t="e">
        <f ca="1">+IF(AND(ISNUMBER(OFFSET('Hygiene Data'!$G$5,0,10*ROW('Hygiene Data'!G141))),'Data Summary'!DX147="Yes"),OFFSET('Hygiene Data'!$G$5,0,10*ROW('Hygiene Data'!G141)),NA())</f>
        <v>#N/A</v>
      </c>
      <c r="BJ147" s="506" t="e">
        <f ca="1">+IF(AND(ISNUMBER(OFFSET('Hygiene Data'!$G$7,0,10*ROW('Hygiene Data'!G141))),'Data Summary'!DY147="Yes"),OFFSET('Hygiene Data'!$G$7,0,10*ROW('Hygiene Data'!G141)),NA())</f>
        <v>#N/A</v>
      </c>
      <c r="BK147" s="506" t="e">
        <f ca="1">+IF(AND(ISNUMBER(OFFSET('Hygiene Data'!$G$9,0,10*ROW('Hygiene Data'!G141))),'Data Summary'!DZ147="Yes"),OFFSET('Hygiene Data'!$G$9,0,10*ROW('Hygiene Data'!G141)),NA())</f>
        <v>#N/A</v>
      </c>
      <c r="BL147" s="506" t="e">
        <f ca="1">+IF(AND(ISNUMBER(OFFSET('Hygiene Data'!$H$5,0,10*ROW('Hygiene Data'!H141))),'Data Summary'!EA147="Yes"),OFFSET('Hygiene Data'!$H$5,0,10*ROW('Hygiene Data'!H141)),NA())</f>
        <v>#N/A</v>
      </c>
      <c r="BM147" s="506" t="e">
        <f ca="1">+IF(AND(ISNUMBER(OFFSET('Hygiene Data'!$H$7,0,10*ROW('Hygiene Data'!H141))),'Data Summary'!EB147="Yes"),OFFSET('Hygiene Data'!$H$7,0,10*ROW('Hygiene Data'!H141)),NA())</f>
        <v>#N/A</v>
      </c>
      <c r="BN147" s="506" t="e">
        <f ca="1">+IF(AND(ISNUMBER(OFFSET('Hygiene Data'!$H$9,0,10*ROW('Hygiene Data'!H141))),'Data Summary'!EC147="Yes"),OFFSET('Hygiene Data'!$H$9,0,10*ROW('Hygiene Data'!H141)),NA())</f>
        <v>#N/A</v>
      </c>
      <c r="BO147" s="506" t="e">
        <f ca="1">+IF(AND(ISNUMBER(OFFSET('Hygiene Data'!$I$5,0,10*ROW('Hygiene Data'!I141))),'Data Summary'!ED147="Yes"),OFFSET('Hygiene Data'!$I$5,0,10*ROW('Hygiene Data'!I141)),NA())</f>
        <v>#N/A</v>
      </c>
      <c r="BP147" s="506" t="e">
        <f ca="1">+IF(AND(ISNUMBER(OFFSET('Hygiene Data'!$I$7,0,10*ROW('Hygiene Data'!I141))),'Data Summary'!EE147="Yes"),OFFSET('Hygiene Data'!$I$7,0,10*ROW('Hygiene Data'!I141)),NA())</f>
        <v>#N/A</v>
      </c>
      <c r="BQ147" s="506" t="e">
        <f ca="1">+IF(AND(ISNUMBER(OFFSET('Hygiene Data'!$I$9,0,10*ROW('Hygiene Data'!I141))),'Data Summary'!EF147="Yes"),OFFSET('Hygiene Data'!$I$9,0,10*ROW('Hygiene Data'!I141)),NA())</f>
        <v>#N/A</v>
      </c>
    </row>
    <row r="148" spans="1:69" x14ac:dyDescent="0.25">
      <c r="A148" s="502" t="e">
        <f ca="1">+RIGHT('Data Summary'!A148,LEN('Data Summary'!A148)-9)</f>
        <v>#VALUE!</v>
      </c>
      <c r="B148" s="476" t="str">
        <f ca="1">+IF(ISTEXT('Data Summary'!B148),'Data Summary'!B148,"")</f>
        <v/>
      </c>
      <c r="C148" s="503" t="e">
        <f ca="1">+VALUE('Data Summary'!C148)</f>
        <v>#VALUE!</v>
      </c>
      <c r="D148" s="504" t="e">
        <f ca="1">+IF(AND(ISNUMBER(OFFSET('Water Data'!$D$4,0,10*ROW('Water Data'!D142))),'Data Summary'!BS148="Yes"),100-OFFSET('Water Data'!$D$4,0,10*ROW('Water Data'!D142)),NA())</f>
        <v>#N/A</v>
      </c>
      <c r="E148" s="504" t="e">
        <f ca="1">+IF(AND(ISNUMBER(OFFSET('Water Data'!$D$6,0,10*ROW('Water Data'!D142))),'Data Summary'!BT148="Yes"),OFFSET('Water Data'!$D$6,0,10*ROW('Water Data'!D142)),NA())</f>
        <v>#N/A</v>
      </c>
      <c r="F148" s="504" t="e">
        <f ca="1">+IF(AND(ISNUMBER(OFFSET('Water Data'!$D$9,0,10*ROW('Water Data'!D142))),'Data Summary'!BU148="Yes"),OFFSET('Water Data'!$D$9,0,10*ROW('Water Data'!D142)),NA())</f>
        <v>#N/A</v>
      </c>
      <c r="G148" s="504" t="e">
        <f ca="1">+IF(AND(ISNUMBER(OFFSET('Water Data'!$E$4,0,10*ROW('Water Data'!E142))),'Data Summary'!BV148="Yes"),100-OFFSET('Water Data'!$E$4,0,10*ROW('Water Data'!E142)),NA())</f>
        <v>#N/A</v>
      </c>
      <c r="H148" s="504" t="e">
        <f ca="1">+IF(AND(ISNUMBER(OFFSET('Water Data'!$E$6,0,10*ROW('Water Data'!E142))),'Data Summary'!BW148="Yes"),OFFSET('Water Data'!$E$6,0,10*ROW('Water Data'!E142)),NA())</f>
        <v>#N/A</v>
      </c>
      <c r="I148" s="504" t="e">
        <f ca="1">+IF(AND(ISNUMBER(OFFSET('Water Data'!$E$9,0,10*ROW('Water Data'!E142))),'Data Summary'!BX148="Yes"),OFFSET('Water Data'!$E$9,0,10*ROW('Water Data'!E142)),NA())</f>
        <v>#N/A</v>
      </c>
      <c r="J148" s="504" t="e">
        <f ca="1">+IF(AND(ISNUMBER(OFFSET('Water Data'!$F$4,0,10*ROW('Water Data'!F142))),'Data Summary'!BY148="Yes"),100-OFFSET('Water Data'!$F$4,0,10*ROW('Water Data'!F142)),NA())</f>
        <v>#N/A</v>
      </c>
      <c r="K148" s="504" t="e">
        <f ca="1">+IF(AND(ISNUMBER(OFFSET('Water Data'!$F$6,0,10*ROW('Water Data'!F142))),'Data Summary'!BZ148="Yes"),OFFSET('Water Data'!$F$6,0,10*ROW('Water Data'!F142)),NA())</f>
        <v>#N/A</v>
      </c>
      <c r="L148" s="504" t="e">
        <f ca="1">+IF(AND(ISNUMBER(OFFSET('Water Data'!$F$9,0,10*ROW('Water Data'!F142))),'Data Summary'!CA148="Yes"),OFFSET('Water Data'!$F$9,0,10*ROW('Water Data'!F142)),NA())</f>
        <v>#N/A</v>
      </c>
      <c r="M148" s="504" t="e">
        <f ca="1">+IF(AND(ISNUMBER(OFFSET('Water Data'!$G$4,0,10*ROW('Water Data'!G142))),'Data Summary'!CB148="Yes"),100-OFFSET('Water Data'!$G$4,0,10*ROW('Water Data'!G142)),NA())</f>
        <v>#N/A</v>
      </c>
      <c r="N148" s="504" t="e">
        <f ca="1">+IF(AND(ISNUMBER(OFFSET('Water Data'!$G$6,0,10*ROW('Water Data'!G142))),'Data Summary'!CC148="Yes"),OFFSET('Water Data'!$G$6,0,10*ROW('Water Data'!G142)),NA())</f>
        <v>#N/A</v>
      </c>
      <c r="O148" s="504" t="e">
        <f ca="1">+IF(AND(ISNUMBER(OFFSET('Water Data'!$G$9,0,10*ROW('Water Data'!G142))),'Data Summary'!CD148="Yes"),OFFSET('Water Data'!$G$9,0,10*ROW('Water Data'!G142)),NA())</f>
        <v>#N/A</v>
      </c>
      <c r="P148" s="504" t="e">
        <f ca="1">+IF(AND(ISNUMBER(OFFSET('Water Data'!$H$4,0,10*ROW('Water Data'!H142))),'Data Summary'!CE148="Yes"),100-OFFSET('Water Data'!$H$4,0,10*ROW('Water Data'!H142)),NA())</f>
        <v>#N/A</v>
      </c>
      <c r="Q148" s="504" t="e">
        <f ca="1">+IF(AND(ISNUMBER(OFFSET('Water Data'!$H$6,0,10*ROW('Water Data'!H142))),'Data Summary'!CF148="Yes"),OFFSET('Water Data'!$H$6,0,10*ROW('Water Data'!H142)),NA())</f>
        <v>#N/A</v>
      </c>
      <c r="R148" s="504" t="e">
        <f ca="1">+IF(AND(ISNUMBER(OFFSET('Water Data'!$H$9,0,10*ROW('Water Data'!H142))),'Data Summary'!CG148="Yes"),OFFSET('Water Data'!$H$9,0,10*ROW('Water Data'!H142)),NA())</f>
        <v>#N/A</v>
      </c>
      <c r="S148" s="504" t="e">
        <f ca="1">+IF(AND(ISNUMBER(OFFSET('Water Data'!$I$4,0,10*ROW('Water Data'!I142))),'Data Summary'!CH148="Yes"),100-OFFSET('Water Data'!$I$4,0,10*ROW('Water Data'!I142)),NA())</f>
        <v>#N/A</v>
      </c>
      <c r="T148" s="504" t="e">
        <f ca="1">+IF(AND(ISNUMBER(OFFSET('Water Data'!$I$6,0,10*ROW('Water Data'!I142))),'Data Summary'!CI148="Yes"),OFFSET('Water Data'!$I$6,0,10*ROW('Water Data'!I142)),NA())</f>
        <v>#N/A</v>
      </c>
      <c r="U148" s="504" t="e">
        <f ca="1">+IF(AND(ISNUMBER(OFFSET('Water Data'!$I$9,0,10*ROW('Water Data'!I142))),'Data Summary'!CJ148="Yes"),OFFSET('Water Data'!$I$9,0,10*ROW('Water Data'!I142)),NA())</f>
        <v>#N/A</v>
      </c>
      <c r="V148" s="505" t="e">
        <f ca="1">+IF(AND(ISNUMBER(OFFSET('Sanitation Data'!$D$4,0,10*ROW('Sanitation Data'!D142))),'Data Summary'!CK148="Yes"),100-OFFSET('Sanitation Data'!$D$4,0,10*ROW('Sanitation Data'!D142)),NA())</f>
        <v>#N/A</v>
      </c>
      <c r="W148" s="505" t="e">
        <f ca="1">+IF(AND(ISNUMBER(OFFSET('Sanitation Data'!$D$6,0,10*ROW('Sanitation Data'!D142))),'Data Summary'!CL148="Yes"),OFFSET('Sanitation Data'!$D$6,0,10*ROW('Sanitation Data'!D142)),NA())</f>
        <v>#N/A</v>
      </c>
      <c r="X148" s="505" t="e">
        <f ca="1">+IF(AND(ISNUMBER(OFFSET('Sanitation Data'!$D$10,0,10*ROW('Sanitation Data'!D142))),'Data Summary'!CM148="Yes"),OFFSET('Sanitation Data'!$D$10,0,10*ROW('Sanitation Data'!D142)),NA())</f>
        <v>#N/A</v>
      </c>
      <c r="Y148" s="505" t="e">
        <f ca="1">+IF(AND(ISNUMBER(OFFSET('Sanitation Data'!$D$11,0,10*ROW('Sanitation Data'!D142))),'Data Summary'!CN148="Yes"),OFFSET('Sanitation Data'!$D$11,0,10*ROW('Sanitation Data'!D142)),NA())</f>
        <v>#N/A</v>
      </c>
      <c r="Z148" s="505" t="e">
        <f ca="1">+IF(AND(ISNUMBER(OFFSET('Sanitation Data'!$D$12,0,10*ROW('Sanitation Data'!D142))),'Data Summary'!CO148="Yes"),OFFSET('Sanitation Data'!$D$12,0,10*ROW('Sanitation Data'!D142)),NA())</f>
        <v>#N/A</v>
      </c>
      <c r="AA148" s="505" t="e">
        <f ca="1">+IF(AND(ISNUMBER(OFFSET('Sanitation Data'!$E$4,0,10*ROW('Sanitation Data'!E142))),'Data Summary'!CP148="Yes"),100-OFFSET('Sanitation Data'!$E$4,0,10*ROW('Sanitation Data'!E142)),NA())</f>
        <v>#N/A</v>
      </c>
      <c r="AB148" s="505" t="e">
        <f ca="1">+IF(AND(ISNUMBER(OFFSET('Sanitation Data'!$E$6,0,10*ROW('Sanitation Data'!E142))),'Data Summary'!CQ148="Yes"),OFFSET('Sanitation Data'!$E$6,0,10*ROW('Sanitation Data'!E142)),NA())</f>
        <v>#N/A</v>
      </c>
      <c r="AC148" s="505" t="e">
        <f ca="1">+IF(AND(ISNUMBER(OFFSET('Sanitation Data'!$E$10,0,10*ROW('Sanitation Data'!E142))),'Data Summary'!CR148="Yes"),OFFSET('Sanitation Data'!$E$10,0,10*ROW('Sanitation Data'!E142)),NA())</f>
        <v>#N/A</v>
      </c>
      <c r="AD148" s="505" t="e">
        <f ca="1">+IF(AND(ISNUMBER(OFFSET('Sanitation Data'!$E$11,0,10*ROW('Sanitation Data'!E142))),'Data Summary'!CS148="Yes"),OFFSET('Sanitation Data'!$E$11,0,10*ROW('Sanitation Data'!E142)),NA())</f>
        <v>#N/A</v>
      </c>
      <c r="AE148" s="505" t="e">
        <f ca="1">+IF(AND(ISNUMBER(OFFSET('Sanitation Data'!$E$12,0,10*ROW('Sanitation Data'!E142))),'Data Summary'!CT148="Yes"),OFFSET('Sanitation Data'!$E$12,0,10*ROW('Sanitation Data'!E142)),NA())</f>
        <v>#N/A</v>
      </c>
      <c r="AF148" s="505" t="e">
        <f ca="1">+IF(AND(ISNUMBER(OFFSET('Sanitation Data'!$F$4,0,10*ROW('Sanitation Data'!F142))),'Data Summary'!CU148="Yes"),100-OFFSET('Sanitation Data'!$F$4,0,10*ROW('Sanitation Data'!F142)),NA())</f>
        <v>#N/A</v>
      </c>
      <c r="AG148" s="505" t="e">
        <f ca="1">+IF(AND(ISNUMBER(OFFSET('Sanitation Data'!$F$6,0,10*ROW('Sanitation Data'!F142))),'Data Summary'!CV148="Yes"),OFFSET('Sanitation Data'!$F$6,0,10*ROW('Sanitation Data'!F142)),NA())</f>
        <v>#N/A</v>
      </c>
      <c r="AH148" s="505" t="e">
        <f ca="1">+IF(AND(ISNUMBER(OFFSET('Sanitation Data'!$F$10,0,10*ROW('Sanitation Data'!F142))),'Data Summary'!CW148="Yes"),OFFSET('Sanitation Data'!$F$10,0,10*ROW('Sanitation Data'!F142)),NA())</f>
        <v>#N/A</v>
      </c>
      <c r="AI148" s="505" t="e">
        <f ca="1">+IF(AND(ISNUMBER(OFFSET('Sanitation Data'!$F$11,0,10*ROW('Sanitation Data'!F142))),'Data Summary'!CX148="Yes"),OFFSET('Sanitation Data'!$F$11,0,10*ROW('Sanitation Data'!F142)),NA())</f>
        <v>#N/A</v>
      </c>
      <c r="AJ148" s="505" t="e">
        <f ca="1">+IF(AND(ISNUMBER(OFFSET('Sanitation Data'!$F$12,0,10*ROW('Sanitation Data'!F142))),'Data Summary'!CY148="Yes"),OFFSET('Sanitation Data'!$F$12,0,10*ROW('Sanitation Data'!F142)),NA())</f>
        <v>#N/A</v>
      </c>
      <c r="AK148" s="505" t="e">
        <f ca="1">+IF(AND(ISNUMBER(OFFSET('Sanitation Data'!$G$4,0,10*ROW('Sanitation Data'!G142))),'Data Summary'!CZ148="Yes"),100-OFFSET('Sanitation Data'!$G$4,0,10*ROW('Sanitation Data'!G142)),NA())</f>
        <v>#N/A</v>
      </c>
      <c r="AL148" s="505" t="e">
        <f ca="1">+IF(AND(ISNUMBER(OFFSET('Sanitation Data'!$G$6,0,10*ROW('Sanitation Data'!G142))),'Data Summary'!DA148="Yes"),OFFSET('Sanitation Data'!$G$6,0,10*ROW('Sanitation Data'!G142)),NA())</f>
        <v>#N/A</v>
      </c>
      <c r="AM148" s="505" t="e">
        <f ca="1">+IF(AND(ISNUMBER(OFFSET('Sanitation Data'!$G$10,0,10*ROW('Sanitation Data'!G142))),'Data Summary'!DB148="Yes"),OFFSET('Sanitation Data'!$G$10,0,10*ROW('Sanitation Data'!G142)),NA())</f>
        <v>#N/A</v>
      </c>
      <c r="AN148" s="505" t="e">
        <f ca="1">+IF(AND(ISNUMBER(OFFSET('Sanitation Data'!$G$11,0,10*ROW('Sanitation Data'!G142))),'Data Summary'!DC148="Yes"),OFFSET('Sanitation Data'!$G$11,0,10*ROW('Sanitation Data'!G142)),NA())</f>
        <v>#N/A</v>
      </c>
      <c r="AO148" s="505" t="e">
        <f ca="1">+IF(AND(ISNUMBER(OFFSET('Sanitation Data'!$G$12,0,10*ROW('Sanitation Data'!G142))),'Data Summary'!DD148="Yes"),OFFSET('Sanitation Data'!$G$12,0,10*ROW('Sanitation Data'!G142)),NA())</f>
        <v>#N/A</v>
      </c>
      <c r="AP148" s="505" t="e">
        <f ca="1">+IF(AND(ISNUMBER(OFFSET('Sanitation Data'!$H$4,0,10*ROW('Sanitation Data'!H142))),'Data Summary'!DE148="Yes"),100-OFFSET('Sanitation Data'!$H$4,0,10*ROW('Sanitation Data'!H142)),NA())</f>
        <v>#N/A</v>
      </c>
      <c r="AQ148" s="505" t="e">
        <f ca="1">+IF(AND(ISNUMBER(OFFSET('Sanitation Data'!$H$6,0,10*ROW('Sanitation Data'!H142))),'Data Summary'!DF148="Yes"),OFFSET('Sanitation Data'!$H$6,0,10*ROW('Sanitation Data'!H142)),NA())</f>
        <v>#N/A</v>
      </c>
      <c r="AR148" s="505" t="e">
        <f ca="1">+IF(AND(ISNUMBER(OFFSET('Sanitation Data'!$H$10,0,10*ROW('Sanitation Data'!H142))),'Data Summary'!DG148="Yes"),OFFSET('Sanitation Data'!$H$10,0,10*ROW('Sanitation Data'!H142)),NA())</f>
        <v>#N/A</v>
      </c>
      <c r="AS148" s="505" t="e">
        <f ca="1">+IF(AND(ISNUMBER(OFFSET('Sanitation Data'!$H$11,0,10*ROW('Sanitation Data'!H142))),'Data Summary'!DH148="Yes"),OFFSET('Sanitation Data'!$H$11,0,10*ROW('Sanitation Data'!H142)),NA())</f>
        <v>#N/A</v>
      </c>
      <c r="AT148" s="505" t="e">
        <f ca="1">+IF(AND(ISNUMBER(OFFSET('Sanitation Data'!$H$12,0,10*ROW('Sanitation Data'!H142))),'Data Summary'!DI148="Yes"),OFFSET('Sanitation Data'!$H$12,0,10*ROW('Sanitation Data'!H142)),NA())</f>
        <v>#N/A</v>
      </c>
      <c r="AU148" s="505" t="e">
        <f ca="1">+IF(AND(ISNUMBER(OFFSET('Sanitation Data'!$I$4,0,10*ROW('Sanitation Data'!I142))),'Data Summary'!DJ148="Yes"),100-OFFSET('Sanitation Data'!$I$4,0,10*ROW('Sanitation Data'!I142)),NA())</f>
        <v>#N/A</v>
      </c>
      <c r="AV148" s="505" t="e">
        <f ca="1">+IF(AND(ISNUMBER(OFFSET('Sanitation Data'!$I$6,0,10*ROW('Sanitation Data'!I142))),'Data Summary'!DK148="Yes"),OFFSET('Sanitation Data'!$I$6,0,10*ROW('Sanitation Data'!I142)),NA())</f>
        <v>#N/A</v>
      </c>
      <c r="AW148" s="505" t="e">
        <f ca="1">+IF(AND(ISNUMBER(OFFSET('Sanitation Data'!$I$10,0,10*ROW('Sanitation Data'!I142))),'Data Summary'!DL148="Yes"),OFFSET('Sanitation Data'!$I$10,0,10*ROW('Sanitation Data'!I142)),NA())</f>
        <v>#N/A</v>
      </c>
      <c r="AX148" s="505" t="e">
        <f ca="1">+IF(AND(ISNUMBER(OFFSET('Sanitation Data'!$I$11,0,10*ROW('Sanitation Data'!I142))),'Data Summary'!DM148="Yes"),OFFSET('Sanitation Data'!$I$11,0,10*ROW('Sanitation Data'!I142)),NA())</f>
        <v>#N/A</v>
      </c>
      <c r="AY148" s="505" t="e">
        <f ca="1">+IF(AND(ISNUMBER(OFFSET('Sanitation Data'!$I$12,0,10*ROW('Sanitation Data'!I142))),'Data Summary'!DN148="Yes"),OFFSET('Sanitation Data'!$I$12,0,10*ROW('Sanitation Data'!I142)),NA())</f>
        <v>#N/A</v>
      </c>
      <c r="AZ148" s="506" t="e">
        <f ca="1">+IF(AND(ISNUMBER(OFFSET('Hygiene Data'!$D$5,0,10*ROW('Hygiene Data'!D142))),'Data Summary'!DO148="Yes"),OFFSET('Hygiene Data'!$D$5,0,10*ROW('Hygiene Data'!D142)),NA())</f>
        <v>#N/A</v>
      </c>
      <c r="BA148" s="506" t="e">
        <f ca="1">+IF(AND(ISNUMBER(OFFSET('Hygiene Data'!$D$7,0,10*ROW('Hygiene Data'!D142))),'Data Summary'!DP148="Yes"),OFFSET('Hygiene Data'!$D$7,0,10*ROW('Hygiene Data'!D142)),NA())</f>
        <v>#N/A</v>
      </c>
      <c r="BB148" s="506" t="e">
        <f ca="1">+IF(AND(ISNUMBER(OFFSET('Hygiene Data'!$D$9,0,10*ROW('Hygiene Data'!D142))),'Data Summary'!DQ148="Yes"),OFFSET('Hygiene Data'!$D$9,0,10*ROW('Hygiene Data'!D142)),NA())</f>
        <v>#N/A</v>
      </c>
      <c r="BC148" s="506" t="e">
        <f ca="1">+IF(AND(ISNUMBER(OFFSET('Hygiene Data'!$E$5,0,10*ROW('Hygiene Data'!E142))),'Data Summary'!DR148="Yes"),OFFSET('Hygiene Data'!$E$5,0,10*ROW('Hygiene Data'!E142)),NA())</f>
        <v>#N/A</v>
      </c>
      <c r="BD148" s="506" t="e">
        <f ca="1">+IF(AND(ISNUMBER(OFFSET('Hygiene Data'!$E$7,0,10*ROW('Hygiene Data'!E142))),'Data Summary'!DS148="Yes"),OFFSET('Hygiene Data'!$E$7,0,10*ROW('Hygiene Data'!E142)),NA())</f>
        <v>#N/A</v>
      </c>
      <c r="BE148" s="506" t="e">
        <f ca="1">+IF(AND(ISNUMBER(OFFSET('Hygiene Data'!$E$9,0,10*ROW('Hygiene Data'!E142))),'Data Summary'!DT148="Yes"),OFFSET('Hygiene Data'!$E$9,0,10*ROW('Hygiene Data'!E142)),NA())</f>
        <v>#N/A</v>
      </c>
      <c r="BF148" s="506" t="e">
        <f ca="1">+IF(AND(ISNUMBER(OFFSET('Hygiene Data'!$F$5,0,10*ROW('Hygiene Data'!F142))),'Data Summary'!DU148="Yes"),OFFSET('Hygiene Data'!$F$5,0,10*ROW('Hygiene Data'!F142)),NA())</f>
        <v>#N/A</v>
      </c>
      <c r="BG148" s="506" t="e">
        <f ca="1">+IF(AND(ISNUMBER(OFFSET('Hygiene Data'!$F$7,0,10*ROW('Hygiene Data'!F142))),'Data Summary'!DV148="Yes"),OFFSET('Hygiene Data'!$F$7,0,10*ROW('Hygiene Data'!F142)),NA())</f>
        <v>#N/A</v>
      </c>
      <c r="BH148" s="506" t="e">
        <f ca="1">+IF(AND(ISNUMBER(OFFSET('Hygiene Data'!$F$9,0,10*ROW('Hygiene Data'!F142))),'Data Summary'!DW148="Yes"),OFFSET('Hygiene Data'!$F$9,0,10*ROW('Hygiene Data'!F142)),NA())</f>
        <v>#N/A</v>
      </c>
      <c r="BI148" s="506" t="e">
        <f ca="1">+IF(AND(ISNUMBER(OFFSET('Hygiene Data'!$G$5,0,10*ROW('Hygiene Data'!G142))),'Data Summary'!DX148="Yes"),OFFSET('Hygiene Data'!$G$5,0,10*ROW('Hygiene Data'!G142)),NA())</f>
        <v>#N/A</v>
      </c>
      <c r="BJ148" s="506" t="e">
        <f ca="1">+IF(AND(ISNUMBER(OFFSET('Hygiene Data'!$G$7,0,10*ROW('Hygiene Data'!G142))),'Data Summary'!DY148="Yes"),OFFSET('Hygiene Data'!$G$7,0,10*ROW('Hygiene Data'!G142)),NA())</f>
        <v>#N/A</v>
      </c>
      <c r="BK148" s="506" t="e">
        <f ca="1">+IF(AND(ISNUMBER(OFFSET('Hygiene Data'!$G$9,0,10*ROW('Hygiene Data'!G142))),'Data Summary'!DZ148="Yes"),OFFSET('Hygiene Data'!$G$9,0,10*ROW('Hygiene Data'!G142)),NA())</f>
        <v>#N/A</v>
      </c>
      <c r="BL148" s="506" t="e">
        <f ca="1">+IF(AND(ISNUMBER(OFFSET('Hygiene Data'!$H$5,0,10*ROW('Hygiene Data'!H142))),'Data Summary'!EA148="Yes"),OFFSET('Hygiene Data'!$H$5,0,10*ROW('Hygiene Data'!H142)),NA())</f>
        <v>#N/A</v>
      </c>
      <c r="BM148" s="506" t="e">
        <f ca="1">+IF(AND(ISNUMBER(OFFSET('Hygiene Data'!$H$7,0,10*ROW('Hygiene Data'!H142))),'Data Summary'!EB148="Yes"),OFFSET('Hygiene Data'!$H$7,0,10*ROW('Hygiene Data'!H142)),NA())</f>
        <v>#N/A</v>
      </c>
      <c r="BN148" s="506" t="e">
        <f ca="1">+IF(AND(ISNUMBER(OFFSET('Hygiene Data'!$H$9,0,10*ROW('Hygiene Data'!H142))),'Data Summary'!EC148="Yes"),OFFSET('Hygiene Data'!$H$9,0,10*ROW('Hygiene Data'!H142)),NA())</f>
        <v>#N/A</v>
      </c>
      <c r="BO148" s="506" t="e">
        <f ca="1">+IF(AND(ISNUMBER(OFFSET('Hygiene Data'!$I$5,0,10*ROW('Hygiene Data'!I142))),'Data Summary'!ED148="Yes"),OFFSET('Hygiene Data'!$I$5,0,10*ROW('Hygiene Data'!I142)),NA())</f>
        <v>#N/A</v>
      </c>
      <c r="BP148" s="506" t="e">
        <f ca="1">+IF(AND(ISNUMBER(OFFSET('Hygiene Data'!$I$7,0,10*ROW('Hygiene Data'!I142))),'Data Summary'!EE148="Yes"),OFFSET('Hygiene Data'!$I$7,0,10*ROW('Hygiene Data'!I142)),NA())</f>
        <v>#N/A</v>
      </c>
      <c r="BQ148" s="506" t="e">
        <f ca="1">+IF(AND(ISNUMBER(OFFSET('Hygiene Data'!$I$9,0,10*ROW('Hygiene Data'!I142))),'Data Summary'!EF148="Yes"),OFFSET('Hygiene Data'!$I$9,0,10*ROW('Hygiene Data'!I142)),NA())</f>
        <v>#N/A</v>
      </c>
    </row>
    <row r="149" spans="1:69" x14ac:dyDescent="0.25">
      <c r="A149" s="502" t="e">
        <f ca="1">+RIGHT('Data Summary'!A149,LEN('Data Summary'!A149)-9)</f>
        <v>#VALUE!</v>
      </c>
      <c r="B149" s="476" t="str">
        <f ca="1">+IF(ISTEXT('Data Summary'!B149),'Data Summary'!B149,"")</f>
        <v/>
      </c>
      <c r="C149" s="503" t="e">
        <f ca="1">+VALUE('Data Summary'!C149)</f>
        <v>#VALUE!</v>
      </c>
      <c r="D149" s="504" t="e">
        <f ca="1">+IF(AND(ISNUMBER(OFFSET('Water Data'!$D$4,0,10*ROW('Water Data'!D143))),'Data Summary'!BS149="Yes"),100-OFFSET('Water Data'!$D$4,0,10*ROW('Water Data'!D143)),NA())</f>
        <v>#N/A</v>
      </c>
      <c r="E149" s="504" t="e">
        <f ca="1">+IF(AND(ISNUMBER(OFFSET('Water Data'!$D$6,0,10*ROW('Water Data'!D143))),'Data Summary'!BT149="Yes"),OFFSET('Water Data'!$D$6,0,10*ROW('Water Data'!D143)),NA())</f>
        <v>#N/A</v>
      </c>
      <c r="F149" s="504" t="e">
        <f ca="1">+IF(AND(ISNUMBER(OFFSET('Water Data'!$D$9,0,10*ROW('Water Data'!D143))),'Data Summary'!BU149="Yes"),OFFSET('Water Data'!$D$9,0,10*ROW('Water Data'!D143)),NA())</f>
        <v>#N/A</v>
      </c>
      <c r="G149" s="504" t="e">
        <f ca="1">+IF(AND(ISNUMBER(OFFSET('Water Data'!$E$4,0,10*ROW('Water Data'!E143))),'Data Summary'!BV149="Yes"),100-OFFSET('Water Data'!$E$4,0,10*ROW('Water Data'!E143)),NA())</f>
        <v>#N/A</v>
      </c>
      <c r="H149" s="504" t="e">
        <f ca="1">+IF(AND(ISNUMBER(OFFSET('Water Data'!$E$6,0,10*ROW('Water Data'!E143))),'Data Summary'!BW149="Yes"),OFFSET('Water Data'!$E$6,0,10*ROW('Water Data'!E143)),NA())</f>
        <v>#N/A</v>
      </c>
      <c r="I149" s="504" t="e">
        <f ca="1">+IF(AND(ISNUMBER(OFFSET('Water Data'!$E$9,0,10*ROW('Water Data'!E143))),'Data Summary'!BX149="Yes"),OFFSET('Water Data'!$E$9,0,10*ROW('Water Data'!E143)),NA())</f>
        <v>#N/A</v>
      </c>
      <c r="J149" s="504" t="e">
        <f ca="1">+IF(AND(ISNUMBER(OFFSET('Water Data'!$F$4,0,10*ROW('Water Data'!F143))),'Data Summary'!BY149="Yes"),100-OFFSET('Water Data'!$F$4,0,10*ROW('Water Data'!F143)),NA())</f>
        <v>#N/A</v>
      </c>
      <c r="K149" s="504" t="e">
        <f ca="1">+IF(AND(ISNUMBER(OFFSET('Water Data'!$F$6,0,10*ROW('Water Data'!F143))),'Data Summary'!BZ149="Yes"),OFFSET('Water Data'!$F$6,0,10*ROW('Water Data'!F143)),NA())</f>
        <v>#N/A</v>
      </c>
      <c r="L149" s="504" t="e">
        <f ca="1">+IF(AND(ISNUMBER(OFFSET('Water Data'!$F$9,0,10*ROW('Water Data'!F143))),'Data Summary'!CA149="Yes"),OFFSET('Water Data'!$F$9,0,10*ROW('Water Data'!F143)),NA())</f>
        <v>#N/A</v>
      </c>
      <c r="M149" s="504" t="e">
        <f ca="1">+IF(AND(ISNUMBER(OFFSET('Water Data'!$G$4,0,10*ROW('Water Data'!G143))),'Data Summary'!CB149="Yes"),100-OFFSET('Water Data'!$G$4,0,10*ROW('Water Data'!G143)),NA())</f>
        <v>#N/A</v>
      </c>
      <c r="N149" s="504" t="e">
        <f ca="1">+IF(AND(ISNUMBER(OFFSET('Water Data'!$G$6,0,10*ROW('Water Data'!G143))),'Data Summary'!CC149="Yes"),OFFSET('Water Data'!$G$6,0,10*ROW('Water Data'!G143)),NA())</f>
        <v>#N/A</v>
      </c>
      <c r="O149" s="504" t="e">
        <f ca="1">+IF(AND(ISNUMBER(OFFSET('Water Data'!$G$9,0,10*ROW('Water Data'!G143))),'Data Summary'!CD149="Yes"),OFFSET('Water Data'!$G$9,0,10*ROW('Water Data'!G143)),NA())</f>
        <v>#N/A</v>
      </c>
      <c r="P149" s="504" t="e">
        <f ca="1">+IF(AND(ISNUMBER(OFFSET('Water Data'!$H$4,0,10*ROW('Water Data'!H143))),'Data Summary'!CE149="Yes"),100-OFFSET('Water Data'!$H$4,0,10*ROW('Water Data'!H143)),NA())</f>
        <v>#N/A</v>
      </c>
      <c r="Q149" s="504" t="e">
        <f ca="1">+IF(AND(ISNUMBER(OFFSET('Water Data'!$H$6,0,10*ROW('Water Data'!H143))),'Data Summary'!CF149="Yes"),OFFSET('Water Data'!$H$6,0,10*ROW('Water Data'!H143)),NA())</f>
        <v>#N/A</v>
      </c>
      <c r="R149" s="504" t="e">
        <f ca="1">+IF(AND(ISNUMBER(OFFSET('Water Data'!$H$9,0,10*ROW('Water Data'!H143))),'Data Summary'!CG149="Yes"),OFFSET('Water Data'!$H$9,0,10*ROW('Water Data'!H143)),NA())</f>
        <v>#N/A</v>
      </c>
      <c r="S149" s="504" t="e">
        <f ca="1">+IF(AND(ISNUMBER(OFFSET('Water Data'!$I$4,0,10*ROW('Water Data'!I143))),'Data Summary'!CH149="Yes"),100-OFFSET('Water Data'!$I$4,0,10*ROW('Water Data'!I143)),NA())</f>
        <v>#N/A</v>
      </c>
      <c r="T149" s="504" t="e">
        <f ca="1">+IF(AND(ISNUMBER(OFFSET('Water Data'!$I$6,0,10*ROW('Water Data'!I143))),'Data Summary'!CI149="Yes"),OFFSET('Water Data'!$I$6,0,10*ROW('Water Data'!I143)),NA())</f>
        <v>#N/A</v>
      </c>
      <c r="U149" s="504" t="e">
        <f ca="1">+IF(AND(ISNUMBER(OFFSET('Water Data'!$I$9,0,10*ROW('Water Data'!I143))),'Data Summary'!CJ149="Yes"),OFFSET('Water Data'!$I$9,0,10*ROW('Water Data'!I143)),NA())</f>
        <v>#N/A</v>
      </c>
      <c r="V149" s="505" t="e">
        <f ca="1">+IF(AND(ISNUMBER(OFFSET('Sanitation Data'!$D$4,0,10*ROW('Sanitation Data'!D143))),'Data Summary'!CK149="Yes"),100-OFFSET('Sanitation Data'!$D$4,0,10*ROW('Sanitation Data'!D143)),NA())</f>
        <v>#N/A</v>
      </c>
      <c r="W149" s="505" t="e">
        <f ca="1">+IF(AND(ISNUMBER(OFFSET('Sanitation Data'!$D$6,0,10*ROW('Sanitation Data'!D143))),'Data Summary'!CL149="Yes"),OFFSET('Sanitation Data'!$D$6,0,10*ROW('Sanitation Data'!D143)),NA())</f>
        <v>#N/A</v>
      </c>
      <c r="X149" s="505" t="e">
        <f ca="1">+IF(AND(ISNUMBER(OFFSET('Sanitation Data'!$D$10,0,10*ROW('Sanitation Data'!D143))),'Data Summary'!CM149="Yes"),OFFSET('Sanitation Data'!$D$10,0,10*ROW('Sanitation Data'!D143)),NA())</f>
        <v>#N/A</v>
      </c>
      <c r="Y149" s="505" t="e">
        <f ca="1">+IF(AND(ISNUMBER(OFFSET('Sanitation Data'!$D$11,0,10*ROW('Sanitation Data'!D143))),'Data Summary'!CN149="Yes"),OFFSET('Sanitation Data'!$D$11,0,10*ROW('Sanitation Data'!D143)),NA())</f>
        <v>#N/A</v>
      </c>
      <c r="Z149" s="505" t="e">
        <f ca="1">+IF(AND(ISNUMBER(OFFSET('Sanitation Data'!$D$12,0,10*ROW('Sanitation Data'!D143))),'Data Summary'!CO149="Yes"),OFFSET('Sanitation Data'!$D$12,0,10*ROW('Sanitation Data'!D143)),NA())</f>
        <v>#N/A</v>
      </c>
      <c r="AA149" s="505" t="e">
        <f ca="1">+IF(AND(ISNUMBER(OFFSET('Sanitation Data'!$E$4,0,10*ROW('Sanitation Data'!E143))),'Data Summary'!CP149="Yes"),100-OFFSET('Sanitation Data'!$E$4,0,10*ROW('Sanitation Data'!E143)),NA())</f>
        <v>#N/A</v>
      </c>
      <c r="AB149" s="505" t="e">
        <f ca="1">+IF(AND(ISNUMBER(OFFSET('Sanitation Data'!$E$6,0,10*ROW('Sanitation Data'!E143))),'Data Summary'!CQ149="Yes"),OFFSET('Sanitation Data'!$E$6,0,10*ROW('Sanitation Data'!E143)),NA())</f>
        <v>#N/A</v>
      </c>
      <c r="AC149" s="505" t="e">
        <f ca="1">+IF(AND(ISNUMBER(OFFSET('Sanitation Data'!$E$10,0,10*ROW('Sanitation Data'!E143))),'Data Summary'!CR149="Yes"),OFFSET('Sanitation Data'!$E$10,0,10*ROW('Sanitation Data'!E143)),NA())</f>
        <v>#N/A</v>
      </c>
      <c r="AD149" s="505" t="e">
        <f ca="1">+IF(AND(ISNUMBER(OFFSET('Sanitation Data'!$E$11,0,10*ROW('Sanitation Data'!E143))),'Data Summary'!CS149="Yes"),OFFSET('Sanitation Data'!$E$11,0,10*ROW('Sanitation Data'!E143)),NA())</f>
        <v>#N/A</v>
      </c>
      <c r="AE149" s="505" t="e">
        <f ca="1">+IF(AND(ISNUMBER(OFFSET('Sanitation Data'!$E$12,0,10*ROW('Sanitation Data'!E143))),'Data Summary'!CT149="Yes"),OFFSET('Sanitation Data'!$E$12,0,10*ROW('Sanitation Data'!E143)),NA())</f>
        <v>#N/A</v>
      </c>
      <c r="AF149" s="505" t="e">
        <f ca="1">+IF(AND(ISNUMBER(OFFSET('Sanitation Data'!$F$4,0,10*ROW('Sanitation Data'!F143))),'Data Summary'!CU149="Yes"),100-OFFSET('Sanitation Data'!$F$4,0,10*ROW('Sanitation Data'!F143)),NA())</f>
        <v>#N/A</v>
      </c>
      <c r="AG149" s="505" t="e">
        <f ca="1">+IF(AND(ISNUMBER(OFFSET('Sanitation Data'!$F$6,0,10*ROW('Sanitation Data'!F143))),'Data Summary'!CV149="Yes"),OFFSET('Sanitation Data'!$F$6,0,10*ROW('Sanitation Data'!F143)),NA())</f>
        <v>#N/A</v>
      </c>
      <c r="AH149" s="505" t="e">
        <f ca="1">+IF(AND(ISNUMBER(OFFSET('Sanitation Data'!$F$10,0,10*ROW('Sanitation Data'!F143))),'Data Summary'!CW149="Yes"),OFFSET('Sanitation Data'!$F$10,0,10*ROW('Sanitation Data'!F143)),NA())</f>
        <v>#N/A</v>
      </c>
      <c r="AI149" s="505" t="e">
        <f ca="1">+IF(AND(ISNUMBER(OFFSET('Sanitation Data'!$F$11,0,10*ROW('Sanitation Data'!F143))),'Data Summary'!CX149="Yes"),OFFSET('Sanitation Data'!$F$11,0,10*ROW('Sanitation Data'!F143)),NA())</f>
        <v>#N/A</v>
      </c>
      <c r="AJ149" s="505" t="e">
        <f ca="1">+IF(AND(ISNUMBER(OFFSET('Sanitation Data'!$F$12,0,10*ROW('Sanitation Data'!F143))),'Data Summary'!CY149="Yes"),OFFSET('Sanitation Data'!$F$12,0,10*ROW('Sanitation Data'!F143)),NA())</f>
        <v>#N/A</v>
      </c>
      <c r="AK149" s="505" t="e">
        <f ca="1">+IF(AND(ISNUMBER(OFFSET('Sanitation Data'!$G$4,0,10*ROW('Sanitation Data'!G143))),'Data Summary'!CZ149="Yes"),100-OFFSET('Sanitation Data'!$G$4,0,10*ROW('Sanitation Data'!G143)),NA())</f>
        <v>#N/A</v>
      </c>
      <c r="AL149" s="505" t="e">
        <f ca="1">+IF(AND(ISNUMBER(OFFSET('Sanitation Data'!$G$6,0,10*ROW('Sanitation Data'!G143))),'Data Summary'!DA149="Yes"),OFFSET('Sanitation Data'!$G$6,0,10*ROW('Sanitation Data'!G143)),NA())</f>
        <v>#N/A</v>
      </c>
      <c r="AM149" s="505" t="e">
        <f ca="1">+IF(AND(ISNUMBER(OFFSET('Sanitation Data'!$G$10,0,10*ROW('Sanitation Data'!G143))),'Data Summary'!DB149="Yes"),OFFSET('Sanitation Data'!$G$10,0,10*ROW('Sanitation Data'!G143)),NA())</f>
        <v>#N/A</v>
      </c>
      <c r="AN149" s="505" t="e">
        <f ca="1">+IF(AND(ISNUMBER(OFFSET('Sanitation Data'!$G$11,0,10*ROW('Sanitation Data'!G143))),'Data Summary'!DC149="Yes"),OFFSET('Sanitation Data'!$G$11,0,10*ROW('Sanitation Data'!G143)),NA())</f>
        <v>#N/A</v>
      </c>
      <c r="AO149" s="505" t="e">
        <f ca="1">+IF(AND(ISNUMBER(OFFSET('Sanitation Data'!$G$12,0,10*ROW('Sanitation Data'!G143))),'Data Summary'!DD149="Yes"),OFFSET('Sanitation Data'!$G$12,0,10*ROW('Sanitation Data'!G143)),NA())</f>
        <v>#N/A</v>
      </c>
      <c r="AP149" s="505" t="e">
        <f ca="1">+IF(AND(ISNUMBER(OFFSET('Sanitation Data'!$H$4,0,10*ROW('Sanitation Data'!H143))),'Data Summary'!DE149="Yes"),100-OFFSET('Sanitation Data'!$H$4,0,10*ROW('Sanitation Data'!H143)),NA())</f>
        <v>#N/A</v>
      </c>
      <c r="AQ149" s="505" t="e">
        <f ca="1">+IF(AND(ISNUMBER(OFFSET('Sanitation Data'!$H$6,0,10*ROW('Sanitation Data'!H143))),'Data Summary'!DF149="Yes"),OFFSET('Sanitation Data'!$H$6,0,10*ROW('Sanitation Data'!H143)),NA())</f>
        <v>#N/A</v>
      </c>
      <c r="AR149" s="505" t="e">
        <f ca="1">+IF(AND(ISNUMBER(OFFSET('Sanitation Data'!$H$10,0,10*ROW('Sanitation Data'!H143))),'Data Summary'!DG149="Yes"),OFFSET('Sanitation Data'!$H$10,0,10*ROW('Sanitation Data'!H143)),NA())</f>
        <v>#N/A</v>
      </c>
      <c r="AS149" s="505" t="e">
        <f ca="1">+IF(AND(ISNUMBER(OFFSET('Sanitation Data'!$H$11,0,10*ROW('Sanitation Data'!H143))),'Data Summary'!DH149="Yes"),OFFSET('Sanitation Data'!$H$11,0,10*ROW('Sanitation Data'!H143)),NA())</f>
        <v>#N/A</v>
      </c>
      <c r="AT149" s="505" t="e">
        <f ca="1">+IF(AND(ISNUMBER(OFFSET('Sanitation Data'!$H$12,0,10*ROW('Sanitation Data'!H143))),'Data Summary'!DI149="Yes"),OFFSET('Sanitation Data'!$H$12,0,10*ROW('Sanitation Data'!H143)),NA())</f>
        <v>#N/A</v>
      </c>
      <c r="AU149" s="505" t="e">
        <f ca="1">+IF(AND(ISNUMBER(OFFSET('Sanitation Data'!$I$4,0,10*ROW('Sanitation Data'!I143))),'Data Summary'!DJ149="Yes"),100-OFFSET('Sanitation Data'!$I$4,0,10*ROW('Sanitation Data'!I143)),NA())</f>
        <v>#N/A</v>
      </c>
      <c r="AV149" s="505" t="e">
        <f ca="1">+IF(AND(ISNUMBER(OFFSET('Sanitation Data'!$I$6,0,10*ROW('Sanitation Data'!I143))),'Data Summary'!DK149="Yes"),OFFSET('Sanitation Data'!$I$6,0,10*ROW('Sanitation Data'!I143)),NA())</f>
        <v>#N/A</v>
      </c>
      <c r="AW149" s="505" t="e">
        <f ca="1">+IF(AND(ISNUMBER(OFFSET('Sanitation Data'!$I$10,0,10*ROW('Sanitation Data'!I143))),'Data Summary'!DL149="Yes"),OFFSET('Sanitation Data'!$I$10,0,10*ROW('Sanitation Data'!I143)),NA())</f>
        <v>#N/A</v>
      </c>
      <c r="AX149" s="505" t="e">
        <f ca="1">+IF(AND(ISNUMBER(OFFSET('Sanitation Data'!$I$11,0,10*ROW('Sanitation Data'!I143))),'Data Summary'!DM149="Yes"),OFFSET('Sanitation Data'!$I$11,0,10*ROW('Sanitation Data'!I143)),NA())</f>
        <v>#N/A</v>
      </c>
      <c r="AY149" s="505" t="e">
        <f ca="1">+IF(AND(ISNUMBER(OFFSET('Sanitation Data'!$I$12,0,10*ROW('Sanitation Data'!I143))),'Data Summary'!DN149="Yes"),OFFSET('Sanitation Data'!$I$12,0,10*ROW('Sanitation Data'!I143)),NA())</f>
        <v>#N/A</v>
      </c>
      <c r="AZ149" s="506" t="e">
        <f ca="1">+IF(AND(ISNUMBER(OFFSET('Hygiene Data'!$D$5,0,10*ROW('Hygiene Data'!D143))),'Data Summary'!DO149="Yes"),OFFSET('Hygiene Data'!$D$5,0,10*ROW('Hygiene Data'!D143)),NA())</f>
        <v>#N/A</v>
      </c>
      <c r="BA149" s="506" t="e">
        <f ca="1">+IF(AND(ISNUMBER(OFFSET('Hygiene Data'!$D$7,0,10*ROW('Hygiene Data'!D143))),'Data Summary'!DP149="Yes"),OFFSET('Hygiene Data'!$D$7,0,10*ROW('Hygiene Data'!D143)),NA())</f>
        <v>#N/A</v>
      </c>
      <c r="BB149" s="506" t="e">
        <f ca="1">+IF(AND(ISNUMBER(OFFSET('Hygiene Data'!$D$9,0,10*ROW('Hygiene Data'!D143))),'Data Summary'!DQ149="Yes"),OFFSET('Hygiene Data'!$D$9,0,10*ROW('Hygiene Data'!D143)),NA())</f>
        <v>#N/A</v>
      </c>
      <c r="BC149" s="506" t="e">
        <f ca="1">+IF(AND(ISNUMBER(OFFSET('Hygiene Data'!$E$5,0,10*ROW('Hygiene Data'!E143))),'Data Summary'!DR149="Yes"),OFFSET('Hygiene Data'!$E$5,0,10*ROW('Hygiene Data'!E143)),NA())</f>
        <v>#N/A</v>
      </c>
      <c r="BD149" s="506" t="e">
        <f ca="1">+IF(AND(ISNUMBER(OFFSET('Hygiene Data'!$E$7,0,10*ROW('Hygiene Data'!E143))),'Data Summary'!DS149="Yes"),OFFSET('Hygiene Data'!$E$7,0,10*ROW('Hygiene Data'!E143)),NA())</f>
        <v>#N/A</v>
      </c>
      <c r="BE149" s="506" t="e">
        <f ca="1">+IF(AND(ISNUMBER(OFFSET('Hygiene Data'!$E$9,0,10*ROW('Hygiene Data'!E143))),'Data Summary'!DT149="Yes"),OFFSET('Hygiene Data'!$E$9,0,10*ROW('Hygiene Data'!E143)),NA())</f>
        <v>#N/A</v>
      </c>
      <c r="BF149" s="506" t="e">
        <f ca="1">+IF(AND(ISNUMBER(OFFSET('Hygiene Data'!$F$5,0,10*ROW('Hygiene Data'!F143))),'Data Summary'!DU149="Yes"),OFFSET('Hygiene Data'!$F$5,0,10*ROW('Hygiene Data'!F143)),NA())</f>
        <v>#N/A</v>
      </c>
      <c r="BG149" s="506" t="e">
        <f ca="1">+IF(AND(ISNUMBER(OFFSET('Hygiene Data'!$F$7,0,10*ROW('Hygiene Data'!F143))),'Data Summary'!DV149="Yes"),OFFSET('Hygiene Data'!$F$7,0,10*ROW('Hygiene Data'!F143)),NA())</f>
        <v>#N/A</v>
      </c>
      <c r="BH149" s="506" t="e">
        <f ca="1">+IF(AND(ISNUMBER(OFFSET('Hygiene Data'!$F$9,0,10*ROW('Hygiene Data'!F143))),'Data Summary'!DW149="Yes"),OFFSET('Hygiene Data'!$F$9,0,10*ROW('Hygiene Data'!F143)),NA())</f>
        <v>#N/A</v>
      </c>
      <c r="BI149" s="506" t="e">
        <f ca="1">+IF(AND(ISNUMBER(OFFSET('Hygiene Data'!$G$5,0,10*ROW('Hygiene Data'!G143))),'Data Summary'!DX149="Yes"),OFFSET('Hygiene Data'!$G$5,0,10*ROW('Hygiene Data'!G143)),NA())</f>
        <v>#N/A</v>
      </c>
      <c r="BJ149" s="506" t="e">
        <f ca="1">+IF(AND(ISNUMBER(OFFSET('Hygiene Data'!$G$7,0,10*ROW('Hygiene Data'!G143))),'Data Summary'!DY149="Yes"),OFFSET('Hygiene Data'!$G$7,0,10*ROW('Hygiene Data'!G143)),NA())</f>
        <v>#N/A</v>
      </c>
      <c r="BK149" s="506" t="e">
        <f ca="1">+IF(AND(ISNUMBER(OFFSET('Hygiene Data'!$G$9,0,10*ROW('Hygiene Data'!G143))),'Data Summary'!DZ149="Yes"),OFFSET('Hygiene Data'!$G$9,0,10*ROW('Hygiene Data'!G143)),NA())</f>
        <v>#N/A</v>
      </c>
      <c r="BL149" s="506" t="e">
        <f ca="1">+IF(AND(ISNUMBER(OFFSET('Hygiene Data'!$H$5,0,10*ROW('Hygiene Data'!H143))),'Data Summary'!EA149="Yes"),OFFSET('Hygiene Data'!$H$5,0,10*ROW('Hygiene Data'!H143)),NA())</f>
        <v>#N/A</v>
      </c>
      <c r="BM149" s="506" t="e">
        <f ca="1">+IF(AND(ISNUMBER(OFFSET('Hygiene Data'!$H$7,0,10*ROW('Hygiene Data'!H143))),'Data Summary'!EB149="Yes"),OFFSET('Hygiene Data'!$H$7,0,10*ROW('Hygiene Data'!H143)),NA())</f>
        <v>#N/A</v>
      </c>
      <c r="BN149" s="506" t="e">
        <f ca="1">+IF(AND(ISNUMBER(OFFSET('Hygiene Data'!$H$9,0,10*ROW('Hygiene Data'!H143))),'Data Summary'!EC149="Yes"),OFFSET('Hygiene Data'!$H$9,0,10*ROW('Hygiene Data'!H143)),NA())</f>
        <v>#N/A</v>
      </c>
      <c r="BO149" s="506" t="e">
        <f ca="1">+IF(AND(ISNUMBER(OFFSET('Hygiene Data'!$I$5,0,10*ROW('Hygiene Data'!I143))),'Data Summary'!ED149="Yes"),OFFSET('Hygiene Data'!$I$5,0,10*ROW('Hygiene Data'!I143)),NA())</f>
        <v>#N/A</v>
      </c>
      <c r="BP149" s="506" t="e">
        <f ca="1">+IF(AND(ISNUMBER(OFFSET('Hygiene Data'!$I$7,0,10*ROW('Hygiene Data'!I143))),'Data Summary'!EE149="Yes"),OFFSET('Hygiene Data'!$I$7,0,10*ROW('Hygiene Data'!I143)),NA())</f>
        <v>#N/A</v>
      </c>
      <c r="BQ149" s="506" t="e">
        <f ca="1">+IF(AND(ISNUMBER(OFFSET('Hygiene Data'!$I$9,0,10*ROW('Hygiene Data'!I143))),'Data Summary'!EF149="Yes"),OFFSET('Hygiene Data'!$I$9,0,10*ROW('Hygiene Data'!I143)),NA())</f>
        <v>#N/A</v>
      </c>
    </row>
    <row r="150" spans="1:69" x14ac:dyDescent="0.25">
      <c r="A150" s="502" t="e">
        <f ca="1">+RIGHT('Data Summary'!A150,LEN('Data Summary'!A150)-9)</f>
        <v>#VALUE!</v>
      </c>
      <c r="B150" s="476" t="str">
        <f ca="1">+IF(ISTEXT('Data Summary'!B150),'Data Summary'!B150,"")</f>
        <v/>
      </c>
      <c r="C150" s="503" t="e">
        <f ca="1">+VALUE('Data Summary'!C150)</f>
        <v>#VALUE!</v>
      </c>
      <c r="D150" s="504" t="e">
        <f ca="1">+IF(AND(ISNUMBER(OFFSET('Water Data'!$D$4,0,10*ROW('Water Data'!D144))),'Data Summary'!BS150="Yes"),100-OFFSET('Water Data'!$D$4,0,10*ROW('Water Data'!D144)),NA())</f>
        <v>#N/A</v>
      </c>
      <c r="E150" s="504" t="e">
        <f ca="1">+IF(AND(ISNUMBER(OFFSET('Water Data'!$D$6,0,10*ROW('Water Data'!D144))),'Data Summary'!BT150="Yes"),OFFSET('Water Data'!$D$6,0,10*ROW('Water Data'!D144)),NA())</f>
        <v>#N/A</v>
      </c>
      <c r="F150" s="504" t="e">
        <f ca="1">+IF(AND(ISNUMBER(OFFSET('Water Data'!$D$9,0,10*ROW('Water Data'!D144))),'Data Summary'!BU150="Yes"),OFFSET('Water Data'!$D$9,0,10*ROW('Water Data'!D144)),NA())</f>
        <v>#N/A</v>
      </c>
      <c r="G150" s="504" t="e">
        <f ca="1">+IF(AND(ISNUMBER(OFFSET('Water Data'!$E$4,0,10*ROW('Water Data'!E144))),'Data Summary'!BV150="Yes"),100-OFFSET('Water Data'!$E$4,0,10*ROW('Water Data'!E144)),NA())</f>
        <v>#N/A</v>
      </c>
      <c r="H150" s="504" t="e">
        <f ca="1">+IF(AND(ISNUMBER(OFFSET('Water Data'!$E$6,0,10*ROW('Water Data'!E144))),'Data Summary'!BW150="Yes"),OFFSET('Water Data'!$E$6,0,10*ROW('Water Data'!E144)),NA())</f>
        <v>#N/A</v>
      </c>
      <c r="I150" s="504" t="e">
        <f ca="1">+IF(AND(ISNUMBER(OFFSET('Water Data'!$E$9,0,10*ROW('Water Data'!E144))),'Data Summary'!BX150="Yes"),OFFSET('Water Data'!$E$9,0,10*ROW('Water Data'!E144)),NA())</f>
        <v>#N/A</v>
      </c>
      <c r="J150" s="504" t="e">
        <f ca="1">+IF(AND(ISNUMBER(OFFSET('Water Data'!$F$4,0,10*ROW('Water Data'!F144))),'Data Summary'!BY150="Yes"),100-OFFSET('Water Data'!$F$4,0,10*ROW('Water Data'!F144)),NA())</f>
        <v>#N/A</v>
      </c>
      <c r="K150" s="504" t="e">
        <f ca="1">+IF(AND(ISNUMBER(OFFSET('Water Data'!$F$6,0,10*ROW('Water Data'!F144))),'Data Summary'!BZ150="Yes"),OFFSET('Water Data'!$F$6,0,10*ROW('Water Data'!F144)),NA())</f>
        <v>#N/A</v>
      </c>
      <c r="L150" s="504" t="e">
        <f ca="1">+IF(AND(ISNUMBER(OFFSET('Water Data'!$F$9,0,10*ROW('Water Data'!F144))),'Data Summary'!CA150="Yes"),OFFSET('Water Data'!$F$9,0,10*ROW('Water Data'!F144)),NA())</f>
        <v>#N/A</v>
      </c>
      <c r="M150" s="504" t="e">
        <f ca="1">+IF(AND(ISNUMBER(OFFSET('Water Data'!$G$4,0,10*ROW('Water Data'!G144))),'Data Summary'!CB150="Yes"),100-OFFSET('Water Data'!$G$4,0,10*ROW('Water Data'!G144)),NA())</f>
        <v>#N/A</v>
      </c>
      <c r="N150" s="504" t="e">
        <f ca="1">+IF(AND(ISNUMBER(OFFSET('Water Data'!$G$6,0,10*ROW('Water Data'!G144))),'Data Summary'!CC150="Yes"),OFFSET('Water Data'!$G$6,0,10*ROW('Water Data'!G144)),NA())</f>
        <v>#N/A</v>
      </c>
      <c r="O150" s="504" t="e">
        <f ca="1">+IF(AND(ISNUMBER(OFFSET('Water Data'!$G$9,0,10*ROW('Water Data'!G144))),'Data Summary'!CD150="Yes"),OFFSET('Water Data'!$G$9,0,10*ROW('Water Data'!G144)),NA())</f>
        <v>#N/A</v>
      </c>
      <c r="P150" s="504" t="e">
        <f ca="1">+IF(AND(ISNUMBER(OFFSET('Water Data'!$H$4,0,10*ROW('Water Data'!H144))),'Data Summary'!CE150="Yes"),100-OFFSET('Water Data'!$H$4,0,10*ROW('Water Data'!H144)),NA())</f>
        <v>#N/A</v>
      </c>
      <c r="Q150" s="504" t="e">
        <f ca="1">+IF(AND(ISNUMBER(OFFSET('Water Data'!$H$6,0,10*ROW('Water Data'!H144))),'Data Summary'!CF150="Yes"),OFFSET('Water Data'!$H$6,0,10*ROW('Water Data'!H144)),NA())</f>
        <v>#N/A</v>
      </c>
      <c r="R150" s="504" t="e">
        <f ca="1">+IF(AND(ISNUMBER(OFFSET('Water Data'!$H$9,0,10*ROW('Water Data'!H144))),'Data Summary'!CG150="Yes"),OFFSET('Water Data'!$H$9,0,10*ROW('Water Data'!H144)),NA())</f>
        <v>#N/A</v>
      </c>
      <c r="S150" s="504" t="e">
        <f ca="1">+IF(AND(ISNUMBER(OFFSET('Water Data'!$I$4,0,10*ROW('Water Data'!I144))),'Data Summary'!CH150="Yes"),100-OFFSET('Water Data'!$I$4,0,10*ROW('Water Data'!I144)),NA())</f>
        <v>#N/A</v>
      </c>
      <c r="T150" s="504" t="e">
        <f ca="1">+IF(AND(ISNUMBER(OFFSET('Water Data'!$I$6,0,10*ROW('Water Data'!I144))),'Data Summary'!CI150="Yes"),OFFSET('Water Data'!$I$6,0,10*ROW('Water Data'!I144)),NA())</f>
        <v>#N/A</v>
      </c>
      <c r="U150" s="504" t="e">
        <f ca="1">+IF(AND(ISNUMBER(OFFSET('Water Data'!$I$9,0,10*ROW('Water Data'!I144))),'Data Summary'!CJ150="Yes"),OFFSET('Water Data'!$I$9,0,10*ROW('Water Data'!I144)),NA())</f>
        <v>#N/A</v>
      </c>
      <c r="V150" s="505" t="e">
        <f ca="1">+IF(AND(ISNUMBER(OFFSET('Sanitation Data'!$D$4,0,10*ROW('Sanitation Data'!D144))),'Data Summary'!CK150="Yes"),100-OFFSET('Sanitation Data'!$D$4,0,10*ROW('Sanitation Data'!D144)),NA())</f>
        <v>#N/A</v>
      </c>
      <c r="W150" s="505" t="e">
        <f ca="1">+IF(AND(ISNUMBER(OFFSET('Sanitation Data'!$D$6,0,10*ROW('Sanitation Data'!D144))),'Data Summary'!CL150="Yes"),OFFSET('Sanitation Data'!$D$6,0,10*ROW('Sanitation Data'!D144)),NA())</f>
        <v>#N/A</v>
      </c>
      <c r="X150" s="505" t="e">
        <f ca="1">+IF(AND(ISNUMBER(OFFSET('Sanitation Data'!$D$10,0,10*ROW('Sanitation Data'!D144))),'Data Summary'!CM150="Yes"),OFFSET('Sanitation Data'!$D$10,0,10*ROW('Sanitation Data'!D144)),NA())</f>
        <v>#N/A</v>
      </c>
      <c r="Y150" s="505" t="e">
        <f ca="1">+IF(AND(ISNUMBER(OFFSET('Sanitation Data'!$D$11,0,10*ROW('Sanitation Data'!D144))),'Data Summary'!CN150="Yes"),OFFSET('Sanitation Data'!$D$11,0,10*ROW('Sanitation Data'!D144)),NA())</f>
        <v>#N/A</v>
      </c>
      <c r="Z150" s="505" t="e">
        <f ca="1">+IF(AND(ISNUMBER(OFFSET('Sanitation Data'!$D$12,0,10*ROW('Sanitation Data'!D144))),'Data Summary'!CO150="Yes"),OFFSET('Sanitation Data'!$D$12,0,10*ROW('Sanitation Data'!D144)),NA())</f>
        <v>#N/A</v>
      </c>
      <c r="AA150" s="505" t="e">
        <f ca="1">+IF(AND(ISNUMBER(OFFSET('Sanitation Data'!$E$4,0,10*ROW('Sanitation Data'!E144))),'Data Summary'!CP150="Yes"),100-OFFSET('Sanitation Data'!$E$4,0,10*ROW('Sanitation Data'!E144)),NA())</f>
        <v>#N/A</v>
      </c>
      <c r="AB150" s="505" t="e">
        <f ca="1">+IF(AND(ISNUMBER(OFFSET('Sanitation Data'!$E$6,0,10*ROW('Sanitation Data'!E144))),'Data Summary'!CQ150="Yes"),OFFSET('Sanitation Data'!$E$6,0,10*ROW('Sanitation Data'!E144)),NA())</f>
        <v>#N/A</v>
      </c>
      <c r="AC150" s="505" t="e">
        <f ca="1">+IF(AND(ISNUMBER(OFFSET('Sanitation Data'!$E$10,0,10*ROW('Sanitation Data'!E144))),'Data Summary'!CR150="Yes"),OFFSET('Sanitation Data'!$E$10,0,10*ROW('Sanitation Data'!E144)),NA())</f>
        <v>#N/A</v>
      </c>
      <c r="AD150" s="505" t="e">
        <f ca="1">+IF(AND(ISNUMBER(OFFSET('Sanitation Data'!$E$11,0,10*ROW('Sanitation Data'!E144))),'Data Summary'!CS150="Yes"),OFFSET('Sanitation Data'!$E$11,0,10*ROW('Sanitation Data'!E144)),NA())</f>
        <v>#N/A</v>
      </c>
      <c r="AE150" s="505" t="e">
        <f ca="1">+IF(AND(ISNUMBER(OFFSET('Sanitation Data'!$E$12,0,10*ROW('Sanitation Data'!E144))),'Data Summary'!CT150="Yes"),OFFSET('Sanitation Data'!$E$12,0,10*ROW('Sanitation Data'!E144)),NA())</f>
        <v>#N/A</v>
      </c>
      <c r="AF150" s="505" t="e">
        <f ca="1">+IF(AND(ISNUMBER(OFFSET('Sanitation Data'!$F$4,0,10*ROW('Sanitation Data'!F144))),'Data Summary'!CU150="Yes"),100-OFFSET('Sanitation Data'!$F$4,0,10*ROW('Sanitation Data'!F144)),NA())</f>
        <v>#N/A</v>
      </c>
      <c r="AG150" s="505" t="e">
        <f ca="1">+IF(AND(ISNUMBER(OFFSET('Sanitation Data'!$F$6,0,10*ROW('Sanitation Data'!F144))),'Data Summary'!CV150="Yes"),OFFSET('Sanitation Data'!$F$6,0,10*ROW('Sanitation Data'!F144)),NA())</f>
        <v>#N/A</v>
      </c>
      <c r="AH150" s="505" t="e">
        <f ca="1">+IF(AND(ISNUMBER(OFFSET('Sanitation Data'!$F$10,0,10*ROW('Sanitation Data'!F144))),'Data Summary'!CW150="Yes"),OFFSET('Sanitation Data'!$F$10,0,10*ROW('Sanitation Data'!F144)),NA())</f>
        <v>#N/A</v>
      </c>
      <c r="AI150" s="505" t="e">
        <f ca="1">+IF(AND(ISNUMBER(OFFSET('Sanitation Data'!$F$11,0,10*ROW('Sanitation Data'!F144))),'Data Summary'!CX150="Yes"),OFFSET('Sanitation Data'!$F$11,0,10*ROW('Sanitation Data'!F144)),NA())</f>
        <v>#N/A</v>
      </c>
      <c r="AJ150" s="505" t="e">
        <f ca="1">+IF(AND(ISNUMBER(OFFSET('Sanitation Data'!$F$12,0,10*ROW('Sanitation Data'!F144))),'Data Summary'!CY150="Yes"),OFFSET('Sanitation Data'!$F$12,0,10*ROW('Sanitation Data'!F144)),NA())</f>
        <v>#N/A</v>
      </c>
      <c r="AK150" s="505" t="e">
        <f ca="1">+IF(AND(ISNUMBER(OFFSET('Sanitation Data'!$G$4,0,10*ROW('Sanitation Data'!G144))),'Data Summary'!CZ150="Yes"),100-OFFSET('Sanitation Data'!$G$4,0,10*ROW('Sanitation Data'!G144)),NA())</f>
        <v>#N/A</v>
      </c>
      <c r="AL150" s="505" t="e">
        <f ca="1">+IF(AND(ISNUMBER(OFFSET('Sanitation Data'!$G$6,0,10*ROW('Sanitation Data'!G144))),'Data Summary'!DA150="Yes"),OFFSET('Sanitation Data'!$G$6,0,10*ROW('Sanitation Data'!G144)),NA())</f>
        <v>#N/A</v>
      </c>
      <c r="AM150" s="505" t="e">
        <f ca="1">+IF(AND(ISNUMBER(OFFSET('Sanitation Data'!$G$10,0,10*ROW('Sanitation Data'!G144))),'Data Summary'!DB150="Yes"),OFFSET('Sanitation Data'!$G$10,0,10*ROW('Sanitation Data'!G144)),NA())</f>
        <v>#N/A</v>
      </c>
      <c r="AN150" s="505" t="e">
        <f ca="1">+IF(AND(ISNUMBER(OFFSET('Sanitation Data'!$G$11,0,10*ROW('Sanitation Data'!G144))),'Data Summary'!DC150="Yes"),OFFSET('Sanitation Data'!$G$11,0,10*ROW('Sanitation Data'!G144)),NA())</f>
        <v>#N/A</v>
      </c>
      <c r="AO150" s="505" t="e">
        <f ca="1">+IF(AND(ISNUMBER(OFFSET('Sanitation Data'!$G$12,0,10*ROW('Sanitation Data'!G144))),'Data Summary'!DD150="Yes"),OFFSET('Sanitation Data'!$G$12,0,10*ROW('Sanitation Data'!G144)),NA())</f>
        <v>#N/A</v>
      </c>
      <c r="AP150" s="505" t="e">
        <f ca="1">+IF(AND(ISNUMBER(OFFSET('Sanitation Data'!$H$4,0,10*ROW('Sanitation Data'!H144))),'Data Summary'!DE150="Yes"),100-OFFSET('Sanitation Data'!$H$4,0,10*ROW('Sanitation Data'!H144)),NA())</f>
        <v>#N/A</v>
      </c>
      <c r="AQ150" s="505" t="e">
        <f ca="1">+IF(AND(ISNUMBER(OFFSET('Sanitation Data'!$H$6,0,10*ROW('Sanitation Data'!H144))),'Data Summary'!DF150="Yes"),OFFSET('Sanitation Data'!$H$6,0,10*ROW('Sanitation Data'!H144)),NA())</f>
        <v>#N/A</v>
      </c>
      <c r="AR150" s="505" t="e">
        <f ca="1">+IF(AND(ISNUMBER(OFFSET('Sanitation Data'!$H$10,0,10*ROW('Sanitation Data'!H144))),'Data Summary'!DG150="Yes"),OFFSET('Sanitation Data'!$H$10,0,10*ROW('Sanitation Data'!H144)),NA())</f>
        <v>#N/A</v>
      </c>
      <c r="AS150" s="505" t="e">
        <f ca="1">+IF(AND(ISNUMBER(OFFSET('Sanitation Data'!$H$11,0,10*ROW('Sanitation Data'!H144))),'Data Summary'!DH150="Yes"),OFFSET('Sanitation Data'!$H$11,0,10*ROW('Sanitation Data'!H144)),NA())</f>
        <v>#N/A</v>
      </c>
      <c r="AT150" s="505" t="e">
        <f ca="1">+IF(AND(ISNUMBER(OFFSET('Sanitation Data'!$H$12,0,10*ROW('Sanitation Data'!H144))),'Data Summary'!DI150="Yes"),OFFSET('Sanitation Data'!$H$12,0,10*ROW('Sanitation Data'!H144)),NA())</f>
        <v>#N/A</v>
      </c>
      <c r="AU150" s="505" t="e">
        <f ca="1">+IF(AND(ISNUMBER(OFFSET('Sanitation Data'!$I$4,0,10*ROW('Sanitation Data'!I144))),'Data Summary'!DJ150="Yes"),100-OFFSET('Sanitation Data'!$I$4,0,10*ROW('Sanitation Data'!I144)),NA())</f>
        <v>#N/A</v>
      </c>
      <c r="AV150" s="505" t="e">
        <f ca="1">+IF(AND(ISNUMBER(OFFSET('Sanitation Data'!$I$6,0,10*ROW('Sanitation Data'!I144))),'Data Summary'!DK150="Yes"),OFFSET('Sanitation Data'!$I$6,0,10*ROW('Sanitation Data'!I144)),NA())</f>
        <v>#N/A</v>
      </c>
      <c r="AW150" s="505" t="e">
        <f ca="1">+IF(AND(ISNUMBER(OFFSET('Sanitation Data'!$I$10,0,10*ROW('Sanitation Data'!I144))),'Data Summary'!DL150="Yes"),OFFSET('Sanitation Data'!$I$10,0,10*ROW('Sanitation Data'!I144)),NA())</f>
        <v>#N/A</v>
      </c>
      <c r="AX150" s="505" t="e">
        <f ca="1">+IF(AND(ISNUMBER(OFFSET('Sanitation Data'!$I$11,0,10*ROW('Sanitation Data'!I144))),'Data Summary'!DM150="Yes"),OFFSET('Sanitation Data'!$I$11,0,10*ROW('Sanitation Data'!I144)),NA())</f>
        <v>#N/A</v>
      </c>
      <c r="AY150" s="505" t="e">
        <f ca="1">+IF(AND(ISNUMBER(OFFSET('Sanitation Data'!$I$12,0,10*ROW('Sanitation Data'!I144))),'Data Summary'!DN150="Yes"),OFFSET('Sanitation Data'!$I$12,0,10*ROW('Sanitation Data'!I144)),NA())</f>
        <v>#N/A</v>
      </c>
      <c r="AZ150" s="506" t="e">
        <f ca="1">+IF(AND(ISNUMBER(OFFSET('Hygiene Data'!$D$5,0,10*ROW('Hygiene Data'!D144))),'Data Summary'!DO150="Yes"),OFFSET('Hygiene Data'!$D$5,0,10*ROW('Hygiene Data'!D144)),NA())</f>
        <v>#N/A</v>
      </c>
      <c r="BA150" s="506" t="e">
        <f ca="1">+IF(AND(ISNUMBER(OFFSET('Hygiene Data'!$D$7,0,10*ROW('Hygiene Data'!D144))),'Data Summary'!DP150="Yes"),OFFSET('Hygiene Data'!$D$7,0,10*ROW('Hygiene Data'!D144)),NA())</f>
        <v>#N/A</v>
      </c>
      <c r="BB150" s="506" t="e">
        <f ca="1">+IF(AND(ISNUMBER(OFFSET('Hygiene Data'!$D$9,0,10*ROW('Hygiene Data'!D144))),'Data Summary'!DQ150="Yes"),OFFSET('Hygiene Data'!$D$9,0,10*ROW('Hygiene Data'!D144)),NA())</f>
        <v>#N/A</v>
      </c>
      <c r="BC150" s="506" t="e">
        <f ca="1">+IF(AND(ISNUMBER(OFFSET('Hygiene Data'!$E$5,0,10*ROW('Hygiene Data'!E144))),'Data Summary'!DR150="Yes"),OFFSET('Hygiene Data'!$E$5,0,10*ROW('Hygiene Data'!E144)),NA())</f>
        <v>#N/A</v>
      </c>
      <c r="BD150" s="506" t="e">
        <f ca="1">+IF(AND(ISNUMBER(OFFSET('Hygiene Data'!$E$7,0,10*ROW('Hygiene Data'!E144))),'Data Summary'!DS150="Yes"),OFFSET('Hygiene Data'!$E$7,0,10*ROW('Hygiene Data'!E144)),NA())</f>
        <v>#N/A</v>
      </c>
      <c r="BE150" s="506" t="e">
        <f ca="1">+IF(AND(ISNUMBER(OFFSET('Hygiene Data'!$E$9,0,10*ROW('Hygiene Data'!E144))),'Data Summary'!DT150="Yes"),OFFSET('Hygiene Data'!$E$9,0,10*ROW('Hygiene Data'!E144)),NA())</f>
        <v>#N/A</v>
      </c>
      <c r="BF150" s="506" t="e">
        <f ca="1">+IF(AND(ISNUMBER(OFFSET('Hygiene Data'!$F$5,0,10*ROW('Hygiene Data'!F144))),'Data Summary'!DU150="Yes"),OFFSET('Hygiene Data'!$F$5,0,10*ROW('Hygiene Data'!F144)),NA())</f>
        <v>#N/A</v>
      </c>
      <c r="BG150" s="506" t="e">
        <f ca="1">+IF(AND(ISNUMBER(OFFSET('Hygiene Data'!$F$7,0,10*ROW('Hygiene Data'!F144))),'Data Summary'!DV150="Yes"),OFFSET('Hygiene Data'!$F$7,0,10*ROW('Hygiene Data'!F144)),NA())</f>
        <v>#N/A</v>
      </c>
      <c r="BH150" s="506" t="e">
        <f ca="1">+IF(AND(ISNUMBER(OFFSET('Hygiene Data'!$F$9,0,10*ROW('Hygiene Data'!F144))),'Data Summary'!DW150="Yes"),OFFSET('Hygiene Data'!$F$9,0,10*ROW('Hygiene Data'!F144)),NA())</f>
        <v>#N/A</v>
      </c>
      <c r="BI150" s="506" t="e">
        <f ca="1">+IF(AND(ISNUMBER(OFFSET('Hygiene Data'!$G$5,0,10*ROW('Hygiene Data'!G144))),'Data Summary'!DX150="Yes"),OFFSET('Hygiene Data'!$G$5,0,10*ROW('Hygiene Data'!G144)),NA())</f>
        <v>#N/A</v>
      </c>
      <c r="BJ150" s="506" t="e">
        <f ca="1">+IF(AND(ISNUMBER(OFFSET('Hygiene Data'!$G$7,0,10*ROW('Hygiene Data'!G144))),'Data Summary'!DY150="Yes"),OFFSET('Hygiene Data'!$G$7,0,10*ROW('Hygiene Data'!G144)),NA())</f>
        <v>#N/A</v>
      </c>
      <c r="BK150" s="506" t="e">
        <f ca="1">+IF(AND(ISNUMBER(OFFSET('Hygiene Data'!$G$9,0,10*ROW('Hygiene Data'!G144))),'Data Summary'!DZ150="Yes"),OFFSET('Hygiene Data'!$G$9,0,10*ROW('Hygiene Data'!G144)),NA())</f>
        <v>#N/A</v>
      </c>
      <c r="BL150" s="506" t="e">
        <f ca="1">+IF(AND(ISNUMBER(OFFSET('Hygiene Data'!$H$5,0,10*ROW('Hygiene Data'!H144))),'Data Summary'!EA150="Yes"),OFFSET('Hygiene Data'!$H$5,0,10*ROW('Hygiene Data'!H144)),NA())</f>
        <v>#N/A</v>
      </c>
      <c r="BM150" s="506" t="e">
        <f ca="1">+IF(AND(ISNUMBER(OFFSET('Hygiene Data'!$H$7,0,10*ROW('Hygiene Data'!H144))),'Data Summary'!EB150="Yes"),OFFSET('Hygiene Data'!$H$7,0,10*ROW('Hygiene Data'!H144)),NA())</f>
        <v>#N/A</v>
      </c>
      <c r="BN150" s="506" t="e">
        <f ca="1">+IF(AND(ISNUMBER(OFFSET('Hygiene Data'!$H$9,0,10*ROW('Hygiene Data'!H144))),'Data Summary'!EC150="Yes"),OFFSET('Hygiene Data'!$H$9,0,10*ROW('Hygiene Data'!H144)),NA())</f>
        <v>#N/A</v>
      </c>
      <c r="BO150" s="506" t="e">
        <f ca="1">+IF(AND(ISNUMBER(OFFSET('Hygiene Data'!$I$5,0,10*ROW('Hygiene Data'!I144))),'Data Summary'!ED150="Yes"),OFFSET('Hygiene Data'!$I$5,0,10*ROW('Hygiene Data'!I144)),NA())</f>
        <v>#N/A</v>
      </c>
      <c r="BP150" s="506" t="e">
        <f ca="1">+IF(AND(ISNUMBER(OFFSET('Hygiene Data'!$I$7,0,10*ROW('Hygiene Data'!I144))),'Data Summary'!EE150="Yes"),OFFSET('Hygiene Data'!$I$7,0,10*ROW('Hygiene Data'!I144)),NA())</f>
        <v>#N/A</v>
      </c>
      <c r="BQ150" s="506" t="e">
        <f ca="1">+IF(AND(ISNUMBER(OFFSET('Hygiene Data'!$I$9,0,10*ROW('Hygiene Data'!I144))),'Data Summary'!EF150="Yes"),OFFSET('Hygiene Data'!$I$9,0,10*ROW('Hygiene Data'!I144)),NA())</f>
        <v>#N/A</v>
      </c>
    </row>
    <row r="151" spans="1:69" x14ac:dyDescent="0.25">
      <c r="A151" s="502" t="e">
        <f ca="1">+RIGHT('Data Summary'!A151,LEN('Data Summary'!A151)-9)</f>
        <v>#VALUE!</v>
      </c>
      <c r="B151" s="476" t="str">
        <f ca="1">+IF(ISTEXT('Data Summary'!B151),'Data Summary'!B151,"")</f>
        <v/>
      </c>
      <c r="C151" s="503" t="e">
        <f ca="1">+VALUE('Data Summary'!C151)</f>
        <v>#VALUE!</v>
      </c>
      <c r="D151" s="504" t="e">
        <f ca="1">+IF(AND(ISNUMBER(OFFSET('Water Data'!$D$4,0,10*ROW('Water Data'!D145))),'Data Summary'!BS151="Yes"),100-OFFSET('Water Data'!$D$4,0,10*ROW('Water Data'!D145)),NA())</f>
        <v>#N/A</v>
      </c>
      <c r="E151" s="504" t="e">
        <f ca="1">+IF(AND(ISNUMBER(OFFSET('Water Data'!$D$6,0,10*ROW('Water Data'!D145))),'Data Summary'!BT151="Yes"),OFFSET('Water Data'!$D$6,0,10*ROW('Water Data'!D145)),NA())</f>
        <v>#N/A</v>
      </c>
      <c r="F151" s="504" t="e">
        <f ca="1">+IF(AND(ISNUMBER(OFFSET('Water Data'!$D$9,0,10*ROW('Water Data'!D145))),'Data Summary'!BU151="Yes"),OFFSET('Water Data'!$D$9,0,10*ROW('Water Data'!D145)),NA())</f>
        <v>#N/A</v>
      </c>
      <c r="G151" s="504" t="e">
        <f ca="1">+IF(AND(ISNUMBER(OFFSET('Water Data'!$E$4,0,10*ROW('Water Data'!E145))),'Data Summary'!BV151="Yes"),100-OFFSET('Water Data'!$E$4,0,10*ROW('Water Data'!E145)),NA())</f>
        <v>#N/A</v>
      </c>
      <c r="H151" s="504" t="e">
        <f ca="1">+IF(AND(ISNUMBER(OFFSET('Water Data'!$E$6,0,10*ROW('Water Data'!E145))),'Data Summary'!BW151="Yes"),OFFSET('Water Data'!$E$6,0,10*ROW('Water Data'!E145)),NA())</f>
        <v>#N/A</v>
      </c>
      <c r="I151" s="504" t="e">
        <f ca="1">+IF(AND(ISNUMBER(OFFSET('Water Data'!$E$9,0,10*ROW('Water Data'!E145))),'Data Summary'!BX151="Yes"),OFFSET('Water Data'!$E$9,0,10*ROW('Water Data'!E145)),NA())</f>
        <v>#N/A</v>
      </c>
      <c r="J151" s="504" t="e">
        <f ca="1">+IF(AND(ISNUMBER(OFFSET('Water Data'!$F$4,0,10*ROW('Water Data'!F145))),'Data Summary'!BY151="Yes"),100-OFFSET('Water Data'!$F$4,0,10*ROW('Water Data'!F145)),NA())</f>
        <v>#N/A</v>
      </c>
      <c r="K151" s="504" t="e">
        <f ca="1">+IF(AND(ISNUMBER(OFFSET('Water Data'!$F$6,0,10*ROW('Water Data'!F145))),'Data Summary'!BZ151="Yes"),OFFSET('Water Data'!$F$6,0,10*ROW('Water Data'!F145)),NA())</f>
        <v>#N/A</v>
      </c>
      <c r="L151" s="504" t="e">
        <f ca="1">+IF(AND(ISNUMBER(OFFSET('Water Data'!$F$9,0,10*ROW('Water Data'!F145))),'Data Summary'!CA151="Yes"),OFFSET('Water Data'!$F$9,0,10*ROW('Water Data'!F145)),NA())</f>
        <v>#N/A</v>
      </c>
      <c r="M151" s="504" t="e">
        <f ca="1">+IF(AND(ISNUMBER(OFFSET('Water Data'!$G$4,0,10*ROW('Water Data'!G145))),'Data Summary'!CB151="Yes"),100-OFFSET('Water Data'!$G$4,0,10*ROW('Water Data'!G145)),NA())</f>
        <v>#N/A</v>
      </c>
      <c r="N151" s="504" t="e">
        <f ca="1">+IF(AND(ISNUMBER(OFFSET('Water Data'!$G$6,0,10*ROW('Water Data'!G145))),'Data Summary'!CC151="Yes"),OFFSET('Water Data'!$G$6,0,10*ROW('Water Data'!G145)),NA())</f>
        <v>#N/A</v>
      </c>
      <c r="O151" s="504" t="e">
        <f ca="1">+IF(AND(ISNUMBER(OFFSET('Water Data'!$G$9,0,10*ROW('Water Data'!G145))),'Data Summary'!CD151="Yes"),OFFSET('Water Data'!$G$9,0,10*ROW('Water Data'!G145)),NA())</f>
        <v>#N/A</v>
      </c>
      <c r="P151" s="504" t="e">
        <f ca="1">+IF(AND(ISNUMBER(OFFSET('Water Data'!$H$4,0,10*ROW('Water Data'!H145))),'Data Summary'!CE151="Yes"),100-OFFSET('Water Data'!$H$4,0,10*ROW('Water Data'!H145)),NA())</f>
        <v>#N/A</v>
      </c>
      <c r="Q151" s="504" t="e">
        <f ca="1">+IF(AND(ISNUMBER(OFFSET('Water Data'!$H$6,0,10*ROW('Water Data'!H145))),'Data Summary'!CF151="Yes"),OFFSET('Water Data'!$H$6,0,10*ROW('Water Data'!H145)),NA())</f>
        <v>#N/A</v>
      </c>
      <c r="R151" s="504" t="e">
        <f ca="1">+IF(AND(ISNUMBER(OFFSET('Water Data'!$H$9,0,10*ROW('Water Data'!H145))),'Data Summary'!CG151="Yes"),OFFSET('Water Data'!$H$9,0,10*ROW('Water Data'!H145)),NA())</f>
        <v>#N/A</v>
      </c>
      <c r="S151" s="504" t="e">
        <f ca="1">+IF(AND(ISNUMBER(OFFSET('Water Data'!$I$4,0,10*ROW('Water Data'!I145))),'Data Summary'!CH151="Yes"),100-OFFSET('Water Data'!$I$4,0,10*ROW('Water Data'!I145)),NA())</f>
        <v>#N/A</v>
      </c>
      <c r="T151" s="504" t="e">
        <f ca="1">+IF(AND(ISNUMBER(OFFSET('Water Data'!$I$6,0,10*ROW('Water Data'!I145))),'Data Summary'!CI151="Yes"),OFFSET('Water Data'!$I$6,0,10*ROW('Water Data'!I145)),NA())</f>
        <v>#N/A</v>
      </c>
      <c r="U151" s="504" t="e">
        <f ca="1">+IF(AND(ISNUMBER(OFFSET('Water Data'!$I$9,0,10*ROW('Water Data'!I145))),'Data Summary'!CJ151="Yes"),OFFSET('Water Data'!$I$9,0,10*ROW('Water Data'!I145)),NA())</f>
        <v>#N/A</v>
      </c>
      <c r="V151" s="505" t="e">
        <f ca="1">+IF(AND(ISNUMBER(OFFSET('Sanitation Data'!$D$4,0,10*ROW('Sanitation Data'!D145))),'Data Summary'!CK151="Yes"),100-OFFSET('Sanitation Data'!$D$4,0,10*ROW('Sanitation Data'!D145)),NA())</f>
        <v>#N/A</v>
      </c>
      <c r="W151" s="505" t="e">
        <f ca="1">+IF(AND(ISNUMBER(OFFSET('Sanitation Data'!$D$6,0,10*ROW('Sanitation Data'!D145))),'Data Summary'!CL151="Yes"),OFFSET('Sanitation Data'!$D$6,0,10*ROW('Sanitation Data'!D145)),NA())</f>
        <v>#N/A</v>
      </c>
      <c r="X151" s="505" t="e">
        <f ca="1">+IF(AND(ISNUMBER(OFFSET('Sanitation Data'!$D$10,0,10*ROW('Sanitation Data'!D145))),'Data Summary'!CM151="Yes"),OFFSET('Sanitation Data'!$D$10,0,10*ROW('Sanitation Data'!D145)),NA())</f>
        <v>#N/A</v>
      </c>
      <c r="Y151" s="505" t="e">
        <f ca="1">+IF(AND(ISNUMBER(OFFSET('Sanitation Data'!$D$11,0,10*ROW('Sanitation Data'!D145))),'Data Summary'!CN151="Yes"),OFFSET('Sanitation Data'!$D$11,0,10*ROW('Sanitation Data'!D145)),NA())</f>
        <v>#N/A</v>
      </c>
      <c r="Z151" s="505" t="e">
        <f ca="1">+IF(AND(ISNUMBER(OFFSET('Sanitation Data'!$D$12,0,10*ROW('Sanitation Data'!D145))),'Data Summary'!CO151="Yes"),OFFSET('Sanitation Data'!$D$12,0,10*ROW('Sanitation Data'!D145)),NA())</f>
        <v>#N/A</v>
      </c>
      <c r="AA151" s="505" t="e">
        <f ca="1">+IF(AND(ISNUMBER(OFFSET('Sanitation Data'!$E$4,0,10*ROW('Sanitation Data'!E145))),'Data Summary'!CP151="Yes"),100-OFFSET('Sanitation Data'!$E$4,0,10*ROW('Sanitation Data'!E145)),NA())</f>
        <v>#N/A</v>
      </c>
      <c r="AB151" s="505" t="e">
        <f ca="1">+IF(AND(ISNUMBER(OFFSET('Sanitation Data'!$E$6,0,10*ROW('Sanitation Data'!E145))),'Data Summary'!CQ151="Yes"),OFFSET('Sanitation Data'!$E$6,0,10*ROW('Sanitation Data'!E145)),NA())</f>
        <v>#N/A</v>
      </c>
      <c r="AC151" s="505" t="e">
        <f ca="1">+IF(AND(ISNUMBER(OFFSET('Sanitation Data'!$E$10,0,10*ROW('Sanitation Data'!E145))),'Data Summary'!CR151="Yes"),OFFSET('Sanitation Data'!$E$10,0,10*ROW('Sanitation Data'!E145)),NA())</f>
        <v>#N/A</v>
      </c>
      <c r="AD151" s="505" t="e">
        <f ca="1">+IF(AND(ISNUMBER(OFFSET('Sanitation Data'!$E$11,0,10*ROW('Sanitation Data'!E145))),'Data Summary'!CS151="Yes"),OFFSET('Sanitation Data'!$E$11,0,10*ROW('Sanitation Data'!E145)),NA())</f>
        <v>#N/A</v>
      </c>
      <c r="AE151" s="505" t="e">
        <f ca="1">+IF(AND(ISNUMBER(OFFSET('Sanitation Data'!$E$12,0,10*ROW('Sanitation Data'!E145))),'Data Summary'!CT151="Yes"),OFFSET('Sanitation Data'!$E$12,0,10*ROW('Sanitation Data'!E145)),NA())</f>
        <v>#N/A</v>
      </c>
      <c r="AF151" s="505" t="e">
        <f ca="1">+IF(AND(ISNUMBER(OFFSET('Sanitation Data'!$F$4,0,10*ROW('Sanitation Data'!F145))),'Data Summary'!CU151="Yes"),100-OFFSET('Sanitation Data'!$F$4,0,10*ROW('Sanitation Data'!F145)),NA())</f>
        <v>#N/A</v>
      </c>
      <c r="AG151" s="505" t="e">
        <f ca="1">+IF(AND(ISNUMBER(OFFSET('Sanitation Data'!$F$6,0,10*ROW('Sanitation Data'!F145))),'Data Summary'!CV151="Yes"),OFFSET('Sanitation Data'!$F$6,0,10*ROW('Sanitation Data'!F145)),NA())</f>
        <v>#N/A</v>
      </c>
      <c r="AH151" s="505" t="e">
        <f ca="1">+IF(AND(ISNUMBER(OFFSET('Sanitation Data'!$F$10,0,10*ROW('Sanitation Data'!F145))),'Data Summary'!CW151="Yes"),OFFSET('Sanitation Data'!$F$10,0,10*ROW('Sanitation Data'!F145)),NA())</f>
        <v>#N/A</v>
      </c>
      <c r="AI151" s="505" t="e">
        <f ca="1">+IF(AND(ISNUMBER(OFFSET('Sanitation Data'!$F$11,0,10*ROW('Sanitation Data'!F145))),'Data Summary'!CX151="Yes"),OFFSET('Sanitation Data'!$F$11,0,10*ROW('Sanitation Data'!F145)),NA())</f>
        <v>#N/A</v>
      </c>
      <c r="AJ151" s="505" t="e">
        <f ca="1">+IF(AND(ISNUMBER(OFFSET('Sanitation Data'!$F$12,0,10*ROW('Sanitation Data'!F145))),'Data Summary'!CY151="Yes"),OFFSET('Sanitation Data'!$F$12,0,10*ROW('Sanitation Data'!F145)),NA())</f>
        <v>#N/A</v>
      </c>
      <c r="AK151" s="505" t="e">
        <f ca="1">+IF(AND(ISNUMBER(OFFSET('Sanitation Data'!$G$4,0,10*ROW('Sanitation Data'!G145))),'Data Summary'!CZ151="Yes"),100-OFFSET('Sanitation Data'!$G$4,0,10*ROW('Sanitation Data'!G145)),NA())</f>
        <v>#N/A</v>
      </c>
      <c r="AL151" s="505" t="e">
        <f ca="1">+IF(AND(ISNUMBER(OFFSET('Sanitation Data'!$G$6,0,10*ROW('Sanitation Data'!G145))),'Data Summary'!DA151="Yes"),OFFSET('Sanitation Data'!$G$6,0,10*ROW('Sanitation Data'!G145)),NA())</f>
        <v>#N/A</v>
      </c>
      <c r="AM151" s="505" t="e">
        <f ca="1">+IF(AND(ISNUMBER(OFFSET('Sanitation Data'!$G$10,0,10*ROW('Sanitation Data'!G145))),'Data Summary'!DB151="Yes"),OFFSET('Sanitation Data'!$G$10,0,10*ROW('Sanitation Data'!G145)),NA())</f>
        <v>#N/A</v>
      </c>
      <c r="AN151" s="505" t="e">
        <f ca="1">+IF(AND(ISNUMBER(OFFSET('Sanitation Data'!$G$11,0,10*ROW('Sanitation Data'!G145))),'Data Summary'!DC151="Yes"),OFFSET('Sanitation Data'!$G$11,0,10*ROW('Sanitation Data'!G145)),NA())</f>
        <v>#N/A</v>
      </c>
      <c r="AO151" s="505" t="e">
        <f ca="1">+IF(AND(ISNUMBER(OFFSET('Sanitation Data'!$G$12,0,10*ROW('Sanitation Data'!G145))),'Data Summary'!DD151="Yes"),OFFSET('Sanitation Data'!$G$12,0,10*ROW('Sanitation Data'!G145)),NA())</f>
        <v>#N/A</v>
      </c>
      <c r="AP151" s="505" t="e">
        <f ca="1">+IF(AND(ISNUMBER(OFFSET('Sanitation Data'!$H$4,0,10*ROW('Sanitation Data'!H145))),'Data Summary'!DE151="Yes"),100-OFFSET('Sanitation Data'!$H$4,0,10*ROW('Sanitation Data'!H145)),NA())</f>
        <v>#N/A</v>
      </c>
      <c r="AQ151" s="505" t="e">
        <f ca="1">+IF(AND(ISNUMBER(OFFSET('Sanitation Data'!$H$6,0,10*ROW('Sanitation Data'!H145))),'Data Summary'!DF151="Yes"),OFFSET('Sanitation Data'!$H$6,0,10*ROW('Sanitation Data'!H145)),NA())</f>
        <v>#N/A</v>
      </c>
      <c r="AR151" s="505" t="e">
        <f ca="1">+IF(AND(ISNUMBER(OFFSET('Sanitation Data'!$H$10,0,10*ROW('Sanitation Data'!H145))),'Data Summary'!DG151="Yes"),OFFSET('Sanitation Data'!$H$10,0,10*ROW('Sanitation Data'!H145)),NA())</f>
        <v>#N/A</v>
      </c>
      <c r="AS151" s="505" t="e">
        <f ca="1">+IF(AND(ISNUMBER(OFFSET('Sanitation Data'!$H$11,0,10*ROW('Sanitation Data'!H145))),'Data Summary'!DH151="Yes"),OFFSET('Sanitation Data'!$H$11,0,10*ROW('Sanitation Data'!H145)),NA())</f>
        <v>#N/A</v>
      </c>
      <c r="AT151" s="505" t="e">
        <f ca="1">+IF(AND(ISNUMBER(OFFSET('Sanitation Data'!$H$12,0,10*ROW('Sanitation Data'!H145))),'Data Summary'!DI151="Yes"),OFFSET('Sanitation Data'!$H$12,0,10*ROW('Sanitation Data'!H145)),NA())</f>
        <v>#N/A</v>
      </c>
      <c r="AU151" s="505" t="e">
        <f ca="1">+IF(AND(ISNUMBER(OFFSET('Sanitation Data'!$I$4,0,10*ROW('Sanitation Data'!I145))),'Data Summary'!DJ151="Yes"),100-OFFSET('Sanitation Data'!$I$4,0,10*ROW('Sanitation Data'!I145)),NA())</f>
        <v>#N/A</v>
      </c>
      <c r="AV151" s="505" t="e">
        <f ca="1">+IF(AND(ISNUMBER(OFFSET('Sanitation Data'!$I$6,0,10*ROW('Sanitation Data'!I145))),'Data Summary'!DK151="Yes"),OFFSET('Sanitation Data'!$I$6,0,10*ROW('Sanitation Data'!I145)),NA())</f>
        <v>#N/A</v>
      </c>
      <c r="AW151" s="505" t="e">
        <f ca="1">+IF(AND(ISNUMBER(OFFSET('Sanitation Data'!$I$10,0,10*ROW('Sanitation Data'!I145))),'Data Summary'!DL151="Yes"),OFFSET('Sanitation Data'!$I$10,0,10*ROW('Sanitation Data'!I145)),NA())</f>
        <v>#N/A</v>
      </c>
      <c r="AX151" s="505" t="e">
        <f ca="1">+IF(AND(ISNUMBER(OFFSET('Sanitation Data'!$I$11,0,10*ROW('Sanitation Data'!I145))),'Data Summary'!DM151="Yes"),OFFSET('Sanitation Data'!$I$11,0,10*ROW('Sanitation Data'!I145)),NA())</f>
        <v>#N/A</v>
      </c>
      <c r="AY151" s="505" t="e">
        <f ca="1">+IF(AND(ISNUMBER(OFFSET('Sanitation Data'!$I$12,0,10*ROW('Sanitation Data'!I145))),'Data Summary'!DN151="Yes"),OFFSET('Sanitation Data'!$I$12,0,10*ROW('Sanitation Data'!I145)),NA())</f>
        <v>#N/A</v>
      </c>
      <c r="AZ151" s="506" t="e">
        <f ca="1">+IF(AND(ISNUMBER(OFFSET('Hygiene Data'!$D$5,0,10*ROW('Hygiene Data'!D145))),'Data Summary'!DO151="Yes"),OFFSET('Hygiene Data'!$D$5,0,10*ROW('Hygiene Data'!D145)),NA())</f>
        <v>#N/A</v>
      </c>
      <c r="BA151" s="506" t="e">
        <f ca="1">+IF(AND(ISNUMBER(OFFSET('Hygiene Data'!$D$7,0,10*ROW('Hygiene Data'!D145))),'Data Summary'!DP151="Yes"),OFFSET('Hygiene Data'!$D$7,0,10*ROW('Hygiene Data'!D145)),NA())</f>
        <v>#N/A</v>
      </c>
      <c r="BB151" s="506" t="e">
        <f ca="1">+IF(AND(ISNUMBER(OFFSET('Hygiene Data'!$D$9,0,10*ROW('Hygiene Data'!D145))),'Data Summary'!DQ151="Yes"),OFFSET('Hygiene Data'!$D$9,0,10*ROW('Hygiene Data'!D145)),NA())</f>
        <v>#N/A</v>
      </c>
      <c r="BC151" s="506" t="e">
        <f ca="1">+IF(AND(ISNUMBER(OFFSET('Hygiene Data'!$E$5,0,10*ROW('Hygiene Data'!E145))),'Data Summary'!DR151="Yes"),OFFSET('Hygiene Data'!$E$5,0,10*ROW('Hygiene Data'!E145)),NA())</f>
        <v>#N/A</v>
      </c>
      <c r="BD151" s="506" t="e">
        <f ca="1">+IF(AND(ISNUMBER(OFFSET('Hygiene Data'!$E$7,0,10*ROW('Hygiene Data'!E145))),'Data Summary'!DS151="Yes"),OFFSET('Hygiene Data'!$E$7,0,10*ROW('Hygiene Data'!E145)),NA())</f>
        <v>#N/A</v>
      </c>
      <c r="BE151" s="506" t="e">
        <f ca="1">+IF(AND(ISNUMBER(OFFSET('Hygiene Data'!$E$9,0,10*ROW('Hygiene Data'!E145))),'Data Summary'!DT151="Yes"),OFFSET('Hygiene Data'!$E$9,0,10*ROW('Hygiene Data'!E145)),NA())</f>
        <v>#N/A</v>
      </c>
      <c r="BF151" s="506" t="e">
        <f ca="1">+IF(AND(ISNUMBER(OFFSET('Hygiene Data'!$F$5,0,10*ROW('Hygiene Data'!F145))),'Data Summary'!DU151="Yes"),OFFSET('Hygiene Data'!$F$5,0,10*ROW('Hygiene Data'!F145)),NA())</f>
        <v>#N/A</v>
      </c>
      <c r="BG151" s="506" t="e">
        <f ca="1">+IF(AND(ISNUMBER(OFFSET('Hygiene Data'!$F$7,0,10*ROW('Hygiene Data'!F145))),'Data Summary'!DV151="Yes"),OFFSET('Hygiene Data'!$F$7,0,10*ROW('Hygiene Data'!F145)),NA())</f>
        <v>#N/A</v>
      </c>
      <c r="BH151" s="506" t="e">
        <f ca="1">+IF(AND(ISNUMBER(OFFSET('Hygiene Data'!$F$9,0,10*ROW('Hygiene Data'!F145))),'Data Summary'!DW151="Yes"),OFFSET('Hygiene Data'!$F$9,0,10*ROW('Hygiene Data'!F145)),NA())</f>
        <v>#N/A</v>
      </c>
      <c r="BI151" s="506" t="e">
        <f ca="1">+IF(AND(ISNUMBER(OFFSET('Hygiene Data'!$G$5,0,10*ROW('Hygiene Data'!G145))),'Data Summary'!DX151="Yes"),OFFSET('Hygiene Data'!$G$5,0,10*ROW('Hygiene Data'!G145)),NA())</f>
        <v>#N/A</v>
      </c>
      <c r="BJ151" s="506" t="e">
        <f ca="1">+IF(AND(ISNUMBER(OFFSET('Hygiene Data'!$G$7,0,10*ROW('Hygiene Data'!G145))),'Data Summary'!DY151="Yes"),OFFSET('Hygiene Data'!$G$7,0,10*ROW('Hygiene Data'!G145)),NA())</f>
        <v>#N/A</v>
      </c>
      <c r="BK151" s="506" t="e">
        <f ca="1">+IF(AND(ISNUMBER(OFFSET('Hygiene Data'!$G$9,0,10*ROW('Hygiene Data'!G145))),'Data Summary'!DZ151="Yes"),OFFSET('Hygiene Data'!$G$9,0,10*ROW('Hygiene Data'!G145)),NA())</f>
        <v>#N/A</v>
      </c>
      <c r="BL151" s="506" t="e">
        <f ca="1">+IF(AND(ISNUMBER(OFFSET('Hygiene Data'!$H$5,0,10*ROW('Hygiene Data'!H145))),'Data Summary'!EA151="Yes"),OFFSET('Hygiene Data'!$H$5,0,10*ROW('Hygiene Data'!H145)),NA())</f>
        <v>#N/A</v>
      </c>
      <c r="BM151" s="506" t="e">
        <f ca="1">+IF(AND(ISNUMBER(OFFSET('Hygiene Data'!$H$7,0,10*ROW('Hygiene Data'!H145))),'Data Summary'!EB151="Yes"),OFFSET('Hygiene Data'!$H$7,0,10*ROW('Hygiene Data'!H145)),NA())</f>
        <v>#N/A</v>
      </c>
      <c r="BN151" s="506" t="e">
        <f ca="1">+IF(AND(ISNUMBER(OFFSET('Hygiene Data'!$H$9,0,10*ROW('Hygiene Data'!H145))),'Data Summary'!EC151="Yes"),OFFSET('Hygiene Data'!$H$9,0,10*ROW('Hygiene Data'!H145)),NA())</f>
        <v>#N/A</v>
      </c>
      <c r="BO151" s="506" t="e">
        <f ca="1">+IF(AND(ISNUMBER(OFFSET('Hygiene Data'!$I$5,0,10*ROW('Hygiene Data'!I145))),'Data Summary'!ED151="Yes"),OFFSET('Hygiene Data'!$I$5,0,10*ROW('Hygiene Data'!I145)),NA())</f>
        <v>#N/A</v>
      </c>
      <c r="BP151" s="506" t="e">
        <f ca="1">+IF(AND(ISNUMBER(OFFSET('Hygiene Data'!$I$7,0,10*ROW('Hygiene Data'!I145))),'Data Summary'!EE151="Yes"),OFFSET('Hygiene Data'!$I$7,0,10*ROW('Hygiene Data'!I145)),NA())</f>
        <v>#N/A</v>
      </c>
      <c r="BQ151" s="506" t="e">
        <f ca="1">+IF(AND(ISNUMBER(OFFSET('Hygiene Data'!$I$9,0,10*ROW('Hygiene Data'!I145))),'Data Summary'!EF151="Yes"),OFFSET('Hygiene Data'!$I$9,0,10*ROW('Hygiene Data'!I145)),NA())</f>
        <v>#N/A</v>
      </c>
    </row>
    <row r="152" spans="1:69" x14ac:dyDescent="0.25">
      <c r="A152" s="502" t="e">
        <f ca="1">+RIGHT('Data Summary'!A152,LEN('Data Summary'!A152)-9)</f>
        <v>#VALUE!</v>
      </c>
      <c r="B152" s="476" t="str">
        <f ca="1">+IF(ISTEXT('Data Summary'!B152),'Data Summary'!B152,"")</f>
        <v/>
      </c>
      <c r="C152" s="503" t="e">
        <f ca="1">+VALUE('Data Summary'!C152)</f>
        <v>#VALUE!</v>
      </c>
      <c r="D152" s="504" t="e">
        <f ca="1">+IF(AND(ISNUMBER(OFFSET('Water Data'!$D$4,0,10*ROW('Water Data'!D146))),'Data Summary'!BS152="Yes"),100-OFFSET('Water Data'!$D$4,0,10*ROW('Water Data'!D146)),NA())</f>
        <v>#N/A</v>
      </c>
      <c r="E152" s="504" t="e">
        <f ca="1">+IF(AND(ISNUMBER(OFFSET('Water Data'!$D$6,0,10*ROW('Water Data'!D146))),'Data Summary'!BT152="Yes"),OFFSET('Water Data'!$D$6,0,10*ROW('Water Data'!D146)),NA())</f>
        <v>#N/A</v>
      </c>
      <c r="F152" s="504" t="e">
        <f ca="1">+IF(AND(ISNUMBER(OFFSET('Water Data'!$D$9,0,10*ROW('Water Data'!D146))),'Data Summary'!BU152="Yes"),OFFSET('Water Data'!$D$9,0,10*ROW('Water Data'!D146)),NA())</f>
        <v>#N/A</v>
      </c>
      <c r="G152" s="504" t="e">
        <f ca="1">+IF(AND(ISNUMBER(OFFSET('Water Data'!$E$4,0,10*ROW('Water Data'!E146))),'Data Summary'!BV152="Yes"),100-OFFSET('Water Data'!$E$4,0,10*ROW('Water Data'!E146)),NA())</f>
        <v>#N/A</v>
      </c>
      <c r="H152" s="504" t="e">
        <f ca="1">+IF(AND(ISNUMBER(OFFSET('Water Data'!$E$6,0,10*ROW('Water Data'!E146))),'Data Summary'!BW152="Yes"),OFFSET('Water Data'!$E$6,0,10*ROW('Water Data'!E146)),NA())</f>
        <v>#N/A</v>
      </c>
      <c r="I152" s="504" t="e">
        <f ca="1">+IF(AND(ISNUMBER(OFFSET('Water Data'!$E$9,0,10*ROW('Water Data'!E146))),'Data Summary'!BX152="Yes"),OFFSET('Water Data'!$E$9,0,10*ROW('Water Data'!E146)),NA())</f>
        <v>#N/A</v>
      </c>
      <c r="J152" s="504" t="e">
        <f ca="1">+IF(AND(ISNUMBER(OFFSET('Water Data'!$F$4,0,10*ROW('Water Data'!F146))),'Data Summary'!BY152="Yes"),100-OFFSET('Water Data'!$F$4,0,10*ROW('Water Data'!F146)),NA())</f>
        <v>#N/A</v>
      </c>
      <c r="K152" s="504" t="e">
        <f ca="1">+IF(AND(ISNUMBER(OFFSET('Water Data'!$F$6,0,10*ROW('Water Data'!F146))),'Data Summary'!BZ152="Yes"),OFFSET('Water Data'!$F$6,0,10*ROW('Water Data'!F146)),NA())</f>
        <v>#N/A</v>
      </c>
      <c r="L152" s="504" t="e">
        <f ca="1">+IF(AND(ISNUMBER(OFFSET('Water Data'!$F$9,0,10*ROW('Water Data'!F146))),'Data Summary'!CA152="Yes"),OFFSET('Water Data'!$F$9,0,10*ROW('Water Data'!F146)),NA())</f>
        <v>#N/A</v>
      </c>
      <c r="M152" s="504" t="e">
        <f ca="1">+IF(AND(ISNUMBER(OFFSET('Water Data'!$G$4,0,10*ROW('Water Data'!G146))),'Data Summary'!CB152="Yes"),100-OFFSET('Water Data'!$G$4,0,10*ROW('Water Data'!G146)),NA())</f>
        <v>#N/A</v>
      </c>
      <c r="N152" s="504" t="e">
        <f ca="1">+IF(AND(ISNUMBER(OFFSET('Water Data'!$G$6,0,10*ROW('Water Data'!G146))),'Data Summary'!CC152="Yes"),OFFSET('Water Data'!$G$6,0,10*ROW('Water Data'!G146)),NA())</f>
        <v>#N/A</v>
      </c>
      <c r="O152" s="504" t="e">
        <f ca="1">+IF(AND(ISNUMBER(OFFSET('Water Data'!$G$9,0,10*ROW('Water Data'!G146))),'Data Summary'!CD152="Yes"),OFFSET('Water Data'!$G$9,0,10*ROW('Water Data'!G146)),NA())</f>
        <v>#N/A</v>
      </c>
      <c r="P152" s="504" t="e">
        <f ca="1">+IF(AND(ISNUMBER(OFFSET('Water Data'!$H$4,0,10*ROW('Water Data'!H146))),'Data Summary'!CE152="Yes"),100-OFFSET('Water Data'!$H$4,0,10*ROW('Water Data'!H146)),NA())</f>
        <v>#N/A</v>
      </c>
      <c r="Q152" s="504" t="e">
        <f ca="1">+IF(AND(ISNUMBER(OFFSET('Water Data'!$H$6,0,10*ROW('Water Data'!H146))),'Data Summary'!CF152="Yes"),OFFSET('Water Data'!$H$6,0,10*ROW('Water Data'!H146)),NA())</f>
        <v>#N/A</v>
      </c>
      <c r="R152" s="504" t="e">
        <f ca="1">+IF(AND(ISNUMBER(OFFSET('Water Data'!$H$9,0,10*ROW('Water Data'!H146))),'Data Summary'!CG152="Yes"),OFFSET('Water Data'!$H$9,0,10*ROW('Water Data'!H146)),NA())</f>
        <v>#N/A</v>
      </c>
      <c r="S152" s="504" t="e">
        <f ca="1">+IF(AND(ISNUMBER(OFFSET('Water Data'!$I$4,0,10*ROW('Water Data'!I146))),'Data Summary'!CH152="Yes"),100-OFFSET('Water Data'!$I$4,0,10*ROW('Water Data'!I146)),NA())</f>
        <v>#N/A</v>
      </c>
      <c r="T152" s="504" t="e">
        <f ca="1">+IF(AND(ISNUMBER(OFFSET('Water Data'!$I$6,0,10*ROW('Water Data'!I146))),'Data Summary'!CI152="Yes"),OFFSET('Water Data'!$I$6,0,10*ROW('Water Data'!I146)),NA())</f>
        <v>#N/A</v>
      </c>
      <c r="U152" s="504" t="e">
        <f ca="1">+IF(AND(ISNUMBER(OFFSET('Water Data'!$I$9,0,10*ROW('Water Data'!I146))),'Data Summary'!CJ152="Yes"),OFFSET('Water Data'!$I$9,0,10*ROW('Water Data'!I146)),NA())</f>
        <v>#N/A</v>
      </c>
      <c r="V152" s="505" t="e">
        <f ca="1">+IF(AND(ISNUMBER(OFFSET('Sanitation Data'!$D$4,0,10*ROW('Sanitation Data'!D146))),'Data Summary'!CK152="Yes"),100-OFFSET('Sanitation Data'!$D$4,0,10*ROW('Sanitation Data'!D146)),NA())</f>
        <v>#N/A</v>
      </c>
      <c r="W152" s="505" t="e">
        <f ca="1">+IF(AND(ISNUMBER(OFFSET('Sanitation Data'!$D$6,0,10*ROW('Sanitation Data'!D146))),'Data Summary'!CL152="Yes"),OFFSET('Sanitation Data'!$D$6,0,10*ROW('Sanitation Data'!D146)),NA())</f>
        <v>#N/A</v>
      </c>
      <c r="X152" s="505" t="e">
        <f ca="1">+IF(AND(ISNUMBER(OFFSET('Sanitation Data'!$D$10,0,10*ROW('Sanitation Data'!D146))),'Data Summary'!CM152="Yes"),OFFSET('Sanitation Data'!$D$10,0,10*ROW('Sanitation Data'!D146)),NA())</f>
        <v>#N/A</v>
      </c>
      <c r="Y152" s="505" t="e">
        <f ca="1">+IF(AND(ISNUMBER(OFFSET('Sanitation Data'!$D$11,0,10*ROW('Sanitation Data'!D146))),'Data Summary'!CN152="Yes"),OFFSET('Sanitation Data'!$D$11,0,10*ROW('Sanitation Data'!D146)),NA())</f>
        <v>#N/A</v>
      </c>
      <c r="Z152" s="505" t="e">
        <f ca="1">+IF(AND(ISNUMBER(OFFSET('Sanitation Data'!$D$12,0,10*ROW('Sanitation Data'!D146))),'Data Summary'!CO152="Yes"),OFFSET('Sanitation Data'!$D$12,0,10*ROW('Sanitation Data'!D146)),NA())</f>
        <v>#N/A</v>
      </c>
      <c r="AA152" s="505" t="e">
        <f ca="1">+IF(AND(ISNUMBER(OFFSET('Sanitation Data'!$E$4,0,10*ROW('Sanitation Data'!E146))),'Data Summary'!CP152="Yes"),100-OFFSET('Sanitation Data'!$E$4,0,10*ROW('Sanitation Data'!E146)),NA())</f>
        <v>#N/A</v>
      </c>
      <c r="AB152" s="505" t="e">
        <f ca="1">+IF(AND(ISNUMBER(OFFSET('Sanitation Data'!$E$6,0,10*ROW('Sanitation Data'!E146))),'Data Summary'!CQ152="Yes"),OFFSET('Sanitation Data'!$E$6,0,10*ROW('Sanitation Data'!E146)),NA())</f>
        <v>#N/A</v>
      </c>
      <c r="AC152" s="505" t="e">
        <f ca="1">+IF(AND(ISNUMBER(OFFSET('Sanitation Data'!$E$10,0,10*ROW('Sanitation Data'!E146))),'Data Summary'!CR152="Yes"),OFFSET('Sanitation Data'!$E$10,0,10*ROW('Sanitation Data'!E146)),NA())</f>
        <v>#N/A</v>
      </c>
      <c r="AD152" s="505" t="e">
        <f ca="1">+IF(AND(ISNUMBER(OFFSET('Sanitation Data'!$E$11,0,10*ROW('Sanitation Data'!E146))),'Data Summary'!CS152="Yes"),OFFSET('Sanitation Data'!$E$11,0,10*ROW('Sanitation Data'!E146)),NA())</f>
        <v>#N/A</v>
      </c>
      <c r="AE152" s="505" t="e">
        <f ca="1">+IF(AND(ISNUMBER(OFFSET('Sanitation Data'!$E$12,0,10*ROW('Sanitation Data'!E146))),'Data Summary'!CT152="Yes"),OFFSET('Sanitation Data'!$E$12,0,10*ROW('Sanitation Data'!E146)),NA())</f>
        <v>#N/A</v>
      </c>
      <c r="AF152" s="505" t="e">
        <f ca="1">+IF(AND(ISNUMBER(OFFSET('Sanitation Data'!$F$4,0,10*ROW('Sanitation Data'!F146))),'Data Summary'!CU152="Yes"),100-OFFSET('Sanitation Data'!$F$4,0,10*ROW('Sanitation Data'!F146)),NA())</f>
        <v>#N/A</v>
      </c>
      <c r="AG152" s="505" t="e">
        <f ca="1">+IF(AND(ISNUMBER(OFFSET('Sanitation Data'!$F$6,0,10*ROW('Sanitation Data'!F146))),'Data Summary'!CV152="Yes"),OFFSET('Sanitation Data'!$F$6,0,10*ROW('Sanitation Data'!F146)),NA())</f>
        <v>#N/A</v>
      </c>
      <c r="AH152" s="505" t="e">
        <f ca="1">+IF(AND(ISNUMBER(OFFSET('Sanitation Data'!$F$10,0,10*ROW('Sanitation Data'!F146))),'Data Summary'!CW152="Yes"),OFFSET('Sanitation Data'!$F$10,0,10*ROW('Sanitation Data'!F146)),NA())</f>
        <v>#N/A</v>
      </c>
      <c r="AI152" s="505" t="e">
        <f ca="1">+IF(AND(ISNUMBER(OFFSET('Sanitation Data'!$F$11,0,10*ROW('Sanitation Data'!F146))),'Data Summary'!CX152="Yes"),OFFSET('Sanitation Data'!$F$11,0,10*ROW('Sanitation Data'!F146)),NA())</f>
        <v>#N/A</v>
      </c>
      <c r="AJ152" s="505" t="e">
        <f ca="1">+IF(AND(ISNUMBER(OFFSET('Sanitation Data'!$F$12,0,10*ROW('Sanitation Data'!F146))),'Data Summary'!CY152="Yes"),OFFSET('Sanitation Data'!$F$12,0,10*ROW('Sanitation Data'!F146)),NA())</f>
        <v>#N/A</v>
      </c>
      <c r="AK152" s="505" t="e">
        <f ca="1">+IF(AND(ISNUMBER(OFFSET('Sanitation Data'!$G$4,0,10*ROW('Sanitation Data'!G146))),'Data Summary'!CZ152="Yes"),100-OFFSET('Sanitation Data'!$G$4,0,10*ROW('Sanitation Data'!G146)),NA())</f>
        <v>#N/A</v>
      </c>
      <c r="AL152" s="505" t="e">
        <f ca="1">+IF(AND(ISNUMBER(OFFSET('Sanitation Data'!$G$6,0,10*ROW('Sanitation Data'!G146))),'Data Summary'!DA152="Yes"),OFFSET('Sanitation Data'!$G$6,0,10*ROW('Sanitation Data'!G146)),NA())</f>
        <v>#N/A</v>
      </c>
      <c r="AM152" s="505" t="e">
        <f ca="1">+IF(AND(ISNUMBER(OFFSET('Sanitation Data'!$G$10,0,10*ROW('Sanitation Data'!G146))),'Data Summary'!DB152="Yes"),OFFSET('Sanitation Data'!$G$10,0,10*ROW('Sanitation Data'!G146)),NA())</f>
        <v>#N/A</v>
      </c>
      <c r="AN152" s="505" t="e">
        <f ca="1">+IF(AND(ISNUMBER(OFFSET('Sanitation Data'!$G$11,0,10*ROW('Sanitation Data'!G146))),'Data Summary'!DC152="Yes"),OFFSET('Sanitation Data'!$G$11,0,10*ROW('Sanitation Data'!G146)),NA())</f>
        <v>#N/A</v>
      </c>
      <c r="AO152" s="505" t="e">
        <f ca="1">+IF(AND(ISNUMBER(OFFSET('Sanitation Data'!$G$12,0,10*ROW('Sanitation Data'!G146))),'Data Summary'!DD152="Yes"),OFFSET('Sanitation Data'!$G$12,0,10*ROW('Sanitation Data'!G146)),NA())</f>
        <v>#N/A</v>
      </c>
      <c r="AP152" s="505" t="e">
        <f ca="1">+IF(AND(ISNUMBER(OFFSET('Sanitation Data'!$H$4,0,10*ROW('Sanitation Data'!H146))),'Data Summary'!DE152="Yes"),100-OFFSET('Sanitation Data'!$H$4,0,10*ROW('Sanitation Data'!H146)),NA())</f>
        <v>#N/A</v>
      </c>
      <c r="AQ152" s="505" t="e">
        <f ca="1">+IF(AND(ISNUMBER(OFFSET('Sanitation Data'!$H$6,0,10*ROW('Sanitation Data'!H146))),'Data Summary'!DF152="Yes"),OFFSET('Sanitation Data'!$H$6,0,10*ROW('Sanitation Data'!H146)),NA())</f>
        <v>#N/A</v>
      </c>
      <c r="AR152" s="505" t="e">
        <f ca="1">+IF(AND(ISNUMBER(OFFSET('Sanitation Data'!$H$10,0,10*ROW('Sanitation Data'!H146))),'Data Summary'!DG152="Yes"),OFFSET('Sanitation Data'!$H$10,0,10*ROW('Sanitation Data'!H146)),NA())</f>
        <v>#N/A</v>
      </c>
      <c r="AS152" s="505" t="e">
        <f ca="1">+IF(AND(ISNUMBER(OFFSET('Sanitation Data'!$H$11,0,10*ROW('Sanitation Data'!H146))),'Data Summary'!DH152="Yes"),OFFSET('Sanitation Data'!$H$11,0,10*ROW('Sanitation Data'!H146)),NA())</f>
        <v>#N/A</v>
      </c>
      <c r="AT152" s="505" t="e">
        <f ca="1">+IF(AND(ISNUMBER(OFFSET('Sanitation Data'!$H$12,0,10*ROW('Sanitation Data'!H146))),'Data Summary'!DI152="Yes"),OFFSET('Sanitation Data'!$H$12,0,10*ROW('Sanitation Data'!H146)),NA())</f>
        <v>#N/A</v>
      </c>
      <c r="AU152" s="505" t="e">
        <f ca="1">+IF(AND(ISNUMBER(OFFSET('Sanitation Data'!$I$4,0,10*ROW('Sanitation Data'!I146))),'Data Summary'!DJ152="Yes"),100-OFFSET('Sanitation Data'!$I$4,0,10*ROW('Sanitation Data'!I146)),NA())</f>
        <v>#N/A</v>
      </c>
      <c r="AV152" s="505" t="e">
        <f ca="1">+IF(AND(ISNUMBER(OFFSET('Sanitation Data'!$I$6,0,10*ROW('Sanitation Data'!I146))),'Data Summary'!DK152="Yes"),OFFSET('Sanitation Data'!$I$6,0,10*ROW('Sanitation Data'!I146)),NA())</f>
        <v>#N/A</v>
      </c>
      <c r="AW152" s="505" t="e">
        <f ca="1">+IF(AND(ISNUMBER(OFFSET('Sanitation Data'!$I$10,0,10*ROW('Sanitation Data'!I146))),'Data Summary'!DL152="Yes"),OFFSET('Sanitation Data'!$I$10,0,10*ROW('Sanitation Data'!I146)),NA())</f>
        <v>#N/A</v>
      </c>
      <c r="AX152" s="505" t="e">
        <f ca="1">+IF(AND(ISNUMBER(OFFSET('Sanitation Data'!$I$11,0,10*ROW('Sanitation Data'!I146))),'Data Summary'!DM152="Yes"),OFFSET('Sanitation Data'!$I$11,0,10*ROW('Sanitation Data'!I146)),NA())</f>
        <v>#N/A</v>
      </c>
      <c r="AY152" s="505" t="e">
        <f ca="1">+IF(AND(ISNUMBER(OFFSET('Sanitation Data'!$I$12,0,10*ROW('Sanitation Data'!I146))),'Data Summary'!DN152="Yes"),OFFSET('Sanitation Data'!$I$12,0,10*ROW('Sanitation Data'!I146)),NA())</f>
        <v>#N/A</v>
      </c>
      <c r="AZ152" s="506" t="e">
        <f ca="1">+IF(AND(ISNUMBER(OFFSET('Hygiene Data'!$D$5,0,10*ROW('Hygiene Data'!D146))),'Data Summary'!DO152="Yes"),OFFSET('Hygiene Data'!$D$5,0,10*ROW('Hygiene Data'!D146)),NA())</f>
        <v>#N/A</v>
      </c>
      <c r="BA152" s="506" t="e">
        <f ca="1">+IF(AND(ISNUMBER(OFFSET('Hygiene Data'!$D$7,0,10*ROW('Hygiene Data'!D146))),'Data Summary'!DP152="Yes"),OFFSET('Hygiene Data'!$D$7,0,10*ROW('Hygiene Data'!D146)),NA())</f>
        <v>#N/A</v>
      </c>
      <c r="BB152" s="506" t="e">
        <f ca="1">+IF(AND(ISNUMBER(OFFSET('Hygiene Data'!$D$9,0,10*ROW('Hygiene Data'!D146))),'Data Summary'!DQ152="Yes"),OFFSET('Hygiene Data'!$D$9,0,10*ROW('Hygiene Data'!D146)),NA())</f>
        <v>#N/A</v>
      </c>
      <c r="BC152" s="506" t="e">
        <f ca="1">+IF(AND(ISNUMBER(OFFSET('Hygiene Data'!$E$5,0,10*ROW('Hygiene Data'!E146))),'Data Summary'!DR152="Yes"),OFFSET('Hygiene Data'!$E$5,0,10*ROW('Hygiene Data'!E146)),NA())</f>
        <v>#N/A</v>
      </c>
      <c r="BD152" s="506" t="e">
        <f ca="1">+IF(AND(ISNUMBER(OFFSET('Hygiene Data'!$E$7,0,10*ROW('Hygiene Data'!E146))),'Data Summary'!DS152="Yes"),OFFSET('Hygiene Data'!$E$7,0,10*ROW('Hygiene Data'!E146)),NA())</f>
        <v>#N/A</v>
      </c>
      <c r="BE152" s="506" t="e">
        <f ca="1">+IF(AND(ISNUMBER(OFFSET('Hygiene Data'!$E$9,0,10*ROW('Hygiene Data'!E146))),'Data Summary'!DT152="Yes"),OFFSET('Hygiene Data'!$E$9,0,10*ROW('Hygiene Data'!E146)),NA())</f>
        <v>#N/A</v>
      </c>
      <c r="BF152" s="506" t="e">
        <f ca="1">+IF(AND(ISNUMBER(OFFSET('Hygiene Data'!$F$5,0,10*ROW('Hygiene Data'!F146))),'Data Summary'!DU152="Yes"),OFFSET('Hygiene Data'!$F$5,0,10*ROW('Hygiene Data'!F146)),NA())</f>
        <v>#N/A</v>
      </c>
      <c r="BG152" s="506" t="e">
        <f ca="1">+IF(AND(ISNUMBER(OFFSET('Hygiene Data'!$F$7,0,10*ROW('Hygiene Data'!F146))),'Data Summary'!DV152="Yes"),OFFSET('Hygiene Data'!$F$7,0,10*ROW('Hygiene Data'!F146)),NA())</f>
        <v>#N/A</v>
      </c>
      <c r="BH152" s="506" t="e">
        <f ca="1">+IF(AND(ISNUMBER(OFFSET('Hygiene Data'!$F$9,0,10*ROW('Hygiene Data'!F146))),'Data Summary'!DW152="Yes"),OFFSET('Hygiene Data'!$F$9,0,10*ROW('Hygiene Data'!F146)),NA())</f>
        <v>#N/A</v>
      </c>
      <c r="BI152" s="506" t="e">
        <f ca="1">+IF(AND(ISNUMBER(OFFSET('Hygiene Data'!$G$5,0,10*ROW('Hygiene Data'!G146))),'Data Summary'!DX152="Yes"),OFFSET('Hygiene Data'!$G$5,0,10*ROW('Hygiene Data'!G146)),NA())</f>
        <v>#N/A</v>
      </c>
      <c r="BJ152" s="506" t="e">
        <f ca="1">+IF(AND(ISNUMBER(OFFSET('Hygiene Data'!$G$7,0,10*ROW('Hygiene Data'!G146))),'Data Summary'!DY152="Yes"),OFFSET('Hygiene Data'!$G$7,0,10*ROW('Hygiene Data'!G146)),NA())</f>
        <v>#N/A</v>
      </c>
      <c r="BK152" s="506" t="e">
        <f ca="1">+IF(AND(ISNUMBER(OFFSET('Hygiene Data'!$G$9,0,10*ROW('Hygiene Data'!G146))),'Data Summary'!DZ152="Yes"),OFFSET('Hygiene Data'!$G$9,0,10*ROW('Hygiene Data'!G146)),NA())</f>
        <v>#N/A</v>
      </c>
      <c r="BL152" s="506" t="e">
        <f ca="1">+IF(AND(ISNUMBER(OFFSET('Hygiene Data'!$H$5,0,10*ROW('Hygiene Data'!H146))),'Data Summary'!EA152="Yes"),OFFSET('Hygiene Data'!$H$5,0,10*ROW('Hygiene Data'!H146)),NA())</f>
        <v>#N/A</v>
      </c>
      <c r="BM152" s="506" t="e">
        <f ca="1">+IF(AND(ISNUMBER(OFFSET('Hygiene Data'!$H$7,0,10*ROW('Hygiene Data'!H146))),'Data Summary'!EB152="Yes"),OFFSET('Hygiene Data'!$H$7,0,10*ROW('Hygiene Data'!H146)),NA())</f>
        <v>#N/A</v>
      </c>
      <c r="BN152" s="506" t="e">
        <f ca="1">+IF(AND(ISNUMBER(OFFSET('Hygiene Data'!$H$9,0,10*ROW('Hygiene Data'!H146))),'Data Summary'!EC152="Yes"),OFFSET('Hygiene Data'!$H$9,0,10*ROW('Hygiene Data'!H146)),NA())</f>
        <v>#N/A</v>
      </c>
      <c r="BO152" s="506" t="e">
        <f ca="1">+IF(AND(ISNUMBER(OFFSET('Hygiene Data'!$I$5,0,10*ROW('Hygiene Data'!I146))),'Data Summary'!ED152="Yes"),OFFSET('Hygiene Data'!$I$5,0,10*ROW('Hygiene Data'!I146)),NA())</f>
        <v>#N/A</v>
      </c>
      <c r="BP152" s="506" t="e">
        <f ca="1">+IF(AND(ISNUMBER(OFFSET('Hygiene Data'!$I$7,0,10*ROW('Hygiene Data'!I146))),'Data Summary'!EE152="Yes"),OFFSET('Hygiene Data'!$I$7,0,10*ROW('Hygiene Data'!I146)),NA())</f>
        <v>#N/A</v>
      </c>
      <c r="BQ152" s="506" t="e">
        <f ca="1">+IF(AND(ISNUMBER(OFFSET('Hygiene Data'!$I$9,0,10*ROW('Hygiene Data'!I146))),'Data Summary'!EF152="Yes"),OFFSET('Hygiene Data'!$I$9,0,10*ROW('Hygiene Data'!I146)),NA())</f>
        <v>#N/A</v>
      </c>
    </row>
    <row r="153" spans="1:69" x14ac:dyDescent="0.25">
      <c r="A153" s="502" t="e">
        <f ca="1">+RIGHT('Data Summary'!A153,LEN('Data Summary'!A153)-9)</f>
        <v>#VALUE!</v>
      </c>
      <c r="B153" s="476" t="str">
        <f ca="1">+IF(ISTEXT('Data Summary'!B153),'Data Summary'!B153,"")</f>
        <v/>
      </c>
      <c r="C153" s="503" t="e">
        <f ca="1">+VALUE('Data Summary'!C153)</f>
        <v>#VALUE!</v>
      </c>
      <c r="D153" s="504" t="e">
        <f ca="1">+IF(AND(ISNUMBER(OFFSET('Water Data'!$D$4,0,10*ROW('Water Data'!D147))),'Data Summary'!BS153="Yes"),100-OFFSET('Water Data'!$D$4,0,10*ROW('Water Data'!D147)),NA())</f>
        <v>#N/A</v>
      </c>
      <c r="E153" s="504" t="e">
        <f ca="1">+IF(AND(ISNUMBER(OFFSET('Water Data'!$D$6,0,10*ROW('Water Data'!D147))),'Data Summary'!BT153="Yes"),OFFSET('Water Data'!$D$6,0,10*ROW('Water Data'!D147)),NA())</f>
        <v>#N/A</v>
      </c>
      <c r="F153" s="504" t="e">
        <f ca="1">+IF(AND(ISNUMBER(OFFSET('Water Data'!$D$9,0,10*ROW('Water Data'!D147))),'Data Summary'!BU153="Yes"),OFFSET('Water Data'!$D$9,0,10*ROW('Water Data'!D147)),NA())</f>
        <v>#N/A</v>
      </c>
      <c r="G153" s="504" t="e">
        <f ca="1">+IF(AND(ISNUMBER(OFFSET('Water Data'!$E$4,0,10*ROW('Water Data'!E147))),'Data Summary'!BV153="Yes"),100-OFFSET('Water Data'!$E$4,0,10*ROW('Water Data'!E147)),NA())</f>
        <v>#N/A</v>
      </c>
      <c r="H153" s="504" t="e">
        <f ca="1">+IF(AND(ISNUMBER(OFFSET('Water Data'!$E$6,0,10*ROW('Water Data'!E147))),'Data Summary'!BW153="Yes"),OFFSET('Water Data'!$E$6,0,10*ROW('Water Data'!E147)),NA())</f>
        <v>#N/A</v>
      </c>
      <c r="I153" s="504" t="e">
        <f ca="1">+IF(AND(ISNUMBER(OFFSET('Water Data'!$E$9,0,10*ROW('Water Data'!E147))),'Data Summary'!BX153="Yes"),OFFSET('Water Data'!$E$9,0,10*ROW('Water Data'!E147)),NA())</f>
        <v>#N/A</v>
      </c>
      <c r="J153" s="504" t="e">
        <f ca="1">+IF(AND(ISNUMBER(OFFSET('Water Data'!$F$4,0,10*ROW('Water Data'!F147))),'Data Summary'!BY153="Yes"),100-OFFSET('Water Data'!$F$4,0,10*ROW('Water Data'!F147)),NA())</f>
        <v>#N/A</v>
      </c>
      <c r="K153" s="504" t="e">
        <f ca="1">+IF(AND(ISNUMBER(OFFSET('Water Data'!$F$6,0,10*ROW('Water Data'!F147))),'Data Summary'!BZ153="Yes"),OFFSET('Water Data'!$F$6,0,10*ROW('Water Data'!F147)),NA())</f>
        <v>#N/A</v>
      </c>
      <c r="L153" s="504" t="e">
        <f ca="1">+IF(AND(ISNUMBER(OFFSET('Water Data'!$F$9,0,10*ROW('Water Data'!F147))),'Data Summary'!CA153="Yes"),OFFSET('Water Data'!$F$9,0,10*ROW('Water Data'!F147)),NA())</f>
        <v>#N/A</v>
      </c>
      <c r="M153" s="504" t="e">
        <f ca="1">+IF(AND(ISNUMBER(OFFSET('Water Data'!$G$4,0,10*ROW('Water Data'!G147))),'Data Summary'!CB153="Yes"),100-OFFSET('Water Data'!$G$4,0,10*ROW('Water Data'!G147)),NA())</f>
        <v>#N/A</v>
      </c>
      <c r="N153" s="504" t="e">
        <f ca="1">+IF(AND(ISNUMBER(OFFSET('Water Data'!$G$6,0,10*ROW('Water Data'!G147))),'Data Summary'!CC153="Yes"),OFFSET('Water Data'!$G$6,0,10*ROW('Water Data'!G147)),NA())</f>
        <v>#N/A</v>
      </c>
      <c r="O153" s="504" t="e">
        <f ca="1">+IF(AND(ISNUMBER(OFFSET('Water Data'!$G$9,0,10*ROW('Water Data'!G147))),'Data Summary'!CD153="Yes"),OFFSET('Water Data'!$G$9,0,10*ROW('Water Data'!G147)),NA())</f>
        <v>#N/A</v>
      </c>
      <c r="P153" s="504" t="e">
        <f ca="1">+IF(AND(ISNUMBER(OFFSET('Water Data'!$H$4,0,10*ROW('Water Data'!H147))),'Data Summary'!CE153="Yes"),100-OFFSET('Water Data'!$H$4,0,10*ROW('Water Data'!H147)),NA())</f>
        <v>#N/A</v>
      </c>
      <c r="Q153" s="504" t="e">
        <f ca="1">+IF(AND(ISNUMBER(OFFSET('Water Data'!$H$6,0,10*ROW('Water Data'!H147))),'Data Summary'!CF153="Yes"),OFFSET('Water Data'!$H$6,0,10*ROW('Water Data'!H147)),NA())</f>
        <v>#N/A</v>
      </c>
      <c r="R153" s="504" t="e">
        <f ca="1">+IF(AND(ISNUMBER(OFFSET('Water Data'!$H$9,0,10*ROW('Water Data'!H147))),'Data Summary'!CG153="Yes"),OFFSET('Water Data'!$H$9,0,10*ROW('Water Data'!H147)),NA())</f>
        <v>#N/A</v>
      </c>
      <c r="S153" s="504" t="e">
        <f ca="1">+IF(AND(ISNUMBER(OFFSET('Water Data'!$I$4,0,10*ROW('Water Data'!I147))),'Data Summary'!CH153="Yes"),100-OFFSET('Water Data'!$I$4,0,10*ROW('Water Data'!I147)),NA())</f>
        <v>#N/A</v>
      </c>
      <c r="T153" s="504" t="e">
        <f ca="1">+IF(AND(ISNUMBER(OFFSET('Water Data'!$I$6,0,10*ROW('Water Data'!I147))),'Data Summary'!CI153="Yes"),OFFSET('Water Data'!$I$6,0,10*ROW('Water Data'!I147)),NA())</f>
        <v>#N/A</v>
      </c>
      <c r="U153" s="504" t="e">
        <f ca="1">+IF(AND(ISNUMBER(OFFSET('Water Data'!$I$9,0,10*ROW('Water Data'!I147))),'Data Summary'!CJ153="Yes"),OFFSET('Water Data'!$I$9,0,10*ROW('Water Data'!I147)),NA())</f>
        <v>#N/A</v>
      </c>
      <c r="V153" s="505" t="e">
        <f ca="1">+IF(AND(ISNUMBER(OFFSET('Sanitation Data'!$D$4,0,10*ROW('Sanitation Data'!D147))),'Data Summary'!CK153="Yes"),100-OFFSET('Sanitation Data'!$D$4,0,10*ROW('Sanitation Data'!D147)),NA())</f>
        <v>#N/A</v>
      </c>
      <c r="W153" s="505" t="e">
        <f ca="1">+IF(AND(ISNUMBER(OFFSET('Sanitation Data'!$D$6,0,10*ROW('Sanitation Data'!D147))),'Data Summary'!CL153="Yes"),OFFSET('Sanitation Data'!$D$6,0,10*ROW('Sanitation Data'!D147)),NA())</f>
        <v>#N/A</v>
      </c>
      <c r="X153" s="505" t="e">
        <f ca="1">+IF(AND(ISNUMBER(OFFSET('Sanitation Data'!$D$10,0,10*ROW('Sanitation Data'!D147))),'Data Summary'!CM153="Yes"),OFFSET('Sanitation Data'!$D$10,0,10*ROW('Sanitation Data'!D147)),NA())</f>
        <v>#N/A</v>
      </c>
      <c r="Y153" s="505" t="e">
        <f ca="1">+IF(AND(ISNUMBER(OFFSET('Sanitation Data'!$D$11,0,10*ROW('Sanitation Data'!D147))),'Data Summary'!CN153="Yes"),OFFSET('Sanitation Data'!$D$11,0,10*ROW('Sanitation Data'!D147)),NA())</f>
        <v>#N/A</v>
      </c>
      <c r="Z153" s="505" t="e">
        <f ca="1">+IF(AND(ISNUMBER(OFFSET('Sanitation Data'!$D$12,0,10*ROW('Sanitation Data'!D147))),'Data Summary'!CO153="Yes"),OFFSET('Sanitation Data'!$D$12,0,10*ROW('Sanitation Data'!D147)),NA())</f>
        <v>#N/A</v>
      </c>
      <c r="AA153" s="505" t="e">
        <f ca="1">+IF(AND(ISNUMBER(OFFSET('Sanitation Data'!$E$4,0,10*ROW('Sanitation Data'!E147))),'Data Summary'!CP153="Yes"),100-OFFSET('Sanitation Data'!$E$4,0,10*ROW('Sanitation Data'!E147)),NA())</f>
        <v>#N/A</v>
      </c>
      <c r="AB153" s="505" t="e">
        <f ca="1">+IF(AND(ISNUMBER(OFFSET('Sanitation Data'!$E$6,0,10*ROW('Sanitation Data'!E147))),'Data Summary'!CQ153="Yes"),OFFSET('Sanitation Data'!$E$6,0,10*ROW('Sanitation Data'!E147)),NA())</f>
        <v>#N/A</v>
      </c>
      <c r="AC153" s="505" t="e">
        <f ca="1">+IF(AND(ISNUMBER(OFFSET('Sanitation Data'!$E$10,0,10*ROW('Sanitation Data'!E147))),'Data Summary'!CR153="Yes"),OFFSET('Sanitation Data'!$E$10,0,10*ROW('Sanitation Data'!E147)),NA())</f>
        <v>#N/A</v>
      </c>
      <c r="AD153" s="505" t="e">
        <f ca="1">+IF(AND(ISNUMBER(OFFSET('Sanitation Data'!$E$11,0,10*ROW('Sanitation Data'!E147))),'Data Summary'!CS153="Yes"),OFFSET('Sanitation Data'!$E$11,0,10*ROW('Sanitation Data'!E147)),NA())</f>
        <v>#N/A</v>
      </c>
      <c r="AE153" s="505" t="e">
        <f ca="1">+IF(AND(ISNUMBER(OFFSET('Sanitation Data'!$E$12,0,10*ROW('Sanitation Data'!E147))),'Data Summary'!CT153="Yes"),OFFSET('Sanitation Data'!$E$12,0,10*ROW('Sanitation Data'!E147)),NA())</f>
        <v>#N/A</v>
      </c>
      <c r="AF153" s="505" t="e">
        <f ca="1">+IF(AND(ISNUMBER(OFFSET('Sanitation Data'!$F$4,0,10*ROW('Sanitation Data'!F147))),'Data Summary'!CU153="Yes"),100-OFFSET('Sanitation Data'!$F$4,0,10*ROW('Sanitation Data'!F147)),NA())</f>
        <v>#N/A</v>
      </c>
      <c r="AG153" s="505" t="e">
        <f ca="1">+IF(AND(ISNUMBER(OFFSET('Sanitation Data'!$F$6,0,10*ROW('Sanitation Data'!F147))),'Data Summary'!CV153="Yes"),OFFSET('Sanitation Data'!$F$6,0,10*ROW('Sanitation Data'!F147)),NA())</f>
        <v>#N/A</v>
      </c>
      <c r="AH153" s="505" t="e">
        <f ca="1">+IF(AND(ISNUMBER(OFFSET('Sanitation Data'!$F$10,0,10*ROW('Sanitation Data'!F147))),'Data Summary'!CW153="Yes"),OFFSET('Sanitation Data'!$F$10,0,10*ROW('Sanitation Data'!F147)),NA())</f>
        <v>#N/A</v>
      </c>
      <c r="AI153" s="505" t="e">
        <f ca="1">+IF(AND(ISNUMBER(OFFSET('Sanitation Data'!$F$11,0,10*ROW('Sanitation Data'!F147))),'Data Summary'!CX153="Yes"),OFFSET('Sanitation Data'!$F$11,0,10*ROW('Sanitation Data'!F147)),NA())</f>
        <v>#N/A</v>
      </c>
      <c r="AJ153" s="505" t="e">
        <f ca="1">+IF(AND(ISNUMBER(OFFSET('Sanitation Data'!$F$12,0,10*ROW('Sanitation Data'!F147))),'Data Summary'!CY153="Yes"),OFFSET('Sanitation Data'!$F$12,0,10*ROW('Sanitation Data'!F147)),NA())</f>
        <v>#N/A</v>
      </c>
      <c r="AK153" s="505" t="e">
        <f ca="1">+IF(AND(ISNUMBER(OFFSET('Sanitation Data'!$G$4,0,10*ROW('Sanitation Data'!G147))),'Data Summary'!CZ153="Yes"),100-OFFSET('Sanitation Data'!$G$4,0,10*ROW('Sanitation Data'!G147)),NA())</f>
        <v>#N/A</v>
      </c>
      <c r="AL153" s="505" t="e">
        <f ca="1">+IF(AND(ISNUMBER(OFFSET('Sanitation Data'!$G$6,0,10*ROW('Sanitation Data'!G147))),'Data Summary'!DA153="Yes"),OFFSET('Sanitation Data'!$G$6,0,10*ROW('Sanitation Data'!G147)),NA())</f>
        <v>#N/A</v>
      </c>
      <c r="AM153" s="505" t="e">
        <f ca="1">+IF(AND(ISNUMBER(OFFSET('Sanitation Data'!$G$10,0,10*ROW('Sanitation Data'!G147))),'Data Summary'!DB153="Yes"),OFFSET('Sanitation Data'!$G$10,0,10*ROW('Sanitation Data'!G147)),NA())</f>
        <v>#N/A</v>
      </c>
      <c r="AN153" s="505" t="e">
        <f ca="1">+IF(AND(ISNUMBER(OFFSET('Sanitation Data'!$G$11,0,10*ROW('Sanitation Data'!G147))),'Data Summary'!DC153="Yes"),OFFSET('Sanitation Data'!$G$11,0,10*ROW('Sanitation Data'!G147)),NA())</f>
        <v>#N/A</v>
      </c>
      <c r="AO153" s="505" t="e">
        <f ca="1">+IF(AND(ISNUMBER(OFFSET('Sanitation Data'!$G$12,0,10*ROW('Sanitation Data'!G147))),'Data Summary'!DD153="Yes"),OFFSET('Sanitation Data'!$G$12,0,10*ROW('Sanitation Data'!G147)),NA())</f>
        <v>#N/A</v>
      </c>
      <c r="AP153" s="505" t="e">
        <f ca="1">+IF(AND(ISNUMBER(OFFSET('Sanitation Data'!$H$4,0,10*ROW('Sanitation Data'!H147))),'Data Summary'!DE153="Yes"),100-OFFSET('Sanitation Data'!$H$4,0,10*ROW('Sanitation Data'!H147)),NA())</f>
        <v>#N/A</v>
      </c>
      <c r="AQ153" s="505" t="e">
        <f ca="1">+IF(AND(ISNUMBER(OFFSET('Sanitation Data'!$H$6,0,10*ROW('Sanitation Data'!H147))),'Data Summary'!DF153="Yes"),OFFSET('Sanitation Data'!$H$6,0,10*ROW('Sanitation Data'!H147)),NA())</f>
        <v>#N/A</v>
      </c>
      <c r="AR153" s="505" t="e">
        <f ca="1">+IF(AND(ISNUMBER(OFFSET('Sanitation Data'!$H$10,0,10*ROW('Sanitation Data'!H147))),'Data Summary'!DG153="Yes"),OFFSET('Sanitation Data'!$H$10,0,10*ROW('Sanitation Data'!H147)),NA())</f>
        <v>#N/A</v>
      </c>
      <c r="AS153" s="505" t="e">
        <f ca="1">+IF(AND(ISNUMBER(OFFSET('Sanitation Data'!$H$11,0,10*ROW('Sanitation Data'!H147))),'Data Summary'!DH153="Yes"),OFFSET('Sanitation Data'!$H$11,0,10*ROW('Sanitation Data'!H147)),NA())</f>
        <v>#N/A</v>
      </c>
      <c r="AT153" s="505" t="e">
        <f ca="1">+IF(AND(ISNUMBER(OFFSET('Sanitation Data'!$H$12,0,10*ROW('Sanitation Data'!H147))),'Data Summary'!DI153="Yes"),OFFSET('Sanitation Data'!$H$12,0,10*ROW('Sanitation Data'!H147)),NA())</f>
        <v>#N/A</v>
      </c>
      <c r="AU153" s="505" t="e">
        <f ca="1">+IF(AND(ISNUMBER(OFFSET('Sanitation Data'!$I$4,0,10*ROW('Sanitation Data'!I147))),'Data Summary'!DJ153="Yes"),100-OFFSET('Sanitation Data'!$I$4,0,10*ROW('Sanitation Data'!I147)),NA())</f>
        <v>#N/A</v>
      </c>
      <c r="AV153" s="505" t="e">
        <f ca="1">+IF(AND(ISNUMBER(OFFSET('Sanitation Data'!$I$6,0,10*ROW('Sanitation Data'!I147))),'Data Summary'!DK153="Yes"),OFFSET('Sanitation Data'!$I$6,0,10*ROW('Sanitation Data'!I147)),NA())</f>
        <v>#N/A</v>
      </c>
      <c r="AW153" s="505" t="e">
        <f ca="1">+IF(AND(ISNUMBER(OFFSET('Sanitation Data'!$I$10,0,10*ROW('Sanitation Data'!I147))),'Data Summary'!DL153="Yes"),OFFSET('Sanitation Data'!$I$10,0,10*ROW('Sanitation Data'!I147)),NA())</f>
        <v>#N/A</v>
      </c>
      <c r="AX153" s="505" t="e">
        <f ca="1">+IF(AND(ISNUMBER(OFFSET('Sanitation Data'!$I$11,0,10*ROW('Sanitation Data'!I147))),'Data Summary'!DM153="Yes"),OFFSET('Sanitation Data'!$I$11,0,10*ROW('Sanitation Data'!I147)),NA())</f>
        <v>#N/A</v>
      </c>
      <c r="AY153" s="505" t="e">
        <f ca="1">+IF(AND(ISNUMBER(OFFSET('Sanitation Data'!$I$12,0,10*ROW('Sanitation Data'!I147))),'Data Summary'!DN153="Yes"),OFFSET('Sanitation Data'!$I$12,0,10*ROW('Sanitation Data'!I147)),NA())</f>
        <v>#N/A</v>
      </c>
      <c r="AZ153" s="506" t="e">
        <f ca="1">+IF(AND(ISNUMBER(OFFSET('Hygiene Data'!$D$5,0,10*ROW('Hygiene Data'!D147))),'Data Summary'!DO153="Yes"),OFFSET('Hygiene Data'!$D$5,0,10*ROW('Hygiene Data'!D147)),NA())</f>
        <v>#N/A</v>
      </c>
      <c r="BA153" s="506" t="e">
        <f ca="1">+IF(AND(ISNUMBER(OFFSET('Hygiene Data'!$D$7,0,10*ROW('Hygiene Data'!D147))),'Data Summary'!DP153="Yes"),OFFSET('Hygiene Data'!$D$7,0,10*ROW('Hygiene Data'!D147)),NA())</f>
        <v>#N/A</v>
      </c>
      <c r="BB153" s="506" t="e">
        <f ca="1">+IF(AND(ISNUMBER(OFFSET('Hygiene Data'!$D$9,0,10*ROW('Hygiene Data'!D147))),'Data Summary'!DQ153="Yes"),OFFSET('Hygiene Data'!$D$9,0,10*ROW('Hygiene Data'!D147)),NA())</f>
        <v>#N/A</v>
      </c>
      <c r="BC153" s="506" t="e">
        <f ca="1">+IF(AND(ISNUMBER(OFFSET('Hygiene Data'!$E$5,0,10*ROW('Hygiene Data'!E147))),'Data Summary'!DR153="Yes"),OFFSET('Hygiene Data'!$E$5,0,10*ROW('Hygiene Data'!E147)),NA())</f>
        <v>#N/A</v>
      </c>
      <c r="BD153" s="506" t="e">
        <f ca="1">+IF(AND(ISNUMBER(OFFSET('Hygiene Data'!$E$7,0,10*ROW('Hygiene Data'!E147))),'Data Summary'!DS153="Yes"),OFFSET('Hygiene Data'!$E$7,0,10*ROW('Hygiene Data'!E147)),NA())</f>
        <v>#N/A</v>
      </c>
      <c r="BE153" s="506" t="e">
        <f ca="1">+IF(AND(ISNUMBER(OFFSET('Hygiene Data'!$E$9,0,10*ROW('Hygiene Data'!E147))),'Data Summary'!DT153="Yes"),OFFSET('Hygiene Data'!$E$9,0,10*ROW('Hygiene Data'!E147)),NA())</f>
        <v>#N/A</v>
      </c>
      <c r="BF153" s="506" t="e">
        <f ca="1">+IF(AND(ISNUMBER(OFFSET('Hygiene Data'!$F$5,0,10*ROW('Hygiene Data'!F147))),'Data Summary'!DU153="Yes"),OFFSET('Hygiene Data'!$F$5,0,10*ROW('Hygiene Data'!F147)),NA())</f>
        <v>#N/A</v>
      </c>
      <c r="BG153" s="506" t="e">
        <f ca="1">+IF(AND(ISNUMBER(OFFSET('Hygiene Data'!$F$7,0,10*ROW('Hygiene Data'!F147))),'Data Summary'!DV153="Yes"),OFFSET('Hygiene Data'!$F$7,0,10*ROW('Hygiene Data'!F147)),NA())</f>
        <v>#N/A</v>
      </c>
      <c r="BH153" s="506" t="e">
        <f ca="1">+IF(AND(ISNUMBER(OFFSET('Hygiene Data'!$F$9,0,10*ROW('Hygiene Data'!F147))),'Data Summary'!DW153="Yes"),OFFSET('Hygiene Data'!$F$9,0,10*ROW('Hygiene Data'!F147)),NA())</f>
        <v>#N/A</v>
      </c>
      <c r="BI153" s="506" t="e">
        <f ca="1">+IF(AND(ISNUMBER(OFFSET('Hygiene Data'!$G$5,0,10*ROW('Hygiene Data'!G147))),'Data Summary'!DX153="Yes"),OFFSET('Hygiene Data'!$G$5,0,10*ROW('Hygiene Data'!G147)),NA())</f>
        <v>#N/A</v>
      </c>
      <c r="BJ153" s="506" t="e">
        <f ca="1">+IF(AND(ISNUMBER(OFFSET('Hygiene Data'!$G$7,0,10*ROW('Hygiene Data'!G147))),'Data Summary'!DY153="Yes"),OFFSET('Hygiene Data'!$G$7,0,10*ROW('Hygiene Data'!G147)),NA())</f>
        <v>#N/A</v>
      </c>
      <c r="BK153" s="506" t="e">
        <f ca="1">+IF(AND(ISNUMBER(OFFSET('Hygiene Data'!$G$9,0,10*ROW('Hygiene Data'!G147))),'Data Summary'!DZ153="Yes"),OFFSET('Hygiene Data'!$G$9,0,10*ROW('Hygiene Data'!G147)),NA())</f>
        <v>#N/A</v>
      </c>
      <c r="BL153" s="506" t="e">
        <f ca="1">+IF(AND(ISNUMBER(OFFSET('Hygiene Data'!$H$5,0,10*ROW('Hygiene Data'!H147))),'Data Summary'!EA153="Yes"),OFFSET('Hygiene Data'!$H$5,0,10*ROW('Hygiene Data'!H147)),NA())</f>
        <v>#N/A</v>
      </c>
      <c r="BM153" s="506" t="e">
        <f ca="1">+IF(AND(ISNUMBER(OFFSET('Hygiene Data'!$H$7,0,10*ROW('Hygiene Data'!H147))),'Data Summary'!EB153="Yes"),OFFSET('Hygiene Data'!$H$7,0,10*ROW('Hygiene Data'!H147)),NA())</f>
        <v>#N/A</v>
      </c>
      <c r="BN153" s="506" t="e">
        <f ca="1">+IF(AND(ISNUMBER(OFFSET('Hygiene Data'!$H$9,0,10*ROW('Hygiene Data'!H147))),'Data Summary'!EC153="Yes"),OFFSET('Hygiene Data'!$H$9,0,10*ROW('Hygiene Data'!H147)),NA())</f>
        <v>#N/A</v>
      </c>
      <c r="BO153" s="506" t="e">
        <f ca="1">+IF(AND(ISNUMBER(OFFSET('Hygiene Data'!$I$5,0,10*ROW('Hygiene Data'!I147))),'Data Summary'!ED153="Yes"),OFFSET('Hygiene Data'!$I$5,0,10*ROW('Hygiene Data'!I147)),NA())</f>
        <v>#N/A</v>
      </c>
      <c r="BP153" s="506" t="e">
        <f ca="1">+IF(AND(ISNUMBER(OFFSET('Hygiene Data'!$I$7,0,10*ROW('Hygiene Data'!I147))),'Data Summary'!EE153="Yes"),OFFSET('Hygiene Data'!$I$7,0,10*ROW('Hygiene Data'!I147)),NA())</f>
        <v>#N/A</v>
      </c>
      <c r="BQ153" s="506" t="e">
        <f ca="1">+IF(AND(ISNUMBER(OFFSET('Hygiene Data'!$I$9,0,10*ROW('Hygiene Data'!I147))),'Data Summary'!EF153="Yes"),OFFSET('Hygiene Data'!$I$9,0,10*ROW('Hygiene Data'!I147)),NA())</f>
        <v>#N/A</v>
      </c>
    </row>
    <row r="154" spans="1:69" x14ac:dyDescent="0.25">
      <c r="A154" s="502" t="e">
        <f ca="1">+RIGHT('Data Summary'!A154,LEN('Data Summary'!A154)-9)</f>
        <v>#VALUE!</v>
      </c>
      <c r="B154" s="476" t="str">
        <f ca="1">+IF(ISTEXT('Data Summary'!B154),'Data Summary'!B154,"")</f>
        <v/>
      </c>
      <c r="C154" s="503" t="e">
        <f ca="1">+VALUE('Data Summary'!C154)</f>
        <v>#VALUE!</v>
      </c>
      <c r="D154" s="504" t="e">
        <f ca="1">+IF(AND(ISNUMBER(OFFSET('Water Data'!$D$4,0,10*ROW('Water Data'!D148))),'Data Summary'!BS154="Yes"),100-OFFSET('Water Data'!$D$4,0,10*ROW('Water Data'!D148)),NA())</f>
        <v>#N/A</v>
      </c>
      <c r="E154" s="504" t="e">
        <f ca="1">+IF(AND(ISNUMBER(OFFSET('Water Data'!$D$6,0,10*ROW('Water Data'!D148))),'Data Summary'!BT154="Yes"),OFFSET('Water Data'!$D$6,0,10*ROW('Water Data'!D148)),NA())</f>
        <v>#N/A</v>
      </c>
      <c r="F154" s="504" t="e">
        <f ca="1">+IF(AND(ISNUMBER(OFFSET('Water Data'!$D$9,0,10*ROW('Water Data'!D148))),'Data Summary'!BU154="Yes"),OFFSET('Water Data'!$D$9,0,10*ROW('Water Data'!D148)),NA())</f>
        <v>#N/A</v>
      </c>
      <c r="G154" s="504" t="e">
        <f ca="1">+IF(AND(ISNUMBER(OFFSET('Water Data'!$E$4,0,10*ROW('Water Data'!E148))),'Data Summary'!BV154="Yes"),100-OFFSET('Water Data'!$E$4,0,10*ROW('Water Data'!E148)),NA())</f>
        <v>#N/A</v>
      </c>
      <c r="H154" s="504" t="e">
        <f ca="1">+IF(AND(ISNUMBER(OFFSET('Water Data'!$E$6,0,10*ROW('Water Data'!E148))),'Data Summary'!BW154="Yes"),OFFSET('Water Data'!$E$6,0,10*ROW('Water Data'!E148)),NA())</f>
        <v>#N/A</v>
      </c>
      <c r="I154" s="504" t="e">
        <f ca="1">+IF(AND(ISNUMBER(OFFSET('Water Data'!$E$9,0,10*ROW('Water Data'!E148))),'Data Summary'!BX154="Yes"),OFFSET('Water Data'!$E$9,0,10*ROW('Water Data'!E148)),NA())</f>
        <v>#N/A</v>
      </c>
      <c r="J154" s="504" t="e">
        <f ca="1">+IF(AND(ISNUMBER(OFFSET('Water Data'!$F$4,0,10*ROW('Water Data'!F148))),'Data Summary'!BY154="Yes"),100-OFFSET('Water Data'!$F$4,0,10*ROW('Water Data'!F148)),NA())</f>
        <v>#N/A</v>
      </c>
      <c r="K154" s="504" t="e">
        <f ca="1">+IF(AND(ISNUMBER(OFFSET('Water Data'!$F$6,0,10*ROW('Water Data'!F148))),'Data Summary'!BZ154="Yes"),OFFSET('Water Data'!$F$6,0,10*ROW('Water Data'!F148)),NA())</f>
        <v>#N/A</v>
      </c>
      <c r="L154" s="504" t="e">
        <f ca="1">+IF(AND(ISNUMBER(OFFSET('Water Data'!$F$9,0,10*ROW('Water Data'!F148))),'Data Summary'!CA154="Yes"),OFFSET('Water Data'!$F$9,0,10*ROW('Water Data'!F148)),NA())</f>
        <v>#N/A</v>
      </c>
      <c r="M154" s="504" t="e">
        <f ca="1">+IF(AND(ISNUMBER(OFFSET('Water Data'!$G$4,0,10*ROW('Water Data'!G148))),'Data Summary'!CB154="Yes"),100-OFFSET('Water Data'!$G$4,0,10*ROW('Water Data'!G148)),NA())</f>
        <v>#N/A</v>
      </c>
      <c r="N154" s="504" t="e">
        <f ca="1">+IF(AND(ISNUMBER(OFFSET('Water Data'!$G$6,0,10*ROW('Water Data'!G148))),'Data Summary'!CC154="Yes"),OFFSET('Water Data'!$G$6,0,10*ROW('Water Data'!G148)),NA())</f>
        <v>#N/A</v>
      </c>
      <c r="O154" s="504" t="e">
        <f ca="1">+IF(AND(ISNUMBER(OFFSET('Water Data'!$G$9,0,10*ROW('Water Data'!G148))),'Data Summary'!CD154="Yes"),OFFSET('Water Data'!$G$9,0,10*ROW('Water Data'!G148)),NA())</f>
        <v>#N/A</v>
      </c>
      <c r="P154" s="504" t="e">
        <f ca="1">+IF(AND(ISNUMBER(OFFSET('Water Data'!$H$4,0,10*ROW('Water Data'!H148))),'Data Summary'!CE154="Yes"),100-OFFSET('Water Data'!$H$4,0,10*ROW('Water Data'!H148)),NA())</f>
        <v>#N/A</v>
      </c>
      <c r="Q154" s="504" t="e">
        <f ca="1">+IF(AND(ISNUMBER(OFFSET('Water Data'!$H$6,0,10*ROW('Water Data'!H148))),'Data Summary'!CF154="Yes"),OFFSET('Water Data'!$H$6,0,10*ROW('Water Data'!H148)),NA())</f>
        <v>#N/A</v>
      </c>
      <c r="R154" s="504" t="e">
        <f ca="1">+IF(AND(ISNUMBER(OFFSET('Water Data'!$H$9,0,10*ROW('Water Data'!H148))),'Data Summary'!CG154="Yes"),OFFSET('Water Data'!$H$9,0,10*ROW('Water Data'!H148)),NA())</f>
        <v>#N/A</v>
      </c>
      <c r="S154" s="504" t="e">
        <f ca="1">+IF(AND(ISNUMBER(OFFSET('Water Data'!$I$4,0,10*ROW('Water Data'!I148))),'Data Summary'!CH154="Yes"),100-OFFSET('Water Data'!$I$4,0,10*ROW('Water Data'!I148)),NA())</f>
        <v>#N/A</v>
      </c>
      <c r="T154" s="504" t="e">
        <f ca="1">+IF(AND(ISNUMBER(OFFSET('Water Data'!$I$6,0,10*ROW('Water Data'!I148))),'Data Summary'!CI154="Yes"),OFFSET('Water Data'!$I$6,0,10*ROW('Water Data'!I148)),NA())</f>
        <v>#N/A</v>
      </c>
      <c r="U154" s="504" t="e">
        <f ca="1">+IF(AND(ISNUMBER(OFFSET('Water Data'!$I$9,0,10*ROW('Water Data'!I148))),'Data Summary'!CJ154="Yes"),OFFSET('Water Data'!$I$9,0,10*ROW('Water Data'!I148)),NA())</f>
        <v>#N/A</v>
      </c>
      <c r="V154" s="505" t="e">
        <f ca="1">+IF(AND(ISNUMBER(OFFSET('Sanitation Data'!$D$4,0,10*ROW('Sanitation Data'!D148))),'Data Summary'!CK154="Yes"),100-OFFSET('Sanitation Data'!$D$4,0,10*ROW('Sanitation Data'!D148)),NA())</f>
        <v>#N/A</v>
      </c>
      <c r="W154" s="505" t="e">
        <f ca="1">+IF(AND(ISNUMBER(OFFSET('Sanitation Data'!$D$6,0,10*ROW('Sanitation Data'!D148))),'Data Summary'!CL154="Yes"),OFFSET('Sanitation Data'!$D$6,0,10*ROW('Sanitation Data'!D148)),NA())</f>
        <v>#N/A</v>
      </c>
      <c r="X154" s="505" t="e">
        <f ca="1">+IF(AND(ISNUMBER(OFFSET('Sanitation Data'!$D$10,0,10*ROW('Sanitation Data'!D148))),'Data Summary'!CM154="Yes"),OFFSET('Sanitation Data'!$D$10,0,10*ROW('Sanitation Data'!D148)),NA())</f>
        <v>#N/A</v>
      </c>
      <c r="Y154" s="505" t="e">
        <f ca="1">+IF(AND(ISNUMBER(OFFSET('Sanitation Data'!$D$11,0,10*ROW('Sanitation Data'!D148))),'Data Summary'!CN154="Yes"),OFFSET('Sanitation Data'!$D$11,0,10*ROW('Sanitation Data'!D148)),NA())</f>
        <v>#N/A</v>
      </c>
      <c r="Z154" s="505" t="e">
        <f ca="1">+IF(AND(ISNUMBER(OFFSET('Sanitation Data'!$D$12,0,10*ROW('Sanitation Data'!D148))),'Data Summary'!CO154="Yes"),OFFSET('Sanitation Data'!$D$12,0,10*ROW('Sanitation Data'!D148)),NA())</f>
        <v>#N/A</v>
      </c>
      <c r="AA154" s="505" t="e">
        <f ca="1">+IF(AND(ISNUMBER(OFFSET('Sanitation Data'!$E$4,0,10*ROW('Sanitation Data'!E148))),'Data Summary'!CP154="Yes"),100-OFFSET('Sanitation Data'!$E$4,0,10*ROW('Sanitation Data'!E148)),NA())</f>
        <v>#N/A</v>
      </c>
      <c r="AB154" s="505" t="e">
        <f ca="1">+IF(AND(ISNUMBER(OFFSET('Sanitation Data'!$E$6,0,10*ROW('Sanitation Data'!E148))),'Data Summary'!CQ154="Yes"),OFFSET('Sanitation Data'!$E$6,0,10*ROW('Sanitation Data'!E148)),NA())</f>
        <v>#N/A</v>
      </c>
      <c r="AC154" s="505" t="e">
        <f ca="1">+IF(AND(ISNUMBER(OFFSET('Sanitation Data'!$E$10,0,10*ROW('Sanitation Data'!E148))),'Data Summary'!CR154="Yes"),OFFSET('Sanitation Data'!$E$10,0,10*ROW('Sanitation Data'!E148)),NA())</f>
        <v>#N/A</v>
      </c>
      <c r="AD154" s="505" t="e">
        <f ca="1">+IF(AND(ISNUMBER(OFFSET('Sanitation Data'!$E$11,0,10*ROW('Sanitation Data'!E148))),'Data Summary'!CS154="Yes"),OFFSET('Sanitation Data'!$E$11,0,10*ROW('Sanitation Data'!E148)),NA())</f>
        <v>#N/A</v>
      </c>
      <c r="AE154" s="505" t="e">
        <f ca="1">+IF(AND(ISNUMBER(OFFSET('Sanitation Data'!$E$12,0,10*ROW('Sanitation Data'!E148))),'Data Summary'!CT154="Yes"),OFFSET('Sanitation Data'!$E$12,0,10*ROW('Sanitation Data'!E148)),NA())</f>
        <v>#N/A</v>
      </c>
      <c r="AF154" s="505" t="e">
        <f ca="1">+IF(AND(ISNUMBER(OFFSET('Sanitation Data'!$F$4,0,10*ROW('Sanitation Data'!F148))),'Data Summary'!CU154="Yes"),100-OFFSET('Sanitation Data'!$F$4,0,10*ROW('Sanitation Data'!F148)),NA())</f>
        <v>#N/A</v>
      </c>
      <c r="AG154" s="505" t="e">
        <f ca="1">+IF(AND(ISNUMBER(OFFSET('Sanitation Data'!$F$6,0,10*ROW('Sanitation Data'!F148))),'Data Summary'!CV154="Yes"),OFFSET('Sanitation Data'!$F$6,0,10*ROW('Sanitation Data'!F148)),NA())</f>
        <v>#N/A</v>
      </c>
      <c r="AH154" s="505" t="e">
        <f ca="1">+IF(AND(ISNUMBER(OFFSET('Sanitation Data'!$F$10,0,10*ROW('Sanitation Data'!F148))),'Data Summary'!CW154="Yes"),OFFSET('Sanitation Data'!$F$10,0,10*ROW('Sanitation Data'!F148)),NA())</f>
        <v>#N/A</v>
      </c>
      <c r="AI154" s="505" t="e">
        <f ca="1">+IF(AND(ISNUMBER(OFFSET('Sanitation Data'!$F$11,0,10*ROW('Sanitation Data'!F148))),'Data Summary'!CX154="Yes"),OFFSET('Sanitation Data'!$F$11,0,10*ROW('Sanitation Data'!F148)),NA())</f>
        <v>#N/A</v>
      </c>
      <c r="AJ154" s="505" t="e">
        <f ca="1">+IF(AND(ISNUMBER(OFFSET('Sanitation Data'!$F$12,0,10*ROW('Sanitation Data'!F148))),'Data Summary'!CY154="Yes"),OFFSET('Sanitation Data'!$F$12,0,10*ROW('Sanitation Data'!F148)),NA())</f>
        <v>#N/A</v>
      </c>
      <c r="AK154" s="505" t="e">
        <f ca="1">+IF(AND(ISNUMBER(OFFSET('Sanitation Data'!$G$4,0,10*ROW('Sanitation Data'!G148))),'Data Summary'!CZ154="Yes"),100-OFFSET('Sanitation Data'!$G$4,0,10*ROW('Sanitation Data'!G148)),NA())</f>
        <v>#N/A</v>
      </c>
      <c r="AL154" s="505" t="e">
        <f ca="1">+IF(AND(ISNUMBER(OFFSET('Sanitation Data'!$G$6,0,10*ROW('Sanitation Data'!G148))),'Data Summary'!DA154="Yes"),OFFSET('Sanitation Data'!$G$6,0,10*ROW('Sanitation Data'!G148)),NA())</f>
        <v>#N/A</v>
      </c>
      <c r="AM154" s="505" t="e">
        <f ca="1">+IF(AND(ISNUMBER(OFFSET('Sanitation Data'!$G$10,0,10*ROW('Sanitation Data'!G148))),'Data Summary'!DB154="Yes"),OFFSET('Sanitation Data'!$G$10,0,10*ROW('Sanitation Data'!G148)),NA())</f>
        <v>#N/A</v>
      </c>
      <c r="AN154" s="505" t="e">
        <f ca="1">+IF(AND(ISNUMBER(OFFSET('Sanitation Data'!$G$11,0,10*ROW('Sanitation Data'!G148))),'Data Summary'!DC154="Yes"),OFFSET('Sanitation Data'!$G$11,0,10*ROW('Sanitation Data'!G148)),NA())</f>
        <v>#N/A</v>
      </c>
      <c r="AO154" s="505" t="e">
        <f ca="1">+IF(AND(ISNUMBER(OFFSET('Sanitation Data'!$G$12,0,10*ROW('Sanitation Data'!G148))),'Data Summary'!DD154="Yes"),OFFSET('Sanitation Data'!$G$12,0,10*ROW('Sanitation Data'!G148)),NA())</f>
        <v>#N/A</v>
      </c>
      <c r="AP154" s="505" t="e">
        <f ca="1">+IF(AND(ISNUMBER(OFFSET('Sanitation Data'!$H$4,0,10*ROW('Sanitation Data'!H148))),'Data Summary'!DE154="Yes"),100-OFFSET('Sanitation Data'!$H$4,0,10*ROW('Sanitation Data'!H148)),NA())</f>
        <v>#N/A</v>
      </c>
      <c r="AQ154" s="505" t="e">
        <f ca="1">+IF(AND(ISNUMBER(OFFSET('Sanitation Data'!$H$6,0,10*ROW('Sanitation Data'!H148))),'Data Summary'!DF154="Yes"),OFFSET('Sanitation Data'!$H$6,0,10*ROW('Sanitation Data'!H148)),NA())</f>
        <v>#N/A</v>
      </c>
      <c r="AR154" s="505" t="e">
        <f ca="1">+IF(AND(ISNUMBER(OFFSET('Sanitation Data'!$H$10,0,10*ROW('Sanitation Data'!H148))),'Data Summary'!DG154="Yes"),OFFSET('Sanitation Data'!$H$10,0,10*ROW('Sanitation Data'!H148)),NA())</f>
        <v>#N/A</v>
      </c>
      <c r="AS154" s="505" t="e">
        <f ca="1">+IF(AND(ISNUMBER(OFFSET('Sanitation Data'!$H$11,0,10*ROW('Sanitation Data'!H148))),'Data Summary'!DH154="Yes"),OFFSET('Sanitation Data'!$H$11,0,10*ROW('Sanitation Data'!H148)),NA())</f>
        <v>#N/A</v>
      </c>
      <c r="AT154" s="505" t="e">
        <f ca="1">+IF(AND(ISNUMBER(OFFSET('Sanitation Data'!$H$12,0,10*ROW('Sanitation Data'!H148))),'Data Summary'!DI154="Yes"),OFFSET('Sanitation Data'!$H$12,0,10*ROW('Sanitation Data'!H148)),NA())</f>
        <v>#N/A</v>
      </c>
      <c r="AU154" s="505" t="e">
        <f ca="1">+IF(AND(ISNUMBER(OFFSET('Sanitation Data'!$I$4,0,10*ROW('Sanitation Data'!I148))),'Data Summary'!DJ154="Yes"),100-OFFSET('Sanitation Data'!$I$4,0,10*ROW('Sanitation Data'!I148)),NA())</f>
        <v>#N/A</v>
      </c>
      <c r="AV154" s="505" t="e">
        <f ca="1">+IF(AND(ISNUMBER(OFFSET('Sanitation Data'!$I$6,0,10*ROW('Sanitation Data'!I148))),'Data Summary'!DK154="Yes"),OFFSET('Sanitation Data'!$I$6,0,10*ROW('Sanitation Data'!I148)),NA())</f>
        <v>#N/A</v>
      </c>
      <c r="AW154" s="505" t="e">
        <f ca="1">+IF(AND(ISNUMBER(OFFSET('Sanitation Data'!$I$10,0,10*ROW('Sanitation Data'!I148))),'Data Summary'!DL154="Yes"),OFFSET('Sanitation Data'!$I$10,0,10*ROW('Sanitation Data'!I148)),NA())</f>
        <v>#N/A</v>
      </c>
      <c r="AX154" s="505" t="e">
        <f ca="1">+IF(AND(ISNUMBER(OFFSET('Sanitation Data'!$I$11,0,10*ROW('Sanitation Data'!I148))),'Data Summary'!DM154="Yes"),OFFSET('Sanitation Data'!$I$11,0,10*ROW('Sanitation Data'!I148)),NA())</f>
        <v>#N/A</v>
      </c>
      <c r="AY154" s="505" t="e">
        <f ca="1">+IF(AND(ISNUMBER(OFFSET('Sanitation Data'!$I$12,0,10*ROW('Sanitation Data'!I148))),'Data Summary'!DN154="Yes"),OFFSET('Sanitation Data'!$I$12,0,10*ROW('Sanitation Data'!I148)),NA())</f>
        <v>#N/A</v>
      </c>
      <c r="AZ154" s="506" t="e">
        <f ca="1">+IF(AND(ISNUMBER(OFFSET('Hygiene Data'!$D$5,0,10*ROW('Hygiene Data'!D148))),'Data Summary'!DO154="Yes"),OFFSET('Hygiene Data'!$D$5,0,10*ROW('Hygiene Data'!D148)),NA())</f>
        <v>#N/A</v>
      </c>
      <c r="BA154" s="506" t="e">
        <f ca="1">+IF(AND(ISNUMBER(OFFSET('Hygiene Data'!$D$7,0,10*ROW('Hygiene Data'!D148))),'Data Summary'!DP154="Yes"),OFFSET('Hygiene Data'!$D$7,0,10*ROW('Hygiene Data'!D148)),NA())</f>
        <v>#N/A</v>
      </c>
      <c r="BB154" s="506" t="e">
        <f ca="1">+IF(AND(ISNUMBER(OFFSET('Hygiene Data'!$D$9,0,10*ROW('Hygiene Data'!D148))),'Data Summary'!DQ154="Yes"),OFFSET('Hygiene Data'!$D$9,0,10*ROW('Hygiene Data'!D148)),NA())</f>
        <v>#N/A</v>
      </c>
      <c r="BC154" s="506" t="e">
        <f ca="1">+IF(AND(ISNUMBER(OFFSET('Hygiene Data'!$E$5,0,10*ROW('Hygiene Data'!E148))),'Data Summary'!DR154="Yes"),OFFSET('Hygiene Data'!$E$5,0,10*ROW('Hygiene Data'!E148)),NA())</f>
        <v>#N/A</v>
      </c>
      <c r="BD154" s="506" t="e">
        <f ca="1">+IF(AND(ISNUMBER(OFFSET('Hygiene Data'!$E$7,0,10*ROW('Hygiene Data'!E148))),'Data Summary'!DS154="Yes"),OFFSET('Hygiene Data'!$E$7,0,10*ROW('Hygiene Data'!E148)),NA())</f>
        <v>#N/A</v>
      </c>
      <c r="BE154" s="506" t="e">
        <f ca="1">+IF(AND(ISNUMBER(OFFSET('Hygiene Data'!$E$9,0,10*ROW('Hygiene Data'!E148))),'Data Summary'!DT154="Yes"),OFFSET('Hygiene Data'!$E$9,0,10*ROW('Hygiene Data'!E148)),NA())</f>
        <v>#N/A</v>
      </c>
      <c r="BF154" s="506" t="e">
        <f ca="1">+IF(AND(ISNUMBER(OFFSET('Hygiene Data'!$F$5,0,10*ROW('Hygiene Data'!F148))),'Data Summary'!DU154="Yes"),OFFSET('Hygiene Data'!$F$5,0,10*ROW('Hygiene Data'!F148)),NA())</f>
        <v>#N/A</v>
      </c>
      <c r="BG154" s="506" t="e">
        <f ca="1">+IF(AND(ISNUMBER(OFFSET('Hygiene Data'!$F$7,0,10*ROW('Hygiene Data'!F148))),'Data Summary'!DV154="Yes"),OFFSET('Hygiene Data'!$F$7,0,10*ROW('Hygiene Data'!F148)),NA())</f>
        <v>#N/A</v>
      </c>
      <c r="BH154" s="506" t="e">
        <f ca="1">+IF(AND(ISNUMBER(OFFSET('Hygiene Data'!$F$9,0,10*ROW('Hygiene Data'!F148))),'Data Summary'!DW154="Yes"),OFFSET('Hygiene Data'!$F$9,0,10*ROW('Hygiene Data'!F148)),NA())</f>
        <v>#N/A</v>
      </c>
      <c r="BI154" s="506" t="e">
        <f ca="1">+IF(AND(ISNUMBER(OFFSET('Hygiene Data'!$G$5,0,10*ROW('Hygiene Data'!G148))),'Data Summary'!DX154="Yes"),OFFSET('Hygiene Data'!$G$5,0,10*ROW('Hygiene Data'!G148)),NA())</f>
        <v>#N/A</v>
      </c>
      <c r="BJ154" s="506" t="e">
        <f ca="1">+IF(AND(ISNUMBER(OFFSET('Hygiene Data'!$G$7,0,10*ROW('Hygiene Data'!G148))),'Data Summary'!DY154="Yes"),OFFSET('Hygiene Data'!$G$7,0,10*ROW('Hygiene Data'!G148)),NA())</f>
        <v>#N/A</v>
      </c>
      <c r="BK154" s="506" t="e">
        <f ca="1">+IF(AND(ISNUMBER(OFFSET('Hygiene Data'!$G$9,0,10*ROW('Hygiene Data'!G148))),'Data Summary'!DZ154="Yes"),OFFSET('Hygiene Data'!$G$9,0,10*ROW('Hygiene Data'!G148)),NA())</f>
        <v>#N/A</v>
      </c>
      <c r="BL154" s="506" t="e">
        <f ca="1">+IF(AND(ISNUMBER(OFFSET('Hygiene Data'!$H$5,0,10*ROW('Hygiene Data'!H148))),'Data Summary'!EA154="Yes"),OFFSET('Hygiene Data'!$H$5,0,10*ROW('Hygiene Data'!H148)),NA())</f>
        <v>#N/A</v>
      </c>
      <c r="BM154" s="506" t="e">
        <f ca="1">+IF(AND(ISNUMBER(OFFSET('Hygiene Data'!$H$7,0,10*ROW('Hygiene Data'!H148))),'Data Summary'!EB154="Yes"),OFFSET('Hygiene Data'!$H$7,0,10*ROW('Hygiene Data'!H148)),NA())</f>
        <v>#N/A</v>
      </c>
      <c r="BN154" s="506" t="e">
        <f ca="1">+IF(AND(ISNUMBER(OFFSET('Hygiene Data'!$H$9,0,10*ROW('Hygiene Data'!H148))),'Data Summary'!EC154="Yes"),OFFSET('Hygiene Data'!$H$9,0,10*ROW('Hygiene Data'!H148)),NA())</f>
        <v>#N/A</v>
      </c>
      <c r="BO154" s="506" t="e">
        <f ca="1">+IF(AND(ISNUMBER(OFFSET('Hygiene Data'!$I$5,0,10*ROW('Hygiene Data'!I148))),'Data Summary'!ED154="Yes"),OFFSET('Hygiene Data'!$I$5,0,10*ROW('Hygiene Data'!I148)),NA())</f>
        <v>#N/A</v>
      </c>
      <c r="BP154" s="506" t="e">
        <f ca="1">+IF(AND(ISNUMBER(OFFSET('Hygiene Data'!$I$7,0,10*ROW('Hygiene Data'!I148))),'Data Summary'!EE154="Yes"),OFFSET('Hygiene Data'!$I$7,0,10*ROW('Hygiene Data'!I148)),NA())</f>
        <v>#N/A</v>
      </c>
      <c r="BQ154" s="506" t="e">
        <f ca="1">+IF(AND(ISNUMBER(OFFSET('Hygiene Data'!$I$9,0,10*ROW('Hygiene Data'!I148))),'Data Summary'!EF154="Yes"),OFFSET('Hygiene Data'!$I$9,0,10*ROW('Hygiene Data'!I148)),NA())</f>
        <v>#N/A</v>
      </c>
    </row>
    <row r="155" spans="1:69" x14ac:dyDescent="0.25">
      <c r="A155" s="502" t="e">
        <f ca="1">+RIGHT('Data Summary'!A155,LEN('Data Summary'!A155)-9)</f>
        <v>#VALUE!</v>
      </c>
      <c r="B155" s="476" t="str">
        <f ca="1">+IF(ISTEXT('Data Summary'!B155),'Data Summary'!B155,"")</f>
        <v/>
      </c>
      <c r="C155" s="503" t="e">
        <f ca="1">+VALUE('Data Summary'!C155)</f>
        <v>#VALUE!</v>
      </c>
      <c r="D155" s="504" t="e">
        <f ca="1">+IF(AND(ISNUMBER(OFFSET('Water Data'!$D$4,0,10*ROW('Water Data'!D149))),'Data Summary'!BS155="Yes"),100-OFFSET('Water Data'!$D$4,0,10*ROW('Water Data'!D149)),NA())</f>
        <v>#N/A</v>
      </c>
      <c r="E155" s="504" t="e">
        <f ca="1">+IF(AND(ISNUMBER(OFFSET('Water Data'!$D$6,0,10*ROW('Water Data'!D149))),'Data Summary'!BT155="Yes"),OFFSET('Water Data'!$D$6,0,10*ROW('Water Data'!D149)),NA())</f>
        <v>#N/A</v>
      </c>
      <c r="F155" s="504" t="e">
        <f ca="1">+IF(AND(ISNUMBER(OFFSET('Water Data'!$D$9,0,10*ROW('Water Data'!D149))),'Data Summary'!BU155="Yes"),OFFSET('Water Data'!$D$9,0,10*ROW('Water Data'!D149)),NA())</f>
        <v>#N/A</v>
      </c>
      <c r="G155" s="504" t="e">
        <f ca="1">+IF(AND(ISNUMBER(OFFSET('Water Data'!$E$4,0,10*ROW('Water Data'!E149))),'Data Summary'!BV155="Yes"),100-OFFSET('Water Data'!$E$4,0,10*ROW('Water Data'!E149)),NA())</f>
        <v>#N/A</v>
      </c>
      <c r="H155" s="504" t="e">
        <f ca="1">+IF(AND(ISNUMBER(OFFSET('Water Data'!$E$6,0,10*ROW('Water Data'!E149))),'Data Summary'!BW155="Yes"),OFFSET('Water Data'!$E$6,0,10*ROW('Water Data'!E149)),NA())</f>
        <v>#N/A</v>
      </c>
      <c r="I155" s="504" t="e">
        <f ca="1">+IF(AND(ISNUMBER(OFFSET('Water Data'!$E$9,0,10*ROW('Water Data'!E149))),'Data Summary'!BX155="Yes"),OFFSET('Water Data'!$E$9,0,10*ROW('Water Data'!E149)),NA())</f>
        <v>#N/A</v>
      </c>
      <c r="J155" s="504" t="e">
        <f ca="1">+IF(AND(ISNUMBER(OFFSET('Water Data'!$F$4,0,10*ROW('Water Data'!F149))),'Data Summary'!BY155="Yes"),100-OFFSET('Water Data'!$F$4,0,10*ROW('Water Data'!F149)),NA())</f>
        <v>#N/A</v>
      </c>
      <c r="K155" s="504" t="e">
        <f ca="1">+IF(AND(ISNUMBER(OFFSET('Water Data'!$F$6,0,10*ROW('Water Data'!F149))),'Data Summary'!BZ155="Yes"),OFFSET('Water Data'!$F$6,0,10*ROW('Water Data'!F149)),NA())</f>
        <v>#N/A</v>
      </c>
      <c r="L155" s="504" t="e">
        <f ca="1">+IF(AND(ISNUMBER(OFFSET('Water Data'!$F$9,0,10*ROW('Water Data'!F149))),'Data Summary'!CA155="Yes"),OFFSET('Water Data'!$F$9,0,10*ROW('Water Data'!F149)),NA())</f>
        <v>#N/A</v>
      </c>
      <c r="M155" s="504" t="e">
        <f ca="1">+IF(AND(ISNUMBER(OFFSET('Water Data'!$G$4,0,10*ROW('Water Data'!G149))),'Data Summary'!CB155="Yes"),100-OFFSET('Water Data'!$G$4,0,10*ROW('Water Data'!G149)),NA())</f>
        <v>#N/A</v>
      </c>
      <c r="N155" s="504" t="e">
        <f ca="1">+IF(AND(ISNUMBER(OFFSET('Water Data'!$G$6,0,10*ROW('Water Data'!G149))),'Data Summary'!CC155="Yes"),OFFSET('Water Data'!$G$6,0,10*ROW('Water Data'!G149)),NA())</f>
        <v>#N/A</v>
      </c>
      <c r="O155" s="504" t="e">
        <f ca="1">+IF(AND(ISNUMBER(OFFSET('Water Data'!$G$9,0,10*ROW('Water Data'!G149))),'Data Summary'!CD155="Yes"),OFFSET('Water Data'!$G$9,0,10*ROW('Water Data'!G149)),NA())</f>
        <v>#N/A</v>
      </c>
      <c r="P155" s="504" t="e">
        <f ca="1">+IF(AND(ISNUMBER(OFFSET('Water Data'!$H$4,0,10*ROW('Water Data'!H149))),'Data Summary'!CE155="Yes"),100-OFFSET('Water Data'!$H$4,0,10*ROW('Water Data'!H149)),NA())</f>
        <v>#N/A</v>
      </c>
      <c r="Q155" s="504" t="e">
        <f ca="1">+IF(AND(ISNUMBER(OFFSET('Water Data'!$H$6,0,10*ROW('Water Data'!H149))),'Data Summary'!CF155="Yes"),OFFSET('Water Data'!$H$6,0,10*ROW('Water Data'!H149)),NA())</f>
        <v>#N/A</v>
      </c>
      <c r="R155" s="504" t="e">
        <f ca="1">+IF(AND(ISNUMBER(OFFSET('Water Data'!$H$9,0,10*ROW('Water Data'!H149))),'Data Summary'!CG155="Yes"),OFFSET('Water Data'!$H$9,0,10*ROW('Water Data'!H149)),NA())</f>
        <v>#N/A</v>
      </c>
      <c r="S155" s="504" t="e">
        <f ca="1">+IF(AND(ISNUMBER(OFFSET('Water Data'!$I$4,0,10*ROW('Water Data'!I149))),'Data Summary'!CH155="Yes"),100-OFFSET('Water Data'!$I$4,0,10*ROW('Water Data'!I149)),NA())</f>
        <v>#N/A</v>
      </c>
      <c r="T155" s="504" t="e">
        <f ca="1">+IF(AND(ISNUMBER(OFFSET('Water Data'!$I$6,0,10*ROW('Water Data'!I149))),'Data Summary'!CI155="Yes"),OFFSET('Water Data'!$I$6,0,10*ROW('Water Data'!I149)),NA())</f>
        <v>#N/A</v>
      </c>
      <c r="U155" s="504" t="e">
        <f ca="1">+IF(AND(ISNUMBER(OFFSET('Water Data'!$I$9,0,10*ROW('Water Data'!I149))),'Data Summary'!CJ155="Yes"),OFFSET('Water Data'!$I$9,0,10*ROW('Water Data'!I149)),NA())</f>
        <v>#N/A</v>
      </c>
      <c r="V155" s="505" t="e">
        <f ca="1">+IF(AND(ISNUMBER(OFFSET('Sanitation Data'!$D$4,0,10*ROW('Sanitation Data'!D149))),'Data Summary'!CK155="Yes"),100-OFFSET('Sanitation Data'!$D$4,0,10*ROW('Sanitation Data'!D149)),NA())</f>
        <v>#N/A</v>
      </c>
      <c r="W155" s="505" t="e">
        <f ca="1">+IF(AND(ISNUMBER(OFFSET('Sanitation Data'!$D$6,0,10*ROW('Sanitation Data'!D149))),'Data Summary'!CL155="Yes"),OFFSET('Sanitation Data'!$D$6,0,10*ROW('Sanitation Data'!D149)),NA())</f>
        <v>#N/A</v>
      </c>
      <c r="X155" s="505" t="e">
        <f ca="1">+IF(AND(ISNUMBER(OFFSET('Sanitation Data'!$D$10,0,10*ROW('Sanitation Data'!D149))),'Data Summary'!CM155="Yes"),OFFSET('Sanitation Data'!$D$10,0,10*ROW('Sanitation Data'!D149)),NA())</f>
        <v>#N/A</v>
      </c>
      <c r="Y155" s="505" t="e">
        <f ca="1">+IF(AND(ISNUMBER(OFFSET('Sanitation Data'!$D$11,0,10*ROW('Sanitation Data'!D149))),'Data Summary'!CN155="Yes"),OFFSET('Sanitation Data'!$D$11,0,10*ROW('Sanitation Data'!D149)),NA())</f>
        <v>#N/A</v>
      </c>
      <c r="Z155" s="505" t="e">
        <f ca="1">+IF(AND(ISNUMBER(OFFSET('Sanitation Data'!$D$12,0,10*ROW('Sanitation Data'!D149))),'Data Summary'!CO155="Yes"),OFFSET('Sanitation Data'!$D$12,0,10*ROW('Sanitation Data'!D149)),NA())</f>
        <v>#N/A</v>
      </c>
      <c r="AA155" s="505" t="e">
        <f ca="1">+IF(AND(ISNUMBER(OFFSET('Sanitation Data'!$E$4,0,10*ROW('Sanitation Data'!E149))),'Data Summary'!CP155="Yes"),100-OFFSET('Sanitation Data'!$E$4,0,10*ROW('Sanitation Data'!E149)),NA())</f>
        <v>#N/A</v>
      </c>
      <c r="AB155" s="505" t="e">
        <f ca="1">+IF(AND(ISNUMBER(OFFSET('Sanitation Data'!$E$6,0,10*ROW('Sanitation Data'!E149))),'Data Summary'!CQ155="Yes"),OFFSET('Sanitation Data'!$E$6,0,10*ROW('Sanitation Data'!E149)),NA())</f>
        <v>#N/A</v>
      </c>
      <c r="AC155" s="505" t="e">
        <f ca="1">+IF(AND(ISNUMBER(OFFSET('Sanitation Data'!$E$10,0,10*ROW('Sanitation Data'!E149))),'Data Summary'!CR155="Yes"),OFFSET('Sanitation Data'!$E$10,0,10*ROW('Sanitation Data'!E149)),NA())</f>
        <v>#N/A</v>
      </c>
      <c r="AD155" s="505" t="e">
        <f ca="1">+IF(AND(ISNUMBER(OFFSET('Sanitation Data'!$E$11,0,10*ROW('Sanitation Data'!E149))),'Data Summary'!CS155="Yes"),OFFSET('Sanitation Data'!$E$11,0,10*ROW('Sanitation Data'!E149)),NA())</f>
        <v>#N/A</v>
      </c>
      <c r="AE155" s="505" t="e">
        <f ca="1">+IF(AND(ISNUMBER(OFFSET('Sanitation Data'!$E$12,0,10*ROW('Sanitation Data'!E149))),'Data Summary'!CT155="Yes"),OFFSET('Sanitation Data'!$E$12,0,10*ROW('Sanitation Data'!E149)),NA())</f>
        <v>#N/A</v>
      </c>
      <c r="AF155" s="505" t="e">
        <f ca="1">+IF(AND(ISNUMBER(OFFSET('Sanitation Data'!$F$4,0,10*ROW('Sanitation Data'!F149))),'Data Summary'!CU155="Yes"),100-OFFSET('Sanitation Data'!$F$4,0,10*ROW('Sanitation Data'!F149)),NA())</f>
        <v>#N/A</v>
      </c>
      <c r="AG155" s="505" t="e">
        <f ca="1">+IF(AND(ISNUMBER(OFFSET('Sanitation Data'!$F$6,0,10*ROW('Sanitation Data'!F149))),'Data Summary'!CV155="Yes"),OFFSET('Sanitation Data'!$F$6,0,10*ROW('Sanitation Data'!F149)),NA())</f>
        <v>#N/A</v>
      </c>
      <c r="AH155" s="505" t="e">
        <f ca="1">+IF(AND(ISNUMBER(OFFSET('Sanitation Data'!$F$10,0,10*ROW('Sanitation Data'!F149))),'Data Summary'!CW155="Yes"),OFFSET('Sanitation Data'!$F$10,0,10*ROW('Sanitation Data'!F149)),NA())</f>
        <v>#N/A</v>
      </c>
      <c r="AI155" s="505" t="e">
        <f ca="1">+IF(AND(ISNUMBER(OFFSET('Sanitation Data'!$F$11,0,10*ROW('Sanitation Data'!F149))),'Data Summary'!CX155="Yes"),OFFSET('Sanitation Data'!$F$11,0,10*ROW('Sanitation Data'!F149)),NA())</f>
        <v>#N/A</v>
      </c>
      <c r="AJ155" s="505" t="e">
        <f ca="1">+IF(AND(ISNUMBER(OFFSET('Sanitation Data'!$F$12,0,10*ROW('Sanitation Data'!F149))),'Data Summary'!CY155="Yes"),OFFSET('Sanitation Data'!$F$12,0,10*ROW('Sanitation Data'!F149)),NA())</f>
        <v>#N/A</v>
      </c>
      <c r="AK155" s="505" t="e">
        <f ca="1">+IF(AND(ISNUMBER(OFFSET('Sanitation Data'!$G$4,0,10*ROW('Sanitation Data'!G149))),'Data Summary'!CZ155="Yes"),100-OFFSET('Sanitation Data'!$G$4,0,10*ROW('Sanitation Data'!G149)),NA())</f>
        <v>#N/A</v>
      </c>
      <c r="AL155" s="505" t="e">
        <f ca="1">+IF(AND(ISNUMBER(OFFSET('Sanitation Data'!$G$6,0,10*ROW('Sanitation Data'!G149))),'Data Summary'!DA155="Yes"),OFFSET('Sanitation Data'!$G$6,0,10*ROW('Sanitation Data'!G149)),NA())</f>
        <v>#N/A</v>
      </c>
      <c r="AM155" s="505" t="e">
        <f ca="1">+IF(AND(ISNUMBER(OFFSET('Sanitation Data'!$G$10,0,10*ROW('Sanitation Data'!G149))),'Data Summary'!DB155="Yes"),OFFSET('Sanitation Data'!$G$10,0,10*ROW('Sanitation Data'!G149)),NA())</f>
        <v>#N/A</v>
      </c>
      <c r="AN155" s="505" t="e">
        <f ca="1">+IF(AND(ISNUMBER(OFFSET('Sanitation Data'!$G$11,0,10*ROW('Sanitation Data'!G149))),'Data Summary'!DC155="Yes"),OFFSET('Sanitation Data'!$G$11,0,10*ROW('Sanitation Data'!G149)),NA())</f>
        <v>#N/A</v>
      </c>
      <c r="AO155" s="505" t="e">
        <f ca="1">+IF(AND(ISNUMBER(OFFSET('Sanitation Data'!$G$12,0,10*ROW('Sanitation Data'!G149))),'Data Summary'!DD155="Yes"),OFFSET('Sanitation Data'!$G$12,0,10*ROW('Sanitation Data'!G149)),NA())</f>
        <v>#N/A</v>
      </c>
      <c r="AP155" s="505" t="e">
        <f ca="1">+IF(AND(ISNUMBER(OFFSET('Sanitation Data'!$H$4,0,10*ROW('Sanitation Data'!H149))),'Data Summary'!DE155="Yes"),100-OFFSET('Sanitation Data'!$H$4,0,10*ROW('Sanitation Data'!H149)),NA())</f>
        <v>#N/A</v>
      </c>
      <c r="AQ155" s="505" t="e">
        <f ca="1">+IF(AND(ISNUMBER(OFFSET('Sanitation Data'!$H$6,0,10*ROW('Sanitation Data'!H149))),'Data Summary'!DF155="Yes"),OFFSET('Sanitation Data'!$H$6,0,10*ROW('Sanitation Data'!H149)),NA())</f>
        <v>#N/A</v>
      </c>
      <c r="AR155" s="505" t="e">
        <f ca="1">+IF(AND(ISNUMBER(OFFSET('Sanitation Data'!$H$10,0,10*ROW('Sanitation Data'!H149))),'Data Summary'!DG155="Yes"),OFFSET('Sanitation Data'!$H$10,0,10*ROW('Sanitation Data'!H149)),NA())</f>
        <v>#N/A</v>
      </c>
      <c r="AS155" s="505" t="e">
        <f ca="1">+IF(AND(ISNUMBER(OFFSET('Sanitation Data'!$H$11,0,10*ROW('Sanitation Data'!H149))),'Data Summary'!DH155="Yes"),OFFSET('Sanitation Data'!$H$11,0,10*ROW('Sanitation Data'!H149)),NA())</f>
        <v>#N/A</v>
      </c>
      <c r="AT155" s="505" t="e">
        <f ca="1">+IF(AND(ISNUMBER(OFFSET('Sanitation Data'!$H$12,0,10*ROW('Sanitation Data'!H149))),'Data Summary'!DI155="Yes"),OFFSET('Sanitation Data'!$H$12,0,10*ROW('Sanitation Data'!H149)),NA())</f>
        <v>#N/A</v>
      </c>
      <c r="AU155" s="505" t="e">
        <f ca="1">+IF(AND(ISNUMBER(OFFSET('Sanitation Data'!$I$4,0,10*ROW('Sanitation Data'!I149))),'Data Summary'!DJ155="Yes"),100-OFFSET('Sanitation Data'!$I$4,0,10*ROW('Sanitation Data'!I149)),NA())</f>
        <v>#N/A</v>
      </c>
      <c r="AV155" s="505" t="e">
        <f ca="1">+IF(AND(ISNUMBER(OFFSET('Sanitation Data'!$I$6,0,10*ROW('Sanitation Data'!I149))),'Data Summary'!DK155="Yes"),OFFSET('Sanitation Data'!$I$6,0,10*ROW('Sanitation Data'!I149)),NA())</f>
        <v>#N/A</v>
      </c>
      <c r="AW155" s="505" t="e">
        <f ca="1">+IF(AND(ISNUMBER(OFFSET('Sanitation Data'!$I$10,0,10*ROW('Sanitation Data'!I149))),'Data Summary'!DL155="Yes"),OFFSET('Sanitation Data'!$I$10,0,10*ROW('Sanitation Data'!I149)),NA())</f>
        <v>#N/A</v>
      </c>
      <c r="AX155" s="505" t="e">
        <f ca="1">+IF(AND(ISNUMBER(OFFSET('Sanitation Data'!$I$11,0,10*ROW('Sanitation Data'!I149))),'Data Summary'!DM155="Yes"),OFFSET('Sanitation Data'!$I$11,0,10*ROW('Sanitation Data'!I149)),NA())</f>
        <v>#N/A</v>
      </c>
      <c r="AY155" s="505" t="e">
        <f ca="1">+IF(AND(ISNUMBER(OFFSET('Sanitation Data'!$I$12,0,10*ROW('Sanitation Data'!I149))),'Data Summary'!DN155="Yes"),OFFSET('Sanitation Data'!$I$12,0,10*ROW('Sanitation Data'!I149)),NA())</f>
        <v>#N/A</v>
      </c>
      <c r="AZ155" s="506" t="e">
        <f ca="1">+IF(AND(ISNUMBER(OFFSET('Hygiene Data'!$D$5,0,10*ROW('Hygiene Data'!D149))),'Data Summary'!DO155="Yes"),OFFSET('Hygiene Data'!$D$5,0,10*ROW('Hygiene Data'!D149)),NA())</f>
        <v>#N/A</v>
      </c>
      <c r="BA155" s="506" t="e">
        <f ca="1">+IF(AND(ISNUMBER(OFFSET('Hygiene Data'!$D$7,0,10*ROW('Hygiene Data'!D149))),'Data Summary'!DP155="Yes"),OFFSET('Hygiene Data'!$D$7,0,10*ROW('Hygiene Data'!D149)),NA())</f>
        <v>#N/A</v>
      </c>
      <c r="BB155" s="506" t="e">
        <f ca="1">+IF(AND(ISNUMBER(OFFSET('Hygiene Data'!$D$9,0,10*ROW('Hygiene Data'!D149))),'Data Summary'!DQ155="Yes"),OFFSET('Hygiene Data'!$D$9,0,10*ROW('Hygiene Data'!D149)),NA())</f>
        <v>#N/A</v>
      </c>
      <c r="BC155" s="506" t="e">
        <f ca="1">+IF(AND(ISNUMBER(OFFSET('Hygiene Data'!$E$5,0,10*ROW('Hygiene Data'!E149))),'Data Summary'!DR155="Yes"),OFFSET('Hygiene Data'!$E$5,0,10*ROW('Hygiene Data'!E149)),NA())</f>
        <v>#N/A</v>
      </c>
      <c r="BD155" s="506" t="e">
        <f ca="1">+IF(AND(ISNUMBER(OFFSET('Hygiene Data'!$E$7,0,10*ROW('Hygiene Data'!E149))),'Data Summary'!DS155="Yes"),OFFSET('Hygiene Data'!$E$7,0,10*ROW('Hygiene Data'!E149)),NA())</f>
        <v>#N/A</v>
      </c>
      <c r="BE155" s="506" t="e">
        <f ca="1">+IF(AND(ISNUMBER(OFFSET('Hygiene Data'!$E$9,0,10*ROW('Hygiene Data'!E149))),'Data Summary'!DT155="Yes"),OFFSET('Hygiene Data'!$E$9,0,10*ROW('Hygiene Data'!E149)),NA())</f>
        <v>#N/A</v>
      </c>
      <c r="BF155" s="506" t="e">
        <f ca="1">+IF(AND(ISNUMBER(OFFSET('Hygiene Data'!$F$5,0,10*ROW('Hygiene Data'!F149))),'Data Summary'!DU155="Yes"),OFFSET('Hygiene Data'!$F$5,0,10*ROW('Hygiene Data'!F149)),NA())</f>
        <v>#N/A</v>
      </c>
      <c r="BG155" s="506" t="e">
        <f ca="1">+IF(AND(ISNUMBER(OFFSET('Hygiene Data'!$F$7,0,10*ROW('Hygiene Data'!F149))),'Data Summary'!DV155="Yes"),OFFSET('Hygiene Data'!$F$7,0,10*ROW('Hygiene Data'!F149)),NA())</f>
        <v>#N/A</v>
      </c>
      <c r="BH155" s="506" t="e">
        <f ca="1">+IF(AND(ISNUMBER(OFFSET('Hygiene Data'!$F$9,0,10*ROW('Hygiene Data'!F149))),'Data Summary'!DW155="Yes"),OFFSET('Hygiene Data'!$F$9,0,10*ROW('Hygiene Data'!F149)),NA())</f>
        <v>#N/A</v>
      </c>
      <c r="BI155" s="506" t="e">
        <f ca="1">+IF(AND(ISNUMBER(OFFSET('Hygiene Data'!$G$5,0,10*ROW('Hygiene Data'!G149))),'Data Summary'!DX155="Yes"),OFFSET('Hygiene Data'!$G$5,0,10*ROW('Hygiene Data'!G149)),NA())</f>
        <v>#N/A</v>
      </c>
      <c r="BJ155" s="506" t="e">
        <f ca="1">+IF(AND(ISNUMBER(OFFSET('Hygiene Data'!$G$7,0,10*ROW('Hygiene Data'!G149))),'Data Summary'!DY155="Yes"),OFFSET('Hygiene Data'!$G$7,0,10*ROW('Hygiene Data'!G149)),NA())</f>
        <v>#N/A</v>
      </c>
      <c r="BK155" s="506" t="e">
        <f ca="1">+IF(AND(ISNUMBER(OFFSET('Hygiene Data'!$G$9,0,10*ROW('Hygiene Data'!G149))),'Data Summary'!DZ155="Yes"),OFFSET('Hygiene Data'!$G$9,0,10*ROW('Hygiene Data'!G149)),NA())</f>
        <v>#N/A</v>
      </c>
      <c r="BL155" s="506" t="e">
        <f ca="1">+IF(AND(ISNUMBER(OFFSET('Hygiene Data'!$H$5,0,10*ROW('Hygiene Data'!H149))),'Data Summary'!EA155="Yes"),OFFSET('Hygiene Data'!$H$5,0,10*ROW('Hygiene Data'!H149)),NA())</f>
        <v>#N/A</v>
      </c>
      <c r="BM155" s="506" t="e">
        <f ca="1">+IF(AND(ISNUMBER(OFFSET('Hygiene Data'!$H$7,0,10*ROW('Hygiene Data'!H149))),'Data Summary'!EB155="Yes"),OFFSET('Hygiene Data'!$H$7,0,10*ROW('Hygiene Data'!H149)),NA())</f>
        <v>#N/A</v>
      </c>
      <c r="BN155" s="506" t="e">
        <f ca="1">+IF(AND(ISNUMBER(OFFSET('Hygiene Data'!$H$9,0,10*ROW('Hygiene Data'!H149))),'Data Summary'!EC155="Yes"),OFFSET('Hygiene Data'!$H$9,0,10*ROW('Hygiene Data'!H149)),NA())</f>
        <v>#N/A</v>
      </c>
      <c r="BO155" s="506" t="e">
        <f ca="1">+IF(AND(ISNUMBER(OFFSET('Hygiene Data'!$I$5,0,10*ROW('Hygiene Data'!I149))),'Data Summary'!ED155="Yes"),OFFSET('Hygiene Data'!$I$5,0,10*ROW('Hygiene Data'!I149)),NA())</f>
        <v>#N/A</v>
      </c>
      <c r="BP155" s="506" t="e">
        <f ca="1">+IF(AND(ISNUMBER(OFFSET('Hygiene Data'!$I$7,0,10*ROW('Hygiene Data'!I149))),'Data Summary'!EE155="Yes"),OFFSET('Hygiene Data'!$I$7,0,10*ROW('Hygiene Data'!I149)),NA())</f>
        <v>#N/A</v>
      </c>
      <c r="BQ155" s="506" t="e">
        <f ca="1">+IF(AND(ISNUMBER(OFFSET('Hygiene Data'!$I$9,0,10*ROW('Hygiene Data'!I149))),'Data Summary'!EF155="Yes"),OFFSET('Hygiene Data'!$I$9,0,10*ROW('Hygiene Data'!I149)),NA())</f>
        <v>#N/A</v>
      </c>
    </row>
    <row r="156" spans="1:69" x14ac:dyDescent="0.25">
      <c r="A156" s="502" t="e">
        <f ca="1">+RIGHT('Data Summary'!A156,LEN('Data Summary'!A156)-9)</f>
        <v>#VALUE!</v>
      </c>
      <c r="B156" s="476" t="str">
        <f ca="1">+IF(ISTEXT('Data Summary'!B156),'Data Summary'!B156,"")</f>
        <v/>
      </c>
      <c r="C156" s="503" t="e">
        <f ca="1">+VALUE('Data Summary'!C156)</f>
        <v>#VALUE!</v>
      </c>
      <c r="D156" s="504" t="e">
        <f ca="1">+IF(AND(ISNUMBER(OFFSET('Water Data'!$D$4,0,10*ROW('Water Data'!D150))),'Data Summary'!BS156="Yes"),100-OFFSET('Water Data'!$D$4,0,10*ROW('Water Data'!D150)),NA())</f>
        <v>#N/A</v>
      </c>
      <c r="E156" s="504" t="e">
        <f ca="1">+IF(AND(ISNUMBER(OFFSET('Water Data'!$D$6,0,10*ROW('Water Data'!D150))),'Data Summary'!BT156="Yes"),OFFSET('Water Data'!$D$6,0,10*ROW('Water Data'!D150)),NA())</f>
        <v>#N/A</v>
      </c>
      <c r="F156" s="504" t="e">
        <f ca="1">+IF(AND(ISNUMBER(OFFSET('Water Data'!$D$9,0,10*ROW('Water Data'!D150))),'Data Summary'!BU156="Yes"),OFFSET('Water Data'!$D$9,0,10*ROW('Water Data'!D150)),NA())</f>
        <v>#N/A</v>
      </c>
      <c r="G156" s="504" t="e">
        <f ca="1">+IF(AND(ISNUMBER(OFFSET('Water Data'!$E$4,0,10*ROW('Water Data'!E150))),'Data Summary'!BV156="Yes"),100-OFFSET('Water Data'!$E$4,0,10*ROW('Water Data'!E150)),NA())</f>
        <v>#N/A</v>
      </c>
      <c r="H156" s="504" t="e">
        <f ca="1">+IF(AND(ISNUMBER(OFFSET('Water Data'!$E$6,0,10*ROW('Water Data'!E150))),'Data Summary'!BW156="Yes"),OFFSET('Water Data'!$E$6,0,10*ROW('Water Data'!E150)),NA())</f>
        <v>#N/A</v>
      </c>
      <c r="I156" s="504" t="e">
        <f ca="1">+IF(AND(ISNUMBER(OFFSET('Water Data'!$E$9,0,10*ROW('Water Data'!E150))),'Data Summary'!BX156="Yes"),OFFSET('Water Data'!$E$9,0,10*ROW('Water Data'!E150)),NA())</f>
        <v>#N/A</v>
      </c>
      <c r="J156" s="504" t="e">
        <f ca="1">+IF(AND(ISNUMBER(OFFSET('Water Data'!$F$4,0,10*ROW('Water Data'!F150))),'Data Summary'!BY156="Yes"),100-OFFSET('Water Data'!$F$4,0,10*ROW('Water Data'!F150)),NA())</f>
        <v>#N/A</v>
      </c>
      <c r="K156" s="504" t="e">
        <f ca="1">+IF(AND(ISNUMBER(OFFSET('Water Data'!$F$6,0,10*ROW('Water Data'!F150))),'Data Summary'!BZ156="Yes"),OFFSET('Water Data'!$F$6,0,10*ROW('Water Data'!F150)),NA())</f>
        <v>#N/A</v>
      </c>
      <c r="L156" s="504" t="e">
        <f ca="1">+IF(AND(ISNUMBER(OFFSET('Water Data'!$F$9,0,10*ROW('Water Data'!F150))),'Data Summary'!CA156="Yes"),OFFSET('Water Data'!$F$9,0,10*ROW('Water Data'!F150)),NA())</f>
        <v>#N/A</v>
      </c>
      <c r="M156" s="504" t="e">
        <f ca="1">+IF(AND(ISNUMBER(OFFSET('Water Data'!$G$4,0,10*ROW('Water Data'!G150))),'Data Summary'!CB156="Yes"),100-OFFSET('Water Data'!$G$4,0,10*ROW('Water Data'!G150)),NA())</f>
        <v>#N/A</v>
      </c>
      <c r="N156" s="504" t="e">
        <f ca="1">+IF(AND(ISNUMBER(OFFSET('Water Data'!$G$6,0,10*ROW('Water Data'!G150))),'Data Summary'!CC156="Yes"),OFFSET('Water Data'!$G$6,0,10*ROW('Water Data'!G150)),NA())</f>
        <v>#N/A</v>
      </c>
      <c r="O156" s="504" t="e">
        <f ca="1">+IF(AND(ISNUMBER(OFFSET('Water Data'!$G$9,0,10*ROW('Water Data'!G150))),'Data Summary'!CD156="Yes"),OFFSET('Water Data'!$G$9,0,10*ROW('Water Data'!G150)),NA())</f>
        <v>#N/A</v>
      </c>
      <c r="P156" s="504" t="e">
        <f ca="1">+IF(AND(ISNUMBER(OFFSET('Water Data'!$H$4,0,10*ROW('Water Data'!H150))),'Data Summary'!CE156="Yes"),100-OFFSET('Water Data'!$H$4,0,10*ROW('Water Data'!H150)),NA())</f>
        <v>#N/A</v>
      </c>
      <c r="Q156" s="504" t="e">
        <f ca="1">+IF(AND(ISNUMBER(OFFSET('Water Data'!$H$6,0,10*ROW('Water Data'!H150))),'Data Summary'!CF156="Yes"),OFFSET('Water Data'!$H$6,0,10*ROW('Water Data'!H150)),NA())</f>
        <v>#N/A</v>
      </c>
      <c r="R156" s="504" t="e">
        <f ca="1">+IF(AND(ISNUMBER(OFFSET('Water Data'!$H$9,0,10*ROW('Water Data'!H150))),'Data Summary'!CG156="Yes"),OFFSET('Water Data'!$H$9,0,10*ROW('Water Data'!H150)),NA())</f>
        <v>#N/A</v>
      </c>
      <c r="S156" s="504" t="e">
        <f ca="1">+IF(AND(ISNUMBER(OFFSET('Water Data'!$I$4,0,10*ROW('Water Data'!I150))),'Data Summary'!CH156="Yes"),100-OFFSET('Water Data'!$I$4,0,10*ROW('Water Data'!I150)),NA())</f>
        <v>#N/A</v>
      </c>
      <c r="T156" s="504" t="e">
        <f ca="1">+IF(AND(ISNUMBER(OFFSET('Water Data'!$I$6,0,10*ROW('Water Data'!I150))),'Data Summary'!CI156="Yes"),OFFSET('Water Data'!$I$6,0,10*ROW('Water Data'!I150)),NA())</f>
        <v>#N/A</v>
      </c>
      <c r="U156" s="504" t="e">
        <f ca="1">+IF(AND(ISNUMBER(OFFSET('Water Data'!$I$9,0,10*ROW('Water Data'!I150))),'Data Summary'!CJ156="Yes"),OFFSET('Water Data'!$I$9,0,10*ROW('Water Data'!I150)),NA())</f>
        <v>#N/A</v>
      </c>
      <c r="V156" s="505" t="e">
        <f ca="1">+IF(AND(ISNUMBER(OFFSET('Sanitation Data'!$D$4,0,10*ROW('Sanitation Data'!D150))),'Data Summary'!CK156="Yes"),100-OFFSET('Sanitation Data'!$D$4,0,10*ROW('Sanitation Data'!D150)),NA())</f>
        <v>#N/A</v>
      </c>
      <c r="W156" s="505" t="e">
        <f ca="1">+IF(AND(ISNUMBER(OFFSET('Sanitation Data'!$D$6,0,10*ROW('Sanitation Data'!D150))),'Data Summary'!CL156="Yes"),OFFSET('Sanitation Data'!$D$6,0,10*ROW('Sanitation Data'!D150)),NA())</f>
        <v>#N/A</v>
      </c>
      <c r="X156" s="505" t="e">
        <f ca="1">+IF(AND(ISNUMBER(OFFSET('Sanitation Data'!$D$10,0,10*ROW('Sanitation Data'!D150))),'Data Summary'!CM156="Yes"),OFFSET('Sanitation Data'!$D$10,0,10*ROW('Sanitation Data'!D150)),NA())</f>
        <v>#N/A</v>
      </c>
      <c r="Y156" s="505" t="e">
        <f ca="1">+IF(AND(ISNUMBER(OFFSET('Sanitation Data'!$D$11,0,10*ROW('Sanitation Data'!D150))),'Data Summary'!CN156="Yes"),OFFSET('Sanitation Data'!$D$11,0,10*ROW('Sanitation Data'!D150)),NA())</f>
        <v>#N/A</v>
      </c>
      <c r="Z156" s="505" t="e">
        <f ca="1">+IF(AND(ISNUMBER(OFFSET('Sanitation Data'!$D$12,0,10*ROW('Sanitation Data'!D150))),'Data Summary'!CO156="Yes"),OFFSET('Sanitation Data'!$D$12,0,10*ROW('Sanitation Data'!D150)),NA())</f>
        <v>#N/A</v>
      </c>
      <c r="AA156" s="505" t="e">
        <f ca="1">+IF(AND(ISNUMBER(OFFSET('Sanitation Data'!$E$4,0,10*ROW('Sanitation Data'!E150))),'Data Summary'!CP156="Yes"),100-OFFSET('Sanitation Data'!$E$4,0,10*ROW('Sanitation Data'!E150)),NA())</f>
        <v>#N/A</v>
      </c>
      <c r="AB156" s="505" t="e">
        <f ca="1">+IF(AND(ISNUMBER(OFFSET('Sanitation Data'!$E$6,0,10*ROW('Sanitation Data'!E150))),'Data Summary'!CQ156="Yes"),OFFSET('Sanitation Data'!$E$6,0,10*ROW('Sanitation Data'!E150)),NA())</f>
        <v>#N/A</v>
      </c>
      <c r="AC156" s="505" t="e">
        <f ca="1">+IF(AND(ISNUMBER(OFFSET('Sanitation Data'!$E$10,0,10*ROW('Sanitation Data'!E150))),'Data Summary'!CR156="Yes"),OFFSET('Sanitation Data'!$E$10,0,10*ROW('Sanitation Data'!E150)),NA())</f>
        <v>#N/A</v>
      </c>
      <c r="AD156" s="505" t="e">
        <f ca="1">+IF(AND(ISNUMBER(OFFSET('Sanitation Data'!$E$11,0,10*ROW('Sanitation Data'!E150))),'Data Summary'!CS156="Yes"),OFFSET('Sanitation Data'!$E$11,0,10*ROW('Sanitation Data'!E150)),NA())</f>
        <v>#N/A</v>
      </c>
      <c r="AE156" s="505" t="e">
        <f ca="1">+IF(AND(ISNUMBER(OFFSET('Sanitation Data'!$E$12,0,10*ROW('Sanitation Data'!E150))),'Data Summary'!CT156="Yes"),OFFSET('Sanitation Data'!$E$12,0,10*ROW('Sanitation Data'!E150)),NA())</f>
        <v>#N/A</v>
      </c>
      <c r="AF156" s="505" t="e">
        <f ca="1">+IF(AND(ISNUMBER(OFFSET('Sanitation Data'!$F$4,0,10*ROW('Sanitation Data'!F150))),'Data Summary'!CU156="Yes"),100-OFFSET('Sanitation Data'!$F$4,0,10*ROW('Sanitation Data'!F150)),NA())</f>
        <v>#N/A</v>
      </c>
      <c r="AG156" s="505" t="e">
        <f ca="1">+IF(AND(ISNUMBER(OFFSET('Sanitation Data'!$F$6,0,10*ROW('Sanitation Data'!F150))),'Data Summary'!CV156="Yes"),OFFSET('Sanitation Data'!$F$6,0,10*ROW('Sanitation Data'!F150)),NA())</f>
        <v>#N/A</v>
      </c>
      <c r="AH156" s="505" t="e">
        <f ca="1">+IF(AND(ISNUMBER(OFFSET('Sanitation Data'!$F$10,0,10*ROW('Sanitation Data'!F150))),'Data Summary'!CW156="Yes"),OFFSET('Sanitation Data'!$F$10,0,10*ROW('Sanitation Data'!F150)),NA())</f>
        <v>#N/A</v>
      </c>
      <c r="AI156" s="505" t="e">
        <f ca="1">+IF(AND(ISNUMBER(OFFSET('Sanitation Data'!$F$11,0,10*ROW('Sanitation Data'!F150))),'Data Summary'!CX156="Yes"),OFFSET('Sanitation Data'!$F$11,0,10*ROW('Sanitation Data'!F150)),NA())</f>
        <v>#N/A</v>
      </c>
      <c r="AJ156" s="505" t="e">
        <f ca="1">+IF(AND(ISNUMBER(OFFSET('Sanitation Data'!$F$12,0,10*ROW('Sanitation Data'!F150))),'Data Summary'!CY156="Yes"),OFFSET('Sanitation Data'!$F$12,0,10*ROW('Sanitation Data'!F150)),NA())</f>
        <v>#N/A</v>
      </c>
      <c r="AK156" s="505" t="e">
        <f ca="1">+IF(AND(ISNUMBER(OFFSET('Sanitation Data'!$G$4,0,10*ROW('Sanitation Data'!G150))),'Data Summary'!CZ156="Yes"),100-OFFSET('Sanitation Data'!$G$4,0,10*ROW('Sanitation Data'!G150)),NA())</f>
        <v>#N/A</v>
      </c>
      <c r="AL156" s="505" t="e">
        <f ca="1">+IF(AND(ISNUMBER(OFFSET('Sanitation Data'!$G$6,0,10*ROW('Sanitation Data'!G150))),'Data Summary'!DA156="Yes"),OFFSET('Sanitation Data'!$G$6,0,10*ROW('Sanitation Data'!G150)),NA())</f>
        <v>#N/A</v>
      </c>
      <c r="AM156" s="505" t="e">
        <f ca="1">+IF(AND(ISNUMBER(OFFSET('Sanitation Data'!$G$10,0,10*ROW('Sanitation Data'!G150))),'Data Summary'!DB156="Yes"),OFFSET('Sanitation Data'!$G$10,0,10*ROW('Sanitation Data'!G150)),NA())</f>
        <v>#N/A</v>
      </c>
      <c r="AN156" s="505" t="e">
        <f ca="1">+IF(AND(ISNUMBER(OFFSET('Sanitation Data'!$G$11,0,10*ROW('Sanitation Data'!G150))),'Data Summary'!DC156="Yes"),OFFSET('Sanitation Data'!$G$11,0,10*ROW('Sanitation Data'!G150)),NA())</f>
        <v>#N/A</v>
      </c>
      <c r="AO156" s="505" t="e">
        <f ca="1">+IF(AND(ISNUMBER(OFFSET('Sanitation Data'!$G$12,0,10*ROW('Sanitation Data'!G150))),'Data Summary'!DD156="Yes"),OFFSET('Sanitation Data'!$G$12,0,10*ROW('Sanitation Data'!G150)),NA())</f>
        <v>#N/A</v>
      </c>
      <c r="AP156" s="505" t="e">
        <f ca="1">+IF(AND(ISNUMBER(OFFSET('Sanitation Data'!$H$4,0,10*ROW('Sanitation Data'!H150))),'Data Summary'!DE156="Yes"),100-OFFSET('Sanitation Data'!$H$4,0,10*ROW('Sanitation Data'!H150)),NA())</f>
        <v>#N/A</v>
      </c>
      <c r="AQ156" s="505" t="e">
        <f ca="1">+IF(AND(ISNUMBER(OFFSET('Sanitation Data'!$H$6,0,10*ROW('Sanitation Data'!H150))),'Data Summary'!DF156="Yes"),OFFSET('Sanitation Data'!$H$6,0,10*ROW('Sanitation Data'!H150)),NA())</f>
        <v>#N/A</v>
      </c>
      <c r="AR156" s="505" t="e">
        <f ca="1">+IF(AND(ISNUMBER(OFFSET('Sanitation Data'!$H$10,0,10*ROW('Sanitation Data'!H150))),'Data Summary'!DG156="Yes"),OFFSET('Sanitation Data'!$H$10,0,10*ROW('Sanitation Data'!H150)),NA())</f>
        <v>#N/A</v>
      </c>
      <c r="AS156" s="505" t="e">
        <f ca="1">+IF(AND(ISNUMBER(OFFSET('Sanitation Data'!$H$11,0,10*ROW('Sanitation Data'!H150))),'Data Summary'!DH156="Yes"),OFFSET('Sanitation Data'!$H$11,0,10*ROW('Sanitation Data'!H150)),NA())</f>
        <v>#N/A</v>
      </c>
      <c r="AT156" s="505" t="e">
        <f ca="1">+IF(AND(ISNUMBER(OFFSET('Sanitation Data'!$H$12,0,10*ROW('Sanitation Data'!H150))),'Data Summary'!DI156="Yes"),OFFSET('Sanitation Data'!$H$12,0,10*ROW('Sanitation Data'!H150)),NA())</f>
        <v>#N/A</v>
      </c>
      <c r="AU156" s="505" t="e">
        <f ca="1">+IF(AND(ISNUMBER(OFFSET('Sanitation Data'!$I$4,0,10*ROW('Sanitation Data'!I150))),'Data Summary'!DJ156="Yes"),100-OFFSET('Sanitation Data'!$I$4,0,10*ROW('Sanitation Data'!I150)),NA())</f>
        <v>#N/A</v>
      </c>
      <c r="AV156" s="505" t="e">
        <f ca="1">+IF(AND(ISNUMBER(OFFSET('Sanitation Data'!$I$6,0,10*ROW('Sanitation Data'!I150))),'Data Summary'!DK156="Yes"),OFFSET('Sanitation Data'!$I$6,0,10*ROW('Sanitation Data'!I150)),NA())</f>
        <v>#N/A</v>
      </c>
      <c r="AW156" s="505" t="e">
        <f ca="1">+IF(AND(ISNUMBER(OFFSET('Sanitation Data'!$I$10,0,10*ROW('Sanitation Data'!I150))),'Data Summary'!DL156="Yes"),OFFSET('Sanitation Data'!$I$10,0,10*ROW('Sanitation Data'!I150)),NA())</f>
        <v>#N/A</v>
      </c>
      <c r="AX156" s="505" t="e">
        <f ca="1">+IF(AND(ISNUMBER(OFFSET('Sanitation Data'!$I$11,0,10*ROW('Sanitation Data'!I150))),'Data Summary'!DM156="Yes"),OFFSET('Sanitation Data'!$I$11,0,10*ROW('Sanitation Data'!I150)),NA())</f>
        <v>#N/A</v>
      </c>
      <c r="AY156" s="505" t="e">
        <f ca="1">+IF(AND(ISNUMBER(OFFSET('Sanitation Data'!$I$12,0,10*ROW('Sanitation Data'!I150))),'Data Summary'!DN156="Yes"),OFFSET('Sanitation Data'!$I$12,0,10*ROW('Sanitation Data'!I150)),NA())</f>
        <v>#N/A</v>
      </c>
      <c r="AZ156" s="506" t="e">
        <f ca="1">+IF(AND(ISNUMBER(OFFSET('Hygiene Data'!$D$5,0,10*ROW('Hygiene Data'!D150))),'Data Summary'!DO156="Yes"),OFFSET('Hygiene Data'!$D$5,0,10*ROW('Hygiene Data'!D150)),NA())</f>
        <v>#N/A</v>
      </c>
      <c r="BA156" s="506" t="e">
        <f ca="1">+IF(AND(ISNUMBER(OFFSET('Hygiene Data'!$D$7,0,10*ROW('Hygiene Data'!D150))),'Data Summary'!DP156="Yes"),OFFSET('Hygiene Data'!$D$7,0,10*ROW('Hygiene Data'!D150)),NA())</f>
        <v>#N/A</v>
      </c>
      <c r="BB156" s="506" t="e">
        <f ca="1">+IF(AND(ISNUMBER(OFFSET('Hygiene Data'!$D$9,0,10*ROW('Hygiene Data'!D150))),'Data Summary'!DQ156="Yes"),OFFSET('Hygiene Data'!$D$9,0,10*ROW('Hygiene Data'!D150)),NA())</f>
        <v>#N/A</v>
      </c>
      <c r="BC156" s="506" t="e">
        <f ca="1">+IF(AND(ISNUMBER(OFFSET('Hygiene Data'!$E$5,0,10*ROW('Hygiene Data'!E150))),'Data Summary'!DR156="Yes"),OFFSET('Hygiene Data'!$E$5,0,10*ROW('Hygiene Data'!E150)),NA())</f>
        <v>#N/A</v>
      </c>
      <c r="BD156" s="506" t="e">
        <f ca="1">+IF(AND(ISNUMBER(OFFSET('Hygiene Data'!$E$7,0,10*ROW('Hygiene Data'!E150))),'Data Summary'!DS156="Yes"),OFFSET('Hygiene Data'!$E$7,0,10*ROW('Hygiene Data'!E150)),NA())</f>
        <v>#N/A</v>
      </c>
      <c r="BE156" s="506" t="e">
        <f ca="1">+IF(AND(ISNUMBER(OFFSET('Hygiene Data'!$E$9,0,10*ROW('Hygiene Data'!E150))),'Data Summary'!DT156="Yes"),OFFSET('Hygiene Data'!$E$9,0,10*ROW('Hygiene Data'!E150)),NA())</f>
        <v>#N/A</v>
      </c>
      <c r="BF156" s="506" t="e">
        <f ca="1">+IF(AND(ISNUMBER(OFFSET('Hygiene Data'!$F$5,0,10*ROW('Hygiene Data'!F150))),'Data Summary'!DU156="Yes"),OFFSET('Hygiene Data'!$F$5,0,10*ROW('Hygiene Data'!F150)),NA())</f>
        <v>#N/A</v>
      </c>
      <c r="BG156" s="506" t="e">
        <f ca="1">+IF(AND(ISNUMBER(OFFSET('Hygiene Data'!$F$7,0,10*ROW('Hygiene Data'!F150))),'Data Summary'!DV156="Yes"),OFFSET('Hygiene Data'!$F$7,0,10*ROW('Hygiene Data'!F150)),NA())</f>
        <v>#N/A</v>
      </c>
      <c r="BH156" s="506" t="e">
        <f ca="1">+IF(AND(ISNUMBER(OFFSET('Hygiene Data'!$F$9,0,10*ROW('Hygiene Data'!F150))),'Data Summary'!DW156="Yes"),OFFSET('Hygiene Data'!$F$9,0,10*ROW('Hygiene Data'!F150)),NA())</f>
        <v>#N/A</v>
      </c>
      <c r="BI156" s="506" t="e">
        <f ca="1">+IF(AND(ISNUMBER(OFFSET('Hygiene Data'!$G$5,0,10*ROW('Hygiene Data'!G150))),'Data Summary'!DX156="Yes"),OFFSET('Hygiene Data'!$G$5,0,10*ROW('Hygiene Data'!G150)),NA())</f>
        <v>#N/A</v>
      </c>
      <c r="BJ156" s="506" t="e">
        <f ca="1">+IF(AND(ISNUMBER(OFFSET('Hygiene Data'!$G$7,0,10*ROW('Hygiene Data'!G150))),'Data Summary'!DY156="Yes"),OFFSET('Hygiene Data'!$G$7,0,10*ROW('Hygiene Data'!G150)),NA())</f>
        <v>#N/A</v>
      </c>
      <c r="BK156" s="506" t="e">
        <f ca="1">+IF(AND(ISNUMBER(OFFSET('Hygiene Data'!$G$9,0,10*ROW('Hygiene Data'!G150))),'Data Summary'!DZ156="Yes"),OFFSET('Hygiene Data'!$G$9,0,10*ROW('Hygiene Data'!G150)),NA())</f>
        <v>#N/A</v>
      </c>
      <c r="BL156" s="506" t="e">
        <f ca="1">+IF(AND(ISNUMBER(OFFSET('Hygiene Data'!$H$5,0,10*ROW('Hygiene Data'!H150))),'Data Summary'!EA156="Yes"),OFFSET('Hygiene Data'!$H$5,0,10*ROW('Hygiene Data'!H150)),NA())</f>
        <v>#N/A</v>
      </c>
      <c r="BM156" s="506" t="e">
        <f ca="1">+IF(AND(ISNUMBER(OFFSET('Hygiene Data'!$H$7,0,10*ROW('Hygiene Data'!H150))),'Data Summary'!EB156="Yes"),OFFSET('Hygiene Data'!$H$7,0,10*ROW('Hygiene Data'!H150)),NA())</f>
        <v>#N/A</v>
      </c>
      <c r="BN156" s="506" t="e">
        <f ca="1">+IF(AND(ISNUMBER(OFFSET('Hygiene Data'!$H$9,0,10*ROW('Hygiene Data'!H150))),'Data Summary'!EC156="Yes"),OFFSET('Hygiene Data'!$H$9,0,10*ROW('Hygiene Data'!H150)),NA())</f>
        <v>#N/A</v>
      </c>
      <c r="BO156" s="506" t="e">
        <f ca="1">+IF(AND(ISNUMBER(OFFSET('Hygiene Data'!$I$5,0,10*ROW('Hygiene Data'!I150))),'Data Summary'!ED156="Yes"),OFFSET('Hygiene Data'!$I$5,0,10*ROW('Hygiene Data'!I150)),NA())</f>
        <v>#N/A</v>
      </c>
      <c r="BP156" s="506" t="e">
        <f ca="1">+IF(AND(ISNUMBER(OFFSET('Hygiene Data'!$I$7,0,10*ROW('Hygiene Data'!I150))),'Data Summary'!EE156="Yes"),OFFSET('Hygiene Data'!$I$7,0,10*ROW('Hygiene Data'!I150)),NA())</f>
        <v>#N/A</v>
      </c>
      <c r="BQ156" s="506" t="e">
        <f ca="1">+IF(AND(ISNUMBER(OFFSET('Hygiene Data'!$I$9,0,10*ROW('Hygiene Data'!I150))),'Data Summary'!EF156="Yes"),OFFSET('Hygiene Data'!$I$9,0,10*ROW('Hygiene Data'!I150)),NA())</f>
        <v>#N/A</v>
      </c>
    </row>
    <row r="157" spans="1:69" x14ac:dyDescent="0.25">
      <c r="A157" s="502" t="e">
        <f ca="1">+RIGHT('Data Summary'!A157,LEN('Data Summary'!A157)-9)</f>
        <v>#VALUE!</v>
      </c>
      <c r="B157" s="476" t="str">
        <f ca="1">+IF(ISTEXT('Data Summary'!B157),'Data Summary'!B157,"")</f>
        <v/>
      </c>
      <c r="C157" s="503" t="e">
        <f ca="1">+VALUE('Data Summary'!C157)</f>
        <v>#VALUE!</v>
      </c>
      <c r="D157" s="504" t="e">
        <f ca="1">+IF(AND(ISNUMBER(OFFSET('Water Data'!$D$4,0,10*ROW('Water Data'!D151))),'Data Summary'!BS157="Yes"),100-OFFSET('Water Data'!$D$4,0,10*ROW('Water Data'!D151)),NA())</f>
        <v>#N/A</v>
      </c>
      <c r="E157" s="504" t="e">
        <f ca="1">+IF(AND(ISNUMBER(OFFSET('Water Data'!$D$6,0,10*ROW('Water Data'!D151))),'Data Summary'!BT157="Yes"),OFFSET('Water Data'!$D$6,0,10*ROW('Water Data'!D151)),NA())</f>
        <v>#N/A</v>
      </c>
      <c r="F157" s="504" t="e">
        <f ca="1">+IF(AND(ISNUMBER(OFFSET('Water Data'!$D$9,0,10*ROW('Water Data'!D151))),'Data Summary'!BU157="Yes"),OFFSET('Water Data'!$D$9,0,10*ROW('Water Data'!D151)),NA())</f>
        <v>#N/A</v>
      </c>
      <c r="G157" s="504" t="e">
        <f ca="1">+IF(AND(ISNUMBER(OFFSET('Water Data'!$E$4,0,10*ROW('Water Data'!E151))),'Data Summary'!BV157="Yes"),100-OFFSET('Water Data'!$E$4,0,10*ROW('Water Data'!E151)),NA())</f>
        <v>#N/A</v>
      </c>
      <c r="H157" s="504" t="e">
        <f ca="1">+IF(AND(ISNUMBER(OFFSET('Water Data'!$E$6,0,10*ROW('Water Data'!E151))),'Data Summary'!BW157="Yes"),OFFSET('Water Data'!$E$6,0,10*ROW('Water Data'!E151)),NA())</f>
        <v>#N/A</v>
      </c>
      <c r="I157" s="504" t="e">
        <f ca="1">+IF(AND(ISNUMBER(OFFSET('Water Data'!$E$9,0,10*ROW('Water Data'!E151))),'Data Summary'!BX157="Yes"),OFFSET('Water Data'!$E$9,0,10*ROW('Water Data'!E151)),NA())</f>
        <v>#N/A</v>
      </c>
      <c r="J157" s="504" t="e">
        <f ca="1">+IF(AND(ISNUMBER(OFFSET('Water Data'!$F$4,0,10*ROW('Water Data'!F151))),'Data Summary'!BY157="Yes"),100-OFFSET('Water Data'!$F$4,0,10*ROW('Water Data'!F151)),NA())</f>
        <v>#N/A</v>
      </c>
      <c r="K157" s="504" t="e">
        <f ca="1">+IF(AND(ISNUMBER(OFFSET('Water Data'!$F$6,0,10*ROW('Water Data'!F151))),'Data Summary'!BZ157="Yes"),OFFSET('Water Data'!$F$6,0,10*ROW('Water Data'!F151)),NA())</f>
        <v>#N/A</v>
      </c>
      <c r="L157" s="504" t="e">
        <f ca="1">+IF(AND(ISNUMBER(OFFSET('Water Data'!$F$9,0,10*ROW('Water Data'!F151))),'Data Summary'!CA157="Yes"),OFFSET('Water Data'!$F$9,0,10*ROW('Water Data'!F151)),NA())</f>
        <v>#N/A</v>
      </c>
      <c r="M157" s="504" t="e">
        <f ca="1">+IF(AND(ISNUMBER(OFFSET('Water Data'!$G$4,0,10*ROW('Water Data'!G151))),'Data Summary'!CB157="Yes"),100-OFFSET('Water Data'!$G$4,0,10*ROW('Water Data'!G151)),NA())</f>
        <v>#N/A</v>
      </c>
      <c r="N157" s="504" t="e">
        <f ca="1">+IF(AND(ISNUMBER(OFFSET('Water Data'!$G$6,0,10*ROW('Water Data'!G151))),'Data Summary'!CC157="Yes"),OFFSET('Water Data'!$G$6,0,10*ROW('Water Data'!G151)),NA())</f>
        <v>#N/A</v>
      </c>
      <c r="O157" s="504" t="e">
        <f ca="1">+IF(AND(ISNUMBER(OFFSET('Water Data'!$G$9,0,10*ROW('Water Data'!G151))),'Data Summary'!CD157="Yes"),OFFSET('Water Data'!$G$9,0,10*ROW('Water Data'!G151)),NA())</f>
        <v>#N/A</v>
      </c>
      <c r="P157" s="504" t="e">
        <f ca="1">+IF(AND(ISNUMBER(OFFSET('Water Data'!$H$4,0,10*ROW('Water Data'!H151))),'Data Summary'!CE157="Yes"),100-OFFSET('Water Data'!$H$4,0,10*ROW('Water Data'!H151)),NA())</f>
        <v>#N/A</v>
      </c>
      <c r="Q157" s="504" t="e">
        <f ca="1">+IF(AND(ISNUMBER(OFFSET('Water Data'!$H$6,0,10*ROW('Water Data'!H151))),'Data Summary'!CF157="Yes"),OFFSET('Water Data'!$H$6,0,10*ROW('Water Data'!H151)),NA())</f>
        <v>#N/A</v>
      </c>
      <c r="R157" s="504" t="e">
        <f ca="1">+IF(AND(ISNUMBER(OFFSET('Water Data'!$H$9,0,10*ROW('Water Data'!H151))),'Data Summary'!CG157="Yes"),OFFSET('Water Data'!$H$9,0,10*ROW('Water Data'!H151)),NA())</f>
        <v>#N/A</v>
      </c>
      <c r="S157" s="504" t="e">
        <f ca="1">+IF(AND(ISNUMBER(OFFSET('Water Data'!$I$4,0,10*ROW('Water Data'!I151))),'Data Summary'!CH157="Yes"),100-OFFSET('Water Data'!$I$4,0,10*ROW('Water Data'!I151)),NA())</f>
        <v>#N/A</v>
      </c>
      <c r="T157" s="504" t="e">
        <f ca="1">+IF(AND(ISNUMBER(OFFSET('Water Data'!$I$6,0,10*ROW('Water Data'!I151))),'Data Summary'!CI157="Yes"),OFFSET('Water Data'!$I$6,0,10*ROW('Water Data'!I151)),NA())</f>
        <v>#N/A</v>
      </c>
      <c r="U157" s="504" t="e">
        <f ca="1">+IF(AND(ISNUMBER(OFFSET('Water Data'!$I$9,0,10*ROW('Water Data'!I151))),'Data Summary'!CJ157="Yes"),OFFSET('Water Data'!$I$9,0,10*ROW('Water Data'!I151)),NA())</f>
        <v>#N/A</v>
      </c>
      <c r="V157" s="505" t="e">
        <f ca="1">+IF(AND(ISNUMBER(OFFSET('Sanitation Data'!$D$4,0,10*ROW('Sanitation Data'!D151))),'Data Summary'!CK157="Yes"),100-OFFSET('Sanitation Data'!$D$4,0,10*ROW('Sanitation Data'!D151)),NA())</f>
        <v>#N/A</v>
      </c>
      <c r="W157" s="505" t="e">
        <f ca="1">+IF(AND(ISNUMBER(OFFSET('Sanitation Data'!$D$6,0,10*ROW('Sanitation Data'!D151))),'Data Summary'!CL157="Yes"),OFFSET('Sanitation Data'!$D$6,0,10*ROW('Sanitation Data'!D151)),NA())</f>
        <v>#N/A</v>
      </c>
      <c r="X157" s="505" t="e">
        <f ca="1">+IF(AND(ISNUMBER(OFFSET('Sanitation Data'!$D$10,0,10*ROW('Sanitation Data'!D151))),'Data Summary'!CM157="Yes"),OFFSET('Sanitation Data'!$D$10,0,10*ROW('Sanitation Data'!D151)),NA())</f>
        <v>#N/A</v>
      </c>
      <c r="Y157" s="505" t="e">
        <f ca="1">+IF(AND(ISNUMBER(OFFSET('Sanitation Data'!$D$11,0,10*ROW('Sanitation Data'!D151))),'Data Summary'!CN157="Yes"),OFFSET('Sanitation Data'!$D$11,0,10*ROW('Sanitation Data'!D151)),NA())</f>
        <v>#N/A</v>
      </c>
      <c r="Z157" s="505" t="e">
        <f ca="1">+IF(AND(ISNUMBER(OFFSET('Sanitation Data'!$D$12,0,10*ROW('Sanitation Data'!D151))),'Data Summary'!CO157="Yes"),OFFSET('Sanitation Data'!$D$12,0,10*ROW('Sanitation Data'!D151)),NA())</f>
        <v>#N/A</v>
      </c>
      <c r="AA157" s="505" t="e">
        <f ca="1">+IF(AND(ISNUMBER(OFFSET('Sanitation Data'!$E$4,0,10*ROW('Sanitation Data'!E151))),'Data Summary'!CP157="Yes"),100-OFFSET('Sanitation Data'!$E$4,0,10*ROW('Sanitation Data'!E151)),NA())</f>
        <v>#N/A</v>
      </c>
      <c r="AB157" s="505" t="e">
        <f ca="1">+IF(AND(ISNUMBER(OFFSET('Sanitation Data'!$E$6,0,10*ROW('Sanitation Data'!E151))),'Data Summary'!CQ157="Yes"),OFFSET('Sanitation Data'!$E$6,0,10*ROW('Sanitation Data'!E151)),NA())</f>
        <v>#N/A</v>
      </c>
      <c r="AC157" s="505" t="e">
        <f ca="1">+IF(AND(ISNUMBER(OFFSET('Sanitation Data'!$E$10,0,10*ROW('Sanitation Data'!E151))),'Data Summary'!CR157="Yes"),OFFSET('Sanitation Data'!$E$10,0,10*ROW('Sanitation Data'!E151)),NA())</f>
        <v>#N/A</v>
      </c>
      <c r="AD157" s="505" t="e">
        <f ca="1">+IF(AND(ISNUMBER(OFFSET('Sanitation Data'!$E$11,0,10*ROW('Sanitation Data'!E151))),'Data Summary'!CS157="Yes"),OFFSET('Sanitation Data'!$E$11,0,10*ROW('Sanitation Data'!E151)),NA())</f>
        <v>#N/A</v>
      </c>
      <c r="AE157" s="505" t="e">
        <f ca="1">+IF(AND(ISNUMBER(OFFSET('Sanitation Data'!$E$12,0,10*ROW('Sanitation Data'!E151))),'Data Summary'!CT157="Yes"),OFFSET('Sanitation Data'!$E$12,0,10*ROW('Sanitation Data'!E151)),NA())</f>
        <v>#N/A</v>
      </c>
      <c r="AF157" s="505" t="e">
        <f ca="1">+IF(AND(ISNUMBER(OFFSET('Sanitation Data'!$F$4,0,10*ROW('Sanitation Data'!F151))),'Data Summary'!CU157="Yes"),100-OFFSET('Sanitation Data'!$F$4,0,10*ROW('Sanitation Data'!F151)),NA())</f>
        <v>#N/A</v>
      </c>
      <c r="AG157" s="505" t="e">
        <f ca="1">+IF(AND(ISNUMBER(OFFSET('Sanitation Data'!$F$6,0,10*ROW('Sanitation Data'!F151))),'Data Summary'!CV157="Yes"),OFFSET('Sanitation Data'!$F$6,0,10*ROW('Sanitation Data'!F151)),NA())</f>
        <v>#N/A</v>
      </c>
      <c r="AH157" s="505" t="e">
        <f ca="1">+IF(AND(ISNUMBER(OFFSET('Sanitation Data'!$F$10,0,10*ROW('Sanitation Data'!F151))),'Data Summary'!CW157="Yes"),OFFSET('Sanitation Data'!$F$10,0,10*ROW('Sanitation Data'!F151)),NA())</f>
        <v>#N/A</v>
      </c>
      <c r="AI157" s="505" t="e">
        <f ca="1">+IF(AND(ISNUMBER(OFFSET('Sanitation Data'!$F$11,0,10*ROW('Sanitation Data'!F151))),'Data Summary'!CX157="Yes"),OFFSET('Sanitation Data'!$F$11,0,10*ROW('Sanitation Data'!F151)),NA())</f>
        <v>#N/A</v>
      </c>
      <c r="AJ157" s="505" t="e">
        <f ca="1">+IF(AND(ISNUMBER(OFFSET('Sanitation Data'!$F$12,0,10*ROW('Sanitation Data'!F151))),'Data Summary'!CY157="Yes"),OFFSET('Sanitation Data'!$F$12,0,10*ROW('Sanitation Data'!F151)),NA())</f>
        <v>#N/A</v>
      </c>
      <c r="AK157" s="505" t="e">
        <f ca="1">+IF(AND(ISNUMBER(OFFSET('Sanitation Data'!$G$4,0,10*ROW('Sanitation Data'!G151))),'Data Summary'!CZ157="Yes"),100-OFFSET('Sanitation Data'!$G$4,0,10*ROW('Sanitation Data'!G151)),NA())</f>
        <v>#N/A</v>
      </c>
      <c r="AL157" s="505" t="e">
        <f ca="1">+IF(AND(ISNUMBER(OFFSET('Sanitation Data'!$G$6,0,10*ROW('Sanitation Data'!G151))),'Data Summary'!DA157="Yes"),OFFSET('Sanitation Data'!$G$6,0,10*ROW('Sanitation Data'!G151)),NA())</f>
        <v>#N/A</v>
      </c>
      <c r="AM157" s="505" t="e">
        <f ca="1">+IF(AND(ISNUMBER(OFFSET('Sanitation Data'!$G$10,0,10*ROW('Sanitation Data'!G151))),'Data Summary'!DB157="Yes"),OFFSET('Sanitation Data'!$G$10,0,10*ROW('Sanitation Data'!G151)),NA())</f>
        <v>#N/A</v>
      </c>
      <c r="AN157" s="505" t="e">
        <f ca="1">+IF(AND(ISNUMBER(OFFSET('Sanitation Data'!$G$11,0,10*ROW('Sanitation Data'!G151))),'Data Summary'!DC157="Yes"),OFFSET('Sanitation Data'!$G$11,0,10*ROW('Sanitation Data'!G151)),NA())</f>
        <v>#N/A</v>
      </c>
      <c r="AO157" s="505" t="e">
        <f ca="1">+IF(AND(ISNUMBER(OFFSET('Sanitation Data'!$G$12,0,10*ROW('Sanitation Data'!G151))),'Data Summary'!DD157="Yes"),OFFSET('Sanitation Data'!$G$12,0,10*ROW('Sanitation Data'!G151)),NA())</f>
        <v>#N/A</v>
      </c>
      <c r="AP157" s="505" t="e">
        <f ca="1">+IF(AND(ISNUMBER(OFFSET('Sanitation Data'!$H$4,0,10*ROW('Sanitation Data'!H151))),'Data Summary'!DE157="Yes"),100-OFFSET('Sanitation Data'!$H$4,0,10*ROW('Sanitation Data'!H151)),NA())</f>
        <v>#N/A</v>
      </c>
      <c r="AQ157" s="505" t="e">
        <f ca="1">+IF(AND(ISNUMBER(OFFSET('Sanitation Data'!$H$6,0,10*ROW('Sanitation Data'!H151))),'Data Summary'!DF157="Yes"),OFFSET('Sanitation Data'!$H$6,0,10*ROW('Sanitation Data'!H151)),NA())</f>
        <v>#N/A</v>
      </c>
      <c r="AR157" s="505" t="e">
        <f ca="1">+IF(AND(ISNUMBER(OFFSET('Sanitation Data'!$H$10,0,10*ROW('Sanitation Data'!H151))),'Data Summary'!DG157="Yes"),OFFSET('Sanitation Data'!$H$10,0,10*ROW('Sanitation Data'!H151)),NA())</f>
        <v>#N/A</v>
      </c>
      <c r="AS157" s="505" t="e">
        <f ca="1">+IF(AND(ISNUMBER(OFFSET('Sanitation Data'!$H$11,0,10*ROW('Sanitation Data'!H151))),'Data Summary'!DH157="Yes"),OFFSET('Sanitation Data'!$H$11,0,10*ROW('Sanitation Data'!H151)),NA())</f>
        <v>#N/A</v>
      </c>
      <c r="AT157" s="505" t="e">
        <f ca="1">+IF(AND(ISNUMBER(OFFSET('Sanitation Data'!$H$12,0,10*ROW('Sanitation Data'!H151))),'Data Summary'!DI157="Yes"),OFFSET('Sanitation Data'!$H$12,0,10*ROW('Sanitation Data'!H151)),NA())</f>
        <v>#N/A</v>
      </c>
      <c r="AU157" s="505" t="e">
        <f ca="1">+IF(AND(ISNUMBER(OFFSET('Sanitation Data'!$I$4,0,10*ROW('Sanitation Data'!I151))),'Data Summary'!DJ157="Yes"),100-OFFSET('Sanitation Data'!$I$4,0,10*ROW('Sanitation Data'!I151)),NA())</f>
        <v>#N/A</v>
      </c>
      <c r="AV157" s="505" t="e">
        <f ca="1">+IF(AND(ISNUMBER(OFFSET('Sanitation Data'!$I$6,0,10*ROW('Sanitation Data'!I151))),'Data Summary'!DK157="Yes"),OFFSET('Sanitation Data'!$I$6,0,10*ROW('Sanitation Data'!I151)),NA())</f>
        <v>#N/A</v>
      </c>
      <c r="AW157" s="505" t="e">
        <f ca="1">+IF(AND(ISNUMBER(OFFSET('Sanitation Data'!$I$10,0,10*ROW('Sanitation Data'!I151))),'Data Summary'!DL157="Yes"),OFFSET('Sanitation Data'!$I$10,0,10*ROW('Sanitation Data'!I151)),NA())</f>
        <v>#N/A</v>
      </c>
      <c r="AX157" s="505" t="e">
        <f ca="1">+IF(AND(ISNUMBER(OFFSET('Sanitation Data'!$I$11,0,10*ROW('Sanitation Data'!I151))),'Data Summary'!DM157="Yes"),OFFSET('Sanitation Data'!$I$11,0,10*ROW('Sanitation Data'!I151)),NA())</f>
        <v>#N/A</v>
      </c>
      <c r="AY157" s="505" t="e">
        <f ca="1">+IF(AND(ISNUMBER(OFFSET('Sanitation Data'!$I$12,0,10*ROW('Sanitation Data'!I151))),'Data Summary'!DN157="Yes"),OFFSET('Sanitation Data'!$I$12,0,10*ROW('Sanitation Data'!I151)),NA())</f>
        <v>#N/A</v>
      </c>
      <c r="AZ157" s="506" t="e">
        <f ca="1">+IF(AND(ISNUMBER(OFFSET('Hygiene Data'!$D$5,0,10*ROW('Hygiene Data'!D151))),'Data Summary'!DO157="Yes"),OFFSET('Hygiene Data'!$D$5,0,10*ROW('Hygiene Data'!D151)),NA())</f>
        <v>#N/A</v>
      </c>
      <c r="BA157" s="506" t="e">
        <f ca="1">+IF(AND(ISNUMBER(OFFSET('Hygiene Data'!$D$7,0,10*ROW('Hygiene Data'!D151))),'Data Summary'!DP157="Yes"),OFFSET('Hygiene Data'!$D$7,0,10*ROW('Hygiene Data'!D151)),NA())</f>
        <v>#N/A</v>
      </c>
      <c r="BB157" s="506" t="e">
        <f ca="1">+IF(AND(ISNUMBER(OFFSET('Hygiene Data'!$D$9,0,10*ROW('Hygiene Data'!D151))),'Data Summary'!DQ157="Yes"),OFFSET('Hygiene Data'!$D$9,0,10*ROW('Hygiene Data'!D151)),NA())</f>
        <v>#N/A</v>
      </c>
      <c r="BC157" s="506" t="e">
        <f ca="1">+IF(AND(ISNUMBER(OFFSET('Hygiene Data'!$E$5,0,10*ROW('Hygiene Data'!E151))),'Data Summary'!DR157="Yes"),OFFSET('Hygiene Data'!$E$5,0,10*ROW('Hygiene Data'!E151)),NA())</f>
        <v>#N/A</v>
      </c>
      <c r="BD157" s="506" t="e">
        <f ca="1">+IF(AND(ISNUMBER(OFFSET('Hygiene Data'!$E$7,0,10*ROW('Hygiene Data'!E151))),'Data Summary'!DS157="Yes"),OFFSET('Hygiene Data'!$E$7,0,10*ROW('Hygiene Data'!E151)),NA())</f>
        <v>#N/A</v>
      </c>
      <c r="BE157" s="506" t="e">
        <f ca="1">+IF(AND(ISNUMBER(OFFSET('Hygiene Data'!$E$9,0,10*ROW('Hygiene Data'!E151))),'Data Summary'!DT157="Yes"),OFFSET('Hygiene Data'!$E$9,0,10*ROW('Hygiene Data'!E151)),NA())</f>
        <v>#N/A</v>
      </c>
      <c r="BF157" s="506" t="e">
        <f ca="1">+IF(AND(ISNUMBER(OFFSET('Hygiene Data'!$F$5,0,10*ROW('Hygiene Data'!F151))),'Data Summary'!DU157="Yes"),OFFSET('Hygiene Data'!$F$5,0,10*ROW('Hygiene Data'!F151)),NA())</f>
        <v>#N/A</v>
      </c>
      <c r="BG157" s="506" t="e">
        <f ca="1">+IF(AND(ISNUMBER(OFFSET('Hygiene Data'!$F$7,0,10*ROW('Hygiene Data'!F151))),'Data Summary'!DV157="Yes"),OFFSET('Hygiene Data'!$F$7,0,10*ROW('Hygiene Data'!F151)),NA())</f>
        <v>#N/A</v>
      </c>
      <c r="BH157" s="506" t="e">
        <f ca="1">+IF(AND(ISNUMBER(OFFSET('Hygiene Data'!$F$9,0,10*ROW('Hygiene Data'!F151))),'Data Summary'!DW157="Yes"),OFFSET('Hygiene Data'!$F$9,0,10*ROW('Hygiene Data'!F151)),NA())</f>
        <v>#N/A</v>
      </c>
      <c r="BI157" s="506" t="e">
        <f ca="1">+IF(AND(ISNUMBER(OFFSET('Hygiene Data'!$G$5,0,10*ROW('Hygiene Data'!G151))),'Data Summary'!DX157="Yes"),OFFSET('Hygiene Data'!$G$5,0,10*ROW('Hygiene Data'!G151)),NA())</f>
        <v>#N/A</v>
      </c>
      <c r="BJ157" s="506" t="e">
        <f ca="1">+IF(AND(ISNUMBER(OFFSET('Hygiene Data'!$G$7,0,10*ROW('Hygiene Data'!G151))),'Data Summary'!DY157="Yes"),OFFSET('Hygiene Data'!$G$7,0,10*ROW('Hygiene Data'!G151)),NA())</f>
        <v>#N/A</v>
      </c>
      <c r="BK157" s="506" t="e">
        <f ca="1">+IF(AND(ISNUMBER(OFFSET('Hygiene Data'!$G$9,0,10*ROW('Hygiene Data'!G151))),'Data Summary'!DZ157="Yes"),OFFSET('Hygiene Data'!$G$9,0,10*ROW('Hygiene Data'!G151)),NA())</f>
        <v>#N/A</v>
      </c>
      <c r="BL157" s="506" t="e">
        <f ca="1">+IF(AND(ISNUMBER(OFFSET('Hygiene Data'!$H$5,0,10*ROW('Hygiene Data'!H151))),'Data Summary'!EA157="Yes"),OFFSET('Hygiene Data'!$H$5,0,10*ROW('Hygiene Data'!H151)),NA())</f>
        <v>#N/A</v>
      </c>
      <c r="BM157" s="506" t="e">
        <f ca="1">+IF(AND(ISNUMBER(OFFSET('Hygiene Data'!$H$7,0,10*ROW('Hygiene Data'!H151))),'Data Summary'!EB157="Yes"),OFFSET('Hygiene Data'!$H$7,0,10*ROW('Hygiene Data'!H151)),NA())</f>
        <v>#N/A</v>
      </c>
      <c r="BN157" s="506" t="e">
        <f ca="1">+IF(AND(ISNUMBER(OFFSET('Hygiene Data'!$H$9,0,10*ROW('Hygiene Data'!H151))),'Data Summary'!EC157="Yes"),OFFSET('Hygiene Data'!$H$9,0,10*ROW('Hygiene Data'!H151)),NA())</f>
        <v>#N/A</v>
      </c>
      <c r="BO157" s="506" t="e">
        <f ca="1">+IF(AND(ISNUMBER(OFFSET('Hygiene Data'!$I$5,0,10*ROW('Hygiene Data'!I151))),'Data Summary'!ED157="Yes"),OFFSET('Hygiene Data'!$I$5,0,10*ROW('Hygiene Data'!I151)),NA())</f>
        <v>#N/A</v>
      </c>
      <c r="BP157" s="506" t="e">
        <f ca="1">+IF(AND(ISNUMBER(OFFSET('Hygiene Data'!$I$7,0,10*ROW('Hygiene Data'!I151))),'Data Summary'!EE157="Yes"),OFFSET('Hygiene Data'!$I$7,0,10*ROW('Hygiene Data'!I151)),NA())</f>
        <v>#N/A</v>
      </c>
      <c r="BQ157" s="506" t="e">
        <f ca="1">+IF(AND(ISNUMBER(OFFSET('Hygiene Data'!$I$9,0,10*ROW('Hygiene Data'!I151))),'Data Summary'!EF157="Yes"),OFFSET('Hygiene Data'!$I$9,0,10*ROW('Hygiene Data'!I151)),NA())</f>
        <v>#N/A</v>
      </c>
    </row>
    <row r="158" spans="1:69" x14ac:dyDescent="0.25">
      <c r="A158" s="502" t="e">
        <f ca="1">+RIGHT('Data Summary'!A158,LEN('Data Summary'!A158)-9)</f>
        <v>#VALUE!</v>
      </c>
      <c r="B158" s="476" t="str">
        <f ca="1">+IF(ISTEXT('Data Summary'!B158),'Data Summary'!B158,"")</f>
        <v/>
      </c>
      <c r="C158" s="503" t="e">
        <f ca="1">+VALUE('Data Summary'!C158)</f>
        <v>#VALUE!</v>
      </c>
      <c r="D158" s="504" t="e">
        <f ca="1">+IF(AND(ISNUMBER(OFFSET('Water Data'!$D$4,0,10*ROW('Water Data'!D152))),'Data Summary'!BS158="Yes"),100-OFFSET('Water Data'!$D$4,0,10*ROW('Water Data'!D152)),NA())</f>
        <v>#N/A</v>
      </c>
      <c r="E158" s="504" t="e">
        <f ca="1">+IF(AND(ISNUMBER(OFFSET('Water Data'!$D$6,0,10*ROW('Water Data'!D152))),'Data Summary'!BT158="Yes"),OFFSET('Water Data'!$D$6,0,10*ROW('Water Data'!D152)),NA())</f>
        <v>#N/A</v>
      </c>
      <c r="F158" s="504" t="e">
        <f ca="1">+IF(AND(ISNUMBER(OFFSET('Water Data'!$D$9,0,10*ROW('Water Data'!D152))),'Data Summary'!BU158="Yes"),OFFSET('Water Data'!$D$9,0,10*ROW('Water Data'!D152)),NA())</f>
        <v>#N/A</v>
      </c>
      <c r="G158" s="504" t="e">
        <f ca="1">+IF(AND(ISNUMBER(OFFSET('Water Data'!$E$4,0,10*ROW('Water Data'!E152))),'Data Summary'!BV158="Yes"),100-OFFSET('Water Data'!$E$4,0,10*ROW('Water Data'!E152)),NA())</f>
        <v>#N/A</v>
      </c>
      <c r="H158" s="504" t="e">
        <f ca="1">+IF(AND(ISNUMBER(OFFSET('Water Data'!$E$6,0,10*ROW('Water Data'!E152))),'Data Summary'!BW158="Yes"),OFFSET('Water Data'!$E$6,0,10*ROW('Water Data'!E152)),NA())</f>
        <v>#N/A</v>
      </c>
      <c r="I158" s="504" t="e">
        <f ca="1">+IF(AND(ISNUMBER(OFFSET('Water Data'!$E$9,0,10*ROW('Water Data'!E152))),'Data Summary'!BX158="Yes"),OFFSET('Water Data'!$E$9,0,10*ROW('Water Data'!E152)),NA())</f>
        <v>#N/A</v>
      </c>
      <c r="J158" s="504" t="e">
        <f ca="1">+IF(AND(ISNUMBER(OFFSET('Water Data'!$F$4,0,10*ROW('Water Data'!F152))),'Data Summary'!BY158="Yes"),100-OFFSET('Water Data'!$F$4,0,10*ROW('Water Data'!F152)),NA())</f>
        <v>#N/A</v>
      </c>
      <c r="K158" s="504" t="e">
        <f ca="1">+IF(AND(ISNUMBER(OFFSET('Water Data'!$F$6,0,10*ROW('Water Data'!F152))),'Data Summary'!BZ158="Yes"),OFFSET('Water Data'!$F$6,0,10*ROW('Water Data'!F152)),NA())</f>
        <v>#N/A</v>
      </c>
      <c r="L158" s="504" t="e">
        <f ca="1">+IF(AND(ISNUMBER(OFFSET('Water Data'!$F$9,0,10*ROW('Water Data'!F152))),'Data Summary'!CA158="Yes"),OFFSET('Water Data'!$F$9,0,10*ROW('Water Data'!F152)),NA())</f>
        <v>#N/A</v>
      </c>
      <c r="M158" s="504" t="e">
        <f ca="1">+IF(AND(ISNUMBER(OFFSET('Water Data'!$G$4,0,10*ROW('Water Data'!G152))),'Data Summary'!CB158="Yes"),100-OFFSET('Water Data'!$G$4,0,10*ROW('Water Data'!G152)),NA())</f>
        <v>#N/A</v>
      </c>
      <c r="N158" s="504" t="e">
        <f ca="1">+IF(AND(ISNUMBER(OFFSET('Water Data'!$G$6,0,10*ROW('Water Data'!G152))),'Data Summary'!CC158="Yes"),OFFSET('Water Data'!$G$6,0,10*ROW('Water Data'!G152)),NA())</f>
        <v>#N/A</v>
      </c>
      <c r="O158" s="504" t="e">
        <f ca="1">+IF(AND(ISNUMBER(OFFSET('Water Data'!$G$9,0,10*ROW('Water Data'!G152))),'Data Summary'!CD158="Yes"),OFFSET('Water Data'!$G$9,0,10*ROW('Water Data'!G152)),NA())</f>
        <v>#N/A</v>
      </c>
      <c r="P158" s="504" t="e">
        <f ca="1">+IF(AND(ISNUMBER(OFFSET('Water Data'!$H$4,0,10*ROW('Water Data'!H152))),'Data Summary'!CE158="Yes"),100-OFFSET('Water Data'!$H$4,0,10*ROW('Water Data'!H152)),NA())</f>
        <v>#N/A</v>
      </c>
      <c r="Q158" s="504" t="e">
        <f ca="1">+IF(AND(ISNUMBER(OFFSET('Water Data'!$H$6,0,10*ROW('Water Data'!H152))),'Data Summary'!CF158="Yes"),OFFSET('Water Data'!$H$6,0,10*ROW('Water Data'!H152)),NA())</f>
        <v>#N/A</v>
      </c>
      <c r="R158" s="504" t="e">
        <f ca="1">+IF(AND(ISNUMBER(OFFSET('Water Data'!$H$9,0,10*ROW('Water Data'!H152))),'Data Summary'!CG158="Yes"),OFFSET('Water Data'!$H$9,0,10*ROW('Water Data'!H152)),NA())</f>
        <v>#N/A</v>
      </c>
      <c r="S158" s="504" t="e">
        <f ca="1">+IF(AND(ISNUMBER(OFFSET('Water Data'!$I$4,0,10*ROW('Water Data'!I152))),'Data Summary'!CH158="Yes"),100-OFFSET('Water Data'!$I$4,0,10*ROW('Water Data'!I152)),NA())</f>
        <v>#N/A</v>
      </c>
      <c r="T158" s="504" t="e">
        <f ca="1">+IF(AND(ISNUMBER(OFFSET('Water Data'!$I$6,0,10*ROW('Water Data'!I152))),'Data Summary'!CI158="Yes"),OFFSET('Water Data'!$I$6,0,10*ROW('Water Data'!I152)),NA())</f>
        <v>#N/A</v>
      </c>
      <c r="U158" s="504" t="e">
        <f ca="1">+IF(AND(ISNUMBER(OFFSET('Water Data'!$I$9,0,10*ROW('Water Data'!I152))),'Data Summary'!CJ158="Yes"),OFFSET('Water Data'!$I$9,0,10*ROW('Water Data'!I152)),NA())</f>
        <v>#N/A</v>
      </c>
      <c r="V158" s="505" t="e">
        <f ca="1">+IF(AND(ISNUMBER(OFFSET('Sanitation Data'!$D$4,0,10*ROW('Sanitation Data'!D152))),'Data Summary'!CK158="Yes"),100-OFFSET('Sanitation Data'!$D$4,0,10*ROW('Sanitation Data'!D152)),NA())</f>
        <v>#N/A</v>
      </c>
      <c r="W158" s="505" t="e">
        <f ca="1">+IF(AND(ISNUMBER(OFFSET('Sanitation Data'!$D$6,0,10*ROW('Sanitation Data'!D152))),'Data Summary'!CL158="Yes"),OFFSET('Sanitation Data'!$D$6,0,10*ROW('Sanitation Data'!D152)),NA())</f>
        <v>#N/A</v>
      </c>
      <c r="X158" s="505" t="e">
        <f ca="1">+IF(AND(ISNUMBER(OFFSET('Sanitation Data'!$D$10,0,10*ROW('Sanitation Data'!D152))),'Data Summary'!CM158="Yes"),OFFSET('Sanitation Data'!$D$10,0,10*ROW('Sanitation Data'!D152)),NA())</f>
        <v>#N/A</v>
      </c>
      <c r="Y158" s="505" t="e">
        <f ca="1">+IF(AND(ISNUMBER(OFFSET('Sanitation Data'!$D$11,0,10*ROW('Sanitation Data'!D152))),'Data Summary'!CN158="Yes"),OFFSET('Sanitation Data'!$D$11,0,10*ROW('Sanitation Data'!D152)),NA())</f>
        <v>#N/A</v>
      </c>
      <c r="Z158" s="505" t="e">
        <f ca="1">+IF(AND(ISNUMBER(OFFSET('Sanitation Data'!$D$12,0,10*ROW('Sanitation Data'!D152))),'Data Summary'!CO158="Yes"),OFFSET('Sanitation Data'!$D$12,0,10*ROW('Sanitation Data'!D152)),NA())</f>
        <v>#N/A</v>
      </c>
      <c r="AA158" s="505" t="e">
        <f ca="1">+IF(AND(ISNUMBER(OFFSET('Sanitation Data'!$E$4,0,10*ROW('Sanitation Data'!E152))),'Data Summary'!CP158="Yes"),100-OFFSET('Sanitation Data'!$E$4,0,10*ROW('Sanitation Data'!E152)),NA())</f>
        <v>#N/A</v>
      </c>
      <c r="AB158" s="505" t="e">
        <f ca="1">+IF(AND(ISNUMBER(OFFSET('Sanitation Data'!$E$6,0,10*ROW('Sanitation Data'!E152))),'Data Summary'!CQ158="Yes"),OFFSET('Sanitation Data'!$E$6,0,10*ROW('Sanitation Data'!E152)),NA())</f>
        <v>#N/A</v>
      </c>
      <c r="AC158" s="505" t="e">
        <f ca="1">+IF(AND(ISNUMBER(OFFSET('Sanitation Data'!$E$10,0,10*ROW('Sanitation Data'!E152))),'Data Summary'!CR158="Yes"),OFFSET('Sanitation Data'!$E$10,0,10*ROW('Sanitation Data'!E152)),NA())</f>
        <v>#N/A</v>
      </c>
      <c r="AD158" s="505" t="e">
        <f ca="1">+IF(AND(ISNUMBER(OFFSET('Sanitation Data'!$E$11,0,10*ROW('Sanitation Data'!E152))),'Data Summary'!CS158="Yes"),OFFSET('Sanitation Data'!$E$11,0,10*ROW('Sanitation Data'!E152)),NA())</f>
        <v>#N/A</v>
      </c>
      <c r="AE158" s="505" t="e">
        <f ca="1">+IF(AND(ISNUMBER(OFFSET('Sanitation Data'!$E$12,0,10*ROW('Sanitation Data'!E152))),'Data Summary'!CT158="Yes"),OFFSET('Sanitation Data'!$E$12,0,10*ROW('Sanitation Data'!E152)),NA())</f>
        <v>#N/A</v>
      </c>
      <c r="AF158" s="505" t="e">
        <f ca="1">+IF(AND(ISNUMBER(OFFSET('Sanitation Data'!$F$4,0,10*ROW('Sanitation Data'!F152))),'Data Summary'!CU158="Yes"),100-OFFSET('Sanitation Data'!$F$4,0,10*ROW('Sanitation Data'!F152)),NA())</f>
        <v>#N/A</v>
      </c>
      <c r="AG158" s="505" t="e">
        <f ca="1">+IF(AND(ISNUMBER(OFFSET('Sanitation Data'!$F$6,0,10*ROW('Sanitation Data'!F152))),'Data Summary'!CV158="Yes"),OFFSET('Sanitation Data'!$F$6,0,10*ROW('Sanitation Data'!F152)),NA())</f>
        <v>#N/A</v>
      </c>
      <c r="AH158" s="505" t="e">
        <f ca="1">+IF(AND(ISNUMBER(OFFSET('Sanitation Data'!$F$10,0,10*ROW('Sanitation Data'!F152))),'Data Summary'!CW158="Yes"),OFFSET('Sanitation Data'!$F$10,0,10*ROW('Sanitation Data'!F152)),NA())</f>
        <v>#N/A</v>
      </c>
      <c r="AI158" s="505" t="e">
        <f ca="1">+IF(AND(ISNUMBER(OFFSET('Sanitation Data'!$F$11,0,10*ROW('Sanitation Data'!F152))),'Data Summary'!CX158="Yes"),OFFSET('Sanitation Data'!$F$11,0,10*ROW('Sanitation Data'!F152)),NA())</f>
        <v>#N/A</v>
      </c>
      <c r="AJ158" s="505" t="e">
        <f ca="1">+IF(AND(ISNUMBER(OFFSET('Sanitation Data'!$F$12,0,10*ROW('Sanitation Data'!F152))),'Data Summary'!CY158="Yes"),OFFSET('Sanitation Data'!$F$12,0,10*ROW('Sanitation Data'!F152)),NA())</f>
        <v>#N/A</v>
      </c>
      <c r="AK158" s="505" t="e">
        <f ca="1">+IF(AND(ISNUMBER(OFFSET('Sanitation Data'!$G$4,0,10*ROW('Sanitation Data'!G152))),'Data Summary'!CZ158="Yes"),100-OFFSET('Sanitation Data'!$G$4,0,10*ROW('Sanitation Data'!G152)),NA())</f>
        <v>#N/A</v>
      </c>
      <c r="AL158" s="505" t="e">
        <f ca="1">+IF(AND(ISNUMBER(OFFSET('Sanitation Data'!$G$6,0,10*ROW('Sanitation Data'!G152))),'Data Summary'!DA158="Yes"),OFFSET('Sanitation Data'!$G$6,0,10*ROW('Sanitation Data'!G152)),NA())</f>
        <v>#N/A</v>
      </c>
      <c r="AM158" s="505" t="e">
        <f ca="1">+IF(AND(ISNUMBER(OFFSET('Sanitation Data'!$G$10,0,10*ROW('Sanitation Data'!G152))),'Data Summary'!DB158="Yes"),OFFSET('Sanitation Data'!$G$10,0,10*ROW('Sanitation Data'!G152)),NA())</f>
        <v>#N/A</v>
      </c>
      <c r="AN158" s="505" t="e">
        <f ca="1">+IF(AND(ISNUMBER(OFFSET('Sanitation Data'!$G$11,0,10*ROW('Sanitation Data'!G152))),'Data Summary'!DC158="Yes"),OFFSET('Sanitation Data'!$G$11,0,10*ROW('Sanitation Data'!G152)),NA())</f>
        <v>#N/A</v>
      </c>
      <c r="AO158" s="505" t="e">
        <f ca="1">+IF(AND(ISNUMBER(OFFSET('Sanitation Data'!$G$12,0,10*ROW('Sanitation Data'!G152))),'Data Summary'!DD158="Yes"),OFFSET('Sanitation Data'!$G$12,0,10*ROW('Sanitation Data'!G152)),NA())</f>
        <v>#N/A</v>
      </c>
      <c r="AP158" s="505" t="e">
        <f ca="1">+IF(AND(ISNUMBER(OFFSET('Sanitation Data'!$H$4,0,10*ROW('Sanitation Data'!H152))),'Data Summary'!DE158="Yes"),100-OFFSET('Sanitation Data'!$H$4,0,10*ROW('Sanitation Data'!H152)),NA())</f>
        <v>#N/A</v>
      </c>
      <c r="AQ158" s="505" t="e">
        <f ca="1">+IF(AND(ISNUMBER(OFFSET('Sanitation Data'!$H$6,0,10*ROW('Sanitation Data'!H152))),'Data Summary'!DF158="Yes"),OFFSET('Sanitation Data'!$H$6,0,10*ROW('Sanitation Data'!H152)),NA())</f>
        <v>#N/A</v>
      </c>
      <c r="AR158" s="505" t="e">
        <f ca="1">+IF(AND(ISNUMBER(OFFSET('Sanitation Data'!$H$10,0,10*ROW('Sanitation Data'!H152))),'Data Summary'!DG158="Yes"),OFFSET('Sanitation Data'!$H$10,0,10*ROW('Sanitation Data'!H152)),NA())</f>
        <v>#N/A</v>
      </c>
      <c r="AS158" s="505" t="e">
        <f ca="1">+IF(AND(ISNUMBER(OFFSET('Sanitation Data'!$H$11,0,10*ROW('Sanitation Data'!H152))),'Data Summary'!DH158="Yes"),OFFSET('Sanitation Data'!$H$11,0,10*ROW('Sanitation Data'!H152)),NA())</f>
        <v>#N/A</v>
      </c>
      <c r="AT158" s="505" t="e">
        <f ca="1">+IF(AND(ISNUMBER(OFFSET('Sanitation Data'!$H$12,0,10*ROW('Sanitation Data'!H152))),'Data Summary'!DI158="Yes"),OFFSET('Sanitation Data'!$H$12,0,10*ROW('Sanitation Data'!H152)),NA())</f>
        <v>#N/A</v>
      </c>
      <c r="AU158" s="505" t="e">
        <f ca="1">+IF(AND(ISNUMBER(OFFSET('Sanitation Data'!$I$4,0,10*ROW('Sanitation Data'!I152))),'Data Summary'!DJ158="Yes"),100-OFFSET('Sanitation Data'!$I$4,0,10*ROW('Sanitation Data'!I152)),NA())</f>
        <v>#N/A</v>
      </c>
      <c r="AV158" s="505" t="e">
        <f ca="1">+IF(AND(ISNUMBER(OFFSET('Sanitation Data'!$I$6,0,10*ROW('Sanitation Data'!I152))),'Data Summary'!DK158="Yes"),OFFSET('Sanitation Data'!$I$6,0,10*ROW('Sanitation Data'!I152)),NA())</f>
        <v>#N/A</v>
      </c>
      <c r="AW158" s="505" t="e">
        <f ca="1">+IF(AND(ISNUMBER(OFFSET('Sanitation Data'!$I$10,0,10*ROW('Sanitation Data'!I152))),'Data Summary'!DL158="Yes"),OFFSET('Sanitation Data'!$I$10,0,10*ROW('Sanitation Data'!I152)),NA())</f>
        <v>#N/A</v>
      </c>
      <c r="AX158" s="505" t="e">
        <f ca="1">+IF(AND(ISNUMBER(OFFSET('Sanitation Data'!$I$11,0,10*ROW('Sanitation Data'!I152))),'Data Summary'!DM158="Yes"),OFFSET('Sanitation Data'!$I$11,0,10*ROW('Sanitation Data'!I152)),NA())</f>
        <v>#N/A</v>
      </c>
      <c r="AY158" s="505" t="e">
        <f ca="1">+IF(AND(ISNUMBER(OFFSET('Sanitation Data'!$I$12,0,10*ROW('Sanitation Data'!I152))),'Data Summary'!DN158="Yes"),OFFSET('Sanitation Data'!$I$12,0,10*ROW('Sanitation Data'!I152)),NA())</f>
        <v>#N/A</v>
      </c>
      <c r="AZ158" s="506" t="e">
        <f ca="1">+IF(AND(ISNUMBER(OFFSET('Hygiene Data'!$D$5,0,10*ROW('Hygiene Data'!D152))),'Data Summary'!DO158="Yes"),OFFSET('Hygiene Data'!$D$5,0,10*ROW('Hygiene Data'!D152)),NA())</f>
        <v>#N/A</v>
      </c>
      <c r="BA158" s="506" t="e">
        <f ca="1">+IF(AND(ISNUMBER(OFFSET('Hygiene Data'!$D$7,0,10*ROW('Hygiene Data'!D152))),'Data Summary'!DP158="Yes"),OFFSET('Hygiene Data'!$D$7,0,10*ROW('Hygiene Data'!D152)),NA())</f>
        <v>#N/A</v>
      </c>
      <c r="BB158" s="506" t="e">
        <f ca="1">+IF(AND(ISNUMBER(OFFSET('Hygiene Data'!$D$9,0,10*ROW('Hygiene Data'!D152))),'Data Summary'!DQ158="Yes"),OFFSET('Hygiene Data'!$D$9,0,10*ROW('Hygiene Data'!D152)),NA())</f>
        <v>#N/A</v>
      </c>
      <c r="BC158" s="506" t="e">
        <f ca="1">+IF(AND(ISNUMBER(OFFSET('Hygiene Data'!$E$5,0,10*ROW('Hygiene Data'!E152))),'Data Summary'!DR158="Yes"),OFFSET('Hygiene Data'!$E$5,0,10*ROW('Hygiene Data'!E152)),NA())</f>
        <v>#N/A</v>
      </c>
      <c r="BD158" s="506" t="e">
        <f ca="1">+IF(AND(ISNUMBER(OFFSET('Hygiene Data'!$E$7,0,10*ROW('Hygiene Data'!E152))),'Data Summary'!DS158="Yes"),OFFSET('Hygiene Data'!$E$7,0,10*ROW('Hygiene Data'!E152)),NA())</f>
        <v>#N/A</v>
      </c>
      <c r="BE158" s="506" t="e">
        <f ca="1">+IF(AND(ISNUMBER(OFFSET('Hygiene Data'!$E$9,0,10*ROW('Hygiene Data'!E152))),'Data Summary'!DT158="Yes"),OFFSET('Hygiene Data'!$E$9,0,10*ROW('Hygiene Data'!E152)),NA())</f>
        <v>#N/A</v>
      </c>
      <c r="BF158" s="506" t="e">
        <f ca="1">+IF(AND(ISNUMBER(OFFSET('Hygiene Data'!$F$5,0,10*ROW('Hygiene Data'!F152))),'Data Summary'!DU158="Yes"),OFFSET('Hygiene Data'!$F$5,0,10*ROW('Hygiene Data'!F152)),NA())</f>
        <v>#N/A</v>
      </c>
      <c r="BG158" s="506" t="e">
        <f ca="1">+IF(AND(ISNUMBER(OFFSET('Hygiene Data'!$F$7,0,10*ROW('Hygiene Data'!F152))),'Data Summary'!DV158="Yes"),OFFSET('Hygiene Data'!$F$7,0,10*ROW('Hygiene Data'!F152)),NA())</f>
        <v>#N/A</v>
      </c>
      <c r="BH158" s="506" t="e">
        <f ca="1">+IF(AND(ISNUMBER(OFFSET('Hygiene Data'!$F$9,0,10*ROW('Hygiene Data'!F152))),'Data Summary'!DW158="Yes"),OFFSET('Hygiene Data'!$F$9,0,10*ROW('Hygiene Data'!F152)),NA())</f>
        <v>#N/A</v>
      </c>
      <c r="BI158" s="506" t="e">
        <f ca="1">+IF(AND(ISNUMBER(OFFSET('Hygiene Data'!$G$5,0,10*ROW('Hygiene Data'!G152))),'Data Summary'!DX158="Yes"),OFFSET('Hygiene Data'!$G$5,0,10*ROW('Hygiene Data'!G152)),NA())</f>
        <v>#N/A</v>
      </c>
      <c r="BJ158" s="506" t="e">
        <f ca="1">+IF(AND(ISNUMBER(OFFSET('Hygiene Data'!$G$7,0,10*ROW('Hygiene Data'!G152))),'Data Summary'!DY158="Yes"),OFFSET('Hygiene Data'!$G$7,0,10*ROW('Hygiene Data'!G152)),NA())</f>
        <v>#N/A</v>
      </c>
      <c r="BK158" s="506" t="e">
        <f ca="1">+IF(AND(ISNUMBER(OFFSET('Hygiene Data'!$G$9,0,10*ROW('Hygiene Data'!G152))),'Data Summary'!DZ158="Yes"),OFFSET('Hygiene Data'!$G$9,0,10*ROW('Hygiene Data'!G152)),NA())</f>
        <v>#N/A</v>
      </c>
      <c r="BL158" s="506" t="e">
        <f ca="1">+IF(AND(ISNUMBER(OFFSET('Hygiene Data'!$H$5,0,10*ROW('Hygiene Data'!H152))),'Data Summary'!EA158="Yes"),OFFSET('Hygiene Data'!$H$5,0,10*ROW('Hygiene Data'!H152)),NA())</f>
        <v>#N/A</v>
      </c>
      <c r="BM158" s="506" t="e">
        <f ca="1">+IF(AND(ISNUMBER(OFFSET('Hygiene Data'!$H$7,0,10*ROW('Hygiene Data'!H152))),'Data Summary'!EB158="Yes"),OFFSET('Hygiene Data'!$H$7,0,10*ROW('Hygiene Data'!H152)),NA())</f>
        <v>#N/A</v>
      </c>
      <c r="BN158" s="506" t="e">
        <f ca="1">+IF(AND(ISNUMBER(OFFSET('Hygiene Data'!$H$9,0,10*ROW('Hygiene Data'!H152))),'Data Summary'!EC158="Yes"),OFFSET('Hygiene Data'!$H$9,0,10*ROW('Hygiene Data'!H152)),NA())</f>
        <v>#N/A</v>
      </c>
      <c r="BO158" s="506" t="e">
        <f ca="1">+IF(AND(ISNUMBER(OFFSET('Hygiene Data'!$I$5,0,10*ROW('Hygiene Data'!I152))),'Data Summary'!ED158="Yes"),OFFSET('Hygiene Data'!$I$5,0,10*ROW('Hygiene Data'!I152)),NA())</f>
        <v>#N/A</v>
      </c>
      <c r="BP158" s="506" t="e">
        <f ca="1">+IF(AND(ISNUMBER(OFFSET('Hygiene Data'!$I$7,0,10*ROW('Hygiene Data'!I152))),'Data Summary'!EE158="Yes"),OFFSET('Hygiene Data'!$I$7,0,10*ROW('Hygiene Data'!I152)),NA())</f>
        <v>#N/A</v>
      </c>
      <c r="BQ158" s="506" t="e">
        <f ca="1">+IF(AND(ISNUMBER(OFFSET('Hygiene Data'!$I$9,0,10*ROW('Hygiene Data'!I152))),'Data Summary'!EF158="Yes"),OFFSET('Hygiene Data'!$I$9,0,10*ROW('Hygiene Data'!I152)),NA())</f>
        <v>#N/A</v>
      </c>
    </row>
    <row r="159" spans="1:69" x14ac:dyDescent="0.25">
      <c r="A159" s="502" t="e">
        <f ca="1">+RIGHT('Data Summary'!A159,LEN('Data Summary'!A159)-9)</f>
        <v>#VALUE!</v>
      </c>
      <c r="B159" s="476" t="str">
        <f ca="1">+IF(ISTEXT('Data Summary'!B159),'Data Summary'!B159,"")</f>
        <v/>
      </c>
      <c r="C159" s="503" t="e">
        <f ca="1">+VALUE('Data Summary'!C159)</f>
        <v>#VALUE!</v>
      </c>
      <c r="D159" s="504" t="e">
        <f ca="1">+IF(AND(ISNUMBER(OFFSET('Water Data'!$D$4,0,10*ROW('Water Data'!D153))),'Data Summary'!BS159="Yes"),100-OFFSET('Water Data'!$D$4,0,10*ROW('Water Data'!D153)),NA())</f>
        <v>#N/A</v>
      </c>
      <c r="E159" s="504" t="e">
        <f ca="1">+IF(AND(ISNUMBER(OFFSET('Water Data'!$D$6,0,10*ROW('Water Data'!D153))),'Data Summary'!BT159="Yes"),OFFSET('Water Data'!$D$6,0,10*ROW('Water Data'!D153)),NA())</f>
        <v>#N/A</v>
      </c>
      <c r="F159" s="504" t="e">
        <f ca="1">+IF(AND(ISNUMBER(OFFSET('Water Data'!$D$9,0,10*ROW('Water Data'!D153))),'Data Summary'!BU159="Yes"),OFFSET('Water Data'!$D$9,0,10*ROW('Water Data'!D153)),NA())</f>
        <v>#N/A</v>
      </c>
      <c r="G159" s="504" t="e">
        <f ca="1">+IF(AND(ISNUMBER(OFFSET('Water Data'!$E$4,0,10*ROW('Water Data'!E153))),'Data Summary'!BV159="Yes"),100-OFFSET('Water Data'!$E$4,0,10*ROW('Water Data'!E153)),NA())</f>
        <v>#N/A</v>
      </c>
      <c r="H159" s="504" t="e">
        <f ca="1">+IF(AND(ISNUMBER(OFFSET('Water Data'!$E$6,0,10*ROW('Water Data'!E153))),'Data Summary'!BW159="Yes"),OFFSET('Water Data'!$E$6,0,10*ROW('Water Data'!E153)),NA())</f>
        <v>#N/A</v>
      </c>
      <c r="I159" s="504" t="e">
        <f ca="1">+IF(AND(ISNUMBER(OFFSET('Water Data'!$E$9,0,10*ROW('Water Data'!E153))),'Data Summary'!BX159="Yes"),OFFSET('Water Data'!$E$9,0,10*ROW('Water Data'!E153)),NA())</f>
        <v>#N/A</v>
      </c>
      <c r="J159" s="504" t="e">
        <f ca="1">+IF(AND(ISNUMBER(OFFSET('Water Data'!$F$4,0,10*ROW('Water Data'!F153))),'Data Summary'!BY159="Yes"),100-OFFSET('Water Data'!$F$4,0,10*ROW('Water Data'!F153)),NA())</f>
        <v>#N/A</v>
      </c>
      <c r="K159" s="504" t="e">
        <f ca="1">+IF(AND(ISNUMBER(OFFSET('Water Data'!$F$6,0,10*ROW('Water Data'!F153))),'Data Summary'!BZ159="Yes"),OFFSET('Water Data'!$F$6,0,10*ROW('Water Data'!F153)),NA())</f>
        <v>#N/A</v>
      </c>
      <c r="L159" s="504" t="e">
        <f ca="1">+IF(AND(ISNUMBER(OFFSET('Water Data'!$F$9,0,10*ROW('Water Data'!F153))),'Data Summary'!CA159="Yes"),OFFSET('Water Data'!$F$9,0,10*ROW('Water Data'!F153)),NA())</f>
        <v>#N/A</v>
      </c>
      <c r="M159" s="504" t="e">
        <f ca="1">+IF(AND(ISNUMBER(OFFSET('Water Data'!$G$4,0,10*ROW('Water Data'!G153))),'Data Summary'!CB159="Yes"),100-OFFSET('Water Data'!$G$4,0,10*ROW('Water Data'!G153)),NA())</f>
        <v>#N/A</v>
      </c>
      <c r="N159" s="504" t="e">
        <f ca="1">+IF(AND(ISNUMBER(OFFSET('Water Data'!$G$6,0,10*ROW('Water Data'!G153))),'Data Summary'!CC159="Yes"),OFFSET('Water Data'!$G$6,0,10*ROW('Water Data'!G153)),NA())</f>
        <v>#N/A</v>
      </c>
      <c r="O159" s="504" t="e">
        <f ca="1">+IF(AND(ISNUMBER(OFFSET('Water Data'!$G$9,0,10*ROW('Water Data'!G153))),'Data Summary'!CD159="Yes"),OFFSET('Water Data'!$G$9,0,10*ROW('Water Data'!G153)),NA())</f>
        <v>#N/A</v>
      </c>
      <c r="P159" s="504" t="e">
        <f ca="1">+IF(AND(ISNUMBER(OFFSET('Water Data'!$H$4,0,10*ROW('Water Data'!H153))),'Data Summary'!CE159="Yes"),100-OFFSET('Water Data'!$H$4,0,10*ROW('Water Data'!H153)),NA())</f>
        <v>#N/A</v>
      </c>
      <c r="Q159" s="504" t="e">
        <f ca="1">+IF(AND(ISNUMBER(OFFSET('Water Data'!$H$6,0,10*ROW('Water Data'!H153))),'Data Summary'!CF159="Yes"),OFFSET('Water Data'!$H$6,0,10*ROW('Water Data'!H153)),NA())</f>
        <v>#N/A</v>
      </c>
      <c r="R159" s="504" t="e">
        <f ca="1">+IF(AND(ISNUMBER(OFFSET('Water Data'!$H$9,0,10*ROW('Water Data'!H153))),'Data Summary'!CG159="Yes"),OFFSET('Water Data'!$H$9,0,10*ROW('Water Data'!H153)),NA())</f>
        <v>#N/A</v>
      </c>
      <c r="S159" s="504" t="e">
        <f ca="1">+IF(AND(ISNUMBER(OFFSET('Water Data'!$I$4,0,10*ROW('Water Data'!I153))),'Data Summary'!CH159="Yes"),100-OFFSET('Water Data'!$I$4,0,10*ROW('Water Data'!I153)),NA())</f>
        <v>#N/A</v>
      </c>
      <c r="T159" s="504" t="e">
        <f ca="1">+IF(AND(ISNUMBER(OFFSET('Water Data'!$I$6,0,10*ROW('Water Data'!I153))),'Data Summary'!CI159="Yes"),OFFSET('Water Data'!$I$6,0,10*ROW('Water Data'!I153)),NA())</f>
        <v>#N/A</v>
      </c>
      <c r="U159" s="504" t="e">
        <f ca="1">+IF(AND(ISNUMBER(OFFSET('Water Data'!$I$9,0,10*ROW('Water Data'!I153))),'Data Summary'!CJ159="Yes"),OFFSET('Water Data'!$I$9,0,10*ROW('Water Data'!I153)),NA())</f>
        <v>#N/A</v>
      </c>
      <c r="V159" s="505" t="e">
        <f ca="1">+IF(AND(ISNUMBER(OFFSET('Sanitation Data'!$D$4,0,10*ROW('Sanitation Data'!D153))),'Data Summary'!CK159="Yes"),100-OFFSET('Sanitation Data'!$D$4,0,10*ROW('Sanitation Data'!D153)),NA())</f>
        <v>#N/A</v>
      </c>
      <c r="W159" s="505" t="e">
        <f ca="1">+IF(AND(ISNUMBER(OFFSET('Sanitation Data'!$D$6,0,10*ROW('Sanitation Data'!D153))),'Data Summary'!CL159="Yes"),OFFSET('Sanitation Data'!$D$6,0,10*ROW('Sanitation Data'!D153)),NA())</f>
        <v>#N/A</v>
      </c>
      <c r="X159" s="505" t="e">
        <f ca="1">+IF(AND(ISNUMBER(OFFSET('Sanitation Data'!$D$10,0,10*ROW('Sanitation Data'!D153))),'Data Summary'!CM159="Yes"),OFFSET('Sanitation Data'!$D$10,0,10*ROW('Sanitation Data'!D153)),NA())</f>
        <v>#N/A</v>
      </c>
      <c r="Y159" s="505" t="e">
        <f ca="1">+IF(AND(ISNUMBER(OFFSET('Sanitation Data'!$D$11,0,10*ROW('Sanitation Data'!D153))),'Data Summary'!CN159="Yes"),OFFSET('Sanitation Data'!$D$11,0,10*ROW('Sanitation Data'!D153)),NA())</f>
        <v>#N/A</v>
      </c>
      <c r="Z159" s="505" t="e">
        <f ca="1">+IF(AND(ISNUMBER(OFFSET('Sanitation Data'!$D$12,0,10*ROW('Sanitation Data'!D153))),'Data Summary'!CO159="Yes"),OFFSET('Sanitation Data'!$D$12,0,10*ROW('Sanitation Data'!D153)),NA())</f>
        <v>#N/A</v>
      </c>
      <c r="AA159" s="505" t="e">
        <f ca="1">+IF(AND(ISNUMBER(OFFSET('Sanitation Data'!$E$4,0,10*ROW('Sanitation Data'!E153))),'Data Summary'!CP159="Yes"),100-OFFSET('Sanitation Data'!$E$4,0,10*ROW('Sanitation Data'!E153)),NA())</f>
        <v>#N/A</v>
      </c>
      <c r="AB159" s="505" t="e">
        <f ca="1">+IF(AND(ISNUMBER(OFFSET('Sanitation Data'!$E$6,0,10*ROW('Sanitation Data'!E153))),'Data Summary'!CQ159="Yes"),OFFSET('Sanitation Data'!$E$6,0,10*ROW('Sanitation Data'!E153)),NA())</f>
        <v>#N/A</v>
      </c>
      <c r="AC159" s="505" t="e">
        <f ca="1">+IF(AND(ISNUMBER(OFFSET('Sanitation Data'!$E$10,0,10*ROW('Sanitation Data'!E153))),'Data Summary'!CR159="Yes"),OFFSET('Sanitation Data'!$E$10,0,10*ROW('Sanitation Data'!E153)),NA())</f>
        <v>#N/A</v>
      </c>
      <c r="AD159" s="505" t="e">
        <f ca="1">+IF(AND(ISNUMBER(OFFSET('Sanitation Data'!$E$11,0,10*ROW('Sanitation Data'!E153))),'Data Summary'!CS159="Yes"),OFFSET('Sanitation Data'!$E$11,0,10*ROW('Sanitation Data'!E153)),NA())</f>
        <v>#N/A</v>
      </c>
      <c r="AE159" s="505" t="e">
        <f ca="1">+IF(AND(ISNUMBER(OFFSET('Sanitation Data'!$E$12,0,10*ROW('Sanitation Data'!E153))),'Data Summary'!CT159="Yes"),OFFSET('Sanitation Data'!$E$12,0,10*ROW('Sanitation Data'!E153)),NA())</f>
        <v>#N/A</v>
      </c>
      <c r="AF159" s="505" t="e">
        <f ca="1">+IF(AND(ISNUMBER(OFFSET('Sanitation Data'!$F$4,0,10*ROW('Sanitation Data'!F153))),'Data Summary'!CU159="Yes"),100-OFFSET('Sanitation Data'!$F$4,0,10*ROW('Sanitation Data'!F153)),NA())</f>
        <v>#N/A</v>
      </c>
      <c r="AG159" s="505" t="e">
        <f ca="1">+IF(AND(ISNUMBER(OFFSET('Sanitation Data'!$F$6,0,10*ROW('Sanitation Data'!F153))),'Data Summary'!CV159="Yes"),OFFSET('Sanitation Data'!$F$6,0,10*ROW('Sanitation Data'!F153)),NA())</f>
        <v>#N/A</v>
      </c>
      <c r="AH159" s="505" t="e">
        <f ca="1">+IF(AND(ISNUMBER(OFFSET('Sanitation Data'!$F$10,0,10*ROW('Sanitation Data'!F153))),'Data Summary'!CW159="Yes"),OFFSET('Sanitation Data'!$F$10,0,10*ROW('Sanitation Data'!F153)),NA())</f>
        <v>#N/A</v>
      </c>
      <c r="AI159" s="505" t="e">
        <f ca="1">+IF(AND(ISNUMBER(OFFSET('Sanitation Data'!$F$11,0,10*ROW('Sanitation Data'!F153))),'Data Summary'!CX159="Yes"),OFFSET('Sanitation Data'!$F$11,0,10*ROW('Sanitation Data'!F153)),NA())</f>
        <v>#N/A</v>
      </c>
      <c r="AJ159" s="505" t="e">
        <f ca="1">+IF(AND(ISNUMBER(OFFSET('Sanitation Data'!$F$12,0,10*ROW('Sanitation Data'!F153))),'Data Summary'!CY159="Yes"),OFFSET('Sanitation Data'!$F$12,0,10*ROW('Sanitation Data'!F153)),NA())</f>
        <v>#N/A</v>
      </c>
      <c r="AK159" s="505" t="e">
        <f ca="1">+IF(AND(ISNUMBER(OFFSET('Sanitation Data'!$G$4,0,10*ROW('Sanitation Data'!G153))),'Data Summary'!CZ159="Yes"),100-OFFSET('Sanitation Data'!$G$4,0,10*ROW('Sanitation Data'!G153)),NA())</f>
        <v>#N/A</v>
      </c>
      <c r="AL159" s="505" t="e">
        <f ca="1">+IF(AND(ISNUMBER(OFFSET('Sanitation Data'!$G$6,0,10*ROW('Sanitation Data'!G153))),'Data Summary'!DA159="Yes"),OFFSET('Sanitation Data'!$G$6,0,10*ROW('Sanitation Data'!G153)),NA())</f>
        <v>#N/A</v>
      </c>
      <c r="AM159" s="505" t="e">
        <f ca="1">+IF(AND(ISNUMBER(OFFSET('Sanitation Data'!$G$10,0,10*ROW('Sanitation Data'!G153))),'Data Summary'!DB159="Yes"),OFFSET('Sanitation Data'!$G$10,0,10*ROW('Sanitation Data'!G153)),NA())</f>
        <v>#N/A</v>
      </c>
      <c r="AN159" s="505" t="e">
        <f ca="1">+IF(AND(ISNUMBER(OFFSET('Sanitation Data'!$G$11,0,10*ROW('Sanitation Data'!G153))),'Data Summary'!DC159="Yes"),OFFSET('Sanitation Data'!$G$11,0,10*ROW('Sanitation Data'!G153)),NA())</f>
        <v>#N/A</v>
      </c>
      <c r="AO159" s="505" t="e">
        <f ca="1">+IF(AND(ISNUMBER(OFFSET('Sanitation Data'!$G$12,0,10*ROW('Sanitation Data'!G153))),'Data Summary'!DD159="Yes"),OFFSET('Sanitation Data'!$G$12,0,10*ROW('Sanitation Data'!G153)),NA())</f>
        <v>#N/A</v>
      </c>
      <c r="AP159" s="505" t="e">
        <f ca="1">+IF(AND(ISNUMBER(OFFSET('Sanitation Data'!$H$4,0,10*ROW('Sanitation Data'!H153))),'Data Summary'!DE159="Yes"),100-OFFSET('Sanitation Data'!$H$4,0,10*ROW('Sanitation Data'!H153)),NA())</f>
        <v>#N/A</v>
      </c>
      <c r="AQ159" s="505" t="e">
        <f ca="1">+IF(AND(ISNUMBER(OFFSET('Sanitation Data'!$H$6,0,10*ROW('Sanitation Data'!H153))),'Data Summary'!DF159="Yes"),OFFSET('Sanitation Data'!$H$6,0,10*ROW('Sanitation Data'!H153)),NA())</f>
        <v>#N/A</v>
      </c>
      <c r="AR159" s="505" t="e">
        <f ca="1">+IF(AND(ISNUMBER(OFFSET('Sanitation Data'!$H$10,0,10*ROW('Sanitation Data'!H153))),'Data Summary'!DG159="Yes"),OFFSET('Sanitation Data'!$H$10,0,10*ROW('Sanitation Data'!H153)),NA())</f>
        <v>#N/A</v>
      </c>
      <c r="AS159" s="505" t="e">
        <f ca="1">+IF(AND(ISNUMBER(OFFSET('Sanitation Data'!$H$11,0,10*ROW('Sanitation Data'!H153))),'Data Summary'!DH159="Yes"),OFFSET('Sanitation Data'!$H$11,0,10*ROW('Sanitation Data'!H153)),NA())</f>
        <v>#N/A</v>
      </c>
      <c r="AT159" s="505" t="e">
        <f ca="1">+IF(AND(ISNUMBER(OFFSET('Sanitation Data'!$H$12,0,10*ROW('Sanitation Data'!H153))),'Data Summary'!DI159="Yes"),OFFSET('Sanitation Data'!$H$12,0,10*ROW('Sanitation Data'!H153)),NA())</f>
        <v>#N/A</v>
      </c>
      <c r="AU159" s="505" t="e">
        <f ca="1">+IF(AND(ISNUMBER(OFFSET('Sanitation Data'!$I$4,0,10*ROW('Sanitation Data'!I153))),'Data Summary'!DJ159="Yes"),100-OFFSET('Sanitation Data'!$I$4,0,10*ROW('Sanitation Data'!I153)),NA())</f>
        <v>#N/A</v>
      </c>
      <c r="AV159" s="505" t="e">
        <f ca="1">+IF(AND(ISNUMBER(OFFSET('Sanitation Data'!$I$6,0,10*ROW('Sanitation Data'!I153))),'Data Summary'!DK159="Yes"),OFFSET('Sanitation Data'!$I$6,0,10*ROW('Sanitation Data'!I153)),NA())</f>
        <v>#N/A</v>
      </c>
      <c r="AW159" s="505" t="e">
        <f ca="1">+IF(AND(ISNUMBER(OFFSET('Sanitation Data'!$I$10,0,10*ROW('Sanitation Data'!I153))),'Data Summary'!DL159="Yes"),OFFSET('Sanitation Data'!$I$10,0,10*ROW('Sanitation Data'!I153)),NA())</f>
        <v>#N/A</v>
      </c>
      <c r="AX159" s="505" t="e">
        <f ca="1">+IF(AND(ISNUMBER(OFFSET('Sanitation Data'!$I$11,0,10*ROW('Sanitation Data'!I153))),'Data Summary'!DM159="Yes"),OFFSET('Sanitation Data'!$I$11,0,10*ROW('Sanitation Data'!I153)),NA())</f>
        <v>#N/A</v>
      </c>
      <c r="AY159" s="505" t="e">
        <f ca="1">+IF(AND(ISNUMBER(OFFSET('Sanitation Data'!$I$12,0,10*ROW('Sanitation Data'!I153))),'Data Summary'!DN159="Yes"),OFFSET('Sanitation Data'!$I$12,0,10*ROW('Sanitation Data'!I153)),NA())</f>
        <v>#N/A</v>
      </c>
      <c r="AZ159" s="506" t="e">
        <f ca="1">+IF(AND(ISNUMBER(OFFSET('Hygiene Data'!$D$5,0,10*ROW('Hygiene Data'!D153))),'Data Summary'!DO159="Yes"),OFFSET('Hygiene Data'!$D$5,0,10*ROW('Hygiene Data'!D153)),NA())</f>
        <v>#N/A</v>
      </c>
      <c r="BA159" s="506" t="e">
        <f ca="1">+IF(AND(ISNUMBER(OFFSET('Hygiene Data'!$D$7,0,10*ROW('Hygiene Data'!D153))),'Data Summary'!DP159="Yes"),OFFSET('Hygiene Data'!$D$7,0,10*ROW('Hygiene Data'!D153)),NA())</f>
        <v>#N/A</v>
      </c>
      <c r="BB159" s="506" t="e">
        <f ca="1">+IF(AND(ISNUMBER(OFFSET('Hygiene Data'!$D$9,0,10*ROW('Hygiene Data'!D153))),'Data Summary'!DQ159="Yes"),OFFSET('Hygiene Data'!$D$9,0,10*ROW('Hygiene Data'!D153)),NA())</f>
        <v>#N/A</v>
      </c>
      <c r="BC159" s="506" t="e">
        <f ca="1">+IF(AND(ISNUMBER(OFFSET('Hygiene Data'!$E$5,0,10*ROW('Hygiene Data'!E153))),'Data Summary'!DR159="Yes"),OFFSET('Hygiene Data'!$E$5,0,10*ROW('Hygiene Data'!E153)),NA())</f>
        <v>#N/A</v>
      </c>
      <c r="BD159" s="506" t="e">
        <f ca="1">+IF(AND(ISNUMBER(OFFSET('Hygiene Data'!$E$7,0,10*ROW('Hygiene Data'!E153))),'Data Summary'!DS159="Yes"),OFFSET('Hygiene Data'!$E$7,0,10*ROW('Hygiene Data'!E153)),NA())</f>
        <v>#N/A</v>
      </c>
      <c r="BE159" s="506" t="e">
        <f ca="1">+IF(AND(ISNUMBER(OFFSET('Hygiene Data'!$E$9,0,10*ROW('Hygiene Data'!E153))),'Data Summary'!DT159="Yes"),OFFSET('Hygiene Data'!$E$9,0,10*ROW('Hygiene Data'!E153)),NA())</f>
        <v>#N/A</v>
      </c>
      <c r="BF159" s="506" t="e">
        <f ca="1">+IF(AND(ISNUMBER(OFFSET('Hygiene Data'!$F$5,0,10*ROW('Hygiene Data'!F153))),'Data Summary'!DU159="Yes"),OFFSET('Hygiene Data'!$F$5,0,10*ROW('Hygiene Data'!F153)),NA())</f>
        <v>#N/A</v>
      </c>
      <c r="BG159" s="506" t="e">
        <f ca="1">+IF(AND(ISNUMBER(OFFSET('Hygiene Data'!$F$7,0,10*ROW('Hygiene Data'!F153))),'Data Summary'!DV159="Yes"),OFFSET('Hygiene Data'!$F$7,0,10*ROW('Hygiene Data'!F153)),NA())</f>
        <v>#N/A</v>
      </c>
      <c r="BH159" s="506" t="e">
        <f ca="1">+IF(AND(ISNUMBER(OFFSET('Hygiene Data'!$F$9,0,10*ROW('Hygiene Data'!F153))),'Data Summary'!DW159="Yes"),OFFSET('Hygiene Data'!$F$9,0,10*ROW('Hygiene Data'!F153)),NA())</f>
        <v>#N/A</v>
      </c>
      <c r="BI159" s="506" t="e">
        <f ca="1">+IF(AND(ISNUMBER(OFFSET('Hygiene Data'!$G$5,0,10*ROW('Hygiene Data'!G153))),'Data Summary'!DX159="Yes"),OFFSET('Hygiene Data'!$G$5,0,10*ROW('Hygiene Data'!G153)),NA())</f>
        <v>#N/A</v>
      </c>
      <c r="BJ159" s="506" t="e">
        <f ca="1">+IF(AND(ISNUMBER(OFFSET('Hygiene Data'!$G$7,0,10*ROW('Hygiene Data'!G153))),'Data Summary'!DY159="Yes"),OFFSET('Hygiene Data'!$G$7,0,10*ROW('Hygiene Data'!G153)),NA())</f>
        <v>#N/A</v>
      </c>
      <c r="BK159" s="506" t="e">
        <f ca="1">+IF(AND(ISNUMBER(OFFSET('Hygiene Data'!$G$9,0,10*ROW('Hygiene Data'!G153))),'Data Summary'!DZ159="Yes"),OFFSET('Hygiene Data'!$G$9,0,10*ROW('Hygiene Data'!G153)),NA())</f>
        <v>#N/A</v>
      </c>
      <c r="BL159" s="506" t="e">
        <f ca="1">+IF(AND(ISNUMBER(OFFSET('Hygiene Data'!$H$5,0,10*ROW('Hygiene Data'!H153))),'Data Summary'!EA159="Yes"),OFFSET('Hygiene Data'!$H$5,0,10*ROW('Hygiene Data'!H153)),NA())</f>
        <v>#N/A</v>
      </c>
      <c r="BM159" s="506" t="e">
        <f ca="1">+IF(AND(ISNUMBER(OFFSET('Hygiene Data'!$H$7,0,10*ROW('Hygiene Data'!H153))),'Data Summary'!EB159="Yes"),OFFSET('Hygiene Data'!$H$7,0,10*ROW('Hygiene Data'!H153)),NA())</f>
        <v>#N/A</v>
      </c>
      <c r="BN159" s="506" t="e">
        <f ca="1">+IF(AND(ISNUMBER(OFFSET('Hygiene Data'!$H$9,0,10*ROW('Hygiene Data'!H153))),'Data Summary'!EC159="Yes"),OFFSET('Hygiene Data'!$H$9,0,10*ROW('Hygiene Data'!H153)),NA())</f>
        <v>#N/A</v>
      </c>
      <c r="BO159" s="506" t="e">
        <f ca="1">+IF(AND(ISNUMBER(OFFSET('Hygiene Data'!$I$5,0,10*ROW('Hygiene Data'!I153))),'Data Summary'!ED159="Yes"),OFFSET('Hygiene Data'!$I$5,0,10*ROW('Hygiene Data'!I153)),NA())</f>
        <v>#N/A</v>
      </c>
      <c r="BP159" s="506" t="e">
        <f ca="1">+IF(AND(ISNUMBER(OFFSET('Hygiene Data'!$I$7,0,10*ROW('Hygiene Data'!I153))),'Data Summary'!EE159="Yes"),OFFSET('Hygiene Data'!$I$7,0,10*ROW('Hygiene Data'!I153)),NA())</f>
        <v>#N/A</v>
      </c>
      <c r="BQ159" s="506" t="e">
        <f ca="1">+IF(AND(ISNUMBER(OFFSET('Hygiene Data'!$I$9,0,10*ROW('Hygiene Data'!I153))),'Data Summary'!EF159="Yes"),OFFSET('Hygiene Data'!$I$9,0,10*ROW('Hygiene Data'!I153)),NA())</f>
        <v>#N/A</v>
      </c>
    </row>
    <row r="160" spans="1:69" x14ac:dyDescent="0.25">
      <c r="A160" s="502" t="e">
        <f ca="1">+RIGHT('Data Summary'!A160,LEN('Data Summary'!A160)-9)</f>
        <v>#VALUE!</v>
      </c>
      <c r="B160" s="476" t="str">
        <f ca="1">+IF(ISTEXT('Data Summary'!B160),'Data Summary'!B160,"")</f>
        <v/>
      </c>
      <c r="C160" s="503" t="e">
        <f ca="1">+VALUE('Data Summary'!C160)</f>
        <v>#VALUE!</v>
      </c>
      <c r="D160" s="504" t="e">
        <f ca="1">+IF(AND(ISNUMBER(OFFSET('Water Data'!$D$4,0,10*ROW('Water Data'!D154))),'Data Summary'!BS160="Yes"),100-OFFSET('Water Data'!$D$4,0,10*ROW('Water Data'!D154)),NA())</f>
        <v>#N/A</v>
      </c>
      <c r="E160" s="504" t="e">
        <f ca="1">+IF(AND(ISNUMBER(OFFSET('Water Data'!$D$6,0,10*ROW('Water Data'!D154))),'Data Summary'!BT160="Yes"),OFFSET('Water Data'!$D$6,0,10*ROW('Water Data'!D154)),NA())</f>
        <v>#N/A</v>
      </c>
      <c r="F160" s="504" t="e">
        <f ca="1">+IF(AND(ISNUMBER(OFFSET('Water Data'!$D$9,0,10*ROW('Water Data'!D154))),'Data Summary'!BU160="Yes"),OFFSET('Water Data'!$D$9,0,10*ROW('Water Data'!D154)),NA())</f>
        <v>#N/A</v>
      </c>
      <c r="G160" s="504" t="e">
        <f ca="1">+IF(AND(ISNUMBER(OFFSET('Water Data'!$E$4,0,10*ROW('Water Data'!E154))),'Data Summary'!BV160="Yes"),100-OFFSET('Water Data'!$E$4,0,10*ROW('Water Data'!E154)),NA())</f>
        <v>#N/A</v>
      </c>
      <c r="H160" s="504" t="e">
        <f ca="1">+IF(AND(ISNUMBER(OFFSET('Water Data'!$E$6,0,10*ROW('Water Data'!E154))),'Data Summary'!BW160="Yes"),OFFSET('Water Data'!$E$6,0,10*ROW('Water Data'!E154)),NA())</f>
        <v>#N/A</v>
      </c>
      <c r="I160" s="504" t="e">
        <f ca="1">+IF(AND(ISNUMBER(OFFSET('Water Data'!$E$9,0,10*ROW('Water Data'!E154))),'Data Summary'!BX160="Yes"),OFFSET('Water Data'!$E$9,0,10*ROW('Water Data'!E154)),NA())</f>
        <v>#N/A</v>
      </c>
      <c r="J160" s="504" t="e">
        <f ca="1">+IF(AND(ISNUMBER(OFFSET('Water Data'!$F$4,0,10*ROW('Water Data'!F154))),'Data Summary'!BY160="Yes"),100-OFFSET('Water Data'!$F$4,0,10*ROW('Water Data'!F154)),NA())</f>
        <v>#N/A</v>
      </c>
      <c r="K160" s="504" t="e">
        <f ca="1">+IF(AND(ISNUMBER(OFFSET('Water Data'!$F$6,0,10*ROW('Water Data'!F154))),'Data Summary'!BZ160="Yes"),OFFSET('Water Data'!$F$6,0,10*ROW('Water Data'!F154)),NA())</f>
        <v>#N/A</v>
      </c>
      <c r="L160" s="504" t="e">
        <f ca="1">+IF(AND(ISNUMBER(OFFSET('Water Data'!$F$9,0,10*ROW('Water Data'!F154))),'Data Summary'!CA160="Yes"),OFFSET('Water Data'!$F$9,0,10*ROW('Water Data'!F154)),NA())</f>
        <v>#N/A</v>
      </c>
      <c r="M160" s="504" t="e">
        <f ca="1">+IF(AND(ISNUMBER(OFFSET('Water Data'!$G$4,0,10*ROW('Water Data'!G154))),'Data Summary'!CB160="Yes"),100-OFFSET('Water Data'!$G$4,0,10*ROW('Water Data'!G154)),NA())</f>
        <v>#N/A</v>
      </c>
      <c r="N160" s="504" t="e">
        <f ca="1">+IF(AND(ISNUMBER(OFFSET('Water Data'!$G$6,0,10*ROW('Water Data'!G154))),'Data Summary'!CC160="Yes"),OFFSET('Water Data'!$G$6,0,10*ROW('Water Data'!G154)),NA())</f>
        <v>#N/A</v>
      </c>
      <c r="O160" s="504" t="e">
        <f ca="1">+IF(AND(ISNUMBER(OFFSET('Water Data'!$G$9,0,10*ROW('Water Data'!G154))),'Data Summary'!CD160="Yes"),OFFSET('Water Data'!$G$9,0,10*ROW('Water Data'!G154)),NA())</f>
        <v>#N/A</v>
      </c>
      <c r="P160" s="504" t="e">
        <f ca="1">+IF(AND(ISNUMBER(OFFSET('Water Data'!$H$4,0,10*ROW('Water Data'!H154))),'Data Summary'!CE160="Yes"),100-OFFSET('Water Data'!$H$4,0,10*ROW('Water Data'!H154)),NA())</f>
        <v>#N/A</v>
      </c>
      <c r="Q160" s="504" t="e">
        <f ca="1">+IF(AND(ISNUMBER(OFFSET('Water Data'!$H$6,0,10*ROW('Water Data'!H154))),'Data Summary'!CF160="Yes"),OFFSET('Water Data'!$H$6,0,10*ROW('Water Data'!H154)),NA())</f>
        <v>#N/A</v>
      </c>
      <c r="R160" s="504" t="e">
        <f ca="1">+IF(AND(ISNUMBER(OFFSET('Water Data'!$H$9,0,10*ROW('Water Data'!H154))),'Data Summary'!CG160="Yes"),OFFSET('Water Data'!$H$9,0,10*ROW('Water Data'!H154)),NA())</f>
        <v>#N/A</v>
      </c>
      <c r="S160" s="504" t="e">
        <f ca="1">+IF(AND(ISNUMBER(OFFSET('Water Data'!$I$4,0,10*ROW('Water Data'!I154))),'Data Summary'!CH160="Yes"),100-OFFSET('Water Data'!$I$4,0,10*ROW('Water Data'!I154)),NA())</f>
        <v>#N/A</v>
      </c>
      <c r="T160" s="504" t="e">
        <f ca="1">+IF(AND(ISNUMBER(OFFSET('Water Data'!$I$6,0,10*ROW('Water Data'!I154))),'Data Summary'!CI160="Yes"),OFFSET('Water Data'!$I$6,0,10*ROW('Water Data'!I154)),NA())</f>
        <v>#N/A</v>
      </c>
      <c r="U160" s="504" t="e">
        <f ca="1">+IF(AND(ISNUMBER(OFFSET('Water Data'!$I$9,0,10*ROW('Water Data'!I154))),'Data Summary'!CJ160="Yes"),OFFSET('Water Data'!$I$9,0,10*ROW('Water Data'!I154)),NA())</f>
        <v>#N/A</v>
      </c>
      <c r="V160" s="505" t="e">
        <f ca="1">+IF(AND(ISNUMBER(OFFSET('Sanitation Data'!$D$4,0,10*ROW('Sanitation Data'!D154))),'Data Summary'!CK160="Yes"),100-OFFSET('Sanitation Data'!$D$4,0,10*ROW('Sanitation Data'!D154)),NA())</f>
        <v>#N/A</v>
      </c>
      <c r="W160" s="505" t="e">
        <f ca="1">+IF(AND(ISNUMBER(OFFSET('Sanitation Data'!$D$6,0,10*ROW('Sanitation Data'!D154))),'Data Summary'!CL160="Yes"),OFFSET('Sanitation Data'!$D$6,0,10*ROW('Sanitation Data'!D154)),NA())</f>
        <v>#N/A</v>
      </c>
      <c r="X160" s="505" t="e">
        <f ca="1">+IF(AND(ISNUMBER(OFFSET('Sanitation Data'!$D$10,0,10*ROW('Sanitation Data'!D154))),'Data Summary'!CM160="Yes"),OFFSET('Sanitation Data'!$D$10,0,10*ROW('Sanitation Data'!D154)),NA())</f>
        <v>#N/A</v>
      </c>
      <c r="Y160" s="505" t="e">
        <f ca="1">+IF(AND(ISNUMBER(OFFSET('Sanitation Data'!$D$11,0,10*ROW('Sanitation Data'!D154))),'Data Summary'!CN160="Yes"),OFFSET('Sanitation Data'!$D$11,0,10*ROW('Sanitation Data'!D154)),NA())</f>
        <v>#N/A</v>
      </c>
      <c r="Z160" s="505" t="e">
        <f ca="1">+IF(AND(ISNUMBER(OFFSET('Sanitation Data'!$D$12,0,10*ROW('Sanitation Data'!D154))),'Data Summary'!CO160="Yes"),OFFSET('Sanitation Data'!$D$12,0,10*ROW('Sanitation Data'!D154)),NA())</f>
        <v>#N/A</v>
      </c>
      <c r="AA160" s="505" t="e">
        <f ca="1">+IF(AND(ISNUMBER(OFFSET('Sanitation Data'!$E$4,0,10*ROW('Sanitation Data'!E154))),'Data Summary'!CP160="Yes"),100-OFFSET('Sanitation Data'!$E$4,0,10*ROW('Sanitation Data'!E154)),NA())</f>
        <v>#N/A</v>
      </c>
      <c r="AB160" s="505" t="e">
        <f ca="1">+IF(AND(ISNUMBER(OFFSET('Sanitation Data'!$E$6,0,10*ROW('Sanitation Data'!E154))),'Data Summary'!CQ160="Yes"),OFFSET('Sanitation Data'!$E$6,0,10*ROW('Sanitation Data'!E154)),NA())</f>
        <v>#N/A</v>
      </c>
      <c r="AC160" s="505" t="e">
        <f ca="1">+IF(AND(ISNUMBER(OFFSET('Sanitation Data'!$E$10,0,10*ROW('Sanitation Data'!E154))),'Data Summary'!CR160="Yes"),OFFSET('Sanitation Data'!$E$10,0,10*ROW('Sanitation Data'!E154)),NA())</f>
        <v>#N/A</v>
      </c>
      <c r="AD160" s="505" t="e">
        <f ca="1">+IF(AND(ISNUMBER(OFFSET('Sanitation Data'!$E$11,0,10*ROW('Sanitation Data'!E154))),'Data Summary'!CS160="Yes"),OFFSET('Sanitation Data'!$E$11,0,10*ROW('Sanitation Data'!E154)),NA())</f>
        <v>#N/A</v>
      </c>
      <c r="AE160" s="505" t="e">
        <f ca="1">+IF(AND(ISNUMBER(OFFSET('Sanitation Data'!$E$12,0,10*ROW('Sanitation Data'!E154))),'Data Summary'!CT160="Yes"),OFFSET('Sanitation Data'!$E$12,0,10*ROW('Sanitation Data'!E154)),NA())</f>
        <v>#N/A</v>
      </c>
      <c r="AF160" s="505" t="e">
        <f ca="1">+IF(AND(ISNUMBER(OFFSET('Sanitation Data'!$F$4,0,10*ROW('Sanitation Data'!F154))),'Data Summary'!CU160="Yes"),100-OFFSET('Sanitation Data'!$F$4,0,10*ROW('Sanitation Data'!F154)),NA())</f>
        <v>#N/A</v>
      </c>
      <c r="AG160" s="505" t="e">
        <f ca="1">+IF(AND(ISNUMBER(OFFSET('Sanitation Data'!$F$6,0,10*ROW('Sanitation Data'!F154))),'Data Summary'!CV160="Yes"),OFFSET('Sanitation Data'!$F$6,0,10*ROW('Sanitation Data'!F154)),NA())</f>
        <v>#N/A</v>
      </c>
      <c r="AH160" s="505" t="e">
        <f ca="1">+IF(AND(ISNUMBER(OFFSET('Sanitation Data'!$F$10,0,10*ROW('Sanitation Data'!F154))),'Data Summary'!CW160="Yes"),OFFSET('Sanitation Data'!$F$10,0,10*ROW('Sanitation Data'!F154)),NA())</f>
        <v>#N/A</v>
      </c>
      <c r="AI160" s="505" t="e">
        <f ca="1">+IF(AND(ISNUMBER(OFFSET('Sanitation Data'!$F$11,0,10*ROW('Sanitation Data'!F154))),'Data Summary'!CX160="Yes"),OFFSET('Sanitation Data'!$F$11,0,10*ROW('Sanitation Data'!F154)),NA())</f>
        <v>#N/A</v>
      </c>
      <c r="AJ160" s="505" t="e">
        <f ca="1">+IF(AND(ISNUMBER(OFFSET('Sanitation Data'!$F$12,0,10*ROW('Sanitation Data'!F154))),'Data Summary'!CY160="Yes"),OFFSET('Sanitation Data'!$F$12,0,10*ROW('Sanitation Data'!F154)),NA())</f>
        <v>#N/A</v>
      </c>
      <c r="AK160" s="505" t="e">
        <f ca="1">+IF(AND(ISNUMBER(OFFSET('Sanitation Data'!$G$4,0,10*ROW('Sanitation Data'!G154))),'Data Summary'!CZ160="Yes"),100-OFFSET('Sanitation Data'!$G$4,0,10*ROW('Sanitation Data'!G154)),NA())</f>
        <v>#N/A</v>
      </c>
      <c r="AL160" s="505" t="e">
        <f ca="1">+IF(AND(ISNUMBER(OFFSET('Sanitation Data'!$G$6,0,10*ROW('Sanitation Data'!G154))),'Data Summary'!DA160="Yes"),OFFSET('Sanitation Data'!$G$6,0,10*ROW('Sanitation Data'!G154)),NA())</f>
        <v>#N/A</v>
      </c>
      <c r="AM160" s="505" t="e">
        <f ca="1">+IF(AND(ISNUMBER(OFFSET('Sanitation Data'!$G$10,0,10*ROW('Sanitation Data'!G154))),'Data Summary'!DB160="Yes"),OFFSET('Sanitation Data'!$G$10,0,10*ROW('Sanitation Data'!G154)),NA())</f>
        <v>#N/A</v>
      </c>
      <c r="AN160" s="505" t="e">
        <f ca="1">+IF(AND(ISNUMBER(OFFSET('Sanitation Data'!$G$11,0,10*ROW('Sanitation Data'!G154))),'Data Summary'!DC160="Yes"),OFFSET('Sanitation Data'!$G$11,0,10*ROW('Sanitation Data'!G154)),NA())</f>
        <v>#N/A</v>
      </c>
      <c r="AO160" s="505" t="e">
        <f ca="1">+IF(AND(ISNUMBER(OFFSET('Sanitation Data'!$G$12,0,10*ROW('Sanitation Data'!G154))),'Data Summary'!DD160="Yes"),OFFSET('Sanitation Data'!$G$12,0,10*ROW('Sanitation Data'!G154)),NA())</f>
        <v>#N/A</v>
      </c>
      <c r="AP160" s="505" t="e">
        <f ca="1">+IF(AND(ISNUMBER(OFFSET('Sanitation Data'!$H$4,0,10*ROW('Sanitation Data'!H154))),'Data Summary'!DE160="Yes"),100-OFFSET('Sanitation Data'!$H$4,0,10*ROW('Sanitation Data'!H154)),NA())</f>
        <v>#N/A</v>
      </c>
      <c r="AQ160" s="505" t="e">
        <f ca="1">+IF(AND(ISNUMBER(OFFSET('Sanitation Data'!$H$6,0,10*ROW('Sanitation Data'!H154))),'Data Summary'!DF160="Yes"),OFFSET('Sanitation Data'!$H$6,0,10*ROW('Sanitation Data'!H154)),NA())</f>
        <v>#N/A</v>
      </c>
      <c r="AR160" s="505" t="e">
        <f ca="1">+IF(AND(ISNUMBER(OFFSET('Sanitation Data'!$H$10,0,10*ROW('Sanitation Data'!H154))),'Data Summary'!DG160="Yes"),OFFSET('Sanitation Data'!$H$10,0,10*ROW('Sanitation Data'!H154)),NA())</f>
        <v>#N/A</v>
      </c>
      <c r="AS160" s="505" t="e">
        <f ca="1">+IF(AND(ISNUMBER(OFFSET('Sanitation Data'!$H$11,0,10*ROW('Sanitation Data'!H154))),'Data Summary'!DH160="Yes"),OFFSET('Sanitation Data'!$H$11,0,10*ROW('Sanitation Data'!H154)),NA())</f>
        <v>#N/A</v>
      </c>
      <c r="AT160" s="505" t="e">
        <f ca="1">+IF(AND(ISNUMBER(OFFSET('Sanitation Data'!$H$12,0,10*ROW('Sanitation Data'!H154))),'Data Summary'!DI160="Yes"),OFFSET('Sanitation Data'!$H$12,0,10*ROW('Sanitation Data'!H154)),NA())</f>
        <v>#N/A</v>
      </c>
      <c r="AU160" s="505" t="e">
        <f ca="1">+IF(AND(ISNUMBER(OFFSET('Sanitation Data'!$I$4,0,10*ROW('Sanitation Data'!I154))),'Data Summary'!DJ160="Yes"),100-OFFSET('Sanitation Data'!$I$4,0,10*ROW('Sanitation Data'!I154)),NA())</f>
        <v>#N/A</v>
      </c>
      <c r="AV160" s="505" t="e">
        <f ca="1">+IF(AND(ISNUMBER(OFFSET('Sanitation Data'!$I$6,0,10*ROW('Sanitation Data'!I154))),'Data Summary'!DK160="Yes"),OFFSET('Sanitation Data'!$I$6,0,10*ROW('Sanitation Data'!I154)),NA())</f>
        <v>#N/A</v>
      </c>
      <c r="AW160" s="505" t="e">
        <f ca="1">+IF(AND(ISNUMBER(OFFSET('Sanitation Data'!$I$10,0,10*ROW('Sanitation Data'!I154))),'Data Summary'!DL160="Yes"),OFFSET('Sanitation Data'!$I$10,0,10*ROW('Sanitation Data'!I154)),NA())</f>
        <v>#N/A</v>
      </c>
      <c r="AX160" s="505" t="e">
        <f ca="1">+IF(AND(ISNUMBER(OFFSET('Sanitation Data'!$I$11,0,10*ROW('Sanitation Data'!I154))),'Data Summary'!DM160="Yes"),OFFSET('Sanitation Data'!$I$11,0,10*ROW('Sanitation Data'!I154)),NA())</f>
        <v>#N/A</v>
      </c>
      <c r="AY160" s="505" t="e">
        <f ca="1">+IF(AND(ISNUMBER(OFFSET('Sanitation Data'!$I$12,0,10*ROW('Sanitation Data'!I154))),'Data Summary'!DN160="Yes"),OFFSET('Sanitation Data'!$I$12,0,10*ROW('Sanitation Data'!I154)),NA())</f>
        <v>#N/A</v>
      </c>
      <c r="AZ160" s="506" t="e">
        <f ca="1">+IF(AND(ISNUMBER(OFFSET('Hygiene Data'!$D$5,0,10*ROW('Hygiene Data'!D154))),'Data Summary'!DO160="Yes"),OFFSET('Hygiene Data'!$D$5,0,10*ROW('Hygiene Data'!D154)),NA())</f>
        <v>#N/A</v>
      </c>
      <c r="BA160" s="506" t="e">
        <f ca="1">+IF(AND(ISNUMBER(OFFSET('Hygiene Data'!$D$7,0,10*ROW('Hygiene Data'!D154))),'Data Summary'!DP160="Yes"),OFFSET('Hygiene Data'!$D$7,0,10*ROW('Hygiene Data'!D154)),NA())</f>
        <v>#N/A</v>
      </c>
      <c r="BB160" s="506" t="e">
        <f ca="1">+IF(AND(ISNUMBER(OFFSET('Hygiene Data'!$D$9,0,10*ROW('Hygiene Data'!D154))),'Data Summary'!DQ160="Yes"),OFFSET('Hygiene Data'!$D$9,0,10*ROW('Hygiene Data'!D154)),NA())</f>
        <v>#N/A</v>
      </c>
      <c r="BC160" s="506" t="e">
        <f ca="1">+IF(AND(ISNUMBER(OFFSET('Hygiene Data'!$E$5,0,10*ROW('Hygiene Data'!E154))),'Data Summary'!DR160="Yes"),OFFSET('Hygiene Data'!$E$5,0,10*ROW('Hygiene Data'!E154)),NA())</f>
        <v>#N/A</v>
      </c>
      <c r="BD160" s="506" t="e">
        <f ca="1">+IF(AND(ISNUMBER(OFFSET('Hygiene Data'!$E$7,0,10*ROW('Hygiene Data'!E154))),'Data Summary'!DS160="Yes"),OFFSET('Hygiene Data'!$E$7,0,10*ROW('Hygiene Data'!E154)),NA())</f>
        <v>#N/A</v>
      </c>
      <c r="BE160" s="506" t="e">
        <f ca="1">+IF(AND(ISNUMBER(OFFSET('Hygiene Data'!$E$9,0,10*ROW('Hygiene Data'!E154))),'Data Summary'!DT160="Yes"),OFFSET('Hygiene Data'!$E$9,0,10*ROW('Hygiene Data'!E154)),NA())</f>
        <v>#N/A</v>
      </c>
      <c r="BF160" s="506" t="e">
        <f ca="1">+IF(AND(ISNUMBER(OFFSET('Hygiene Data'!$F$5,0,10*ROW('Hygiene Data'!F154))),'Data Summary'!DU160="Yes"),OFFSET('Hygiene Data'!$F$5,0,10*ROW('Hygiene Data'!F154)),NA())</f>
        <v>#N/A</v>
      </c>
      <c r="BG160" s="506" t="e">
        <f ca="1">+IF(AND(ISNUMBER(OFFSET('Hygiene Data'!$F$7,0,10*ROW('Hygiene Data'!F154))),'Data Summary'!DV160="Yes"),OFFSET('Hygiene Data'!$F$7,0,10*ROW('Hygiene Data'!F154)),NA())</f>
        <v>#N/A</v>
      </c>
      <c r="BH160" s="506" t="e">
        <f ca="1">+IF(AND(ISNUMBER(OFFSET('Hygiene Data'!$F$9,0,10*ROW('Hygiene Data'!F154))),'Data Summary'!DW160="Yes"),OFFSET('Hygiene Data'!$F$9,0,10*ROW('Hygiene Data'!F154)),NA())</f>
        <v>#N/A</v>
      </c>
      <c r="BI160" s="506" t="e">
        <f ca="1">+IF(AND(ISNUMBER(OFFSET('Hygiene Data'!$G$5,0,10*ROW('Hygiene Data'!G154))),'Data Summary'!DX160="Yes"),OFFSET('Hygiene Data'!$G$5,0,10*ROW('Hygiene Data'!G154)),NA())</f>
        <v>#N/A</v>
      </c>
      <c r="BJ160" s="506" t="e">
        <f ca="1">+IF(AND(ISNUMBER(OFFSET('Hygiene Data'!$G$7,0,10*ROW('Hygiene Data'!G154))),'Data Summary'!DY160="Yes"),OFFSET('Hygiene Data'!$G$7,0,10*ROW('Hygiene Data'!G154)),NA())</f>
        <v>#N/A</v>
      </c>
      <c r="BK160" s="506" t="e">
        <f ca="1">+IF(AND(ISNUMBER(OFFSET('Hygiene Data'!$G$9,0,10*ROW('Hygiene Data'!G154))),'Data Summary'!DZ160="Yes"),OFFSET('Hygiene Data'!$G$9,0,10*ROW('Hygiene Data'!G154)),NA())</f>
        <v>#N/A</v>
      </c>
      <c r="BL160" s="506" t="e">
        <f ca="1">+IF(AND(ISNUMBER(OFFSET('Hygiene Data'!$H$5,0,10*ROW('Hygiene Data'!H154))),'Data Summary'!EA160="Yes"),OFFSET('Hygiene Data'!$H$5,0,10*ROW('Hygiene Data'!H154)),NA())</f>
        <v>#N/A</v>
      </c>
      <c r="BM160" s="506" t="e">
        <f ca="1">+IF(AND(ISNUMBER(OFFSET('Hygiene Data'!$H$7,0,10*ROW('Hygiene Data'!H154))),'Data Summary'!EB160="Yes"),OFFSET('Hygiene Data'!$H$7,0,10*ROW('Hygiene Data'!H154)),NA())</f>
        <v>#N/A</v>
      </c>
      <c r="BN160" s="506" t="e">
        <f ca="1">+IF(AND(ISNUMBER(OFFSET('Hygiene Data'!$H$9,0,10*ROW('Hygiene Data'!H154))),'Data Summary'!EC160="Yes"),OFFSET('Hygiene Data'!$H$9,0,10*ROW('Hygiene Data'!H154)),NA())</f>
        <v>#N/A</v>
      </c>
      <c r="BO160" s="506" t="e">
        <f ca="1">+IF(AND(ISNUMBER(OFFSET('Hygiene Data'!$I$5,0,10*ROW('Hygiene Data'!I154))),'Data Summary'!ED160="Yes"),OFFSET('Hygiene Data'!$I$5,0,10*ROW('Hygiene Data'!I154)),NA())</f>
        <v>#N/A</v>
      </c>
      <c r="BP160" s="506" t="e">
        <f ca="1">+IF(AND(ISNUMBER(OFFSET('Hygiene Data'!$I$7,0,10*ROW('Hygiene Data'!I154))),'Data Summary'!EE160="Yes"),OFFSET('Hygiene Data'!$I$7,0,10*ROW('Hygiene Data'!I154)),NA())</f>
        <v>#N/A</v>
      </c>
      <c r="BQ160" s="506" t="e">
        <f ca="1">+IF(AND(ISNUMBER(OFFSET('Hygiene Data'!$I$9,0,10*ROW('Hygiene Data'!I154))),'Data Summary'!EF160="Yes"),OFFSET('Hygiene Data'!$I$9,0,10*ROW('Hygiene Data'!I154)),NA())</f>
        <v>#N/A</v>
      </c>
    </row>
    <row r="161" spans="1:69" x14ac:dyDescent="0.25">
      <c r="A161" s="502" t="e">
        <f ca="1">+RIGHT('Data Summary'!A161,LEN('Data Summary'!A161)-9)</f>
        <v>#VALUE!</v>
      </c>
      <c r="B161" s="476" t="str">
        <f ca="1">+IF(ISTEXT('Data Summary'!B161),'Data Summary'!B161,"")</f>
        <v/>
      </c>
      <c r="C161" s="503" t="e">
        <f ca="1">+VALUE('Data Summary'!C161)</f>
        <v>#VALUE!</v>
      </c>
      <c r="D161" s="504" t="e">
        <f ca="1">+IF(AND(ISNUMBER(OFFSET('Water Data'!$D$4,0,10*ROW('Water Data'!D155))),'Data Summary'!BS161="Yes"),100-OFFSET('Water Data'!$D$4,0,10*ROW('Water Data'!D155)),NA())</f>
        <v>#N/A</v>
      </c>
      <c r="E161" s="504" t="e">
        <f ca="1">+IF(AND(ISNUMBER(OFFSET('Water Data'!$D$6,0,10*ROW('Water Data'!D155))),'Data Summary'!BT161="Yes"),OFFSET('Water Data'!$D$6,0,10*ROW('Water Data'!D155)),NA())</f>
        <v>#N/A</v>
      </c>
      <c r="F161" s="504" t="e">
        <f ca="1">+IF(AND(ISNUMBER(OFFSET('Water Data'!$D$9,0,10*ROW('Water Data'!D155))),'Data Summary'!BU161="Yes"),OFFSET('Water Data'!$D$9,0,10*ROW('Water Data'!D155)),NA())</f>
        <v>#N/A</v>
      </c>
      <c r="G161" s="504" t="e">
        <f ca="1">+IF(AND(ISNUMBER(OFFSET('Water Data'!$E$4,0,10*ROW('Water Data'!E155))),'Data Summary'!BV161="Yes"),100-OFFSET('Water Data'!$E$4,0,10*ROW('Water Data'!E155)),NA())</f>
        <v>#N/A</v>
      </c>
      <c r="H161" s="504" t="e">
        <f ca="1">+IF(AND(ISNUMBER(OFFSET('Water Data'!$E$6,0,10*ROW('Water Data'!E155))),'Data Summary'!BW161="Yes"),OFFSET('Water Data'!$E$6,0,10*ROW('Water Data'!E155)),NA())</f>
        <v>#N/A</v>
      </c>
      <c r="I161" s="504" t="e">
        <f ca="1">+IF(AND(ISNUMBER(OFFSET('Water Data'!$E$9,0,10*ROW('Water Data'!E155))),'Data Summary'!BX161="Yes"),OFFSET('Water Data'!$E$9,0,10*ROW('Water Data'!E155)),NA())</f>
        <v>#N/A</v>
      </c>
      <c r="J161" s="504" t="e">
        <f ca="1">+IF(AND(ISNUMBER(OFFSET('Water Data'!$F$4,0,10*ROW('Water Data'!F155))),'Data Summary'!BY161="Yes"),100-OFFSET('Water Data'!$F$4,0,10*ROW('Water Data'!F155)),NA())</f>
        <v>#N/A</v>
      </c>
      <c r="K161" s="504" t="e">
        <f ca="1">+IF(AND(ISNUMBER(OFFSET('Water Data'!$F$6,0,10*ROW('Water Data'!F155))),'Data Summary'!BZ161="Yes"),OFFSET('Water Data'!$F$6,0,10*ROW('Water Data'!F155)),NA())</f>
        <v>#N/A</v>
      </c>
      <c r="L161" s="504" t="e">
        <f ca="1">+IF(AND(ISNUMBER(OFFSET('Water Data'!$F$9,0,10*ROW('Water Data'!F155))),'Data Summary'!CA161="Yes"),OFFSET('Water Data'!$F$9,0,10*ROW('Water Data'!F155)),NA())</f>
        <v>#N/A</v>
      </c>
      <c r="M161" s="504" t="e">
        <f ca="1">+IF(AND(ISNUMBER(OFFSET('Water Data'!$G$4,0,10*ROW('Water Data'!G155))),'Data Summary'!CB161="Yes"),100-OFFSET('Water Data'!$G$4,0,10*ROW('Water Data'!G155)),NA())</f>
        <v>#N/A</v>
      </c>
      <c r="N161" s="504" t="e">
        <f ca="1">+IF(AND(ISNUMBER(OFFSET('Water Data'!$G$6,0,10*ROW('Water Data'!G155))),'Data Summary'!CC161="Yes"),OFFSET('Water Data'!$G$6,0,10*ROW('Water Data'!G155)),NA())</f>
        <v>#N/A</v>
      </c>
      <c r="O161" s="504" t="e">
        <f ca="1">+IF(AND(ISNUMBER(OFFSET('Water Data'!$G$9,0,10*ROW('Water Data'!G155))),'Data Summary'!CD161="Yes"),OFFSET('Water Data'!$G$9,0,10*ROW('Water Data'!G155)),NA())</f>
        <v>#N/A</v>
      </c>
      <c r="P161" s="504" t="e">
        <f ca="1">+IF(AND(ISNUMBER(OFFSET('Water Data'!$H$4,0,10*ROW('Water Data'!H155))),'Data Summary'!CE161="Yes"),100-OFFSET('Water Data'!$H$4,0,10*ROW('Water Data'!H155)),NA())</f>
        <v>#N/A</v>
      </c>
      <c r="Q161" s="504" t="e">
        <f ca="1">+IF(AND(ISNUMBER(OFFSET('Water Data'!$H$6,0,10*ROW('Water Data'!H155))),'Data Summary'!CF161="Yes"),OFFSET('Water Data'!$H$6,0,10*ROW('Water Data'!H155)),NA())</f>
        <v>#N/A</v>
      </c>
      <c r="R161" s="504" t="e">
        <f ca="1">+IF(AND(ISNUMBER(OFFSET('Water Data'!$H$9,0,10*ROW('Water Data'!H155))),'Data Summary'!CG161="Yes"),OFFSET('Water Data'!$H$9,0,10*ROW('Water Data'!H155)),NA())</f>
        <v>#N/A</v>
      </c>
      <c r="S161" s="504" t="e">
        <f ca="1">+IF(AND(ISNUMBER(OFFSET('Water Data'!$I$4,0,10*ROW('Water Data'!I155))),'Data Summary'!CH161="Yes"),100-OFFSET('Water Data'!$I$4,0,10*ROW('Water Data'!I155)),NA())</f>
        <v>#N/A</v>
      </c>
      <c r="T161" s="504" t="e">
        <f ca="1">+IF(AND(ISNUMBER(OFFSET('Water Data'!$I$6,0,10*ROW('Water Data'!I155))),'Data Summary'!CI161="Yes"),OFFSET('Water Data'!$I$6,0,10*ROW('Water Data'!I155)),NA())</f>
        <v>#N/A</v>
      </c>
      <c r="U161" s="504" t="e">
        <f ca="1">+IF(AND(ISNUMBER(OFFSET('Water Data'!$I$9,0,10*ROW('Water Data'!I155))),'Data Summary'!CJ161="Yes"),OFFSET('Water Data'!$I$9,0,10*ROW('Water Data'!I155)),NA())</f>
        <v>#N/A</v>
      </c>
      <c r="V161" s="505" t="e">
        <f ca="1">+IF(AND(ISNUMBER(OFFSET('Sanitation Data'!$D$4,0,10*ROW('Sanitation Data'!D155))),'Data Summary'!CK161="Yes"),100-OFFSET('Sanitation Data'!$D$4,0,10*ROW('Sanitation Data'!D155)),NA())</f>
        <v>#N/A</v>
      </c>
      <c r="W161" s="505" t="e">
        <f ca="1">+IF(AND(ISNUMBER(OFFSET('Sanitation Data'!$D$6,0,10*ROW('Sanitation Data'!D155))),'Data Summary'!CL161="Yes"),OFFSET('Sanitation Data'!$D$6,0,10*ROW('Sanitation Data'!D155)),NA())</f>
        <v>#N/A</v>
      </c>
      <c r="X161" s="505" t="e">
        <f ca="1">+IF(AND(ISNUMBER(OFFSET('Sanitation Data'!$D$10,0,10*ROW('Sanitation Data'!D155))),'Data Summary'!CM161="Yes"),OFFSET('Sanitation Data'!$D$10,0,10*ROW('Sanitation Data'!D155)),NA())</f>
        <v>#N/A</v>
      </c>
      <c r="Y161" s="505" t="e">
        <f ca="1">+IF(AND(ISNUMBER(OFFSET('Sanitation Data'!$D$11,0,10*ROW('Sanitation Data'!D155))),'Data Summary'!CN161="Yes"),OFFSET('Sanitation Data'!$D$11,0,10*ROW('Sanitation Data'!D155)),NA())</f>
        <v>#N/A</v>
      </c>
      <c r="Z161" s="505" t="e">
        <f ca="1">+IF(AND(ISNUMBER(OFFSET('Sanitation Data'!$D$12,0,10*ROW('Sanitation Data'!D155))),'Data Summary'!CO161="Yes"),OFFSET('Sanitation Data'!$D$12,0,10*ROW('Sanitation Data'!D155)),NA())</f>
        <v>#N/A</v>
      </c>
      <c r="AA161" s="505" t="e">
        <f ca="1">+IF(AND(ISNUMBER(OFFSET('Sanitation Data'!$E$4,0,10*ROW('Sanitation Data'!E155))),'Data Summary'!CP161="Yes"),100-OFFSET('Sanitation Data'!$E$4,0,10*ROW('Sanitation Data'!E155)),NA())</f>
        <v>#N/A</v>
      </c>
      <c r="AB161" s="505" t="e">
        <f ca="1">+IF(AND(ISNUMBER(OFFSET('Sanitation Data'!$E$6,0,10*ROW('Sanitation Data'!E155))),'Data Summary'!CQ161="Yes"),OFFSET('Sanitation Data'!$E$6,0,10*ROW('Sanitation Data'!E155)),NA())</f>
        <v>#N/A</v>
      </c>
      <c r="AC161" s="505" t="e">
        <f ca="1">+IF(AND(ISNUMBER(OFFSET('Sanitation Data'!$E$10,0,10*ROW('Sanitation Data'!E155))),'Data Summary'!CR161="Yes"),OFFSET('Sanitation Data'!$E$10,0,10*ROW('Sanitation Data'!E155)),NA())</f>
        <v>#N/A</v>
      </c>
      <c r="AD161" s="505" t="e">
        <f ca="1">+IF(AND(ISNUMBER(OFFSET('Sanitation Data'!$E$11,0,10*ROW('Sanitation Data'!E155))),'Data Summary'!CS161="Yes"),OFFSET('Sanitation Data'!$E$11,0,10*ROW('Sanitation Data'!E155)),NA())</f>
        <v>#N/A</v>
      </c>
      <c r="AE161" s="505" t="e">
        <f ca="1">+IF(AND(ISNUMBER(OFFSET('Sanitation Data'!$E$12,0,10*ROW('Sanitation Data'!E155))),'Data Summary'!CT161="Yes"),OFFSET('Sanitation Data'!$E$12,0,10*ROW('Sanitation Data'!E155)),NA())</f>
        <v>#N/A</v>
      </c>
      <c r="AF161" s="505" t="e">
        <f ca="1">+IF(AND(ISNUMBER(OFFSET('Sanitation Data'!$F$4,0,10*ROW('Sanitation Data'!F155))),'Data Summary'!CU161="Yes"),100-OFFSET('Sanitation Data'!$F$4,0,10*ROW('Sanitation Data'!F155)),NA())</f>
        <v>#N/A</v>
      </c>
      <c r="AG161" s="505" t="e">
        <f ca="1">+IF(AND(ISNUMBER(OFFSET('Sanitation Data'!$F$6,0,10*ROW('Sanitation Data'!F155))),'Data Summary'!CV161="Yes"),OFFSET('Sanitation Data'!$F$6,0,10*ROW('Sanitation Data'!F155)),NA())</f>
        <v>#N/A</v>
      </c>
      <c r="AH161" s="505" t="e">
        <f ca="1">+IF(AND(ISNUMBER(OFFSET('Sanitation Data'!$F$10,0,10*ROW('Sanitation Data'!F155))),'Data Summary'!CW161="Yes"),OFFSET('Sanitation Data'!$F$10,0,10*ROW('Sanitation Data'!F155)),NA())</f>
        <v>#N/A</v>
      </c>
      <c r="AI161" s="505" t="e">
        <f ca="1">+IF(AND(ISNUMBER(OFFSET('Sanitation Data'!$F$11,0,10*ROW('Sanitation Data'!F155))),'Data Summary'!CX161="Yes"),OFFSET('Sanitation Data'!$F$11,0,10*ROW('Sanitation Data'!F155)),NA())</f>
        <v>#N/A</v>
      </c>
      <c r="AJ161" s="505" t="e">
        <f ca="1">+IF(AND(ISNUMBER(OFFSET('Sanitation Data'!$F$12,0,10*ROW('Sanitation Data'!F155))),'Data Summary'!CY161="Yes"),OFFSET('Sanitation Data'!$F$12,0,10*ROW('Sanitation Data'!F155)),NA())</f>
        <v>#N/A</v>
      </c>
      <c r="AK161" s="505" t="e">
        <f ca="1">+IF(AND(ISNUMBER(OFFSET('Sanitation Data'!$G$4,0,10*ROW('Sanitation Data'!G155))),'Data Summary'!CZ161="Yes"),100-OFFSET('Sanitation Data'!$G$4,0,10*ROW('Sanitation Data'!G155)),NA())</f>
        <v>#N/A</v>
      </c>
      <c r="AL161" s="505" t="e">
        <f ca="1">+IF(AND(ISNUMBER(OFFSET('Sanitation Data'!$G$6,0,10*ROW('Sanitation Data'!G155))),'Data Summary'!DA161="Yes"),OFFSET('Sanitation Data'!$G$6,0,10*ROW('Sanitation Data'!G155)),NA())</f>
        <v>#N/A</v>
      </c>
      <c r="AM161" s="505" t="e">
        <f ca="1">+IF(AND(ISNUMBER(OFFSET('Sanitation Data'!$G$10,0,10*ROW('Sanitation Data'!G155))),'Data Summary'!DB161="Yes"),OFFSET('Sanitation Data'!$G$10,0,10*ROW('Sanitation Data'!G155)),NA())</f>
        <v>#N/A</v>
      </c>
      <c r="AN161" s="505" t="e">
        <f ca="1">+IF(AND(ISNUMBER(OFFSET('Sanitation Data'!$G$11,0,10*ROW('Sanitation Data'!G155))),'Data Summary'!DC161="Yes"),OFFSET('Sanitation Data'!$G$11,0,10*ROW('Sanitation Data'!G155)),NA())</f>
        <v>#N/A</v>
      </c>
      <c r="AO161" s="505" t="e">
        <f ca="1">+IF(AND(ISNUMBER(OFFSET('Sanitation Data'!$G$12,0,10*ROW('Sanitation Data'!G155))),'Data Summary'!DD161="Yes"),OFFSET('Sanitation Data'!$G$12,0,10*ROW('Sanitation Data'!G155)),NA())</f>
        <v>#N/A</v>
      </c>
      <c r="AP161" s="505" t="e">
        <f ca="1">+IF(AND(ISNUMBER(OFFSET('Sanitation Data'!$H$4,0,10*ROW('Sanitation Data'!H155))),'Data Summary'!DE161="Yes"),100-OFFSET('Sanitation Data'!$H$4,0,10*ROW('Sanitation Data'!H155)),NA())</f>
        <v>#N/A</v>
      </c>
      <c r="AQ161" s="505" t="e">
        <f ca="1">+IF(AND(ISNUMBER(OFFSET('Sanitation Data'!$H$6,0,10*ROW('Sanitation Data'!H155))),'Data Summary'!DF161="Yes"),OFFSET('Sanitation Data'!$H$6,0,10*ROW('Sanitation Data'!H155)),NA())</f>
        <v>#N/A</v>
      </c>
      <c r="AR161" s="505" t="e">
        <f ca="1">+IF(AND(ISNUMBER(OFFSET('Sanitation Data'!$H$10,0,10*ROW('Sanitation Data'!H155))),'Data Summary'!DG161="Yes"),OFFSET('Sanitation Data'!$H$10,0,10*ROW('Sanitation Data'!H155)),NA())</f>
        <v>#N/A</v>
      </c>
      <c r="AS161" s="505" t="e">
        <f ca="1">+IF(AND(ISNUMBER(OFFSET('Sanitation Data'!$H$11,0,10*ROW('Sanitation Data'!H155))),'Data Summary'!DH161="Yes"),OFFSET('Sanitation Data'!$H$11,0,10*ROW('Sanitation Data'!H155)),NA())</f>
        <v>#N/A</v>
      </c>
      <c r="AT161" s="505" t="e">
        <f ca="1">+IF(AND(ISNUMBER(OFFSET('Sanitation Data'!$H$12,0,10*ROW('Sanitation Data'!H155))),'Data Summary'!DI161="Yes"),OFFSET('Sanitation Data'!$H$12,0,10*ROW('Sanitation Data'!H155)),NA())</f>
        <v>#N/A</v>
      </c>
      <c r="AU161" s="505" t="e">
        <f ca="1">+IF(AND(ISNUMBER(OFFSET('Sanitation Data'!$I$4,0,10*ROW('Sanitation Data'!I155))),'Data Summary'!DJ161="Yes"),100-OFFSET('Sanitation Data'!$I$4,0,10*ROW('Sanitation Data'!I155)),NA())</f>
        <v>#N/A</v>
      </c>
      <c r="AV161" s="505" t="e">
        <f ca="1">+IF(AND(ISNUMBER(OFFSET('Sanitation Data'!$I$6,0,10*ROW('Sanitation Data'!I155))),'Data Summary'!DK161="Yes"),OFFSET('Sanitation Data'!$I$6,0,10*ROW('Sanitation Data'!I155)),NA())</f>
        <v>#N/A</v>
      </c>
      <c r="AW161" s="505" t="e">
        <f ca="1">+IF(AND(ISNUMBER(OFFSET('Sanitation Data'!$I$10,0,10*ROW('Sanitation Data'!I155))),'Data Summary'!DL161="Yes"),OFFSET('Sanitation Data'!$I$10,0,10*ROW('Sanitation Data'!I155)),NA())</f>
        <v>#N/A</v>
      </c>
      <c r="AX161" s="505" t="e">
        <f ca="1">+IF(AND(ISNUMBER(OFFSET('Sanitation Data'!$I$11,0,10*ROW('Sanitation Data'!I155))),'Data Summary'!DM161="Yes"),OFFSET('Sanitation Data'!$I$11,0,10*ROW('Sanitation Data'!I155)),NA())</f>
        <v>#N/A</v>
      </c>
      <c r="AY161" s="505" t="e">
        <f ca="1">+IF(AND(ISNUMBER(OFFSET('Sanitation Data'!$I$12,0,10*ROW('Sanitation Data'!I155))),'Data Summary'!DN161="Yes"),OFFSET('Sanitation Data'!$I$12,0,10*ROW('Sanitation Data'!I155)),NA())</f>
        <v>#N/A</v>
      </c>
      <c r="AZ161" s="506" t="e">
        <f ca="1">+IF(AND(ISNUMBER(OFFSET('Hygiene Data'!$D$5,0,10*ROW('Hygiene Data'!D155))),'Data Summary'!DO161="Yes"),OFFSET('Hygiene Data'!$D$5,0,10*ROW('Hygiene Data'!D155)),NA())</f>
        <v>#N/A</v>
      </c>
      <c r="BA161" s="506" t="e">
        <f ca="1">+IF(AND(ISNUMBER(OFFSET('Hygiene Data'!$D$7,0,10*ROW('Hygiene Data'!D155))),'Data Summary'!DP161="Yes"),OFFSET('Hygiene Data'!$D$7,0,10*ROW('Hygiene Data'!D155)),NA())</f>
        <v>#N/A</v>
      </c>
      <c r="BB161" s="506" t="e">
        <f ca="1">+IF(AND(ISNUMBER(OFFSET('Hygiene Data'!$D$9,0,10*ROW('Hygiene Data'!D155))),'Data Summary'!DQ161="Yes"),OFFSET('Hygiene Data'!$D$9,0,10*ROW('Hygiene Data'!D155)),NA())</f>
        <v>#N/A</v>
      </c>
      <c r="BC161" s="506" t="e">
        <f ca="1">+IF(AND(ISNUMBER(OFFSET('Hygiene Data'!$E$5,0,10*ROW('Hygiene Data'!E155))),'Data Summary'!DR161="Yes"),OFFSET('Hygiene Data'!$E$5,0,10*ROW('Hygiene Data'!E155)),NA())</f>
        <v>#N/A</v>
      </c>
      <c r="BD161" s="506" t="e">
        <f ca="1">+IF(AND(ISNUMBER(OFFSET('Hygiene Data'!$E$7,0,10*ROW('Hygiene Data'!E155))),'Data Summary'!DS161="Yes"),OFFSET('Hygiene Data'!$E$7,0,10*ROW('Hygiene Data'!E155)),NA())</f>
        <v>#N/A</v>
      </c>
      <c r="BE161" s="506" t="e">
        <f ca="1">+IF(AND(ISNUMBER(OFFSET('Hygiene Data'!$E$9,0,10*ROW('Hygiene Data'!E155))),'Data Summary'!DT161="Yes"),OFFSET('Hygiene Data'!$E$9,0,10*ROW('Hygiene Data'!E155)),NA())</f>
        <v>#N/A</v>
      </c>
      <c r="BF161" s="506" t="e">
        <f ca="1">+IF(AND(ISNUMBER(OFFSET('Hygiene Data'!$F$5,0,10*ROW('Hygiene Data'!F155))),'Data Summary'!DU161="Yes"),OFFSET('Hygiene Data'!$F$5,0,10*ROW('Hygiene Data'!F155)),NA())</f>
        <v>#N/A</v>
      </c>
      <c r="BG161" s="506" t="e">
        <f ca="1">+IF(AND(ISNUMBER(OFFSET('Hygiene Data'!$F$7,0,10*ROW('Hygiene Data'!F155))),'Data Summary'!DV161="Yes"),OFFSET('Hygiene Data'!$F$7,0,10*ROW('Hygiene Data'!F155)),NA())</f>
        <v>#N/A</v>
      </c>
      <c r="BH161" s="506" t="e">
        <f ca="1">+IF(AND(ISNUMBER(OFFSET('Hygiene Data'!$F$9,0,10*ROW('Hygiene Data'!F155))),'Data Summary'!DW161="Yes"),OFFSET('Hygiene Data'!$F$9,0,10*ROW('Hygiene Data'!F155)),NA())</f>
        <v>#N/A</v>
      </c>
      <c r="BI161" s="506" t="e">
        <f ca="1">+IF(AND(ISNUMBER(OFFSET('Hygiene Data'!$G$5,0,10*ROW('Hygiene Data'!G155))),'Data Summary'!DX161="Yes"),OFFSET('Hygiene Data'!$G$5,0,10*ROW('Hygiene Data'!G155)),NA())</f>
        <v>#N/A</v>
      </c>
      <c r="BJ161" s="506" t="e">
        <f ca="1">+IF(AND(ISNUMBER(OFFSET('Hygiene Data'!$G$7,0,10*ROW('Hygiene Data'!G155))),'Data Summary'!DY161="Yes"),OFFSET('Hygiene Data'!$G$7,0,10*ROW('Hygiene Data'!G155)),NA())</f>
        <v>#N/A</v>
      </c>
      <c r="BK161" s="506" t="e">
        <f ca="1">+IF(AND(ISNUMBER(OFFSET('Hygiene Data'!$G$9,0,10*ROW('Hygiene Data'!G155))),'Data Summary'!DZ161="Yes"),OFFSET('Hygiene Data'!$G$9,0,10*ROW('Hygiene Data'!G155)),NA())</f>
        <v>#N/A</v>
      </c>
      <c r="BL161" s="506" t="e">
        <f ca="1">+IF(AND(ISNUMBER(OFFSET('Hygiene Data'!$H$5,0,10*ROW('Hygiene Data'!H155))),'Data Summary'!EA161="Yes"),OFFSET('Hygiene Data'!$H$5,0,10*ROW('Hygiene Data'!H155)),NA())</f>
        <v>#N/A</v>
      </c>
      <c r="BM161" s="506" t="e">
        <f ca="1">+IF(AND(ISNUMBER(OFFSET('Hygiene Data'!$H$7,0,10*ROW('Hygiene Data'!H155))),'Data Summary'!EB161="Yes"),OFFSET('Hygiene Data'!$H$7,0,10*ROW('Hygiene Data'!H155)),NA())</f>
        <v>#N/A</v>
      </c>
      <c r="BN161" s="506" t="e">
        <f ca="1">+IF(AND(ISNUMBER(OFFSET('Hygiene Data'!$H$9,0,10*ROW('Hygiene Data'!H155))),'Data Summary'!EC161="Yes"),OFFSET('Hygiene Data'!$H$9,0,10*ROW('Hygiene Data'!H155)),NA())</f>
        <v>#N/A</v>
      </c>
      <c r="BO161" s="506" t="e">
        <f ca="1">+IF(AND(ISNUMBER(OFFSET('Hygiene Data'!$I$5,0,10*ROW('Hygiene Data'!I155))),'Data Summary'!ED161="Yes"),OFFSET('Hygiene Data'!$I$5,0,10*ROW('Hygiene Data'!I155)),NA())</f>
        <v>#N/A</v>
      </c>
      <c r="BP161" s="506" t="e">
        <f ca="1">+IF(AND(ISNUMBER(OFFSET('Hygiene Data'!$I$7,0,10*ROW('Hygiene Data'!I155))),'Data Summary'!EE161="Yes"),OFFSET('Hygiene Data'!$I$7,0,10*ROW('Hygiene Data'!I155)),NA())</f>
        <v>#N/A</v>
      </c>
      <c r="BQ161" s="506" t="e">
        <f ca="1">+IF(AND(ISNUMBER(OFFSET('Hygiene Data'!$I$9,0,10*ROW('Hygiene Data'!I155))),'Data Summary'!EF161="Yes"),OFFSET('Hygiene Data'!$I$9,0,10*ROW('Hygiene Data'!I155)),NA())</f>
        <v>#N/A</v>
      </c>
    </row>
    <row r="162" spans="1:69" x14ac:dyDescent="0.25">
      <c r="A162" s="502" t="e">
        <f ca="1">+RIGHT('Data Summary'!A162,LEN('Data Summary'!A162)-9)</f>
        <v>#VALUE!</v>
      </c>
      <c r="B162" s="476" t="str">
        <f ca="1">+IF(ISTEXT('Data Summary'!B162),'Data Summary'!B162,"")</f>
        <v/>
      </c>
      <c r="C162" s="503" t="e">
        <f ca="1">+VALUE('Data Summary'!C162)</f>
        <v>#VALUE!</v>
      </c>
      <c r="D162" s="504" t="e">
        <f ca="1">+IF(AND(ISNUMBER(OFFSET('Water Data'!$D$4,0,10*ROW('Water Data'!D156))),'Data Summary'!BS162="Yes"),100-OFFSET('Water Data'!$D$4,0,10*ROW('Water Data'!D156)),NA())</f>
        <v>#N/A</v>
      </c>
      <c r="E162" s="504" t="e">
        <f ca="1">+IF(AND(ISNUMBER(OFFSET('Water Data'!$D$6,0,10*ROW('Water Data'!D156))),'Data Summary'!BT162="Yes"),OFFSET('Water Data'!$D$6,0,10*ROW('Water Data'!D156)),NA())</f>
        <v>#N/A</v>
      </c>
      <c r="F162" s="504" t="e">
        <f ca="1">+IF(AND(ISNUMBER(OFFSET('Water Data'!$D$9,0,10*ROW('Water Data'!D156))),'Data Summary'!BU162="Yes"),OFFSET('Water Data'!$D$9,0,10*ROW('Water Data'!D156)),NA())</f>
        <v>#N/A</v>
      </c>
      <c r="G162" s="504" t="e">
        <f ca="1">+IF(AND(ISNUMBER(OFFSET('Water Data'!$E$4,0,10*ROW('Water Data'!E156))),'Data Summary'!BV162="Yes"),100-OFFSET('Water Data'!$E$4,0,10*ROW('Water Data'!E156)),NA())</f>
        <v>#N/A</v>
      </c>
      <c r="H162" s="504" t="e">
        <f ca="1">+IF(AND(ISNUMBER(OFFSET('Water Data'!$E$6,0,10*ROW('Water Data'!E156))),'Data Summary'!BW162="Yes"),OFFSET('Water Data'!$E$6,0,10*ROW('Water Data'!E156)),NA())</f>
        <v>#N/A</v>
      </c>
      <c r="I162" s="504" t="e">
        <f ca="1">+IF(AND(ISNUMBER(OFFSET('Water Data'!$E$9,0,10*ROW('Water Data'!E156))),'Data Summary'!BX162="Yes"),OFFSET('Water Data'!$E$9,0,10*ROW('Water Data'!E156)),NA())</f>
        <v>#N/A</v>
      </c>
      <c r="J162" s="504" t="e">
        <f ca="1">+IF(AND(ISNUMBER(OFFSET('Water Data'!$F$4,0,10*ROW('Water Data'!F156))),'Data Summary'!BY162="Yes"),100-OFFSET('Water Data'!$F$4,0,10*ROW('Water Data'!F156)),NA())</f>
        <v>#N/A</v>
      </c>
      <c r="K162" s="504" t="e">
        <f ca="1">+IF(AND(ISNUMBER(OFFSET('Water Data'!$F$6,0,10*ROW('Water Data'!F156))),'Data Summary'!BZ162="Yes"),OFFSET('Water Data'!$F$6,0,10*ROW('Water Data'!F156)),NA())</f>
        <v>#N/A</v>
      </c>
      <c r="L162" s="504" t="e">
        <f ca="1">+IF(AND(ISNUMBER(OFFSET('Water Data'!$F$9,0,10*ROW('Water Data'!F156))),'Data Summary'!CA162="Yes"),OFFSET('Water Data'!$F$9,0,10*ROW('Water Data'!F156)),NA())</f>
        <v>#N/A</v>
      </c>
      <c r="M162" s="504" t="e">
        <f ca="1">+IF(AND(ISNUMBER(OFFSET('Water Data'!$G$4,0,10*ROW('Water Data'!G156))),'Data Summary'!CB162="Yes"),100-OFFSET('Water Data'!$G$4,0,10*ROW('Water Data'!G156)),NA())</f>
        <v>#N/A</v>
      </c>
      <c r="N162" s="504" t="e">
        <f ca="1">+IF(AND(ISNUMBER(OFFSET('Water Data'!$G$6,0,10*ROW('Water Data'!G156))),'Data Summary'!CC162="Yes"),OFFSET('Water Data'!$G$6,0,10*ROW('Water Data'!G156)),NA())</f>
        <v>#N/A</v>
      </c>
      <c r="O162" s="504" t="e">
        <f ca="1">+IF(AND(ISNUMBER(OFFSET('Water Data'!$G$9,0,10*ROW('Water Data'!G156))),'Data Summary'!CD162="Yes"),OFFSET('Water Data'!$G$9,0,10*ROW('Water Data'!G156)),NA())</f>
        <v>#N/A</v>
      </c>
      <c r="P162" s="504" t="e">
        <f ca="1">+IF(AND(ISNUMBER(OFFSET('Water Data'!$H$4,0,10*ROW('Water Data'!H156))),'Data Summary'!CE162="Yes"),100-OFFSET('Water Data'!$H$4,0,10*ROW('Water Data'!H156)),NA())</f>
        <v>#N/A</v>
      </c>
      <c r="Q162" s="504" t="e">
        <f ca="1">+IF(AND(ISNUMBER(OFFSET('Water Data'!$H$6,0,10*ROW('Water Data'!H156))),'Data Summary'!CF162="Yes"),OFFSET('Water Data'!$H$6,0,10*ROW('Water Data'!H156)),NA())</f>
        <v>#N/A</v>
      </c>
      <c r="R162" s="504" t="e">
        <f ca="1">+IF(AND(ISNUMBER(OFFSET('Water Data'!$H$9,0,10*ROW('Water Data'!H156))),'Data Summary'!CG162="Yes"),OFFSET('Water Data'!$H$9,0,10*ROW('Water Data'!H156)),NA())</f>
        <v>#N/A</v>
      </c>
      <c r="S162" s="504" t="e">
        <f ca="1">+IF(AND(ISNUMBER(OFFSET('Water Data'!$I$4,0,10*ROW('Water Data'!I156))),'Data Summary'!CH162="Yes"),100-OFFSET('Water Data'!$I$4,0,10*ROW('Water Data'!I156)),NA())</f>
        <v>#N/A</v>
      </c>
      <c r="T162" s="504" t="e">
        <f ca="1">+IF(AND(ISNUMBER(OFFSET('Water Data'!$I$6,0,10*ROW('Water Data'!I156))),'Data Summary'!CI162="Yes"),OFFSET('Water Data'!$I$6,0,10*ROW('Water Data'!I156)),NA())</f>
        <v>#N/A</v>
      </c>
      <c r="U162" s="504" t="e">
        <f ca="1">+IF(AND(ISNUMBER(OFFSET('Water Data'!$I$9,0,10*ROW('Water Data'!I156))),'Data Summary'!CJ162="Yes"),OFFSET('Water Data'!$I$9,0,10*ROW('Water Data'!I156)),NA())</f>
        <v>#N/A</v>
      </c>
      <c r="V162" s="505" t="e">
        <f ca="1">+IF(AND(ISNUMBER(OFFSET('Sanitation Data'!$D$4,0,10*ROW('Sanitation Data'!D156))),'Data Summary'!CK162="Yes"),100-OFFSET('Sanitation Data'!$D$4,0,10*ROW('Sanitation Data'!D156)),NA())</f>
        <v>#N/A</v>
      </c>
      <c r="W162" s="505" t="e">
        <f ca="1">+IF(AND(ISNUMBER(OFFSET('Sanitation Data'!$D$6,0,10*ROW('Sanitation Data'!D156))),'Data Summary'!CL162="Yes"),OFFSET('Sanitation Data'!$D$6,0,10*ROW('Sanitation Data'!D156)),NA())</f>
        <v>#N/A</v>
      </c>
      <c r="X162" s="505" t="e">
        <f ca="1">+IF(AND(ISNUMBER(OFFSET('Sanitation Data'!$D$10,0,10*ROW('Sanitation Data'!D156))),'Data Summary'!CM162="Yes"),OFFSET('Sanitation Data'!$D$10,0,10*ROW('Sanitation Data'!D156)),NA())</f>
        <v>#N/A</v>
      </c>
      <c r="Y162" s="505" t="e">
        <f ca="1">+IF(AND(ISNUMBER(OFFSET('Sanitation Data'!$D$11,0,10*ROW('Sanitation Data'!D156))),'Data Summary'!CN162="Yes"),OFFSET('Sanitation Data'!$D$11,0,10*ROW('Sanitation Data'!D156)),NA())</f>
        <v>#N/A</v>
      </c>
      <c r="Z162" s="505" t="e">
        <f ca="1">+IF(AND(ISNUMBER(OFFSET('Sanitation Data'!$D$12,0,10*ROW('Sanitation Data'!D156))),'Data Summary'!CO162="Yes"),OFFSET('Sanitation Data'!$D$12,0,10*ROW('Sanitation Data'!D156)),NA())</f>
        <v>#N/A</v>
      </c>
      <c r="AA162" s="505" t="e">
        <f ca="1">+IF(AND(ISNUMBER(OFFSET('Sanitation Data'!$E$4,0,10*ROW('Sanitation Data'!E156))),'Data Summary'!CP162="Yes"),100-OFFSET('Sanitation Data'!$E$4,0,10*ROW('Sanitation Data'!E156)),NA())</f>
        <v>#N/A</v>
      </c>
      <c r="AB162" s="505" t="e">
        <f ca="1">+IF(AND(ISNUMBER(OFFSET('Sanitation Data'!$E$6,0,10*ROW('Sanitation Data'!E156))),'Data Summary'!CQ162="Yes"),OFFSET('Sanitation Data'!$E$6,0,10*ROW('Sanitation Data'!E156)),NA())</f>
        <v>#N/A</v>
      </c>
      <c r="AC162" s="505" t="e">
        <f ca="1">+IF(AND(ISNUMBER(OFFSET('Sanitation Data'!$E$10,0,10*ROW('Sanitation Data'!E156))),'Data Summary'!CR162="Yes"),OFFSET('Sanitation Data'!$E$10,0,10*ROW('Sanitation Data'!E156)),NA())</f>
        <v>#N/A</v>
      </c>
      <c r="AD162" s="505" t="e">
        <f ca="1">+IF(AND(ISNUMBER(OFFSET('Sanitation Data'!$E$11,0,10*ROW('Sanitation Data'!E156))),'Data Summary'!CS162="Yes"),OFFSET('Sanitation Data'!$E$11,0,10*ROW('Sanitation Data'!E156)),NA())</f>
        <v>#N/A</v>
      </c>
      <c r="AE162" s="505" t="e">
        <f ca="1">+IF(AND(ISNUMBER(OFFSET('Sanitation Data'!$E$12,0,10*ROW('Sanitation Data'!E156))),'Data Summary'!CT162="Yes"),OFFSET('Sanitation Data'!$E$12,0,10*ROW('Sanitation Data'!E156)),NA())</f>
        <v>#N/A</v>
      </c>
      <c r="AF162" s="505" t="e">
        <f ca="1">+IF(AND(ISNUMBER(OFFSET('Sanitation Data'!$F$4,0,10*ROW('Sanitation Data'!F156))),'Data Summary'!CU162="Yes"),100-OFFSET('Sanitation Data'!$F$4,0,10*ROW('Sanitation Data'!F156)),NA())</f>
        <v>#N/A</v>
      </c>
      <c r="AG162" s="505" t="e">
        <f ca="1">+IF(AND(ISNUMBER(OFFSET('Sanitation Data'!$F$6,0,10*ROW('Sanitation Data'!F156))),'Data Summary'!CV162="Yes"),OFFSET('Sanitation Data'!$F$6,0,10*ROW('Sanitation Data'!F156)),NA())</f>
        <v>#N/A</v>
      </c>
      <c r="AH162" s="505" t="e">
        <f ca="1">+IF(AND(ISNUMBER(OFFSET('Sanitation Data'!$F$10,0,10*ROW('Sanitation Data'!F156))),'Data Summary'!CW162="Yes"),OFFSET('Sanitation Data'!$F$10,0,10*ROW('Sanitation Data'!F156)),NA())</f>
        <v>#N/A</v>
      </c>
      <c r="AI162" s="505" t="e">
        <f ca="1">+IF(AND(ISNUMBER(OFFSET('Sanitation Data'!$F$11,0,10*ROW('Sanitation Data'!F156))),'Data Summary'!CX162="Yes"),OFFSET('Sanitation Data'!$F$11,0,10*ROW('Sanitation Data'!F156)),NA())</f>
        <v>#N/A</v>
      </c>
      <c r="AJ162" s="505" t="e">
        <f ca="1">+IF(AND(ISNUMBER(OFFSET('Sanitation Data'!$F$12,0,10*ROW('Sanitation Data'!F156))),'Data Summary'!CY162="Yes"),OFFSET('Sanitation Data'!$F$12,0,10*ROW('Sanitation Data'!F156)),NA())</f>
        <v>#N/A</v>
      </c>
      <c r="AK162" s="505" t="e">
        <f ca="1">+IF(AND(ISNUMBER(OFFSET('Sanitation Data'!$G$4,0,10*ROW('Sanitation Data'!G156))),'Data Summary'!CZ162="Yes"),100-OFFSET('Sanitation Data'!$G$4,0,10*ROW('Sanitation Data'!G156)),NA())</f>
        <v>#N/A</v>
      </c>
      <c r="AL162" s="505" t="e">
        <f ca="1">+IF(AND(ISNUMBER(OFFSET('Sanitation Data'!$G$6,0,10*ROW('Sanitation Data'!G156))),'Data Summary'!DA162="Yes"),OFFSET('Sanitation Data'!$G$6,0,10*ROW('Sanitation Data'!G156)),NA())</f>
        <v>#N/A</v>
      </c>
      <c r="AM162" s="505" t="e">
        <f ca="1">+IF(AND(ISNUMBER(OFFSET('Sanitation Data'!$G$10,0,10*ROW('Sanitation Data'!G156))),'Data Summary'!DB162="Yes"),OFFSET('Sanitation Data'!$G$10,0,10*ROW('Sanitation Data'!G156)),NA())</f>
        <v>#N/A</v>
      </c>
      <c r="AN162" s="505" t="e">
        <f ca="1">+IF(AND(ISNUMBER(OFFSET('Sanitation Data'!$G$11,0,10*ROW('Sanitation Data'!G156))),'Data Summary'!DC162="Yes"),OFFSET('Sanitation Data'!$G$11,0,10*ROW('Sanitation Data'!G156)),NA())</f>
        <v>#N/A</v>
      </c>
      <c r="AO162" s="505" t="e">
        <f ca="1">+IF(AND(ISNUMBER(OFFSET('Sanitation Data'!$G$12,0,10*ROW('Sanitation Data'!G156))),'Data Summary'!DD162="Yes"),OFFSET('Sanitation Data'!$G$12,0,10*ROW('Sanitation Data'!G156)),NA())</f>
        <v>#N/A</v>
      </c>
      <c r="AP162" s="505" t="e">
        <f ca="1">+IF(AND(ISNUMBER(OFFSET('Sanitation Data'!$H$4,0,10*ROW('Sanitation Data'!H156))),'Data Summary'!DE162="Yes"),100-OFFSET('Sanitation Data'!$H$4,0,10*ROW('Sanitation Data'!H156)),NA())</f>
        <v>#N/A</v>
      </c>
      <c r="AQ162" s="505" t="e">
        <f ca="1">+IF(AND(ISNUMBER(OFFSET('Sanitation Data'!$H$6,0,10*ROW('Sanitation Data'!H156))),'Data Summary'!DF162="Yes"),OFFSET('Sanitation Data'!$H$6,0,10*ROW('Sanitation Data'!H156)),NA())</f>
        <v>#N/A</v>
      </c>
      <c r="AR162" s="505" t="e">
        <f ca="1">+IF(AND(ISNUMBER(OFFSET('Sanitation Data'!$H$10,0,10*ROW('Sanitation Data'!H156))),'Data Summary'!DG162="Yes"),OFFSET('Sanitation Data'!$H$10,0,10*ROW('Sanitation Data'!H156)),NA())</f>
        <v>#N/A</v>
      </c>
      <c r="AS162" s="505" t="e">
        <f ca="1">+IF(AND(ISNUMBER(OFFSET('Sanitation Data'!$H$11,0,10*ROW('Sanitation Data'!H156))),'Data Summary'!DH162="Yes"),OFFSET('Sanitation Data'!$H$11,0,10*ROW('Sanitation Data'!H156)),NA())</f>
        <v>#N/A</v>
      </c>
      <c r="AT162" s="505" t="e">
        <f ca="1">+IF(AND(ISNUMBER(OFFSET('Sanitation Data'!$H$12,0,10*ROW('Sanitation Data'!H156))),'Data Summary'!DI162="Yes"),OFFSET('Sanitation Data'!$H$12,0,10*ROW('Sanitation Data'!H156)),NA())</f>
        <v>#N/A</v>
      </c>
      <c r="AU162" s="505" t="e">
        <f ca="1">+IF(AND(ISNUMBER(OFFSET('Sanitation Data'!$I$4,0,10*ROW('Sanitation Data'!I156))),'Data Summary'!DJ162="Yes"),100-OFFSET('Sanitation Data'!$I$4,0,10*ROW('Sanitation Data'!I156)),NA())</f>
        <v>#N/A</v>
      </c>
      <c r="AV162" s="505" t="e">
        <f ca="1">+IF(AND(ISNUMBER(OFFSET('Sanitation Data'!$I$6,0,10*ROW('Sanitation Data'!I156))),'Data Summary'!DK162="Yes"),OFFSET('Sanitation Data'!$I$6,0,10*ROW('Sanitation Data'!I156)),NA())</f>
        <v>#N/A</v>
      </c>
      <c r="AW162" s="505" t="e">
        <f ca="1">+IF(AND(ISNUMBER(OFFSET('Sanitation Data'!$I$10,0,10*ROW('Sanitation Data'!I156))),'Data Summary'!DL162="Yes"),OFFSET('Sanitation Data'!$I$10,0,10*ROW('Sanitation Data'!I156)),NA())</f>
        <v>#N/A</v>
      </c>
      <c r="AX162" s="505" t="e">
        <f ca="1">+IF(AND(ISNUMBER(OFFSET('Sanitation Data'!$I$11,0,10*ROW('Sanitation Data'!I156))),'Data Summary'!DM162="Yes"),OFFSET('Sanitation Data'!$I$11,0,10*ROW('Sanitation Data'!I156)),NA())</f>
        <v>#N/A</v>
      </c>
      <c r="AY162" s="505" t="e">
        <f ca="1">+IF(AND(ISNUMBER(OFFSET('Sanitation Data'!$I$12,0,10*ROW('Sanitation Data'!I156))),'Data Summary'!DN162="Yes"),OFFSET('Sanitation Data'!$I$12,0,10*ROW('Sanitation Data'!I156)),NA())</f>
        <v>#N/A</v>
      </c>
      <c r="AZ162" s="506" t="e">
        <f ca="1">+IF(AND(ISNUMBER(OFFSET('Hygiene Data'!$D$5,0,10*ROW('Hygiene Data'!D156))),'Data Summary'!DO162="Yes"),OFFSET('Hygiene Data'!$D$5,0,10*ROW('Hygiene Data'!D156)),NA())</f>
        <v>#N/A</v>
      </c>
      <c r="BA162" s="506" t="e">
        <f ca="1">+IF(AND(ISNUMBER(OFFSET('Hygiene Data'!$D$7,0,10*ROW('Hygiene Data'!D156))),'Data Summary'!DP162="Yes"),OFFSET('Hygiene Data'!$D$7,0,10*ROW('Hygiene Data'!D156)),NA())</f>
        <v>#N/A</v>
      </c>
      <c r="BB162" s="506" t="e">
        <f ca="1">+IF(AND(ISNUMBER(OFFSET('Hygiene Data'!$D$9,0,10*ROW('Hygiene Data'!D156))),'Data Summary'!DQ162="Yes"),OFFSET('Hygiene Data'!$D$9,0,10*ROW('Hygiene Data'!D156)),NA())</f>
        <v>#N/A</v>
      </c>
      <c r="BC162" s="506" t="e">
        <f ca="1">+IF(AND(ISNUMBER(OFFSET('Hygiene Data'!$E$5,0,10*ROW('Hygiene Data'!E156))),'Data Summary'!DR162="Yes"),OFFSET('Hygiene Data'!$E$5,0,10*ROW('Hygiene Data'!E156)),NA())</f>
        <v>#N/A</v>
      </c>
      <c r="BD162" s="506" t="e">
        <f ca="1">+IF(AND(ISNUMBER(OFFSET('Hygiene Data'!$E$7,0,10*ROW('Hygiene Data'!E156))),'Data Summary'!DS162="Yes"),OFFSET('Hygiene Data'!$E$7,0,10*ROW('Hygiene Data'!E156)),NA())</f>
        <v>#N/A</v>
      </c>
      <c r="BE162" s="506" t="e">
        <f ca="1">+IF(AND(ISNUMBER(OFFSET('Hygiene Data'!$E$9,0,10*ROW('Hygiene Data'!E156))),'Data Summary'!DT162="Yes"),OFFSET('Hygiene Data'!$E$9,0,10*ROW('Hygiene Data'!E156)),NA())</f>
        <v>#N/A</v>
      </c>
      <c r="BF162" s="506" t="e">
        <f ca="1">+IF(AND(ISNUMBER(OFFSET('Hygiene Data'!$F$5,0,10*ROW('Hygiene Data'!F156))),'Data Summary'!DU162="Yes"),OFFSET('Hygiene Data'!$F$5,0,10*ROW('Hygiene Data'!F156)),NA())</f>
        <v>#N/A</v>
      </c>
      <c r="BG162" s="506" t="e">
        <f ca="1">+IF(AND(ISNUMBER(OFFSET('Hygiene Data'!$F$7,0,10*ROW('Hygiene Data'!F156))),'Data Summary'!DV162="Yes"),OFFSET('Hygiene Data'!$F$7,0,10*ROW('Hygiene Data'!F156)),NA())</f>
        <v>#N/A</v>
      </c>
      <c r="BH162" s="506" t="e">
        <f ca="1">+IF(AND(ISNUMBER(OFFSET('Hygiene Data'!$F$9,0,10*ROW('Hygiene Data'!F156))),'Data Summary'!DW162="Yes"),OFFSET('Hygiene Data'!$F$9,0,10*ROW('Hygiene Data'!F156)),NA())</f>
        <v>#N/A</v>
      </c>
      <c r="BI162" s="506" t="e">
        <f ca="1">+IF(AND(ISNUMBER(OFFSET('Hygiene Data'!$G$5,0,10*ROW('Hygiene Data'!G156))),'Data Summary'!DX162="Yes"),OFFSET('Hygiene Data'!$G$5,0,10*ROW('Hygiene Data'!G156)),NA())</f>
        <v>#N/A</v>
      </c>
      <c r="BJ162" s="506" t="e">
        <f ca="1">+IF(AND(ISNUMBER(OFFSET('Hygiene Data'!$G$7,0,10*ROW('Hygiene Data'!G156))),'Data Summary'!DY162="Yes"),OFFSET('Hygiene Data'!$G$7,0,10*ROW('Hygiene Data'!G156)),NA())</f>
        <v>#N/A</v>
      </c>
      <c r="BK162" s="506" t="e">
        <f ca="1">+IF(AND(ISNUMBER(OFFSET('Hygiene Data'!$G$9,0,10*ROW('Hygiene Data'!G156))),'Data Summary'!DZ162="Yes"),OFFSET('Hygiene Data'!$G$9,0,10*ROW('Hygiene Data'!G156)),NA())</f>
        <v>#N/A</v>
      </c>
      <c r="BL162" s="506" t="e">
        <f ca="1">+IF(AND(ISNUMBER(OFFSET('Hygiene Data'!$H$5,0,10*ROW('Hygiene Data'!H156))),'Data Summary'!EA162="Yes"),OFFSET('Hygiene Data'!$H$5,0,10*ROW('Hygiene Data'!H156)),NA())</f>
        <v>#N/A</v>
      </c>
      <c r="BM162" s="506" t="e">
        <f ca="1">+IF(AND(ISNUMBER(OFFSET('Hygiene Data'!$H$7,0,10*ROW('Hygiene Data'!H156))),'Data Summary'!EB162="Yes"),OFFSET('Hygiene Data'!$H$7,0,10*ROW('Hygiene Data'!H156)),NA())</f>
        <v>#N/A</v>
      </c>
      <c r="BN162" s="506" t="e">
        <f ca="1">+IF(AND(ISNUMBER(OFFSET('Hygiene Data'!$H$9,0,10*ROW('Hygiene Data'!H156))),'Data Summary'!EC162="Yes"),OFFSET('Hygiene Data'!$H$9,0,10*ROW('Hygiene Data'!H156)),NA())</f>
        <v>#N/A</v>
      </c>
      <c r="BO162" s="506" t="e">
        <f ca="1">+IF(AND(ISNUMBER(OFFSET('Hygiene Data'!$I$5,0,10*ROW('Hygiene Data'!I156))),'Data Summary'!ED162="Yes"),OFFSET('Hygiene Data'!$I$5,0,10*ROW('Hygiene Data'!I156)),NA())</f>
        <v>#N/A</v>
      </c>
      <c r="BP162" s="506" t="e">
        <f ca="1">+IF(AND(ISNUMBER(OFFSET('Hygiene Data'!$I$7,0,10*ROW('Hygiene Data'!I156))),'Data Summary'!EE162="Yes"),OFFSET('Hygiene Data'!$I$7,0,10*ROW('Hygiene Data'!I156)),NA())</f>
        <v>#N/A</v>
      </c>
      <c r="BQ162" s="506" t="e">
        <f ca="1">+IF(AND(ISNUMBER(OFFSET('Hygiene Data'!$I$9,0,10*ROW('Hygiene Data'!I156))),'Data Summary'!EF162="Yes"),OFFSET('Hygiene Data'!$I$9,0,10*ROW('Hygiene Data'!I156)),NA())</f>
        <v>#N/A</v>
      </c>
    </row>
    <row r="163" spans="1:69" x14ac:dyDescent="0.25">
      <c r="A163" s="502" t="e">
        <f ca="1">+RIGHT('Data Summary'!A163,LEN('Data Summary'!A163)-9)</f>
        <v>#VALUE!</v>
      </c>
      <c r="B163" s="476" t="str">
        <f ca="1">+IF(ISTEXT('Data Summary'!B163),'Data Summary'!B163,"")</f>
        <v/>
      </c>
      <c r="C163" s="503" t="e">
        <f ca="1">+VALUE('Data Summary'!C163)</f>
        <v>#VALUE!</v>
      </c>
      <c r="D163" s="504" t="e">
        <f ca="1">+IF(AND(ISNUMBER(OFFSET('Water Data'!$D$4,0,10*ROW('Water Data'!D157))),'Data Summary'!BS163="Yes"),100-OFFSET('Water Data'!$D$4,0,10*ROW('Water Data'!D157)),NA())</f>
        <v>#N/A</v>
      </c>
      <c r="E163" s="504" t="e">
        <f ca="1">+IF(AND(ISNUMBER(OFFSET('Water Data'!$D$6,0,10*ROW('Water Data'!D157))),'Data Summary'!BT163="Yes"),OFFSET('Water Data'!$D$6,0,10*ROW('Water Data'!D157)),NA())</f>
        <v>#N/A</v>
      </c>
      <c r="F163" s="504" t="e">
        <f ca="1">+IF(AND(ISNUMBER(OFFSET('Water Data'!$D$9,0,10*ROW('Water Data'!D157))),'Data Summary'!BU163="Yes"),OFFSET('Water Data'!$D$9,0,10*ROW('Water Data'!D157)),NA())</f>
        <v>#N/A</v>
      </c>
      <c r="G163" s="504" t="e">
        <f ca="1">+IF(AND(ISNUMBER(OFFSET('Water Data'!$E$4,0,10*ROW('Water Data'!E157))),'Data Summary'!BV163="Yes"),100-OFFSET('Water Data'!$E$4,0,10*ROW('Water Data'!E157)),NA())</f>
        <v>#N/A</v>
      </c>
      <c r="H163" s="504" t="e">
        <f ca="1">+IF(AND(ISNUMBER(OFFSET('Water Data'!$E$6,0,10*ROW('Water Data'!E157))),'Data Summary'!BW163="Yes"),OFFSET('Water Data'!$E$6,0,10*ROW('Water Data'!E157)),NA())</f>
        <v>#N/A</v>
      </c>
      <c r="I163" s="504" t="e">
        <f ca="1">+IF(AND(ISNUMBER(OFFSET('Water Data'!$E$9,0,10*ROW('Water Data'!E157))),'Data Summary'!BX163="Yes"),OFFSET('Water Data'!$E$9,0,10*ROW('Water Data'!E157)),NA())</f>
        <v>#N/A</v>
      </c>
      <c r="J163" s="504" t="e">
        <f ca="1">+IF(AND(ISNUMBER(OFFSET('Water Data'!$F$4,0,10*ROW('Water Data'!F157))),'Data Summary'!BY163="Yes"),100-OFFSET('Water Data'!$F$4,0,10*ROW('Water Data'!F157)),NA())</f>
        <v>#N/A</v>
      </c>
      <c r="K163" s="504" t="e">
        <f ca="1">+IF(AND(ISNUMBER(OFFSET('Water Data'!$F$6,0,10*ROW('Water Data'!F157))),'Data Summary'!BZ163="Yes"),OFFSET('Water Data'!$F$6,0,10*ROW('Water Data'!F157)),NA())</f>
        <v>#N/A</v>
      </c>
      <c r="L163" s="504" t="e">
        <f ca="1">+IF(AND(ISNUMBER(OFFSET('Water Data'!$F$9,0,10*ROW('Water Data'!F157))),'Data Summary'!CA163="Yes"),OFFSET('Water Data'!$F$9,0,10*ROW('Water Data'!F157)),NA())</f>
        <v>#N/A</v>
      </c>
      <c r="M163" s="504" t="e">
        <f ca="1">+IF(AND(ISNUMBER(OFFSET('Water Data'!$G$4,0,10*ROW('Water Data'!G157))),'Data Summary'!CB163="Yes"),100-OFFSET('Water Data'!$G$4,0,10*ROW('Water Data'!G157)),NA())</f>
        <v>#N/A</v>
      </c>
      <c r="N163" s="504" t="e">
        <f ca="1">+IF(AND(ISNUMBER(OFFSET('Water Data'!$G$6,0,10*ROW('Water Data'!G157))),'Data Summary'!CC163="Yes"),OFFSET('Water Data'!$G$6,0,10*ROW('Water Data'!G157)),NA())</f>
        <v>#N/A</v>
      </c>
      <c r="O163" s="504" t="e">
        <f ca="1">+IF(AND(ISNUMBER(OFFSET('Water Data'!$G$9,0,10*ROW('Water Data'!G157))),'Data Summary'!CD163="Yes"),OFFSET('Water Data'!$G$9,0,10*ROW('Water Data'!G157)),NA())</f>
        <v>#N/A</v>
      </c>
      <c r="P163" s="504" t="e">
        <f ca="1">+IF(AND(ISNUMBER(OFFSET('Water Data'!$H$4,0,10*ROW('Water Data'!H157))),'Data Summary'!CE163="Yes"),100-OFFSET('Water Data'!$H$4,0,10*ROW('Water Data'!H157)),NA())</f>
        <v>#N/A</v>
      </c>
      <c r="Q163" s="504" t="e">
        <f ca="1">+IF(AND(ISNUMBER(OFFSET('Water Data'!$H$6,0,10*ROW('Water Data'!H157))),'Data Summary'!CF163="Yes"),OFFSET('Water Data'!$H$6,0,10*ROW('Water Data'!H157)),NA())</f>
        <v>#N/A</v>
      </c>
      <c r="R163" s="504" t="e">
        <f ca="1">+IF(AND(ISNUMBER(OFFSET('Water Data'!$H$9,0,10*ROW('Water Data'!H157))),'Data Summary'!CG163="Yes"),OFFSET('Water Data'!$H$9,0,10*ROW('Water Data'!H157)),NA())</f>
        <v>#N/A</v>
      </c>
      <c r="S163" s="504" t="e">
        <f ca="1">+IF(AND(ISNUMBER(OFFSET('Water Data'!$I$4,0,10*ROW('Water Data'!I157))),'Data Summary'!CH163="Yes"),100-OFFSET('Water Data'!$I$4,0,10*ROW('Water Data'!I157)),NA())</f>
        <v>#N/A</v>
      </c>
      <c r="T163" s="504" t="e">
        <f ca="1">+IF(AND(ISNUMBER(OFFSET('Water Data'!$I$6,0,10*ROW('Water Data'!I157))),'Data Summary'!CI163="Yes"),OFFSET('Water Data'!$I$6,0,10*ROW('Water Data'!I157)),NA())</f>
        <v>#N/A</v>
      </c>
      <c r="U163" s="504" t="e">
        <f ca="1">+IF(AND(ISNUMBER(OFFSET('Water Data'!$I$9,0,10*ROW('Water Data'!I157))),'Data Summary'!CJ163="Yes"),OFFSET('Water Data'!$I$9,0,10*ROW('Water Data'!I157)),NA())</f>
        <v>#N/A</v>
      </c>
      <c r="V163" s="505" t="e">
        <f ca="1">+IF(AND(ISNUMBER(OFFSET('Sanitation Data'!$D$4,0,10*ROW('Sanitation Data'!D157))),'Data Summary'!CK163="Yes"),100-OFFSET('Sanitation Data'!$D$4,0,10*ROW('Sanitation Data'!D157)),NA())</f>
        <v>#N/A</v>
      </c>
      <c r="W163" s="505" t="e">
        <f ca="1">+IF(AND(ISNUMBER(OFFSET('Sanitation Data'!$D$6,0,10*ROW('Sanitation Data'!D157))),'Data Summary'!CL163="Yes"),OFFSET('Sanitation Data'!$D$6,0,10*ROW('Sanitation Data'!D157)),NA())</f>
        <v>#N/A</v>
      </c>
      <c r="X163" s="505" t="e">
        <f ca="1">+IF(AND(ISNUMBER(OFFSET('Sanitation Data'!$D$10,0,10*ROW('Sanitation Data'!D157))),'Data Summary'!CM163="Yes"),OFFSET('Sanitation Data'!$D$10,0,10*ROW('Sanitation Data'!D157)),NA())</f>
        <v>#N/A</v>
      </c>
      <c r="Y163" s="505" t="e">
        <f ca="1">+IF(AND(ISNUMBER(OFFSET('Sanitation Data'!$D$11,0,10*ROW('Sanitation Data'!D157))),'Data Summary'!CN163="Yes"),OFFSET('Sanitation Data'!$D$11,0,10*ROW('Sanitation Data'!D157)),NA())</f>
        <v>#N/A</v>
      </c>
      <c r="Z163" s="505" t="e">
        <f ca="1">+IF(AND(ISNUMBER(OFFSET('Sanitation Data'!$D$12,0,10*ROW('Sanitation Data'!D157))),'Data Summary'!CO163="Yes"),OFFSET('Sanitation Data'!$D$12,0,10*ROW('Sanitation Data'!D157)),NA())</f>
        <v>#N/A</v>
      </c>
      <c r="AA163" s="505" t="e">
        <f ca="1">+IF(AND(ISNUMBER(OFFSET('Sanitation Data'!$E$4,0,10*ROW('Sanitation Data'!E157))),'Data Summary'!CP163="Yes"),100-OFFSET('Sanitation Data'!$E$4,0,10*ROW('Sanitation Data'!E157)),NA())</f>
        <v>#N/A</v>
      </c>
      <c r="AB163" s="505" t="e">
        <f ca="1">+IF(AND(ISNUMBER(OFFSET('Sanitation Data'!$E$6,0,10*ROW('Sanitation Data'!E157))),'Data Summary'!CQ163="Yes"),OFFSET('Sanitation Data'!$E$6,0,10*ROW('Sanitation Data'!E157)),NA())</f>
        <v>#N/A</v>
      </c>
      <c r="AC163" s="505" t="e">
        <f ca="1">+IF(AND(ISNUMBER(OFFSET('Sanitation Data'!$E$10,0,10*ROW('Sanitation Data'!E157))),'Data Summary'!CR163="Yes"),OFFSET('Sanitation Data'!$E$10,0,10*ROW('Sanitation Data'!E157)),NA())</f>
        <v>#N/A</v>
      </c>
      <c r="AD163" s="505" t="e">
        <f ca="1">+IF(AND(ISNUMBER(OFFSET('Sanitation Data'!$E$11,0,10*ROW('Sanitation Data'!E157))),'Data Summary'!CS163="Yes"),OFFSET('Sanitation Data'!$E$11,0,10*ROW('Sanitation Data'!E157)),NA())</f>
        <v>#N/A</v>
      </c>
      <c r="AE163" s="505" t="e">
        <f ca="1">+IF(AND(ISNUMBER(OFFSET('Sanitation Data'!$E$12,0,10*ROW('Sanitation Data'!E157))),'Data Summary'!CT163="Yes"),OFFSET('Sanitation Data'!$E$12,0,10*ROW('Sanitation Data'!E157)),NA())</f>
        <v>#N/A</v>
      </c>
      <c r="AF163" s="505" t="e">
        <f ca="1">+IF(AND(ISNUMBER(OFFSET('Sanitation Data'!$F$4,0,10*ROW('Sanitation Data'!F157))),'Data Summary'!CU163="Yes"),100-OFFSET('Sanitation Data'!$F$4,0,10*ROW('Sanitation Data'!F157)),NA())</f>
        <v>#N/A</v>
      </c>
      <c r="AG163" s="505" t="e">
        <f ca="1">+IF(AND(ISNUMBER(OFFSET('Sanitation Data'!$F$6,0,10*ROW('Sanitation Data'!F157))),'Data Summary'!CV163="Yes"),OFFSET('Sanitation Data'!$F$6,0,10*ROW('Sanitation Data'!F157)),NA())</f>
        <v>#N/A</v>
      </c>
      <c r="AH163" s="505" t="e">
        <f ca="1">+IF(AND(ISNUMBER(OFFSET('Sanitation Data'!$F$10,0,10*ROW('Sanitation Data'!F157))),'Data Summary'!CW163="Yes"),OFFSET('Sanitation Data'!$F$10,0,10*ROW('Sanitation Data'!F157)),NA())</f>
        <v>#N/A</v>
      </c>
      <c r="AI163" s="505" t="e">
        <f ca="1">+IF(AND(ISNUMBER(OFFSET('Sanitation Data'!$F$11,0,10*ROW('Sanitation Data'!F157))),'Data Summary'!CX163="Yes"),OFFSET('Sanitation Data'!$F$11,0,10*ROW('Sanitation Data'!F157)),NA())</f>
        <v>#N/A</v>
      </c>
      <c r="AJ163" s="505" t="e">
        <f ca="1">+IF(AND(ISNUMBER(OFFSET('Sanitation Data'!$F$12,0,10*ROW('Sanitation Data'!F157))),'Data Summary'!CY163="Yes"),OFFSET('Sanitation Data'!$F$12,0,10*ROW('Sanitation Data'!F157)),NA())</f>
        <v>#N/A</v>
      </c>
      <c r="AK163" s="505" t="e">
        <f ca="1">+IF(AND(ISNUMBER(OFFSET('Sanitation Data'!$G$4,0,10*ROW('Sanitation Data'!G157))),'Data Summary'!CZ163="Yes"),100-OFFSET('Sanitation Data'!$G$4,0,10*ROW('Sanitation Data'!G157)),NA())</f>
        <v>#N/A</v>
      </c>
      <c r="AL163" s="505" t="e">
        <f ca="1">+IF(AND(ISNUMBER(OFFSET('Sanitation Data'!$G$6,0,10*ROW('Sanitation Data'!G157))),'Data Summary'!DA163="Yes"),OFFSET('Sanitation Data'!$G$6,0,10*ROW('Sanitation Data'!G157)),NA())</f>
        <v>#N/A</v>
      </c>
      <c r="AM163" s="505" t="e">
        <f ca="1">+IF(AND(ISNUMBER(OFFSET('Sanitation Data'!$G$10,0,10*ROW('Sanitation Data'!G157))),'Data Summary'!DB163="Yes"),OFFSET('Sanitation Data'!$G$10,0,10*ROW('Sanitation Data'!G157)),NA())</f>
        <v>#N/A</v>
      </c>
      <c r="AN163" s="505" t="e">
        <f ca="1">+IF(AND(ISNUMBER(OFFSET('Sanitation Data'!$G$11,0,10*ROW('Sanitation Data'!G157))),'Data Summary'!DC163="Yes"),OFFSET('Sanitation Data'!$G$11,0,10*ROW('Sanitation Data'!G157)),NA())</f>
        <v>#N/A</v>
      </c>
      <c r="AO163" s="505" t="e">
        <f ca="1">+IF(AND(ISNUMBER(OFFSET('Sanitation Data'!$G$12,0,10*ROW('Sanitation Data'!G157))),'Data Summary'!DD163="Yes"),OFFSET('Sanitation Data'!$G$12,0,10*ROW('Sanitation Data'!G157)),NA())</f>
        <v>#N/A</v>
      </c>
      <c r="AP163" s="505" t="e">
        <f ca="1">+IF(AND(ISNUMBER(OFFSET('Sanitation Data'!$H$4,0,10*ROW('Sanitation Data'!H157))),'Data Summary'!DE163="Yes"),100-OFFSET('Sanitation Data'!$H$4,0,10*ROW('Sanitation Data'!H157)),NA())</f>
        <v>#N/A</v>
      </c>
      <c r="AQ163" s="505" t="e">
        <f ca="1">+IF(AND(ISNUMBER(OFFSET('Sanitation Data'!$H$6,0,10*ROW('Sanitation Data'!H157))),'Data Summary'!DF163="Yes"),OFFSET('Sanitation Data'!$H$6,0,10*ROW('Sanitation Data'!H157)),NA())</f>
        <v>#N/A</v>
      </c>
      <c r="AR163" s="505" t="e">
        <f ca="1">+IF(AND(ISNUMBER(OFFSET('Sanitation Data'!$H$10,0,10*ROW('Sanitation Data'!H157))),'Data Summary'!DG163="Yes"),OFFSET('Sanitation Data'!$H$10,0,10*ROW('Sanitation Data'!H157)),NA())</f>
        <v>#N/A</v>
      </c>
      <c r="AS163" s="505" t="e">
        <f ca="1">+IF(AND(ISNUMBER(OFFSET('Sanitation Data'!$H$11,0,10*ROW('Sanitation Data'!H157))),'Data Summary'!DH163="Yes"),OFFSET('Sanitation Data'!$H$11,0,10*ROW('Sanitation Data'!H157)),NA())</f>
        <v>#N/A</v>
      </c>
      <c r="AT163" s="505" t="e">
        <f ca="1">+IF(AND(ISNUMBER(OFFSET('Sanitation Data'!$H$12,0,10*ROW('Sanitation Data'!H157))),'Data Summary'!DI163="Yes"),OFFSET('Sanitation Data'!$H$12,0,10*ROW('Sanitation Data'!H157)),NA())</f>
        <v>#N/A</v>
      </c>
      <c r="AU163" s="505" t="e">
        <f ca="1">+IF(AND(ISNUMBER(OFFSET('Sanitation Data'!$I$4,0,10*ROW('Sanitation Data'!I157))),'Data Summary'!DJ163="Yes"),100-OFFSET('Sanitation Data'!$I$4,0,10*ROW('Sanitation Data'!I157)),NA())</f>
        <v>#N/A</v>
      </c>
      <c r="AV163" s="505" t="e">
        <f ca="1">+IF(AND(ISNUMBER(OFFSET('Sanitation Data'!$I$6,0,10*ROW('Sanitation Data'!I157))),'Data Summary'!DK163="Yes"),OFFSET('Sanitation Data'!$I$6,0,10*ROW('Sanitation Data'!I157)),NA())</f>
        <v>#N/A</v>
      </c>
      <c r="AW163" s="505" t="e">
        <f ca="1">+IF(AND(ISNUMBER(OFFSET('Sanitation Data'!$I$10,0,10*ROW('Sanitation Data'!I157))),'Data Summary'!DL163="Yes"),OFFSET('Sanitation Data'!$I$10,0,10*ROW('Sanitation Data'!I157)),NA())</f>
        <v>#N/A</v>
      </c>
      <c r="AX163" s="505" t="e">
        <f ca="1">+IF(AND(ISNUMBER(OFFSET('Sanitation Data'!$I$11,0,10*ROW('Sanitation Data'!I157))),'Data Summary'!DM163="Yes"),OFFSET('Sanitation Data'!$I$11,0,10*ROW('Sanitation Data'!I157)),NA())</f>
        <v>#N/A</v>
      </c>
      <c r="AY163" s="505" t="e">
        <f ca="1">+IF(AND(ISNUMBER(OFFSET('Sanitation Data'!$I$12,0,10*ROW('Sanitation Data'!I157))),'Data Summary'!DN163="Yes"),OFFSET('Sanitation Data'!$I$12,0,10*ROW('Sanitation Data'!I157)),NA())</f>
        <v>#N/A</v>
      </c>
      <c r="AZ163" s="506" t="e">
        <f ca="1">+IF(AND(ISNUMBER(OFFSET('Hygiene Data'!$D$5,0,10*ROW('Hygiene Data'!D157))),'Data Summary'!DO163="Yes"),OFFSET('Hygiene Data'!$D$5,0,10*ROW('Hygiene Data'!D157)),NA())</f>
        <v>#N/A</v>
      </c>
      <c r="BA163" s="506" t="e">
        <f ca="1">+IF(AND(ISNUMBER(OFFSET('Hygiene Data'!$D$7,0,10*ROW('Hygiene Data'!D157))),'Data Summary'!DP163="Yes"),OFFSET('Hygiene Data'!$D$7,0,10*ROW('Hygiene Data'!D157)),NA())</f>
        <v>#N/A</v>
      </c>
      <c r="BB163" s="506" t="e">
        <f ca="1">+IF(AND(ISNUMBER(OFFSET('Hygiene Data'!$D$9,0,10*ROW('Hygiene Data'!D157))),'Data Summary'!DQ163="Yes"),OFFSET('Hygiene Data'!$D$9,0,10*ROW('Hygiene Data'!D157)),NA())</f>
        <v>#N/A</v>
      </c>
      <c r="BC163" s="506" t="e">
        <f ca="1">+IF(AND(ISNUMBER(OFFSET('Hygiene Data'!$E$5,0,10*ROW('Hygiene Data'!E157))),'Data Summary'!DR163="Yes"),OFFSET('Hygiene Data'!$E$5,0,10*ROW('Hygiene Data'!E157)),NA())</f>
        <v>#N/A</v>
      </c>
      <c r="BD163" s="506" t="e">
        <f ca="1">+IF(AND(ISNUMBER(OFFSET('Hygiene Data'!$E$7,0,10*ROW('Hygiene Data'!E157))),'Data Summary'!DS163="Yes"),OFFSET('Hygiene Data'!$E$7,0,10*ROW('Hygiene Data'!E157)),NA())</f>
        <v>#N/A</v>
      </c>
      <c r="BE163" s="506" t="e">
        <f ca="1">+IF(AND(ISNUMBER(OFFSET('Hygiene Data'!$E$9,0,10*ROW('Hygiene Data'!E157))),'Data Summary'!DT163="Yes"),OFFSET('Hygiene Data'!$E$9,0,10*ROW('Hygiene Data'!E157)),NA())</f>
        <v>#N/A</v>
      </c>
      <c r="BF163" s="506" t="e">
        <f ca="1">+IF(AND(ISNUMBER(OFFSET('Hygiene Data'!$F$5,0,10*ROW('Hygiene Data'!F157))),'Data Summary'!DU163="Yes"),OFFSET('Hygiene Data'!$F$5,0,10*ROW('Hygiene Data'!F157)),NA())</f>
        <v>#N/A</v>
      </c>
      <c r="BG163" s="506" t="e">
        <f ca="1">+IF(AND(ISNUMBER(OFFSET('Hygiene Data'!$F$7,0,10*ROW('Hygiene Data'!F157))),'Data Summary'!DV163="Yes"),OFFSET('Hygiene Data'!$F$7,0,10*ROW('Hygiene Data'!F157)),NA())</f>
        <v>#N/A</v>
      </c>
      <c r="BH163" s="506" t="e">
        <f ca="1">+IF(AND(ISNUMBER(OFFSET('Hygiene Data'!$F$9,0,10*ROW('Hygiene Data'!F157))),'Data Summary'!DW163="Yes"),OFFSET('Hygiene Data'!$F$9,0,10*ROW('Hygiene Data'!F157)),NA())</f>
        <v>#N/A</v>
      </c>
      <c r="BI163" s="506" t="e">
        <f ca="1">+IF(AND(ISNUMBER(OFFSET('Hygiene Data'!$G$5,0,10*ROW('Hygiene Data'!G157))),'Data Summary'!DX163="Yes"),OFFSET('Hygiene Data'!$G$5,0,10*ROW('Hygiene Data'!G157)),NA())</f>
        <v>#N/A</v>
      </c>
      <c r="BJ163" s="506" t="e">
        <f ca="1">+IF(AND(ISNUMBER(OFFSET('Hygiene Data'!$G$7,0,10*ROW('Hygiene Data'!G157))),'Data Summary'!DY163="Yes"),OFFSET('Hygiene Data'!$G$7,0,10*ROW('Hygiene Data'!G157)),NA())</f>
        <v>#N/A</v>
      </c>
      <c r="BK163" s="506" t="e">
        <f ca="1">+IF(AND(ISNUMBER(OFFSET('Hygiene Data'!$G$9,0,10*ROW('Hygiene Data'!G157))),'Data Summary'!DZ163="Yes"),OFFSET('Hygiene Data'!$G$9,0,10*ROW('Hygiene Data'!G157)),NA())</f>
        <v>#N/A</v>
      </c>
      <c r="BL163" s="506" t="e">
        <f ca="1">+IF(AND(ISNUMBER(OFFSET('Hygiene Data'!$H$5,0,10*ROW('Hygiene Data'!H157))),'Data Summary'!EA163="Yes"),OFFSET('Hygiene Data'!$H$5,0,10*ROW('Hygiene Data'!H157)),NA())</f>
        <v>#N/A</v>
      </c>
      <c r="BM163" s="506" t="e">
        <f ca="1">+IF(AND(ISNUMBER(OFFSET('Hygiene Data'!$H$7,0,10*ROW('Hygiene Data'!H157))),'Data Summary'!EB163="Yes"),OFFSET('Hygiene Data'!$H$7,0,10*ROW('Hygiene Data'!H157)),NA())</f>
        <v>#N/A</v>
      </c>
      <c r="BN163" s="506" t="e">
        <f ca="1">+IF(AND(ISNUMBER(OFFSET('Hygiene Data'!$H$9,0,10*ROW('Hygiene Data'!H157))),'Data Summary'!EC163="Yes"),OFFSET('Hygiene Data'!$H$9,0,10*ROW('Hygiene Data'!H157)),NA())</f>
        <v>#N/A</v>
      </c>
      <c r="BO163" s="506" t="e">
        <f ca="1">+IF(AND(ISNUMBER(OFFSET('Hygiene Data'!$I$5,0,10*ROW('Hygiene Data'!I157))),'Data Summary'!ED163="Yes"),OFFSET('Hygiene Data'!$I$5,0,10*ROW('Hygiene Data'!I157)),NA())</f>
        <v>#N/A</v>
      </c>
      <c r="BP163" s="506" t="e">
        <f ca="1">+IF(AND(ISNUMBER(OFFSET('Hygiene Data'!$I$7,0,10*ROW('Hygiene Data'!I157))),'Data Summary'!EE163="Yes"),OFFSET('Hygiene Data'!$I$7,0,10*ROW('Hygiene Data'!I157)),NA())</f>
        <v>#N/A</v>
      </c>
      <c r="BQ163" s="506" t="e">
        <f ca="1">+IF(AND(ISNUMBER(OFFSET('Hygiene Data'!$I$9,0,10*ROW('Hygiene Data'!I157))),'Data Summary'!EF163="Yes"),OFFSET('Hygiene Data'!$I$9,0,10*ROW('Hygiene Data'!I157)),NA())</f>
        <v>#N/A</v>
      </c>
    </row>
    <row r="164" spans="1:69" x14ac:dyDescent="0.25">
      <c r="A164" s="502" t="e">
        <f ca="1">+RIGHT('Data Summary'!A164,LEN('Data Summary'!A164)-9)</f>
        <v>#VALUE!</v>
      </c>
      <c r="B164" s="476" t="str">
        <f ca="1">+IF(ISTEXT('Data Summary'!B164),'Data Summary'!B164,"")</f>
        <v/>
      </c>
      <c r="C164" s="503" t="e">
        <f ca="1">+VALUE('Data Summary'!C164)</f>
        <v>#VALUE!</v>
      </c>
      <c r="D164" s="504" t="e">
        <f ca="1">+IF(AND(ISNUMBER(OFFSET('Water Data'!$D$4,0,10*ROW('Water Data'!D158))),'Data Summary'!BS164="Yes"),100-OFFSET('Water Data'!$D$4,0,10*ROW('Water Data'!D158)),NA())</f>
        <v>#N/A</v>
      </c>
      <c r="E164" s="504" t="e">
        <f ca="1">+IF(AND(ISNUMBER(OFFSET('Water Data'!$D$6,0,10*ROW('Water Data'!D158))),'Data Summary'!BT164="Yes"),OFFSET('Water Data'!$D$6,0,10*ROW('Water Data'!D158)),NA())</f>
        <v>#N/A</v>
      </c>
      <c r="F164" s="504" t="e">
        <f ca="1">+IF(AND(ISNUMBER(OFFSET('Water Data'!$D$9,0,10*ROW('Water Data'!D158))),'Data Summary'!BU164="Yes"),OFFSET('Water Data'!$D$9,0,10*ROW('Water Data'!D158)),NA())</f>
        <v>#N/A</v>
      </c>
      <c r="G164" s="504" t="e">
        <f ca="1">+IF(AND(ISNUMBER(OFFSET('Water Data'!$E$4,0,10*ROW('Water Data'!E158))),'Data Summary'!BV164="Yes"),100-OFFSET('Water Data'!$E$4,0,10*ROW('Water Data'!E158)),NA())</f>
        <v>#N/A</v>
      </c>
      <c r="H164" s="504" t="e">
        <f ca="1">+IF(AND(ISNUMBER(OFFSET('Water Data'!$E$6,0,10*ROW('Water Data'!E158))),'Data Summary'!BW164="Yes"),OFFSET('Water Data'!$E$6,0,10*ROW('Water Data'!E158)),NA())</f>
        <v>#N/A</v>
      </c>
      <c r="I164" s="504" t="e">
        <f ca="1">+IF(AND(ISNUMBER(OFFSET('Water Data'!$E$9,0,10*ROW('Water Data'!E158))),'Data Summary'!BX164="Yes"),OFFSET('Water Data'!$E$9,0,10*ROW('Water Data'!E158)),NA())</f>
        <v>#N/A</v>
      </c>
      <c r="J164" s="504" t="e">
        <f ca="1">+IF(AND(ISNUMBER(OFFSET('Water Data'!$F$4,0,10*ROW('Water Data'!F158))),'Data Summary'!BY164="Yes"),100-OFFSET('Water Data'!$F$4,0,10*ROW('Water Data'!F158)),NA())</f>
        <v>#N/A</v>
      </c>
      <c r="K164" s="504" t="e">
        <f ca="1">+IF(AND(ISNUMBER(OFFSET('Water Data'!$F$6,0,10*ROW('Water Data'!F158))),'Data Summary'!BZ164="Yes"),OFFSET('Water Data'!$F$6,0,10*ROW('Water Data'!F158)),NA())</f>
        <v>#N/A</v>
      </c>
      <c r="L164" s="504" t="e">
        <f ca="1">+IF(AND(ISNUMBER(OFFSET('Water Data'!$F$9,0,10*ROW('Water Data'!F158))),'Data Summary'!CA164="Yes"),OFFSET('Water Data'!$F$9,0,10*ROW('Water Data'!F158)),NA())</f>
        <v>#N/A</v>
      </c>
      <c r="M164" s="504" t="e">
        <f ca="1">+IF(AND(ISNUMBER(OFFSET('Water Data'!$G$4,0,10*ROW('Water Data'!G158))),'Data Summary'!CB164="Yes"),100-OFFSET('Water Data'!$G$4,0,10*ROW('Water Data'!G158)),NA())</f>
        <v>#N/A</v>
      </c>
      <c r="N164" s="504" t="e">
        <f ca="1">+IF(AND(ISNUMBER(OFFSET('Water Data'!$G$6,0,10*ROW('Water Data'!G158))),'Data Summary'!CC164="Yes"),OFFSET('Water Data'!$G$6,0,10*ROW('Water Data'!G158)),NA())</f>
        <v>#N/A</v>
      </c>
      <c r="O164" s="504" t="e">
        <f ca="1">+IF(AND(ISNUMBER(OFFSET('Water Data'!$G$9,0,10*ROW('Water Data'!G158))),'Data Summary'!CD164="Yes"),OFFSET('Water Data'!$G$9,0,10*ROW('Water Data'!G158)),NA())</f>
        <v>#N/A</v>
      </c>
      <c r="P164" s="504" t="e">
        <f ca="1">+IF(AND(ISNUMBER(OFFSET('Water Data'!$H$4,0,10*ROW('Water Data'!H158))),'Data Summary'!CE164="Yes"),100-OFFSET('Water Data'!$H$4,0,10*ROW('Water Data'!H158)),NA())</f>
        <v>#N/A</v>
      </c>
      <c r="Q164" s="504" t="e">
        <f ca="1">+IF(AND(ISNUMBER(OFFSET('Water Data'!$H$6,0,10*ROW('Water Data'!H158))),'Data Summary'!CF164="Yes"),OFFSET('Water Data'!$H$6,0,10*ROW('Water Data'!H158)),NA())</f>
        <v>#N/A</v>
      </c>
      <c r="R164" s="504" t="e">
        <f ca="1">+IF(AND(ISNUMBER(OFFSET('Water Data'!$H$9,0,10*ROW('Water Data'!H158))),'Data Summary'!CG164="Yes"),OFFSET('Water Data'!$H$9,0,10*ROW('Water Data'!H158)),NA())</f>
        <v>#N/A</v>
      </c>
      <c r="S164" s="504" t="e">
        <f ca="1">+IF(AND(ISNUMBER(OFFSET('Water Data'!$I$4,0,10*ROW('Water Data'!I158))),'Data Summary'!CH164="Yes"),100-OFFSET('Water Data'!$I$4,0,10*ROW('Water Data'!I158)),NA())</f>
        <v>#N/A</v>
      </c>
      <c r="T164" s="504" t="e">
        <f ca="1">+IF(AND(ISNUMBER(OFFSET('Water Data'!$I$6,0,10*ROW('Water Data'!I158))),'Data Summary'!CI164="Yes"),OFFSET('Water Data'!$I$6,0,10*ROW('Water Data'!I158)),NA())</f>
        <v>#N/A</v>
      </c>
      <c r="U164" s="504" t="e">
        <f ca="1">+IF(AND(ISNUMBER(OFFSET('Water Data'!$I$9,0,10*ROW('Water Data'!I158))),'Data Summary'!CJ164="Yes"),OFFSET('Water Data'!$I$9,0,10*ROW('Water Data'!I158)),NA())</f>
        <v>#N/A</v>
      </c>
      <c r="V164" s="505" t="e">
        <f ca="1">+IF(AND(ISNUMBER(OFFSET('Sanitation Data'!$D$4,0,10*ROW('Sanitation Data'!D158))),'Data Summary'!CK164="Yes"),100-OFFSET('Sanitation Data'!$D$4,0,10*ROW('Sanitation Data'!D158)),NA())</f>
        <v>#N/A</v>
      </c>
      <c r="W164" s="505" t="e">
        <f ca="1">+IF(AND(ISNUMBER(OFFSET('Sanitation Data'!$D$6,0,10*ROW('Sanitation Data'!D158))),'Data Summary'!CL164="Yes"),OFFSET('Sanitation Data'!$D$6,0,10*ROW('Sanitation Data'!D158)),NA())</f>
        <v>#N/A</v>
      </c>
      <c r="X164" s="505" t="e">
        <f ca="1">+IF(AND(ISNUMBER(OFFSET('Sanitation Data'!$D$10,0,10*ROW('Sanitation Data'!D158))),'Data Summary'!CM164="Yes"),OFFSET('Sanitation Data'!$D$10,0,10*ROW('Sanitation Data'!D158)),NA())</f>
        <v>#N/A</v>
      </c>
      <c r="Y164" s="505" t="e">
        <f ca="1">+IF(AND(ISNUMBER(OFFSET('Sanitation Data'!$D$11,0,10*ROW('Sanitation Data'!D158))),'Data Summary'!CN164="Yes"),OFFSET('Sanitation Data'!$D$11,0,10*ROW('Sanitation Data'!D158)),NA())</f>
        <v>#N/A</v>
      </c>
      <c r="Z164" s="505" t="e">
        <f ca="1">+IF(AND(ISNUMBER(OFFSET('Sanitation Data'!$D$12,0,10*ROW('Sanitation Data'!D158))),'Data Summary'!CO164="Yes"),OFFSET('Sanitation Data'!$D$12,0,10*ROW('Sanitation Data'!D158)),NA())</f>
        <v>#N/A</v>
      </c>
      <c r="AA164" s="505" t="e">
        <f ca="1">+IF(AND(ISNUMBER(OFFSET('Sanitation Data'!$E$4,0,10*ROW('Sanitation Data'!E158))),'Data Summary'!CP164="Yes"),100-OFFSET('Sanitation Data'!$E$4,0,10*ROW('Sanitation Data'!E158)),NA())</f>
        <v>#N/A</v>
      </c>
      <c r="AB164" s="505" t="e">
        <f ca="1">+IF(AND(ISNUMBER(OFFSET('Sanitation Data'!$E$6,0,10*ROW('Sanitation Data'!E158))),'Data Summary'!CQ164="Yes"),OFFSET('Sanitation Data'!$E$6,0,10*ROW('Sanitation Data'!E158)),NA())</f>
        <v>#N/A</v>
      </c>
      <c r="AC164" s="505" t="e">
        <f ca="1">+IF(AND(ISNUMBER(OFFSET('Sanitation Data'!$E$10,0,10*ROW('Sanitation Data'!E158))),'Data Summary'!CR164="Yes"),OFFSET('Sanitation Data'!$E$10,0,10*ROW('Sanitation Data'!E158)),NA())</f>
        <v>#N/A</v>
      </c>
      <c r="AD164" s="505" t="e">
        <f ca="1">+IF(AND(ISNUMBER(OFFSET('Sanitation Data'!$E$11,0,10*ROW('Sanitation Data'!E158))),'Data Summary'!CS164="Yes"),OFFSET('Sanitation Data'!$E$11,0,10*ROW('Sanitation Data'!E158)),NA())</f>
        <v>#N/A</v>
      </c>
      <c r="AE164" s="505" t="e">
        <f ca="1">+IF(AND(ISNUMBER(OFFSET('Sanitation Data'!$E$12,0,10*ROW('Sanitation Data'!E158))),'Data Summary'!CT164="Yes"),OFFSET('Sanitation Data'!$E$12,0,10*ROW('Sanitation Data'!E158)),NA())</f>
        <v>#N/A</v>
      </c>
      <c r="AF164" s="505" t="e">
        <f ca="1">+IF(AND(ISNUMBER(OFFSET('Sanitation Data'!$F$4,0,10*ROW('Sanitation Data'!F158))),'Data Summary'!CU164="Yes"),100-OFFSET('Sanitation Data'!$F$4,0,10*ROW('Sanitation Data'!F158)),NA())</f>
        <v>#N/A</v>
      </c>
      <c r="AG164" s="505" t="e">
        <f ca="1">+IF(AND(ISNUMBER(OFFSET('Sanitation Data'!$F$6,0,10*ROW('Sanitation Data'!F158))),'Data Summary'!CV164="Yes"),OFFSET('Sanitation Data'!$F$6,0,10*ROW('Sanitation Data'!F158)),NA())</f>
        <v>#N/A</v>
      </c>
      <c r="AH164" s="505" t="e">
        <f ca="1">+IF(AND(ISNUMBER(OFFSET('Sanitation Data'!$F$10,0,10*ROW('Sanitation Data'!F158))),'Data Summary'!CW164="Yes"),OFFSET('Sanitation Data'!$F$10,0,10*ROW('Sanitation Data'!F158)),NA())</f>
        <v>#N/A</v>
      </c>
      <c r="AI164" s="505" t="e">
        <f ca="1">+IF(AND(ISNUMBER(OFFSET('Sanitation Data'!$F$11,0,10*ROW('Sanitation Data'!F158))),'Data Summary'!CX164="Yes"),OFFSET('Sanitation Data'!$F$11,0,10*ROW('Sanitation Data'!F158)),NA())</f>
        <v>#N/A</v>
      </c>
      <c r="AJ164" s="505" t="e">
        <f ca="1">+IF(AND(ISNUMBER(OFFSET('Sanitation Data'!$F$12,0,10*ROW('Sanitation Data'!F158))),'Data Summary'!CY164="Yes"),OFFSET('Sanitation Data'!$F$12,0,10*ROW('Sanitation Data'!F158)),NA())</f>
        <v>#N/A</v>
      </c>
      <c r="AK164" s="505" t="e">
        <f ca="1">+IF(AND(ISNUMBER(OFFSET('Sanitation Data'!$G$4,0,10*ROW('Sanitation Data'!G158))),'Data Summary'!CZ164="Yes"),100-OFFSET('Sanitation Data'!$G$4,0,10*ROW('Sanitation Data'!G158)),NA())</f>
        <v>#N/A</v>
      </c>
      <c r="AL164" s="505" t="e">
        <f ca="1">+IF(AND(ISNUMBER(OFFSET('Sanitation Data'!$G$6,0,10*ROW('Sanitation Data'!G158))),'Data Summary'!DA164="Yes"),OFFSET('Sanitation Data'!$G$6,0,10*ROW('Sanitation Data'!G158)),NA())</f>
        <v>#N/A</v>
      </c>
      <c r="AM164" s="505" t="e">
        <f ca="1">+IF(AND(ISNUMBER(OFFSET('Sanitation Data'!$G$10,0,10*ROW('Sanitation Data'!G158))),'Data Summary'!DB164="Yes"),OFFSET('Sanitation Data'!$G$10,0,10*ROW('Sanitation Data'!G158)),NA())</f>
        <v>#N/A</v>
      </c>
      <c r="AN164" s="505" t="e">
        <f ca="1">+IF(AND(ISNUMBER(OFFSET('Sanitation Data'!$G$11,0,10*ROW('Sanitation Data'!G158))),'Data Summary'!DC164="Yes"),OFFSET('Sanitation Data'!$G$11,0,10*ROW('Sanitation Data'!G158)),NA())</f>
        <v>#N/A</v>
      </c>
      <c r="AO164" s="505" t="e">
        <f ca="1">+IF(AND(ISNUMBER(OFFSET('Sanitation Data'!$G$12,0,10*ROW('Sanitation Data'!G158))),'Data Summary'!DD164="Yes"),OFFSET('Sanitation Data'!$G$12,0,10*ROW('Sanitation Data'!G158)),NA())</f>
        <v>#N/A</v>
      </c>
      <c r="AP164" s="505" t="e">
        <f ca="1">+IF(AND(ISNUMBER(OFFSET('Sanitation Data'!$H$4,0,10*ROW('Sanitation Data'!H158))),'Data Summary'!DE164="Yes"),100-OFFSET('Sanitation Data'!$H$4,0,10*ROW('Sanitation Data'!H158)),NA())</f>
        <v>#N/A</v>
      </c>
      <c r="AQ164" s="505" t="e">
        <f ca="1">+IF(AND(ISNUMBER(OFFSET('Sanitation Data'!$H$6,0,10*ROW('Sanitation Data'!H158))),'Data Summary'!DF164="Yes"),OFFSET('Sanitation Data'!$H$6,0,10*ROW('Sanitation Data'!H158)),NA())</f>
        <v>#N/A</v>
      </c>
      <c r="AR164" s="505" t="e">
        <f ca="1">+IF(AND(ISNUMBER(OFFSET('Sanitation Data'!$H$10,0,10*ROW('Sanitation Data'!H158))),'Data Summary'!DG164="Yes"),OFFSET('Sanitation Data'!$H$10,0,10*ROW('Sanitation Data'!H158)),NA())</f>
        <v>#N/A</v>
      </c>
      <c r="AS164" s="505" t="e">
        <f ca="1">+IF(AND(ISNUMBER(OFFSET('Sanitation Data'!$H$11,0,10*ROW('Sanitation Data'!H158))),'Data Summary'!DH164="Yes"),OFFSET('Sanitation Data'!$H$11,0,10*ROW('Sanitation Data'!H158)),NA())</f>
        <v>#N/A</v>
      </c>
      <c r="AT164" s="505" t="e">
        <f ca="1">+IF(AND(ISNUMBER(OFFSET('Sanitation Data'!$H$12,0,10*ROW('Sanitation Data'!H158))),'Data Summary'!DI164="Yes"),OFFSET('Sanitation Data'!$H$12,0,10*ROW('Sanitation Data'!H158)),NA())</f>
        <v>#N/A</v>
      </c>
      <c r="AU164" s="505" t="e">
        <f ca="1">+IF(AND(ISNUMBER(OFFSET('Sanitation Data'!$I$4,0,10*ROW('Sanitation Data'!I158))),'Data Summary'!DJ164="Yes"),100-OFFSET('Sanitation Data'!$I$4,0,10*ROW('Sanitation Data'!I158)),NA())</f>
        <v>#N/A</v>
      </c>
      <c r="AV164" s="505" t="e">
        <f ca="1">+IF(AND(ISNUMBER(OFFSET('Sanitation Data'!$I$6,0,10*ROW('Sanitation Data'!I158))),'Data Summary'!DK164="Yes"),OFFSET('Sanitation Data'!$I$6,0,10*ROW('Sanitation Data'!I158)),NA())</f>
        <v>#N/A</v>
      </c>
      <c r="AW164" s="505" t="e">
        <f ca="1">+IF(AND(ISNUMBER(OFFSET('Sanitation Data'!$I$10,0,10*ROW('Sanitation Data'!I158))),'Data Summary'!DL164="Yes"),OFFSET('Sanitation Data'!$I$10,0,10*ROW('Sanitation Data'!I158)),NA())</f>
        <v>#N/A</v>
      </c>
      <c r="AX164" s="505" t="e">
        <f ca="1">+IF(AND(ISNUMBER(OFFSET('Sanitation Data'!$I$11,0,10*ROW('Sanitation Data'!I158))),'Data Summary'!DM164="Yes"),OFFSET('Sanitation Data'!$I$11,0,10*ROW('Sanitation Data'!I158)),NA())</f>
        <v>#N/A</v>
      </c>
      <c r="AY164" s="505" t="e">
        <f ca="1">+IF(AND(ISNUMBER(OFFSET('Sanitation Data'!$I$12,0,10*ROW('Sanitation Data'!I158))),'Data Summary'!DN164="Yes"),OFFSET('Sanitation Data'!$I$12,0,10*ROW('Sanitation Data'!I158)),NA())</f>
        <v>#N/A</v>
      </c>
      <c r="AZ164" s="506" t="e">
        <f ca="1">+IF(AND(ISNUMBER(OFFSET('Hygiene Data'!$D$5,0,10*ROW('Hygiene Data'!D158))),'Data Summary'!DO164="Yes"),OFFSET('Hygiene Data'!$D$5,0,10*ROW('Hygiene Data'!D158)),NA())</f>
        <v>#N/A</v>
      </c>
      <c r="BA164" s="506" t="e">
        <f ca="1">+IF(AND(ISNUMBER(OFFSET('Hygiene Data'!$D$7,0,10*ROW('Hygiene Data'!D158))),'Data Summary'!DP164="Yes"),OFFSET('Hygiene Data'!$D$7,0,10*ROW('Hygiene Data'!D158)),NA())</f>
        <v>#N/A</v>
      </c>
      <c r="BB164" s="506" t="e">
        <f ca="1">+IF(AND(ISNUMBER(OFFSET('Hygiene Data'!$D$9,0,10*ROW('Hygiene Data'!D158))),'Data Summary'!DQ164="Yes"),OFFSET('Hygiene Data'!$D$9,0,10*ROW('Hygiene Data'!D158)),NA())</f>
        <v>#N/A</v>
      </c>
      <c r="BC164" s="506" t="e">
        <f ca="1">+IF(AND(ISNUMBER(OFFSET('Hygiene Data'!$E$5,0,10*ROW('Hygiene Data'!E158))),'Data Summary'!DR164="Yes"),OFFSET('Hygiene Data'!$E$5,0,10*ROW('Hygiene Data'!E158)),NA())</f>
        <v>#N/A</v>
      </c>
      <c r="BD164" s="506" t="e">
        <f ca="1">+IF(AND(ISNUMBER(OFFSET('Hygiene Data'!$E$7,0,10*ROW('Hygiene Data'!E158))),'Data Summary'!DS164="Yes"),OFFSET('Hygiene Data'!$E$7,0,10*ROW('Hygiene Data'!E158)),NA())</f>
        <v>#N/A</v>
      </c>
      <c r="BE164" s="506" t="e">
        <f ca="1">+IF(AND(ISNUMBER(OFFSET('Hygiene Data'!$E$9,0,10*ROW('Hygiene Data'!E158))),'Data Summary'!DT164="Yes"),OFFSET('Hygiene Data'!$E$9,0,10*ROW('Hygiene Data'!E158)),NA())</f>
        <v>#N/A</v>
      </c>
      <c r="BF164" s="506" t="e">
        <f ca="1">+IF(AND(ISNUMBER(OFFSET('Hygiene Data'!$F$5,0,10*ROW('Hygiene Data'!F158))),'Data Summary'!DU164="Yes"),OFFSET('Hygiene Data'!$F$5,0,10*ROW('Hygiene Data'!F158)),NA())</f>
        <v>#N/A</v>
      </c>
      <c r="BG164" s="506" t="e">
        <f ca="1">+IF(AND(ISNUMBER(OFFSET('Hygiene Data'!$F$7,0,10*ROW('Hygiene Data'!F158))),'Data Summary'!DV164="Yes"),OFFSET('Hygiene Data'!$F$7,0,10*ROW('Hygiene Data'!F158)),NA())</f>
        <v>#N/A</v>
      </c>
      <c r="BH164" s="506" t="e">
        <f ca="1">+IF(AND(ISNUMBER(OFFSET('Hygiene Data'!$F$9,0,10*ROW('Hygiene Data'!F158))),'Data Summary'!DW164="Yes"),OFFSET('Hygiene Data'!$F$9,0,10*ROW('Hygiene Data'!F158)),NA())</f>
        <v>#N/A</v>
      </c>
      <c r="BI164" s="506" t="e">
        <f ca="1">+IF(AND(ISNUMBER(OFFSET('Hygiene Data'!$G$5,0,10*ROW('Hygiene Data'!G158))),'Data Summary'!DX164="Yes"),OFFSET('Hygiene Data'!$G$5,0,10*ROW('Hygiene Data'!G158)),NA())</f>
        <v>#N/A</v>
      </c>
      <c r="BJ164" s="506" t="e">
        <f ca="1">+IF(AND(ISNUMBER(OFFSET('Hygiene Data'!$G$7,0,10*ROW('Hygiene Data'!G158))),'Data Summary'!DY164="Yes"),OFFSET('Hygiene Data'!$G$7,0,10*ROW('Hygiene Data'!G158)),NA())</f>
        <v>#N/A</v>
      </c>
      <c r="BK164" s="506" t="e">
        <f ca="1">+IF(AND(ISNUMBER(OFFSET('Hygiene Data'!$G$9,0,10*ROW('Hygiene Data'!G158))),'Data Summary'!DZ164="Yes"),OFFSET('Hygiene Data'!$G$9,0,10*ROW('Hygiene Data'!G158)),NA())</f>
        <v>#N/A</v>
      </c>
      <c r="BL164" s="506" t="e">
        <f ca="1">+IF(AND(ISNUMBER(OFFSET('Hygiene Data'!$H$5,0,10*ROW('Hygiene Data'!H158))),'Data Summary'!EA164="Yes"),OFFSET('Hygiene Data'!$H$5,0,10*ROW('Hygiene Data'!H158)),NA())</f>
        <v>#N/A</v>
      </c>
      <c r="BM164" s="506" t="e">
        <f ca="1">+IF(AND(ISNUMBER(OFFSET('Hygiene Data'!$H$7,0,10*ROW('Hygiene Data'!H158))),'Data Summary'!EB164="Yes"),OFFSET('Hygiene Data'!$H$7,0,10*ROW('Hygiene Data'!H158)),NA())</f>
        <v>#N/A</v>
      </c>
      <c r="BN164" s="506" t="e">
        <f ca="1">+IF(AND(ISNUMBER(OFFSET('Hygiene Data'!$H$9,0,10*ROW('Hygiene Data'!H158))),'Data Summary'!EC164="Yes"),OFFSET('Hygiene Data'!$H$9,0,10*ROW('Hygiene Data'!H158)),NA())</f>
        <v>#N/A</v>
      </c>
      <c r="BO164" s="506" t="e">
        <f ca="1">+IF(AND(ISNUMBER(OFFSET('Hygiene Data'!$I$5,0,10*ROW('Hygiene Data'!I158))),'Data Summary'!ED164="Yes"),OFFSET('Hygiene Data'!$I$5,0,10*ROW('Hygiene Data'!I158)),NA())</f>
        <v>#N/A</v>
      </c>
      <c r="BP164" s="506" t="e">
        <f ca="1">+IF(AND(ISNUMBER(OFFSET('Hygiene Data'!$I$7,0,10*ROW('Hygiene Data'!I158))),'Data Summary'!EE164="Yes"),OFFSET('Hygiene Data'!$I$7,0,10*ROW('Hygiene Data'!I158)),NA())</f>
        <v>#N/A</v>
      </c>
      <c r="BQ164" s="506" t="e">
        <f ca="1">+IF(AND(ISNUMBER(OFFSET('Hygiene Data'!$I$9,0,10*ROW('Hygiene Data'!I158))),'Data Summary'!EF164="Yes"),OFFSET('Hygiene Data'!$I$9,0,10*ROW('Hygiene Data'!I158)),NA())</f>
        <v>#N/A</v>
      </c>
    </row>
    <row r="165" spans="1:69" x14ac:dyDescent="0.25">
      <c r="A165" s="502" t="e">
        <f ca="1">+RIGHT('Data Summary'!A165,LEN('Data Summary'!A165)-9)</f>
        <v>#VALUE!</v>
      </c>
      <c r="B165" s="476" t="str">
        <f ca="1">+IF(ISTEXT('Data Summary'!B165),'Data Summary'!B165,"")</f>
        <v/>
      </c>
      <c r="C165" s="503" t="e">
        <f ca="1">+VALUE('Data Summary'!C165)</f>
        <v>#VALUE!</v>
      </c>
      <c r="D165" s="504" t="e">
        <f ca="1">+IF(AND(ISNUMBER(OFFSET('Water Data'!$D$4,0,10*ROW('Water Data'!D159))),'Data Summary'!BS165="Yes"),100-OFFSET('Water Data'!$D$4,0,10*ROW('Water Data'!D159)),NA())</f>
        <v>#N/A</v>
      </c>
      <c r="E165" s="504" t="e">
        <f ca="1">+IF(AND(ISNUMBER(OFFSET('Water Data'!$D$6,0,10*ROW('Water Data'!D159))),'Data Summary'!BT165="Yes"),OFFSET('Water Data'!$D$6,0,10*ROW('Water Data'!D159)),NA())</f>
        <v>#N/A</v>
      </c>
      <c r="F165" s="504" t="e">
        <f ca="1">+IF(AND(ISNUMBER(OFFSET('Water Data'!$D$9,0,10*ROW('Water Data'!D159))),'Data Summary'!BU165="Yes"),OFFSET('Water Data'!$D$9,0,10*ROW('Water Data'!D159)),NA())</f>
        <v>#N/A</v>
      </c>
      <c r="G165" s="504" t="e">
        <f ca="1">+IF(AND(ISNUMBER(OFFSET('Water Data'!$E$4,0,10*ROW('Water Data'!E159))),'Data Summary'!BV165="Yes"),100-OFFSET('Water Data'!$E$4,0,10*ROW('Water Data'!E159)),NA())</f>
        <v>#N/A</v>
      </c>
      <c r="H165" s="504" t="e">
        <f ca="1">+IF(AND(ISNUMBER(OFFSET('Water Data'!$E$6,0,10*ROW('Water Data'!E159))),'Data Summary'!BW165="Yes"),OFFSET('Water Data'!$E$6,0,10*ROW('Water Data'!E159)),NA())</f>
        <v>#N/A</v>
      </c>
      <c r="I165" s="504" t="e">
        <f ca="1">+IF(AND(ISNUMBER(OFFSET('Water Data'!$E$9,0,10*ROW('Water Data'!E159))),'Data Summary'!BX165="Yes"),OFFSET('Water Data'!$E$9,0,10*ROW('Water Data'!E159)),NA())</f>
        <v>#N/A</v>
      </c>
      <c r="J165" s="504" t="e">
        <f ca="1">+IF(AND(ISNUMBER(OFFSET('Water Data'!$F$4,0,10*ROW('Water Data'!F159))),'Data Summary'!BY165="Yes"),100-OFFSET('Water Data'!$F$4,0,10*ROW('Water Data'!F159)),NA())</f>
        <v>#N/A</v>
      </c>
      <c r="K165" s="504" t="e">
        <f ca="1">+IF(AND(ISNUMBER(OFFSET('Water Data'!$F$6,0,10*ROW('Water Data'!F159))),'Data Summary'!BZ165="Yes"),OFFSET('Water Data'!$F$6,0,10*ROW('Water Data'!F159)),NA())</f>
        <v>#N/A</v>
      </c>
      <c r="L165" s="504" t="e">
        <f ca="1">+IF(AND(ISNUMBER(OFFSET('Water Data'!$F$9,0,10*ROW('Water Data'!F159))),'Data Summary'!CA165="Yes"),OFFSET('Water Data'!$F$9,0,10*ROW('Water Data'!F159)),NA())</f>
        <v>#N/A</v>
      </c>
      <c r="M165" s="504" t="e">
        <f ca="1">+IF(AND(ISNUMBER(OFFSET('Water Data'!$G$4,0,10*ROW('Water Data'!G159))),'Data Summary'!CB165="Yes"),100-OFFSET('Water Data'!$G$4,0,10*ROW('Water Data'!G159)),NA())</f>
        <v>#N/A</v>
      </c>
      <c r="N165" s="504" t="e">
        <f ca="1">+IF(AND(ISNUMBER(OFFSET('Water Data'!$G$6,0,10*ROW('Water Data'!G159))),'Data Summary'!CC165="Yes"),OFFSET('Water Data'!$G$6,0,10*ROW('Water Data'!G159)),NA())</f>
        <v>#N/A</v>
      </c>
      <c r="O165" s="504" t="e">
        <f ca="1">+IF(AND(ISNUMBER(OFFSET('Water Data'!$G$9,0,10*ROW('Water Data'!G159))),'Data Summary'!CD165="Yes"),OFFSET('Water Data'!$G$9,0,10*ROW('Water Data'!G159)),NA())</f>
        <v>#N/A</v>
      </c>
      <c r="P165" s="504" t="e">
        <f ca="1">+IF(AND(ISNUMBER(OFFSET('Water Data'!$H$4,0,10*ROW('Water Data'!H159))),'Data Summary'!CE165="Yes"),100-OFFSET('Water Data'!$H$4,0,10*ROW('Water Data'!H159)),NA())</f>
        <v>#N/A</v>
      </c>
      <c r="Q165" s="504" t="e">
        <f ca="1">+IF(AND(ISNUMBER(OFFSET('Water Data'!$H$6,0,10*ROW('Water Data'!H159))),'Data Summary'!CF165="Yes"),OFFSET('Water Data'!$H$6,0,10*ROW('Water Data'!H159)),NA())</f>
        <v>#N/A</v>
      </c>
      <c r="R165" s="504" t="e">
        <f ca="1">+IF(AND(ISNUMBER(OFFSET('Water Data'!$H$9,0,10*ROW('Water Data'!H159))),'Data Summary'!CG165="Yes"),OFFSET('Water Data'!$H$9,0,10*ROW('Water Data'!H159)),NA())</f>
        <v>#N/A</v>
      </c>
      <c r="S165" s="504" t="e">
        <f ca="1">+IF(AND(ISNUMBER(OFFSET('Water Data'!$I$4,0,10*ROW('Water Data'!I159))),'Data Summary'!CH165="Yes"),100-OFFSET('Water Data'!$I$4,0,10*ROW('Water Data'!I159)),NA())</f>
        <v>#N/A</v>
      </c>
      <c r="T165" s="504" t="e">
        <f ca="1">+IF(AND(ISNUMBER(OFFSET('Water Data'!$I$6,0,10*ROW('Water Data'!I159))),'Data Summary'!CI165="Yes"),OFFSET('Water Data'!$I$6,0,10*ROW('Water Data'!I159)),NA())</f>
        <v>#N/A</v>
      </c>
      <c r="U165" s="504" t="e">
        <f ca="1">+IF(AND(ISNUMBER(OFFSET('Water Data'!$I$9,0,10*ROW('Water Data'!I159))),'Data Summary'!CJ165="Yes"),OFFSET('Water Data'!$I$9,0,10*ROW('Water Data'!I159)),NA())</f>
        <v>#N/A</v>
      </c>
      <c r="V165" s="505" t="e">
        <f ca="1">+IF(AND(ISNUMBER(OFFSET('Sanitation Data'!$D$4,0,10*ROW('Sanitation Data'!D159))),'Data Summary'!CK165="Yes"),100-OFFSET('Sanitation Data'!$D$4,0,10*ROW('Sanitation Data'!D159)),NA())</f>
        <v>#N/A</v>
      </c>
      <c r="W165" s="505" t="e">
        <f ca="1">+IF(AND(ISNUMBER(OFFSET('Sanitation Data'!$D$6,0,10*ROW('Sanitation Data'!D159))),'Data Summary'!CL165="Yes"),OFFSET('Sanitation Data'!$D$6,0,10*ROW('Sanitation Data'!D159)),NA())</f>
        <v>#N/A</v>
      </c>
      <c r="X165" s="505" t="e">
        <f ca="1">+IF(AND(ISNUMBER(OFFSET('Sanitation Data'!$D$10,0,10*ROW('Sanitation Data'!D159))),'Data Summary'!CM165="Yes"),OFFSET('Sanitation Data'!$D$10,0,10*ROW('Sanitation Data'!D159)),NA())</f>
        <v>#N/A</v>
      </c>
      <c r="Y165" s="505" t="e">
        <f ca="1">+IF(AND(ISNUMBER(OFFSET('Sanitation Data'!$D$11,0,10*ROW('Sanitation Data'!D159))),'Data Summary'!CN165="Yes"),OFFSET('Sanitation Data'!$D$11,0,10*ROW('Sanitation Data'!D159)),NA())</f>
        <v>#N/A</v>
      </c>
      <c r="Z165" s="505" t="e">
        <f ca="1">+IF(AND(ISNUMBER(OFFSET('Sanitation Data'!$D$12,0,10*ROW('Sanitation Data'!D159))),'Data Summary'!CO165="Yes"),OFFSET('Sanitation Data'!$D$12,0,10*ROW('Sanitation Data'!D159)),NA())</f>
        <v>#N/A</v>
      </c>
      <c r="AA165" s="505" t="e">
        <f ca="1">+IF(AND(ISNUMBER(OFFSET('Sanitation Data'!$E$4,0,10*ROW('Sanitation Data'!E159))),'Data Summary'!CP165="Yes"),100-OFFSET('Sanitation Data'!$E$4,0,10*ROW('Sanitation Data'!E159)),NA())</f>
        <v>#N/A</v>
      </c>
      <c r="AB165" s="505" t="e">
        <f ca="1">+IF(AND(ISNUMBER(OFFSET('Sanitation Data'!$E$6,0,10*ROW('Sanitation Data'!E159))),'Data Summary'!CQ165="Yes"),OFFSET('Sanitation Data'!$E$6,0,10*ROW('Sanitation Data'!E159)),NA())</f>
        <v>#N/A</v>
      </c>
      <c r="AC165" s="505" t="e">
        <f ca="1">+IF(AND(ISNUMBER(OFFSET('Sanitation Data'!$E$10,0,10*ROW('Sanitation Data'!E159))),'Data Summary'!CR165="Yes"),OFFSET('Sanitation Data'!$E$10,0,10*ROW('Sanitation Data'!E159)),NA())</f>
        <v>#N/A</v>
      </c>
      <c r="AD165" s="505" t="e">
        <f ca="1">+IF(AND(ISNUMBER(OFFSET('Sanitation Data'!$E$11,0,10*ROW('Sanitation Data'!E159))),'Data Summary'!CS165="Yes"),OFFSET('Sanitation Data'!$E$11,0,10*ROW('Sanitation Data'!E159)),NA())</f>
        <v>#N/A</v>
      </c>
      <c r="AE165" s="505" t="e">
        <f ca="1">+IF(AND(ISNUMBER(OFFSET('Sanitation Data'!$E$12,0,10*ROW('Sanitation Data'!E159))),'Data Summary'!CT165="Yes"),OFFSET('Sanitation Data'!$E$12,0,10*ROW('Sanitation Data'!E159)),NA())</f>
        <v>#N/A</v>
      </c>
      <c r="AF165" s="505" t="e">
        <f ca="1">+IF(AND(ISNUMBER(OFFSET('Sanitation Data'!$F$4,0,10*ROW('Sanitation Data'!F159))),'Data Summary'!CU165="Yes"),100-OFFSET('Sanitation Data'!$F$4,0,10*ROW('Sanitation Data'!F159)),NA())</f>
        <v>#N/A</v>
      </c>
      <c r="AG165" s="505" t="e">
        <f ca="1">+IF(AND(ISNUMBER(OFFSET('Sanitation Data'!$F$6,0,10*ROW('Sanitation Data'!F159))),'Data Summary'!CV165="Yes"),OFFSET('Sanitation Data'!$F$6,0,10*ROW('Sanitation Data'!F159)),NA())</f>
        <v>#N/A</v>
      </c>
      <c r="AH165" s="505" t="e">
        <f ca="1">+IF(AND(ISNUMBER(OFFSET('Sanitation Data'!$F$10,0,10*ROW('Sanitation Data'!F159))),'Data Summary'!CW165="Yes"),OFFSET('Sanitation Data'!$F$10,0,10*ROW('Sanitation Data'!F159)),NA())</f>
        <v>#N/A</v>
      </c>
      <c r="AI165" s="505" t="e">
        <f ca="1">+IF(AND(ISNUMBER(OFFSET('Sanitation Data'!$F$11,0,10*ROW('Sanitation Data'!F159))),'Data Summary'!CX165="Yes"),OFFSET('Sanitation Data'!$F$11,0,10*ROW('Sanitation Data'!F159)),NA())</f>
        <v>#N/A</v>
      </c>
      <c r="AJ165" s="505" t="e">
        <f ca="1">+IF(AND(ISNUMBER(OFFSET('Sanitation Data'!$F$12,0,10*ROW('Sanitation Data'!F159))),'Data Summary'!CY165="Yes"),OFFSET('Sanitation Data'!$F$12,0,10*ROW('Sanitation Data'!F159)),NA())</f>
        <v>#N/A</v>
      </c>
      <c r="AK165" s="505" t="e">
        <f ca="1">+IF(AND(ISNUMBER(OFFSET('Sanitation Data'!$G$4,0,10*ROW('Sanitation Data'!G159))),'Data Summary'!CZ165="Yes"),100-OFFSET('Sanitation Data'!$G$4,0,10*ROW('Sanitation Data'!G159)),NA())</f>
        <v>#N/A</v>
      </c>
      <c r="AL165" s="505" t="e">
        <f ca="1">+IF(AND(ISNUMBER(OFFSET('Sanitation Data'!$G$6,0,10*ROW('Sanitation Data'!G159))),'Data Summary'!DA165="Yes"),OFFSET('Sanitation Data'!$G$6,0,10*ROW('Sanitation Data'!G159)),NA())</f>
        <v>#N/A</v>
      </c>
      <c r="AM165" s="505" t="e">
        <f ca="1">+IF(AND(ISNUMBER(OFFSET('Sanitation Data'!$G$10,0,10*ROW('Sanitation Data'!G159))),'Data Summary'!DB165="Yes"),OFFSET('Sanitation Data'!$G$10,0,10*ROW('Sanitation Data'!G159)),NA())</f>
        <v>#N/A</v>
      </c>
      <c r="AN165" s="505" t="e">
        <f ca="1">+IF(AND(ISNUMBER(OFFSET('Sanitation Data'!$G$11,0,10*ROW('Sanitation Data'!G159))),'Data Summary'!DC165="Yes"),OFFSET('Sanitation Data'!$G$11,0,10*ROW('Sanitation Data'!G159)),NA())</f>
        <v>#N/A</v>
      </c>
      <c r="AO165" s="505" t="e">
        <f ca="1">+IF(AND(ISNUMBER(OFFSET('Sanitation Data'!$G$12,0,10*ROW('Sanitation Data'!G159))),'Data Summary'!DD165="Yes"),OFFSET('Sanitation Data'!$G$12,0,10*ROW('Sanitation Data'!G159)),NA())</f>
        <v>#N/A</v>
      </c>
      <c r="AP165" s="505" t="e">
        <f ca="1">+IF(AND(ISNUMBER(OFFSET('Sanitation Data'!$H$4,0,10*ROW('Sanitation Data'!H159))),'Data Summary'!DE165="Yes"),100-OFFSET('Sanitation Data'!$H$4,0,10*ROW('Sanitation Data'!H159)),NA())</f>
        <v>#N/A</v>
      </c>
      <c r="AQ165" s="505" t="e">
        <f ca="1">+IF(AND(ISNUMBER(OFFSET('Sanitation Data'!$H$6,0,10*ROW('Sanitation Data'!H159))),'Data Summary'!DF165="Yes"),OFFSET('Sanitation Data'!$H$6,0,10*ROW('Sanitation Data'!H159)),NA())</f>
        <v>#N/A</v>
      </c>
      <c r="AR165" s="505" t="e">
        <f ca="1">+IF(AND(ISNUMBER(OFFSET('Sanitation Data'!$H$10,0,10*ROW('Sanitation Data'!H159))),'Data Summary'!DG165="Yes"),OFFSET('Sanitation Data'!$H$10,0,10*ROW('Sanitation Data'!H159)),NA())</f>
        <v>#N/A</v>
      </c>
      <c r="AS165" s="505" t="e">
        <f ca="1">+IF(AND(ISNUMBER(OFFSET('Sanitation Data'!$H$11,0,10*ROW('Sanitation Data'!H159))),'Data Summary'!DH165="Yes"),OFFSET('Sanitation Data'!$H$11,0,10*ROW('Sanitation Data'!H159)),NA())</f>
        <v>#N/A</v>
      </c>
      <c r="AT165" s="505" t="e">
        <f ca="1">+IF(AND(ISNUMBER(OFFSET('Sanitation Data'!$H$12,0,10*ROW('Sanitation Data'!H159))),'Data Summary'!DI165="Yes"),OFFSET('Sanitation Data'!$H$12,0,10*ROW('Sanitation Data'!H159)),NA())</f>
        <v>#N/A</v>
      </c>
      <c r="AU165" s="505" t="e">
        <f ca="1">+IF(AND(ISNUMBER(OFFSET('Sanitation Data'!$I$4,0,10*ROW('Sanitation Data'!I159))),'Data Summary'!DJ165="Yes"),100-OFFSET('Sanitation Data'!$I$4,0,10*ROW('Sanitation Data'!I159)),NA())</f>
        <v>#N/A</v>
      </c>
      <c r="AV165" s="505" t="e">
        <f ca="1">+IF(AND(ISNUMBER(OFFSET('Sanitation Data'!$I$6,0,10*ROW('Sanitation Data'!I159))),'Data Summary'!DK165="Yes"),OFFSET('Sanitation Data'!$I$6,0,10*ROW('Sanitation Data'!I159)),NA())</f>
        <v>#N/A</v>
      </c>
      <c r="AW165" s="505" t="e">
        <f ca="1">+IF(AND(ISNUMBER(OFFSET('Sanitation Data'!$I$10,0,10*ROW('Sanitation Data'!I159))),'Data Summary'!DL165="Yes"),OFFSET('Sanitation Data'!$I$10,0,10*ROW('Sanitation Data'!I159)),NA())</f>
        <v>#N/A</v>
      </c>
      <c r="AX165" s="505" t="e">
        <f ca="1">+IF(AND(ISNUMBER(OFFSET('Sanitation Data'!$I$11,0,10*ROW('Sanitation Data'!I159))),'Data Summary'!DM165="Yes"),OFFSET('Sanitation Data'!$I$11,0,10*ROW('Sanitation Data'!I159)),NA())</f>
        <v>#N/A</v>
      </c>
      <c r="AY165" s="505" t="e">
        <f ca="1">+IF(AND(ISNUMBER(OFFSET('Sanitation Data'!$I$12,0,10*ROW('Sanitation Data'!I159))),'Data Summary'!DN165="Yes"),OFFSET('Sanitation Data'!$I$12,0,10*ROW('Sanitation Data'!I159)),NA())</f>
        <v>#N/A</v>
      </c>
      <c r="AZ165" s="506" t="e">
        <f ca="1">+IF(AND(ISNUMBER(OFFSET('Hygiene Data'!$D$5,0,10*ROW('Hygiene Data'!D159))),'Data Summary'!DO165="Yes"),OFFSET('Hygiene Data'!$D$5,0,10*ROW('Hygiene Data'!D159)),NA())</f>
        <v>#N/A</v>
      </c>
      <c r="BA165" s="506" t="e">
        <f ca="1">+IF(AND(ISNUMBER(OFFSET('Hygiene Data'!$D$7,0,10*ROW('Hygiene Data'!D159))),'Data Summary'!DP165="Yes"),OFFSET('Hygiene Data'!$D$7,0,10*ROW('Hygiene Data'!D159)),NA())</f>
        <v>#N/A</v>
      </c>
      <c r="BB165" s="506" t="e">
        <f ca="1">+IF(AND(ISNUMBER(OFFSET('Hygiene Data'!$D$9,0,10*ROW('Hygiene Data'!D159))),'Data Summary'!DQ165="Yes"),OFFSET('Hygiene Data'!$D$9,0,10*ROW('Hygiene Data'!D159)),NA())</f>
        <v>#N/A</v>
      </c>
      <c r="BC165" s="506" t="e">
        <f ca="1">+IF(AND(ISNUMBER(OFFSET('Hygiene Data'!$E$5,0,10*ROW('Hygiene Data'!E159))),'Data Summary'!DR165="Yes"),OFFSET('Hygiene Data'!$E$5,0,10*ROW('Hygiene Data'!E159)),NA())</f>
        <v>#N/A</v>
      </c>
      <c r="BD165" s="506" t="e">
        <f ca="1">+IF(AND(ISNUMBER(OFFSET('Hygiene Data'!$E$7,0,10*ROW('Hygiene Data'!E159))),'Data Summary'!DS165="Yes"),OFFSET('Hygiene Data'!$E$7,0,10*ROW('Hygiene Data'!E159)),NA())</f>
        <v>#N/A</v>
      </c>
      <c r="BE165" s="506" t="e">
        <f ca="1">+IF(AND(ISNUMBER(OFFSET('Hygiene Data'!$E$9,0,10*ROW('Hygiene Data'!E159))),'Data Summary'!DT165="Yes"),OFFSET('Hygiene Data'!$E$9,0,10*ROW('Hygiene Data'!E159)),NA())</f>
        <v>#N/A</v>
      </c>
      <c r="BF165" s="506" t="e">
        <f ca="1">+IF(AND(ISNUMBER(OFFSET('Hygiene Data'!$F$5,0,10*ROW('Hygiene Data'!F159))),'Data Summary'!DU165="Yes"),OFFSET('Hygiene Data'!$F$5,0,10*ROW('Hygiene Data'!F159)),NA())</f>
        <v>#N/A</v>
      </c>
      <c r="BG165" s="506" t="e">
        <f ca="1">+IF(AND(ISNUMBER(OFFSET('Hygiene Data'!$F$7,0,10*ROW('Hygiene Data'!F159))),'Data Summary'!DV165="Yes"),OFFSET('Hygiene Data'!$F$7,0,10*ROW('Hygiene Data'!F159)),NA())</f>
        <v>#N/A</v>
      </c>
      <c r="BH165" s="506" t="e">
        <f ca="1">+IF(AND(ISNUMBER(OFFSET('Hygiene Data'!$F$9,0,10*ROW('Hygiene Data'!F159))),'Data Summary'!DW165="Yes"),OFFSET('Hygiene Data'!$F$9,0,10*ROW('Hygiene Data'!F159)),NA())</f>
        <v>#N/A</v>
      </c>
      <c r="BI165" s="506" t="e">
        <f ca="1">+IF(AND(ISNUMBER(OFFSET('Hygiene Data'!$G$5,0,10*ROW('Hygiene Data'!G159))),'Data Summary'!DX165="Yes"),OFFSET('Hygiene Data'!$G$5,0,10*ROW('Hygiene Data'!G159)),NA())</f>
        <v>#N/A</v>
      </c>
      <c r="BJ165" s="506" t="e">
        <f ca="1">+IF(AND(ISNUMBER(OFFSET('Hygiene Data'!$G$7,0,10*ROW('Hygiene Data'!G159))),'Data Summary'!DY165="Yes"),OFFSET('Hygiene Data'!$G$7,0,10*ROW('Hygiene Data'!G159)),NA())</f>
        <v>#N/A</v>
      </c>
      <c r="BK165" s="506" t="e">
        <f ca="1">+IF(AND(ISNUMBER(OFFSET('Hygiene Data'!$G$9,0,10*ROW('Hygiene Data'!G159))),'Data Summary'!DZ165="Yes"),OFFSET('Hygiene Data'!$G$9,0,10*ROW('Hygiene Data'!G159)),NA())</f>
        <v>#N/A</v>
      </c>
      <c r="BL165" s="506" t="e">
        <f ca="1">+IF(AND(ISNUMBER(OFFSET('Hygiene Data'!$H$5,0,10*ROW('Hygiene Data'!H159))),'Data Summary'!EA165="Yes"),OFFSET('Hygiene Data'!$H$5,0,10*ROW('Hygiene Data'!H159)),NA())</f>
        <v>#N/A</v>
      </c>
      <c r="BM165" s="506" t="e">
        <f ca="1">+IF(AND(ISNUMBER(OFFSET('Hygiene Data'!$H$7,0,10*ROW('Hygiene Data'!H159))),'Data Summary'!EB165="Yes"),OFFSET('Hygiene Data'!$H$7,0,10*ROW('Hygiene Data'!H159)),NA())</f>
        <v>#N/A</v>
      </c>
      <c r="BN165" s="506" t="e">
        <f ca="1">+IF(AND(ISNUMBER(OFFSET('Hygiene Data'!$H$9,0,10*ROW('Hygiene Data'!H159))),'Data Summary'!EC165="Yes"),OFFSET('Hygiene Data'!$H$9,0,10*ROW('Hygiene Data'!H159)),NA())</f>
        <v>#N/A</v>
      </c>
      <c r="BO165" s="506" t="e">
        <f ca="1">+IF(AND(ISNUMBER(OFFSET('Hygiene Data'!$I$5,0,10*ROW('Hygiene Data'!I159))),'Data Summary'!ED165="Yes"),OFFSET('Hygiene Data'!$I$5,0,10*ROW('Hygiene Data'!I159)),NA())</f>
        <v>#N/A</v>
      </c>
      <c r="BP165" s="506" t="e">
        <f ca="1">+IF(AND(ISNUMBER(OFFSET('Hygiene Data'!$I$7,0,10*ROW('Hygiene Data'!I159))),'Data Summary'!EE165="Yes"),OFFSET('Hygiene Data'!$I$7,0,10*ROW('Hygiene Data'!I159)),NA())</f>
        <v>#N/A</v>
      </c>
      <c r="BQ165" s="506" t="e">
        <f ca="1">+IF(AND(ISNUMBER(OFFSET('Hygiene Data'!$I$9,0,10*ROW('Hygiene Data'!I159))),'Data Summary'!EF165="Yes"),OFFSET('Hygiene Data'!$I$9,0,10*ROW('Hygiene Data'!I159)),NA())</f>
        <v>#N/A</v>
      </c>
    </row>
    <row r="166" spans="1:69" x14ac:dyDescent="0.25">
      <c r="A166" s="502" t="e">
        <f ca="1">+RIGHT('Data Summary'!A166,LEN('Data Summary'!A166)-9)</f>
        <v>#VALUE!</v>
      </c>
      <c r="B166" s="476" t="str">
        <f ca="1">+IF(ISTEXT('Data Summary'!B166),'Data Summary'!B166,"")</f>
        <v/>
      </c>
      <c r="C166" s="503" t="e">
        <f ca="1">+VALUE('Data Summary'!C166)</f>
        <v>#VALUE!</v>
      </c>
      <c r="D166" s="504" t="e">
        <f ca="1">+IF(AND(ISNUMBER(OFFSET('Water Data'!$D$4,0,10*ROW('Water Data'!D160))),'Data Summary'!BS166="Yes"),100-OFFSET('Water Data'!$D$4,0,10*ROW('Water Data'!D160)),NA())</f>
        <v>#N/A</v>
      </c>
      <c r="E166" s="504" t="e">
        <f ca="1">+IF(AND(ISNUMBER(OFFSET('Water Data'!$D$6,0,10*ROW('Water Data'!D160))),'Data Summary'!BT166="Yes"),OFFSET('Water Data'!$D$6,0,10*ROW('Water Data'!D160)),NA())</f>
        <v>#N/A</v>
      </c>
      <c r="F166" s="504" t="e">
        <f ca="1">+IF(AND(ISNUMBER(OFFSET('Water Data'!$D$9,0,10*ROW('Water Data'!D160))),'Data Summary'!BU166="Yes"),OFFSET('Water Data'!$D$9,0,10*ROW('Water Data'!D160)),NA())</f>
        <v>#N/A</v>
      </c>
      <c r="G166" s="504" t="e">
        <f ca="1">+IF(AND(ISNUMBER(OFFSET('Water Data'!$E$4,0,10*ROW('Water Data'!E160))),'Data Summary'!BV166="Yes"),100-OFFSET('Water Data'!$E$4,0,10*ROW('Water Data'!E160)),NA())</f>
        <v>#N/A</v>
      </c>
      <c r="H166" s="504" t="e">
        <f ca="1">+IF(AND(ISNUMBER(OFFSET('Water Data'!$E$6,0,10*ROW('Water Data'!E160))),'Data Summary'!BW166="Yes"),OFFSET('Water Data'!$E$6,0,10*ROW('Water Data'!E160)),NA())</f>
        <v>#N/A</v>
      </c>
      <c r="I166" s="504" t="e">
        <f ca="1">+IF(AND(ISNUMBER(OFFSET('Water Data'!$E$9,0,10*ROW('Water Data'!E160))),'Data Summary'!BX166="Yes"),OFFSET('Water Data'!$E$9,0,10*ROW('Water Data'!E160)),NA())</f>
        <v>#N/A</v>
      </c>
      <c r="J166" s="504" t="e">
        <f ca="1">+IF(AND(ISNUMBER(OFFSET('Water Data'!$F$4,0,10*ROW('Water Data'!F160))),'Data Summary'!BY166="Yes"),100-OFFSET('Water Data'!$F$4,0,10*ROW('Water Data'!F160)),NA())</f>
        <v>#N/A</v>
      </c>
      <c r="K166" s="504" t="e">
        <f ca="1">+IF(AND(ISNUMBER(OFFSET('Water Data'!$F$6,0,10*ROW('Water Data'!F160))),'Data Summary'!BZ166="Yes"),OFFSET('Water Data'!$F$6,0,10*ROW('Water Data'!F160)),NA())</f>
        <v>#N/A</v>
      </c>
      <c r="L166" s="504" t="e">
        <f ca="1">+IF(AND(ISNUMBER(OFFSET('Water Data'!$F$9,0,10*ROW('Water Data'!F160))),'Data Summary'!CA166="Yes"),OFFSET('Water Data'!$F$9,0,10*ROW('Water Data'!F160)),NA())</f>
        <v>#N/A</v>
      </c>
      <c r="M166" s="504" t="e">
        <f ca="1">+IF(AND(ISNUMBER(OFFSET('Water Data'!$G$4,0,10*ROW('Water Data'!G160))),'Data Summary'!CB166="Yes"),100-OFFSET('Water Data'!$G$4,0,10*ROW('Water Data'!G160)),NA())</f>
        <v>#N/A</v>
      </c>
      <c r="N166" s="504" t="e">
        <f ca="1">+IF(AND(ISNUMBER(OFFSET('Water Data'!$G$6,0,10*ROW('Water Data'!G160))),'Data Summary'!CC166="Yes"),OFFSET('Water Data'!$G$6,0,10*ROW('Water Data'!G160)),NA())</f>
        <v>#N/A</v>
      </c>
      <c r="O166" s="504" t="e">
        <f ca="1">+IF(AND(ISNUMBER(OFFSET('Water Data'!$G$9,0,10*ROW('Water Data'!G160))),'Data Summary'!CD166="Yes"),OFFSET('Water Data'!$G$9,0,10*ROW('Water Data'!G160)),NA())</f>
        <v>#N/A</v>
      </c>
      <c r="P166" s="504" t="e">
        <f ca="1">+IF(AND(ISNUMBER(OFFSET('Water Data'!$H$4,0,10*ROW('Water Data'!H160))),'Data Summary'!CE166="Yes"),100-OFFSET('Water Data'!$H$4,0,10*ROW('Water Data'!H160)),NA())</f>
        <v>#N/A</v>
      </c>
      <c r="Q166" s="504" t="e">
        <f ca="1">+IF(AND(ISNUMBER(OFFSET('Water Data'!$H$6,0,10*ROW('Water Data'!H160))),'Data Summary'!CF166="Yes"),OFFSET('Water Data'!$H$6,0,10*ROW('Water Data'!H160)),NA())</f>
        <v>#N/A</v>
      </c>
      <c r="R166" s="504" t="e">
        <f ca="1">+IF(AND(ISNUMBER(OFFSET('Water Data'!$H$9,0,10*ROW('Water Data'!H160))),'Data Summary'!CG166="Yes"),OFFSET('Water Data'!$H$9,0,10*ROW('Water Data'!H160)),NA())</f>
        <v>#N/A</v>
      </c>
      <c r="S166" s="504" t="e">
        <f ca="1">+IF(AND(ISNUMBER(OFFSET('Water Data'!$I$4,0,10*ROW('Water Data'!I160))),'Data Summary'!CH166="Yes"),100-OFFSET('Water Data'!$I$4,0,10*ROW('Water Data'!I160)),NA())</f>
        <v>#N/A</v>
      </c>
      <c r="T166" s="504" t="e">
        <f ca="1">+IF(AND(ISNUMBER(OFFSET('Water Data'!$I$6,0,10*ROW('Water Data'!I160))),'Data Summary'!CI166="Yes"),OFFSET('Water Data'!$I$6,0,10*ROW('Water Data'!I160)),NA())</f>
        <v>#N/A</v>
      </c>
      <c r="U166" s="504" t="e">
        <f ca="1">+IF(AND(ISNUMBER(OFFSET('Water Data'!$I$9,0,10*ROW('Water Data'!I160))),'Data Summary'!CJ166="Yes"),OFFSET('Water Data'!$I$9,0,10*ROW('Water Data'!I160)),NA())</f>
        <v>#N/A</v>
      </c>
      <c r="V166" s="505" t="e">
        <f ca="1">+IF(AND(ISNUMBER(OFFSET('Sanitation Data'!$D$4,0,10*ROW('Sanitation Data'!D160))),'Data Summary'!CK166="Yes"),100-OFFSET('Sanitation Data'!$D$4,0,10*ROW('Sanitation Data'!D160)),NA())</f>
        <v>#N/A</v>
      </c>
      <c r="W166" s="505" t="e">
        <f ca="1">+IF(AND(ISNUMBER(OFFSET('Sanitation Data'!$D$6,0,10*ROW('Sanitation Data'!D160))),'Data Summary'!CL166="Yes"),OFFSET('Sanitation Data'!$D$6,0,10*ROW('Sanitation Data'!D160)),NA())</f>
        <v>#N/A</v>
      </c>
      <c r="X166" s="505" t="e">
        <f ca="1">+IF(AND(ISNUMBER(OFFSET('Sanitation Data'!$D$10,0,10*ROW('Sanitation Data'!D160))),'Data Summary'!CM166="Yes"),OFFSET('Sanitation Data'!$D$10,0,10*ROW('Sanitation Data'!D160)),NA())</f>
        <v>#N/A</v>
      </c>
      <c r="Y166" s="505" t="e">
        <f ca="1">+IF(AND(ISNUMBER(OFFSET('Sanitation Data'!$D$11,0,10*ROW('Sanitation Data'!D160))),'Data Summary'!CN166="Yes"),OFFSET('Sanitation Data'!$D$11,0,10*ROW('Sanitation Data'!D160)),NA())</f>
        <v>#N/A</v>
      </c>
      <c r="Z166" s="505" t="e">
        <f ca="1">+IF(AND(ISNUMBER(OFFSET('Sanitation Data'!$D$12,0,10*ROW('Sanitation Data'!D160))),'Data Summary'!CO166="Yes"),OFFSET('Sanitation Data'!$D$12,0,10*ROW('Sanitation Data'!D160)),NA())</f>
        <v>#N/A</v>
      </c>
      <c r="AA166" s="505" t="e">
        <f ca="1">+IF(AND(ISNUMBER(OFFSET('Sanitation Data'!$E$4,0,10*ROW('Sanitation Data'!E160))),'Data Summary'!CP166="Yes"),100-OFFSET('Sanitation Data'!$E$4,0,10*ROW('Sanitation Data'!E160)),NA())</f>
        <v>#N/A</v>
      </c>
      <c r="AB166" s="505" t="e">
        <f ca="1">+IF(AND(ISNUMBER(OFFSET('Sanitation Data'!$E$6,0,10*ROW('Sanitation Data'!E160))),'Data Summary'!CQ166="Yes"),OFFSET('Sanitation Data'!$E$6,0,10*ROW('Sanitation Data'!E160)),NA())</f>
        <v>#N/A</v>
      </c>
      <c r="AC166" s="505" t="e">
        <f ca="1">+IF(AND(ISNUMBER(OFFSET('Sanitation Data'!$E$10,0,10*ROW('Sanitation Data'!E160))),'Data Summary'!CR166="Yes"),OFFSET('Sanitation Data'!$E$10,0,10*ROW('Sanitation Data'!E160)),NA())</f>
        <v>#N/A</v>
      </c>
      <c r="AD166" s="505" t="e">
        <f ca="1">+IF(AND(ISNUMBER(OFFSET('Sanitation Data'!$E$11,0,10*ROW('Sanitation Data'!E160))),'Data Summary'!CS166="Yes"),OFFSET('Sanitation Data'!$E$11,0,10*ROW('Sanitation Data'!E160)),NA())</f>
        <v>#N/A</v>
      </c>
      <c r="AE166" s="505" t="e">
        <f ca="1">+IF(AND(ISNUMBER(OFFSET('Sanitation Data'!$E$12,0,10*ROW('Sanitation Data'!E160))),'Data Summary'!CT166="Yes"),OFFSET('Sanitation Data'!$E$12,0,10*ROW('Sanitation Data'!E160)),NA())</f>
        <v>#N/A</v>
      </c>
      <c r="AF166" s="505" t="e">
        <f ca="1">+IF(AND(ISNUMBER(OFFSET('Sanitation Data'!$F$4,0,10*ROW('Sanitation Data'!F160))),'Data Summary'!CU166="Yes"),100-OFFSET('Sanitation Data'!$F$4,0,10*ROW('Sanitation Data'!F160)),NA())</f>
        <v>#N/A</v>
      </c>
      <c r="AG166" s="505" t="e">
        <f ca="1">+IF(AND(ISNUMBER(OFFSET('Sanitation Data'!$F$6,0,10*ROW('Sanitation Data'!F160))),'Data Summary'!CV166="Yes"),OFFSET('Sanitation Data'!$F$6,0,10*ROW('Sanitation Data'!F160)),NA())</f>
        <v>#N/A</v>
      </c>
      <c r="AH166" s="505" t="e">
        <f ca="1">+IF(AND(ISNUMBER(OFFSET('Sanitation Data'!$F$10,0,10*ROW('Sanitation Data'!F160))),'Data Summary'!CW166="Yes"),OFFSET('Sanitation Data'!$F$10,0,10*ROW('Sanitation Data'!F160)),NA())</f>
        <v>#N/A</v>
      </c>
      <c r="AI166" s="505" t="e">
        <f ca="1">+IF(AND(ISNUMBER(OFFSET('Sanitation Data'!$F$11,0,10*ROW('Sanitation Data'!F160))),'Data Summary'!CX166="Yes"),OFFSET('Sanitation Data'!$F$11,0,10*ROW('Sanitation Data'!F160)),NA())</f>
        <v>#N/A</v>
      </c>
      <c r="AJ166" s="505" t="e">
        <f ca="1">+IF(AND(ISNUMBER(OFFSET('Sanitation Data'!$F$12,0,10*ROW('Sanitation Data'!F160))),'Data Summary'!CY166="Yes"),OFFSET('Sanitation Data'!$F$12,0,10*ROW('Sanitation Data'!F160)),NA())</f>
        <v>#N/A</v>
      </c>
      <c r="AK166" s="505" t="e">
        <f ca="1">+IF(AND(ISNUMBER(OFFSET('Sanitation Data'!$G$4,0,10*ROW('Sanitation Data'!G160))),'Data Summary'!CZ166="Yes"),100-OFFSET('Sanitation Data'!$G$4,0,10*ROW('Sanitation Data'!G160)),NA())</f>
        <v>#N/A</v>
      </c>
      <c r="AL166" s="505" t="e">
        <f ca="1">+IF(AND(ISNUMBER(OFFSET('Sanitation Data'!$G$6,0,10*ROW('Sanitation Data'!G160))),'Data Summary'!DA166="Yes"),OFFSET('Sanitation Data'!$G$6,0,10*ROW('Sanitation Data'!G160)),NA())</f>
        <v>#N/A</v>
      </c>
      <c r="AM166" s="505" t="e">
        <f ca="1">+IF(AND(ISNUMBER(OFFSET('Sanitation Data'!$G$10,0,10*ROW('Sanitation Data'!G160))),'Data Summary'!DB166="Yes"),OFFSET('Sanitation Data'!$G$10,0,10*ROW('Sanitation Data'!G160)),NA())</f>
        <v>#N/A</v>
      </c>
      <c r="AN166" s="505" t="e">
        <f ca="1">+IF(AND(ISNUMBER(OFFSET('Sanitation Data'!$G$11,0,10*ROW('Sanitation Data'!G160))),'Data Summary'!DC166="Yes"),OFFSET('Sanitation Data'!$G$11,0,10*ROW('Sanitation Data'!G160)),NA())</f>
        <v>#N/A</v>
      </c>
      <c r="AO166" s="505" t="e">
        <f ca="1">+IF(AND(ISNUMBER(OFFSET('Sanitation Data'!$G$12,0,10*ROW('Sanitation Data'!G160))),'Data Summary'!DD166="Yes"),OFFSET('Sanitation Data'!$G$12,0,10*ROW('Sanitation Data'!G160)),NA())</f>
        <v>#N/A</v>
      </c>
      <c r="AP166" s="505" t="e">
        <f ca="1">+IF(AND(ISNUMBER(OFFSET('Sanitation Data'!$H$4,0,10*ROW('Sanitation Data'!H160))),'Data Summary'!DE166="Yes"),100-OFFSET('Sanitation Data'!$H$4,0,10*ROW('Sanitation Data'!H160)),NA())</f>
        <v>#N/A</v>
      </c>
      <c r="AQ166" s="505" t="e">
        <f ca="1">+IF(AND(ISNUMBER(OFFSET('Sanitation Data'!$H$6,0,10*ROW('Sanitation Data'!H160))),'Data Summary'!DF166="Yes"),OFFSET('Sanitation Data'!$H$6,0,10*ROW('Sanitation Data'!H160)),NA())</f>
        <v>#N/A</v>
      </c>
      <c r="AR166" s="505" t="e">
        <f ca="1">+IF(AND(ISNUMBER(OFFSET('Sanitation Data'!$H$10,0,10*ROW('Sanitation Data'!H160))),'Data Summary'!DG166="Yes"),OFFSET('Sanitation Data'!$H$10,0,10*ROW('Sanitation Data'!H160)),NA())</f>
        <v>#N/A</v>
      </c>
      <c r="AS166" s="505" t="e">
        <f ca="1">+IF(AND(ISNUMBER(OFFSET('Sanitation Data'!$H$11,0,10*ROW('Sanitation Data'!H160))),'Data Summary'!DH166="Yes"),OFFSET('Sanitation Data'!$H$11,0,10*ROW('Sanitation Data'!H160)),NA())</f>
        <v>#N/A</v>
      </c>
      <c r="AT166" s="505" t="e">
        <f ca="1">+IF(AND(ISNUMBER(OFFSET('Sanitation Data'!$H$12,0,10*ROW('Sanitation Data'!H160))),'Data Summary'!DI166="Yes"),OFFSET('Sanitation Data'!$H$12,0,10*ROW('Sanitation Data'!H160)),NA())</f>
        <v>#N/A</v>
      </c>
      <c r="AU166" s="505" t="e">
        <f ca="1">+IF(AND(ISNUMBER(OFFSET('Sanitation Data'!$I$4,0,10*ROW('Sanitation Data'!I160))),'Data Summary'!DJ166="Yes"),100-OFFSET('Sanitation Data'!$I$4,0,10*ROW('Sanitation Data'!I160)),NA())</f>
        <v>#N/A</v>
      </c>
      <c r="AV166" s="505" t="e">
        <f ca="1">+IF(AND(ISNUMBER(OFFSET('Sanitation Data'!$I$6,0,10*ROW('Sanitation Data'!I160))),'Data Summary'!DK166="Yes"),OFFSET('Sanitation Data'!$I$6,0,10*ROW('Sanitation Data'!I160)),NA())</f>
        <v>#N/A</v>
      </c>
      <c r="AW166" s="505" t="e">
        <f ca="1">+IF(AND(ISNUMBER(OFFSET('Sanitation Data'!$I$10,0,10*ROW('Sanitation Data'!I160))),'Data Summary'!DL166="Yes"),OFFSET('Sanitation Data'!$I$10,0,10*ROW('Sanitation Data'!I160)),NA())</f>
        <v>#N/A</v>
      </c>
      <c r="AX166" s="505" t="e">
        <f ca="1">+IF(AND(ISNUMBER(OFFSET('Sanitation Data'!$I$11,0,10*ROW('Sanitation Data'!I160))),'Data Summary'!DM166="Yes"),OFFSET('Sanitation Data'!$I$11,0,10*ROW('Sanitation Data'!I160)),NA())</f>
        <v>#N/A</v>
      </c>
      <c r="AY166" s="505" t="e">
        <f ca="1">+IF(AND(ISNUMBER(OFFSET('Sanitation Data'!$I$12,0,10*ROW('Sanitation Data'!I160))),'Data Summary'!DN166="Yes"),OFFSET('Sanitation Data'!$I$12,0,10*ROW('Sanitation Data'!I160)),NA())</f>
        <v>#N/A</v>
      </c>
      <c r="AZ166" s="506" t="e">
        <f ca="1">+IF(AND(ISNUMBER(OFFSET('Hygiene Data'!$D$5,0,10*ROW('Hygiene Data'!D160))),'Data Summary'!DO166="Yes"),OFFSET('Hygiene Data'!$D$5,0,10*ROW('Hygiene Data'!D160)),NA())</f>
        <v>#N/A</v>
      </c>
      <c r="BA166" s="506" t="e">
        <f ca="1">+IF(AND(ISNUMBER(OFFSET('Hygiene Data'!$D$7,0,10*ROW('Hygiene Data'!D160))),'Data Summary'!DP166="Yes"),OFFSET('Hygiene Data'!$D$7,0,10*ROW('Hygiene Data'!D160)),NA())</f>
        <v>#N/A</v>
      </c>
      <c r="BB166" s="506" t="e">
        <f ca="1">+IF(AND(ISNUMBER(OFFSET('Hygiene Data'!$D$9,0,10*ROW('Hygiene Data'!D160))),'Data Summary'!DQ166="Yes"),OFFSET('Hygiene Data'!$D$9,0,10*ROW('Hygiene Data'!D160)),NA())</f>
        <v>#N/A</v>
      </c>
      <c r="BC166" s="506" t="e">
        <f ca="1">+IF(AND(ISNUMBER(OFFSET('Hygiene Data'!$E$5,0,10*ROW('Hygiene Data'!E160))),'Data Summary'!DR166="Yes"),OFFSET('Hygiene Data'!$E$5,0,10*ROW('Hygiene Data'!E160)),NA())</f>
        <v>#N/A</v>
      </c>
      <c r="BD166" s="506" t="e">
        <f ca="1">+IF(AND(ISNUMBER(OFFSET('Hygiene Data'!$E$7,0,10*ROW('Hygiene Data'!E160))),'Data Summary'!DS166="Yes"),OFFSET('Hygiene Data'!$E$7,0,10*ROW('Hygiene Data'!E160)),NA())</f>
        <v>#N/A</v>
      </c>
      <c r="BE166" s="506" t="e">
        <f ca="1">+IF(AND(ISNUMBER(OFFSET('Hygiene Data'!$E$9,0,10*ROW('Hygiene Data'!E160))),'Data Summary'!DT166="Yes"),OFFSET('Hygiene Data'!$E$9,0,10*ROW('Hygiene Data'!E160)),NA())</f>
        <v>#N/A</v>
      </c>
      <c r="BF166" s="506" t="e">
        <f ca="1">+IF(AND(ISNUMBER(OFFSET('Hygiene Data'!$F$5,0,10*ROW('Hygiene Data'!F160))),'Data Summary'!DU166="Yes"),OFFSET('Hygiene Data'!$F$5,0,10*ROW('Hygiene Data'!F160)),NA())</f>
        <v>#N/A</v>
      </c>
      <c r="BG166" s="506" t="e">
        <f ca="1">+IF(AND(ISNUMBER(OFFSET('Hygiene Data'!$F$7,0,10*ROW('Hygiene Data'!F160))),'Data Summary'!DV166="Yes"),OFFSET('Hygiene Data'!$F$7,0,10*ROW('Hygiene Data'!F160)),NA())</f>
        <v>#N/A</v>
      </c>
      <c r="BH166" s="506" t="e">
        <f ca="1">+IF(AND(ISNUMBER(OFFSET('Hygiene Data'!$F$9,0,10*ROW('Hygiene Data'!F160))),'Data Summary'!DW166="Yes"),OFFSET('Hygiene Data'!$F$9,0,10*ROW('Hygiene Data'!F160)),NA())</f>
        <v>#N/A</v>
      </c>
      <c r="BI166" s="506" t="e">
        <f ca="1">+IF(AND(ISNUMBER(OFFSET('Hygiene Data'!$G$5,0,10*ROW('Hygiene Data'!G160))),'Data Summary'!DX166="Yes"),OFFSET('Hygiene Data'!$G$5,0,10*ROW('Hygiene Data'!G160)),NA())</f>
        <v>#N/A</v>
      </c>
      <c r="BJ166" s="506" t="e">
        <f ca="1">+IF(AND(ISNUMBER(OFFSET('Hygiene Data'!$G$7,0,10*ROW('Hygiene Data'!G160))),'Data Summary'!DY166="Yes"),OFFSET('Hygiene Data'!$G$7,0,10*ROW('Hygiene Data'!G160)),NA())</f>
        <v>#N/A</v>
      </c>
      <c r="BK166" s="506" t="e">
        <f ca="1">+IF(AND(ISNUMBER(OFFSET('Hygiene Data'!$G$9,0,10*ROW('Hygiene Data'!G160))),'Data Summary'!DZ166="Yes"),OFFSET('Hygiene Data'!$G$9,0,10*ROW('Hygiene Data'!G160)),NA())</f>
        <v>#N/A</v>
      </c>
      <c r="BL166" s="506" t="e">
        <f ca="1">+IF(AND(ISNUMBER(OFFSET('Hygiene Data'!$H$5,0,10*ROW('Hygiene Data'!H160))),'Data Summary'!EA166="Yes"),OFFSET('Hygiene Data'!$H$5,0,10*ROW('Hygiene Data'!H160)),NA())</f>
        <v>#N/A</v>
      </c>
      <c r="BM166" s="506" t="e">
        <f ca="1">+IF(AND(ISNUMBER(OFFSET('Hygiene Data'!$H$7,0,10*ROW('Hygiene Data'!H160))),'Data Summary'!EB166="Yes"),OFFSET('Hygiene Data'!$H$7,0,10*ROW('Hygiene Data'!H160)),NA())</f>
        <v>#N/A</v>
      </c>
      <c r="BN166" s="506" t="e">
        <f ca="1">+IF(AND(ISNUMBER(OFFSET('Hygiene Data'!$H$9,0,10*ROW('Hygiene Data'!H160))),'Data Summary'!EC166="Yes"),OFFSET('Hygiene Data'!$H$9,0,10*ROW('Hygiene Data'!H160)),NA())</f>
        <v>#N/A</v>
      </c>
      <c r="BO166" s="506" t="e">
        <f ca="1">+IF(AND(ISNUMBER(OFFSET('Hygiene Data'!$I$5,0,10*ROW('Hygiene Data'!I160))),'Data Summary'!ED166="Yes"),OFFSET('Hygiene Data'!$I$5,0,10*ROW('Hygiene Data'!I160)),NA())</f>
        <v>#N/A</v>
      </c>
      <c r="BP166" s="506" t="e">
        <f ca="1">+IF(AND(ISNUMBER(OFFSET('Hygiene Data'!$I$7,0,10*ROW('Hygiene Data'!I160))),'Data Summary'!EE166="Yes"),OFFSET('Hygiene Data'!$I$7,0,10*ROW('Hygiene Data'!I160)),NA())</f>
        <v>#N/A</v>
      </c>
      <c r="BQ166" s="506" t="e">
        <f ca="1">+IF(AND(ISNUMBER(OFFSET('Hygiene Data'!$I$9,0,10*ROW('Hygiene Data'!I160))),'Data Summary'!EF166="Yes"),OFFSET('Hygiene Data'!$I$9,0,10*ROW('Hygiene Data'!I160)),NA())</f>
        <v>#N/A</v>
      </c>
    </row>
    <row r="167" spans="1:69" x14ac:dyDescent="0.25">
      <c r="A167" s="502" t="e">
        <f ca="1">+RIGHT('Data Summary'!A167,LEN('Data Summary'!A167)-9)</f>
        <v>#VALUE!</v>
      </c>
      <c r="B167" s="476" t="str">
        <f ca="1">+IF(ISTEXT('Data Summary'!B167),'Data Summary'!B167,"")</f>
        <v/>
      </c>
      <c r="C167" s="503" t="e">
        <f ca="1">+VALUE('Data Summary'!C167)</f>
        <v>#VALUE!</v>
      </c>
      <c r="D167" s="504" t="e">
        <f ca="1">+IF(AND(ISNUMBER(OFFSET('Water Data'!$D$4,0,10*ROW('Water Data'!D161))),'Data Summary'!BS167="Yes"),100-OFFSET('Water Data'!$D$4,0,10*ROW('Water Data'!D161)),NA())</f>
        <v>#N/A</v>
      </c>
      <c r="E167" s="504" t="e">
        <f ca="1">+IF(AND(ISNUMBER(OFFSET('Water Data'!$D$6,0,10*ROW('Water Data'!D161))),'Data Summary'!BT167="Yes"),OFFSET('Water Data'!$D$6,0,10*ROW('Water Data'!D161)),NA())</f>
        <v>#N/A</v>
      </c>
      <c r="F167" s="504" t="e">
        <f ca="1">+IF(AND(ISNUMBER(OFFSET('Water Data'!$D$9,0,10*ROW('Water Data'!D161))),'Data Summary'!BU167="Yes"),OFFSET('Water Data'!$D$9,0,10*ROW('Water Data'!D161)),NA())</f>
        <v>#N/A</v>
      </c>
      <c r="G167" s="504" t="e">
        <f ca="1">+IF(AND(ISNUMBER(OFFSET('Water Data'!$E$4,0,10*ROW('Water Data'!E161))),'Data Summary'!BV167="Yes"),100-OFFSET('Water Data'!$E$4,0,10*ROW('Water Data'!E161)),NA())</f>
        <v>#N/A</v>
      </c>
      <c r="H167" s="504" t="e">
        <f ca="1">+IF(AND(ISNUMBER(OFFSET('Water Data'!$E$6,0,10*ROW('Water Data'!E161))),'Data Summary'!BW167="Yes"),OFFSET('Water Data'!$E$6,0,10*ROW('Water Data'!E161)),NA())</f>
        <v>#N/A</v>
      </c>
      <c r="I167" s="504" t="e">
        <f ca="1">+IF(AND(ISNUMBER(OFFSET('Water Data'!$E$9,0,10*ROW('Water Data'!E161))),'Data Summary'!BX167="Yes"),OFFSET('Water Data'!$E$9,0,10*ROW('Water Data'!E161)),NA())</f>
        <v>#N/A</v>
      </c>
      <c r="J167" s="504" t="e">
        <f ca="1">+IF(AND(ISNUMBER(OFFSET('Water Data'!$F$4,0,10*ROW('Water Data'!F161))),'Data Summary'!BY167="Yes"),100-OFFSET('Water Data'!$F$4,0,10*ROW('Water Data'!F161)),NA())</f>
        <v>#N/A</v>
      </c>
      <c r="K167" s="504" t="e">
        <f ca="1">+IF(AND(ISNUMBER(OFFSET('Water Data'!$F$6,0,10*ROW('Water Data'!F161))),'Data Summary'!BZ167="Yes"),OFFSET('Water Data'!$F$6,0,10*ROW('Water Data'!F161)),NA())</f>
        <v>#N/A</v>
      </c>
      <c r="L167" s="504" t="e">
        <f ca="1">+IF(AND(ISNUMBER(OFFSET('Water Data'!$F$9,0,10*ROW('Water Data'!F161))),'Data Summary'!CA167="Yes"),OFFSET('Water Data'!$F$9,0,10*ROW('Water Data'!F161)),NA())</f>
        <v>#N/A</v>
      </c>
      <c r="M167" s="504" t="e">
        <f ca="1">+IF(AND(ISNUMBER(OFFSET('Water Data'!$G$4,0,10*ROW('Water Data'!G161))),'Data Summary'!CB167="Yes"),100-OFFSET('Water Data'!$G$4,0,10*ROW('Water Data'!G161)),NA())</f>
        <v>#N/A</v>
      </c>
      <c r="N167" s="504" t="e">
        <f ca="1">+IF(AND(ISNUMBER(OFFSET('Water Data'!$G$6,0,10*ROW('Water Data'!G161))),'Data Summary'!CC167="Yes"),OFFSET('Water Data'!$G$6,0,10*ROW('Water Data'!G161)),NA())</f>
        <v>#N/A</v>
      </c>
      <c r="O167" s="504" t="e">
        <f ca="1">+IF(AND(ISNUMBER(OFFSET('Water Data'!$G$9,0,10*ROW('Water Data'!G161))),'Data Summary'!CD167="Yes"),OFFSET('Water Data'!$G$9,0,10*ROW('Water Data'!G161)),NA())</f>
        <v>#N/A</v>
      </c>
      <c r="P167" s="504" t="e">
        <f ca="1">+IF(AND(ISNUMBER(OFFSET('Water Data'!$H$4,0,10*ROW('Water Data'!H161))),'Data Summary'!CE167="Yes"),100-OFFSET('Water Data'!$H$4,0,10*ROW('Water Data'!H161)),NA())</f>
        <v>#N/A</v>
      </c>
      <c r="Q167" s="504" t="e">
        <f ca="1">+IF(AND(ISNUMBER(OFFSET('Water Data'!$H$6,0,10*ROW('Water Data'!H161))),'Data Summary'!CF167="Yes"),OFFSET('Water Data'!$H$6,0,10*ROW('Water Data'!H161)),NA())</f>
        <v>#N/A</v>
      </c>
      <c r="R167" s="504" t="e">
        <f ca="1">+IF(AND(ISNUMBER(OFFSET('Water Data'!$H$9,0,10*ROW('Water Data'!H161))),'Data Summary'!CG167="Yes"),OFFSET('Water Data'!$H$9,0,10*ROW('Water Data'!H161)),NA())</f>
        <v>#N/A</v>
      </c>
      <c r="S167" s="504" t="e">
        <f ca="1">+IF(AND(ISNUMBER(OFFSET('Water Data'!$I$4,0,10*ROW('Water Data'!I161))),'Data Summary'!CH167="Yes"),100-OFFSET('Water Data'!$I$4,0,10*ROW('Water Data'!I161)),NA())</f>
        <v>#N/A</v>
      </c>
      <c r="T167" s="504" t="e">
        <f ca="1">+IF(AND(ISNUMBER(OFFSET('Water Data'!$I$6,0,10*ROW('Water Data'!I161))),'Data Summary'!CI167="Yes"),OFFSET('Water Data'!$I$6,0,10*ROW('Water Data'!I161)),NA())</f>
        <v>#N/A</v>
      </c>
      <c r="U167" s="504" t="e">
        <f ca="1">+IF(AND(ISNUMBER(OFFSET('Water Data'!$I$9,0,10*ROW('Water Data'!I161))),'Data Summary'!CJ167="Yes"),OFFSET('Water Data'!$I$9,0,10*ROW('Water Data'!I161)),NA())</f>
        <v>#N/A</v>
      </c>
      <c r="V167" s="505" t="e">
        <f ca="1">+IF(AND(ISNUMBER(OFFSET('Sanitation Data'!$D$4,0,10*ROW('Sanitation Data'!D161))),'Data Summary'!CK167="Yes"),100-OFFSET('Sanitation Data'!$D$4,0,10*ROW('Sanitation Data'!D161)),NA())</f>
        <v>#N/A</v>
      </c>
      <c r="W167" s="505" t="e">
        <f ca="1">+IF(AND(ISNUMBER(OFFSET('Sanitation Data'!$D$6,0,10*ROW('Sanitation Data'!D161))),'Data Summary'!CL167="Yes"),OFFSET('Sanitation Data'!$D$6,0,10*ROW('Sanitation Data'!D161)),NA())</f>
        <v>#N/A</v>
      </c>
      <c r="X167" s="505" t="e">
        <f ca="1">+IF(AND(ISNUMBER(OFFSET('Sanitation Data'!$D$10,0,10*ROW('Sanitation Data'!D161))),'Data Summary'!CM167="Yes"),OFFSET('Sanitation Data'!$D$10,0,10*ROW('Sanitation Data'!D161)),NA())</f>
        <v>#N/A</v>
      </c>
      <c r="Y167" s="505" t="e">
        <f ca="1">+IF(AND(ISNUMBER(OFFSET('Sanitation Data'!$D$11,0,10*ROW('Sanitation Data'!D161))),'Data Summary'!CN167="Yes"),OFFSET('Sanitation Data'!$D$11,0,10*ROW('Sanitation Data'!D161)),NA())</f>
        <v>#N/A</v>
      </c>
      <c r="Z167" s="505" t="e">
        <f ca="1">+IF(AND(ISNUMBER(OFFSET('Sanitation Data'!$D$12,0,10*ROW('Sanitation Data'!D161))),'Data Summary'!CO167="Yes"),OFFSET('Sanitation Data'!$D$12,0,10*ROW('Sanitation Data'!D161)),NA())</f>
        <v>#N/A</v>
      </c>
      <c r="AA167" s="505" t="e">
        <f ca="1">+IF(AND(ISNUMBER(OFFSET('Sanitation Data'!$E$4,0,10*ROW('Sanitation Data'!E161))),'Data Summary'!CP167="Yes"),100-OFFSET('Sanitation Data'!$E$4,0,10*ROW('Sanitation Data'!E161)),NA())</f>
        <v>#N/A</v>
      </c>
      <c r="AB167" s="505" t="e">
        <f ca="1">+IF(AND(ISNUMBER(OFFSET('Sanitation Data'!$E$6,0,10*ROW('Sanitation Data'!E161))),'Data Summary'!CQ167="Yes"),OFFSET('Sanitation Data'!$E$6,0,10*ROW('Sanitation Data'!E161)),NA())</f>
        <v>#N/A</v>
      </c>
      <c r="AC167" s="505" t="e">
        <f ca="1">+IF(AND(ISNUMBER(OFFSET('Sanitation Data'!$E$10,0,10*ROW('Sanitation Data'!E161))),'Data Summary'!CR167="Yes"),OFFSET('Sanitation Data'!$E$10,0,10*ROW('Sanitation Data'!E161)),NA())</f>
        <v>#N/A</v>
      </c>
      <c r="AD167" s="505" t="e">
        <f ca="1">+IF(AND(ISNUMBER(OFFSET('Sanitation Data'!$E$11,0,10*ROW('Sanitation Data'!E161))),'Data Summary'!CS167="Yes"),OFFSET('Sanitation Data'!$E$11,0,10*ROW('Sanitation Data'!E161)),NA())</f>
        <v>#N/A</v>
      </c>
      <c r="AE167" s="505" t="e">
        <f ca="1">+IF(AND(ISNUMBER(OFFSET('Sanitation Data'!$E$12,0,10*ROW('Sanitation Data'!E161))),'Data Summary'!CT167="Yes"),OFFSET('Sanitation Data'!$E$12,0,10*ROW('Sanitation Data'!E161)),NA())</f>
        <v>#N/A</v>
      </c>
      <c r="AF167" s="505" t="e">
        <f ca="1">+IF(AND(ISNUMBER(OFFSET('Sanitation Data'!$F$4,0,10*ROW('Sanitation Data'!F161))),'Data Summary'!CU167="Yes"),100-OFFSET('Sanitation Data'!$F$4,0,10*ROW('Sanitation Data'!F161)),NA())</f>
        <v>#N/A</v>
      </c>
      <c r="AG167" s="505" t="e">
        <f ca="1">+IF(AND(ISNUMBER(OFFSET('Sanitation Data'!$F$6,0,10*ROW('Sanitation Data'!F161))),'Data Summary'!CV167="Yes"),OFFSET('Sanitation Data'!$F$6,0,10*ROW('Sanitation Data'!F161)),NA())</f>
        <v>#N/A</v>
      </c>
      <c r="AH167" s="505" t="e">
        <f ca="1">+IF(AND(ISNUMBER(OFFSET('Sanitation Data'!$F$10,0,10*ROW('Sanitation Data'!F161))),'Data Summary'!CW167="Yes"),OFFSET('Sanitation Data'!$F$10,0,10*ROW('Sanitation Data'!F161)),NA())</f>
        <v>#N/A</v>
      </c>
      <c r="AI167" s="505" t="e">
        <f ca="1">+IF(AND(ISNUMBER(OFFSET('Sanitation Data'!$F$11,0,10*ROW('Sanitation Data'!F161))),'Data Summary'!CX167="Yes"),OFFSET('Sanitation Data'!$F$11,0,10*ROW('Sanitation Data'!F161)),NA())</f>
        <v>#N/A</v>
      </c>
      <c r="AJ167" s="505" t="e">
        <f ca="1">+IF(AND(ISNUMBER(OFFSET('Sanitation Data'!$F$12,0,10*ROW('Sanitation Data'!F161))),'Data Summary'!CY167="Yes"),OFFSET('Sanitation Data'!$F$12,0,10*ROW('Sanitation Data'!F161)),NA())</f>
        <v>#N/A</v>
      </c>
      <c r="AK167" s="505" t="e">
        <f ca="1">+IF(AND(ISNUMBER(OFFSET('Sanitation Data'!$G$4,0,10*ROW('Sanitation Data'!G161))),'Data Summary'!CZ167="Yes"),100-OFFSET('Sanitation Data'!$G$4,0,10*ROW('Sanitation Data'!G161)),NA())</f>
        <v>#N/A</v>
      </c>
      <c r="AL167" s="505" t="e">
        <f ca="1">+IF(AND(ISNUMBER(OFFSET('Sanitation Data'!$G$6,0,10*ROW('Sanitation Data'!G161))),'Data Summary'!DA167="Yes"),OFFSET('Sanitation Data'!$G$6,0,10*ROW('Sanitation Data'!G161)),NA())</f>
        <v>#N/A</v>
      </c>
      <c r="AM167" s="505" t="e">
        <f ca="1">+IF(AND(ISNUMBER(OFFSET('Sanitation Data'!$G$10,0,10*ROW('Sanitation Data'!G161))),'Data Summary'!DB167="Yes"),OFFSET('Sanitation Data'!$G$10,0,10*ROW('Sanitation Data'!G161)),NA())</f>
        <v>#N/A</v>
      </c>
      <c r="AN167" s="505" t="e">
        <f ca="1">+IF(AND(ISNUMBER(OFFSET('Sanitation Data'!$G$11,0,10*ROW('Sanitation Data'!G161))),'Data Summary'!DC167="Yes"),OFFSET('Sanitation Data'!$G$11,0,10*ROW('Sanitation Data'!G161)),NA())</f>
        <v>#N/A</v>
      </c>
      <c r="AO167" s="505" t="e">
        <f ca="1">+IF(AND(ISNUMBER(OFFSET('Sanitation Data'!$G$12,0,10*ROW('Sanitation Data'!G161))),'Data Summary'!DD167="Yes"),OFFSET('Sanitation Data'!$G$12,0,10*ROW('Sanitation Data'!G161)),NA())</f>
        <v>#N/A</v>
      </c>
      <c r="AP167" s="505" t="e">
        <f ca="1">+IF(AND(ISNUMBER(OFFSET('Sanitation Data'!$H$4,0,10*ROW('Sanitation Data'!H161))),'Data Summary'!DE167="Yes"),100-OFFSET('Sanitation Data'!$H$4,0,10*ROW('Sanitation Data'!H161)),NA())</f>
        <v>#N/A</v>
      </c>
      <c r="AQ167" s="505" t="e">
        <f ca="1">+IF(AND(ISNUMBER(OFFSET('Sanitation Data'!$H$6,0,10*ROW('Sanitation Data'!H161))),'Data Summary'!DF167="Yes"),OFFSET('Sanitation Data'!$H$6,0,10*ROW('Sanitation Data'!H161)),NA())</f>
        <v>#N/A</v>
      </c>
      <c r="AR167" s="505" t="e">
        <f ca="1">+IF(AND(ISNUMBER(OFFSET('Sanitation Data'!$H$10,0,10*ROW('Sanitation Data'!H161))),'Data Summary'!DG167="Yes"),OFFSET('Sanitation Data'!$H$10,0,10*ROW('Sanitation Data'!H161)),NA())</f>
        <v>#N/A</v>
      </c>
      <c r="AS167" s="505" t="e">
        <f ca="1">+IF(AND(ISNUMBER(OFFSET('Sanitation Data'!$H$11,0,10*ROW('Sanitation Data'!H161))),'Data Summary'!DH167="Yes"),OFFSET('Sanitation Data'!$H$11,0,10*ROW('Sanitation Data'!H161)),NA())</f>
        <v>#N/A</v>
      </c>
      <c r="AT167" s="505" t="e">
        <f ca="1">+IF(AND(ISNUMBER(OFFSET('Sanitation Data'!$H$12,0,10*ROW('Sanitation Data'!H161))),'Data Summary'!DI167="Yes"),OFFSET('Sanitation Data'!$H$12,0,10*ROW('Sanitation Data'!H161)),NA())</f>
        <v>#N/A</v>
      </c>
      <c r="AU167" s="505" t="e">
        <f ca="1">+IF(AND(ISNUMBER(OFFSET('Sanitation Data'!$I$4,0,10*ROW('Sanitation Data'!I161))),'Data Summary'!DJ167="Yes"),100-OFFSET('Sanitation Data'!$I$4,0,10*ROW('Sanitation Data'!I161)),NA())</f>
        <v>#N/A</v>
      </c>
      <c r="AV167" s="505" t="e">
        <f ca="1">+IF(AND(ISNUMBER(OFFSET('Sanitation Data'!$I$6,0,10*ROW('Sanitation Data'!I161))),'Data Summary'!DK167="Yes"),OFFSET('Sanitation Data'!$I$6,0,10*ROW('Sanitation Data'!I161)),NA())</f>
        <v>#N/A</v>
      </c>
      <c r="AW167" s="505" t="e">
        <f ca="1">+IF(AND(ISNUMBER(OFFSET('Sanitation Data'!$I$10,0,10*ROW('Sanitation Data'!I161))),'Data Summary'!DL167="Yes"),OFFSET('Sanitation Data'!$I$10,0,10*ROW('Sanitation Data'!I161)),NA())</f>
        <v>#N/A</v>
      </c>
      <c r="AX167" s="505" t="e">
        <f ca="1">+IF(AND(ISNUMBER(OFFSET('Sanitation Data'!$I$11,0,10*ROW('Sanitation Data'!I161))),'Data Summary'!DM167="Yes"),OFFSET('Sanitation Data'!$I$11,0,10*ROW('Sanitation Data'!I161)),NA())</f>
        <v>#N/A</v>
      </c>
      <c r="AY167" s="505" t="e">
        <f ca="1">+IF(AND(ISNUMBER(OFFSET('Sanitation Data'!$I$12,0,10*ROW('Sanitation Data'!I161))),'Data Summary'!DN167="Yes"),OFFSET('Sanitation Data'!$I$12,0,10*ROW('Sanitation Data'!I161)),NA())</f>
        <v>#N/A</v>
      </c>
      <c r="AZ167" s="506" t="e">
        <f ca="1">+IF(AND(ISNUMBER(OFFSET('Hygiene Data'!$D$5,0,10*ROW('Hygiene Data'!D161))),'Data Summary'!DO167="Yes"),OFFSET('Hygiene Data'!$D$5,0,10*ROW('Hygiene Data'!D161)),NA())</f>
        <v>#N/A</v>
      </c>
      <c r="BA167" s="506" t="e">
        <f ca="1">+IF(AND(ISNUMBER(OFFSET('Hygiene Data'!$D$7,0,10*ROW('Hygiene Data'!D161))),'Data Summary'!DP167="Yes"),OFFSET('Hygiene Data'!$D$7,0,10*ROW('Hygiene Data'!D161)),NA())</f>
        <v>#N/A</v>
      </c>
      <c r="BB167" s="506" t="e">
        <f ca="1">+IF(AND(ISNUMBER(OFFSET('Hygiene Data'!$D$9,0,10*ROW('Hygiene Data'!D161))),'Data Summary'!DQ167="Yes"),OFFSET('Hygiene Data'!$D$9,0,10*ROW('Hygiene Data'!D161)),NA())</f>
        <v>#N/A</v>
      </c>
      <c r="BC167" s="506" t="e">
        <f ca="1">+IF(AND(ISNUMBER(OFFSET('Hygiene Data'!$E$5,0,10*ROW('Hygiene Data'!E161))),'Data Summary'!DR167="Yes"),OFFSET('Hygiene Data'!$E$5,0,10*ROW('Hygiene Data'!E161)),NA())</f>
        <v>#N/A</v>
      </c>
      <c r="BD167" s="506" t="e">
        <f ca="1">+IF(AND(ISNUMBER(OFFSET('Hygiene Data'!$E$7,0,10*ROW('Hygiene Data'!E161))),'Data Summary'!DS167="Yes"),OFFSET('Hygiene Data'!$E$7,0,10*ROW('Hygiene Data'!E161)),NA())</f>
        <v>#N/A</v>
      </c>
      <c r="BE167" s="506" t="e">
        <f ca="1">+IF(AND(ISNUMBER(OFFSET('Hygiene Data'!$E$9,0,10*ROW('Hygiene Data'!E161))),'Data Summary'!DT167="Yes"),OFFSET('Hygiene Data'!$E$9,0,10*ROW('Hygiene Data'!E161)),NA())</f>
        <v>#N/A</v>
      </c>
      <c r="BF167" s="506" t="e">
        <f ca="1">+IF(AND(ISNUMBER(OFFSET('Hygiene Data'!$F$5,0,10*ROW('Hygiene Data'!F161))),'Data Summary'!DU167="Yes"),OFFSET('Hygiene Data'!$F$5,0,10*ROW('Hygiene Data'!F161)),NA())</f>
        <v>#N/A</v>
      </c>
      <c r="BG167" s="506" t="e">
        <f ca="1">+IF(AND(ISNUMBER(OFFSET('Hygiene Data'!$F$7,0,10*ROW('Hygiene Data'!F161))),'Data Summary'!DV167="Yes"),OFFSET('Hygiene Data'!$F$7,0,10*ROW('Hygiene Data'!F161)),NA())</f>
        <v>#N/A</v>
      </c>
      <c r="BH167" s="506" t="e">
        <f ca="1">+IF(AND(ISNUMBER(OFFSET('Hygiene Data'!$F$9,0,10*ROW('Hygiene Data'!F161))),'Data Summary'!DW167="Yes"),OFFSET('Hygiene Data'!$F$9,0,10*ROW('Hygiene Data'!F161)),NA())</f>
        <v>#N/A</v>
      </c>
      <c r="BI167" s="506" t="e">
        <f ca="1">+IF(AND(ISNUMBER(OFFSET('Hygiene Data'!$G$5,0,10*ROW('Hygiene Data'!G161))),'Data Summary'!DX167="Yes"),OFFSET('Hygiene Data'!$G$5,0,10*ROW('Hygiene Data'!G161)),NA())</f>
        <v>#N/A</v>
      </c>
      <c r="BJ167" s="506" t="e">
        <f ca="1">+IF(AND(ISNUMBER(OFFSET('Hygiene Data'!$G$7,0,10*ROW('Hygiene Data'!G161))),'Data Summary'!DY167="Yes"),OFFSET('Hygiene Data'!$G$7,0,10*ROW('Hygiene Data'!G161)),NA())</f>
        <v>#N/A</v>
      </c>
      <c r="BK167" s="506" t="e">
        <f ca="1">+IF(AND(ISNUMBER(OFFSET('Hygiene Data'!$G$9,0,10*ROW('Hygiene Data'!G161))),'Data Summary'!DZ167="Yes"),OFFSET('Hygiene Data'!$G$9,0,10*ROW('Hygiene Data'!G161)),NA())</f>
        <v>#N/A</v>
      </c>
      <c r="BL167" s="506" t="e">
        <f ca="1">+IF(AND(ISNUMBER(OFFSET('Hygiene Data'!$H$5,0,10*ROW('Hygiene Data'!H161))),'Data Summary'!EA167="Yes"),OFFSET('Hygiene Data'!$H$5,0,10*ROW('Hygiene Data'!H161)),NA())</f>
        <v>#N/A</v>
      </c>
      <c r="BM167" s="506" t="e">
        <f ca="1">+IF(AND(ISNUMBER(OFFSET('Hygiene Data'!$H$7,0,10*ROW('Hygiene Data'!H161))),'Data Summary'!EB167="Yes"),OFFSET('Hygiene Data'!$H$7,0,10*ROW('Hygiene Data'!H161)),NA())</f>
        <v>#N/A</v>
      </c>
      <c r="BN167" s="506" t="e">
        <f ca="1">+IF(AND(ISNUMBER(OFFSET('Hygiene Data'!$H$9,0,10*ROW('Hygiene Data'!H161))),'Data Summary'!EC167="Yes"),OFFSET('Hygiene Data'!$H$9,0,10*ROW('Hygiene Data'!H161)),NA())</f>
        <v>#N/A</v>
      </c>
      <c r="BO167" s="506" t="e">
        <f ca="1">+IF(AND(ISNUMBER(OFFSET('Hygiene Data'!$I$5,0,10*ROW('Hygiene Data'!I161))),'Data Summary'!ED167="Yes"),OFFSET('Hygiene Data'!$I$5,0,10*ROW('Hygiene Data'!I161)),NA())</f>
        <v>#N/A</v>
      </c>
      <c r="BP167" s="506" t="e">
        <f ca="1">+IF(AND(ISNUMBER(OFFSET('Hygiene Data'!$I$7,0,10*ROW('Hygiene Data'!I161))),'Data Summary'!EE167="Yes"),OFFSET('Hygiene Data'!$I$7,0,10*ROW('Hygiene Data'!I161)),NA())</f>
        <v>#N/A</v>
      </c>
      <c r="BQ167" s="506" t="e">
        <f ca="1">+IF(AND(ISNUMBER(OFFSET('Hygiene Data'!$I$9,0,10*ROW('Hygiene Data'!I161))),'Data Summary'!EF167="Yes"),OFFSET('Hygiene Data'!$I$9,0,10*ROW('Hygiene Data'!I161)),NA())</f>
        <v>#N/A</v>
      </c>
    </row>
    <row r="168" spans="1:69" x14ac:dyDescent="0.25">
      <c r="A168" s="502" t="e">
        <f ca="1">+RIGHT('Data Summary'!A168,LEN('Data Summary'!A168)-9)</f>
        <v>#VALUE!</v>
      </c>
      <c r="B168" s="476" t="str">
        <f ca="1">+IF(ISTEXT('Data Summary'!B168),'Data Summary'!B168,"")</f>
        <v/>
      </c>
      <c r="C168" s="503" t="e">
        <f ca="1">+VALUE('Data Summary'!C168)</f>
        <v>#VALUE!</v>
      </c>
      <c r="D168" s="504" t="e">
        <f ca="1">+IF(AND(ISNUMBER(OFFSET('Water Data'!$D$4,0,10*ROW('Water Data'!D162))),'Data Summary'!BS168="Yes"),100-OFFSET('Water Data'!$D$4,0,10*ROW('Water Data'!D162)),NA())</f>
        <v>#N/A</v>
      </c>
      <c r="E168" s="504" t="e">
        <f ca="1">+IF(AND(ISNUMBER(OFFSET('Water Data'!$D$6,0,10*ROW('Water Data'!D162))),'Data Summary'!BT168="Yes"),OFFSET('Water Data'!$D$6,0,10*ROW('Water Data'!D162)),NA())</f>
        <v>#N/A</v>
      </c>
      <c r="F168" s="504" t="e">
        <f ca="1">+IF(AND(ISNUMBER(OFFSET('Water Data'!$D$9,0,10*ROW('Water Data'!D162))),'Data Summary'!BU168="Yes"),OFFSET('Water Data'!$D$9,0,10*ROW('Water Data'!D162)),NA())</f>
        <v>#N/A</v>
      </c>
      <c r="G168" s="504" t="e">
        <f ca="1">+IF(AND(ISNUMBER(OFFSET('Water Data'!$E$4,0,10*ROW('Water Data'!E162))),'Data Summary'!BV168="Yes"),100-OFFSET('Water Data'!$E$4,0,10*ROW('Water Data'!E162)),NA())</f>
        <v>#N/A</v>
      </c>
      <c r="H168" s="504" t="e">
        <f ca="1">+IF(AND(ISNUMBER(OFFSET('Water Data'!$E$6,0,10*ROW('Water Data'!E162))),'Data Summary'!BW168="Yes"),OFFSET('Water Data'!$E$6,0,10*ROW('Water Data'!E162)),NA())</f>
        <v>#N/A</v>
      </c>
      <c r="I168" s="504" t="e">
        <f ca="1">+IF(AND(ISNUMBER(OFFSET('Water Data'!$E$9,0,10*ROW('Water Data'!E162))),'Data Summary'!BX168="Yes"),OFFSET('Water Data'!$E$9,0,10*ROW('Water Data'!E162)),NA())</f>
        <v>#N/A</v>
      </c>
      <c r="J168" s="504" t="e">
        <f ca="1">+IF(AND(ISNUMBER(OFFSET('Water Data'!$F$4,0,10*ROW('Water Data'!F162))),'Data Summary'!BY168="Yes"),100-OFFSET('Water Data'!$F$4,0,10*ROW('Water Data'!F162)),NA())</f>
        <v>#N/A</v>
      </c>
      <c r="K168" s="504" t="e">
        <f ca="1">+IF(AND(ISNUMBER(OFFSET('Water Data'!$F$6,0,10*ROW('Water Data'!F162))),'Data Summary'!BZ168="Yes"),OFFSET('Water Data'!$F$6,0,10*ROW('Water Data'!F162)),NA())</f>
        <v>#N/A</v>
      </c>
      <c r="L168" s="504" t="e">
        <f ca="1">+IF(AND(ISNUMBER(OFFSET('Water Data'!$F$9,0,10*ROW('Water Data'!F162))),'Data Summary'!CA168="Yes"),OFFSET('Water Data'!$F$9,0,10*ROW('Water Data'!F162)),NA())</f>
        <v>#N/A</v>
      </c>
      <c r="M168" s="504" t="e">
        <f ca="1">+IF(AND(ISNUMBER(OFFSET('Water Data'!$G$4,0,10*ROW('Water Data'!G162))),'Data Summary'!CB168="Yes"),100-OFFSET('Water Data'!$G$4,0,10*ROW('Water Data'!G162)),NA())</f>
        <v>#N/A</v>
      </c>
      <c r="N168" s="504" t="e">
        <f ca="1">+IF(AND(ISNUMBER(OFFSET('Water Data'!$G$6,0,10*ROW('Water Data'!G162))),'Data Summary'!CC168="Yes"),OFFSET('Water Data'!$G$6,0,10*ROW('Water Data'!G162)),NA())</f>
        <v>#N/A</v>
      </c>
      <c r="O168" s="504" t="e">
        <f ca="1">+IF(AND(ISNUMBER(OFFSET('Water Data'!$G$9,0,10*ROW('Water Data'!G162))),'Data Summary'!CD168="Yes"),OFFSET('Water Data'!$G$9,0,10*ROW('Water Data'!G162)),NA())</f>
        <v>#N/A</v>
      </c>
      <c r="P168" s="504" t="e">
        <f ca="1">+IF(AND(ISNUMBER(OFFSET('Water Data'!$H$4,0,10*ROW('Water Data'!H162))),'Data Summary'!CE168="Yes"),100-OFFSET('Water Data'!$H$4,0,10*ROW('Water Data'!H162)),NA())</f>
        <v>#N/A</v>
      </c>
      <c r="Q168" s="504" t="e">
        <f ca="1">+IF(AND(ISNUMBER(OFFSET('Water Data'!$H$6,0,10*ROW('Water Data'!H162))),'Data Summary'!CF168="Yes"),OFFSET('Water Data'!$H$6,0,10*ROW('Water Data'!H162)),NA())</f>
        <v>#N/A</v>
      </c>
      <c r="R168" s="504" t="e">
        <f ca="1">+IF(AND(ISNUMBER(OFFSET('Water Data'!$H$9,0,10*ROW('Water Data'!H162))),'Data Summary'!CG168="Yes"),OFFSET('Water Data'!$H$9,0,10*ROW('Water Data'!H162)),NA())</f>
        <v>#N/A</v>
      </c>
      <c r="S168" s="504" t="e">
        <f ca="1">+IF(AND(ISNUMBER(OFFSET('Water Data'!$I$4,0,10*ROW('Water Data'!I162))),'Data Summary'!CH168="Yes"),100-OFFSET('Water Data'!$I$4,0,10*ROW('Water Data'!I162)),NA())</f>
        <v>#N/A</v>
      </c>
      <c r="T168" s="504" t="e">
        <f ca="1">+IF(AND(ISNUMBER(OFFSET('Water Data'!$I$6,0,10*ROW('Water Data'!I162))),'Data Summary'!CI168="Yes"),OFFSET('Water Data'!$I$6,0,10*ROW('Water Data'!I162)),NA())</f>
        <v>#N/A</v>
      </c>
      <c r="U168" s="504" t="e">
        <f ca="1">+IF(AND(ISNUMBER(OFFSET('Water Data'!$I$9,0,10*ROW('Water Data'!I162))),'Data Summary'!CJ168="Yes"),OFFSET('Water Data'!$I$9,0,10*ROW('Water Data'!I162)),NA())</f>
        <v>#N/A</v>
      </c>
      <c r="V168" s="505" t="e">
        <f ca="1">+IF(AND(ISNUMBER(OFFSET('Sanitation Data'!$D$4,0,10*ROW('Sanitation Data'!D162))),'Data Summary'!CK168="Yes"),100-OFFSET('Sanitation Data'!$D$4,0,10*ROW('Sanitation Data'!D162)),NA())</f>
        <v>#N/A</v>
      </c>
      <c r="W168" s="505" t="e">
        <f ca="1">+IF(AND(ISNUMBER(OFFSET('Sanitation Data'!$D$6,0,10*ROW('Sanitation Data'!D162))),'Data Summary'!CL168="Yes"),OFFSET('Sanitation Data'!$D$6,0,10*ROW('Sanitation Data'!D162)),NA())</f>
        <v>#N/A</v>
      </c>
      <c r="X168" s="505" t="e">
        <f ca="1">+IF(AND(ISNUMBER(OFFSET('Sanitation Data'!$D$10,0,10*ROW('Sanitation Data'!D162))),'Data Summary'!CM168="Yes"),OFFSET('Sanitation Data'!$D$10,0,10*ROW('Sanitation Data'!D162)),NA())</f>
        <v>#N/A</v>
      </c>
      <c r="Y168" s="505" t="e">
        <f ca="1">+IF(AND(ISNUMBER(OFFSET('Sanitation Data'!$D$11,0,10*ROW('Sanitation Data'!D162))),'Data Summary'!CN168="Yes"),OFFSET('Sanitation Data'!$D$11,0,10*ROW('Sanitation Data'!D162)),NA())</f>
        <v>#N/A</v>
      </c>
      <c r="Z168" s="505" t="e">
        <f ca="1">+IF(AND(ISNUMBER(OFFSET('Sanitation Data'!$D$12,0,10*ROW('Sanitation Data'!D162))),'Data Summary'!CO168="Yes"),OFFSET('Sanitation Data'!$D$12,0,10*ROW('Sanitation Data'!D162)),NA())</f>
        <v>#N/A</v>
      </c>
      <c r="AA168" s="505" t="e">
        <f ca="1">+IF(AND(ISNUMBER(OFFSET('Sanitation Data'!$E$4,0,10*ROW('Sanitation Data'!E162))),'Data Summary'!CP168="Yes"),100-OFFSET('Sanitation Data'!$E$4,0,10*ROW('Sanitation Data'!E162)),NA())</f>
        <v>#N/A</v>
      </c>
      <c r="AB168" s="505" t="e">
        <f ca="1">+IF(AND(ISNUMBER(OFFSET('Sanitation Data'!$E$6,0,10*ROW('Sanitation Data'!E162))),'Data Summary'!CQ168="Yes"),OFFSET('Sanitation Data'!$E$6,0,10*ROW('Sanitation Data'!E162)),NA())</f>
        <v>#N/A</v>
      </c>
      <c r="AC168" s="505" t="e">
        <f ca="1">+IF(AND(ISNUMBER(OFFSET('Sanitation Data'!$E$10,0,10*ROW('Sanitation Data'!E162))),'Data Summary'!CR168="Yes"),OFFSET('Sanitation Data'!$E$10,0,10*ROW('Sanitation Data'!E162)),NA())</f>
        <v>#N/A</v>
      </c>
      <c r="AD168" s="505" t="e">
        <f ca="1">+IF(AND(ISNUMBER(OFFSET('Sanitation Data'!$E$11,0,10*ROW('Sanitation Data'!E162))),'Data Summary'!CS168="Yes"),OFFSET('Sanitation Data'!$E$11,0,10*ROW('Sanitation Data'!E162)),NA())</f>
        <v>#N/A</v>
      </c>
      <c r="AE168" s="505" t="e">
        <f ca="1">+IF(AND(ISNUMBER(OFFSET('Sanitation Data'!$E$12,0,10*ROW('Sanitation Data'!E162))),'Data Summary'!CT168="Yes"),OFFSET('Sanitation Data'!$E$12,0,10*ROW('Sanitation Data'!E162)),NA())</f>
        <v>#N/A</v>
      </c>
      <c r="AF168" s="505" t="e">
        <f ca="1">+IF(AND(ISNUMBER(OFFSET('Sanitation Data'!$F$4,0,10*ROW('Sanitation Data'!F162))),'Data Summary'!CU168="Yes"),100-OFFSET('Sanitation Data'!$F$4,0,10*ROW('Sanitation Data'!F162)),NA())</f>
        <v>#N/A</v>
      </c>
      <c r="AG168" s="505" t="e">
        <f ca="1">+IF(AND(ISNUMBER(OFFSET('Sanitation Data'!$F$6,0,10*ROW('Sanitation Data'!F162))),'Data Summary'!CV168="Yes"),OFFSET('Sanitation Data'!$F$6,0,10*ROW('Sanitation Data'!F162)),NA())</f>
        <v>#N/A</v>
      </c>
      <c r="AH168" s="505" t="e">
        <f ca="1">+IF(AND(ISNUMBER(OFFSET('Sanitation Data'!$F$10,0,10*ROW('Sanitation Data'!F162))),'Data Summary'!CW168="Yes"),OFFSET('Sanitation Data'!$F$10,0,10*ROW('Sanitation Data'!F162)),NA())</f>
        <v>#N/A</v>
      </c>
      <c r="AI168" s="505" t="e">
        <f ca="1">+IF(AND(ISNUMBER(OFFSET('Sanitation Data'!$F$11,0,10*ROW('Sanitation Data'!F162))),'Data Summary'!CX168="Yes"),OFFSET('Sanitation Data'!$F$11,0,10*ROW('Sanitation Data'!F162)),NA())</f>
        <v>#N/A</v>
      </c>
      <c r="AJ168" s="505" t="e">
        <f ca="1">+IF(AND(ISNUMBER(OFFSET('Sanitation Data'!$F$12,0,10*ROW('Sanitation Data'!F162))),'Data Summary'!CY168="Yes"),OFFSET('Sanitation Data'!$F$12,0,10*ROW('Sanitation Data'!F162)),NA())</f>
        <v>#N/A</v>
      </c>
      <c r="AK168" s="505" t="e">
        <f ca="1">+IF(AND(ISNUMBER(OFFSET('Sanitation Data'!$G$4,0,10*ROW('Sanitation Data'!G162))),'Data Summary'!CZ168="Yes"),100-OFFSET('Sanitation Data'!$G$4,0,10*ROW('Sanitation Data'!G162)),NA())</f>
        <v>#N/A</v>
      </c>
      <c r="AL168" s="505" t="e">
        <f ca="1">+IF(AND(ISNUMBER(OFFSET('Sanitation Data'!$G$6,0,10*ROW('Sanitation Data'!G162))),'Data Summary'!DA168="Yes"),OFFSET('Sanitation Data'!$G$6,0,10*ROW('Sanitation Data'!G162)),NA())</f>
        <v>#N/A</v>
      </c>
      <c r="AM168" s="505" t="e">
        <f ca="1">+IF(AND(ISNUMBER(OFFSET('Sanitation Data'!$G$10,0,10*ROW('Sanitation Data'!G162))),'Data Summary'!DB168="Yes"),OFFSET('Sanitation Data'!$G$10,0,10*ROW('Sanitation Data'!G162)),NA())</f>
        <v>#N/A</v>
      </c>
      <c r="AN168" s="505" t="e">
        <f ca="1">+IF(AND(ISNUMBER(OFFSET('Sanitation Data'!$G$11,0,10*ROW('Sanitation Data'!G162))),'Data Summary'!DC168="Yes"),OFFSET('Sanitation Data'!$G$11,0,10*ROW('Sanitation Data'!G162)),NA())</f>
        <v>#N/A</v>
      </c>
      <c r="AO168" s="505" t="e">
        <f ca="1">+IF(AND(ISNUMBER(OFFSET('Sanitation Data'!$G$12,0,10*ROW('Sanitation Data'!G162))),'Data Summary'!DD168="Yes"),OFFSET('Sanitation Data'!$G$12,0,10*ROW('Sanitation Data'!G162)),NA())</f>
        <v>#N/A</v>
      </c>
      <c r="AP168" s="505" t="e">
        <f ca="1">+IF(AND(ISNUMBER(OFFSET('Sanitation Data'!$H$4,0,10*ROW('Sanitation Data'!H162))),'Data Summary'!DE168="Yes"),100-OFFSET('Sanitation Data'!$H$4,0,10*ROW('Sanitation Data'!H162)),NA())</f>
        <v>#N/A</v>
      </c>
      <c r="AQ168" s="505" t="e">
        <f ca="1">+IF(AND(ISNUMBER(OFFSET('Sanitation Data'!$H$6,0,10*ROW('Sanitation Data'!H162))),'Data Summary'!DF168="Yes"),OFFSET('Sanitation Data'!$H$6,0,10*ROW('Sanitation Data'!H162)),NA())</f>
        <v>#N/A</v>
      </c>
      <c r="AR168" s="505" t="e">
        <f ca="1">+IF(AND(ISNUMBER(OFFSET('Sanitation Data'!$H$10,0,10*ROW('Sanitation Data'!H162))),'Data Summary'!DG168="Yes"),OFFSET('Sanitation Data'!$H$10,0,10*ROW('Sanitation Data'!H162)),NA())</f>
        <v>#N/A</v>
      </c>
      <c r="AS168" s="505" t="e">
        <f ca="1">+IF(AND(ISNUMBER(OFFSET('Sanitation Data'!$H$11,0,10*ROW('Sanitation Data'!H162))),'Data Summary'!DH168="Yes"),OFFSET('Sanitation Data'!$H$11,0,10*ROW('Sanitation Data'!H162)),NA())</f>
        <v>#N/A</v>
      </c>
      <c r="AT168" s="505" t="e">
        <f ca="1">+IF(AND(ISNUMBER(OFFSET('Sanitation Data'!$H$12,0,10*ROW('Sanitation Data'!H162))),'Data Summary'!DI168="Yes"),OFFSET('Sanitation Data'!$H$12,0,10*ROW('Sanitation Data'!H162)),NA())</f>
        <v>#N/A</v>
      </c>
      <c r="AU168" s="505" t="e">
        <f ca="1">+IF(AND(ISNUMBER(OFFSET('Sanitation Data'!$I$4,0,10*ROW('Sanitation Data'!I162))),'Data Summary'!DJ168="Yes"),100-OFFSET('Sanitation Data'!$I$4,0,10*ROW('Sanitation Data'!I162)),NA())</f>
        <v>#N/A</v>
      </c>
      <c r="AV168" s="505" t="e">
        <f ca="1">+IF(AND(ISNUMBER(OFFSET('Sanitation Data'!$I$6,0,10*ROW('Sanitation Data'!I162))),'Data Summary'!DK168="Yes"),OFFSET('Sanitation Data'!$I$6,0,10*ROW('Sanitation Data'!I162)),NA())</f>
        <v>#N/A</v>
      </c>
      <c r="AW168" s="505" t="e">
        <f ca="1">+IF(AND(ISNUMBER(OFFSET('Sanitation Data'!$I$10,0,10*ROW('Sanitation Data'!I162))),'Data Summary'!DL168="Yes"),OFFSET('Sanitation Data'!$I$10,0,10*ROW('Sanitation Data'!I162)),NA())</f>
        <v>#N/A</v>
      </c>
      <c r="AX168" s="505" t="e">
        <f ca="1">+IF(AND(ISNUMBER(OFFSET('Sanitation Data'!$I$11,0,10*ROW('Sanitation Data'!I162))),'Data Summary'!DM168="Yes"),OFFSET('Sanitation Data'!$I$11,0,10*ROW('Sanitation Data'!I162)),NA())</f>
        <v>#N/A</v>
      </c>
      <c r="AY168" s="505" t="e">
        <f ca="1">+IF(AND(ISNUMBER(OFFSET('Sanitation Data'!$I$12,0,10*ROW('Sanitation Data'!I162))),'Data Summary'!DN168="Yes"),OFFSET('Sanitation Data'!$I$12,0,10*ROW('Sanitation Data'!I162)),NA())</f>
        <v>#N/A</v>
      </c>
      <c r="AZ168" s="506" t="e">
        <f ca="1">+IF(AND(ISNUMBER(OFFSET('Hygiene Data'!$D$5,0,10*ROW('Hygiene Data'!D162))),'Data Summary'!DO168="Yes"),OFFSET('Hygiene Data'!$D$5,0,10*ROW('Hygiene Data'!D162)),NA())</f>
        <v>#N/A</v>
      </c>
      <c r="BA168" s="506" t="e">
        <f ca="1">+IF(AND(ISNUMBER(OFFSET('Hygiene Data'!$D$7,0,10*ROW('Hygiene Data'!D162))),'Data Summary'!DP168="Yes"),OFFSET('Hygiene Data'!$D$7,0,10*ROW('Hygiene Data'!D162)),NA())</f>
        <v>#N/A</v>
      </c>
      <c r="BB168" s="506" t="e">
        <f ca="1">+IF(AND(ISNUMBER(OFFSET('Hygiene Data'!$D$9,0,10*ROW('Hygiene Data'!D162))),'Data Summary'!DQ168="Yes"),OFFSET('Hygiene Data'!$D$9,0,10*ROW('Hygiene Data'!D162)),NA())</f>
        <v>#N/A</v>
      </c>
      <c r="BC168" s="506" t="e">
        <f ca="1">+IF(AND(ISNUMBER(OFFSET('Hygiene Data'!$E$5,0,10*ROW('Hygiene Data'!E162))),'Data Summary'!DR168="Yes"),OFFSET('Hygiene Data'!$E$5,0,10*ROW('Hygiene Data'!E162)),NA())</f>
        <v>#N/A</v>
      </c>
      <c r="BD168" s="506" t="e">
        <f ca="1">+IF(AND(ISNUMBER(OFFSET('Hygiene Data'!$E$7,0,10*ROW('Hygiene Data'!E162))),'Data Summary'!DS168="Yes"),OFFSET('Hygiene Data'!$E$7,0,10*ROW('Hygiene Data'!E162)),NA())</f>
        <v>#N/A</v>
      </c>
      <c r="BE168" s="506" t="e">
        <f ca="1">+IF(AND(ISNUMBER(OFFSET('Hygiene Data'!$E$9,0,10*ROW('Hygiene Data'!E162))),'Data Summary'!DT168="Yes"),OFFSET('Hygiene Data'!$E$9,0,10*ROW('Hygiene Data'!E162)),NA())</f>
        <v>#N/A</v>
      </c>
      <c r="BF168" s="506" t="e">
        <f ca="1">+IF(AND(ISNUMBER(OFFSET('Hygiene Data'!$F$5,0,10*ROW('Hygiene Data'!F162))),'Data Summary'!DU168="Yes"),OFFSET('Hygiene Data'!$F$5,0,10*ROW('Hygiene Data'!F162)),NA())</f>
        <v>#N/A</v>
      </c>
      <c r="BG168" s="506" t="e">
        <f ca="1">+IF(AND(ISNUMBER(OFFSET('Hygiene Data'!$F$7,0,10*ROW('Hygiene Data'!F162))),'Data Summary'!DV168="Yes"),OFFSET('Hygiene Data'!$F$7,0,10*ROW('Hygiene Data'!F162)),NA())</f>
        <v>#N/A</v>
      </c>
      <c r="BH168" s="506" t="e">
        <f ca="1">+IF(AND(ISNUMBER(OFFSET('Hygiene Data'!$F$9,0,10*ROW('Hygiene Data'!F162))),'Data Summary'!DW168="Yes"),OFFSET('Hygiene Data'!$F$9,0,10*ROW('Hygiene Data'!F162)),NA())</f>
        <v>#N/A</v>
      </c>
      <c r="BI168" s="506" t="e">
        <f ca="1">+IF(AND(ISNUMBER(OFFSET('Hygiene Data'!$G$5,0,10*ROW('Hygiene Data'!G162))),'Data Summary'!DX168="Yes"),OFFSET('Hygiene Data'!$G$5,0,10*ROW('Hygiene Data'!G162)),NA())</f>
        <v>#N/A</v>
      </c>
      <c r="BJ168" s="506" t="e">
        <f ca="1">+IF(AND(ISNUMBER(OFFSET('Hygiene Data'!$G$7,0,10*ROW('Hygiene Data'!G162))),'Data Summary'!DY168="Yes"),OFFSET('Hygiene Data'!$G$7,0,10*ROW('Hygiene Data'!G162)),NA())</f>
        <v>#N/A</v>
      </c>
      <c r="BK168" s="506" t="e">
        <f ca="1">+IF(AND(ISNUMBER(OFFSET('Hygiene Data'!$G$9,0,10*ROW('Hygiene Data'!G162))),'Data Summary'!DZ168="Yes"),OFFSET('Hygiene Data'!$G$9,0,10*ROW('Hygiene Data'!G162)),NA())</f>
        <v>#N/A</v>
      </c>
      <c r="BL168" s="506" t="e">
        <f ca="1">+IF(AND(ISNUMBER(OFFSET('Hygiene Data'!$H$5,0,10*ROW('Hygiene Data'!H162))),'Data Summary'!EA168="Yes"),OFFSET('Hygiene Data'!$H$5,0,10*ROW('Hygiene Data'!H162)),NA())</f>
        <v>#N/A</v>
      </c>
      <c r="BM168" s="506" t="e">
        <f ca="1">+IF(AND(ISNUMBER(OFFSET('Hygiene Data'!$H$7,0,10*ROW('Hygiene Data'!H162))),'Data Summary'!EB168="Yes"),OFFSET('Hygiene Data'!$H$7,0,10*ROW('Hygiene Data'!H162)),NA())</f>
        <v>#N/A</v>
      </c>
      <c r="BN168" s="506" t="e">
        <f ca="1">+IF(AND(ISNUMBER(OFFSET('Hygiene Data'!$H$9,0,10*ROW('Hygiene Data'!H162))),'Data Summary'!EC168="Yes"),OFFSET('Hygiene Data'!$H$9,0,10*ROW('Hygiene Data'!H162)),NA())</f>
        <v>#N/A</v>
      </c>
      <c r="BO168" s="506" t="e">
        <f ca="1">+IF(AND(ISNUMBER(OFFSET('Hygiene Data'!$I$5,0,10*ROW('Hygiene Data'!I162))),'Data Summary'!ED168="Yes"),OFFSET('Hygiene Data'!$I$5,0,10*ROW('Hygiene Data'!I162)),NA())</f>
        <v>#N/A</v>
      </c>
      <c r="BP168" s="506" t="e">
        <f ca="1">+IF(AND(ISNUMBER(OFFSET('Hygiene Data'!$I$7,0,10*ROW('Hygiene Data'!I162))),'Data Summary'!EE168="Yes"),OFFSET('Hygiene Data'!$I$7,0,10*ROW('Hygiene Data'!I162)),NA())</f>
        <v>#N/A</v>
      </c>
      <c r="BQ168" s="506" t="e">
        <f ca="1">+IF(AND(ISNUMBER(OFFSET('Hygiene Data'!$I$9,0,10*ROW('Hygiene Data'!I162))),'Data Summary'!EF168="Yes"),OFFSET('Hygiene Data'!$I$9,0,10*ROW('Hygiene Data'!I162)),NA())</f>
        <v>#N/A</v>
      </c>
    </row>
    <row r="169" spans="1:69" x14ac:dyDescent="0.25">
      <c r="A169" s="502" t="e">
        <f ca="1">+RIGHT('Data Summary'!A169,LEN('Data Summary'!A169)-9)</f>
        <v>#VALUE!</v>
      </c>
      <c r="B169" s="476" t="str">
        <f ca="1">+IF(ISTEXT('Data Summary'!B169),'Data Summary'!B169,"")</f>
        <v/>
      </c>
      <c r="C169" s="503" t="e">
        <f ca="1">+VALUE('Data Summary'!C169)</f>
        <v>#VALUE!</v>
      </c>
      <c r="D169" s="504" t="e">
        <f ca="1">+IF(AND(ISNUMBER(OFFSET('Water Data'!$D$4,0,10*ROW('Water Data'!D163))),'Data Summary'!BS169="Yes"),100-OFFSET('Water Data'!$D$4,0,10*ROW('Water Data'!D163)),NA())</f>
        <v>#N/A</v>
      </c>
      <c r="E169" s="504" t="e">
        <f ca="1">+IF(AND(ISNUMBER(OFFSET('Water Data'!$D$6,0,10*ROW('Water Data'!D163))),'Data Summary'!BT169="Yes"),OFFSET('Water Data'!$D$6,0,10*ROW('Water Data'!D163)),NA())</f>
        <v>#N/A</v>
      </c>
      <c r="F169" s="504" t="e">
        <f ca="1">+IF(AND(ISNUMBER(OFFSET('Water Data'!$D$9,0,10*ROW('Water Data'!D163))),'Data Summary'!BU169="Yes"),OFFSET('Water Data'!$D$9,0,10*ROW('Water Data'!D163)),NA())</f>
        <v>#N/A</v>
      </c>
      <c r="G169" s="504" t="e">
        <f ca="1">+IF(AND(ISNUMBER(OFFSET('Water Data'!$E$4,0,10*ROW('Water Data'!E163))),'Data Summary'!BV169="Yes"),100-OFFSET('Water Data'!$E$4,0,10*ROW('Water Data'!E163)),NA())</f>
        <v>#N/A</v>
      </c>
      <c r="H169" s="504" t="e">
        <f ca="1">+IF(AND(ISNUMBER(OFFSET('Water Data'!$E$6,0,10*ROW('Water Data'!E163))),'Data Summary'!BW169="Yes"),OFFSET('Water Data'!$E$6,0,10*ROW('Water Data'!E163)),NA())</f>
        <v>#N/A</v>
      </c>
      <c r="I169" s="504" t="e">
        <f ca="1">+IF(AND(ISNUMBER(OFFSET('Water Data'!$E$9,0,10*ROW('Water Data'!E163))),'Data Summary'!BX169="Yes"),OFFSET('Water Data'!$E$9,0,10*ROW('Water Data'!E163)),NA())</f>
        <v>#N/A</v>
      </c>
      <c r="J169" s="504" t="e">
        <f ca="1">+IF(AND(ISNUMBER(OFFSET('Water Data'!$F$4,0,10*ROW('Water Data'!F163))),'Data Summary'!BY169="Yes"),100-OFFSET('Water Data'!$F$4,0,10*ROW('Water Data'!F163)),NA())</f>
        <v>#N/A</v>
      </c>
      <c r="K169" s="504" t="e">
        <f ca="1">+IF(AND(ISNUMBER(OFFSET('Water Data'!$F$6,0,10*ROW('Water Data'!F163))),'Data Summary'!BZ169="Yes"),OFFSET('Water Data'!$F$6,0,10*ROW('Water Data'!F163)),NA())</f>
        <v>#N/A</v>
      </c>
      <c r="L169" s="504" t="e">
        <f ca="1">+IF(AND(ISNUMBER(OFFSET('Water Data'!$F$9,0,10*ROW('Water Data'!F163))),'Data Summary'!CA169="Yes"),OFFSET('Water Data'!$F$9,0,10*ROW('Water Data'!F163)),NA())</f>
        <v>#N/A</v>
      </c>
      <c r="M169" s="504" t="e">
        <f ca="1">+IF(AND(ISNUMBER(OFFSET('Water Data'!$G$4,0,10*ROW('Water Data'!G163))),'Data Summary'!CB169="Yes"),100-OFFSET('Water Data'!$G$4,0,10*ROW('Water Data'!G163)),NA())</f>
        <v>#N/A</v>
      </c>
      <c r="N169" s="504" t="e">
        <f ca="1">+IF(AND(ISNUMBER(OFFSET('Water Data'!$G$6,0,10*ROW('Water Data'!G163))),'Data Summary'!CC169="Yes"),OFFSET('Water Data'!$G$6,0,10*ROW('Water Data'!G163)),NA())</f>
        <v>#N/A</v>
      </c>
      <c r="O169" s="504" t="e">
        <f ca="1">+IF(AND(ISNUMBER(OFFSET('Water Data'!$G$9,0,10*ROW('Water Data'!G163))),'Data Summary'!CD169="Yes"),OFFSET('Water Data'!$G$9,0,10*ROW('Water Data'!G163)),NA())</f>
        <v>#N/A</v>
      </c>
      <c r="P169" s="504" t="e">
        <f ca="1">+IF(AND(ISNUMBER(OFFSET('Water Data'!$H$4,0,10*ROW('Water Data'!H163))),'Data Summary'!CE169="Yes"),100-OFFSET('Water Data'!$H$4,0,10*ROW('Water Data'!H163)),NA())</f>
        <v>#N/A</v>
      </c>
      <c r="Q169" s="504" t="e">
        <f ca="1">+IF(AND(ISNUMBER(OFFSET('Water Data'!$H$6,0,10*ROW('Water Data'!H163))),'Data Summary'!CF169="Yes"),OFFSET('Water Data'!$H$6,0,10*ROW('Water Data'!H163)),NA())</f>
        <v>#N/A</v>
      </c>
      <c r="R169" s="504" t="e">
        <f ca="1">+IF(AND(ISNUMBER(OFFSET('Water Data'!$H$9,0,10*ROW('Water Data'!H163))),'Data Summary'!CG169="Yes"),OFFSET('Water Data'!$H$9,0,10*ROW('Water Data'!H163)),NA())</f>
        <v>#N/A</v>
      </c>
      <c r="S169" s="504" t="e">
        <f ca="1">+IF(AND(ISNUMBER(OFFSET('Water Data'!$I$4,0,10*ROW('Water Data'!I163))),'Data Summary'!CH169="Yes"),100-OFFSET('Water Data'!$I$4,0,10*ROW('Water Data'!I163)),NA())</f>
        <v>#N/A</v>
      </c>
      <c r="T169" s="504" t="e">
        <f ca="1">+IF(AND(ISNUMBER(OFFSET('Water Data'!$I$6,0,10*ROW('Water Data'!I163))),'Data Summary'!CI169="Yes"),OFFSET('Water Data'!$I$6,0,10*ROW('Water Data'!I163)),NA())</f>
        <v>#N/A</v>
      </c>
      <c r="U169" s="504" t="e">
        <f ca="1">+IF(AND(ISNUMBER(OFFSET('Water Data'!$I$9,0,10*ROW('Water Data'!I163))),'Data Summary'!CJ169="Yes"),OFFSET('Water Data'!$I$9,0,10*ROW('Water Data'!I163)),NA())</f>
        <v>#N/A</v>
      </c>
      <c r="V169" s="505" t="e">
        <f ca="1">+IF(AND(ISNUMBER(OFFSET('Sanitation Data'!$D$4,0,10*ROW('Sanitation Data'!D163))),'Data Summary'!CK169="Yes"),100-OFFSET('Sanitation Data'!$D$4,0,10*ROW('Sanitation Data'!D163)),NA())</f>
        <v>#N/A</v>
      </c>
      <c r="W169" s="505" t="e">
        <f ca="1">+IF(AND(ISNUMBER(OFFSET('Sanitation Data'!$D$6,0,10*ROW('Sanitation Data'!D163))),'Data Summary'!CL169="Yes"),OFFSET('Sanitation Data'!$D$6,0,10*ROW('Sanitation Data'!D163)),NA())</f>
        <v>#N/A</v>
      </c>
      <c r="X169" s="505" t="e">
        <f ca="1">+IF(AND(ISNUMBER(OFFSET('Sanitation Data'!$D$10,0,10*ROW('Sanitation Data'!D163))),'Data Summary'!CM169="Yes"),OFFSET('Sanitation Data'!$D$10,0,10*ROW('Sanitation Data'!D163)),NA())</f>
        <v>#N/A</v>
      </c>
      <c r="Y169" s="505" t="e">
        <f ca="1">+IF(AND(ISNUMBER(OFFSET('Sanitation Data'!$D$11,0,10*ROW('Sanitation Data'!D163))),'Data Summary'!CN169="Yes"),OFFSET('Sanitation Data'!$D$11,0,10*ROW('Sanitation Data'!D163)),NA())</f>
        <v>#N/A</v>
      </c>
      <c r="Z169" s="505" t="e">
        <f ca="1">+IF(AND(ISNUMBER(OFFSET('Sanitation Data'!$D$12,0,10*ROW('Sanitation Data'!D163))),'Data Summary'!CO169="Yes"),OFFSET('Sanitation Data'!$D$12,0,10*ROW('Sanitation Data'!D163)),NA())</f>
        <v>#N/A</v>
      </c>
      <c r="AA169" s="505" t="e">
        <f ca="1">+IF(AND(ISNUMBER(OFFSET('Sanitation Data'!$E$4,0,10*ROW('Sanitation Data'!E163))),'Data Summary'!CP169="Yes"),100-OFFSET('Sanitation Data'!$E$4,0,10*ROW('Sanitation Data'!E163)),NA())</f>
        <v>#N/A</v>
      </c>
      <c r="AB169" s="505" t="e">
        <f ca="1">+IF(AND(ISNUMBER(OFFSET('Sanitation Data'!$E$6,0,10*ROW('Sanitation Data'!E163))),'Data Summary'!CQ169="Yes"),OFFSET('Sanitation Data'!$E$6,0,10*ROW('Sanitation Data'!E163)),NA())</f>
        <v>#N/A</v>
      </c>
      <c r="AC169" s="505" t="e">
        <f ca="1">+IF(AND(ISNUMBER(OFFSET('Sanitation Data'!$E$10,0,10*ROW('Sanitation Data'!E163))),'Data Summary'!CR169="Yes"),OFFSET('Sanitation Data'!$E$10,0,10*ROW('Sanitation Data'!E163)),NA())</f>
        <v>#N/A</v>
      </c>
      <c r="AD169" s="505" t="e">
        <f ca="1">+IF(AND(ISNUMBER(OFFSET('Sanitation Data'!$E$11,0,10*ROW('Sanitation Data'!E163))),'Data Summary'!CS169="Yes"),OFFSET('Sanitation Data'!$E$11,0,10*ROW('Sanitation Data'!E163)),NA())</f>
        <v>#N/A</v>
      </c>
      <c r="AE169" s="505" t="e">
        <f ca="1">+IF(AND(ISNUMBER(OFFSET('Sanitation Data'!$E$12,0,10*ROW('Sanitation Data'!E163))),'Data Summary'!CT169="Yes"),OFFSET('Sanitation Data'!$E$12,0,10*ROW('Sanitation Data'!E163)),NA())</f>
        <v>#N/A</v>
      </c>
      <c r="AF169" s="505" t="e">
        <f ca="1">+IF(AND(ISNUMBER(OFFSET('Sanitation Data'!$F$4,0,10*ROW('Sanitation Data'!F163))),'Data Summary'!CU169="Yes"),100-OFFSET('Sanitation Data'!$F$4,0,10*ROW('Sanitation Data'!F163)),NA())</f>
        <v>#N/A</v>
      </c>
      <c r="AG169" s="505" t="e">
        <f ca="1">+IF(AND(ISNUMBER(OFFSET('Sanitation Data'!$F$6,0,10*ROW('Sanitation Data'!F163))),'Data Summary'!CV169="Yes"),OFFSET('Sanitation Data'!$F$6,0,10*ROW('Sanitation Data'!F163)),NA())</f>
        <v>#N/A</v>
      </c>
      <c r="AH169" s="505" t="e">
        <f ca="1">+IF(AND(ISNUMBER(OFFSET('Sanitation Data'!$F$10,0,10*ROW('Sanitation Data'!F163))),'Data Summary'!CW169="Yes"),OFFSET('Sanitation Data'!$F$10,0,10*ROW('Sanitation Data'!F163)),NA())</f>
        <v>#N/A</v>
      </c>
      <c r="AI169" s="505" t="e">
        <f ca="1">+IF(AND(ISNUMBER(OFFSET('Sanitation Data'!$F$11,0,10*ROW('Sanitation Data'!F163))),'Data Summary'!CX169="Yes"),OFFSET('Sanitation Data'!$F$11,0,10*ROW('Sanitation Data'!F163)),NA())</f>
        <v>#N/A</v>
      </c>
      <c r="AJ169" s="505" t="e">
        <f ca="1">+IF(AND(ISNUMBER(OFFSET('Sanitation Data'!$F$12,0,10*ROW('Sanitation Data'!F163))),'Data Summary'!CY169="Yes"),OFFSET('Sanitation Data'!$F$12,0,10*ROW('Sanitation Data'!F163)),NA())</f>
        <v>#N/A</v>
      </c>
      <c r="AK169" s="505" t="e">
        <f ca="1">+IF(AND(ISNUMBER(OFFSET('Sanitation Data'!$G$4,0,10*ROW('Sanitation Data'!G163))),'Data Summary'!CZ169="Yes"),100-OFFSET('Sanitation Data'!$G$4,0,10*ROW('Sanitation Data'!G163)),NA())</f>
        <v>#N/A</v>
      </c>
      <c r="AL169" s="505" t="e">
        <f ca="1">+IF(AND(ISNUMBER(OFFSET('Sanitation Data'!$G$6,0,10*ROW('Sanitation Data'!G163))),'Data Summary'!DA169="Yes"),OFFSET('Sanitation Data'!$G$6,0,10*ROW('Sanitation Data'!G163)),NA())</f>
        <v>#N/A</v>
      </c>
      <c r="AM169" s="505" t="e">
        <f ca="1">+IF(AND(ISNUMBER(OFFSET('Sanitation Data'!$G$10,0,10*ROW('Sanitation Data'!G163))),'Data Summary'!DB169="Yes"),OFFSET('Sanitation Data'!$G$10,0,10*ROW('Sanitation Data'!G163)),NA())</f>
        <v>#N/A</v>
      </c>
      <c r="AN169" s="505" t="e">
        <f ca="1">+IF(AND(ISNUMBER(OFFSET('Sanitation Data'!$G$11,0,10*ROW('Sanitation Data'!G163))),'Data Summary'!DC169="Yes"),OFFSET('Sanitation Data'!$G$11,0,10*ROW('Sanitation Data'!G163)),NA())</f>
        <v>#N/A</v>
      </c>
      <c r="AO169" s="505" t="e">
        <f ca="1">+IF(AND(ISNUMBER(OFFSET('Sanitation Data'!$G$12,0,10*ROW('Sanitation Data'!G163))),'Data Summary'!DD169="Yes"),OFFSET('Sanitation Data'!$G$12,0,10*ROW('Sanitation Data'!G163)),NA())</f>
        <v>#N/A</v>
      </c>
      <c r="AP169" s="505" t="e">
        <f ca="1">+IF(AND(ISNUMBER(OFFSET('Sanitation Data'!$H$4,0,10*ROW('Sanitation Data'!H163))),'Data Summary'!DE169="Yes"),100-OFFSET('Sanitation Data'!$H$4,0,10*ROW('Sanitation Data'!H163)),NA())</f>
        <v>#N/A</v>
      </c>
      <c r="AQ169" s="505" t="e">
        <f ca="1">+IF(AND(ISNUMBER(OFFSET('Sanitation Data'!$H$6,0,10*ROW('Sanitation Data'!H163))),'Data Summary'!DF169="Yes"),OFFSET('Sanitation Data'!$H$6,0,10*ROW('Sanitation Data'!H163)),NA())</f>
        <v>#N/A</v>
      </c>
      <c r="AR169" s="505" t="e">
        <f ca="1">+IF(AND(ISNUMBER(OFFSET('Sanitation Data'!$H$10,0,10*ROW('Sanitation Data'!H163))),'Data Summary'!DG169="Yes"),OFFSET('Sanitation Data'!$H$10,0,10*ROW('Sanitation Data'!H163)),NA())</f>
        <v>#N/A</v>
      </c>
      <c r="AS169" s="505" t="e">
        <f ca="1">+IF(AND(ISNUMBER(OFFSET('Sanitation Data'!$H$11,0,10*ROW('Sanitation Data'!H163))),'Data Summary'!DH169="Yes"),OFFSET('Sanitation Data'!$H$11,0,10*ROW('Sanitation Data'!H163)),NA())</f>
        <v>#N/A</v>
      </c>
      <c r="AT169" s="505" t="e">
        <f ca="1">+IF(AND(ISNUMBER(OFFSET('Sanitation Data'!$H$12,0,10*ROW('Sanitation Data'!H163))),'Data Summary'!DI169="Yes"),OFFSET('Sanitation Data'!$H$12,0,10*ROW('Sanitation Data'!H163)),NA())</f>
        <v>#N/A</v>
      </c>
      <c r="AU169" s="505" t="e">
        <f ca="1">+IF(AND(ISNUMBER(OFFSET('Sanitation Data'!$I$4,0,10*ROW('Sanitation Data'!I163))),'Data Summary'!DJ169="Yes"),100-OFFSET('Sanitation Data'!$I$4,0,10*ROW('Sanitation Data'!I163)),NA())</f>
        <v>#N/A</v>
      </c>
      <c r="AV169" s="505" t="e">
        <f ca="1">+IF(AND(ISNUMBER(OFFSET('Sanitation Data'!$I$6,0,10*ROW('Sanitation Data'!I163))),'Data Summary'!DK169="Yes"),OFFSET('Sanitation Data'!$I$6,0,10*ROW('Sanitation Data'!I163)),NA())</f>
        <v>#N/A</v>
      </c>
      <c r="AW169" s="505" t="e">
        <f ca="1">+IF(AND(ISNUMBER(OFFSET('Sanitation Data'!$I$10,0,10*ROW('Sanitation Data'!I163))),'Data Summary'!DL169="Yes"),OFFSET('Sanitation Data'!$I$10,0,10*ROW('Sanitation Data'!I163)),NA())</f>
        <v>#N/A</v>
      </c>
      <c r="AX169" s="505" t="e">
        <f ca="1">+IF(AND(ISNUMBER(OFFSET('Sanitation Data'!$I$11,0,10*ROW('Sanitation Data'!I163))),'Data Summary'!DM169="Yes"),OFFSET('Sanitation Data'!$I$11,0,10*ROW('Sanitation Data'!I163)),NA())</f>
        <v>#N/A</v>
      </c>
      <c r="AY169" s="505" t="e">
        <f ca="1">+IF(AND(ISNUMBER(OFFSET('Sanitation Data'!$I$12,0,10*ROW('Sanitation Data'!I163))),'Data Summary'!DN169="Yes"),OFFSET('Sanitation Data'!$I$12,0,10*ROW('Sanitation Data'!I163)),NA())</f>
        <v>#N/A</v>
      </c>
      <c r="AZ169" s="506" t="e">
        <f ca="1">+IF(AND(ISNUMBER(OFFSET('Hygiene Data'!$D$5,0,10*ROW('Hygiene Data'!D163))),'Data Summary'!DO169="Yes"),OFFSET('Hygiene Data'!$D$5,0,10*ROW('Hygiene Data'!D163)),NA())</f>
        <v>#N/A</v>
      </c>
      <c r="BA169" s="506" t="e">
        <f ca="1">+IF(AND(ISNUMBER(OFFSET('Hygiene Data'!$D$7,0,10*ROW('Hygiene Data'!D163))),'Data Summary'!DP169="Yes"),OFFSET('Hygiene Data'!$D$7,0,10*ROW('Hygiene Data'!D163)),NA())</f>
        <v>#N/A</v>
      </c>
      <c r="BB169" s="506" t="e">
        <f ca="1">+IF(AND(ISNUMBER(OFFSET('Hygiene Data'!$D$9,0,10*ROW('Hygiene Data'!D163))),'Data Summary'!DQ169="Yes"),OFFSET('Hygiene Data'!$D$9,0,10*ROW('Hygiene Data'!D163)),NA())</f>
        <v>#N/A</v>
      </c>
      <c r="BC169" s="506" t="e">
        <f ca="1">+IF(AND(ISNUMBER(OFFSET('Hygiene Data'!$E$5,0,10*ROW('Hygiene Data'!E163))),'Data Summary'!DR169="Yes"),OFFSET('Hygiene Data'!$E$5,0,10*ROW('Hygiene Data'!E163)),NA())</f>
        <v>#N/A</v>
      </c>
      <c r="BD169" s="506" t="e">
        <f ca="1">+IF(AND(ISNUMBER(OFFSET('Hygiene Data'!$E$7,0,10*ROW('Hygiene Data'!E163))),'Data Summary'!DS169="Yes"),OFFSET('Hygiene Data'!$E$7,0,10*ROW('Hygiene Data'!E163)),NA())</f>
        <v>#N/A</v>
      </c>
      <c r="BE169" s="506" t="e">
        <f ca="1">+IF(AND(ISNUMBER(OFFSET('Hygiene Data'!$E$9,0,10*ROW('Hygiene Data'!E163))),'Data Summary'!DT169="Yes"),OFFSET('Hygiene Data'!$E$9,0,10*ROW('Hygiene Data'!E163)),NA())</f>
        <v>#N/A</v>
      </c>
      <c r="BF169" s="506" t="e">
        <f ca="1">+IF(AND(ISNUMBER(OFFSET('Hygiene Data'!$F$5,0,10*ROW('Hygiene Data'!F163))),'Data Summary'!DU169="Yes"),OFFSET('Hygiene Data'!$F$5,0,10*ROW('Hygiene Data'!F163)),NA())</f>
        <v>#N/A</v>
      </c>
      <c r="BG169" s="506" t="e">
        <f ca="1">+IF(AND(ISNUMBER(OFFSET('Hygiene Data'!$F$7,0,10*ROW('Hygiene Data'!F163))),'Data Summary'!DV169="Yes"),OFFSET('Hygiene Data'!$F$7,0,10*ROW('Hygiene Data'!F163)),NA())</f>
        <v>#N/A</v>
      </c>
      <c r="BH169" s="506" t="e">
        <f ca="1">+IF(AND(ISNUMBER(OFFSET('Hygiene Data'!$F$9,0,10*ROW('Hygiene Data'!F163))),'Data Summary'!DW169="Yes"),OFFSET('Hygiene Data'!$F$9,0,10*ROW('Hygiene Data'!F163)),NA())</f>
        <v>#N/A</v>
      </c>
      <c r="BI169" s="506" t="e">
        <f ca="1">+IF(AND(ISNUMBER(OFFSET('Hygiene Data'!$G$5,0,10*ROW('Hygiene Data'!G163))),'Data Summary'!DX169="Yes"),OFFSET('Hygiene Data'!$G$5,0,10*ROW('Hygiene Data'!G163)),NA())</f>
        <v>#N/A</v>
      </c>
      <c r="BJ169" s="506" t="e">
        <f ca="1">+IF(AND(ISNUMBER(OFFSET('Hygiene Data'!$G$7,0,10*ROW('Hygiene Data'!G163))),'Data Summary'!DY169="Yes"),OFFSET('Hygiene Data'!$G$7,0,10*ROW('Hygiene Data'!G163)),NA())</f>
        <v>#N/A</v>
      </c>
      <c r="BK169" s="506" t="e">
        <f ca="1">+IF(AND(ISNUMBER(OFFSET('Hygiene Data'!$G$9,0,10*ROW('Hygiene Data'!G163))),'Data Summary'!DZ169="Yes"),OFFSET('Hygiene Data'!$G$9,0,10*ROW('Hygiene Data'!G163)),NA())</f>
        <v>#N/A</v>
      </c>
      <c r="BL169" s="506" t="e">
        <f ca="1">+IF(AND(ISNUMBER(OFFSET('Hygiene Data'!$H$5,0,10*ROW('Hygiene Data'!H163))),'Data Summary'!EA169="Yes"),OFFSET('Hygiene Data'!$H$5,0,10*ROW('Hygiene Data'!H163)),NA())</f>
        <v>#N/A</v>
      </c>
      <c r="BM169" s="506" t="e">
        <f ca="1">+IF(AND(ISNUMBER(OFFSET('Hygiene Data'!$H$7,0,10*ROW('Hygiene Data'!H163))),'Data Summary'!EB169="Yes"),OFFSET('Hygiene Data'!$H$7,0,10*ROW('Hygiene Data'!H163)),NA())</f>
        <v>#N/A</v>
      </c>
      <c r="BN169" s="506" t="e">
        <f ca="1">+IF(AND(ISNUMBER(OFFSET('Hygiene Data'!$H$9,0,10*ROW('Hygiene Data'!H163))),'Data Summary'!EC169="Yes"),OFFSET('Hygiene Data'!$H$9,0,10*ROW('Hygiene Data'!H163)),NA())</f>
        <v>#N/A</v>
      </c>
      <c r="BO169" s="506" t="e">
        <f ca="1">+IF(AND(ISNUMBER(OFFSET('Hygiene Data'!$I$5,0,10*ROW('Hygiene Data'!I163))),'Data Summary'!ED169="Yes"),OFFSET('Hygiene Data'!$I$5,0,10*ROW('Hygiene Data'!I163)),NA())</f>
        <v>#N/A</v>
      </c>
      <c r="BP169" s="506" t="e">
        <f ca="1">+IF(AND(ISNUMBER(OFFSET('Hygiene Data'!$I$7,0,10*ROW('Hygiene Data'!I163))),'Data Summary'!EE169="Yes"),OFFSET('Hygiene Data'!$I$7,0,10*ROW('Hygiene Data'!I163)),NA())</f>
        <v>#N/A</v>
      </c>
      <c r="BQ169" s="506" t="e">
        <f ca="1">+IF(AND(ISNUMBER(OFFSET('Hygiene Data'!$I$9,0,10*ROW('Hygiene Data'!I163))),'Data Summary'!EF169="Yes"),OFFSET('Hygiene Data'!$I$9,0,10*ROW('Hygiene Data'!I163)),NA())</f>
        <v>#N/A</v>
      </c>
    </row>
    <row r="170" spans="1:69" x14ac:dyDescent="0.25">
      <c r="A170" s="502" t="e">
        <f ca="1">+RIGHT('Data Summary'!A170,LEN('Data Summary'!A170)-9)</f>
        <v>#VALUE!</v>
      </c>
      <c r="B170" s="476" t="str">
        <f ca="1">+IF(ISTEXT('Data Summary'!B170),'Data Summary'!B170,"")</f>
        <v/>
      </c>
      <c r="C170" s="503" t="e">
        <f ca="1">+VALUE('Data Summary'!C170)</f>
        <v>#VALUE!</v>
      </c>
      <c r="D170" s="504" t="e">
        <f ca="1">+IF(AND(ISNUMBER(OFFSET('Water Data'!$D$4,0,10*ROW('Water Data'!D164))),'Data Summary'!BS170="Yes"),100-OFFSET('Water Data'!$D$4,0,10*ROW('Water Data'!D164)),NA())</f>
        <v>#N/A</v>
      </c>
      <c r="E170" s="504" t="e">
        <f ca="1">+IF(AND(ISNUMBER(OFFSET('Water Data'!$D$6,0,10*ROW('Water Data'!D164))),'Data Summary'!BT170="Yes"),OFFSET('Water Data'!$D$6,0,10*ROW('Water Data'!D164)),NA())</f>
        <v>#N/A</v>
      </c>
      <c r="F170" s="504" t="e">
        <f ca="1">+IF(AND(ISNUMBER(OFFSET('Water Data'!$D$9,0,10*ROW('Water Data'!D164))),'Data Summary'!BU170="Yes"),OFFSET('Water Data'!$D$9,0,10*ROW('Water Data'!D164)),NA())</f>
        <v>#N/A</v>
      </c>
      <c r="G170" s="504" t="e">
        <f ca="1">+IF(AND(ISNUMBER(OFFSET('Water Data'!$E$4,0,10*ROW('Water Data'!E164))),'Data Summary'!BV170="Yes"),100-OFFSET('Water Data'!$E$4,0,10*ROW('Water Data'!E164)),NA())</f>
        <v>#N/A</v>
      </c>
      <c r="H170" s="504" t="e">
        <f ca="1">+IF(AND(ISNUMBER(OFFSET('Water Data'!$E$6,0,10*ROW('Water Data'!E164))),'Data Summary'!BW170="Yes"),OFFSET('Water Data'!$E$6,0,10*ROW('Water Data'!E164)),NA())</f>
        <v>#N/A</v>
      </c>
      <c r="I170" s="504" t="e">
        <f ca="1">+IF(AND(ISNUMBER(OFFSET('Water Data'!$E$9,0,10*ROW('Water Data'!E164))),'Data Summary'!BX170="Yes"),OFFSET('Water Data'!$E$9,0,10*ROW('Water Data'!E164)),NA())</f>
        <v>#N/A</v>
      </c>
      <c r="J170" s="504" t="e">
        <f ca="1">+IF(AND(ISNUMBER(OFFSET('Water Data'!$F$4,0,10*ROW('Water Data'!F164))),'Data Summary'!BY170="Yes"),100-OFFSET('Water Data'!$F$4,0,10*ROW('Water Data'!F164)),NA())</f>
        <v>#N/A</v>
      </c>
      <c r="K170" s="504" t="e">
        <f ca="1">+IF(AND(ISNUMBER(OFFSET('Water Data'!$F$6,0,10*ROW('Water Data'!F164))),'Data Summary'!BZ170="Yes"),OFFSET('Water Data'!$F$6,0,10*ROW('Water Data'!F164)),NA())</f>
        <v>#N/A</v>
      </c>
      <c r="L170" s="504" t="e">
        <f ca="1">+IF(AND(ISNUMBER(OFFSET('Water Data'!$F$9,0,10*ROW('Water Data'!F164))),'Data Summary'!CA170="Yes"),OFFSET('Water Data'!$F$9,0,10*ROW('Water Data'!F164)),NA())</f>
        <v>#N/A</v>
      </c>
      <c r="M170" s="504" t="e">
        <f ca="1">+IF(AND(ISNUMBER(OFFSET('Water Data'!$G$4,0,10*ROW('Water Data'!G164))),'Data Summary'!CB170="Yes"),100-OFFSET('Water Data'!$G$4,0,10*ROW('Water Data'!G164)),NA())</f>
        <v>#N/A</v>
      </c>
      <c r="N170" s="504" t="e">
        <f ca="1">+IF(AND(ISNUMBER(OFFSET('Water Data'!$G$6,0,10*ROW('Water Data'!G164))),'Data Summary'!CC170="Yes"),OFFSET('Water Data'!$G$6,0,10*ROW('Water Data'!G164)),NA())</f>
        <v>#N/A</v>
      </c>
      <c r="O170" s="504" t="e">
        <f ca="1">+IF(AND(ISNUMBER(OFFSET('Water Data'!$G$9,0,10*ROW('Water Data'!G164))),'Data Summary'!CD170="Yes"),OFFSET('Water Data'!$G$9,0,10*ROW('Water Data'!G164)),NA())</f>
        <v>#N/A</v>
      </c>
      <c r="P170" s="504" t="e">
        <f ca="1">+IF(AND(ISNUMBER(OFFSET('Water Data'!$H$4,0,10*ROW('Water Data'!H164))),'Data Summary'!CE170="Yes"),100-OFFSET('Water Data'!$H$4,0,10*ROW('Water Data'!H164)),NA())</f>
        <v>#N/A</v>
      </c>
      <c r="Q170" s="504" t="e">
        <f ca="1">+IF(AND(ISNUMBER(OFFSET('Water Data'!$H$6,0,10*ROW('Water Data'!H164))),'Data Summary'!CF170="Yes"),OFFSET('Water Data'!$H$6,0,10*ROW('Water Data'!H164)),NA())</f>
        <v>#N/A</v>
      </c>
      <c r="R170" s="504" t="e">
        <f ca="1">+IF(AND(ISNUMBER(OFFSET('Water Data'!$H$9,0,10*ROW('Water Data'!H164))),'Data Summary'!CG170="Yes"),OFFSET('Water Data'!$H$9,0,10*ROW('Water Data'!H164)),NA())</f>
        <v>#N/A</v>
      </c>
      <c r="S170" s="504" t="e">
        <f ca="1">+IF(AND(ISNUMBER(OFFSET('Water Data'!$I$4,0,10*ROW('Water Data'!I164))),'Data Summary'!CH170="Yes"),100-OFFSET('Water Data'!$I$4,0,10*ROW('Water Data'!I164)),NA())</f>
        <v>#N/A</v>
      </c>
      <c r="T170" s="504" t="e">
        <f ca="1">+IF(AND(ISNUMBER(OFFSET('Water Data'!$I$6,0,10*ROW('Water Data'!I164))),'Data Summary'!CI170="Yes"),OFFSET('Water Data'!$I$6,0,10*ROW('Water Data'!I164)),NA())</f>
        <v>#N/A</v>
      </c>
      <c r="U170" s="504" t="e">
        <f ca="1">+IF(AND(ISNUMBER(OFFSET('Water Data'!$I$9,0,10*ROW('Water Data'!I164))),'Data Summary'!CJ170="Yes"),OFFSET('Water Data'!$I$9,0,10*ROW('Water Data'!I164)),NA())</f>
        <v>#N/A</v>
      </c>
      <c r="V170" s="505" t="e">
        <f ca="1">+IF(AND(ISNUMBER(OFFSET('Sanitation Data'!$D$4,0,10*ROW('Sanitation Data'!D164))),'Data Summary'!CK170="Yes"),100-OFFSET('Sanitation Data'!$D$4,0,10*ROW('Sanitation Data'!D164)),NA())</f>
        <v>#N/A</v>
      </c>
      <c r="W170" s="505" t="e">
        <f ca="1">+IF(AND(ISNUMBER(OFFSET('Sanitation Data'!$D$6,0,10*ROW('Sanitation Data'!D164))),'Data Summary'!CL170="Yes"),OFFSET('Sanitation Data'!$D$6,0,10*ROW('Sanitation Data'!D164)),NA())</f>
        <v>#N/A</v>
      </c>
      <c r="X170" s="505" t="e">
        <f ca="1">+IF(AND(ISNUMBER(OFFSET('Sanitation Data'!$D$10,0,10*ROW('Sanitation Data'!D164))),'Data Summary'!CM170="Yes"),OFFSET('Sanitation Data'!$D$10,0,10*ROW('Sanitation Data'!D164)),NA())</f>
        <v>#N/A</v>
      </c>
      <c r="Y170" s="505" t="e">
        <f ca="1">+IF(AND(ISNUMBER(OFFSET('Sanitation Data'!$D$11,0,10*ROW('Sanitation Data'!D164))),'Data Summary'!CN170="Yes"),OFFSET('Sanitation Data'!$D$11,0,10*ROW('Sanitation Data'!D164)),NA())</f>
        <v>#N/A</v>
      </c>
      <c r="Z170" s="505" t="e">
        <f ca="1">+IF(AND(ISNUMBER(OFFSET('Sanitation Data'!$D$12,0,10*ROW('Sanitation Data'!D164))),'Data Summary'!CO170="Yes"),OFFSET('Sanitation Data'!$D$12,0,10*ROW('Sanitation Data'!D164)),NA())</f>
        <v>#N/A</v>
      </c>
      <c r="AA170" s="505" t="e">
        <f ca="1">+IF(AND(ISNUMBER(OFFSET('Sanitation Data'!$E$4,0,10*ROW('Sanitation Data'!E164))),'Data Summary'!CP170="Yes"),100-OFFSET('Sanitation Data'!$E$4,0,10*ROW('Sanitation Data'!E164)),NA())</f>
        <v>#N/A</v>
      </c>
      <c r="AB170" s="505" t="e">
        <f ca="1">+IF(AND(ISNUMBER(OFFSET('Sanitation Data'!$E$6,0,10*ROW('Sanitation Data'!E164))),'Data Summary'!CQ170="Yes"),OFFSET('Sanitation Data'!$E$6,0,10*ROW('Sanitation Data'!E164)),NA())</f>
        <v>#N/A</v>
      </c>
      <c r="AC170" s="505" t="e">
        <f ca="1">+IF(AND(ISNUMBER(OFFSET('Sanitation Data'!$E$10,0,10*ROW('Sanitation Data'!E164))),'Data Summary'!CR170="Yes"),OFFSET('Sanitation Data'!$E$10,0,10*ROW('Sanitation Data'!E164)),NA())</f>
        <v>#N/A</v>
      </c>
      <c r="AD170" s="505" t="e">
        <f ca="1">+IF(AND(ISNUMBER(OFFSET('Sanitation Data'!$E$11,0,10*ROW('Sanitation Data'!E164))),'Data Summary'!CS170="Yes"),OFFSET('Sanitation Data'!$E$11,0,10*ROW('Sanitation Data'!E164)),NA())</f>
        <v>#N/A</v>
      </c>
      <c r="AE170" s="505" t="e">
        <f ca="1">+IF(AND(ISNUMBER(OFFSET('Sanitation Data'!$E$12,0,10*ROW('Sanitation Data'!E164))),'Data Summary'!CT170="Yes"),OFFSET('Sanitation Data'!$E$12,0,10*ROW('Sanitation Data'!E164)),NA())</f>
        <v>#N/A</v>
      </c>
      <c r="AF170" s="505" t="e">
        <f ca="1">+IF(AND(ISNUMBER(OFFSET('Sanitation Data'!$F$4,0,10*ROW('Sanitation Data'!F164))),'Data Summary'!CU170="Yes"),100-OFFSET('Sanitation Data'!$F$4,0,10*ROW('Sanitation Data'!F164)),NA())</f>
        <v>#N/A</v>
      </c>
      <c r="AG170" s="505" t="e">
        <f ca="1">+IF(AND(ISNUMBER(OFFSET('Sanitation Data'!$F$6,0,10*ROW('Sanitation Data'!F164))),'Data Summary'!CV170="Yes"),OFFSET('Sanitation Data'!$F$6,0,10*ROW('Sanitation Data'!F164)),NA())</f>
        <v>#N/A</v>
      </c>
      <c r="AH170" s="505" t="e">
        <f ca="1">+IF(AND(ISNUMBER(OFFSET('Sanitation Data'!$F$10,0,10*ROW('Sanitation Data'!F164))),'Data Summary'!CW170="Yes"),OFFSET('Sanitation Data'!$F$10,0,10*ROW('Sanitation Data'!F164)),NA())</f>
        <v>#N/A</v>
      </c>
      <c r="AI170" s="505" t="e">
        <f ca="1">+IF(AND(ISNUMBER(OFFSET('Sanitation Data'!$F$11,0,10*ROW('Sanitation Data'!F164))),'Data Summary'!CX170="Yes"),OFFSET('Sanitation Data'!$F$11,0,10*ROW('Sanitation Data'!F164)),NA())</f>
        <v>#N/A</v>
      </c>
      <c r="AJ170" s="505" t="e">
        <f ca="1">+IF(AND(ISNUMBER(OFFSET('Sanitation Data'!$F$12,0,10*ROW('Sanitation Data'!F164))),'Data Summary'!CY170="Yes"),OFFSET('Sanitation Data'!$F$12,0,10*ROW('Sanitation Data'!F164)),NA())</f>
        <v>#N/A</v>
      </c>
      <c r="AK170" s="505" t="e">
        <f ca="1">+IF(AND(ISNUMBER(OFFSET('Sanitation Data'!$G$4,0,10*ROW('Sanitation Data'!G164))),'Data Summary'!CZ170="Yes"),100-OFFSET('Sanitation Data'!$G$4,0,10*ROW('Sanitation Data'!G164)),NA())</f>
        <v>#N/A</v>
      </c>
      <c r="AL170" s="505" t="e">
        <f ca="1">+IF(AND(ISNUMBER(OFFSET('Sanitation Data'!$G$6,0,10*ROW('Sanitation Data'!G164))),'Data Summary'!DA170="Yes"),OFFSET('Sanitation Data'!$G$6,0,10*ROW('Sanitation Data'!G164)),NA())</f>
        <v>#N/A</v>
      </c>
      <c r="AM170" s="505" t="e">
        <f ca="1">+IF(AND(ISNUMBER(OFFSET('Sanitation Data'!$G$10,0,10*ROW('Sanitation Data'!G164))),'Data Summary'!DB170="Yes"),OFFSET('Sanitation Data'!$G$10,0,10*ROW('Sanitation Data'!G164)),NA())</f>
        <v>#N/A</v>
      </c>
      <c r="AN170" s="505" t="e">
        <f ca="1">+IF(AND(ISNUMBER(OFFSET('Sanitation Data'!$G$11,0,10*ROW('Sanitation Data'!G164))),'Data Summary'!DC170="Yes"),OFFSET('Sanitation Data'!$G$11,0,10*ROW('Sanitation Data'!G164)),NA())</f>
        <v>#N/A</v>
      </c>
      <c r="AO170" s="505" t="e">
        <f ca="1">+IF(AND(ISNUMBER(OFFSET('Sanitation Data'!$G$12,0,10*ROW('Sanitation Data'!G164))),'Data Summary'!DD170="Yes"),OFFSET('Sanitation Data'!$G$12,0,10*ROW('Sanitation Data'!G164)),NA())</f>
        <v>#N/A</v>
      </c>
      <c r="AP170" s="505" t="e">
        <f ca="1">+IF(AND(ISNUMBER(OFFSET('Sanitation Data'!$H$4,0,10*ROW('Sanitation Data'!H164))),'Data Summary'!DE170="Yes"),100-OFFSET('Sanitation Data'!$H$4,0,10*ROW('Sanitation Data'!H164)),NA())</f>
        <v>#N/A</v>
      </c>
      <c r="AQ170" s="505" t="e">
        <f ca="1">+IF(AND(ISNUMBER(OFFSET('Sanitation Data'!$H$6,0,10*ROW('Sanitation Data'!H164))),'Data Summary'!DF170="Yes"),OFFSET('Sanitation Data'!$H$6,0,10*ROW('Sanitation Data'!H164)),NA())</f>
        <v>#N/A</v>
      </c>
      <c r="AR170" s="505" t="e">
        <f ca="1">+IF(AND(ISNUMBER(OFFSET('Sanitation Data'!$H$10,0,10*ROW('Sanitation Data'!H164))),'Data Summary'!DG170="Yes"),OFFSET('Sanitation Data'!$H$10,0,10*ROW('Sanitation Data'!H164)),NA())</f>
        <v>#N/A</v>
      </c>
      <c r="AS170" s="505" t="e">
        <f ca="1">+IF(AND(ISNUMBER(OFFSET('Sanitation Data'!$H$11,0,10*ROW('Sanitation Data'!H164))),'Data Summary'!DH170="Yes"),OFFSET('Sanitation Data'!$H$11,0,10*ROW('Sanitation Data'!H164)),NA())</f>
        <v>#N/A</v>
      </c>
      <c r="AT170" s="505" t="e">
        <f ca="1">+IF(AND(ISNUMBER(OFFSET('Sanitation Data'!$H$12,0,10*ROW('Sanitation Data'!H164))),'Data Summary'!DI170="Yes"),OFFSET('Sanitation Data'!$H$12,0,10*ROW('Sanitation Data'!H164)),NA())</f>
        <v>#N/A</v>
      </c>
      <c r="AU170" s="505" t="e">
        <f ca="1">+IF(AND(ISNUMBER(OFFSET('Sanitation Data'!$I$4,0,10*ROW('Sanitation Data'!I164))),'Data Summary'!DJ170="Yes"),100-OFFSET('Sanitation Data'!$I$4,0,10*ROW('Sanitation Data'!I164)),NA())</f>
        <v>#N/A</v>
      </c>
      <c r="AV170" s="505" t="e">
        <f ca="1">+IF(AND(ISNUMBER(OFFSET('Sanitation Data'!$I$6,0,10*ROW('Sanitation Data'!I164))),'Data Summary'!DK170="Yes"),OFFSET('Sanitation Data'!$I$6,0,10*ROW('Sanitation Data'!I164)),NA())</f>
        <v>#N/A</v>
      </c>
      <c r="AW170" s="505" t="e">
        <f ca="1">+IF(AND(ISNUMBER(OFFSET('Sanitation Data'!$I$10,0,10*ROW('Sanitation Data'!I164))),'Data Summary'!DL170="Yes"),OFFSET('Sanitation Data'!$I$10,0,10*ROW('Sanitation Data'!I164)),NA())</f>
        <v>#N/A</v>
      </c>
      <c r="AX170" s="505" t="e">
        <f ca="1">+IF(AND(ISNUMBER(OFFSET('Sanitation Data'!$I$11,0,10*ROW('Sanitation Data'!I164))),'Data Summary'!DM170="Yes"),OFFSET('Sanitation Data'!$I$11,0,10*ROW('Sanitation Data'!I164)),NA())</f>
        <v>#N/A</v>
      </c>
      <c r="AY170" s="505" t="e">
        <f ca="1">+IF(AND(ISNUMBER(OFFSET('Sanitation Data'!$I$12,0,10*ROW('Sanitation Data'!I164))),'Data Summary'!DN170="Yes"),OFFSET('Sanitation Data'!$I$12,0,10*ROW('Sanitation Data'!I164)),NA())</f>
        <v>#N/A</v>
      </c>
      <c r="AZ170" s="506" t="e">
        <f ca="1">+IF(AND(ISNUMBER(OFFSET('Hygiene Data'!$D$5,0,10*ROW('Hygiene Data'!D164))),'Data Summary'!DO170="Yes"),OFFSET('Hygiene Data'!$D$5,0,10*ROW('Hygiene Data'!D164)),NA())</f>
        <v>#N/A</v>
      </c>
      <c r="BA170" s="506" t="e">
        <f ca="1">+IF(AND(ISNUMBER(OFFSET('Hygiene Data'!$D$7,0,10*ROW('Hygiene Data'!D164))),'Data Summary'!DP170="Yes"),OFFSET('Hygiene Data'!$D$7,0,10*ROW('Hygiene Data'!D164)),NA())</f>
        <v>#N/A</v>
      </c>
      <c r="BB170" s="506" t="e">
        <f ca="1">+IF(AND(ISNUMBER(OFFSET('Hygiene Data'!$D$9,0,10*ROW('Hygiene Data'!D164))),'Data Summary'!DQ170="Yes"),OFFSET('Hygiene Data'!$D$9,0,10*ROW('Hygiene Data'!D164)),NA())</f>
        <v>#N/A</v>
      </c>
      <c r="BC170" s="506" t="e">
        <f ca="1">+IF(AND(ISNUMBER(OFFSET('Hygiene Data'!$E$5,0,10*ROW('Hygiene Data'!E164))),'Data Summary'!DR170="Yes"),OFFSET('Hygiene Data'!$E$5,0,10*ROW('Hygiene Data'!E164)),NA())</f>
        <v>#N/A</v>
      </c>
      <c r="BD170" s="506" t="e">
        <f ca="1">+IF(AND(ISNUMBER(OFFSET('Hygiene Data'!$E$7,0,10*ROW('Hygiene Data'!E164))),'Data Summary'!DS170="Yes"),OFFSET('Hygiene Data'!$E$7,0,10*ROW('Hygiene Data'!E164)),NA())</f>
        <v>#N/A</v>
      </c>
      <c r="BE170" s="506" t="e">
        <f ca="1">+IF(AND(ISNUMBER(OFFSET('Hygiene Data'!$E$9,0,10*ROW('Hygiene Data'!E164))),'Data Summary'!DT170="Yes"),OFFSET('Hygiene Data'!$E$9,0,10*ROW('Hygiene Data'!E164)),NA())</f>
        <v>#N/A</v>
      </c>
      <c r="BF170" s="506" t="e">
        <f ca="1">+IF(AND(ISNUMBER(OFFSET('Hygiene Data'!$F$5,0,10*ROW('Hygiene Data'!F164))),'Data Summary'!DU170="Yes"),OFFSET('Hygiene Data'!$F$5,0,10*ROW('Hygiene Data'!F164)),NA())</f>
        <v>#N/A</v>
      </c>
      <c r="BG170" s="506" t="e">
        <f ca="1">+IF(AND(ISNUMBER(OFFSET('Hygiene Data'!$F$7,0,10*ROW('Hygiene Data'!F164))),'Data Summary'!DV170="Yes"),OFFSET('Hygiene Data'!$F$7,0,10*ROW('Hygiene Data'!F164)),NA())</f>
        <v>#N/A</v>
      </c>
      <c r="BH170" s="506" t="e">
        <f ca="1">+IF(AND(ISNUMBER(OFFSET('Hygiene Data'!$F$9,0,10*ROW('Hygiene Data'!F164))),'Data Summary'!DW170="Yes"),OFFSET('Hygiene Data'!$F$9,0,10*ROW('Hygiene Data'!F164)),NA())</f>
        <v>#N/A</v>
      </c>
      <c r="BI170" s="506" t="e">
        <f ca="1">+IF(AND(ISNUMBER(OFFSET('Hygiene Data'!$G$5,0,10*ROW('Hygiene Data'!G164))),'Data Summary'!DX170="Yes"),OFFSET('Hygiene Data'!$G$5,0,10*ROW('Hygiene Data'!G164)),NA())</f>
        <v>#N/A</v>
      </c>
      <c r="BJ170" s="506" t="e">
        <f ca="1">+IF(AND(ISNUMBER(OFFSET('Hygiene Data'!$G$7,0,10*ROW('Hygiene Data'!G164))),'Data Summary'!DY170="Yes"),OFFSET('Hygiene Data'!$G$7,0,10*ROW('Hygiene Data'!G164)),NA())</f>
        <v>#N/A</v>
      </c>
      <c r="BK170" s="506" t="e">
        <f ca="1">+IF(AND(ISNUMBER(OFFSET('Hygiene Data'!$G$9,0,10*ROW('Hygiene Data'!G164))),'Data Summary'!DZ170="Yes"),OFFSET('Hygiene Data'!$G$9,0,10*ROW('Hygiene Data'!G164)),NA())</f>
        <v>#N/A</v>
      </c>
      <c r="BL170" s="506" t="e">
        <f ca="1">+IF(AND(ISNUMBER(OFFSET('Hygiene Data'!$H$5,0,10*ROW('Hygiene Data'!H164))),'Data Summary'!EA170="Yes"),OFFSET('Hygiene Data'!$H$5,0,10*ROW('Hygiene Data'!H164)),NA())</f>
        <v>#N/A</v>
      </c>
      <c r="BM170" s="506" t="e">
        <f ca="1">+IF(AND(ISNUMBER(OFFSET('Hygiene Data'!$H$7,0,10*ROW('Hygiene Data'!H164))),'Data Summary'!EB170="Yes"),OFFSET('Hygiene Data'!$H$7,0,10*ROW('Hygiene Data'!H164)),NA())</f>
        <v>#N/A</v>
      </c>
      <c r="BN170" s="506" t="e">
        <f ca="1">+IF(AND(ISNUMBER(OFFSET('Hygiene Data'!$H$9,0,10*ROW('Hygiene Data'!H164))),'Data Summary'!EC170="Yes"),OFFSET('Hygiene Data'!$H$9,0,10*ROW('Hygiene Data'!H164)),NA())</f>
        <v>#N/A</v>
      </c>
      <c r="BO170" s="506" t="e">
        <f ca="1">+IF(AND(ISNUMBER(OFFSET('Hygiene Data'!$I$5,0,10*ROW('Hygiene Data'!I164))),'Data Summary'!ED170="Yes"),OFFSET('Hygiene Data'!$I$5,0,10*ROW('Hygiene Data'!I164)),NA())</f>
        <v>#N/A</v>
      </c>
      <c r="BP170" s="506" t="e">
        <f ca="1">+IF(AND(ISNUMBER(OFFSET('Hygiene Data'!$I$7,0,10*ROW('Hygiene Data'!I164))),'Data Summary'!EE170="Yes"),OFFSET('Hygiene Data'!$I$7,0,10*ROW('Hygiene Data'!I164)),NA())</f>
        <v>#N/A</v>
      </c>
      <c r="BQ170" s="506" t="e">
        <f ca="1">+IF(AND(ISNUMBER(OFFSET('Hygiene Data'!$I$9,0,10*ROW('Hygiene Data'!I164))),'Data Summary'!EF170="Yes"),OFFSET('Hygiene Data'!$I$9,0,10*ROW('Hygiene Data'!I164)),NA())</f>
        <v>#N/A</v>
      </c>
    </row>
    <row r="171" spans="1:69" x14ac:dyDescent="0.25">
      <c r="A171" s="502" t="e">
        <f ca="1">+RIGHT('Data Summary'!A171,LEN('Data Summary'!A171)-9)</f>
        <v>#VALUE!</v>
      </c>
      <c r="B171" s="476" t="str">
        <f ca="1">+IF(ISTEXT('Data Summary'!B171),'Data Summary'!B171,"")</f>
        <v/>
      </c>
      <c r="C171" s="503" t="e">
        <f ca="1">+VALUE('Data Summary'!C171)</f>
        <v>#VALUE!</v>
      </c>
      <c r="D171" s="504" t="e">
        <f ca="1">+IF(AND(ISNUMBER(OFFSET('Water Data'!$D$4,0,10*ROW('Water Data'!D165))),'Data Summary'!BS171="Yes"),100-OFFSET('Water Data'!$D$4,0,10*ROW('Water Data'!D165)),NA())</f>
        <v>#N/A</v>
      </c>
      <c r="E171" s="504" t="e">
        <f ca="1">+IF(AND(ISNUMBER(OFFSET('Water Data'!$D$6,0,10*ROW('Water Data'!D165))),'Data Summary'!BT171="Yes"),OFFSET('Water Data'!$D$6,0,10*ROW('Water Data'!D165)),NA())</f>
        <v>#N/A</v>
      </c>
      <c r="F171" s="504" t="e">
        <f ca="1">+IF(AND(ISNUMBER(OFFSET('Water Data'!$D$9,0,10*ROW('Water Data'!D165))),'Data Summary'!BU171="Yes"),OFFSET('Water Data'!$D$9,0,10*ROW('Water Data'!D165)),NA())</f>
        <v>#N/A</v>
      </c>
      <c r="G171" s="504" t="e">
        <f ca="1">+IF(AND(ISNUMBER(OFFSET('Water Data'!$E$4,0,10*ROW('Water Data'!E165))),'Data Summary'!BV171="Yes"),100-OFFSET('Water Data'!$E$4,0,10*ROW('Water Data'!E165)),NA())</f>
        <v>#N/A</v>
      </c>
      <c r="H171" s="504" t="e">
        <f ca="1">+IF(AND(ISNUMBER(OFFSET('Water Data'!$E$6,0,10*ROW('Water Data'!E165))),'Data Summary'!BW171="Yes"),OFFSET('Water Data'!$E$6,0,10*ROW('Water Data'!E165)),NA())</f>
        <v>#N/A</v>
      </c>
      <c r="I171" s="504" t="e">
        <f ca="1">+IF(AND(ISNUMBER(OFFSET('Water Data'!$E$9,0,10*ROW('Water Data'!E165))),'Data Summary'!BX171="Yes"),OFFSET('Water Data'!$E$9,0,10*ROW('Water Data'!E165)),NA())</f>
        <v>#N/A</v>
      </c>
      <c r="J171" s="504" t="e">
        <f ca="1">+IF(AND(ISNUMBER(OFFSET('Water Data'!$F$4,0,10*ROW('Water Data'!F165))),'Data Summary'!BY171="Yes"),100-OFFSET('Water Data'!$F$4,0,10*ROW('Water Data'!F165)),NA())</f>
        <v>#N/A</v>
      </c>
      <c r="K171" s="504" t="e">
        <f ca="1">+IF(AND(ISNUMBER(OFFSET('Water Data'!$F$6,0,10*ROW('Water Data'!F165))),'Data Summary'!BZ171="Yes"),OFFSET('Water Data'!$F$6,0,10*ROW('Water Data'!F165)),NA())</f>
        <v>#N/A</v>
      </c>
      <c r="L171" s="504" t="e">
        <f ca="1">+IF(AND(ISNUMBER(OFFSET('Water Data'!$F$9,0,10*ROW('Water Data'!F165))),'Data Summary'!CA171="Yes"),OFFSET('Water Data'!$F$9,0,10*ROW('Water Data'!F165)),NA())</f>
        <v>#N/A</v>
      </c>
      <c r="M171" s="504" t="e">
        <f ca="1">+IF(AND(ISNUMBER(OFFSET('Water Data'!$G$4,0,10*ROW('Water Data'!G165))),'Data Summary'!CB171="Yes"),100-OFFSET('Water Data'!$G$4,0,10*ROW('Water Data'!G165)),NA())</f>
        <v>#N/A</v>
      </c>
      <c r="N171" s="504" t="e">
        <f ca="1">+IF(AND(ISNUMBER(OFFSET('Water Data'!$G$6,0,10*ROW('Water Data'!G165))),'Data Summary'!CC171="Yes"),OFFSET('Water Data'!$G$6,0,10*ROW('Water Data'!G165)),NA())</f>
        <v>#N/A</v>
      </c>
      <c r="O171" s="504" t="e">
        <f ca="1">+IF(AND(ISNUMBER(OFFSET('Water Data'!$G$9,0,10*ROW('Water Data'!G165))),'Data Summary'!CD171="Yes"),OFFSET('Water Data'!$G$9,0,10*ROW('Water Data'!G165)),NA())</f>
        <v>#N/A</v>
      </c>
      <c r="P171" s="504" t="e">
        <f ca="1">+IF(AND(ISNUMBER(OFFSET('Water Data'!$H$4,0,10*ROW('Water Data'!H165))),'Data Summary'!CE171="Yes"),100-OFFSET('Water Data'!$H$4,0,10*ROW('Water Data'!H165)),NA())</f>
        <v>#N/A</v>
      </c>
      <c r="Q171" s="504" t="e">
        <f ca="1">+IF(AND(ISNUMBER(OFFSET('Water Data'!$H$6,0,10*ROW('Water Data'!H165))),'Data Summary'!CF171="Yes"),OFFSET('Water Data'!$H$6,0,10*ROW('Water Data'!H165)),NA())</f>
        <v>#N/A</v>
      </c>
      <c r="R171" s="504" t="e">
        <f ca="1">+IF(AND(ISNUMBER(OFFSET('Water Data'!$H$9,0,10*ROW('Water Data'!H165))),'Data Summary'!CG171="Yes"),OFFSET('Water Data'!$H$9,0,10*ROW('Water Data'!H165)),NA())</f>
        <v>#N/A</v>
      </c>
      <c r="S171" s="504" t="e">
        <f ca="1">+IF(AND(ISNUMBER(OFFSET('Water Data'!$I$4,0,10*ROW('Water Data'!I165))),'Data Summary'!CH171="Yes"),100-OFFSET('Water Data'!$I$4,0,10*ROW('Water Data'!I165)),NA())</f>
        <v>#N/A</v>
      </c>
      <c r="T171" s="504" t="e">
        <f ca="1">+IF(AND(ISNUMBER(OFFSET('Water Data'!$I$6,0,10*ROW('Water Data'!I165))),'Data Summary'!CI171="Yes"),OFFSET('Water Data'!$I$6,0,10*ROW('Water Data'!I165)),NA())</f>
        <v>#N/A</v>
      </c>
      <c r="U171" s="504" t="e">
        <f ca="1">+IF(AND(ISNUMBER(OFFSET('Water Data'!$I$9,0,10*ROW('Water Data'!I165))),'Data Summary'!CJ171="Yes"),OFFSET('Water Data'!$I$9,0,10*ROW('Water Data'!I165)),NA())</f>
        <v>#N/A</v>
      </c>
      <c r="V171" s="505" t="e">
        <f ca="1">+IF(AND(ISNUMBER(OFFSET('Sanitation Data'!$D$4,0,10*ROW('Sanitation Data'!D165))),'Data Summary'!CK171="Yes"),100-OFFSET('Sanitation Data'!$D$4,0,10*ROW('Sanitation Data'!D165)),NA())</f>
        <v>#N/A</v>
      </c>
      <c r="W171" s="505" t="e">
        <f ca="1">+IF(AND(ISNUMBER(OFFSET('Sanitation Data'!$D$6,0,10*ROW('Sanitation Data'!D165))),'Data Summary'!CL171="Yes"),OFFSET('Sanitation Data'!$D$6,0,10*ROW('Sanitation Data'!D165)),NA())</f>
        <v>#N/A</v>
      </c>
      <c r="X171" s="505" t="e">
        <f ca="1">+IF(AND(ISNUMBER(OFFSET('Sanitation Data'!$D$10,0,10*ROW('Sanitation Data'!D165))),'Data Summary'!CM171="Yes"),OFFSET('Sanitation Data'!$D$10,0,10*ROW('Sanitation Data'!D165)),NA())</f>
        <v>#N/A</v>
      </c>
      <c r="Y171" s="505" t="e">
        <f ca="1">+IF(AND(ISNUMBER(OFFSET('Sanitation Data'!$D$11,0,10*ROW('Sanitation Data'!D165))),'Data Summary'!CN171="Yes"),OFFSET('Sanitation Data'!$D$11,0,10*ROW('Sanitation Data'!D165)),NA())</f>
        <v>#N/A</v>
      </c>
      <c r="Z171" s="505" t="e">
        <f ca="1">+IF(AND(ISNUMBER(OFFSET('Sanitation Data'!$D$12,0,10*ROW('Sanitation Data'!D165))),'Data Summary'!CO171="Yes"),OFFSET('Sanitation Data'!$D$12,0,10*ROW('Sanitation Data'!D165)),NA())</f>
        <v>#N/A</v>
      </c>
      <c r="AA171" s="505" t="e">
        <f ca="1">+IF(AND(ISNUMBER(OFFSET('Sanitation Data'!$E$4,0,10*ROW('Sanitation Data'!E165))),'Data Summary'!CP171="Yes"),100-OFFSET('Sanitation Data'!$E$4,0,10*ROW('Sanitation Data'!E165)),NA())</f>
        <v>#N/A</v>
      </c>
      <c r="AB171" s="505" t="e">
        <f ca="1">+IF(AND(ISNUMBER(OFFSET('Sanitation Data'!$E$6,0,10*ROW('Sanitation Data'!E165))),'Data Summary'!CQ171="Yes"),OFFSET('Sanitation Data'!$E$6,0,10*ROW('Sanitation Data'!E165)),NA())</f>
        <v>#N/A</v>
      </c>
      <c r="AC171" s="505" t="e">
        <f ca="1">+IF(AND(ISNUMBER(OFFSET('Sanitation Data'!$E$10,0,10*ROW('Sanitation Data'!E165))),'Data Summary'!CR171="Yes"),OFFSET('Sanitation Data'!$E$10,0,10*ROW('Sanitation Data'!E165)),NA())</f>
        <v>#N/A</v>
      </c>
      <c r="AD171" s="505" t="e">
        <f ca="1">+IF(AND(ISNUMBER(OFFSET('Sanitation Data'!$E$11,0,10*ROW('Sanitation Data'!E165))),'Data Summary'!CS171="Yes"),OFFSET('Sanitation Data'!$E$11,0,10*ROW('Sanitation Data'!E165)),NA())</f>
        <v>#N/A</v>
      </c>
      <c r="AE171" s="505" t="e">
        <f ca="1">+IF(AND(ISNUMBER(OFFSET('Sanitation Data'!$E$12,0,10*ROW('Sanitation Data'!E165))),'Data Summary'!CT171="Yes"),OFFSET('Sanitation Data'!$E$12,0,10*ROW('Sanitation Data'!E165)),NA())</f>
        <v>#N/A</v>
      </c>
      <c r="AF171" s="505" t="e">
        <f ca="1">+IF(AND(ISNUMBER(OFFSET('Sanitation Data'!$F$4,0,10*ROW('Sanitation Data'!F165))),'Data Summary'!CU171="Yes"),100-OFFSET('Sanitation Data'!$F$4,0,10*ROW('Sanitation Data'!F165)),NA())</f>
        <v>#N/A</v>
      </c>
      <c r="AG171" s="505" t="e">
        <f ca="1">+IF(AND(ISNUMBER(OFFSET('Sanitation Data'!$F$6,0,10*ROW('Sanitation Data'!F165))),'Data Summary'!CV171="Yes"),OFFSET('Sanitation Data'!$F$6,0,10*ROW('Sanitation Data'!F165)),NA())</f>
        <v>#N/A</v>
      </c>
      <c r="AH171" s="505" t="e">
        <f ca="1">+IF(AND(ISNUMBER(OFFSET('Sanitation Data'!$F$10,0,10*ROW('Sanitation Data'!F165))),'Data Summary'!CW171="Yes"),OFFSET('Sanitation Data'!$F$10,0,10*ROW('Sanitation Data'!F165)),NA())</f>
        <v>#N/A</v>
      </c>
      <c r="AI171" s="505" t="e">
        <f ca="1">+IF(AND(ISNUMBER(OFFSET('Sanitation Data'!$F$11,0,10*ROW('Sanitation Data'!F165))),'Data Summary'!CX171="Yes"),OFFSET('Sanitation Data'!$F$11,0,10*ROW('Sanitation Data'!F165)),NA())</f>
        <v>#N/A</v>
      </c>
      <c r="AJ171" s="505" t="e">
        <f ca="1">+IF(AND(ISNUMBER(OFFSET('Sanitation Data'!$F$12,0,10*ROW('Sanitation Data'!F165))),'Data Summary'!CY171="Yes"),OFFSET('Sanitation Data'!$F$12,0,10*ROW('Sanitation Data'!F165)),NA())</f>
        <v>#N/A</v>
      </c>
      <c r="AK171" s="505" t="e">
        <f ca="1">+IF(AND(ISNUMBER(OFFSET('Sanitation Data'!$G$4,0,10*ROW('Sanitation Data'!G165))),'Data Summary'!CZ171="Yes"),100-OFFSET('Sanitation Data'!$G$4,0,10*ROW('Sanitation Data'!G165)),NA())</f>
        <v>#N/A</v>
      </c>
      <c r="AL171" s="505" t="e">
        <f ca="1">+IF(AND(ISNUMBER(OFFSET('Sanitation Data'!$G$6,0,10*ROW('Sanitation Data'!G165))),'Data Summary'!DA171="Yes"),OFFSET('Sanitation Data'!$G$6,0,10*ROW('Sanitation Data'!G165)),NA())</f>
        <v>#N/A</v>
      </c>
      <c r="AM171" s="505" t="e">
        <f ca="1">+IF(AND(ISNUMBER(OFFSET('Sanitation Data'!$G$10,0,10*ROW('Sanitation Data'!G165))),'Data Summary'!DB171="Yes"),OFFSET('Sanitation Data'!$G$10,0,10*ROW('Sanitation Data'!G165)),NA())</f>
        <v>#N/A</v>
      </c>
      <c r="AN171" s="505" t="e">
        <f ca="1">+IF(AND(ISNUMBER(OFFSET('Sanitation Data'!$G$11,0,10*ROW('Sanitation Data'!G165))),'Data Summary'!DC171="Yes"),OFFSET('Sanitation Data'!$G$11,0,10*ROW('Sanitation Data'!G165)),NA())</f>
        <v>#N/A</v>
      </c>
      <c r="AO171" s="505" t="e">
        <f ca="1">+IF(AND(ISNUMBER(OFFSET('Sanitation Data'!$G$12,0,10*ROW('Sanitation Data'!G165))),'Data Summary'!DD171="Yes"),OFFSET('Sanitation Data'!$G$12,0,10*ROW('Sanitation Data'!G165)),NA())</f>
        <v>#N/A</v>
      </c>
      <c r="AP171" s="505" t="e">
        <f ca="1">+IF(AND(ISNUMBER(OFFSET('Sanitation Data'!$H$4,0,10*ROW('Sanitation Data'!H165))),'Data Summary'!DE171="Yes"),100-OFFSET('Sanitation Data'!$H$4,0,10*ROW('Sanitation Data'!H165)),NA())</f>
        <v>#N/A</v>
      </c>
      <c r="AQ171" s="505" t="e">
        <f ca="1">+IF(AND(ISNUMBER(OFFSET('Sanitation Data'!$H$6,0,10*ROW('Sanitation Data'!H165))),'Data Summary'!DF171="Yes"),OFFSET('Sanitation Data'!$H$6,0,10*ROW('Sanitation Data'!H165)),NA())</f>
        <v>#N/A</v>
      </c>
      <c r="AR171" s="505" t="e">
        <f ca="1">+IF(AND(ISNUMBER(OFFSET('Sanitation Data'!$H$10,0,10*ROW('Sanitation Data'!H165))),'Data Summary'!DG171="Yes"),OFFSET('Sanitation Data'!$H$10,0,10*ROW('Sanitation Data'!H165)),NA())</f>
        <v>#N/A</v>
      </c>
      <c r="AS171" s="505" t="e">
        <f ca="1">+IF(AND(ISNUMBER(OFFSET('Sanitation Data'!$H$11,0,10*ROW('Sanitation Data'!H165))),'Data Summary'!DH171="Yes"),OFFSET('Sanitation Data'!$H$11,0,10*ROW('Sanitation Data'!H165)),NA())</f>
        <v>#N/A</v>
      </c>
      <c r="AT171" s="505" t="e">
        <f ca="1">+IF(AND(ISNUMBER(OFFSET('Sanitation Data'!$H$12,0,10*ROW('Sanitation Data'!H165))),'Data Summary'!DI171="Yes"),OFFSET('Sanitation Data'!$H$12,0,10*ROW('Sanitation Data'!H165)),NA())</f>
        <v>#N/A</v>
      </c>
      <c r="AU171" s="505" t="e">
        <f ca="1">+IF(AND(ISNUMBER(OFFSET('Sanitation Data'!$I$4,0,10*ROW('Sanitation Data'!I165))),'Data Summary'!DJ171="Yes"),100-OFFSET('Sanitation Data'!$I$4,0,10*ROW('Sanitation Data'!I165)),NA())</f>
        <v>#N/A</v>
      </c>
      <c r="AV171" s="505" t="e">
        <f ca="1">+IF(AND(ISNUMBER(OFFSET('Sanitation Data'!$I$6,0,10*ROW('Sanitation Data'!I165))),'Data Summary'!DK171="Yes"),OFFSET('Sanitation Data'!$I$6,0,10*ROW('Sanitation Data'!I165)),NA())</f>
        <v>#N/A</v>
      </c>
      <c r="AW171" s="505" t="e">
        <f ca="1">+IF(AND(ISNUMBER(OFFSET('Sanitation Data'!$I$10,0,10*ROW('Sanitation Data'!I165))),'Data Summary'!DL171="Yes"),OFFSET('Sanitation Data'!$I$10,0,10*ROW('Sanitation Data'!I165)),NA())</f>
        <v>#N/A</v>
      </c>
      <c r="AX171" s="505" t="e">
        <f ca="1">+IF(AND(ISNUMBER(OFFSET('Sanitation Data'!$I$11,0,10*ROW('Sanitation Data'!I165))),'Data Summary'!DM171="Yes"),OFFSET('Sanitation Data'!$I$11,0,10*ROW('Sanitation Data'!I165)),NA())</f>
        <v>#N/A</v>
      </c>
      <c r="AY171" s="505" t="e">
        <f ca="1">+IF(AND(ISNUMBER(OFFSET('Sanitation Data'!$I$12,0,10*ROW('Sanitation Data'!I165))),'Data Summary'!DN171="Yes"),OFFSET('Sanitation Data'!$I$12,0,10*ROW('Sanitation Data'!I165)),NA())</f>
        <v>#N/A</v>
      </c>
      <c r="AZ171" s="506" t="e">
        <f ca="1">+IF(AND(ISNUMBER(OFFSET('Hygiene Data'!$D$5,0,10*ROW('Hygiene Data'!D165))),'Data Summary'!DO171="Yes"),OFFSET('Hygiene Data'!$D$5,0,10*ROW('Hygiene Data'!D165)),NA())</f>
        <v>#N/A</v>
      </c>
      <c r="BA171" s="506" t="e">
        <f ca="1">+IF(AND(ISNUMBER(OFFSET('Hygiene Data'!$D$7,0,10*ROW('Hygiene Data'!D165))),'Data Summary'!DP171="Yes"),OFFSET('Hygiene Data'!$D$7,0,10*ROW('Hygiene Data'!D165)),NA())</f>
        <v>#N/A</v>
      </c>
      <c r="BB171" s="506" t="e">
        <f ca="1">+IF(AND(ISNUMBER(OFFSET('Hygiene Data'!$D$9,0,10*ROW('Hygiene Data'!D165))),'Data Summary'!DQ171="Yes"),OFFSET('Hygiene Data'!$D$9,0,10*ROW('Hygiene Data'!D165)),NA())</f>
        <v>#N/A</v>
      </c>
      <c r="BC171" s="506" t="e">
        <f ca="1">+IF(AND(ISNUMBER(OFFSET('Hygiene Data'!$E$5,0,10*ROW('Hygiene Data'!E165))),'Data Summary'!DR171="Yes"),OFFSET('Hygiene Data'!$E$5,0,10*ROW('Hygiene Data'!E165)),NA())</f>
        <v>#N/A</v>
      </c>
      <c r="BD171" s="506" t="e">
        <f ca="1">+IF(AND(ISNUMBER(OFFSET('Hygiene Data'!$E$7,0,10*ROW('Hygiene Data'!E165))),'Data Summary'!DS171="Yes"),OFFSET('Hygiene Data'!$E$7,0,10*ROW('Hygiene Data'!E165)),NA())</f>
        <v>#N/A</v>
      </c>
      <c r="BE171" s="506" t="e">
        <f ca="1">+IF(AND(ISNUMBER(OFFSET('Hygiene Data'!$E$9,0,10*ROW('Hygiene Data'!E165))),'Data Summary'!DT171="Yes"),OFFSET('Hygiene Data'!$E$9,0,10*ROW('Hygiene Data'!E165)),NA())</f>
        <v>#N/A</v>
      </c>
      <c r="BF171" s="506" t="e">
        <f ca="1">+IF(AND(ISNUMBER(OFFSET('Hygiene Data'!$F$5,0,10*ROW('Hygiene Data'!F165))),'Data Summary'!DU171="Yes"),OFFSET('Hygiene Data'!$F$5,0,10*ROW('Hygiene Data'!F165)),NA())</f>
        <v>#N/A</v>
      </c>
      <c r="BG171" s="506" t="e">
        <f ca="1">+IF(AND(ISNUMBER(OFFSET('Hygiene Data'!$F$7,0,10*ROW('Hygiene Data'!F165))),'Data Summary'!DV171="Yes"),OFFSET('Hygiene Data'!$F$7,0,10*ROW('Hygiene Data'!F165)),NA())</f>
        <v>#N/A</v>
      </c>
      <c r="BH171" s="506" t="e">
        <f ca="1">+IF(AND(ISNUMBER(OFFSET('Hygiene Data'!$F$9,0,10*ROW('Hygiene Data'!F165))),'Data Summary'!DW171="Yes"),OFFSET('Hygiene Data'!$F$9,0,10*ROW('Hygiene Data'!F165)),NA())</f>
        <v>#N/A</v>
      </c>
      <c r="BI171" s="506" t="e">
        <f ca="1">+IF(AND(ISNUMBER(OFFSET('Hygiene Data'!$G$5,0,10*ROW('Hygiene Data'!G165))),'Data Summary'!DX171="Yes"),OFFSET('Hygiene Data'!$G$5,0,10*ROW('Hygiene Data'!G165)),NA())</f>
        <v>#N/A</v>
      </c>
      <c r="BJ171" s="506" t="e">
        <f ca="1">+IF(AND(ISNUMBER(OFFSET('Hygiene Data'!$G$7,0,10*ROW('Hygiene Data'!G165))),'Data Summary'!DY171="Yes"),OFFSET('Hygiene Data'!$G$7,0,10*ROW('Hygiene Data'!G165)),NA())</f>
        <v>#N/A</v>
      </c>
      <c r="BK171" s="506" t="e">
        <f ca="1">+IF(AND(ISNUMBER(OFFSET('Hygiene Data'!$G$9,0,10*ROW('Hygiene Data'!G165))),'Data Summary'!DZ171="Yes"),OFFSET('Hygiene Data'!$G$9,0,10*ROW('Hygiene Data'!G165)),NA())</f>
        <v>#N/A</v>
      </c>
      <c r="BL171" s="506" t="e">
        <f ca="1">+IF(AND(ISNUMBER(OFFSET('Hygiene Data'!$H$5,0,10*ROW('Hygiene Data'!H165))),'Data Summary'!EA171="Yes"),OFFSET('Hygiene Data'!$H$5,0,10*ROW('Hygiene Data'!H165)),NA())</f>
        <v>#N/A</v>
      </c>
      <c r="BM171" s="506" t="e">
        <f ca="1">+IF(AND(ISNUMBER(OFFSET('Hygiene Data'!$H$7,0,10*ROW('Hygiene Data'!H165))),'Data Summary'!EB171="Yes"),OFFSET('Hygiene Data'!$H$7,0,10*ROW('Hygiene Data'!H165)),NA())</f>
        <v>#N/A</v>
      </c>
      <c r="BN171" s="506" t="e">
        <f ca="1">+IF(AND(ISNUMBER(OFFSET('Hygiene Data'!$H$9,0,10*ROW('Hygiene Data'!H165))),'Data Summary'!EC171="Yes"),OFFSET('Hygiene Data'!$H$9,0,10*ROW('Hygiene Data'!H165)),NA())</f>
        <v>#N/A</v>
      </c>
      <c r="BO171" s="506" t="e">
        <f ca="1">+IF(AND(ISNUMBER(OFFSET('Hygiene Data'!$I$5,0,10*ROW('Hygiene Data'!I165))),'Data Summary'!ED171="Yes"),OFFSET('Hygiene Data'!$I$5,0,10*ROW('Hygiene Data'!I165)),NA())</f>
        <v>#N/A</v>
      </c>
      <c r="BP171" s="506" t="e">
        <f ca="1">+IF(AND(ISNUMBER(OFFSET('Hygiene Data'!$I$7,0,10*ROW('Hygiene Data'!I165))),'Data Summary'!EE171="Yes"),OFFSET('Hygiene Data'!$I$7,0,10*ROW('Hygiene Data'!I165)),NA())</f>
        <v>#N/A</v>
      </c>
      <c r="BQ171" s="506" t="e">
        <f ca="1">+IF(AND(ISNUMBER(OFFSET('Hygiene Data'!$I$9,0,10*ROW('Hygiene Data'!I165))),'Data Summary'!EF171="Yes"),OFFSET('Hygiene Data'!$I$9,0,10*ROW('Hygiene Data'!I165)),NA())</f>
        <v>#N/A</v>
      </c>
    </row>
    <row r="172" spans="1:69" x14ac:dyDescent="0.25">
      <c r="A172" s="502" t="e">
        <f ca="1">+RIGHT('Data Summary'!A172,LEN('Data Summary'!A172)-9)</f>
        <v>#VALUE!</v>
      </c>
      <c r="B172" s="476" t="str">
        <f ca="1">+IF(ISTEXT('Data Summary'!B172),'Data Summary'!B172,"")</f>
        <v/>
      </c>
      <c r="C172" s="503" t="e">
        <f ca="1">+VALUE('Data Summary'!C172)</f>
        <v>#VALUE!</v>
      </c>
      <c r="D172" s="504" t="e">
        <f ca="1">+IF(AND(ISNUMBER(OFFSET('Water Data'!$D$4,0,10*ROW('Water Data'!D166))),'Data Summary'!BS172="Yes"),100-OFFSET('Water Data'!$D$4,0,10*ROW('Water Data'!D166)),NA())</f>
        <v>#N/A</v>
      </c>
      <c r="E172" s="504" t="e">
        <f ca="1">+IF(AND(ISNUMBER(OFFSET('Water Data'!$D$6,0,10*ROW('Water Data'!D166))),'Data Summary'!BT172="Yes"),OFFSET('Water Data'!$D$6,0,10*ROW('Water Data'!D166)),NA())</f>
        <v>#N/A</v>
      </c>
      <c r="F172" s="504" t="e">
        <f ca="1">+IF(AND(ISNUMBER(OFFSET('Water Data'!$D$9,0,10*ROW('Water Data'!D166))),'Data Summary'!BU172="Yes"),OFFSET('Water Data'!$D$9,0,10*ROW('Water Data'!D166)),NA())</f>
        <v>#N/A</v>
      </c>
      <c r="G172" s="504" t="e">
        <f ca="1">+IF(AND(ISNUMBER(OFFSET('Water Data'!$E$4,0,10*ROW('Water Data'!E166))),'Data Summary'!BV172="Yes"),100-OFFSET('Water Data'!$E$4,0,10*ROW('Water Data'!E166)),NA())</f>
        <v>#N/A</v>
      </c>
      <c r="H172" s="504" t="e">
        <f ca="1">+IF(AND(ISNUMBER(OFFSET('Water Data'!$E$6,0,10*ROW('Water Data'!E166))),'Data Summary'!BW172="Yes"),OFFSET('Water Data'!$E$6,0,10*ROW('Water Data'!E166)),NA())</f>
        <v>#N/A</v>
      </c>
      <c r="I172" s="504" t="e">
        <f ca="1">+IF(AND(ISNUMBER(OFFSET('Water Data'!$E$9,0,10*ROW('Water Data'!E166))),'Data Summary'!BX172="Yes"),OFFSET('Water Data'!$E$9,0,10*ROW('Water Data'!E166)),NA())</f>
        <v>#N/A</v>
      </c>
      <c r="J172" s="504" t="e">
        <f ca="1">+IF(AND(ISNUMBER(OFFSET('Water Data'!$F$4,0,10*ROW('Water Data'!F166))),'Data Summary'!BY172="Yes"),100-OFFSET('Water Data'!$F$4,0,10*ROW('Water Data'!F166)),NA())</f>
        <v>#N/A</v>
      </c>
      <c r="K172" s="504" t="e">
        <f ca="1">+IF(AND(ISNUMBER(OFFSET('Water Data'!$F$6,0,10*ROW('Water Data'!F166))),'Data Summary'!BZ172="Yes"),OFFSET('Water Data'!$F$6,0,10*ROW('Water Data'!F166)),NA())</f>
        <v>#N/A</v>
      </c>
      <c r="L172" s="504" t="e">
        <f ca="1">+IF(AND(ISNUMBER(OFFSET('Water Data'!$F$9,0,10*ROW('Water Data'!F166))),'Data Summary'!CA172="Yes"),OFFSET('Water Data'!$F$9,0,10*ROW('Water Data'!F166)),NA())</f>
        <v>#N/A</v>
      </c>
      <c r="M172" s="504" t="e">
        <f ca="1">+IF(AND(ISNUMBER(OFFSET('Water Data'!$G$4,0,10*ROW('Water Data'!G166))),'Data Summary'!CB172="Yes"),100-OFFSET('Water Data'!$G$4,0,10*ROW('Water Data'!G166)),NA())</f>
        <v>#N/A</v>
      </c>
      <c r="N172" s="504" t="e">
        <f ca="1">+IF(AND(ISNUMBER(OFFSET('Water Data'!$G$6,0,10*ROW('Water Data'!G166))),'Data Summary'!CC172="Yes"),OFFSET('Water Data'!$G$6,0,10*ROW('Water Data'!G166)),NA())</f>
        <v>#N/A</v>
      </c>
      <c r="O172" s="504" t="e">
        <f ca="1">+IF(AND(ISNUMBER(OFFSET('Water Data'!$G$9,0,10*ROW('Water Data'!G166))),'Data Summary'!CD172="Yes"),OFFSET('Water Data'!$G$9,0,10*ROW('Water Data'!G166)),NA())</f>
        <v>#N/A</v>
      </c>
      <c r="P172" s="504" t="e">
        <f ca="1">+IF(AND(ISNUMBER(OFFSET('Water Data'!$H$4,0,10*ROW('Water Data'!H166))),'Data Summary'!CE172="Yes"),100-OFFSET('Water Data'!$H$4,0,10*ROW('Water Data'!H166)),NA())</f>
        <v>#N/A</v>
      </c>
      <c r="Q172" s="504" t="e">
        <f ca="1">+IF(AND(ISNUMBER(OFFSET('Water Data'!$H$6,0,10*ROW('Water Data'!H166))),'Data Summary'!CF172="Yes"),OFFSET('Water Data'!$H$6,0,10*ROW('Water Data'!H166)),NA())</f>
        <v>#N/A</v>
      </c>
      <c r="R172" s="504" t="e">
        <f ca="1">+IF(AND(ISNUMBER(OFFSET('Water Data'!$H$9,0,10*ROW('Water Data'!H166))),'Data Summary'!CG172="Yes"),OFFSET('Water Data'!$H$9,0,10*ROW('Water Data'!H166)),NA())</f>
        <v>#N/A</v>
      </c>
      <c r="S172" s="504" t="e">
        <f ca="1">+IF(AND(ISNUMBER(OFFSET('Water Data'!$I$4,0,10*ROW('Water Data'!I166))),'Data Summary'!CH172="Yes"),100-OFFSET('Water Data'!$I$4,0,10*ROW('Water Data'!I166)),NA())</f>
        <v>#N/A</v>
      </c>
      <c r="T172" s="504" t="e">
        <f ca="1">+IF(AND(ISNUMBER(OFFSET('Water Data'!$I$6,0,10*ROW('Water Data'!I166))),'Data Summary'!CI172="Yes"),OFFSET('Water Data'!$I$6,0,10*ROW('Water Data'!I166)),NA())</f>
        <v>#N/A</v>
      </c>
      <c r="U172" s="504" t="e">
        <f ca="1">+IF(AND(ISNUMBER(OFFSET('Water Data'!$I$9,0,10*ROW('Water Data'!I166))),'Data Summary'!CJ172="Yes"),OFFSET('Water Data'!$I$9,0,10*ROW('Water Data'!I166)),NA())</f>
        <v>#N/A</v>
      </c>
      <c r="V172" s="505" t="e">
        <f ca="1">+IF(AND(ISNUMBER(OFFSET('Sanitation Data'!$D$4,0,10*ROW('Sanitation Data'!D166))),'Data Summary'!CK172="Yes"),100-OFFSET('Sanitation Data'!$D$4,0,10*ROW('Sanitation Data'!D166)),NA())</f>
        <v>#N/A</v>
      </c>
      <c r="W172" s="505" t="e">
        <f ca="1">+IF(AND(ISNUMBER(OFFSET('Sanitation Data'!$D$6,0,10*ROW('Sanitation Data'!D166))),'Data Summary'!CL172="Yes"),OFFSET('Sanitation Data'!$D$6,0,10*ROW('Sanitation Data'!D166)),NA())</f>
        <v>#N/A</v>
      </c>
      <c r="X172" s="505" t="e">
        <f ca="1">+IF(AND(ISNUMBER(OFFSET('Sanitation Data'!$D$10,0,10*ROW('Sanitation Data'!D166))),'Data Summary'!CM172="Yes"),OFFSET('Sanitation Data'!$D$10,0,10*ROW('Sanitation Data'!D166)),NA())</f>
        <v>#N/A</v>
      </c>
      <c r="Y172" s="505" t="e">
        <f ca="1">+IF(AND(ISNUMBER(OFFSET('Sanitation Data'!$D$11,0,10*ROW('Sanitation Data'!D166))),'Data Summary'!CN172="Yes"),OFFSET('Sanitation Data'!$D$11,0,10*ROW('Sanitation Data'!D166)),NA())</f>
        <v>#N/A</v>
      </c>
      <c r="Z172" s="505" t="e">
        <f ca="1">+IF(AND(ISNUMBER(OFFSET('Sanitation Data'!$D$12,0,10*ROW('Sanitation Data'!D166))),'Data Summary'!CO172="Yes"),OFFSET('Sanitation Data'!$D$12,0,10*ROW('Sanitation Data'!D166)),NA())</f>
        <v>#N/A</v>
      </c>
      <c r="AA172" s="505" t="e">
        <f ca="1">+IF(AND(ISNUMBER(OFFSET('Sanitation Data'!$E$4,0,10*ROW('Sanitation Data'!E166))),'Data Summary'!CP172="Yes"),100-OFFSET('Sanitation Data'!$E$4,0,10*ROW('Sanitation Data'!E166)),NA())</f>
        <v>#N/A</v>
      </c>
      <c r="AB172" s="505" t="e">
        <f ca="1">+IF(AND(ISNUMBER(OFFSET('Sanitation Data'!$E$6,0,10*ROW('Sanitation Data'!E166))),'Data Summary'!CQ172="Yes"),OFFSET('Sanitation Data'!$E$6,0,10*ROW('Sanitation Data'!E166)),NA())</f>
        <v>#N/A</v>
      </c>
      <c r="AC172" s="505" t="e">
        <f ca="1">+IF(AND(ISNUMBER(OFFSET('Sanitation Data'!$E$10,0,10*ROW('Sanitation Data'!E166))),'Data Summary'!CR172="Yes"),OFFSET('Sanitation Data'!$E$10,0,10*ROW('Sanitation Data'!E166)),NA())</f>
        <v>#N/A</v>
      </c>
      <c r="AD172" s="505" t="e">
        <f ca="1">+IF(AND(ISNUMBER(OFFSET('Sanitation Data'!$E$11,0,10*ROW('Sanitation Data'!E166))),'Data Summary'!CS172="Yes"),OFFSET('Sanitation Data'!$E$11,0,10*ROW('Sanitation Data'!E166)),NA())</f>
        <v>#N/A</v>
      </c>
      <c r="AE172" s="505" t="e">
        <f ca="1">+IF(AND(ISNUMBER(OFFSET('Sanitation Data'!$E$12,0,10*ROW('Sanitation Data'!E166))),'Data Summary'!CT172="Yes"),OFFSET('Sanitation Data'!$E$12,0,10*ROW('Sanitation Data'!E166)),NA())</f>
        <v>#N/A</v>
      </c>
      <c r="AF172" s="505" t="e">
        <f ca="1">+IF(AND(ISNUMBER(OFFSET('Sanitation Data'!$F$4,0,10*ROW('Sanitation Data'!F166))),'Data Summary'!CU172="Yes"),100-OFFSET('Sanitation Data'!$F$4,0,10*ROW('Sanitation Data'!F166)),NA())</f>
        <v>#N/A</v>
      </c>
      <c r="AG172" s="505" t="e">
        <f ca="1">+IF(AND(ISNUMBER(OFFSET('Sanitation Data'!$F$6,0,10*ROW('Sanitation Data'!F166))),'Data Summary'!CV172="Yes"),OFFSET('Sanitation Data'!$F$6,0,10*ROW('Sanitation Data'!F166)),NA())</f>
        <v>#N/A</v>
      </c>
      <c r="AH172" s="505" t="e">
        <f ca="1">+IF(AND(ISNUMBER(OFFSET('Sanitation Data'!$F$10,0,10*ROW('Sanitation Data'!F166))),'Data Summary'!CW172="Yes"),OFFSET('Sanitation Data'!$F$10,0,10*ROW('Sanitation Data'!F166)),NA())</f>
        <v>#N/A</v>
      </c>
      <c r="AI172" s="505" t="e">
        <f ca="1">+IF(AND(ISNUMBER(OFFSET('Sanitation Data'!$F$11,0,10*ROW('Sanitation Data'!F166))),'Data Summary'!CX172="Yes"),OFFSET('Sanitation Data'!$F$11,0,10*ROW('Sanitation Data'!F166)),NA())</f>
        <v>#N/A</v>
      </c>
      <c r="AJ172" s="505" t="e">
        <f ca="1">+IF(AND(ISNUMBER(OFFSET('Sanitation Data'!$F$12,0,10*ROW('Sanitation Data'!F166))),'Data Summary'!CY172="Yes"),OFFSET('Sanitation Data'!$F$12,0,10*ROW('Sanitation Data'!F166)),NA())</f>
        <v>#N/A</v>
      </c>
      <c r="AK172" s="505" t="e">
        <f ca="1">+IF(AND(ISNUMBER(OFFSET('Sanitation Data'!$G$4,0,10*ROW('Sanitation Data'!G166))),'Data Summary'!CZ172="Yes"),100-OFFSET('Sanitation Data'!$G$4,0,10*ROW('Sanitation Data'!G166)),NA())</f>
        <v>#N/A</v>
      </c>
      <c r="AL172" s="505" t="e">
        <f ca="1">+IF(AND(ISNUMBER(OFFSET('Sanitation Data'!$G$6,0,10*ROW('Sanitation Data'!G166))),'Data Summary'!DA172="Yes"),OFFSET('Sanitation Data'!$G$6,0,10*ROW('Sanitation Data'!G166)),NA())</f>
        <v>#N/A</v>
      </c>
      <c r="AM172" s="505" t="e">
        <f ca="1">+IF(AND(ISNUMBER(OFFSET('Sanitation Data'!$G$10,0,10*ROW('Sanitation Data'!G166))),'Data Summary'!DB172="Yes"),OFFSET('Sanitation Data'!$G$10,0,10*ROW('Sanitation Data'!G166)),NA())</f>
        <v>#N/A</v>
      </c>
      <c r="AN172" s="505" t="e">
        <f ca="1">+IF(AND(ISNUMBER(OFFSET('Sanitation Data'!$G$11,0,10*ROW('Sanitation Data'!G166))),'Data Summary'!DC172="Yes"),OFFSET('Sanitation Data'!$G$11,0,10*ROW('Sanitation Data'!G166)),NA())</f>
        <v>#N/A</v>
      </c>
      <c r="AO172" s="505" t="e">
        <f ca="1">+IF(AND(ISNUMBER(OFFSET('Sanitation Data'!$G$12,0,10*ROW('Sanitation Data'!G166))),'Data Summary'!DD172="Yes"),OFFSET('Sanitation Data'!$G$12,0,10*ROW('Sanitation Data'!G166)),NA())</f>
        <v>#N/A</v>
      </c>
      <c r="AP172" s="505" t="e">
        <f ca="1">+IF(AND(ISNUMBER(OFFSET('Sanitation Data'!$H$4,0,10*ROW('Sanitation Data'!H166))),'Data Summary'!DE172="Yes"),100-OFFSET('Sanitation Data'!$H$4,0,10*ROW('Sanitation Data'!H166)),NA())</f>
        <v>#N/A</v>
      </c>
      <c r="AQ172" s="505" t="e">
        <f ca="1">+IF(AND(ISNUMBER(OFFSET('Sanitation Data'!$H$6,0,10*ROW('Sanitation Data'!H166))),'Data Summary'!DF172="Yes"),OFFSET('Sanitation Data'!$H$6,0,10*ROW('Sanitation Data'!H166)),NA())</f>
        <v>#N/A</v>
      </c>
      <c r="AR172" s="505" t="e">
        <f ca="1">+IF(AND(ISNUMBER(OFFSET('Sanitation Data'!$H$10,0,10*ROW('Sanitation Data'!H166))),'Data Summary'!DG172="Yes"),OFFSET('Sanitation Data'!$H$10,0,10*ROW('Sanitation Data'!H166)),NA())</f>
        <v>#N/A</v>
      </c>
      <c r="AS172" s="505" t="e">
        <f ca="1">+IF(AND(ISNUMBER(OFFSET('Sanitation Data'!$H$11,0,10*ROW('Sanitation Data'!H166))),'Data Summary'!DH172="Yes"),OFFSET('Sanitation Data'!$H$11,0,10*ROW('Sanitation Data'!H166)),NA())</f>
        <v>#N/A</v>
      </c>
      <c r="AT172" s="505" t="e">
        <f ca="1">+IF(AND(ISNUMBER(OFFSET('Sanitation Data'!$H$12,0,10*ROW('Sanitation Data'!H166))),'Data Summary'!DI172="Yes"),OFFSET('Sanitation Data'!$H$12,0,10*ROW('Sanitation Data'!H166)),NA())</f>
        <v>#N/A</v>
      </c>
      <c r="AU172" s="505" t="e">
        <f ca="1">+IF(AND(ISNUMBER(OFFSET('Sanitation Data'!$I$4,0,10*ROW('Sanitation Data'!I166))),'Data Summary'!DJ172="Yes"),100-OFFSET('Sanitation Data'!$I$4,0,10*ROW('Sanitation Data'!I166)),NA())</f>
        <v>#N/A</v>
      </c>
      <c r="AV172" s="505" t="e">
        <f ca="1">+IF(AND(ISNUMBER(OFFSET('Sanitation Data'!$I$6,0,10*ROW('Sanitation Data'!I166))),'Data Summary'!DK172="Yes"),OFFSET('Sanitation Data'!$I$6,0,10*ROW('Sanitation Data'!I166)),NA())</f>
        <v>#N/A</v>
      </c>
      <c r="AW172" s="505" t="e">
        <f ca="1">+IF(AND(ISNUMBER(OFFSET('Sanitation Data'!$I$10,0,10*ROW('Sanitation Data'!I166))),'Data Summary'!DL172="Yes"),OFFSET('Sanitation Data'!$I$10,0,10*ROW('Sanitation Data'!I166)),NA())</f>
        <v>#N/A</v>
      </c>
      <c r="AX172" s="505" t="e">
        <f ca="1">+IF(AND(ISNUMBER(OFFSET('Sanitation Data'!$I$11,0,10*ROW('Sanitation Data'!I166))),'Data Summary'!DM172="Yes"),OFFSET('Sanitation Data'!$I$11,0,10*ROW('Sanitation Data'!I166)),NA())</f>
        <v>#N/A</v>
      </c>
      <c r="AY172" s="505" t="e">
        <f ca="1">+IF(AND(ISNUMBER(OFFSET('Sanitation Data'!$I$12,0,10*ROW('Sanitation Data'!I166))),'Data Summary'!DN172="Yes"),OFFSET('Sanitation Data'!$I$12,0,10*ROW('Sanitation Data'!I166)),NA())</f>
        <v>#N/A</v>
      </c>
      <c r="AZ172" s="506" t="e">
        <f ca="1">+IF(AND(ISNUMBER(OFFSET('Hygiene Data'!$D$5,0,10*ROW('Hygiene Data'!D166))),'Data Summary'!DO172="Yes"),OFFSET('Hygiene Data'!$D$5,0,10*ROW('Hygiene Data'!D166)),NA())</f>
        <v>#N/A</v>
      </c>
      <c r="BA172" s="506" t="e">
        <f ca="1">+IF(AND(ISNUMBER(OFFSET('Hygiene Data'!$D$7,0,10*ROW('Hygiene Data'!D166))),'Data Summary'!DP172="Yes"),OFFSET('Hygiene Data'!$D$7,0,10*ROW('Hygiene Data'!D166)),NA())</f>
        <v>#N/A</v>
      </c>
      <c r="BB172" s="506" t="e">
        <f ca="1">+IF(AND(ISNUMBER(OFFSET('Hygiene Data'!$D$9,0,10*ROW('Hygiene Data'!D166))),'Data Summary'!DQ172="Yes"),OFFSET('Hygiene Data'!$D$9,0,10*ROW('Hygiene Data'!D166)),NA())</f>
        <v>#N/A</v>
      </c>
      <c r="BC172" s="506" t="e">
        <f ca="1">+IF(AND(ISNUMBER(OFFSET('Hygiene Data'!$E$5,0,10*ROW('Hygiene Data'!E166))),'Data Summary'!DR172="Yes"),OFFSET('Hygiene Data'!$E$5,0,10*ROW('Hygiene Data'!E166)),NA())</f>
        <v>#N/A</v>
      </c>
      <c r="BD172" s="506" t="e">
        <f ca="1">+IF(AND(ISNUMBER(OFFSET('Hygiene Data'!$E$7,0,10*ROW('Hygiene Data'!E166))),'Data Summary'!DS172="Yes"),OFFSET('Hygiene Data'!$E$7,0,10*ROW('Hygiene Data'!E166)),NA())</f>
        <v>#N/A</v>
      </c>
      <c r="BE172" s="506" t="e">
        <f ca="1">+IF(AND(ISNUMBER(OFFSET('Hygiene Data'!$E$9,0,10*ROW('Hygiene Data'!E166))),'Data Summary'!DT172="Yes"),OFFSET('Hygiene Data'!$E$9,0,10*ROW('Hygiene Data'!E166)),NA())</f>
        <v>#N/A</v>
      </c>
      <c r="BF172" s="506" t="e">
        <f ca="1">+IF(AND(ISNUMBER(OFFSET('Hygiene Data'!$F$5,0,10*ROW('Hygiene Data'!F166))),'Data Summary'!DU172="Yes"),OFFSET('Hygiene Data'!$F$5,0,10*ROW('Hygiene Data'!F166)),NA())</f>
        <v>#N/A</v>
      </c>
      <c r="BG172" s="506" t="e">
        <f ca="1">+IF(AND(ISNUMBER(OFFSET('Hygiene Data'!$F$7,0,10*ROW('Hygiene Data'!F166))),'Data Summary'!DV172="Yes"),OFFSET('Hygiene Data'!$F$7,0,10*ROW('Hygiene Data'!F166)),NA())</f>
        <v>#N/A</v>
      </c>
      <c r="BH172" s="506" t="e">
        <f ca="1">+IF(AND(ISNUMBER(OFFSET('Hygiene Data'!$F$9,0,10*ROW('Hygiene Data'!F166))),'Data Summary'!DW172="Yes"),OFFSET('Hygiene Data'!$F$9,0,10*ROW('Hygiene Data'!F166)),NA())</f>
        <v>#N/A</v>
      </c>
      <c r="BI172" s="506" t="e">
        <f ca="1">+IF(AND(ISNUMBER(OFFSET('Hygiene Data'!$G$5,0,10*ROW('Hygiene Data'!G166))),'Data Summary'!DX172="Yes"),OFFSET('Hygiene Data'!$G$5,0,10*ROW('Hygiene Data'!G166)),NA())</f>
        <v>#N/A</v>
      </c>
      <c r="BJ172" s="506" t="e">
        <f ca="1">+IF(AND(ISNUMBER(OFFSET('Hygiene Data'!$G$7,0,10*ROW('Hygiene Data'!G166))),'Data Summary'!DY172="Yes"),OFFSET('Hygiene Data'!$G$7,0,10*ROW('Hygiene Data'!G166)),NA())</f>
        <v>#N/A</v>
      </c>
      <c r="BK172" s="506" t="e">
        <f ca="1">+IF(AND(ISNUMBER(OFFSET('Hygiene Data'!$G$9,0,10*ROW('Hygiene Data'!G166))),'Data Summary'!DZ172="Yes"),OFFSET('Hygiene Data'!$G$9,0,10*ROW('Hygiene Data'!G166)),NA())</f>
        <v>#N/A</v>
      </c>
      <c r="BL172" s="506" t="e">
        <f ca="1">+IF(AND(ISNUMBER(OFFSET('Hygiene Data'!$H$5,0,10*ROW('Hygiene Data'!H166))),'Data Summary'!EA172="Yes"),OFFSET('Hygiene Data'!$H$5,0,10*ROW('Hygiene Data'!H166)),NA())</f>
        <v>#N/A</v>
      </c>
      <c r="BM172" s="506" t="e">
        <f ca="1">+IF(AND(ISNUMBER(OFFSET('Hygiene Data'!$H$7,0,10*ROW('Hygiene Data'!H166))),'Data Summary'!EB172="Yes"),OFFSET('Hygiene Data'!$H$7,0,10*ROW('Hygiene Data'!H166)),NA())</f>
        <v>#N/A</v>
      </c>
      <c r="BN172" s="506" t="e">
        <f ca="1">+IF(AND(ISNUMBER(OFFSET('Hygiene Data'!$H$9,0,10*ROW('Hygiene Data'!H166))),'Data Summary'!EC172="Yes"),OFFSET('Hygiene Data'!$H$9,0,10*ROW('Hygiene Data'!H166)),NA())</f>
        <v>#N/A</v>
      </c>
      <c r="BO172" s="506" t="e">
        <f ca="1">+IF(AND(ISNUMBER(OFFSET('Hygiene Data'!$I$5,0,10*ROW('Hygiene Data'!I166))),'Data Summary'!ED172="Yes"),OFFSET('Hygiene Data'!$I$5,0,10*ROW('Hygiene Data'!I166)),NA())</f>
        <v>#N/A</v>
      </c>
      <c r="BP172" s="506" t="e">
        <f ca="1">+IF(AND(ISNUMBER(OFFSET('Hygiene Data'!$I$7,0,10*ROW('Hygiene Data'!I166))),'Data Summary'!EE172="Yes"),OFFSET('Hygiene Data'!$I$7,0,10*ROW('Hygiene Data'!I166)),NA())</f>
        <v>#N/A</v>
      </c>
      <c r="BQ172" s="506" t="e">
        <f ca="1">+IF(AND(ISNUMBER(OFFSET('Hygiene Data'!$I$9,0,10*ROW('Hygiene Data'!I166))),'Data Summary'!EF172="Yes"),OFFSET('Hygiene Data'!$I$9,0,10*ROW('Hygiene Data'!I166)),NA())</f>
        <v>#N/A</v>
      </c>
    </row>
    <row r="173" spans="1:69" x14ac:dyDescent="0.25">
      <c r="A173" s="502" t="e">
        <f ca="1">+RIGHT('Data Summary'!A173,LEN('Data Summary'!A173)-9)</f>
        <v>#VALUE!</v>
      </c>
      <c r="B173" s="476" t="str">
        <f ca="1">+IF(ISTEXT('Data Summary'!B173),'Data Summary'!B173,"")</f>
        <v/>
      </c>
      <c r="C173" s="503" t="e">
        <f ca="1">+VALUE('Data Summary'!C173)</f>
        <v>#VALUE!</v>
      </c>
      <c r="D173" s="504" t="e">
        <f ca="1">+IF(AND(ISNUMBER(OFFSET('Water Data'!$D$4,0,10*ROW('Water Data'!D167))),'Data Summary'!BS173="Yes"),100-OFFSET('Water Data'!$D$4,0,10*ROW('Water Data'!D167)),NA())</f>
        <v>#N/A</v>
      </c>
      <c r="E173" s="504" t="e">
        <f ca="1">+IF(AND(ISNUMBER(OFFSET('Water Data'!$D$6,0,10*ROW('Water Data'!D167))),'Data Summary'!BT173="Yes"),OFFSET('Water Data'!$D$6,0,10*ROW('Water Data'!D167)),NA())</f>
        <v>#N/A</v>
      </c>
      <c r="F173" s="504" t="e">
        <f ca="1">+IF(AND(ISNUMBER(OFFSET('Water Data'!$D$9,0,10*ROW('Water Data'!D167))),'Data Summary'!BU173="Yes"),OFFSET('Water Data'!$D$9,0,10*ROW('Water Data'!D167)),NA())</f>
        <v>#N/A</v>
      </c>
      <c r="G173" s="504" t="e">
        <f ca="1">+IF(AND(ISNUMBER(OFFSET('Water Data'!$E$4,0,10*ROW('Water Data'!E167))),'Data Summary'!BV173="Yes"),100-OFFSET('Water Data'!$E$4,0,10*ROW('Water Data'!E167)),NA())</f>
        <v>#N/A</v>
      </c>
      <c r="H173" s="504" t="e">
        <f ca="1">+IF(AND(ISNUMBER(OFFSET('Water Data'!$E$6,0,10*ROW('Water Data'!E167))),'Data Summary'!BW173="Yes"),OFFSET('Water Data'!$E$6,0,10*ROW('Water Data'!E167)),NA())</f>
        <v>#N/A</v>
      </c>
      <c r="I173" s="504" t="e">
        <f ca="1">+IF(AND(ISNUMBER(OFFSET('Water Data'!$E$9,0,10*ROW('Water Data'!E167))),'Data Summary'!BX173="Yes"),OFFSET('Water Data'!$E$9,0,10*ROW('Water Data'!E167)),NA())</f>
        <v>#N/A</v>
      </c>
      <c r="J173" s="504" t="e">
        <f ca="1">+IF(AND(ISNUMBER(OFFSET('Water Data'!$F$4,0,10*ROW('Water Data'!F167))),'Data Summary'!BY173="Yes"),100-OFFSET('Water Data'!$F$4,0,10*ROW('Water Data'!F167)),NA())</f>
        <v>#N/A</v>
      </c>
      <c r="K173" s="504" t="e">
        <f ca="1">+IF(AND(ISNUMBER(OFFSET('Water Data'!$F$6,0,10*ROW('Water Data'!F167))),'Data Summary'!BZ173="Yes"),OFFSET('Water Data'!$F$6,0,10*ROW('Water Data'!F167)),NA())</f>
        <v>#N/A</v>
      </c>
      <c r="L173" s="504" t="e">
        <f ca="1">+IF(AND(ISNUMBER(OFFSET('Water Data'!$F$9,0,10*ROW('Water Data'!F167))),'Data Summary'!CA173="Yes"),OFFSET('Water Data'!$F$9,0,10*ROW('Water Data'!F167)),NA())</f>
        <v>#N/A</v>
      </c>
      <c r="M173" s="504" t="e">
        <f ca="1">+IF(AND(ISNUMBER(OFFSET('Water Data'!$G$4,0,10*ROW('Water Data'!G167))),'Data Summary'!CB173="Yes"),100-OFFSET('Water Data'!$G$4,0,10*ROW('Water Data'!G167)),NA())</f>
        <v>#N/A</v>
      </c>
      <c r="N173" s="504" t="e">
        <f ca="1">+IF(AND(ISNUMBER(OFFSET('Water Data'!$G$6,0,10*ROW('Water Data'!G167))),'Data Summary'!CC173="Yes"),OFFSET('Water Data'!$G$6,0,10*ROW('Water Data'!G167)),NA())</f>
        <v>#N/A</v>
      </c>
      <c r="O173" s="504" t="e">
        <f ca="1">+IF(AND(ISNUMBER(OFFSET('Water Data'!$G$9,0,10*ROW('Water Data'!G167))),'Data Summary'!CD173="Yes"),OFFSET('Water Data'!$G$9,0,10*ROW('Water Data'!G167)),NA())</f>
        <v>#N/A</v>
      </c>
      <c r="P173" s="504" t="e">
        <f ca="1">+IF(AND(ISNUMBER(OFFSET('Water Data'!$H$4,0,10*ROW('Water Data'!H167))),'Data Summary'!CE173="Yes"),100-OFFSET('Water Data'!$H$4,0,10*ROW('Water Data'!H167)),NA())</f>
        <v>#N/A</v>
      </c>
      <c r="Q173" s="504" t="e">
        <f ca="1">+IF(AND(ISNUMBER(OFFSET('Water Data'!$H$6,0,10*ROW('Water Data'!H167))),'Data Summary'!CF173="Yes"),OFFSET('Water Data'!$H$6,0,10*ROW('Water Data'!H167)),NA())</f>
        <v>#N/A</v>
      </c>
      <c r="R173" s="504" t="e">
        <f ca="1">+IF(AND(ISNUMBER(OFFSET('Water Data'!$H$9,0,10*ROW('Water Data'!H167))),'Data Summary'!CG173="Yes"),OFFSET('Water Data'!$H$9,0,10*ROW('Water Data'!H167)),NA())</f>
        <v>#N/A</v>
      </c>
      <c r="S173" s="504" t="e">
        <f ca="1">+IF(AND(ISNUMBER(OFFSET('Water Data'!$I$4,0,10*ROW('Water Data'!I167))),'Data Summary'!CH173="Yes"),100-OFFSET('Water Data'!$I$4,0,10*ROW('Water Data'!I167)),NA())</f>
        <v>#N/A</v>
      </c>
      <c r="T173" s="504" t="e">
        <f ca="1">+IF(AND(ISNUMBER(OFFSET('Water Data'!$I$6,0,10*ROW('Water Data'!I167))),'Data Summary'!CI173="Yes"),OFFSET('Water Data'!$I$6,0,10*ROW('Water Data'!I167)),NA())</f>
        <v>#N/A</v>
      </c>
      <c r="U173" s="504" t="e">
        <f ca="1">+IF(AND(ISNUMBER(OFFSET('Water Data'!$I$9,0,10*ROW('Water Data'!I167))),'Data Summary'!CJ173="Yes"),OFFSET('Water Data'!$I$9,0,10*ROW('Water Data'!I167)),NA())</f>
        <v>#N/A</v>
      </c>
      <c r="V173" s="505" t="e">
        <f ca="1">+IF(AND(ISNUMBER(OFFSET('Sanitation Data'!$D$4,0,10*ROW('Sanitation Data'!D167))),'Data Summary'!CK173="Yes"),100-OFFSET('Sanitation Data'!$D$4,0,10*ROW('Sanitation Data'!D167)),NA())</f>
        <v>#N/A</v>
      </c>
      <c r="W173" s="505" t="e">
        <f ca="1">+IF(AND(ISNUMBER(OFFSET('Sanitation Data'!$D$6,0,10*ROW('Sanitation Data'!D167))),'Data Summary'!CL173="Yes"),OFFSET('Sanitation Data'!$D$6,0,10*ROW('Sanitation Data'!D167)),NA())</f>
        <v>#N/A</v>
      </c>
      <c r="X173" s="505" t="e">
        <f ca="1">+IF(AND(ISNUMBER(OFFSET('Sanitation Data'!$D$10,0,10*ROW('Sanitation Data'!D167))),'Data Summary'!CM173="Yes"),OFFSET('Sanitation Data'!$D$10,0,10*ROW('Sanitation Data'!D167)),NA())</f>
        <v>#N/A</v>
      </c>
      <c r="Y173" s="505" t="e">
        <f ca="1">+IF(AND(ISNUMBER(OFFSET('Sanitation Data'!$D$11,0,10*ROW('Sanitation Data'!D167))),'Data Summary'!CN173="Yes"),OFFSET('Sanitation Data'!$D$11,0,10*ROW('Sanitation Data'!D167)),NA())</f>
        <v>#N/A</v>
      </c>
      <c r="Z173" s="505" t="e">
        <f ca="1">+IF(AND(ISNUMBER(OFFSET('Sanitation Data'!$D$12,0,10*ROW('Sanitation Data'!D167))),'Data Summary'!CO173="Yes"),OFFSET('Sanitation Data'!$D$12,0,10*ROW('Sanitation Data'!D167)),NA())</f>
        <v>#N/A</v>
      </c>
      <c r="AA173" s="505" t="e">
        <f ca="1">+IF(AND(ISNUMBER(OFFSET('Sanitation Data'!$E$4,0,10*ROW('Sanitation Data'!E167))),'Data Summary'!CP173="Yes"),100-OFFSET('Sanitation Data'!$E$4,0,10*ROW('Sanitation Data'!E167)),NA())</f>
        <v>#N/A</v>
      </c>
      <c r="AB173" s="505" t="e">
        <f ca="1">+IF(AND(ISNUMBER(OFFSET('Sanitation Data'!$E$6,0,10*ROW('Sanitation Data'!E167))),'Data Summary'!CQ173="Yes"),OFFSET('Sanitation Data'!$E$6,0,10*ROW('Sanitation Data'!E167)),NA())</f>
        <v>#N/A</v>
      </c>
      <c r="AC173" s="505" t="e">
        <f ca="1">+IF(AND(ISNUMBER(OFFSET('Sanitation Data'!$E$10,0,10*ROW('Sanitation Data'!E167))),'Data Summary'!CR173="Yes"),OFFSET('Sanitation Data'!$E$10,0,10*ROW('Sanitation Data'!E167)),NA())</f>
        <v>#N/A</v>
      </c>
      <c r="AD173" s="505" t="e">
        <f ca="1">+IF(AND(ISNUMBER(OFFSET('Sanitation Data'!$E$11,0,10*ROW('Sanitation Data'!E167))),'Data Summary'!CS173="Yes"),OFFSET('Sanitation Data'!$E$11,0,10*ROW('Sanitation Data'!E167)),NA())</f>
        <v>#N/A</v>
      </c>
      <c r="AE173" s="505" t="e">
        <f ca="1">+IF(AND(ISNUMBER(OFFSET('Sanitation Data'!$E$12,0,10*ROW('Sanitation Data'!E167))),'Data Summary'!CT173="Yes"),OFFSET('Sanitation Data'!$E$12,0,10*ROW('Sanitation Data'!E167)),NA())</f>
        <v>#N/A</v>
      </c>
      <c r="AF173" s="505" t="e">
        <f ca="1">+IF(AND(ISNUMBER(OFFSET('Sanitation Data'!$F$4,0,10*ROW('Sanitation Data'!F167))),'Data Summary'!CU173="Yes"),100-OFFSET('Sanitation Data'!$F$4,0,10*ROW('Sanitation Data'!F167)),NA())</f>
        <v>#N/A</v>
      </c>
      <c r="AG173" s="505" t="e">
        <f ca="1">+IF(AND(ISNUMBER(OFFSET('Sanitation Data'!$F$6,0,10*ROW('Sanitation Data'!F167))),'Data Summary'!CV173="Yes"),OFFSET('Sanitation Data'!$F$6,0,10*ROW('Sanitation Data'!F167)),NA())</f>
        <v>#N/A</v>
      </c>
      <c r="AH173" s="505" t="e">
        <f ca="1">+IF(AND(ISNUMBER(OFFSET('Sanitation Data'!$F$10,0,10*ROW('Sanitation Data'!F167))),'Data Summary'!CW173="Yes"),OFFSET('Sanitation Data'!$F$10,0,10*ROW('Sanitation Data'!F167)),NA())</f>
        <v>#N/A</v>
      </c>
      <c r="AI173" s="505" t="e">
        <f ca="1">+IF(AND(ISNUMBER(OFFSET('Sanitation Data'!$F$11,0,10*ROW('Sanitation Data'!F167))),'Data Summary'!CX173="Yes"),OFFSET('Sanitation Data'!$F$11,0,10*ROW('Sanitation Data'!F167)),NA())</f>
        <v>#N/A</v>
      </c>
      <c r="AJ173" s="505" t="e">
        <f ca="1">+IF(AND(ISNUMBER(OFFSET('Sanitation Data'!$F$12,0,10*ROW('Sanitation Data'!F167))),'Data Summary'!CY173="Yes"),OFFSET('Sanitation Data'!$F$12,0,10*ROW('Sanitation Data'!F167)),NA())</f>
        <v>#N/A</v>
      </c>
      <c r="AK173" s="505" t="e">
        <f ca="1">+IF(AND(ISNUMBER(OFFSET('Sanitation Data'!$G$4,0,10*ROW('Sanitation Data'!G167))),'Data Summary'!CZ173="Yes"),100-OFFSET('Sanitation Data'!$G$4,0,10*ROW('Sanitation Data'!G167)),NA())</f>
        <v>#N/A</v>
      </c>
      <c r="AL173" s="505" t="e">
        <f ca="1">+IF(AND(ISNUMBER(OFFSET('Sanitation Data'!$G$6,0,10*ROW('Sanitation Data'!G167))),'Data Summary'!DA173="Yes"),OFFSET('Sanitation Data'!$G$6,0,10*ROW('Sanitation Data'!G167)),NA())</f>
        <v>#N/A</v>
      </c>
      <c r="AM173" s="505" t="e">
        <f ca="1">+IF(AND(ISNUMBER(OFFSET('Sanitation Data'!$G$10,0,10*ROW('Sanitation Data'!G167))),'Data Summary'!DB173="Yes"),OFFSET('Sanitation Data'!$G$10,0,10*ROW('Sanitation Data'!G167)),NA())</f>
        <v>#N/A</v>
      </c>
      <c r="AN173" s="505" t="e">
        <f ca="1">+IF(AND(ISNUMBER(OFFSET('Sanitation Data'!$G$11,0,10*ROW('Sanitation Data'!G167))),'Data Summary'!DC173="Yes"),OFFSET('Sanitation Data'!$G$11,0,10*ROW('Sanitation Data'!G167)),NA())</f>
        <v>#N/A</v>
      </c>
      <c r="AO173" s="505" t="e">
        <f ca="1">+IF(AND(ISNUMBER(OFFSET('Sanitation Data'!$G$12,0,10*ROW('Sanitation Data'!G167))),'Data Summary'!DD173="Yes"),OFFSET('Sanitation Data'!$G$12,0,10*ROW('Sanitation Data'!G167)),NA())</f>
        <v>#N/A</v>
      </c>
      <c r="AP173" s="505" t="e">
        <f ca="1">+IF(AND(ISNUMBER(OFFSET('Sanitation Data'!$H$4,0,10*ROW('Sanitation Data'!H167))),'Data Summary'!DE173="Yes"),100-OFFSET('Sanitation Data'!$H$4,0,10*ROW('Sanitation Data'!H167)),NA())</f>
        <v>#N/A</v>
      </c>
      <c r="AQ173" s="505" t="e">
        <f ca="1">+IF(AND(ISNUMBER(OFFSET('Sanitation Data'!$H$6,0,10*ROW('Sanitation Data'!H167))),'Data Summary'!DF173="Yes"),OFFSET('Sanitation Data'!$H$6,0,10*ROW('Sanitation Data'!H167)),NA())</f>
        <v>#N/A</v>
      </c>
      <c r="AR173" s="505" t="e">
        <f ca="1">+IF(AND(ISNUMBER(OFFSET('Sanitation Data'!$H$10,0,10*ROW('Sanitation Data'!H167))),'Data Summary'!DG173="Yes"),OFFSET('Sanitation Data'!$H$10,0,10*ROW('Sanitation Data'!H167)),NA())</f>
        <v>#N/A</v>
      </c>
      <c r="AS173" s="505" t="e">
        <f ca="1">+IF(AND(ISNUMBER(OFFSET('Sanitation Data'!$H$11,0,10*ROW('Sanitation Data'!H167))),'Data Summary'!DH173="Yes"),OFFSET('Sanitation Data'!$H$11,0,10*ROW('Sanitation Data'!H167)),NA())</f>
        <v>#N/A</v>
      </c>
      <c r="AT173" s="505" t="e">
        <f ca="1">+IF(AND(ISNUMBER(OFFSET('Sanitation Data'!$H$12,0,10*ROW('Sanitation Data'!H167))),'Data Summary'!DI173="Yes"),OFFSET('Sanitation Data'!$H$12,0,10*ROW('Sanitation Data'!H167)),NA())</f>
        <v>#N/A</v>
      </c>
      <c r="AU173" s="505" t="e">
        <f ca="1">+IF(AND(ISNUMBER(OFFSET('Sanitation Data'!$I$4,0,10*ROW('Sanitation Data'!I167))),'Data Summary'!DJ173="Yes"),100-OFFSET('Sanitation Data'!$I$4,0,10*ROW('Sanitation Data'!I167)),NA())</f>
        <v>#N/A</v>
      </c>
      <c r="AV173" s="505" t="e">
        <f ca="1">+IF(AND(ISNUMBER(OFFSET('Sanitation Data'!$I$6,0,10*ROW('Sanitation Data'!I167))),'Data Summary'!DK173="Yes"),OFFSET('Sanitation Data'!$I$6,0,10*ROW('Sanitation Data'!I167)),NA())</f>
        <v>#N/A</v>
      </c>
      <c r="AW173" s="505" t="e">
        <f ca="1">+IF(AND(ISNUMBER(OFFSET('Sanitation Data'!$I$10,0,10*ROW('Sanitation Data'!I167))),'Data Summary'!DL173="Yes"),OFFSET('Sanitation Data'!$I$10,0,10*ROW('Sanitation Data'!I167)),NA())</f>
        <v>#N/A</v>
      </c>
      <c r="AX173" s="505" t="e">
        <f ca="1">+IF(AND(ISNUMBER(OFFSET('Sanitation Data'!$I$11,0,10*ROW('Sanitation Data'!I167))),'Data Summary'!DM173="Yes"),OFFSET('Sanitation Data'!$I$11,0,10*ROW('Sanitation Data'!I167)),NA())</f>
        <v>#N/A</v>
      </c>
      <c r="AY173" s="505" t="e">
        <f ca="1">+IF(AND(ISNUMBER(OFFSET('Sanitation Data'!$I$12,0,10*ROW('Sanitation Data'!I167))),'Data Summary'!DN173="Yes"),OFFSET('Sanitation Data'!$I$12,0,10*ROW('Sanitation Data'!I167)),NA())</f>
        <v>#N/A</v>
      </c>
      <c r="AZ173" s="506" t="e">
        <f ca="1">+IF(AND(ISNUMBER(OFFSET('Hygiene Data'!$D$5,0,10*ROW('Hygiene Data'!D167))),'Data Summary'!DO173="Yes"),OFFSET('Hygiene Data'!$D$5,0,10*ROW('Hygiene Data'!D167)),NA())</f>
        <v>#N/A</v>
      </c>
      <c r="BA173" s="506" t="e">
        <f ca="1">+IF(AND(ISNUMBER(OFFSET('Hygiene Data'!$D$7,0,10*ROW('Hygiene Data'!D167))),'Data Summary'!DP173="Yes"),OFFSET('Hygiene Data'!$D$7,0,10*ROW('Hygiene Data'!D167)),NA())</f>
        <v>#N/A</v>
      </c>
      <c r="BB173" s="506" t="e">
        <f ca="1">+IF(AND(ISNUMBER(OFFSET('Hygiene Data'!$D$9,0,10*ROW('Hygiene Data'!D167))),'Data Summary'!DQ173="Yes"),OFFSET('Hygiene Data'!$D$9,0,10*ROW('Hygiene Data'!D167)),NA())</f>
        <v>#N/A</v>
      </c>
      <c r="BC173" s="506" t="e">
        <f ca="1">+IF(AND(ISNUMBER(OFFSET('Hygiene Data'!$E$5,0,10*ROW('Hygiene Data'!E167))),'Data Summary'!DR173="Yes"),OFFSET('Hygiene Data'!$E$5,0,10*ROW('Hygiene Data'!E167)),NA())</f>
        <v>#N/A</v>
      </c>
      <c r="BD173" s="506" t="e">
        <f ca="1">+IF(AND(ISNUMBER(OFFSET('Hygiene Data'!$E$7,0,10*ROW('Hygiene Data'!E167))),'Data Summary'!DS173="Yes"),OFFSET('Hygiene Data'!$E$7,0,10*ROW('Hygiene Data'!E167)),NA())</f>
        <v>#N/A</v>
      </c>
      <c r="BE173" s="506" t="e">
        <f ca="1">+IF(AND(ISNUMBER(OFFSET('Hygiene Data'!$E$9,0,10*ROW('Hygiene Data'!E167))),'Data Summary'!DT173="Yes"),OFFSET('Hygiene Data'!$E$9,0,10*ROW('Hygiene Data'!E167)),NA())</f>
        <v>#N/A</v>
      </c>
      <c r="BF173" s="506" t="e">
        <f ca="1">+IF(AND(ISNUMBER(OFFSET('Hygiene Data'!$F$5,0,10*ROW('Hygiene Data'!F167))),'Data Summary'!DU173="Yes"),OFFSET('Hygiene Data'!$F$5,0,10*ROW('Hygiene Data'!F167)),NA())</f>
        <v>#N/A</v>
      </c>
      <c r="BG173" s="506" t="e">
        <f ca="1">+IF(AND(ISNUMBER(OFFSET('Hygiene Data'!$F$7,0,10*ROW('Hygiene Data'!F167))),'Data Summary'!DV173="Yes"),OFFSET('Hygiene Data'!$F$7,0,10*ROW('Hygiene Data'!F167)),NA())</f>
        <v>#N/A</v>
      </c>
      <c r="BH173" s="506" t="e">
        <f ca="1">+IF(AND(ISNUMBER(OFFSET('Hygiene Data'!$F$9,0,10*ROW('Hygiene Data'!F167))),'Data Summary'!DW173="Yes"),OFFSET('Hygiene Data'!$F$9,0,10*ROW('Hygiene Data'!F167)),NA())</f>
        <v>#N/A</v>
      </c>
      <c r="BI173" s="506" t="e">
        <f ca="1">+IF(AND(ISNUMBER(OFFSET('Hygiene Data'!$G$5,0,10*ROW('Hygiene Data'!G167))),'Data Summary'!DX173="Yes"),OFFSET('Hygiene Data'!$G$5,0,10*ROW('Hygiene Data'!G167)),NA())</f>
        <v>#N/A</v>
      </c>
      <c r="BJ173" s="506" t="e">
        <f ca="1">+IF(AND(ISNUMBER(OFFSET('Hygiene Data'!$G$7,0,10*ROW('Hygiene Data'!G167))),'Data Summary'!DY173="Yes"),OFFSET('Hygiene Data'!$G$7,0,10*ROW('Hygiene Data'!G167)),NA())</f>
        <v>#N/A</v>
      </c>
      <c r="BK173" s="506" t="e">
        <f ca="1">+IF(AND(ISNUMBER(OFFSET('Hygiene Data'!$G$9,0,10*ROW('Hygiene Data'!G167))),'Data Summary'!DZ173="Yes"),OFFSET('Hygiene Data'!$G$9,0,10*ROW('Hygiene Data'!G167)),NA())</f>
        <v>#N/A</v>
      </c>
      <c r="BL173" s="506" t="e">
        <f ca="1">+IF(AND(ISNUMBER(OFFSET('Hygiene Data'!$H$5,0,10*ROW('Hygiene Data'!H167))),'Data Summary'!EA173="Yes"),OFFSET('Hygiene Data'!$H$5,0,10*ROW('Hygiene Data'!H167)),NA())</f>
        <v>#N/A</v>
      </c>
      <c r="BM173" s="506" t="e">
        <f ca="1">+IF(AND(ISNUMBER(OFFSET('Hygiene Data'!$H$7,0,10*ROW('Hygiene Data'!H167))),'Data Summary'!EB173="Yes"),OFFSET('Hygiene Data'!$H$7,0,10*ROW('Hygiene Data'!H167)),NA())</f>
        <v>#N/A</v>
      </c>
      <c r="BN173" s="506" t="e">
        <f ca="1">+IF(AND(ISNUMBER(OFFSET('Hygiene Data'!$H$9,0,10*ROW('Hygiene Data'!H167))),'Data Summary'!EC173="Yes"),OFFSET('Hygiene Data'!$H$9,0,10*ROW('Hygiene Data'!H167)),NA())</f>
        <v>#N/A</v>
      </c>
      <c r="BO173" s="506" t="e">
        <f ca="1">+IF(AND(ISNUMBER(OFFSET('Hygiene Data'!$I$5,0,10*ROW('Hygiene Data'!I167))),'Data Summary'!ED173="Yes"),OFFSET('Hygiene Data'!$I$5,0,10*ROW('Hygiene Data'!I167)),NA())</f>
        <v>#N/A</v>
      </c>
      <c r="BP173" s="506" t="e">
        <f ca="1">+IF(AND(ISNUMBER(OFFSET('Hygiene Data'!$I$7,0,10*ROW('Hygiene Data'!I167))),'Data Summary'!EE173="Yes"),OFFSET('Hygiene Data'!$I$7,0,10*ROW('Hygiene Data'!I167)),NA())</f>
        <v>#N/A</v>
      </c>
      <c r="BQ173" s="506" t="e">
        <f ca="1">+IF(AND(ISNUMBER(OFFSET('Hygiene Data'!$I$9,0,10*ROW('Hygiene Data'!I167))),'Data Summary'!EF173="Yes"),OFFSET('Hygiene Data'!$I$9,0,10*ROW('Hygiene Data'!I167)),NA())</f>
        <v>#N/A</v>
      </c>
    </row>
    <row r="174" spans="1:69" x14ac:dyDescent="0.25">
      <c r="A174" s="502" t="e">
        <f ca="1">+RIGHT('Data Summary'!A174,LEN('Data Summary'!A174)-9)</f>
        <v>#VALUE!</v>
      </c>
      <c r="B174" s="476" t="str">
        <f ca="1">+IF(ISTEXT('Data Summary'!B174),'Data Summary'!B174,"")</f>
        <v/>
      </c>
      <c r="C174" s="503" t="e">
        <f ca="1">+VALUE('Data Summary'!C174)</f>
        <v>#VALUE!</v>
      </c>
      <c r="D174" s="504" t="e">
        <f ca="1">+IF(AND(ISNUMBER(OFFSET('Water Data'!$D$4,0,10*ROW('Water Data'!D168))),'Data Summary'!BS174="Yes"),100-OFFSET('Water Data'!$D$4,0,10*ROW('Water Data'!D168)),NA())</f>
        <v>#N/A</v>
      </c>
      <c r="E174" s="504" t="e">
        <f ca="1">+IF(AND(ISNUMBER(OFFSET('Water Data'!$D$6,0,10*ROW('Water Data'!D168))),'Data Summary'!BT174="Yes"),OFFSET('Water Data'!$D$6,0,10*ROW('Water Data'!D168)),NA())</f>
        <v>#N/A</v>
      </c>
      <c r="F174" s="504" t="e">
        <f ca="1">+IF(AND(ISNUMBER(OFFSET('Water Data'!$D$9,0,10*ROW('Water Data'!D168))),'Data Summary'!BU174="Yes"),OFFSET('Water Data'!$D$9,0,10*ROW('Water Data'!D168)),NA())</f>
        <v>#N/A</v>
      </c>
      <c r="G174" s="504" t="e">
        <f ca="1">+IF(AND(ISNUMBER(OFFSET('Water Data'!$E$4,0,10*ROW('Water Data'!E168))),'Data Summary'!BV174="Yes"),100-OFFSET('Water Data'!$E$4,0,10*ROW('Water Data'!E168)),NA())</f>
        <v>#N/A</v>
      </c>
      <c r="H174" s="504" t="e">
        <f ca="1">+IF(AND(ISNUMBER(OFFSET('Water Data'!$E$6,0,10*ROW('Water Data'!E168))),'Data Summary'!BW174="Yes"),OFFSET('Water Data'!$E$6,0,10*ROW('Water Data'!E168)),NA())</f>
        <v>#N/A</v>
      </c>
      <c r="I174" s="504" t="e">
        <f ca="1">+IF(AND(ISNUMBER(OFFSET('Water Data'!$E$9,0,10*ROW('Water Data'!E168))),'Data Summary'!BX174="Yes"),OFFSET('Water Data'!$E$9,0,10*ROW('Water Data'!E168)),NA())</f>
        <v>#N/A</v>
      </c>
      <c r="J174" s="504" t="e">
        <f ca="1">+IF(AND(ISNUMBER(OFFSET('Water Data'!$F$4,0,10*ROW('Water Data'!F168))),'Data Summary'!BY174="Yes"),100-OFFSET('Water Data'!$F$4,0,10*ROW('Water Data'!F168)),NA())</f>
        <v>#N/A</v>
      </c>
      <c r="K174" s="504" t="e">
        <f ca="1">+IF(AND(ISNUMBER(OFFSET('Water Data'!$F$6,0,10*ROW('Water Data'!F168))),'Data Summary'!BZ174="Yes"),OFFSET('Water Data'!$F$6,0,10*ROW('Water Data'!F168)),NA())</f>
        <v>#N/A</v>
      </c>
      <c r="L174" s="504" t="e">
        <f ca="1">+IF(AND(ISNUMBER(OFFSET('Water Data'!$F$9,0,10*ROW('Water Data'!F168))),'Data Summary'!CA174="Yes"),OFFSET('Water Data'!$F$9,0,10*ROW('Water Data'!F168)),NA())</f>
        <v>#N/A</v>
      </c>
      <c r="M174" s="504" t="e">
        <f ca="1">+IF(AND(ISNUMBER(OFFSET('Water Data'!$G$4,0,10*ROW('Water Data'!G168))),'Data Summary'!CB174="Yes"),100-OFFSET('Water Data'!$G$4,0,10*ROW('Water Data'!G168)),NA())</f>
        <v>#N/A</v>
      </c>
      <c r="N174" s="504" t="e">
        <f ca="1">+IF(AND(ISNUMBER(OFFSET('Water Data'!$G$6,0,10*ROW('Water Data'!G168))),'Data Summary'!CC174="Yes"),OFFSET('Water Data'!$G$6,0,10*ROW('Water Data'!G168)),NA())</f>
        <v>#N/A</v>
      </c>
      <c r="O174" s="504" t="e">
        <f ca="1">+IF(AND(ISNUMBER(OFFSET('Water Data'!$G$9,0,10*ROW('Water Data'!G168))),'Data Summary'!CD174="Yes"),OFFSET('Water Data'!$G$9,0,10*ROW('Water Data'!G168)),NA())</f>
        <v>#N/A</v>
      </c>
      <c r="P174" s="504" t="e">
        <f ca="1">+IF(AND(ISNUMBER(OFFSET('Water Data'!$H$4,0,10*ROW('Water Data'!H168))),'Data Summary'!CE174="Yes"),100-OFFSET('Water Data'!$H$4,0,10*ROW('Water Data'!H168)),NA())</f>
        <v>#N/A</v>
      </c>
      <c r="Q174" s="504" t="e">
        <f ca="1">+IF(AND(ISNUMBER(OFFSET('Water Data'!$H$6,0,10*ROW('Water Data'!H168))),'Data Summary'!CF174="Yes"),OFFSET('Water Data'!$H$6,0,10*ROW('Water Data'!H168)),NA())</f>
        <v>#N/A</v>
      </c>
      <c r="R174" s="504" t="e">
        <f ca="1">+IF(AND(ISNUMBER(OFFSET('Water Data'!$H$9,0,10*ROW('Water Data'!H168))),'Data Summary'!CG174="Yes"),OFFSET('Water Data'!$H$9,0,10*ROW('Water Data'!H168)),NA())</f>
        <v>#N/A</v>
      </c>
      <c r="S174" s="504" t="e">
        <f ca="1">+IF(AND(ISNUMBER(OFFSET('Water Data'!$I$4,0,10*ROW('Water Data'!I168))),'Data Summary'!CH174="Yes"),100-OFFSET('Water Data'!$I$4,0,10*ROW('Water Data'!I168)),NA())</f>
        <v>#N/A</v>
      </c>
      <c r="T174" s="504" t="e">
        <f ca="1">+IF(AND(ISNUMBER(OFFSET('Water Data'!$I$6,0,10*ROW('Water Data'!I168))),'Data Summary'!CI174="Yes"),OFFSET('Water Data'!$I$6,0,10*ROW('Water Data'!I168)),NA())</f>
        <v>#N/A</v>
      </c>
      <c r="U174" s="504" t="e">
        <f ca="1">+IF(AND(ISNUMBER(OFFSET('Water Data'!$I$9,0,10*ROW('Water Data'!I168))),'Data Summary'!CJ174="Yes"),OFFSET('Water Data'!$I$9,0,10*ROW('Water Data'!I168)),NA())</f>
        <v>#N/A</v>
      </c>
      <c r="V174" s="505" t="e">
        <f ca="1">+IF(AND(ISNUMBER(OFFSET('Sanitation Data'!$D$4,0,10*ROW('Sanitation Data'!D168))),'Data Summary'!CK174="Yes"),100-OFFSET('Sanitation Data'!$D$4,0,10*ROW('Sanitation Data'!D168)),NA())</f>
        <v>#N/A</v>
      </c>
      <c r="W174" s="505" t="e">
        <f ca="1">+IF(AND(ISNUMBER(OFFSET('Sanitation Data'!$D$6,0,10*ROW('Sanitation Data'!D168))),'Data Summary'!CL174="Yes"),OFFSET('Sanitation Data'!$D$6,0,10*ROW('Sanitation Data'!D168)),NA())</f>
        <v>#N/A</v>
      </c>
      <c r="X174" s="505" t="e">
        <f ca="1">+IF(AND(ISNUMBER(OFFSET('Sanitation Data'!$D$10,0,10*ROW('Sanitation Data'!D168))),'Data Summary'!CM174="Yes"),OFFSET('Sanitation Data'!$D$10,0,10*ROW('Sanitation Data'!D168)),NA())</f>
        <v>#N/A</v>
      </c>
      <c r="Y174" s="505" t="e">
        <f ca="1">+IF(AND(ISNUMBER(OFFSET('Sanitation Data'!$D$11,0,10*ROW('Sanitation Data'!D168))),'Data Summary'!CN174="Yes"),OFFSET('Sanitation Data'!$D$11,0,10*ROW('Sanitation Data'!D168)),NA())</f>
        <v>#N/A</v>
      </c>
      <c r="Z174" s="505" t="e">
        <f ca="1">+IF(AND(ISNUMBER(OFFSET('Sanitation Data'!$D$12,0,10*ROW('Sanitation Data'!D168))),'Data Summary'!CO174="Yes"),OFFSET('Sanitation Data'!$D$12,0,10*ROW('Sanitation Data'!D168)),NA())</f>
        <v>#N/A</v>
      </c>
      <c r="AA174" s="505" t="e">
        <f ca="1">+IF(AND(ISNUMBER(OFFSET('Sanitation Data'!$E$4,0,10*ROW('Sanitation Data'!E168))),'Data Summary'!CP174="Yes"),100-OFFSET('Sanitation Data'!$E$4,0,10*ROW('Sanitation Data'!E168)),NA())</f>
        <v>#N/A</v>
      </c>
      <c r="AB174" s="505" t="e">
        <f ca="1">+IF(AND(ISNUMBER(OFFSET('Sanitation Data'!$E$6,0,10*ROW('Sanitation Data'!E168))),'Data Summary'!CQ174="Yes"),OFFSET('Sanitation Data'!$E$6,0,10*ROW('Sanitation Data'!E168)),NA())</f>
        <v>#N/A</v>
      </c>
      <c r="AC174" s="505" t="e">
        <f ca="1">+IF(AND(ISNUMBER(OFFSET('Sanitation Data'!$E$10,0,10*ROW('Sanitation Data'!E168))),'Data Summary'!CR174="Yes"),OFFSET('Sanitation Data'!$E$10,0,10*ROW('Sanitation Data'!E168)),NA())</f>
        <v>#N/A</v>
      </c>
      <c r="AD174" s="505" t="e">
        <f ca="1">+IF(AND(ISNUMBER(OFFSET('Sanitation Data'!$E$11,0,10*ROW('Sanitation Data'!E168))),'Data Summary'!CS174="Yes"),OFFSET('Sanitation Data'!$E$11,0,10*ROW('Sanitation Data'!E168)),NA())</f>
        <v>#N/A</v>
      </c>
      <c r="AE174" s="505" t="e">
        <f ca="1">+IF(AND(ISNUMBER(OFFSET('Sanitation Data'!$E$12,0,10*ROW('Sanitation Data'!E168))),'Data Summary'!CT174="Yes"),OFFSET('Sanitation Data'!$E$12,0,10*ROW('Sanitation Data'!E168)),NA())</f>
        <v>#N/A</v>
      </c>
      <c r="AF174" s="505" t="e">
        <f ca="1">+IF(AND(ISNUMBER(OFFSET('Sanitation Data'!$F$4,0,10*ROW('Sanitation Data'!F168))),'Data Summary'!CU174="Yes"),100-OFFSET('Sanitation Data'!$F$4,0,10*ROW('Sanitation Data'!F168)),NA())</f>
        <v>#N/A</v>
      </c>
      <c r="AG174" s="505" t="e">
        <f ca="1">+IF(AND(ISNUMBER(OFFSET('Sanitation Data'!$F$6,0,10*ROW('Sanitation Data'!F168))),'Data Summary'!CV174="Yes"),OFFSET('Sanitation Data'!$F$6,0,10*ROW('Sanitation Data'!F168)),NA())</f>
        <v>#N/A</v>
      </c>
      <c r="AH174" s="505" t="e">
        <f ca="1">+IF(AND(ISNUMBER(OFFSET('Sanitation Data'!$F$10,0,10*ROW('Sanitation Data'!F168))),'Data Summary'!CW174="Yes"),OFFSET('Sanitation Data'!$F$10,0,10*ROW('Sanitation Data'!F168)),NA())</f>
        <v>#N/A</v>
      </c>
      <c r="AI174" s="505" t="e">
        <f ca="1">+IF(AND(ISNUMBER(OFFSET('Sanitation Data'!$F$11,0,10*ROW('Sanitation Data'!F168))),'Data Summary'!CX174="Yes"),OFFSET('Sanitation Data'!$F$11,0,10*ROW('Sanitation Data'!F168)),NA())</f>
        <v>#N/A</v>
      </c>
      <c r="AJ174" s="505" t="e">
        <f ca="1">+IF(AND(ISNUMBER(OFFSET('Sanitation Data'!$F$12,0,10*ROW('Sanitation Data'!F168))),'Data Summary'!CY174="Yes"),OFFSET('Sanitation Data'!$F$12,0,10*ROW('Sanitation Data'!F168)),NA())</f>
        <v>#N/A</v>
      </c>
      <c r="AK174" s="505" t="e">
        <f ca="1">+IF(AND(ISNUMBER(OFFSET('Sanitation Data'!$G$4,0,10*ROW('Sanitation Data'!G168))),'Data Summary'!CZ174="Yes"),100-OFFSET('Sanitation Data'!$G$4,0,10*ROW('Sanitation Data'!G168)),NA())</f>
        <v>#N/A</v>
      </c>
      <c r="AL174" s="505" t="e">
        <f ca="1">+IF(AND(ISNUMBER(OFFSET('Sanitation Data'!$G$6,0,10*ROW('Sanitation Data'!G168))),'Data Summary'!DA174="Yes"),OFFSET('Sanitation Data'!$G$6,0,10*ROW('Sanitation Data'!G168)),NA())</f>
        <v>#N/A</v>
      </c>
      <c r="AM174" s="505" t="e">
        <f ca="1">+IF(AND(ISNUMBER(OFFSET('Sanitation Data'!$G$10,0,10*ROW('Sanitation Data'!G168))),'Data Summary'!DB174="Yes"),OFFSET('Sanitation Data'!$G$10,0,10*ROW('Sanitation Data'!G168)),NA())</f>
        <v>#N/A</v>
      </c>
      <c r="AN174" s="505" t="e">
        <f ca="1">+IF(AND(ISNUMBER(OFFSET('Sanitation Data'!$G$11,0,10*ROW('Sanitation Data'!G168))),'Data Summary'!DC174="Yes"),OFFSET('Sanitation Data'!$G$11,0,10*ROW('Sanitation Data'!G168)),NA())</f>
        <v>#N/A</v>
      </c>
      <c r="AO174" s="505" t="e">
        <f ca="1">+IF(AND(ISNUMBER(OFFSET('Sanitation Data'!$G$12,0,10*ROW('Sanitation Data'!G168))),'Data Summary'!DD174="Yes"),OFFSET('Sanitation Data'!$G$12,0,10*ROW('Sanitation Data'!G168)),NA())</f>
        <v>#N/A</v>
      </c>
      <c r="AP174" s="505" t="e">
        <f ca="1">+IF(AND(ISNUMBER(OFFSET('Sanitation Data'!$H$4,0,10*ROW('Sanitation Data'!H168))),'Data Summary'!DE174="Yes"),100-OFFSET('Sanitation Data'!$H$4,0,10*ROW('Sanitation Data'!H168)),NA())</f>
        <v>#N/A</v>
      </c>
      <c r="AQ174" s="505" t="e">
        <f ca="1">+IF(AND(ISNUMBER(OFFSET('Sanitation Data'!$H$6,0,10*ROW('Sanitation Data'!H168))),'Data Summary'!DF174="Yes"),OFFSET('Sanitation Data'!$H$6,0,10*ROW('Sanitation Data'!H168)),NA())</f>
        <v>#N/A</v>
      </c>
      <c r="AR174" s="505" t="e">
        <f ca="1">+IF(AND(ISNUMBER(OFFSET('Sanitation Data'!$H$10,0,10*ROW('Sanitation Data'!H168))),'Data Summary'!DG174="Yes"),OFFSET('Sanitation Data'!$H$10,0,10*ROW('Sanitation Data'!H168)),NA())</f>
        <v>#N/A</v>
      </c>
      <c r="AS174" s="505" t="e">
        <f ca="1">+IF(AND(ISNUMBER(OFFSET('Sanitation Data'!$H$11,0,10*ROW('Sanitation Data'!H168))),'Data Summary'!DH174="Yes"),OFFSET('Sanitation Data'!$H$11,0,10*ROW('Sanitation Data'!H168)),NA())</f>
        <v>#N/A</v>
      </c>
      <c r="AT174" s="505" t="e">
        <f ca="1">+IF(AND(ISNUMBER(OFFSET('Sanitation Data'!$H$12,0,10*ROW('Sanitation Data'!H168))),'Data Summary'!DI174="Yes"),OFFSET('Sanitation Data'!$H$12,0,10*ROW('Sanitation Data'!H168)),NA())</f>
        <v>#N/A</v>
      </c>
      <c r="AU174" s="505" t="e">
        <f ca="1">+IF(AND(ISNUMBER(OFFSET('Sanitation Data'!$I$4,0,10*ROW('Sanitation Data'!I168))),'Data Summary'!DJ174="Yes"),100-OFFSET('Sanitation Data'!$I$4,0,10*ROW('Sanitation Data'!I168)),NA())</f>
        <v>#N/A</v>
      </c>
      <c r="AV174" s="505" t="e">
        <f ca="1">+IF(AND(ISNUMBER(OFFSET('Sanitation Data'!$I$6,0,10*ROW('Sanitation Data'!I168))),'Data Summary'!DK174="Yes"),OFFSET('Sanitation Data'!$I$6,0,10*ROW('Sanitation Data'!I168)),NA())</f>
        <v>#N/A</v>
      </c>
      <c r="AW174" s="505" t="e">
        <f ca="1">+IF(AND(ISNUMBER(OFFSET('Sanitation Data'!$I$10,0,10*ROW('Sanitation Data'!I168))),'Data Summary'!DL174="Yes"),OFFSET('Sanitation Data'!$I$10,0,10*ROW('Sanitation Data'!I168)),NA())</f>
        <v>#N/A</v>
      </c>
      <c r="AX174" s="505" t="e">
        <f ca="1">+IF(AND(ISNUMBER(OFFSET('Sanitation Data'!$I$11,0,10*ROW('Sanitation Data'!I168))),'Data Summary'!DM174="Yes"),OFFSET('Sanitation Data'!$I$11,0,10*ROW('Sanitation Data'!I168)),NA())</f>
        <v>#N/A</v>
      </c>
      <c r="AY174" s="505" t="e">
        <f ca="1">+IF(AND(ISNUMBER(OFFSET('Sanitation Data'!$I$12,0,10*ROW('Sanitation Data'!I168))),'Data Summary'!DN174="Yes"),OFFSET('Sanitation Data'!$I$12,0,10*ROW('Sanitation Data'!I168)),NA())</f>
        <v>#N/A</v>
      </c>
      <c r="AZ174" s="506" t="e">
        <f ca="1">+IF(AND(ISNUMBER(OFFSET('Hygiene Data'!$D$5,0,10*ROW('Hygiene Data'!D168))),'Data Summary'!DO174="Yes"),OFFSET('Hygiene Data'!$D$5,0,10*ROW('Hygiene Data'!D168)),NA())</f>
        <v>#N/A</v>
      </c>
      <c r="BA174" s="506" t="e">
        <f ca="1">+IF(AND(ISNUMBER(OFFSET('Hygiene Data'!$D$7,0,10*ROW('Hygiene Data'!D168))),'Data Summary'!DP174="Yes"),OFFSET('Hygiene Data'!$D$7,0,10*ROW('Hygiene Data'!D168)),NA())</f>
        <v>#N/A</v>
      </c>
      <c r="BB174" s="506" t="e">
        <f ca="1">+IF(AND(ISNUMBER(OFFSET('Hygiene Data'!$D$9,0,10*ROW('Hygiene Data'!D168))),'Data Summary'!DQ174="Yes"),OFFSET('Hygiene Data'!$D$9,0,10*ROW('Hygiene Data'!D168)),NA())</f>
        <v>#N/A</v>
      </c>
      <c r="BC174" s="506" t="e">
        <f ca="1">+IF(AND(ISNUMBER(OFFSET('Hygiene Data'!$E$5,0,10*ROW('Hygiene Data'!E168))),'Data Summary'!DR174="Yes"),OFFSET('Hygiene Data'!$E$5,0,10*ROW('Hygiene Data'!E168)),NA())</f>
        <v>#N/A</v>
      </c>
      <c r="BD174" s="506" t="e">
        <f ca="1">+IF(AND(ISNUMBER(OFFSET('Hygiene Data'!$E$7,0,10*ROW('Hygiene Data'!E168))),'Data Summary'!DS174="Yes"),OFFSET('Hygiene Data'!$E$7,0,10*ROW('Hygiene Data'!E168)),NA())</f>
        <v>#N/A</v>
      </c>
      <c r="BE174" s="506" t="e">
        <f ca="1">+IF(AND(ISNUMBER(OFFSET('Hygiene Data'!$E$9,0,10*ROW('Hygiene Data'!E168))),'Data Summary'!DT174="Yes"),OFFSET('Hygiene Data'!$E$9,0,10*ROW('Hygiene Data'!E168)),NA())</f>
        <v>#N/A</v>
      </c>
      <c r="BF174" s="506" t="e">
        <f ca="1">+IF(AND(ISNUMBER(OFFSET('Hygiene Data'!$F$5,0,10*ROW('Hygiene Data'!F168))),'Data Summary'!DU174="Yes"),OFFSET('Hygiene Data'!$F$5,0,10*ROW('Hygiene Data'!F168)),NA())</f>
        <v>#N/A</v>
      </c>
      <c r="BG174" s="506" t="e">
        <f ca="1">+IF(AND(ISNUMBER(OFFSET('Hygiene Data'!$F$7,0,10*ROW('Hygiene Data'!F168))),'Data Summary'!DV174="Yes"),OFFSET('Hygiene Data'!$F$7,0,10*ROW('Hygiene Data'!F168)),NA())</f>
        <v>#N/A</v>
      </c>
      <c r="BH174" s="506" t="e">
        <f ca="1">+IF(AND(ISNUMBER(OFFSET('Hygiene Data'!$F$9,0,10*ROW('Hygiene Data'!F168))),'Data Summary'!DW174="Yes"),OFFSET('Hygiene Data'!$F$9,0,10*ROW('Hygiene Data'!F168)),NA())</f>
        <v>#N/A</v>
      </c>
      <c r="BI174" s="506" t="e">
        <f ca="1">+IF(AND(ISNUMBER(OFFSET('Hygiene Data'!$G$5,0,10*ROW('Hygiene Data'!G168))),'Data Summary'!DX174="Yes"),OFFSET('Hygiene Data'!$G$5,0,10*ROW('Hygiene Data'!G168)),NA())</f>
        <v>#N/A</v>
      </c>
      <c r="BJ174" s="506" t="e">
        <f ca="1">+IF(AND(ISNUMBER(OFFSET('Hygiene Data'!$G$7,0,10*ROW('Hygiene Data'!G168))),'Data Summary'!DY174="Yes"),OFFSET('Hygiene Data'!$G$7,0,10*ROW('Hygiene Data'!G168)),NA())</f>
        <v>#N/A</v>
      </c>
      <c r="BK174" s="506" t="e">
        <f ca="1">+IF(AND(ISNUMBER(OFFSET('Hygiene Data'!$G$9,0,10*ROW('Hygiene Data'!G168))),'Data Summary'!DZ174="Yes"),OFFSET('Hygiene Data'!$G$9,0,10*ROW('Hygiene Data'!G168)),NA())</f>
        <v>#N/A</v>
      </c>
      <c r="BL174" s="506" t="e">
        <f ca="1">+IF(AND(ISNUMBER(OFFSET('Hygiene Data'!$H$5,0,10*ROW('Hygiene Data'!H168))),'Data Summary'!EA174="Yes"),OFFSET('Hygiene Data'!$H$5,0,10*ROW('Hygiene Data'!H168)),NA())</f>
        <v>#N/A</v>
      </c>
      <c r="BM174" s="506" t="e">
        <f ca="1">+IF(AND(ISNUMBER(OFFSET('Hygiene Data'!$H$7,0,10*ROW('Hygiene Data'!H168))),'Data Summary'!EB174="Yes"),OFFSET('Hygiene Data'!$H$7,0,10*ROW('Hygiene Data'!H168)),NA())</f>
        <v>#N/A</v>
      </c>
      <c r="BN174" s="506" t="e">
        <f ca="1">+IF(AND(ISNUMBER(OFFSET('Hygiene Data'!$H$9,0,10*ROW('Hygiene Data'!H168))),'Data Summary'!EC174="Yes"),OFFSET('Hygiene Data'!$H$9,0,10*ROW('Hygiene Data'!H168)),NA())</f>
        <v>#N/A</v>
      </c>
      <c r="BO174" s="506" t="e">
        <f ca="1">+IF(AND(ISNUMBER(OFFSET('Hygiene Data'!$I$5,0,10*ROW('Hygiene Data'!I168))),'Data Summary'!ED174="Yes"),OFFSET('Hygiene Data'!$I$5,0,10*ROW('Hygiene Data'!I168)),NA())</f>
        <v>#N/A</v>
      </c>
      <c r="BP174" s="506" t="e">
        <f ca="1">+IF(AND(ISNUMBER(OFFSET('Hygiene Data'!$I$7,0,10*ROW('Hygiene Data'!I168))),'Data Summary'!EE174="Yes"),OFFSET('Hygiene Data'!$I$7,0,10*ROW('Hygiene Data'!I168)),NA())</f>
        <v>#N/A</v>
      </c>
      <c r="BQ174" s="506" t="e">
        <f ca="1">+IF(AND(ISNUMBER(OFFSET('Hygiene Data'!$I$9,0,10*ROW('Hygiene Data'!I168))),'Data Summary'!EF174="Yes"),OFFSET('Hygiene Data'!$I$9,0,10*ROW('Hygiene Data'!I168)),NA())</f>
        <v>#N/A</v>
      </c>
    </row>
    <row r="175" spans="1:69" x14ac:dyDescent="0.25">
      <c r="A175" s="502" t="e">
        <f ca="1">+RIGHT('Data Summary'!A175,LEN('Data Summary'!A175)-9)</f>
        <v>#VALUE!</v>
      </c>
      <c r="B175" s="476" t="str">
        <f ca="1">+IF(ISTEXT('Data Summary'!B175),'Data Summary'!B175,"")</f>
        <v/>
      </c>
      <c r="C175" s="503" t="e">
        <f ca="1">+VALUE('Data Summary'!C175)</f>
        <v>#VALUE!</v>
      </c>
      <c r="D175" s="504" t="e">
        <f ca="1">+IF(AND(ISNUMBER(OFFSET('Water Data'!$D$4,0,10*ROW('Water Data'!D169))),'Data Summary'!BS175="Yes"),100-OFFSET('Water Data'!$D$4,0,10*ROW('Water Data'!D169)),NA())</f>
        <v>#N/A</v>
      </c>
      <c r="E175" s="504" t="e">
        <f ca="1">+IF(AND(ISNUMBER(OFFSET('Water Data'!$D$6,0,10*ROW('Water Data'!D169))),'Data Summary'!BT175="Yes"),OFFSET('Water Data'!$D$6,0,10*ROW('Water Data'!D169)),NA())</f>
        <v>#N/A</v>
      </c>
      <c r="F175" s="504" t="e">
        <f ca="1">+IF(AND(ISNUMBER(OFFSET('Water Data'!$D$9,0,10*ROW('Water Data'!D169))),'Data Summary'!BU175="Yes"),OFFSET('Water Data'!$D$9,0,10*ROW('Water Data'!D169)),NA())</f>
        <v>#N/A</v>
      </c>
      <c r="G175" s="504" t="e">
        <f ca="1">+IF(AND(ISNUMBER(OFFSET('Water Data'!$E$4,0,10*ROW('Water Data'!E169))),'Data Summary'!BV175="Yes"),100-OFFSET('Water Data'!$E$4,0,10*ROW('Water Data'!E169)),NA())</f>
        <v>#N/A</v>
      </c>
      <c r="H175" s="504" t="e">
        <f ca="1">+IF(AND(ISNUMBER(OFFSET('Water Data'!$E$6,0,10*ROW('Water Data'!E169))),'Data Summary'!BW175="Yes"),OFFSET('Water Data'!$E$6,0,10*ROW('Water Data'!E169)),NA())</f>
        <v>#N/A</v>
      </c>
      <c r="I175" s="504" t="e">
        <f ca="1">+IF(AND(ISNUMBER(OFFSET('Water Data'!$E$9,0,10*ROW('Water Data'!E169))),'Data Summary'!BX175="Yes"),OFFSET('Water Data'!$E$9,0,10*ROW('Water Data'!E169)),NA())</f>
        <v>#N/A</v>
      </c>
      <c r="J175" s="504" t="e">
        <f ca="1">+IF(AND(ISNUMBER(OFFSET('Water Data'!$F$4,0,10*ROW('Water Data'!F169))),'Data Summary'!BY175="Yes"),100-OFFSET('Water Data'!$F$4,0,10*ROW('Water Data'!F169)),NA())</f>
        <v>#N/A</v>
      </c>
      <c r="K175" s="504" t="e">
        <f ca="1">+IF(AND(ISNUMBER(OFFSET('Water Data'!$F$6,0,10*ROW('Water Data'!F169))),'Data Summary'!BZ175="Yes"),OFFSET('Water Data'!$F$6,0,10*ROW('Water Data'!F169)),NA())</f>
        <v>#N/A</v>
      </c>
      <c r="L175" s="504" t="e">
        <f ca="1">+IF(AND(ISNUMBER(OFFSET('Water Data'!$F$9,0,10*ROW('Water Data'!F169))),'Data Summary'!CA175="Yes"),OFFSET('Water Data'!$F$9,0,10*ROW('Water Data'!F169)),NA())</f>
        <v>#N/A</v>
      </c>
      <c r="M175" s="504" t="e">
        <f ca="1">+IF(AND(ISNUMBER(OFFSET('Water Data'!$G$4,0,10*ROW('Water Data'!G169))),'Data Summary'!CB175="Yes"),100-OFFSET('Water Data'!$G$4,0,10*ROW('Water Data'!G169)),NA())</f>
        <v>#N/A</v>
      </c>
      <c r="N175" s="504" t="e">
        <f ca="1">+IF(AND(ISNUMBER(OFFSET('Water Data'!$G$6,0,10*ROW('Water Data'!G169))),'Data Summary'!CC175="Yes"),OFFSET('Water Data'!$G$6,0,10*ROW('Water Data'!G169)),NA())</f>
        <v>#N/A</v>
      </c>
      <c r="O175" s="504" t="e">
        <f ca="1">+IF(AND(ISNUMBER(OFFSET('Water Data'!$G$9,0,10*ROW('Water Data'!G169))),'Data Summary'!CD175="Yes"),OFFSET('Water Data'!$G$9,0,10*ROW('Water Data'!G169)),NA())</f>
        <v>#N/A</v>
      </c>
      <c r="P175" s="504" t="e">
        <f ca="1">+IF(AND(ISNUMBER(OFFSET('Water Data'!$H$4,0,10*ROW('Water Data'!H169))),'Data Summary'!CE175="Yes"),100-OFFSET('Water Data'!$H$4,0,10*ROW('Water Data'!H169)),NA())</f>
        <v>#N/A</v>
      </c>
      <c r="Q175" s="504" t="e">
        <f ca="1">+IF(AND(ISNUMBER(OFFSET('Water Data'!$H$6,0,10*ROW('Water Data'!H169))),'Data Summary'!CF175="Yes"),OFFSET('Water Data'!$H$6,0,10*ROW('Water Data'!H169)),NA())</f>
        <v>#N/A</v>
      </c>
      <c r="R175" s="504" t="e">
        <f ca="1">+IF(AND(ISNUMBER(OFFSET('Water Data'!$H$9,0,10*ROW('Water Data'!H169))),'Data Summary'!CG175="Yes"),OFFSET('Water Data'!$H$9,0,10*ROW('Water Data'!H169)),NA())</f>
        <v>#N/A</v>
      </c>
      <c r="S175" s="504" t="e">
        <f ca="1">+IF(AND(ISNUMBER(OFFSET('Water Data'!$I$4,0,10*ROW('Water Data'!I169))),'Data Summary'!CH175="Yes"),100-OFFSET('Water Data'!$I$4,0,10*ROW('Water Data'!I169)),NA())</f>
        <v>#N/A</v>
      </c>
      <c r="T175" s="504" t="e">
        <f ca="1">+IF(AND(ISNUMBER(OFFSET('Water Data'!$I$6,0,10*ROW('Water Data'!I169))),'Data Summary'!CI175="Yes"),OFFSET('Water Data'!$I$6,0,10*ROW('Water Data'!I169)),NA())</f>
        <v>#N/A</v>
      </c>
      <c r="U175" s="504" t="e">
        <f ca="1">+IF(AND(ISNUMBER(OFFSET('Water Data'!$I$9,0,10*ROW('Water Data'!I169))),'Data Summary'!CJ175="Yes"),OFFSET('Water Data'!$I$9,0,10*ROW('Water Data'!I169)),NA())</f>
        <v>#N/A</v>
      </c>
      <c r="V175" s="505" t="e">
        <f ca="1">+IF(AND(ISNUMBER(OFFSET('Sanitation Data'!$D$4,0,10*ROW('Sanitation Data'!D169))),'Data Summary'!CK175="Yes"),100-OFFSET('Sanitation Data'!$D$4,0,10*ROW('Sanitation Data'!D169)),NA())</f>
        <v>#N/A</v>
      </c>
      <c r="W175" s="505" t="e">
        <f ca="1">+IF(AND(ISNUMBER(OFFSET('Sanitation Data'!$D$6,0,10*ROW('Sanitation Data'!D169))),'Data Summary'!CL175="Yes"),OFFSET('Sanitation Data'!$D$6,0,10*ROW('Sanitation Data'!D169)),NA())</f>
        <v>#N/A</v>
      </c>
      <c r="X175" s="505" t="e">
        <f ca="1">+IF(AND(ISNUMBER(OFFSET('Sanitation Data'!$D$10,0,10*ROW('Sanitation Data'!D169))),'Data Summary'!CM175="Yes"),OFFSET('Sanitation Data'!$D$10,0,10*ROW('Sanitation Data'!D169)),NA())</f>
        <v>#N/A</v>
      </c>
      <c r="Y175" s="505" t="e">
        <f ca="1">+IF(AND(ISNUMBER(OFFSET('Sanitation Data'!$D$11,0,10*ROW('Sanitation Data'!D169))),'Data Summary'!CN175="Yes"),OFFSET('Sanitation Data'!$D$11,0,10*ROW('Sanitation Data'!D169)),NA())</f>
        <v>#N/A</v>
      </c>
      <c r="Z175" s="505" t="e">
        <f ca="1">+IF(AND(ISNUMBER(OFFSET('Sanitation Data'!$D$12,0,10*ROW('Sanitation Data'!D169))),'Data Summary'!CO175="Yes"),OFFSET('Sanitation Data'!$D$12,0,10*ROW('Sanitation Data'!D169)),NA())</f>
        <v>#N/A</v>
      </c>
      <c r="AA175" s="505" t="e">
        <f ca="1">+IF(AND(ISNUMBER(OFFSET('Sanitation Data'!$E$4,0,10*ROW('Sanitation Data'!E169))),'Data Summary'!CP175="Yes"),100-OFFSET('Sanitation Data'!$E$4,0,10*ROW('Sanitation Data'!E169)),NA())</f>
        <v>#N/A</v>
      </c>
      <c r="AB175" s="505" t="e">
        <f ca="1">+IF(AND(ISNUMBER(OFFSET('Sanitation Data'!$E$6,0,10*ROW('Sanitation Data'!E169))),'Data Summary'!CQ175="Yes"),OFFSET('Sanitation Data'!$E$6,0,10*ROW('Sanitation Data'!E169)),NA())</f>
        <v>#N/A</v>
      </c>
      <c r="AC175" s="505" t="e">
        <f ca="1">+IF(AND(ISNUMBER(OFFSET('Sanitation Data'!$E$10,0,10*ROW('Sanitation Data'!E169))),'Data Summary'!CR175="Yes"),OFFSET('Sanitation Data'!$E$10,0,10*ROW('Sanitation Data'!E169)),NA())</f>
        <v>#N/A</v>
      </c>
      <c r="AD175" s="505" t="e">
        <f ca="1">+IF(AND(ISNUMBER(OFFSET('Sanitation Data'!$E$11,0,10*ROW('Sanitation Data'!E169))),'Data Summary'!CS175="Yes"),OFFSET('Sanitation Data'!$E$11,0,10*ROW('Sanitation Data'!E169)),NA())</f>
        <v>#N/A</v>
      </c>
      <c r="AE175" s="505" t="e">
        <f ca="1">+IF(AND(ISNUMBER(OFFSET('Sanitation Data'!$E$12,0,10*ROW('Sanitation Data'!E169))),'Data Summary'!CT175="Yes"),OFFSET('Sanitation Data'!$E$12,0,10*ROW('Sanitation Data'!E169)),NA())</f>
        <v>#N/A</v>
      </c>
      <c r="AF175" s="505" t="e">
        <f ca="1">+IF(AND(ISNUMBER(OFFSET('Sanitation Data'!$F$4,0,10*ROW('Sanitation Data'!F169))),'Data Summary'!CU175="Yes"),100-OFFSET('Sanitation Data'!$F$4,0,10*ROW('Sanitation Data'!F169)),NA())</f>
        <v>#N/A</v>
      </c>
      <c r="AG175" s="505" t="e">
        <f ca="1">+IF(AND(ISNUMBER(OFFSET('Sanitation Data'!$F$6,0,10*ROW('Sanitation Data'!F169))),'Data Summary'!CV175="Yes"),OFFSET('Sanitation Data'!$F$6,0,10*ROW('Sanitation Data'!F169)),NA())</f>
        <v>#N/A</v>
      </c>
      <c r="AH175" s="505" t="e">
        <f ca="1">+IF(AND(ISNUMBER(OFFSET('Sanitation Data'!$F$10,0,10*ROW('Sanitation Data'!F169))),'Data Summary'!CW175="Yes"),OFFSET('Sanitation Data'!$F$10,0,10*ROW('Sanitation Data'!F169)),NA())</f>
        <v>#N/A</v>
      </c>
      <c r="AI175" s="505" t="e">
        <f ca="1">+IF(AND(ISNUMBER(OFFSET('Sanitation Data'!$F$11,0,10*ROW('Sanitation Data'!F169))),'Data Summary'!CX175="Yes"),OFFSET('Sanitation Data'!$F$11,0,10*ROW('Sanitation Data'!F169)),NA())</f>
        <v>#N/A</v>
      </c>
      <c r="AJ175" s="505" t="e">
        <f ca="1">+IF(AND(ISNUMBER(OFFSET('Sanitation Data'!$F$12,0,10*ROW('Sanitation Data'!F169))),'Data Summary'!CY175="Yes"),OFFSET('Sanitation Data'!$F$12,0,10*ROW('Sanitation Data'!F169)),NA())</f>
        <v>#N/A</v>
      </c>
      <c r="AK175" s="505" t="e">
        <f ca="1">+IF(AND(ISNUMBER(OFFSET('Sanitation Data'!$G$4,0,10*ROW('Sanitation Data'!G169))),'Data Summary'!CZ175="Yes"),100-OFFSET('Sanitation Data'!$G$4,0,10*ROW('Sanitation Data'!G169)),NA())</f>
        <v>#N/A</v>
      </c>
      <c r="AL175" s="505" t="e">
        <f ca="1">+IF(AND(ISNUMBER(OFFSET('Sanitation Data'!$G$6,0,10*ROW('Sanitation Data'!G169))),'Data Summary'!DA175="Yes"),OFFSET('Sanitation Data'!$G$6,0,10*ROW('Sanitation Data'!G169)),NA())</f>
        <v>#N/A</v>
      </c>
      <c r="AM175" s="505" t="e">
        <f ca="1">+IF(AND(ISNUMBER(OFFSET('Sanitation Data'!$G$10,0,10*ROW('Sanitation Data'!G169))),'Data Summary'!DB175="Yes"),OFFSET('Sanitation Data'!$G$10,0,10*ROW('Sanitation Data'!G169)),NA())</f>
        <v>#N/A</v>
      </c>
      <c r="AN175" s="505" t="e">
        <f ca="1">+IF(AND(ISNUMBER(OFFSET('Sanitation Data'!$G$11,0,10*ROW('Sanitation Data'!G169))),'Data Summary'!DC175="Yes"),OFFSET('Sanitation Data'!$G$11,0,10*ROW('Sanitation Data'!G169)),NA())</f>
        <v>#N/A</v>
      </c>
      <c r="AO175" s="505" t="e">
        <f ca="1">+IF(AND(ISNUMBER(OFFSET('Sanitation Data'!$G$12,0,10*ROW('Sanitation Data'!G169))),'Data Summary'!DD175="Yes"),OFFSET('Sanitation Data'!$G$12,0,10*ROW('Sanitation Data'!G169)),NA())</f>
        <v>#N/A</v>
      </c>
      <c r="AP175" s="505" t="e">
        <f ca="1">+IF(AND(ISNUMBER(OFFSET('Sanitation Data'!$H$4,0,10*ROW('Sanitation Data'!H169))),'Data Summary'!DE175="Yes"),100-OFFSET('Sanitation Data'!$H$4,0,10*ROW('Sanitation Data'!H169)),NA())</f>
        <v>#N/A</v>
      </c>
      <c r="AQ175" s="505" t="e">
        <f ca="1">+IF(AND(ISNUMBER(OFFSET('Sanitation Data'!$H$6,0,10*ROW('Sanitation Data'!H169))),'Data Summary'!DF175="Yes"),OFFSET('Sanitation Data'!$H$6,0,10*ROW('Sanitation Data'!H169)),NA())</f>
        <v>#N/A</v>
      </c>
      <c r="AR175" s="505" t="e">
        <f ca="1">+IF(AND(ISNUMBER(OFFSET('Sanitation Data'!$H$10,0,10*ROW('Sanitation Data'!H169))),'Data Summary'!DG175="Yes"),OFFSET('Sanitation Data'!$H$10,0,10*ROW('Sanitation Data'!H169)),NA())</f>
        <v>#N/A</v>
      </c>
      <c r="AS175" s="505" t="e">
        <f ca="1">+IF(AND(ISNUMBER(OFFSET('Sanitation Data'!$H$11,0,10*ROW('Sanitation Data'!H169))),'Data Summary'!DH175="Yes"),OFFSET('Sanitation Data'!$H$11,0,10*ROW('Sanitation Data'!H169)),NA())</f>
        <v>#N/A</v>
      </c>
      <c r="AT175" s="505" t="e">
        <f ca="1">+IF(AND(ISNUMBER(OFFSET('Sanitation Data'!$H$12,0,10*ROW('Sanitation Data'!H169))),'Data Summary'!DI175="Yes"),OFFSET('Sanitation Data'!$H$12,0,10*ROW('Sanitation Data'!H169)),NA())</f>
        <v>#N/A</v>
      </c>
      <c r="AU175" s="505" t="e">
        <f ca="1">+IF(AND(ISNUMBER(OFFSET('Sanitation Data'!$I$4,0,10*ROW('Sanitation Data'!I169))),'Data Summary'!DJ175="Yes"),100-OFFSET('Sanitation Data'!$I$4,0,10*ROW('Sanitation Data'!I169)),NA())</f>
        <v>#N/A</v>
      </c>
      <c r="AV175" s="505" t="e">
        <f ca="1">+IF(AND(ISNUMBER(OFFSET('Sanitation Data'!$I$6,0,10*ROW('Sanitation Data'!I169))),'Data Summary'!DK175="Yes"),OFFSET('Sanitation Data'!$I$6,0,10*ROW('Sanitation Data'!I169)),NA())</f>
        <v>#N/A</v>
      </c>
      <c r="AW175" s="505" t="e">
        <f ca="1">+IF(AND(ISNUMBER(OFFSET('Sanitation Data'!$I$10,0,10*ROW('Sanitation Data'!I169))),'Data Summary'!DL175="Yes"),OFFSET('Sanitation Data'!$I$10,0,10*ROW('Sanitation Data'!I169)),NA())</f>
        <v>#N/A</v>
      </c>
      <c r="AX175" s="505" t="e">
        <f ca="1">+IF(AND(ISNUMBER(OFFSET('Sanitation Data'!$I$11,0,10*ROW('Sanitation Data'!I169))),'Data Summary'!DM175="Yes"),OFFSET('Sanitation Data'!$I$11,0,10*ROW('Sanitation Data'!I169)),NA())</f>
        <v>#N/A</v>
      </c>
      <c r="AY175" s="505" t="e">
        <f ca="1">+IF(AND(ISNUMBER(OFFSET('Sanitation Data'!$I$12,0,10*ROW('Sanitation Data'!I169))),'Data Summary'!DN175="Yes"),OFFSET('Sanitation Data'!$I$12,0,10*ROW('Sanitation Data'!I169)),NA())</f>
        <v>#N/A</v>
      </c>
      <c r="AZ175" s="506" t="e">
        <f ca="1">+IF(AND(ISNUMBER(OFFSET('Hygiene Data'!$D$5,0,10*ROW('Hygiene Data'!D169))),'Data Summary'!DO175="Yes"),OFFSET('Hygiene Data'!$D$5,0,10*ROW('Hygiene Data'!D169)),NA())</f>
        <v>#N/A</v>
      </c>
      <c r="BA175" s="506" t="e">
        <f ca="1">+IF(AND(ISNUMBER(OFFSET('Hygiene Data'!$D$7,0,10*ROW('Hygiene Data'!D169))),'Data Summary'!DP175="Yes"),OFFSET('Hygiene Data'!$D$7,0,10*ROW('Hygiene Data'!D169)),NA())</f>
        <v>#N/A</v>
      </c>
      <c r="BB175" s="506" t="e">
        <f ca="1">+IF(AND(ISNUMBER(OFFSET('Hygiene Data'!$D$9,0,10*ROW('Hygiene Data'!D169))),'Data Summary'!DQ175="Yes"),OFFSET('Hygiene Data'!$D$9,0,10*ROW('Hygiene Data'!D169)),NA())</f>
        <v>#N/A</v>
      </c>
      <c r="BC175" s="506" t="e">
        <f ca="1">+IF(AND(ISNUMBER(OFFSET('Hygiene Data'!$E$5,0,10*ROW('Hygiene Data'!E169))),'Data Summary'!DR175="Yes"),OFFSET('Hygiene Data'!$E$5,0,10*ROW('Hygiene Data'!E169)),NA())</f>
        <v>#N/A</v>
      </c>
      <c r="BD175" s="506" t="e">
        <f ca="1">+IF(AND(ISNUMBER(OFFSET('Hygiene Data'!$E$7,0,10*ROW('Hygiene Data'!E169))),'Data Summary'!DS175="Yes"),OFFSET('Hygiene Data'!$E$7,0,10*ROW('Hygiene Data'!E169)),NA())</f>
        <v>#N/A</v>
      </c>
      <c r="BE175" s="506" t="e">
        <f ca="1">+IF(AND(ISNUMBER(OFFSET('Hygiene Data'!$E$9,0,10*ROW('Hygiene Data'!E169))),'Data Summary'!DT175="Yes"),OFFSET('Hygiene Data'!$E$9,0,10*ROW('Hygiene Data'!E169)),NA())</f>
        <v>#N/A</v>
      </c>
      <c r="BF175" s="506" t="e">
        <f ca="1">+IF(AND(ISNUMBER(OFFSET('Hygiene Data'!$F$5,0,10*ROW('Hygiene Data'!F169))),'Data Summary'!DU175="Yes"),OFFSET('Hygiene Data'!$F$5,0,10*ROW('Hygiene Data'!F169)),NA())</f>
        <v>#N/A</v>
      </c>
      <c r="BG175" s="506" t="e">
        <f ca="1">+IF(AND(ISNUMBER(OFFSET('Hygiene Data'!$F$7,0,10*ROW('Hygiene Data'!F169))),'Data Summary'!DV175="Yes"),OFFSET('Hygiene Data'!$F$7,0,10*ROW('Hygiene Data'!F169)),NA())</f>
        <v>#N/A</v>
      </c>
      <c r="BH175" s="506" t="e">
        <f ca="1">+IF(AND(ISNUMBER(OFFSET('Hygiene Data'!$F$9,0,10*ROW('Hygiene Data'!F169))),'Data Summary'!DW175="Yes"),OFFSET('Hygiene Data'!$F$9,0,10*ROW('Hygiene Data'!F169)),NA())</f>
        <v>#N/A</v>
      </c>
      <c r="BI175" s="506" t="e">
        <f ca="1">+IF(AND(ISNUMBER(OFFSET('Hygiene Data'!$G$5,0,10*ROW('Hygiene Data'!G169))),'Data Summary'!DX175="Yes"),OFFSET('Hygiene Data'!$G$5,0,10*ROW('Hygiene Data'!G169)),NA())</f>
        <v>#N/A</v>
      </c>
      <c r="BJ175" s="506" t="e">
        <f ca="1">+IF(AND(ISNUMBER(OFFSET('Hygiene Data'!$G$7,0,10*ROW('Hygiene Data'!G169))),'Data Summary'!DY175="Yes"),OFFSET('Hygiene Data'!$G$7,0,10*ROW('Hygiene Data'!G169)),NA())</f>
        <v>#N/A</v>
      </c>
      <c r="BK175" s="506" t="e">
        <f ca="1">+IF(AND(ISNUMBER(OFFSET('Hygiene Data'!$G$9,0,10*ROW('Hygiene Data'!G169))),'Data Summary'!DZ175="Yes"),OFFSET('Hygiene Data'!$G$9,0,10*ROW('Hygiene Data'!G169)),NA())</f>
        <v>#N/A</v>
      </c>
      <c r="BL175" s="506" t="e">
        <f ca="1">+IF(AND(ISNUMBER(OFFSET('Hygiene Data'!$H$5,0,10*ROW('Hygiene Data'!H169))),'Data Summary'!EA175="Yes"),OFFSET('Hygiene Data'!$H$5,0,10*ROW('Hygiene Data'!H169)),NA())</f>
        <v>#N/A</v>
      </c>
      <c r="BM175" s="506" t="e">
        <f ca="1">+IF(AND(ISNUMBER(OFFSET('Hygiene Data'!$H$7,0,10*ROW('Hygiene Data'!H169))),'Data Summary'!EB175="Yes"),OFFSET('Hygiene Data'!$H$7,0,10*ROW('Hygiene Data'!H169)),NA())</f>
        <v>#N/A</v>
      </c>
      <c r="BN175" s="506" t="e">
        <f ca="1">+IF(AND(ISNUMBER(OFFSET('Hygiene Data'!$H$9,0,10*ROW('Hygiene Data'!H169))),'Data Summary'!EC175="Yes"),OFFSET('Hygiene Data'!$H$9,0,10*ROW('Hygiene Data'!H169)),NA())</f>
        <v>#N/A</v>
      </c>
      <c r="BO175" s="506" t="e">
        <f ca="1">+IF(AND(ISNUMBER(OFFSET('Hygiene Data'!$I$5,0,10*ROW('Hygiene Data'!I169))),'Data Summary'!ED175="Yes"),OFFSET('Hygiene Data'!$I$5,0,10*ROW('Hygiene Data'!I169)),NA())</f>
        <v>#N/A</v>
      </c>
      <c r="BP175" s="506" t="e">
        <f ca="1">+IF(AND(ISNUMBER(OFFSET('Hygiene Data'!$I$7,0,10*ROW('Hygiene Data'!I169))),'Data Summary'!EE175="Yes"),OFFSET('Hygiene Data'!$I$7,0,10*ROW('Hygiene Data'!I169)),NA())</f>
        <v>#N/A</v>
      </c>
      <c r="BQ175" s="506" t="e">
        <f ca="1">+IF(AND(ISNUMBER(OFFSET('Hygiene Data'!$I$9,0,10*ROW('Hygiene Data'!I169))),'Data Summary'!EF175="Yes"),OFFSET('Hygiene Data'!$I$9,0,10*ROW('Hygiene Data'!I169)),NA())</f>
        <v>#N/A</v>
      </c>
    </row>
    <row r="176" spans="1:69" x14ac:dyDescent="0.25">
      <c r="A176" s="502" t="e">
        <f ca="1">+RIGHT('Data Summary'!A176,LEN('Data Summary'!A176)-9)</f>
        <v>#VALUE!</v>
      </c>
      <c r="B176" s="476" t="str">
        <f ca="1">+IF(ISTEXT('Data Summary'!B176),'Data Summary'!B176,"")</f>
        <v/>
      </c>
      <c r="C176" s="503" t="e">
        <f ca="1">+VALUE('Data Summary'!C176)</f>
        <v>#VALUE!</v>
      </c>
      <c r="D176" s="504" t="e">
        <f ca="1">+IF(AND(ISNUMBER(OFFSET('Water Data'!$D$4,0,10*ROW('Water Data'!D170))),'Data Summary'!BS176="Yes"),100-OFFSET('Water Data'!$D$4,0,10*ROW('Water Data'!D170)),NA())</f>
        <v>#N/A</v>
      </c>
      <c r="E176" s="504" t="e">
        <f ca="1">+IF(AND(ISNUMBER(OFFSET('Water Data'!$D$6,0,10*ROW('Water Data'!D170))),'Data Summary'!BT176="Yes"),OFFSET('Water Data'!$D$6,0,10*ROW('Water Data'!D170)),NA())</f>
        <v>#N/A</v>
      </c>
      <c r="F176" s="504" t="e">
        <f ca="1">+IF(AND(ISNUMBER(OFFSET('Water Data'!$D$9,0,10*ROW('Water Data'!D170))),'Data Summary'!BU176="Yes"),OFFSET('Water Data'!$D$9,0,10*ROW('Water Data'!D170)),NA())</f>
        <v>#N/A</v>
      </c>
      <c r="G176" s="504" t="e">
        <f ca="1">+IF(AND(ISNUMBER(OFFSET('Water Data'!$E$4,0,10*ROW('Water Data'!E170))),'Data Summary'!BV176="Yes"),100-OFFSET('Water Data'!$E$4,0,10*ROW('Water Data'!E170)),NA())</f>
        <v>#N/A</v>
      </c>
      <c r="H176" s="504" t="e">
        <f ca="1">+IF(AND(ISNUMBER(OFFSET('Water Data'!$E$6,0,10*ROW('Water Data'!E170))),'Data Summary'!BW176="Yes"),OFFSET('Water Data'!$E$6,0,10*ROW('Water Data'!E170)),NA())</f>
        <v>#N/A</v>
      </c>
      <c r="I176" s="504" t="e">
        <f ca="1">+IF(AND(ISNUMBER(OFFSET('Water Data'!$E$9,0,10*ROW('Water Data'!E170))),'Data Summary'!BX176="Yes"),OFFSET('Water Data'!$E$9,0,10*ROW('Water Data'!E170)),NA())</f>
        <v>#N/A</v>
      </c>
      <c r="J176" s="504" t="e">
        <f ca="1">+IF(AND(ISNUMBER(OFFSET('Water Data'!$F$4,0,10*ROW('Water Data'!F170))),'Data Summary'!BY176="Yes"),100-OFFSET('Water Data'!$F$4,0,10*ROW('Water Data'!F170)),NA())</f>
        <v>#N/A</v>
      </c>
      <c r="K176" s="504" t="e">
        <f ca="1">+IF(AND(ISNUMBER(OFFSET('Water Data'!$F$6,0,10*ROW('Water Data'!F170))),'Data Summary'!BZ176="Yes"),OFFSET('Water Data'!$F$6,0,10*ROW('Water Data'!F170)),NA())</f>
        <v>#N/A</v>
      </c>
      <c r="L176" s="504" t="e">
        <f ca="1">+IF(AND(ISNUMBER(OFFSET('Water Data'!$F$9,0,10*ROW('Water Data'!F170))),'Data Summary'!CA176="Yes"),OFFSET('Water Data'!$F$9,0,10*ROW('Water Data'!F170)),NA())</f>
        <v>#N/A</v>
      </c>
      <c r="M176" s="504" t="e">
        <f ca="1">+IF(AND(ISNUMBER(OFFSET('Water Data'!$G$4,0,10*ROW('Water Data'!G170))),'Data Summary'!CB176="Yes"),100-OFFSET('Water Data'!$G$4,0,10*ROW('Water Data'!G170)),NA())</f>
        <v>#N/A</v>
      </c>
      <c r="N176" s="504" t="e">
        <f ca="1">+IF(AND(ISNUMBER(OFFSET('Water Data'!$G$6,0,10*ROW('Water Data'!G170))),'Data Summary'!CC176="Yes"),OFFSET('Water Data'!$G$6,0,10*ROW('Water Data'!G170)),NA())</f>
        <v>#N/A</v>
      </c>
      <c r="O176" s="504" t="e">
        <f ca="1">+IF(AND(ISNUMBER(OFFSET('Water Data'!$G$9,0,10*ROW('Water Data'!G170))),'Data Summary'!CD176="Yes"),OFFSET('Water Data'!$G$9,0,10*ROW('Water Data'!G170)),NA())</f>
        <v>#N/A</v>
      </c>
      <c r="P176" s="504" t="e">
        <f ca="1">+IF(AND(ISNUMBER(OFFSET('Water Data'!$H$4,0,10*ROW('Water Data'!H170))),'Data Summary'!CE176="Yes"),100-OFFSET('Water Data'!$H$4,0,10*ROW('Water Data'!H170)),NA())</f>
        <v>#N/A</v>
      </c>
      <c r="Q176" s="504" t="e">
        <f ca="1">+IF(AND(ISNUMBER(OFFSET('Water Data'!$H$6,0,10*ROW('Water Data'!H170))),'Data Summary'!CF176="Yes"),OFFSET('Water Data'!$H$6,0,10*ROW('Water Data'!H170)),NA())</f>
        <v>#N/A</v>
      </c>
      <c r="R176" s="504" t="e">
        <f ca="1">+IF(AND(ISNUMBER(OFFSET('Water Data'!$H$9,0,10*ROW('Water Data'!H170))),'Data Summary'!CG176="Yes"),OFFSET('Water Data'!$H$9,0,10*ROW('Water Data'!H170)),NA())</f>
        <v>#N/A</v>
      </c>
      <c r="S176" s="504" t="e">
        <f ca="1">+IF(AND(ISNUMBER(OFFSET('Water Data'!$I$4,0,10*ROW('Water Data'!I170))),'Data Summary'!CH176="Yes"),100-OFFSET('Water Data'!$I$4,0,10*ROW('Water Data'!I170)),NA())</f>
        <v>#N/A</v>
      </c>
      <c r="T176" s="504" t="e">
        <f ca="1">+IF(AND(ISNUMBER(OFFSET('Water Data'!$I$6,0,10*ROW('Water Data'!I170))),'Data Summary'!CI176="Yes"),OFFSET('Water Data'!$I$6,0,10*ROW('Water Data'!I170)),NA())</f>
        <v>#N/A</v>
      </c>
      <c r="U176" s="504" t="e">
        <f ca="1">+IF(AND(ISNUMBER(OFFSET('Water Data'!$I$9,0,10*ROW('Water Data'!I170))),'Data Summary'!CJ176="Yes"),OFFSET('Water Data'!$I$9,0,10*ROW('Water Data'!I170)),NA())</f>
        <v>#N/A</v>
      </c>
      <c r="V176" s="505" t="e">
        <f ca="1">+IF(AND(ISNUMBER(OFFSET('Sanitation Data'!$D$4,0,10*ROW('Sanitation Data'!D170))),'Data Summary'!CK176="Yes"),100-OFFSET('Sanitation Data'!$D$4,0,10*ROW('Sanitation Data'!D170)),NA())</f>
        <v>#N/A</v>
      </c>
      <c r="W176" s="505" t="e">
        <f ca="1">+IF(AND(ISNUMBER(OFFSET('Sanitation Data'!$D$6,0,10*ROW('Sanitation Data'!D170))),'Data Summary'!CL176="Yes"),OFFSET('Sanitation Data'!$D$6,0,10*ROW('Sanitation Data'!D170)),NA())</f>
        <v>#N/A</v>
      </c>
      <c r="X176" s="505" t="e">
        <f ca="1">+IF(AND(ISNUMBER(OFFSET('Sanitation Data'!$D$10,0,10*ROW('Sanitation Data'!D170))),'Data Summary'!CM176="Yes"),OFFSET('Sanitation Data'!$D$10,0,10*ROW('Sanitation Data'!D170)),NA())</f>
        <v>#N/A</v>
      </c>
      <c r="Y176" s="505" t="e">
        <f ca="1">+IF(AND(ISNUMBER(OFFSET('Sanitation Data'!$D$11,0,10*ROW('Sanitation Data'!D170))),'Data Summary'!CN176="Yes"),OFFSET('Sanitation Data'!$D$11,0,10*ROW('Sanitation Data'!D170)),NA())</f>
        <v>#N/A</v>
      </c>
      <c r="Z176" s="505" t="e">
        <f ca="1">+IF(AND(ISNUMBER(OFFSET('Sanitation Data'!$D$12,0,10*ROW('Sanitation Data'!D170))),'Data Summary'!CO176="Yes"),OFFSET('Sanitation Data'!$D$12,0,10*ROW('Sanitation Data'!D170)),NA())</f>
        <v>#N/A</v>
      </c>
      <c r="AA176" s="505" t="e">
        <f ca="1">+IF(AND(ISNUMBER(OFFSET('Sanitation Data'!$E$4,0,10*ROW('Sanitation Data'!E170))),'Data Summary'!CP176="Yes"),100-OFFSET('Sanitation Data'!$E$4,0,10*ROW('Sanitation Data'!E170)),NA())</f>
        <v>#N/A</v>
      </c>
      <c r="AB176" s="505" t="e">
        <f ca="1">+IF(AND(ISNUMBER(OFFSET('Sanitation Data'!$E$6,0,10*ROW('Sanitation Data'!E170))),'Data Summary'!CQ176="Yes"),OFFSET('Sanitation Data'!$E$6,0,10*ROW('Sanitation Data'!E170)),NA())</f>
        <v>#N/A</v>
      </c>
      <c r="AC176" s="505" t="e">
        <f ca="1">+IF(AND(ISNUMBER(OFFSET('Sanitation Data'!$E$10,0,10*ROW('Sanitation Data'!E170))),'Data Summary'!CR176="Yes"),OFFSET('Sanitation Data'!$E$10,0,10*ROW('Sanitation Data'!E170)),NA())</f>
        <v>#N/A</v>
      </c>
      <c r="AD176" s="505" t="e">
        <f ca="1">+IF(AND(ISNUMBER(OFFSET('Sanitation Data'!$E$11,0,10*ROW('Sanitation Data'!E170))),'Data Summary'!CS176="Yes"),OFFSET('Sanitation Data'!$E$11,0,10*ROW('Sanitation Data'!E170)),NA())</f>
        <v>#N/A</v>
      </c>
      <c r="AE176" s="505" t="e">
        <f ca="1">+IF(AND(ISNUMBER(OFFSET('Sanitation Data'!$E$12,0,10*ROW('Sanitation Data'!E170))),'Data Summary'!CT176="Yes"),OFFSET('Sanitation Data'!$E$12,0,10*ROW('Sanitation Data'!E170)),NA())</f>
        <v>#N/A</v>
      </c>
      <c r="AF176" s="505" t="e">
        <f ca="1">+IF(AND(ISNUMBER(OFFSET('Sanitation Data'!$F$4,0,10*ROW('Sanitation Data'!F170))),'Data Summary'!CU176="Yes"),100-OFFSET('Sanitation Data'!$F$4,0,10*ROW('Sanitation Data'!F170)),NA())</f>
        <v>#N/A</v>
      </c>
      <c r="AG176" s="505" t="e">
        <f ca="1">+IF(AND(ISNUMBER(OFFSET('Sanitation Data'!$F$6,0,10*ROW('Sanitation Data'!F170))),'Data Summary'!CV176="Yes"),OFFSET('Sanitation Data'!$F$6,0,10*ROW('Sanitation Data'!F170)),NA())</f>
        <v>#N/A</v>
      </c>
      <c r="AH176" s="505" t="e">
        <f ca="1">+IF(AND(ISNUMBER(OFFSET('Sanitation Data'!$F$10,0,10*ROW('Sanitation Data'!F170))),'Data Summary'!CW176="Yes"),OFFSET('Sanitation Data'!$F$10,0,10*ROW('Sanitation Data'!F170)),NA())</f>
        <v>#N/A</v>
      </c>
      <c r="AI176" s="505" t="e">
        <f ca="1">+IF(AND(ISNUMBER(OFFSET('Sanitation Data'!$F$11,0,10*ROW('Sanitation Data'!F170))),'Data Summary'!CX176="Yes"),OFFSET('Sanitation Data'!$F$11,0,10*ROW('Sanitation Data'!F170)),NA())</f>
        <v>#N/A</v>
      </c>
      <c r="AJ176" s="505" t="e">
        <f ca="1">+IF(AND(ISNUMBER(OFFSET('Sanitation Data'!$F$12,0,10*ROW('Sanitation Data'!F170))),'Data Summary'!CY176="Yes"),OFFSET('Sanitation Data'!$F$12,0,10*ROW('Sanitation Data'!F170)),NA())</f>
        <v>#N/A</v>
      </c>
      <c r="AK176" s="505" t="e">
        <f ca="1">+IF(AND(ISNUMBER(OFFSET('Sanitation Data'!$G$4,0,10*ROW('Sanitation Data'!G170))),'Data Summary'!CZ176="Yes"),100-OFFSET('Sanitation Data'!$G$4,0,10*ROW('Sanitation Data'!G170)),NA())</f>
        <v>#N/A</v>
      </c>
      <c r="AL176" s="505" t="e">
        <f ca="1">+IF(AND(ISNUMBER(OFFSET('Sanitation Data'!$G$6,0,10*ROW('Sanitation Data'!G170))),'Data Summary'!DA176="Yes"),OFFSET('Sanitation Data'!$G$6,0,10*ROW('Sanitation Data'!G170)),NA())</f>
        <v>#N/A</v>
      </c>
      <c r="AM176" s="505" t="e">
        <f ca="1">+IF(AND(ISNUMBER(OFFSET('Sanitation Data'!$G$10,0,10*ROW('Sanitation Data'!G170))),'Data Summary'!DB176="Yes"),OFFSET('Sanitation Data'!$G$10,0,10*ROW('Sanitation Data'!G170)),NA())</f>
        <v>#N/A</v>
      </c>
      <c r="AN176" s="505" t="e">
        <f ca="1">+IF(AND(ISNUMBER(OFFSET('Sanitation Data'!$G$11,0,10*ROW('Sanitation Data'!G170))),'Data Summary'!DC176="Yes"),OFFSET('Sanitation Data'!$G$11,0,10*ROW('Sanitation Data'!G170)),NA())</f>
        <v>#N/A</v>
      </c>
      <c r="AO176" s="505" t="e">
        <f ca="1">+IF(AND(ISNUMBER(OFFSET('Sanitation Data'!$G$12,0,10*ROW('Sanitation Data'!G170))),'Data Summary'!DD176="Yes"),OFFSET('Sanitation Data'!$G$12,0,10*ROW('Sanitation Data'!G170)),NA())</f>
        <v>#N/A</v>
      </c>
      <c r="AP176" s="505" t="e">
        <f ca="1">+IF(AND(ISNUMBER(OFFSET('Sanitation Data'!$H$4,0,10*ROW('Sanitation Data'!H170))),'Data Summary'!DE176="Yes"),100-OFFSET('Sanitation Data'!$H$4,0,10*ROW('Sanitation Data'!H170)),NA())</f>
        <v>#N/A</v>
      </c>
      <c r="AQ176" s="505" t="e">
        <f ca="1">+IF(AND(ISNUMBER(OFFSET('Sanitation Data'!$H$6,0,10*ROW('Sanitation Data'!H170))),'Data Summary'!DF176="Yes"),OFFSET('Sanitation Data'!$H$6,0,10*ROW('Sanitation Data'!H170)),NA())</f>
        <v>#N/A</v>
      </c>
      <c r="AR176" s="505" t="e">
        <f ca="1">+IF(AND(ISNUMBER(OFFSET('Sanitation Data'!$H$10,0,10*ROW('Sanitation Data'!H170))),'Data Summary'!DG176="Yes"),OFFSET('Sanitation Data'!$H$10,0,10*ROW('Sanitation Data'!H170)),NA())</f>
        <v>#N/A</v>
      </c>
      <c r="AS176" s="505" t="e">
        <f ca="1">+IF(AND(ISNUMBER(OFFSET('Sanitation Data'!$H$11,0,10*ROW('Sanitation Data'!H170))),'Data Summary'!DH176="Yes"),OFFSET('Sanitation Data'!$H$11,0,10*ROW('Sanitation Data'!H170)),NA())</f>
        <v>#N/A</v>
      </c>
      <c r="AT176" s="505" t="e">
        <f ca="1">+IF(AND(ISNUMBER(OFFSET('Sanitation Data'!$H$12,0,10*ROW('Sanitation Data'!H170))),'Data Summary'!DI176="Yes"),OFFSET('Sanitation Data'!$H$12,0,10*ROW('Sanitation Data'!H170)),NA())</f>
        <v>#N/A</v>
      </c>
      <c r="AU176" s="505" t="e">
        <f ca="1">+IF(AND(ISNUMBER(OFFSET('Sanitation Data'!$I$4,0,10*ROW('Sanitation Data'!I170))),'Data Summary'!DJ176="Yes"),100-OFFSET('Sanitation Data'!$I$4,0,10*ROW('Sanitation Data'!I170)),NA())</f>
        <v>#N/A</v>
      </c>
      <c r="AV176" s="505" t="e">
        <f ca="1">+IF(AND(ISNUMBER(OFFSET('Sanitation Data'!$I$6,0,10*ROW('Sanitation Data'!I170))),'Data Summary'!DK176="Yes"),OFFSET('Sanitation Data'!$I$6,0,10*ROW('Sanitation Data'!I170)),NA())</f>
        <v>#N/A</v>
      </c>
      <c r="AW176" s="505" t="e">
        <f ca="1">+IF(AND(ISNUMBER(OFFSET('Sanitation Data'!$I$10,0,10*ROW('Sanitation Data'!I170))),'Data Summary'!DL176="Yes"),OFFSET('Sanitation Data'!$I$10,0,10*ROW('Sanitation Data'!I170)),NA())</f>
        <v>#N/A</v>
      </c>
      <c r="AX176" s="505" t="e">
        <f ca="1">+IF(AND(ISNUMBER(OFFSET('Sanitation Data'!$I$11,0,10*ROW('Sanitation Data'!I170))),'Data Summary'!DM176="Yes"),OFFSET('Sanitation Data'!$I$11,0,10*ROW('Sanitation Data'!I170)),NA())</f>
        <v>#N/A</v>
      </c>
      <c r="AY176" s="505" t="e">
        <f ca="1">+IF(AND(ISNUMBER(OFFSET('Sanitation Data'!$I$12,0,10*ROW('Sanitation Data'!I170))),'Data Summary'!DN176="Yes"),OFFSET('Sanitation Data'!$I$12,0,10*ROW('Sanitation Data'!I170)),NA())</f>
        <v>#N/A</v>
      </c>
      <c r="AZ176" s="506" t="e">
        <f ca="1">+IF(AND(ISNUMBER(OFFSET('Hygiene Data'!$D$5,0,10*ROW('Hygiene Data'!D170))),'Data Summary'!DO176="Yes"),OFFSET('Hygiene Data'!$D$5,0,10*ROW('Hygiene Data'!D170)),NA())</f>
        <v>#N/A</v>
      </c>
      <c r="BA176" s="506" t="e">
        <f ca="1">+IF(AND(ISNUMBER(OFFSET('Hygiene Data'!$D$7,0,10*ROW('Hygiene Data'!D170))),'Data Summary'!DP176="Yes"),OFFSET('Hygiene Data'!$D$7,0,10*ROW('Hygiene Data'!D170)),NA())</f>
        <v>#N/A</v>
      </c>
      <c r="BB176" s="506" t="e">
        <f ca="1">+IF(AND(ISNUMBER(OFFSET('Hygiene Data'!$D$9,0,10*ROW('Hygiene Data'!D170))),'Data Summary'!DQ176="Yes"),OFFSET('Hygiene Data'!$D$9,0,10*ROW('Hygiene Data'!D170)),NA())</f>
        <v>#N/A</v>
      </c>
      <c r="BC176" s="506" t="e">
        <f ca="1">+IF(AND(ISNUMBER(OFFSET('Hygiene Data'!$E$5,0,10*ROW('Hygiene Data'!E170))),'Data Summary'!DR176="Yes"),OFFSET('Hygiene Data'!$E$5,0,10*ROW('Hygiene Data'!E170)),NA())</f>
        <v>#N/A</v>
      </c>
      <c r="BD176" s="506" t="e">
        <f ca="1">+IF(AND(ISNUMBER(OFFSET('Hygiene Data'!$E$7,0,10*ROW('Hygiene Data'!E170))),'Data Summary'!DS176="Yes"),OFFSET('Hygiene Data'!$E$7,0,10*ROW('Hygiene Data'!E170)),NA())</f>
        <v>#N/A</v>
      </c>
      <c r="BE176" s="506" t="e">
        <f ca="1">+IF(AND(ISNUMBER(OFFSET('Hygiene Data'!$E$9,0,10*ROW('Hygiene Data'!E170))),'Data Summary'!DT176="Yes"),OFFSET('Hygiene Data'!$E$9,0,10*ROW('Hygiene Data'!E170)),NA())</f>
        <v>#N/A</v>
      </c>
      <c r="BF176" s="506" t="e">
        <f ca="1">+IF(AND(ISNUMBER(OFFSET('Hygiene Data'!$F$5,0,10*ROW('Hygiene Data'!F170))),'Data Summary'!DU176="Yes"),OFFSET('Hygiene Data'!$F$5,0,10*ROW('Hygiene Data'!F170)),NA())</f>
        <v>#N/A</v>
      </c>
      <c r="BG176" s="506" t="e">
        <f ca="1">+IF(AND(ISNUMBER(OFFSET('Hygiene Data'!$F$7,0,10*ROW('Hygiene Data'!F170))),'Data Summary'!DV176="Yes"),OFFSET('Hygiene Data'!$F$7,0,10*ROW('Hygiene Data'!F170)),NA())</f>
        <v>#N/A</v>
      </c>
      <c r="BH176" s="506" t="e">
        <f ca="1">+IF(AND(ISNUMBER(OFFSET('Hygiene Data'!$F$9,0,10*ROW('Hygiene Data'!F170))),'Data Summary'!DW176="Yes"),OFFSET('Hygiene Data'!$F$9,0,10*ROW('Hygiene Data'!F170)),NA())</f>
        <v>#N/A</v>
      </c>
      <c r="BI176" s="506" t="e">
        <f ca="1">+IF(AND(ISNUMBER(OFFSET('Hygiene Data'!$G$5,0,10*ROW('Hygiene Data'!G170))),'Data Summary'!DX176="Yes"),OFFSET('Hygiene Data'!$G$5,0,10*ROW('Hygiene Data'!G170)),NA())</f>
        <v>#N/A</v>
      </c>
      <c r="BJ176" s="506" t="e">
        <f ca="1">+IF(AND(ISNUMBER(OFFSET('Hygiene Data'!$G$7,0,10*ROW('Hygiene Data'!G170))),'Data Summary'!DY176="Yes"),OFFSET('Hygiene Data'!$G$7,0,10*ROW('Hygiene Data'!G170)),NA())</f>
        <v>#N/A</v>
      </c>
      <c r="BK176" s="506" t="e">
        <f ca="1">+IF(AND(ISNUMBER(OFFSET('Hygiene Data'!$G$9,0,10*ROW('Hygiene Data'!G170))),'Data Summary'!DZ176="Yes"),OFFSET('Hygiene Data'!$G$9,0,10*ROW('Hygiene Data'!G170)),NA())</f>
        <v>#N/A</v>
      </c>
      <c r="BL176" s="506" t="e">
        <f ca="1">+IF(AND(ISNUMBER(OFFSET('Hygiene Data'!$H$5,0,10*ROW('Hygiene Data'!H170))),'Data Summary'!EA176="Yes"),OFFSET('Hygiene Data'!$H$5,0,10*ROW('Hygiene Data'!H170)),NA())</f>
        <v>#N/A</v>
      </c>
      <c r="BM176" s="506" t="e">
        <f ca="1">+IF(AND(ISNUMBER(OFFSET('Hygiene Data'!$H$7,0,10*ROW('Hygiene Data'!H170))),'Data Summary'!EB176="Yes"),OFFSET('Hygiene Data'!$H$7,0,10*ROW('Hygiene Data'!H170)),NA())</f>
        <v>#N/A</v>
      </c>
      <c r="BN176" s="506" t="e">
        <f ca="1">+IF(AND(ISNUMBER(OFFSET('Hygiene Data'!$H$9,0,10*ROW('Hygiene Data'!H170))),'Data Summary'!EC176="Yes"),OFFSET('Hygiene Data'!$H$9,0,10*ROW('Hygiene Data'!H170)),NA())</f>
        <v>#N/A</v>
      </c>
      <c r="BO176" s="506" t="e">
        <f ca="1">+IF(AND(ISNUMBER(OFFSET('Hygiene Data'!$I$5,0,10*ROW('Hygiene Data'!I170))),'Data Summary'!ED176="Yes"),OFFSET('Hygiene Data'!$I$5,0,10*ROW('Hygiene Data'!I170)),NA())</f>
        <v>#N/A</v>
      </c>
      <c r="BP176" s="506" t="e">
        <f ca="1">+IF(AND(ISNUMBER(OFFSET('Hygiene Data'!$I$7,0,10*ROW('Hygiene Data'!I170))),'Data Summary'!EE176="Yes"),OFFSET('Hygiene Data'!$I$7,0,10*ROW('Hygiene Data'!I170)),NA())</f>
        <v>#N/A</v>
      </c>
      <c r="BQ176" s="506" t="e">
        <f ca="1">+IF(AND(ISNUMBER(OFFSET('Hygiene Data'!$I$9,0,10*ROW('Hygiene Data'!I170))),'Data Summary'!EF176="Yes"),OFFSET('Hygiene Data'!$I$9,0,10*ROW('Hygiene Data'!I170)),NA())</f>
        <v>#N/A</v>
      </c>
    </row>
    <row r="177" spans="1:69" x14ac:dyDescent="0.25">
      <c r="A177" s="502" t="e">
        <f ca="1">+RIGHT('Data Summary'!A177,LEN('Data Summary'!A177)-9)</f>
        <v>#VALUE!</v>
      </c>
      <c r="B177" s="476" t="str">
        <f ca="1">+IF(ISTEXT('Data Summary'!B177),'Data Summary'!B177,"")</f>
        <v/>
      </c>
      <c r="C177" s="503" t="e">
        <f ca="1">+VALUE('Data Summary'!C177)</f>
        <v>#VALUE!</v>
      </c>
      <c r="D177" s="504" t="e">
        <f ca="1">+IF(AND(ISNUMBER(OFFSET('Water Data'!$D$4,0,10*ROW('Water Data'!D171))),'Data Summary'!BS177="Yes"),100-OFFSET('Water Data'!$D$4,0,10*ROW('Water Data'!D171)),NA())</f>
        <v>#N/A</v>
      </c>
      <c r="E177" s="504" t="e">
        <f ca="1">+IF(AND(ISNUMBER(OFFSET('Water Data'!$D$6,0,10*ROW('Water Data'!D171))),'Data Summary'!BT177="Yes"),OFFSET('Water Data'!$D$6,0,10*ROW('Water Data'!D171)),NA())</f>
        <v>#N/A</v>
      </c>
      <c r="F177" s="504" t="e">
        <f ca="1">+IF(AND(ISNUMBER(OFFSET('Water Data'!$D$9,0,10*ROW('Water Data'!D171))),'Data Summary'!BU177="Yes"),OFFSET('Water Data'!$D$9,0,10*ROW('Water Data'!D171)),NA())</f>
        <v>#N/A</v>
      </c>
      <c r="G177" s="504" t="e">
        <f ca="1">+IF(AND(ISNUMBER(OFFSET('Water Data'!$E$4,0,10*ROW('Water Data'!E171))),'Data Summary'!BV177="Yes"),100-OFFSET('Water Data'!$E$4,0,10*ROW('Water Data'!E171)),NA())</f>
        <v>#N/A</v>
      </c>
      <c r="H177" s="504" t="e">
        <f ca="1">+IF(AND(ISNUMBER(OFFSET('Water Data'!$E$6,0,10*ROW('Water Data'!E171))),'Data Summary'!BW177="Yes"),OFFSET('Water Data'!$E$6,0,10*ROW('Water Data'!E171)),NA())</f>
        <v>#N/A</v>
      </c>
      <c r="I177" s="504" t="e">
        <f ca="1">+IF(AND(ISNUMBER(OFFSET('Water Data'!$E$9,0,10*ROW('Water Data'!E171))),'Data Summary'!BX177="Yes"),OFFSET('Water Data'!$E$9,0,10*ROW('Water Data'!E171)),NA())</f>
        <v>#N/A</v>
      </c>
      <c r="J177" s="504" t="e">
        <f ca="1">+IF(AND(ISNUMBER(OFFSET('Water Data'!$F$4,0,10*ROW('Water Data'!F171))),'Data Summary'!BY177="Yes"),100-OFFSET('Water Data'!$F$4,0,10*ROW('Water Data'!F171)),NA())</f>
        <v>#N/A</v>
      </c>
      <c r="K177" s="504" t="e">
        <f ca="1">+IF(AND(ISNUMBER(OFFSET('Water Data'!$F$6,0,10*ROW('Water Data'!F171))),'Data Summary'!BZ177="Yes"),OFFSET('Water Data'!$F$6,0,10*ROW('Water Data'!F171)),NA())</f>
        <v>#N/A</v>
      </c>
      <c r="L177" s="504" t="e">
        <f ca="1">+IF(AND(ISNUMBER(OFFSET('Water Data'!$F$9,0,10*ROW('Water Data'!F171))),'Data Summary'!CA177="Yes"),OFFSET('Water Data'!$F$9,0,10*ROW('Water Data'!F171)),NA())</f>
        <v>#N/A</v>
      </c>
      <c r="M177" s="504" t="e">
        <f ca="1">+IF(AND(ISNUMBER(OFFSET('Water Data'!$G$4,0,10*ROW('Water Data'!G171))),'Data Summary'!CB177="Yes"),100-OFFSET('Water Data'!$G$4,0,10*ROW('Water Data'!G171)),NA())</f>
        <v>#N/A</v>
      </c>
      <c r="N177" s="504" t="e">
        <f ca="1">+IF(AND(ISNUMBER(OFFSET('Water Data'!$G$6,0,10*ROW('Water Data'!G171))),'Data Summary'!CC177="Yes"),OFFSET('Water Data'!$G$6,0,10*ROW('Water Data'!G171)),NA())</f>
        <v>#N/A</v>
      </c>
      <c r="O177" s="504" t="e">
        <f ca="1">+IF(AND(ISNUMBER(OFFSET('Water Data'!$G$9,0,10*ROW('Water Data'!G171))),'Data Summary'!CD177="Yes"),OFFSET('Water Data'!$G$9,0,10*ROW('Water Data'!G171)),NA())</f>
        <v>#N/A</v>
      </c>
      <c r="P177" s="504" t="e">
        <f ca="1">+IF(AND(ISNUMBER(OFFSET('Water Data'!$H$4,0,10*ROW('Water Data'!H171))),'Data Summary'!CE177="Yes"),100-OFFSET('Water Data'!$H$4,0,10*ROW('Water Data'!H171)),NA())</f>
        <v>#N/A</v>
      </c>
      <c r="Q177" s="504" t="e">
        <f ca="1">+IF(AND(ISNUMBER(OFFSET('Water Data'!$H$6,0,10*ROW('Water Data'!H171))),'Data Summary'!CF177="Yes"),OFFSET('Water Data'!$H$6,0,10*ROW('Water Data'!H171)),NA())</f>
        <v>#N/A</v>
      </c>
      <c r="R177" s="504" t="e">
        <f ca="1">+IF(AND(ISNUMBER(OFFSET('Water Data'!$H$9,0,10*ROW('Water Data'!H171))),'Data Summary'!CG177="Yes"),OFFSET('Water Data'!$H$9,0,10*ROW('Water Data'!H171)),NA())</f>
        <v>#N/A</v>
      </c>
      <c r="S177" s="504" t="e">
        <f ca="1">+IF(AND(ISNUMBER(OFFSET('Water Data'!$I$4,0,10*ROW('Water Data'!I171))),'Data Summary'!CH177="Yes"),100-OFFSET('Water Data'!$I$4,0,10*ROW('Water Data'!I171)),NA())</f>
        <v>#N/A</v>
      </c>
      <c r="T177" s="504" t="e">
        <f ca="1">+IF(AND(ISNUMBER(OFFSET('Water Data'!$I$6,0,10*ROW('Water Data'!I171))),'Data Summary'!CI177="Yes"),OFFSET('Water Data'!$I$6,0,10*ROW('Water Data'!I171)),NA())</f>
        <v>#N/A</v>
      </c>
      <c r="U177" s="504" t="e">
        <f ca="1">+IF(AND(ISNUMBER(OFFSET('Water Data'!$I$9,0,10*ROW('Water Data'!I171))),'Data Summary'!CJ177="Yes"),OFFSET('Water Data'!$I$9,0,10*ROW('Water Data'!I171)),NA())</f>
        <v>#N/A</v>
      </c>
      <c r="V177" s="505" t="e">
        <f ca="1">+IF(AND(ISNUMBER(OFFSET('Sanitation Data'!$D$4,0,10*ROW('Sanitation Data'!D171))),'Data Summary'!CK177="Yes"),100-OFFSET('Sanitation Data'!$D$4,0,10*ROW('Sanitation Data'!D171)),NA())</f>
        <v>#N/A</v>
      </c>
      <c r="W177" s="505" t="e">
        <f ca="1">+IF(AND(ISNUMBER(OFFSET('Sanitation Data'!$D$6,0,10*ROW('Sanitation Data'!D171))),'Data Summary'!CL177="Yes"),OFFSET('Sanitation Data'!$D$6,0,10*ROW('Sanitation Data'!D171)),NA())</f>
        <v>#N/A</v>
      </c>
      <c r="X177" s="505" t="e">
        <f ca="1">+IF(AND(ISNUMBER(OFFSET('Sanitation Data'!$D$10,0,10*ROW('Sanitation Data'!D171))),'Data Summary'!CM177="Yes"),OFFSET('Sanitation Data'!$D$10,0,10*ROW('Sanitation Data'!D171)),NA())</f>
        <v>#N/A</v>
      </c>
      <c r="Y177" s="505" t="e">
        <f ca="1">+IF(AND(ISNUMBER(OFFSET('Sanitation Data'!$D$11,0,10*ROW('Sanitation Data'!D171))),'Data Summary'!CN177="Yes"),OFFSET('Sanitation Data'!$D$11,0,10*ROW('Sanitation Data'!D171)),NA())</f>
        <v>#N/A</v>
      </c>
      <c r="Z177" s="505" t="e">
        <f ca="1">+IF(AND(ISNUMBER(OFFSET('Sanitation Data'!$D$12,0,10*ROW('Sanitation Data'!D171))),'Data Summary'!CO177="Yes"),OFFSET('Sanitation Data'!$D$12,0,10*ROW('Sanitation Data'!D171)),NA())</f>
        <v>#N/A</v>
      </c>
      <c r="AA177" s="505" t="e">
        <f ca="1">+IF(AND(ISNUMBER(OFFSET('Sanitation Data'!$E$4,0,10*ROW('Sanitation Data'!E171))),'Data Summary'!CP177="Yes"),100-OFFSET('Sanitation Data'!$E$4,0,10*ROW('Sanitation Data'!E171)),NA())</f>
        <v>#N/A</v>
      </c>
      <c r="AB177" s="505" t="e">
        <f ca="1">+IF(AND(ISNUMBER(OFFSET('Sanitation Data'!$E$6,0,10*ROW('Sanitation Data'!E171))),'Data Summary'!CQ177="Yes"),OFFSET('Sanitation Data'!$E$6,0,10*ROW('Sanitation Data'!E171)),NA())</f>
        <v>#N/A</v>
      </c>
      <c r="AC177" s="505" t="e">
        <f ca="1">+IF(AND(ISNUMBER(OFFSET('Sanitation Data'!$E$10,0,10*ROW('Sanitation Data'!E171))),'Data Summary'!CR177="Yes"),OFFSET('Sanitation Data'!$E$10,0,10*ROW('Sanitation Data'!E171)),NA())</f>
        <v>#N/A</v>
      </c>
      <c r="AD177" s="505" t="e">
        <f ca="1">+IF(AND(ISNUMBER(OFFSET('Sanitation Data'!$E$11,0,10*ROW('Sanitation Data'!E171))),'Data Summary'!CS177="Yes"),OFFSET('Sanitation Data'!$E$11,0,10*ROW('Sanitation Data'!E171)),NA())</f>
        <v>#N/A</v>
      </c>
      <c r="AE177" s="505" t="e">
        <f ca="1">+IF(AND(ISNUMBER(OFFSET('Sanitation Data'!$E$12,0,10*ROW('Sanitation Data'!E171))),'Data Summary'!CT177="Yes"),OFFSET('Sanitation Data'!$E$12,0,10*ROW('Sanitation Data'!E171)),NA())</f>
        <v>#N/A</v>
      </c>
      <c r="AF177" s="505" t="e">
        <f ca="1">+IF(AND(ISNUMBER(OFFSET('Sanitation Data'!$F$4,0,10*ROW('Sanitation Data'!F171))),'Data Summary'!CU177="Yes"),100-OFFSET('Sanitation Data'!$F$4,0,10*ROW('Sanitation Data'!F171)),NA())</f>
        <v>#N/A</v>
      </c>
      <c r="AG177" s="505" t="e">
        <f ca="1">+IF(AND(ISNUMBER(OFFSET('Sanitation Data'!$F$6,0,10*ROW('Sanitation Data'!F171))),'Data Summary'!CV177="Yes"),OFFSET('Sanitation Data'!$F$6,0,10*ROW('Sanitation Data'!F171)),NA())</f>
        <v>#N/A</v>
      </c>
      <c r="AH177" s="505" t="e">
        <f ca="1">+IF(AND(ISNUMBER(OFFSET('Sanitation Data'!$F$10,0,10*ROW('Sanitation Data'!F171))),'Data Summary'!CW177="Yes"),OFFSET('Sanitation Data'!$F$10,0,10*ROW('Sanitation Data'!F171)),NA())</f>
        <v>#N/A</v>
      </c>
      <c r="AI177" s="505" t="e">
        <f ca="1">+IF(AND(ISNUMBER(OFFSET('Sanitation Data'!$F$11,0,10*ROW('Sanitation Data'!F171))),'Data Summary'!CX177="Yes"),OFFSET('Sanitation Data'!$F$11,0,10*ROW('Sanitation Data'!F171)),NA())</f>
        <v>#N/A</v>
      </c>
      <c r="AJ177" s="505" t="e">
        <f ca="1">+IF(AND(ISNUMBER(OFFSET('Sanitation Data'!$F$12,0,10*ROW('Sanitation Data'!F171))),'Data Summary'!CY177="Yes"),OFFSET('Sanitation Data'!$F$12,0,10*ROW('Sanitation Data'!F171)),NA())</f>
        <v>#N/A</v>
      </c>
      <c r="AK177" s="505" t="e">
        <f ca="1">+IF(AND(ISNUMBER(OFFSET('Sanitation Data'!$G$4,0,10*ROW('Sanitation Data'!G171))),'Data Summary'!CZ177="Yes"),100-OFFSET('Sanitation Data'!$G$4,0,10*ROW('Sanitation Data'!G171)),NA())</f>
        <v>#N/A</v>
      </c>
      <c r="AL177" s="505" t="e">
        <f ca="1">+IF(AND(ISNUMBER(OFFSET('Sanitation Data'!$G$6,0,10*ROW('Sanitation Data'!G171))),'Data Summary'!DA177="Yes"),OFFSET('Sanitation Data'!$G$6,0,10*ROW('Sanitation Data'!G171)),NA())</f>
        <v>#N/A</v>
      </c>
      <c r="AM177" s="505" t="e">
        <f ca="1">+IF(AND(ISNUMBER(OFFSET('Sanitation Data'!$G$10,0,10*ROW('Sanitation Data'!G171))),'Data Summary'!DB177="Yes"),OFFSET('Sanitation Data'!$G$10,0,10*ROW('Sanitation Data'!G171)),NA())</f>
        <v>#N/A</v>
      </c>
      <c r="AN177" s="505" t="e">
        <f ca="1">+IF(AND(ISNUMBER(OFFSET('Sanitation Data'!$G$11,0,10*ROW('Sanitation Data'!G171))),'Data Summary'!DC177="Yes"),OFFSET('Sanitation Data'!$G$11,0,10*ROW('Sanitation Data'!G171)),NA())</f>
        <v>#N/A</v>
      </c>
      <c r="AO177" s="505" t="e">
        <f ca="1">+IF(AND(ISNUMBER(OFFSET('Sanitation Data'!$G$12,0,10*ROW('Sanitation Data'!G171))),'Data Summary'!DD177="Yes"),OFFSET('Sanitation Data'!$G$12,0,10*ROW('Sanitation Data'!G171)),NA())</f>
        <v>#N/A</v>
      </c>
      <c r="AP177" s="505" t="e">
        <f ca="1">+IF(AND(ISNUMBER(OFFSET('Sanitation Data'!$H$4,0,10*ROW('Sanitation Data'!H171))),'Data Summary'!DE177="Yes"),100-OFFSET('Sanitation Data'!$H$4,0,10*ROW('Sanitation Data'!H171)),NA())</f>
        <v>#N/A</v>
      </c>
      <c r="AQ177" s="505" t="e">
        <f ca="1">+IF(AND(ISNUMBER(OFFSET('Sanitation Data'!$H$6,0,10*ROW('Sanitation Data'!H171))),'Data Summary'!DF177="Yes"),OFFSET('Sanitation Data'!$H$6,0,10*ROW('Sanitation Data'!H171)),NA())</f>
        <v>#N/A</v>
      </c>
      <c r="AR177" s="505" t="e">
        <f ca="1">+IF(AND(ISNUMBER(OFFSET('Sanitation Data'!$H$10,0,10*ROW('Sanitation Data'!H171))),'Data Summary'!DG177="Yes"),OFFSET('Sanitation Data'!$H$10,0,10*ROW('Sanitation Data'!H171)),NA())</f>
        <v>#N/A</v>
      </c>
      <c r="AS177" s="505" t="e">
        <f ca="1">+IF(AND(ISNUMBER(OFFSET('Sanitation Data'!$H$11,0,10*ROW('Sanitation Data'!H171))),'Data Summary'!DH177="Yes"),OFFSET('Sanitation Data'!$H$11,0,10*ROW('Sanitation Data'!H171)),NA())</f>
        <v>#N/A</v>
      </c>
      <c r="AT177" s="505" t="e">
        <f ca="1">+IF(AND(ISNUMBER(OFFSET('Sanitation Data'!$H$12,0,10*ROW('Sanitation Data'!H171))),'Data Summary'!DI177="Yes"),OFFSET('Sanitation Data'!$H$12,0,10*ROW('Sanitation Data'!H171)),NA())</f>
        <v>#N/A</v>
      </c>
      <c r="AU177" s="505" t="e">
        <f ca="1">+IF(AND(ISNUMBER(OFFSET('Sanitation Data'!$I$4,0,10*ROW('Sanitation Data'!I171))),'Data Summary'!DJ177="Yes"),100-OFFSET('Sanitation Data'!$I$4,0,10*ROW('Sanitation Data'!I171)),NA())</f>
        <v>#N/A</v>
      </c>
      <c r="AV177" s="505" t="e">
        <f ca="1">+IF(AND(ISNUMBER(OFFSET('Sanitation Data'!$I$6,0,10*ROW('Sanitation Data'!I171))),'Data Summary'!DK177="Yes"),OFFSET('Sanitation Data'!$I$6,0,10*ROW('Sanitation Data'!I171)),NA())</f>
        <v>#N/A</v>
      </c>
      <c r="AW177" s="505" t="e">
        <f ca="1">+IF(AND(ISNUMBER(OFFSET('Sanitation Data'!$I$10,0,10*ROW('Sanitation Data'!I171))),'Data Summary'!DL177="Yes"),OFFSET('Sanitation Data'!$I$10,0,10*ROW('Sanitation Data'!I171)),NA())</f>
        <v>#N/A</v>
      </c>
      <c r="AX177" s="505" t="e">
        <f ca="1">+IF(AND(ISNUMBER(OFFSET('Sanitation Data'!$I$11,0,10*ROW('Sanitation Data'!I171))),'Data Summary'!DM177="Yes"),OFFSET('Sanitation Data'!$I$11,0,10*ROW('Sanitation Data'!I171)),NA())</f>
        <v>#N/A</v>
      </c>
      <c r="AY177" s="505" t="e">
        <f ca="1">+IF(AND(ISNUMBER(OFFSET('Sanitation Data'!$I$12,0,10*ROW('Sanitation Data'!I171))),'Data Summary'!DN177="Yes"),OFFSET('Sanitation Data'!$I$12,0,10*ROW('Sanitation Data'!I171)),NA())</f>
        <v>#N/A</v>
      </c>
      <c r="AZ177" s="506" t="e">
        <f ca="1">+IF(AND(ISNUMBER(OFFSET('Hygiene Data'!$D$5,0,10*ROW('Hygiene Data'!D171))),'Data Summary'!DO177="Yes"),OFFSET('Hygiene Data'!$D$5,0,10*ROW('Hygiene Data'!D171)),NA())</f>
        <v>#N/A</v>
      </c>
      <c r="BA177" s="506" t="e">
        <f ca="1">+IF(AND(ISNUMBER(OFFSET('Hygiene Data'!$D$7,0,10*ROW('Hygiene Data'!D171))),'Data Summary'!DP177="Yes"),OFFSET('Hygiene Data'!$D$7,0,10*ROW('Hygiene Data'!D171)),NA())</f>
        <v>#N/A</v>
      </c>
      <c r="BB177" s="506" t="e">
        <f ca="1">+IF(AND(ISNUMBER(OFFSET('Hygiene Data'!$D$9,0,10*ROW('Hygiene Data'!D171))),'Data Summary'!DQ177="Yes"),OFFSET('Hygiene Data'!$D$9,0,10*ROW('Hygiene Data'!D171)),NA())</f>
        <v>#N/A</v>
      </c>
      <c r="BC177" s="506" t="e">
        <f ca="1">+IF(AND(ISNUMBER(OFFSET('Hygiene Data'!$E$5,0,10*ROW('Hygiene Data'!E171))),'Data Summary'!DR177="Yes"),OFFSET('Hygiene Data'!$E$5,0,10*ROW('Hygiene Data'!E171)),NA())</f>
        <v>#N/A</v>
      </c>
      <c r="BD177" s="506" t="e">
        <f ca="1">+IF(AND(ISNUMBER(OFFSET('Hygiene Data'!$E$7,0,10*ROW('Hygiene Data'!E171))),'Data Summary'!DS177="Yes"),OFFSET('Hygiene Data'!$E$7,0,10*ROW('Hygiene Data'!E171)),NA())</f>
        <v>#N/A</v>
      </c>
      <c r="BE177" s="506" t="e">
        <f ca="1">+IF(AND(ISNUMBER(OFFSET('Hygiene Data'!$E$9,0,10*ROW('Hygiene Data'!E171))),'Data Summary'!DT177="Yes"),OFFSET('Hygiene Data'!$E$9,0,10*ROW('Hygiene Data'!E171)),NA())</f>
        <v>#N/A</v>
      </c>
      <c r="BF177" s="506" t="e">
        <f ca="1">+IF(AND(ISNUMBER(OFFSET('Hygiene Data'!$F$5,0,10*ROW('Hygiene Data'!F171))),'Data Summary'!DU177="Yes"),OFFSET('Hygiene Data'!$F$5,0,10*ROW('Hygiene Data'!F171)),NA())</f>
        <v>#N/A</v>
      </c>
      <c r="BG177" s="506" t="e">
        <f ca="1">+IF(AND(ISNUMBER(OFFSET('Hygiene Data'!$F$7,0,10*ROW('Hygiene Data'!F171))),'Data Summary'!DV177="Yes"),OFFSET('Hygiene Data'!$F$7,0,10*ROW('Hygiene Data'!F171)),NA())</f>
        <v>#N/A</v>
      </c>
      <c r="BH177" s="506" t="e">
        <f ca="1">+IF(AND(ISNUMBER(OFFSET('Hygiene Data'!$F$9,0,10*ROW('Hygiene Data'!F171))),'Data Summary'!DW177="Yes"),OFFSET('Hygiene Data'!$F$9,0,10*ROW('Hygiene Data'!F171)),NA())</f>
        <v>#N/A</v>
      </c>
      <c r="BI177" s="506" t="e">
        <f ca="1">+IF(AND(ISNUMBER(OFFSET('Hygiene Data'!$G$5,0,10*ROW('Hygiene Data'!G171))),'Data Summary'!DX177="Yes"),OFFSET('Hygiene Data'!$G$5,0,10*ROW('Hygiene Data'!G171)),NA())</f>
        <v>#N/A</v>
      </c>
      <c r="BJ177" s="506" t="e">
        <f ca="1">+IF(AND(ISNUMBER(OFFSET('Hygiene Data'!$G$7,0,10*ROW('Hygiene Data'!G171))),'Data Summary'!DY177="Yes"),OFFSET('Hygiene Data'!$G$7,0,10*ROW('Hygiene Data'!G171)),NA())</f>
        <v>#N/A</v>
      </c>
      <c r="BK177" s="506" t="e">
        <f ca="1">+IF(AND(ISNUMBER(OFFSET('Hygiene Data'!$G$9,0,10*ROW('Hygiene Data'!G171))),'Data Summary'!DZ177="Yes"),OFFSET('Hygiene Data'!$G$9,0,10*ROW('Hygiene Data'!G171)),NA())</f>
        <v>#N/A</v>
      </c>
      <c r="BL177" s="506" t="e">
        <f ca="1">+IF(AND(ISNUMBER(OFFSET('Hygiene Data'!$H$5,0,10*ROW('Hygiene Data'!H171))),'Data Summary'!EA177="Yes"),OFFSET('Hygiene Data'!$H$5,0,10*ROW('Hygiene Data'!H171)),NA())</f>
        <v>#N/A</v>
      </c>
      <c r="BM177" s="506" t="e">
        <f ca="1">+IF(AND(ISNUMBER(OFFSET('Hygiene Data'!$H$7,0,10*ROW('Hygiene Data'!H171))),'Data Summary'!EB177="Yes"),OFFSET('Hygiene Data'!$H$7,0,10*ROW('Hygiene Data'!H171)),NA())</f>
        <v>#N/A</v>
      </c>
      <c r="BN177" s="506" t="e">
        <f ca="1">+IF(AND(ISNUMBER(OFFSET('Hygiene Data'!$H$9,0,10*ROW('Hygiene Data'!H171))),'Data Summary'!EC177="Yes"),OFFSET('Hygiene Data'!$H$9,0,10*ROW('Hygiene Data'!H171)),NA())</f>
        <v>#N/A</v>
      </c>
      <c r="BO177" s="506" t="e">
        <f ca="1">+IF(AND(ISNUMBER(OFFSET('Hygiene Data'!$I$5,0,10*ROW('Hygiene Data'!I171))),'Data Summary'!ED177="Yes"),OFFSET('Hygiene Data'!$I$5,0,10*ROW('Hygiene Data'!I171)),NA())</f>
        <v>#N/A</v>
      </c>
      <c r="BP177" s="506" t="e">
        <f ca="1">+IF(AND(ISNUMBER(OFFSET('Hygiene Data'!$I$7,0,10*ROW('Hygiene Data'!I171))),'Data Summary'!EE177="Yes"),OFFSET('Hygiene Data'!$I$7,0,10*ROW('Hygiene Data'!I171)),NA())</f>
        <v>#N/A</v>
      </c>
      <c r="BQ177" s="506" t="e">
        <f ca="1">+IF(AND(ISNUMBER(OFFSET('Hygiene Data'!$I$9,0,10*ROW('Hygiene Data'!I171))),'Data Summary'!EF177="Yes"),OFFSET('Hygiene Data'!$I$9,0,10*ROW('Hygiene Data'!I171)),NA())</f>
        <v>#N/A</v>
      </c>
    </row>
    <row r="178" spans="1:69" x14ac:dyDescent="0.25">
      <c r="A178" s="502" t="e">
        <f ca="1">+RIGHT('Data Summary'!A178,LEN('Data Summary'!A178)-9)</f>
        <v>#VALUE!</v>
      </c>
      <c r="B178" s="476" t="str">
        <f ca="1">+IF(ISTEXT('Data Summary'!B178),'Data Summary'!B178,"")</f>
        <v/>
      </c>
      <c r="C178" s="503" t="e">
        <f ca="1">+VALUE('Data Summary'!C178)</f>
        <v>#VALUE!</v>
      </c>
      <c r="D178" s="504" t="e">
        <f ca="1">+IF(AND(ISNUMBER(OFFSET('Water Data'!$D$4,0,10*ROW('Water Data'!D172))),'Data Summary'!BS178="Yes"),100-OFFSET('Water Data'!$D$4,0,10*ROW('Water Data'!D172)),NA())</f>
        <v>#N/A</v>
      </c>
      <c r="E178" s="504" t="e">
        <f ca="1">+IF(AND(ISNUMBER(OFFSET('Water Data'!$D$6,0,10*ROW('Water Data'!D172))),'Data Summary'!BT178="Yes"),OFFSET('Water Data'!$D$6,0,10*ROW('Water Data'!D172)),NA())</f>
        <v>#N/A</v>
      </c>
      <c r="F178" s="504" t="e">
        <f ca="1">+IF(AND(ISNUMBER(OFFSET('Water Data'!$D$9,0,10*ROW('Water Data'!D172))),'Data Summary'!BU178="Yes"),OFFSET('Water Data'!$D$9,0,10*ROW('Water Data'!D172)),NA())</f>
        <v>#N/A</v>
      </c>
      <c r="G178" s="504" t="e">
        <f ca="1">+IF(AND(ISNUMBER(OFFSET('Water Data'!$E$4,0,10*ROW('Water Data'!E172))),'Data Summary'!BV178="Yes"),100-OFFSET('Water Data'!$E$4,0,10*ROW('Water Data'!E172)),NA())</f>
        <v>#N/A</v>
      </c>
      <c r="H178" s="504" t="e">
        <f ca="1">+IF(AND(ISNUMBER(OFFSET('Water Data'!$E$6,0,10*ROW('Water Data'!E172))),'Data Summary'!BW178="Yes"),OFFSET('Water Data'!$E$6,0,10*ROW('Water Data'!E172)),NA())</f>
        <v>#N/A</v>
      </c>
      <c r="I178" s="504" t="e">
        <f ca="1">+IF(AND(ISNUMBER(OFFSET('Water Data'!$E$9,0,10*ROW('Water Data'!E172))),'Data Summary'!BX178="Yes"),OFFSET('Water Data'!$E$9,0,10*ROW('Water Data'!E172)),NA())</f>
        <v>#N/A</v>
      </c>
      <c r="J178" s="504" t="e">
        <f ca="1">+IF(AND(ISNUMBER(OFFSET('Water Data'!$F$4,0,10*ROW('Water Data'!F172))),'Data Summary'!BY178="Yes"),100-OFFSET('Water Data'!$F$4,0,10*ROW('Water Data'!F172)),NA())</f>
        <v>#N/A</v>
      </c>
      <c r="K178" s="504" t="e">
        <f ca="1">+IF(AND(ISNUMBER(OFFSET('Water Data'!$F$6,0,10*ROW('Water Data'!F172))),'Data Summary'!BZ178="Yes"),OFFSET('Water Data'!$F$6,0,10*ROW('Water Data'!F172)),NA())</f>
        <v>#N/A</v>
      </c>
      <c r="L178" s="504" t="e">
        <f ca="1">+IF(AND(ISNUMBER(OFFSET('Water Data'!$F$9,0,10*ROW('Water Data'!F172))),'Data Summary'!CA178="Yes"),OFFSET('Water Data'!$F$9,0,10*ROW('Water Data'!F172)),NA())</f>
        <v>#N/A</v>
      </c>
      <c r="M178" s="504" t="e">
        <f ca="1">+IF(AND(ISNUMBER(OFFSET('Water Data'!$G$4,0,10*ROW('Water Data'!G172))),'Data Summary'!CB178="Yes"),100-OFFSET('Water Data'!$G$4,0,10*ROW('Water Data'!G172)),NA())</f>
        <v>#N/A</v>
      </c>
      <c r="N178" s="504" t="e">
        <f ca="1">+IF(AND(ISNUMBER(OFFSET('Water Data'!$G$6,0,10*ROW('Water Data'!G172))),'Data Summary'!CC178="Yes"),OFFSET('Water Data'!$G$6,0,10*ROW('Water Data'!G172)),NA())</f>
        <v>#N/A</v>
      </c>
      <c r="O178" s="504" t="e">
        <f ca="1">+IF(AND(ISNUMBER(OFFSET('Water Data'!$G$9,0,10*ROW('Water Data'!G172))),'Data Summary'!CD178="Yes"),OFFSET('Water Data'!$G$9,0,10*ROW('Water Data'!G172)),NA())</f>
        <v>#N/A</v>
      </c>
      <c r="P178" s="504" t="e">
        <f ca="1">+IF(AND(ISNUMBER(OFFSET('Water Data'!$H$4,0,10*ROW('Water Data'!H172))),'Data Summary'!CE178="Yes"),100-OFFSET('Water Data'!$H$4,0,10*ROW('Water Data'!H172)),NA())</f>
        <v>#N/A</v>
      </c>
      <c r="Q178" s="504" t="e">
        <f ca="1">+IF(AND(ISNUMBER(OFFSET('Water Data'!$H$6,0,10*ROW('Water Data'!H172))),'Data Summary'!CF178="Yes"),OFFSET('Water Data'!$H$6,0,10*ROW('Water Data'!H172)),NA())</f>
        <v>#N/A</v>
      </c>
      <c r="R178" s="504" t="e">
        <f ca="1">+IF(AND(ISNUMBER(OFFSET('Water Data'!$H$9,0,10*ROW('Water Data'!H172))),'Data Summary'!CG178="Yes"),OFFSET('Water Data'!$H$9,0,10*ROW('Water Data'!H172)),NA())</f>
        <v>#N/A</v>
      </c>
      <c r="S178" s="504" t="e">
        <f ca="1">+IF(AND(ISNUMBER(OFFSET('Water Data'!$I$4,0,10*ROW('Water Data'!I172))),'Data Summary'!CH178="Yes"),100-OFFSET('Water Data'!$I$4,0,10*ROW('Water Data'!I172)),NA())</f>
        <v>#N/A</v>
      </c>
      <c r="T178" s="504" t="e">
        <f ca="1">+IF(AND(ISNUMBER(OFFSET('Water Data'!$I$6,0,10*ROW('Water Data'!I172))),'Data Summary'!CI178="Yes"),OFFSET('Water Data'!$I$6,0,10*ROW('Water Data'!I172)),NA())</f>
        <v>#N/A</v>
      </c>
      <c r="U178" s="504" t="e">
        <f ca="1">+IF(AND(ISNUMBER(OFFSET('Water Data'!$I$9,0,10*ROW('Water Data'!I172))),'Data Summary'!CJ178="Yes"),OFFSET('Water Data'!$I$9,0,10*ROW('Water Data'!I172)),NA())</f>
        <v>#N/A</v>
      </c>
      <c r="V178" s="505" t="e">
        <f ca="1">+IF(AND(ISNUMBER(OFFSET('Sanitation Data'!$D$4,0,10*ROW('Sanitation Data'!D172))),'Data Summary'!CK178="Yes"),100-OFFSET('Sanitation Data'!$D$4,0,10*ROW('Sanitation Data'!D172)),NA())</f>
        <v>#N/A</v>
      </c>
      <c r="W178" s="505" t="e">
        <f ca="1">+IF(AND(ISNUMBER(OFFSET('Sanitation Data'!$D$6,0,10*ROW('Sanitation Data'!D172))),'Data Summary'!CL178="Yes"),OFFSET('Sanitation Data'!$D$6,0,10*ROW('Sanitation Data'!D172)),NA())</f>
        <v>#N/A</v>
      </c>
      <c r="X178" s="505" t="e">
        <f ca="1">+IF(AND(ISNUMBER(OFFSET('Sanitation Data'!$D$10,0,10*ROW('Sanitation Data'!D172))),'Data Summary'!CM178="Yes"),OFFSET('Sanitation Data'!$D$10,0,10*ROW('Sanitation Data'!D172)),NA())</f>
        <v>#N/A</v>
      </c>
      <c r="Y178" s="505" t="e">
        <f ca="1">+IF(AND(ISNUMBER(OFFSET('Sanitation Data'!$D$11,0,10*ROW('Sanitation Data'!D172))),'Data Summary'!CN178="Yes"),OFFSET('Sanitation Data'!$D$11,0,10*ROW('Sanitation Data'!D172)),NA())</f>
        <v>#N/A</v>
      </c>
      <c r="Z178" s="505" t="e">
        <f ca="1">+IF(AND(ISNUMBER(OFFSET('Sanitation Data'!$D$12,0,10*ROW('Sanitation Data'!D172))),'Data Summary'!CO178="Yes"),OFFSET('Sanitation Data'!$D$12,0,10*ROW('Sanitation Data'!D172)),NA())</f>
        <v>#N/A</v>
      </c>
      <c r="AA178" s="505" t="e">
        <f ca="1">+IF(AND(ISNUMBER(OFFSET('Sanitation Data'!$E$4,0,10*ROW('Sanitation Data'!E172))),'Data Summary'!CP178="Yes"),100-OFFSET('Sanitation Data'!$E$4,0,10*ROW('Sanitation Data'!E172)),NA())</f>
        <v>#N/A</v>
      </c>
      <c r="AB178" s="505" t="e">
        <f ca="1">+IF(AND(ISNUMBER(OFFSET('Sanitation Data'!$E$6,0,10*ROW('Sanitation Data'!E172))),'Data Summary'!CQ178="Yes"),OFFSET('Sanitation Data'!$E$6,0,10*ROW('Sanitation Data'!E172)),NA())</f>
        <v>#N/A</v>
      </c>
      <c r="AC178" s="505" t="e">
        <f ca="1">+IF(AND(ISNUMBER(OFFSET('Sanitation Data'!$E$10,0,10*ROW('Sanitation Data'!E172))),'Data Summary'!CR178="Yes"),OFFSET('Sanitation Data'!$E$10,0,10*ROW('Sanitation Data'!E172)),NA())</f>
        <v>#N/A</v>
      </c>
      <c r="AD178" s="505" t="e">
        <f ca="1">+IF(AND(ISNUMBER(OFFSET('Sanitation Data'!$E$11,0,10*ROW('Sanitation Data'!E172))),'Data Summary'!CS178="Yes"),OFFSET('Sanitation Data'!$E$11,0,10*ROW('Sanitation Data'!E172)),NA())</f>
        <v>#N/A</v>
      </c>
      <c r="AE178" s="505" t="e">
        <f ca="1">+IF(AND(ISNUMBER(OFFSET('Sanitation Data'!$E$12,0,10*ROW('Sanitation Data'!E172))),'Data Summary'!CT178="Yes"),OFFSET('Sanitation Data'!$E$12,0,10*ROW('Sanitation Data'!E172)),NA())</f>
        <v>#N/A</v>
      </c>
      <c r="AF178" s="505" t="e">
        <f ca="1">+IF(AND(ISNUMBER(OFFSET('Sanitation Data'!$F$4,0,10*ROW('Sanitation Data'!F172))),'Data Summary'!CU178="Yes"),100-OFFSET('Sanitation Data'!$F$4,0,10*ROW('Sanitation Data'!F172)),NA())</f>
        <v>#N/A</v>
      </c>
      <c r="AG178" s="505" t="e">
        <f ca="1">+IF(AND(ISNUMBER(OFFSET('Sanitation Data'!$F$6,0,10*ROW('Sanitation Data'!F172))),'Data Summary'!CV178="Yes"),OFFSET('Sanitation Data'!$F$6,0,10*ROW('Sanitation Data'!F172)),NA())</f>
        <v>#N/A</v>
      </c>
      <c r="AH178" s="505" t="e">
        <f ca="1">+IF(AND(ISNUMBER(OFFSET('Sanitation Data'!$F$10,0,10*ROW('Sanitation Data'!F172))),'Data Summary'!CW178="Yes"),OFFSET('Sanitation Data'!$F$10,0,10*ROW('Sanitation Data'!F172)),NA())</f>
        <v>#N/A</v>
      </c>
      <c r="AI178" s="505" t="e">
        <f ca="1">+IF(AND(ISNUMBER(OFFSET('Sanitation Data'!$F$11,0,10*ROW('Sanitation Data'!F172))),'Data Summary'!CX178="Yes"),OFFSET('Sanitation Data'!$F$11,0,10*ROW('Sanitation Data'!F172)),NA())</f>
        <v>#N/A</v>
      </c>
      <c r="AJ178" s="505" t="e">
        <f ca="1">+IF(AND(ISNUMBER(OFFSET('Sanitation Data'!$F$12,0,10*ROW('Sanitation Data'!F172))),'Data Summary'!CY178="Yes"),OFFSET('Sanitation Data'!$F$12,0,10*ROW('Sanitation Data'!F172)),NA())</f>
        <v>#N/A</v>
      </c>
      <c r="AK178" s="505" t="e">
        <f ca="1">+IF(AND(ISNUMBER(OFFSET('Sanitation Data'!$G$4,0,10*ROW('Sanitation Data'!G172))),'Data Summary'!CZ178="Yes"),100-OFFSET('Sanitation Data'!$G$4,0,10*ROW('Sanitation Data'!G172)),NA())</f>
        <v>#N/A</v>
      </c>
      <c r="AL178" s="505" t="e">
        <f ca="1">+IF(AND(ISNUMBER(OFFSET('Sanitation Data'!$G$6,0,10*ROW('Sanitation Data'!G172))),'Data Summary'!DA178="Yes"),OFFSET('Sanitation Data'!$G$6,0,10*ROW('Sanitation Data'!G172)),NA())</f>
        <v>#N/A</v>
      </c>
      <c r="AM178" s="505" t="e">
        <f ca="1">+IF(AND(ISNUMBER(OFFSET('Sanitation Data'!$G$10,0,10*ROW('Sanitation Data'!G172))),'Data Summary'!DB178="Yes"),OFFSET('Sanitation Data'!$G$10,0,10*ROW('Sanitation Data'!G172)),NA())</f>
        <v>#N/A</v>
      </c>
      <c r="AN178" s="505" t="e">
        <f ca="1">+IF(AND(ISNUMBER(OFFSET('Sanitation Data'!$G$11,0,10*ROW('Sanitation Data'!G172))),'Data Summary'!DC178="Yes"),OFFSET('Sanitation Data'!$G$11,0,10*ROW('Sanitation Data'!G172)),NA())</f>
        <v>#N/A</v>
      </c>
      <c r="AO178" s="505" t="e">
        <f ca="1">+IF(AND(ISNUMBER(OFFSET('Sanitation Data'!$G$12,0,10*ROW('Sanitation Data'!G172))),'Data Summary'!DD178="Yes"),OFFSET('Sanitation Data'!$G$12,0,10*ROW('Sanitation Data'!G172)),NA())</f>
        <v>#N/A</v>
      </c>
      <c r="AP178" s="505" t="e">
        <f ca="1">+IF(AND(ISNUMBER(OFFSET('Sanitation Data'!$H$4,0,10*ROW('Sanitation Data'!H172))),'Data Summary'!DE178="Yes"),100-OFFSET('Sanitation Data'!$H$4,0,10*ROW('Sanitation Data'!H172)),NA())</f>
        <v>#N/A</v>
      </c>
      <c r="AQ178" s="505" t="e">
        <f ca="1">+IF(AND(ISNUMBER(OFFSET('Sanitation Data'!$H$6,0,10*ROW('Sanitation Data'!H172))),'Data Summary'!DF178="Yes"),OFFSET('Sanitation Data'!$H$6,0,10*ROW('Sanitation Data'!H172)),NA())</f>
        <v>#N/A</v>
      </c>
      <c r="AR178" s="505" t="e">
        <f ca="1">+IF(AND(ISNUMBER(OFFSET('Sanitation Data'!$H$10,0,10*ROW('Sanitation Data'!H172))),'Data Summary'!DG178="Yes"),OFFSET('Sanitation Data'!$H$10,0,10*ROW('Sanitation Data'!H172)),NA())</f>
        <v>#N/A</v>
      </c>
      <c r="AS178" s="505" t="e">
        <f ca="1">+IF(AND(ISNUMBER(OFFSET('Sanitation Data'!$H$11,0,10*ROW('Sanitation Data'!H172))),'Data Summary'!DH178="Yes"),OFFSET('Sanitation Data'!$H$11,0,10*ROW('Sanitation Data'!H172)),NA())</f>
        <v>#N/A</v>
      </c>
      <c r="AT178" s="505" t="e">
        <f ca="1">+IF(AND(ISNUMBER(OFFSET('Sanitation Data'!$H$12,0,10*ROW('Sanitation Data'!H172))),'Data Summary'!DI178="Yes"),OFFSET('Sanitation Data'!$H$12,0,10*ROW('Sanitation Data'!H172)),NA())</f>
        <v>#N/A</v>
      </c>
      <c r="AU178" s="505" t="e">
        <f ca="1">+IF(AND(ISNUMBER(OFFSET('Sanitation Data'!$I$4,0,10*ROW('Sanitation Data'!I172))),'Data Summary'!DJ178="Yes"),100-OFFSET('Sanitation Data'!$I$4,0,10*ROW('Sanitation Data'!I172)),NA())</f>
        <v>#N/A</v>
      </c>
      <c r="AV178" s="505" t="e">
        <f ca="1">+IF(AND(ISNUMBER(OFFSET('Sanitation Data'!$I$6,0,10*ROW('Sanitation Data'!I172))),'Data Summary'!DK178="Yes"),OFFSET('Sanitation Data'!$I$6,0,10*ROW('Sanitation Data'!I172)),NA())</f>
        <v>#N/A</v>
      </c>
      <c r="AW178" s="505" t="e">
        <f ca="1">+IF(AND(ISNUMBER(OFFSET('Sanitation Data'!$I$10,0,10*ROW('Sanitation Data'!I172))),'Data Summary'!DL178="Yes"),OFFSET('Sanitation Data'!$I$10,0,10*ROW('Sanitation Data'!I172)),NA())</f>
        <v>#N/A</v>
      </c>
      <c r="AX178" s="505" t="e">
        <f ca="1">+IF(AND(ISNUMBER(OFFSET('Sanitation Data'!$I$11,0,10*ROW('Sanitation Data'!I172))),'Data Summary'!DM178="Yes"),OFFSET('Sanitation Data'!$I$11,0,10*ROW('Sanitation Data'!I172)),NA())</f>
        <v>#N/A</v>
      </c>
      <c r="AY178" s="505" t="e">
        <f ca="1">+IF(AND(ISNUMBER(OFFSET('Sanitation Data'!$I$12,0,10*ROW('Sanitation Data'!I172))),'Data Summary'!DN178="Yes"),OFFSET('Sanitation Data'!$I$12,0,10*ROW('Sanitation Data'!I172)),NA())</f>
        <v>#N/A</v>
      </c>
      <c r="AZ178" s="506" t="e">
        <f ca="1">+IF(AND(ISNUMBER(OFFSET('Hygiene Data'!$D$5,0,10*ROW('Hygiene Data'!D172))),'Data Summary'!DO178="Yes"),OFFSET('Hygiene Data'!$D$5,0,10*ROW('Hygiene Data'!D172)),NA())</f>
        <v>#N/A</v>
      </c>
      <c r="BA178" s="506" t="e">
        <f ca="1">+IF(AND(ISNUMBER(OFFSET('Hygiene Data'!$D$7,0,10*ROW('Hygiene Data'!D172))),'Data Summary'!DP178="Yes"),OFFSET('Hygiene Data'!$D$7,0,10*ROW('Hygiene Data'!D172)),NA())</f>
        <v>#N/A</v>
      </c>
      <c r="BB178" s="506" t="e">
        <f ca="1">+IF(AND(ISNUMBER(OFFSET('Hygiene Data'!$D$9,0,10*ROW('Hygiene Data'!D172))),'Data Summary'!DQ178="Yes"),OFFSET('Hygiene Data'!$D$9,0,10*ROW('Hygiene Data'!D172)),NA())</f>
        <v>#N/A</v>
      </c>
      <c r="BC178" s="506" t="e">
        <f ca="1">+IF(AND(ISNUMBER(OFFSET('Hygiene Data'!$E$5,0,10*ROW('Hygiene Data'!E172))),'Data Summary'!DR178="Yes"),OFFSET('Hygiene Data'!$E$5,0,10*ROW('Hygiene Data'!E172)),NA())</f>
        <v>#N/A</v>
      </c>
      <c r="BD178" s="506" t="e">
        <f ca="1">+IF(AND(ISNUMBER(OFFSET('Hygiene Data'!$E$7,0,10*ROW('Hygiene Data'!E172))),'Data Summary'!DS178="Yes"),OFFSET('Hygiene Data'!$E$7,0,10*ROW('Hygiene Data'!E172)),NA())</f>
        <v>#N/A</v>
      </c>
      <c r="BE178" s="506" t="e">
        <f ca="1">+IF(AND(ISNUMBER(OFFSET('Hygiene Data'!$E$9,0,10*ROW('Hygiene Data'!E172))),'Data Summary'!DT178="Yes"),OFFSET('Hygiene Data'!$E$9,0,10*ROW('Hygiene Data'!E172)),NA())</f>
        <v>#N/A</v>
      </c>
      <c r="BF178" s="506" t="e">
        <f ca="1">+IF(AND(ISNUMBER(OFFSET('Hygiene Data'!$F$5,0,10*ROW('Hygiene Data'!F172))),'Data Summary'!DU178="Yes"),OFFSET('Hygiene Data'!$F$5,0,10*ROW('Hygiene Data'!F172)),NA())</f>
        <v>#N/A</v>
      </c>
      <c r="BG178" s="506" t="e">
        <f ca="1">+IF(AND(ISNUMBER(OFFSET('Hygiene Data'!$F$7,0,10*ROW('Hygiene Data'!F172))),'Data Summary'!DV178="Yes"),OFFSET('Hygiene Data'!$F$7,0,10*ROW('Hygiene Data'!F172)),NA())</f>
        <v>#N/A</v>
      </c>
      <c r="BH178" s="506" t="e">
        <f ca="1">+IF(AND(ISNUMBER(OFFSET('Hygiene Data'!$F$9,0,10*ROW('Hygiene Data'!F172))),'Data Summary'!DW178="Yes"),OFFSET('Hygiene Data'!$F$9,0,10*ROW('Hygiene Data'!F172)),NA())</f>
        <v>#N/A</v>
      </c>
      <c r="BI178" s="506" t="e">
        <f ca="1">+IF(AND(ISNUMBER(OFFSET('Hygiene Data'!$G$5,0,10*ROW('Hygiene Data'!G172))),'Data Summary'!DX178="Yes"),OFFSET('Hygiene Data'!$G$5,0,10*ROW('Hygiene Data'!G172)),NA())</f>
        <v>#N/A</v>
      </c>
      <c r="BJ178" s="506" t="e">
        <f ca="1">+IF(AND(ISNUMBER(OFFSET('Hygiene Data'!$G$7,0,10*ROW('Hygiene Data'!G172))),'Data Summary'!DY178="Yes"),OFFSET('Hygiene Data'!$G$7,0,10*ROW('Hygiene Data'!G172)),NA())</f>
        <v>#N/A</v>
      </c>
      <c r="BK178" s="506" t="e">
        <f ca="1">+IF(AND(ISNUMBER(OFFSET('Hygiene Data'!$G$9,0,10*ROW('Hygiene Data'!G172))),'Data Summary'!DZ178="Yes"),OFFSET('Hygiene Data'!$G$9,0,10*ROW('Hygiene Data'!G172)),NA())</f>
        <v>#N/A</v>
      </c>
      <c r="BL178" s="506" t="e">
        <f ca="1">+IF(AND(ISNUMBER(OFFSET('Hygiene Data'!$H$5,0,10*ROW('Hygiene Data'!H172))),'Data Summary'!EA178="Yes"),OFFSET('Hygiene Data'!$H$5,0,10*ROW('Hygiene Data'!H172)),NA())</f>
        <v>#N/A</v>
      </c>
      <c r="BM178" s="506" t="e">
        <f ca="1">+IF(AND(ISNUMBER(OFFSET('Hygiene Data'!$H$7,0,10*ROW('Hygiene Data'!H172))),'Data Summary'!EB178="Yes"),OFFSET('Hygiene Data'!$H$7,0,10*ROW('Hygiene Data'!H172)),NA())</f>
        <v>#N/A</v>
      </c>
      <c r="BN178" s="506" t="e">
        <f ca="1">+IF(AND(ISNUMBER(OFFSET('Hygiene Data'!$H$9,0,10*ROW('Hygiene Data'!H172))),'Data Summary'!EC178="Yes"),OFFSET('Hygiene Data'!$H$9,0,10*ROW('Hygiene Data'!H172)),NA())</f>
        <v>#N/A</v>
      </c>
      <c r="BO178" s="506" t="e">
        <f ca="1">+IF(AND(ISNUMBER(OFFSET('Hygiene Data'!$I$5,0,10*ROW('Hygiene Data'!I172))),'Data Summary'!ED178="Yes"),OFFSET('Hygiene Data'!$I$5,0,10*ROW('Hygiene Data'!I172)),NA())</f>
        <v>#N/A</v>
      </c>
      <c r="BP178" s="506" t="e">
        <f ca="1">+IF(AND(ISNUMBER(OFFSET('Hygiene Data'!$I$7,0,10*ROW('Hygiene Data'!I172))),'Data Summary'!EE178="Yes"),OFFSET('Hygiene Data'!$I$7,0,10*ROW('Hygiene Data'!I172)),NA())</f>
        <v>#N/A</v>
      </c>
      <c r="BQ178" s="506" t="e">
        <f ca="1">+IF(AND(ISNUMBER(OFFSET('Hygiene Data'!$I$9,0,10*ROW('Hygiene Data'!I172))),'Data Summary'!EF178="Yes"),OFFSET('Hygiene Data'!$I$9,0,10*ROW('Hygiene Data'!I172)),NA())</f>
        <v>#N/A</v>
      </c>
    </row>
    <row r="179" spans="1:69" x14ac:dyDescent="0.25">
      <c r="A179" s="502" t="e">
        <f ca="1">+RIGHT('Data Summary'!A179,LEN('Data Summary'!A179)-9)</f>
        <v>#VALUE!</v>
      </c>
      <c r="B179" s="476" t="str">
        <f ca="1">+IF(ISTEXT('Data Summary'!B179),'Data Summary'!B179,"")</f>
        <v/>
      </c>
      <c r="C179" s="503" t="e">
        <f ca="1">+VALUE('Data Summary'!C179)</f>
        <v>#VALUE!</v>
      </c>
      <c r="D179" s="504" t="e">
        <f ca="1">+IF(AND(ISNUMBER(OFFSET('Water Data'!$D$4,0,10*ROW('Water Data'!D173))),'Data Summary'!BS179="Yes"),100-OFFSET('Water Data'!$D$4,0,10*ROW('Water Data'!D173)),NA())</f>
        <v>#N/A</v>
      </c>
      <c r="E179" s="504" t="e">
        <f ca="1">+IF(AND(ISNUMBER(OFFSET('Water Data'!$D$6,0,10*ROW('Water Data'!D173))),'Data Summary'!BT179="Yes"),OFFSET('Water Data'!$D$6,0,10*ROW('Water Data'!D173)),NA())</f>
        <v>#N/A</v>
      </c>
      <c r="F179" s="504" t="e">
        <f ca="1">+IF(AND(ISNUMBER(OFFSET('Water Data'!$D$9,0,10*ROW('Water Data'!D173))),'Data Summary'!BU179="Yes"),OFFSET('Water Data'!$D$9,0,10*ROW('Water Data'!D173)),NA())</f>
        <v>#N/A</v>
      </c>
      <c r="G179" s="504" t="e">
        <f ca="1">+IF(AND(ISNUMBER(OFFSET('Water Data'!$E$4,0,10*ROW('Water Data'!E173))),'Data Summary'!BV179="Yes"),100-OFFSET('Water Data'!$E$4,0,10*ROW('Water Data'!E173)),NA())</f>
        <v>#N/A</v>
      </c>
      <c r="H179" s="504" t="e">
        <f ca="1">+IF(AND(ISNUMBER(OFFSET('Water Data'!$E$6,0,10*ROW('Water Data'!E173))),'Data Summary'!BW179="Yes"),OFFSET('Water Data'!$E$6,0,10*ROW('Water Data'!E173)),NA())</f>
        <v>#N/A</v>
      </c>
      <c r="I179" s="504" t="e">
        <f ca="1">+IF(AND(ISNUMBER(OFFSET('Water Data'!$E$9,0,10*ROW('Water Data'!E173))),'Data Summary'!BX179="Yes"),OFFSET('Water Data'!$E$9,0,10*ROW('Water Data'!E173)),NA())</f>
        <v>#N/A</v>
      </c>
      <c r="J179" s="504" t="e">
        <f ca="1">+IF(AND(ISNUMBER(OFFSET('Water Data'!$F$4,0,10*ROW('Water Data'!F173))),'Data Summary'!BY179="Yes"),100-OFFSET('Water Data'!$F$4,0,10*ROW('Water Data'!F173)),NA())</f>
        <v>#N/A</v>
      </c>
      <c r="K179" s="504" t="e">
        <f ca="1">+IF(AND(ISNUMBER(OFFSET('Water Data'!$F$6,0,10*ROW('Water Data'!F173))),'Data Summary'!BZ179="Yes"),OFFSET('Water Data'!$F$6,0,10*ROW('Water Data'!F173)),NA())</f>
        <v>#N/A</v>
      </c>
      <c r="L179" s="504" t="e">
        <f ca="1">+IF(AND(ISNUMBER(OFFSET('Water Data'!$F$9,0,10*ROW('Water Data'!F173))),'Data Summary'!CA179="Yes"),OFFSET('Water Data'!$F$9,0,10*ROW('Water Data'!F173)),NA())</f>
        <v>#N/A</v>
      </c>
      <c r="M179" s="504" t="e">
        <f ca="1">+IF(AND(ISNUMBER(OFFSET('Water Data'!$G$4,0,10*ROW('Water Data'!G173))),'Data Summary'!CB179="Yes"),100-OFFSET('Water Data'!$G$4,0,10*ROW('Water Data'!G173)),NA())</f>
        <v>#N/A</v>
      </c>
      <c r="N179" s="504" t="e">
        <f ca="1">+IF(AND(ISNUMBER(OFFSET('Water Data'!$G$6,0,10*ROW('Water Data'!G173))),'Data Summary'!CC179="Yes"),OFFSET('Water Data'!$G$6,0,10*ROW('Water Data'!G173)),NA())</f>
        <v>#N/A</v>
      </c>
      <c r="O179" s="504" t="e">
        <f ca="1">+IF(AND(ISNUMBER(OFFSET('Water Data'!$G$9,0,10*ROW('Water Data'!G173))),'Data Summary'!CD179="Yes"),OFFSET('Water Data'!$G$9,0,10*ROW('Water Data'!G173)),NA())</f>
        <v>#N/A</v>
      </c>
      <c r="P179" s="504" t="e">
        <f ca="1">+IF(AND(ISNUMBER(OFFSET('Water Data'!$H$4,0,10*ROW('Water Data'!H173))),'Data Summary'!CE179="Yes"),100-OFFSET('Water Data'!$H$4,0,10*ROW('Water Data'!H173)),NA())</f>
        <v>#N/A</v>
      </c>
      <c r="Q179" s="504" t="e">
        <f ca="1">+IF(AND(ISNUMBER(OFFSET('Water Data'!$H$6,0,10*ROW('Water Data'!H173))),'Data Summary'!CF179="Yes"),OFFSET('Water Data'!$H$6,0,10*ROW('Water Data'!H173)),NA())</f>
        <v>#N/A</v>
      </c>
      <c r="R179" s="504" t="e">
        <f ca="1">+IF(AND(ISNUMBER(OFFSET('Water Data'!$H$9,0,10*ROW('Water Data'!H173))),'Data Summary'!CG179="Yes"),OFFSET('Water Data'!$H$9,0,10*ROW('Water Data'!H173)),NA())</f>
        <v>#N/A</v>
      </c>
      <c r="S179" s="504" t="e">
        <f ca="1">+IF(AND(ISNUMBER(OFFSET('Water Data'!$I$4,0,10*ROW('Water Data'!I173))),'Data Summary'!CH179="Yes"),100-OFFSET('Water Data'!$I$4,0,10*ROW('Water Data'!I173)),NA())</f>
        <v>#N/A</v>
      </c>
      <c r="T179" s="504" t="e">
        <f ca="1">+IF(AND(ISNUMBER(OFFSET('Water Data'!$I$6,0,10*ROW('Water Data'!I173))),'Data Summary'!CI179="Yes"),OFFSET('Water Data'!$I$6,0,10*ROW('Water Data'!I173)),NA())</f>
        <v>#N/A</v>
      </c>
      <c r="U179" s="504" t="e">
        <f ca="1">+IF(AND(ISNUMBER(OFFSET('Water Data'!$I$9,0,10*ROW('Water Data'!I173))),'Data Summary'!CJ179="Yes"),OFFSET('Water Data'!$I$9,0,10*ROW('Water Data'!I173)),NA())</f>
        <v>#N/A</v>
      </c>
      <c r="V179" s="505" t="e">
        <f ca="1">+IF(AND(ISNUMBER(OFFSET('Sanitation Data'!$D$4,0,10*ROW('Sanitation Data'!D173))),'Data Summary'!CK179="Yes"),100-OFFSET('Sanitation Data'!$D$4,0,10*ROW('Sanitation Data'!D173)),NA())</f>
        <v>#N/A</v>
      </c>
      <c r="W179" s="505" t="e">
        <f ca="1">+IF(AND(ISNUMBER(OFFSET('Sanitation Data'!$D$6,0,10*ROW('Sanitation Data'!D173))),'Data Summary'!CL179="Yes"),OFFSET('Sanitation Data'!$D$6,0,10*ROW('Sanitation Data'!D173)),NA())</f>
        <v>#N/A</v>
      </c>
      <c r="X179" s="505" t="e">
        <f ca="1">+IF(AND(ISNUMBER(OFFSET('Sanitation Data'!$D$10,0,10*ROW('Sanitation Data'!D173))),'Data Summary'!CM179="Yes"),OFFSET('Sanitation Data'!$D$10,0,10*ROW('Sanitation Data'!D173)),NA())</f>
        <v>#N/A</v>
      </c>
      <c r="Y179" s="505" t="e">
        <f ca="1">+IF(AND(ISNUMBER(OFFSET('Sanitation Data'!$D$11,0,10*ROW('Sanitation Data'!D173))),'Data Summary'!CN179="Yes"),OFFSET('Sanitation Data'!$D$11,0,10*ROW('Sanitation Data'!D173)),NA())</f>
        <v>#N/A</v>
      </c>
      <c r="Z179" s="505" t="e">
        <f ca="1">+IF(AND(ISNUMBER(OFFSET('Sanitation Data'!$D$12,0,10*ROW('Sanitation Data'!D173))),'Data Summary'!CO179="Yes"),OFFSET('Sanitation Data'!$D$12,0,10*ROW('Sanitation Data'!D173)),NA())</f>
        <v>#N/A</v>
      </c>
      <c r="AA179" s="505" t="e">
        <f ca="1">+IF(AND(ISNUMBER(OFFSET('Sanitation Data'!$E$4,0,10*ROW('Sanitation Data'!E173))),'Data Summary'!CP179="Yes"),100-OFFSET('Sanitation Data'!$E$4,0,10*ROW('Sanitation Data'!E173)),NA())</f>
        <v>#N/A</v>
      </c>
      <c r="AB179" s="505" t="e">
        <f ca="1">+IF(AND(ISNUMBER(OFFSET('Sanitation Data'!$E$6,0,10*ROW('Sanitation Data'!E173))),'Data Summary'!CQ179="Yes"),OFFSET('Sanitation Data'!$E$6,0,10*ROW('Sanitation Data'!E173)),NA())</f>
        <v>#N/A</v>
      </c>
      <c r="AC179" s="505" t="e">
        <f ca="1">+IF(AND(ISNUMBER(OFFSET('Sanitation Data'!$E$10,0,10*ROW('Sanitation Data'!E173))),'Data Summary'!CR179="Yes"),OFFSET('Sanitation Data'!$E$10,0,10*ROW('Sanitation Data'!E173)),NA())</f>
        <v>#N/A</v>
      </c>
      <c r="AD179" s="505" t="e">
        <f ca="1">+IF(AND(ISNUMBER(OFFSET('Sanitation Data'!$E$11,0,10*ROW('Sanitation Data'!E173))),'Data Summary'!CS179="Yes"),OFFSET('Sanitation Data'!$E$11,0,10*ROW('Sanitation Data'!E173)),NA())</f>
        <v>#N/A</v>
      </c>
      <c r="AE179" s="505" t="e">
        <f ca="1">+IF(AND(ISNUMBER(OFFSET('Sanitation Data'!$E$12,0,10*ROW('Sanitation Data'!E173))),'Data Summary'!CT179="Yes"),OFFSET('Sanitation Data'!$E$12,0,10*ROW('Sanitation Data'!E173)),NA())</f>
        <v>#N/A</v>
      </c>
      <c r="AF179" s="505" t="e">
        <f ca="1">+IF(AND(ISNUMBER(OFFSET('Sanitation Data'!$F$4,0,10*ROW('Sanitation Data'!F173))),'Data Summary'!CU179="Yes"),100-OFFSET('Sanitation Data'!$F$4,0,10*ROW('Sanitation Data'!F173)),NA())</f>
        <v>#N/A</v>
      </c>
      <c r="AG179" s="505" t="e">
        <f ca="1">+IF(AND(ISNUMBER(OFFSET('Sanitation Data'!$F$6,0,10*ROW('Sanitation Data'!F173))),'Data Summary'!CV179="Yes"),OFFSET('Sanitation Data'!$F$6,0,10*ROW('Sanitation Data'!F173)),NA())</f>
        <v>#N/A</v>
      </c>
      <c r="AH179" s="505" t="e">
        <f ca="1">+IF(AND(ISNUMBER(OFFSET('Sanitation Data'!$F$10,0,10*ROW('Sanitation Data'!F173))),'Data Summary'!CW179="Yes"),OFFSET('Sanitation Data'!$F$10,0,10*ROW('Sanitation Data'!F173)),NA())</f>
        <v>#N/A</v>
      </c>
      <c r="AI179" s="505" t="e">
        <f ca="1">+IF(AND(ISNUMBER(OFFSET('Sanitation Data'!$F$11,0,10*ROW('Sanitation Data'!F173))),'Data Summary'!CX179="Yes"),OFFSET('Sanitation Data'!$F$11,0,10*ROW('Sanitation Data'!F173)),NA())</f>
        <v>#N/A</v>
      </c>
      <c r="AJ179" s="505" t="e">
        <f ca="1">+IF(AND(ISNUMBER(OFFSET('Sanitation Data'!$F$12,0,10*ROW('Sanitation Data'!F173))),'Data Summary'!CY179="Yes"),OFFSET('Sanitation Data'!$F$12,0,10*ROW('Sanitation Data'!F173)),NA())</f>
        <v>#N/A</v>
      </c>
      <c r="AK179" s="505" t="e">
        <f ca="1">+IF(AND(ISNUMBER(OFFSET('Sanitation Data'!$G$4,0,10*ROW('Sanitation Data'!G173))),'Data Summary'!CZ179="Yes"),100-OFFSET('Sanitation Data'!$G$4,0,10*ROW('Sanitation Data'!G173)),NA())</f>
        <v>#N/A</v>
      </c>
      <c r="AL179" s="505" t="e">
        <f ca="1">+IF(AND(ISNUMBER(OFFSET('Sanitation Data'!$G$6,0,10*ROW('Sanitation Data'!G173))),'Data Summary'!DA179="Yes"),OFFSET('Sanitation Data'!$G$6,0,10*ROW('Sanitation Data'!G173)),NA())</f>
        <v>#N/A</v>
      </c>
      <c r="AM179" s="505" t="e">
        <f ca="1">+IF(AND(ISNUMBER(OFFSET('Sanitation Data'!$G$10,0,10*ROW('Sanitation Data'!G173))),'Data Summary'!DB179="Yes"),OFFSET('Sanitation Data'!$G$10,0,10*ROW('Sanitation Data'!G173)),NA())</f>
        <v>#N/A</v>
      </c>
      <c r="AN179" s="505" t="e">
        <f ca="1">+IF(AND(ISNUMBER(OFFSET('Sanitation Data'!$G$11,0,10*ROW('Sanitation Data'!G173))),'Data Summary'!DC179="Yes"),OFFSET('Sanitation Data'!$G$11,0,10*ROW('Sanitation Data'!G173)),NA())</f>
        <v>#N/A</v>
      </c>
      <c r="AO179" s="505" t="e">
        <f ca="1">+IF(AND(ISNUMBER(OFFSET('Sanitation Data'!$G$12,0,10*ROW('Sanitation Data'!G173))),'Data Summary'!DD179="Yes"),OFFSET('Sanitation Data'!$G$12,0,10*ROW('Sanitation Data'!G173)),NA())</f>
        <v>#N/A</v>
      </c>
      <c r="AP179" s="505" t="e">
        <f ca="1">+IF(AND(ISNUMBER(OFFSET('Sanitation Data'!$H$4,0,10*ROW('Sanitation Data'!H173))),'Data Summary'!DE179="Yes"),100-OFFSET('Sanitation Data'!$H$4,0,10*ROW('Sanitation Data'!H173)),NA())</f>
        <v>#N/A</v>
      </c>
      <c r="AQ179" s="505" t="e">
        <f ca="1">+IF(AND(ISNUMBER(OFFSET('Sanitation Data'!$H$6,0,10*ROW('Sanitation Data'!H173))),'Data Summary'!DF179="Yes"),OFFSET('Sanitation Data'!$H$6,0,10*ROW('Sanitation Data'!H173)),NA())</f>
        <v>#N/A</v>
      </c>
      <c r="AR179" s="505" t="e">
        <f ca="1">+IF(AND(ISNUMBER(OFFSET('Sanitation Data'!$H$10,0,10*ROW('Sanitation Data'!H173))),'Data Summary'!DG179="Yes"),OFFSET('Sanitation Data'!$H$10,0,10*ROW('Sanitation Data'!H173)),NA())</f>
        <v>#N/A</v>
      </c>
      <c r="AS179" s="505" t="e">
        <f ca="1">+IF(AND(ISNUMBER(OFFSET('Sanitation Data'!$H$11,0,10*ROW('Sanitation Data'!H173))),'Data Summary'!DH179="Yes"),OFFSET('Sanitation Data'!$H$11,0,10*ROW('Sanitation Data'!H173)),NA())</f>
        <v>#N/A</v>
      </c>
      <c r="AT179" s="505" t="e">
        <f ca="1">+IF(AND(ISNUMBER(OFFSET('Sanitation Data'!$H$12,0,10*ROW('Sanitation Data'!H173))),'Data Summary'!DI179="Yes"),OFFSET('Sanitation Data'!$H$12,0,10*ROW('Sanitation Data'!H173)),NA())</f>
        <v>#N/A</v>
      </c>
      <c r="AU179" s="505" t="e">
        <f ca="1">+IF(AND(ISNUMBER(OFFSET('Sanitation Data'!$I$4,0,10*ROW('Sanitation Data'!I173))),'Data Summary'!DJ179="Yes"),100-OFFSET('Sanitation Data'!$I$4,0,10*ROW('Sanitation Data'!I173)),NA())</f>
        <v>#N/A</v>
      </c>
      <c r="AV179" s="505" t="e">
        <f ca="1">+IF(AND(ISNUMBER(OFFSET('Sanitation Data'!$I$6,0,10*ROW('Sanitation Data'!I173))),'Data Summary'!DK179="Yes"),OFFSET('Sanitation Data'!$I$6,0,10*ROW('Sanitation Data'!I173)),NA())</f>
        <v>#N/A</v>
      </c>
      <c r="AW179" s="505" t="e">
        <f ca="1">+IF(AND(ISNUMBER(OFFSET('Sanitation Data'!$I$10,0,10*ROW('Sanitation Data'!I173))),'Data Summary'!DL179="Yes"),OFFSET('Sanitation Data'!$I$10,0,10*ROW('Sanitation Data'!I173)),NA())</f>
        <v>#N/A</v>
      </c>
      <c r="AX179" s="505" t="e">
        <f ca="1">+IF(AND(ISNUMBER(OFFSET('Sanitation Data'!$I$11,0,10*ROW('Sanitation Data'!I173))),'Data Summary'!DM179="Yes"),OFFSET('Sanitation Data'!$I$11,0,10*ROW('Sanitation Data'!I173)),NA())</f>
        <v>#N/A</v>
      </c>
      <c r="AY179" s="505" t="e">
        <f ca="1">+IF(AND(ISNUMBER(OFFSET('Sanitation Data'!$I$12,0,10*ROW('Sanitation Data'!I173))),'Data Summary'!DN179="Yes"),OFFSET('Sanitation Data'!$I$12,0,10*ROW('Sanitation Data'!I173)),NA())</f>
        <v>#N/A</v>
      </c>
      <c r="AZ179" s="506" t="e">
        <f ca="1">+IF(AND(ISNUMBER(OFFSET('Hygiene Data'!$D$5,0,10*ROW('Hygiene Data'!D173))),'Data Summary'!DO179="Yes"),OFFSET('Hygiene Data'!$D$5,0,10*ROW('Hygiene Data'!D173)),NA())</f>
        <v>#N/A</v>
      </c>
      <c r="BA179" s="506" t="e">
        <f ca="1">+IF(AND(ISNUMBER(OFFSET('Hygiene Data'!$D$7,0,10*ROW('Hygiene Data'!D173))),'Data Summary'!DP179="Yes"),OFFSET('Hygiene Data'!$D$7,0,10*ROW('Hygiene Data'!D173)),NA())</f>
        <v>#N/A</v>
      </c>
      <c r="BB179" s="506" t="e">
        <f ca="1">+IF(AND(ISNUMBER(OFFSET('Hygiene Data'!$D$9,0,10*ROW('Hygiene Data'!D173))),'Data Summary'!DQ179="Yes"),OFFSET('Hygiene Data'!$D$9,0,10*ROW('Hygiene Data'!D173)),NA())</f>
        <v>#N/A</v>
      </c>
      <c r="BC179" s="506" t="e">
        <f ca="1">+IF(AND(ISNUMBER(OFFSET('Hygiene Data'!$E$5,0,10*ROW('Hygiene Data'!E173))),'Data Summary'!DR179="Yes"),OFFSET('Hygiene Data'!$E$5,0,10*ROW('Hygiene Data'!E173)),NA())</f>
        <v>#N/A</v>
      </c>
      <c r="BD179" s="506" t="e">
        <f ca="1">+IF(AND(ISNUMBER(OFFSET('Hygiene Data'!$E$7,0,10*ROW('Hygiene Data'!E173))),'Data Summary'!DS179="Yes"),OFFSET('Hygiene Data'!$E$7,0,10*ROW('Hygiene Data'!E173)),NA())</f>
        <v>#N/A</v>
      </c>
      <c r="BE179" s="506" t="e">
        <f ca="1">+IF(AND(ISNUMBER(OFFSET('Hygiene Data'!$E$9,0,10*ROW('Hygiene Data'!E173))),'Data Summary'!DT179="Yes"),OFFSET('Hygiene Data'!$E$9,0,10*ROW('Hygiene Data'!E173)),NA())</f>
        <v>#N/A</v>
      </c>
      <c r="BF179" s="506" t="e">
        <f ca="1">+IF(AND(ISNUMBER(OFFSET('Hygiene Data'!$F$5,0,10*ROW('Hygiene Data'!F173))),'Data Summary'!DU179="Yes"),OFFSET('Hygiene Data'!$F$5,0,10*ROW('Hygiene Data'!F173)),NA())</f>
        <v>#N/A</v>
      </c>
      <c r="BG179" s="506" t="e">
        <f ca="1">+IF(AND(ISNUMBER(OFFSET('Hygiene Data'!$F$7,0,10*ROW('Hygiene Data'!F173))),'Data Summary'!DV179="Yes"),OFFSET('Hygiene Data'!$F$7,0,10*ROW('Hygiene Data'!F173)),NA())</f>
        <v>#N/A</v>
      </c>
      <c r="BH179" s="506" t="e">
        <f ca="1">+IF(AND(ISNUMBER(OFFSET('Hygiene Data'!$F$9,0,10*ROW('Hygiene Data'!F173))),'Data Summary'!DW179="Yes"),OFFSET('Hygiene Data'!$F$9,0,10*ROW('Hygiene Data'!F173)),NA())</f>
        <v>#N/A</v>
      </c>
      <c r="BI179" s="506" t="e">
        <f ca="1">+IF(AND(ISNUMBER(OFFSET('Hygiene Data'!$G$5,0,10*ROW('Hygiene Data'!G173))),'Data Summary'!DX179="Yes"),OFFSET('Hygiene Data'!$G$5,0,10*ROW('Hygiene Data'!G173)),NA())</f>
        <v>#N/A</v>
      </c>
      <c r="BJ179" s="506" t="e">
        <f ca="1">+IF(AND(ISNUMBER(OFFSET('Hygiene Data'!$G$7,0,10*ROW('Hygiene Data'!G173))),'Data Summary'!DY179="Yes"),OFFSET('Hygiene Data'!$G$7,0,10*ROW('Hygiene Data'!G173)),NA())</f>
        <v>#N/A</v>
      </c>
      <c r="BK179" s="506" t="e">
        <f ca="1">+IF(AND(ISNUMBER(OFFSET('Hygiene Data'!$G$9,0,10*ROW('Hygiene Data'!G173))),'Data Summary'!DZ179="Yes"),OFFSET('Hygiene Data'!$G$9,0,10*ROW('Hygiene Data'!G173)),NA())</f>
        <v>#N/A</v>
      </c>
      <c r="BL179" s="506" t="e">
        <f ca="1">+IF(AND(ISNUMBER(OFFSET('Hygiene Data'!$H$5,0,10*ROW('Hygiene Data'!H173))),'Data Summary'!EA179="Yes"),OFFSET('Hygiene Data'!$H$5,0,10*ROW('Hygiene Data'!H173)),NA())</f>
        <v>#N/A</v>
      </c>
      <c r="BM179" s="506" t="e">
        <f ca="1">+IF(AND(ISNUMBER(OFFSET('Hygiene Data'!$H$7,0,10*ROW('Hygiene Data'!H173))),'Data Summary'!EB179="Yes"),OFFSET('Hygiene Data'!$H$7,0,10*ROW('Hygiene Data'!H173)),NA())</f>
        <v>#N/A</v>
      </c>
      <c r="BN179" s="506" t="e">
        <f ca="1">+IF(AND(ISNUMBER(OFFSET('Hygiene Data'!$H$9,0,10*ROW('Hygiene Data'!H173))),'Data Summary'!EC179="Yes"),OFFSET('Hygiene Data'!$H$9,0,10*ROW('Hygiene Data'!H173)),NA())</f>
        <v>#N/A</v>
      </c>
      <c r="BO179" s="506" t="e">
        <f ca="1">+IF(AND(ISNUMBER(OFFSET('Hygiene Data'!$I$5,0,10*ROW('Hygiene Data'!I173))),'Data Summary'!ED179="Yes"),OFFSET('Hygiene Data'!$I$5,0,10*ROW('Hygiene Data'!I173)),NA())</f>
        <v>#N/A</v>
      </c>
      <c r="BP179" s="506" t="e">
        <f ca="1">+IF(AND(ISNUMBER(OFFSET('Hygiene Data'!$I$7,0,10*ROW('Hygiene Data'!I173))),'Data Summary'!EE179="Yes"),OFFSET('Hygiene Data'!$I$7,0,10*ROW('Hygiene Data'!I173)),NA())</f>
        <v>#N/A</v>
      </c>
      <c r="BQ179" s="506" t="e">
        <f ca="1">+IF(AND(ISNUMBER(OFFSET('Hygiene Data'!$I$9,0,10*ROW('Hygiene Data'!I173))),'Data Summary'!EF179="Yes"),OFFSET('Hygiene Data'!$I$9,0,10*ROW('Hygiene Data'!I173)),NA())</f>
        <v>#N/A</v>
      </c>
    </row>
    <row r="180" spans="1:69" x14ac:dyDescent="0.25">
      <c r="A180" s="502" t="e">
        <f ca="1">+RIGHT('Data Summary'!A180,LEN('Data Summary'!A180)-9)</f>
        <v>#VALUE!</v>
      </c>
      <c r="B180" s="476" t="str">
        <f ca="1">+IF(ISTEXT('Data Summary'!B180),'Data Summary'!B180,"")</f>
        <v/>
      </c>
      <c r="C180" s="503" t="e">
        <f ca="1">+VALUE('Data Summary'!C180)</f>
        <v>#VALUE!</v>
      </c>
      <c r="D180" s="504" t="e">
        <f ca="1">+IF(AND(ISNUMBER(OFFSET('Water Data'!$D$4,0,10*ROW('Water Data'!D174))),'Data Summary'!BS180="Yes"),100-OFFSET('Water Data'!$D$4,0,10*ROW('Water Data'!D174)),NA())</f>
        <v>#N/A</v>
      </c>
      <c r="E180" s="504" t="e">
        <f ca="1">+IF(AND(ISNUMBER(OFFSET('Water Data'!$D$6,0,10*ROW('Water Data'!D174))),'Data Summary'!BT180="Yes"),OFFSET('Water Data'!$D$6,0,10*ROW('Water Data'!D174)),NA())</f>
        <v>#N/A</v>
      </c>
      <c r="F180" s="504" t="e">
        <f ca="1">+IF(AND(ISNUMBER(OFFSET('Water Data'!$D$9,0,10*ROW('Water Data'!D174))),'Data Summary'!BU180="Yes"),OFFSET('Water Data'!$D$9,0,10*ROW('Water Data'!D174)),NA())</f>
        <v>#N/A</v>
      </c>
      <c r="G180" s="504" t="e">
        <f ca="1">+IF(AND(ISNUMBER(OFFSET('Water Data'!$E$4,0,10*ROW('Water Data'!E174))),'Data Summary'!BV180="Yes"),100-OFFSET('Water Data'!$E$4,0,10*ROW('Water Data'!E174)),NA())</f>
        <v>#N/A</v>
      </c>
      <c r="H180" s="504" t="e">
        <f ca="1">+IF(AND(ISNUMBER(OFFSET('Water Data'!$E$6,0,10*ROW('Water Data'!E174))),'Data Summary'!BW180="Yes"),OFFSET('Water Data'!$E$6,0,10*ROW('Water Data'!E174)),NA())</f>
        <v>#N/A</v>
      </c>
      <c r="I180" s="504" t="e">
        <f ca="1">+IF(AND(ISNUMBER(OFFSET('Water Data'!$E$9,0,10*ROW('Water Data'!E174))),'Data Summary'!BX180="Yes"),OFFSET('Water Data'!$E$9,0,10*ROW('Water Data'!E174)),NA())</f>
        <v>#N/A</v>
      </c>
      <c r="J180" s="504" t="e">
        <f ca="1">+IF(AND(ISNUMBER(OFFSET('Water Data'!$F$4,0,10*ROW('Water Data'!F174))),'Data Summary'!BY180="Yes"),100-OFFSET('Water Data'!$F$4,0,10*ROW('Water Data'!F174)),NA())</f>
        <v>#N/A</v>
      </c>
      <c r="K180" s="504" t="e">
        <f ca="1">+IF(AND(ISNUMBER(OFFSET('Water Data'!$F$6,0,10*ROW('Water Data'!F174))),'Data Summary'!BZ180="Yes"),OFFSET('Water Data'!$F$6,0,10*ROW('Water Data'!F174)),NA())</f>
        <v>#N/A</v>
      </c>
      <c r="L180" s="504" t="e">
        <f ca="1">+IF(AND(ISNUMBER(OFFSET('Water Data'!$F$9,0,10*ROW('Water Data'!F174))),'Data Summary'!CA180="Yes"),OFFSET('Water Data'!$F$9,0,10*ROW('Water Data'!F174)),NA())</f>
        <v>#N/A</v>
      </c>
      <c r="M180" s="504" t="e">
        <f ca="1">+IF(AND(ISNUMBER(OFFSET('Water Data'!$G$4,0,10*ROW('Water Data'!G174))),'Data Summary'!CB180="Yes"),100-OFFSET('Water Data'!$G$4,0,10*ROW('Water Data'!G174)),NA())</f>
        <v>#N/A</v>
      </c>
      <c r="N180" s="504" t="e">
        <f ca="1">+IF(AND(ISNUMBER(OFFSET('Water Data'!$G$6,0,10*ROW('Water Data'!G174))),'Data Summary'!CC180="Yes"),OFFSET('Water Data'!$G$6,0,10*ROW('Water Data'!G174)),NA())</f>
        <v>#N/A</v>
      </c>
      <c r="O180" s="504" t="e">
        <f ca="1">+IF(AND(ISNUMBER(OFFSET('Water Data'!$G$9,0,10*ROW('Water Data'!G174))),'Data Summary'!CD180="Yes"),OFFSET('Water Data'!$G$9,0,10*ROW('Water Data'!G174)),NA())</f>
        <v>#N/A</v>
      </c>
      <c r="P180" s="504" t="e">
        <f ca="1">+IF(AND(ISNUMBER(OFFSET('Water Data'!$H$4,0,10*ROW('Water Data'!H174))),'Data Summary'!CE180="Yes"),100-OFFSET('Water Data'!$H$4,0,10*ROW('Water Data'!H174)),NA())</f>
        <v>#N/A</v>
      </c>
      <c r="Q180" s="504" t="e">
        <f ca="1">+IF(AND(ISNUMBER(OFFSET('Water Data'!$H$6,0,10*ROW('Water Data'!H174))),'Data Summary'!CF180="Yes"),OFFSET('Water Data'!$H$6,0,10*ROW('Water Data'!H174)),NA())</f>
        <v>#N/A</v>
      </c>
      <c r="R180" s="504" t="e">
        <f ca="1">+IF(AND(ISNUMBER(OFFSET('Water Data'!$H$9,0,10*ROW('Water Data'!H174))),'Data Summary'!CG180="Yes"),OFFSET('Water Data'!$H$9,0,10*ROW('Water Data'!H174)),NA())</f>
        <v>#N/A</v>
      </c>
      <c r="S180" s="504" t="e">
        <f ca="1">+IF(AND(ISNUMBER(OFFSET('Water Data'!$I$4,0,10*ROW('Water Data'!I174))),'Data Summary'!CH180="Yes"),100-OFFSET('Water Data'!$I$4,0,10*ROW('Water Data'!I174)),NA())</f>
        <v>#N/A</v>
      </c>
      <c r="T180" s="504" t="e">
        <f ca="1">+IF(AND(ISNUMBER(OFFSET('Water Data'!$I$6,0,10*ROW('Water Data'!I174))),'Data Summary'!CI180="Yes"),OFFSET('Water Data'!$I$6,0,10*ROW('Water Data'!I174)),NA())</f>
        <v>#N/A</v>
      </c>
      <c r="U180" s="504" t="e">
        <f ca="1">+IF(AND(ISNUMBER(OFFSET('Water Data'!$I$9,0,10*ROW('Water Data'!I174))),'Data Summary'!CJ180="Yes"),OFFSET('Water Data'!$I$9,0,10*ROW('Water Data'!I174)),NA())</f>
        <v>#N/A</v>
      </c>
      <c r="V180" s="505" t="e">
        <f ca="1">+IF(AND(ISNUMBER(OFFSET('Sanitation Data'!$D$4,0,10*ROW('Sanitation Data'!D174))),'Data Summary'!CK180="Yes"),100-OFFSET('Sanitation Data'!$D$4,0,10*ROW('Sanitation Data'!D174)),NA())</f>
        <v>#N/A</v>
      </c>
      <c r="W180" s="505" t="e">
        <f ca="1">+IF(AND(ISNUMBER(OFFSET('Sanitation Data'!$D$6,0,10*ROW('Sanitation Data'!D174))),'Data Summary'!CL180="Yes"),OFFSET('Sanitation Data'!$D$6,0,10*ROW('Sanitation Data'!D174)),NA())</f>
        <v>#N/A</v>
      </c>
      <c r="X180" s="505" t="e">
        <f ca="1">+IF(AND(ISNUMBER(OFFSET('Sanitation Data'!$D$10,0,10*ROW('Sanitation Data'!D174))),'Data Summary'!CM180="Yes"),OFFSET('Sanitation Data'!$D$10,0,10*ROW('Sanitation Data'!D174)),NA())</f>
        <v>#N/A</v>
      </c>
      <c r="Y180" s="505" t="e">
        <f ca="1">+IF(AND(ISNUMBER(OFFSET('Sanitation Data'!$D$11,0,10*ROW('Sanitation Data'!D174))),'Data Summary'!CN180="Yes"),OFFSET('Sanitation Data'!$D$11,0,10*ROW('Sanitation Data'!D174)),NA())</f>
        <v>#N/A</v>
      </c>
      <c r="Z180" s="505" t="e">
        <f ca="1">+IF(AND(ISNUMBER(OFFSET('Sanitation Data'!$D$12,0,10*ROW('Sanitation Data'!D174))),'Data Summary'!CO180="Yes"),OFFSET('Sanitation Data'!$D$12,0,10*ROW('Sanitation Data'!D174)),NA())</f>
        <v>#N/A</v>
      </c>
      <c r="AA180" s="505" t="e">
        <f ca="1">+IF(AND(ISNUMBER(OFFSET('Sanitation Data'!$E$4,0,10*ROW('Sanitation Data'!E174))),'Data Summary'!CP180="Yes"),100-OFFSET('Sanitation Data'!$E$4,0,10*ROW('Sanitation Data'!E174)),NA())</f>
        <v>#N/A</v>
      </c>
      <c r="AB180" s="505" t="e">
        <f ca="1">+IF(AND(ISNUMBER(OFFSET('Sanitation Data'!$E$6,0,10*ROW('Sanitation Data'!E174))),'Data Summary'!CQ180="Yes"),OFFSET('Sanitation Data'!$E$6,0,10*ROW('Sanitation Data'!E174)),NA())</f>
        <v>#N/A</v>
      </c>
      <c r="AC180" s="505" t="e">
        <f ca="1">+IF(AND(ISNUMBER(OFFSET('Sanitation Data'!$E$10,0,10*ROW('Sanitation Data'!E174))),'Data Summary'!CR180="Yes"),OFFSET('Sanitation Data'!$E$10,0,10*ROW('Sanitation Data'!E174)),NA())</f>
        <v>#N/A</v>
      </c>
      <c r="AD180" s="505" t="e">
        <f ca="1">+IF(AND(ISNUMBER(OFFSET('Sanitation Data'!$E$11,0,10*ROW('Sanitation Data'!E174))),'Data Summary'!CS180="Yes"),OFFSET('Sanitation Data'!$E$11,0,10*ROW('Sanitation Data'!E174)),NA())</f>
        <v>#N/A</v>
      </c>
      <c r="AE180" s="505" t="e">
        <f ca="1">+IF(AND(ISNUMBER(OFFSET('Sanitation Data'!$E$12,0,10*ROW('Sanitation Data'!E174))),'Data Summary'!CT180="Yes"),OFFSET('Sanitation Data'!$E$12,0,10*ROW('Sanitation Data'!E174)),NA())</f>
        <v>#N/A</v>
      </c>
      <c r="AF180" s="505" t="e">
        <f ca="1">+IF(AND(ISNUMBER(OFFSET('Sanitation Data'!$F$4,0,10*ROW('Sanitation Data'!F174))),'Data Summary'!CU180="Yes"),100-OFFSET('Sanitation Data'!$F$4,0,10*ROW('Sanitation Data'!F174)),NA())</f>
        <v>#N/A</v>
      </c>
      <c r="AG180" s="505" t="e">
        <f ca="1">+IF(AND(ISNUMBER(OFFSET('Sanitation Data'!$F$6,0,10*ROW('Sanitation Data'!F174))),'Data Summary'!CV180="Yes"),OFFSET('Sanitation Data'!$F$6,0,10*ROW('Sanitation Data'!F174)),NA())</f>
        <v>#N/A</v>
      </c>
      <c r="AH180" s="505" t="e">
        <f ca="1">+IF(AND(ISNUMBER(OFFSET('Sanitation Data'!$F$10,0,10*ROW('Sanitation Data'!F174))),'Data Summary'!CW180="Yes"),OFFSET('Sanitation Data'!$F$10,0,10*ROW('Sanitation Data'!F174)),NA())</f>
        <v>#N/A</v>
      </c>
      <c r="AI180" s="505" t="e">
        <f ca="1">+IF(AND(ISNUMBER(OFFSET('Sanitation Data'!$F$11,0,10*ROW('Sanitation Data'!F174))),'Data Summary'!CX180="Yes"),OFFSET('Sanitation Data'!$F$11,0,10*ROW('Sanitation Data'!F174)),NA())</f>
        <v>#N/A</v>
      </c>
      <c r="AJ180" s="505" t="e">
        <f ca="1">+IF(AND(ISNUMBER(OFFSET('Sanitation Data'!$F$12,0,10*ROW('Sanitation Data'!F174))),'Data Summary'!CY180="Yes"),OFFSET('Sanitation Data'!$F$12,0,10*ROW('Sanitation Data'!F174)),NA())</f>
        <v>#N/A</v>
      </c>
      <c r="AK180" s="505" t="e">
        <f ca="1">+IF(AND(ISNUMBER(OFFSET('Sanitation Data'!$G$4,0,10*ROW('Sanitation Data'!G174))),'Data Summary'!CZ180="Yes"),100-OFFSET('Sanitation Data'!$G$4,0,10*ROW('Sanitation Data'!G174)),NA())</f>
        <v>#N/A</v>
      </c>
      <c r="AL180" s="505" t="e">
        <f ca="1">+IF(AND(ISNUMBER(OFFSET('Sanitation Data'!$G$6,0,10*ROW('Sanitation Data'!G174))),'Data Summary'!DA180="Yes"),OFFSET('Sanitation Data'!$G$6,0,10*ROW('Sanitation Data'!G174)),NA())</f>
        <v>#N/A</v>
      </c>
      <c r="AM180" s="505" t="e">
        <f ca="1">+IF(AND(ISNUMBER(OFFSET('Sanitation Data'!$G$10,0,10*ROW('Sanitation Data'!G174))),'Data Summary'!DB180="Yes"),OFFSET('Sanitation Data'!$G$10,0,10*ROW('Sanitation Data'!G174)),NA())</f>
        <v>#N/A</v>
      </c>
      <c r="AN180" s="505" t="e">
        <f ca="1">+IF(AND(ISNUMBER(OFFSET('Sanitation Data'!$G$11,0,10*ROW('Sanitation Data'!G174))),'Data Summary'!DC180="Yes"),OFFSET('Sanitation Data'!$G$11,0,10*ROW('Sanitation Data'!G174)),NA())</f>
        <v>#N/A</v>
      </c>
      <c r="AO180" s="505" t="e">
        <f ca="1">+IF(AND(ISNUMBER(OFFSET('Sanitation Data'!$G$12,0,10*ROW('Sanitation Data'!G174))),'Data Summary'!DD180="Yes"),OFFSET('Sanitation Data'!$G$12,0,10*ROW('Sanitation Data'!G174)),NA())</f>
        <v>#N/A</v>
      </c>
      <c r="AP180" s="505" t="e">
        <f ca="1">+IF(AND(ISNUMBER(OFFSET('Sanitation Data'!$H$4,0,10*ROW('Sanitation Data'!H174))),'Data Summary'!DE180="Yes"),100-OFFSET('Sanitation Data'!$H$4,0,10*ROW('Sanitation Data'!H174)),NA())</f>
        <v>#N/A</v>
      </c>
      <c r="AQ180" s="505" t="e">
        <f ca="1">+IF(AND(ISNUMBER(OFFSET('Sanitation Data'!$H$6,0,10*ROW('Sanitation Data'!H174))),'Data Summary'!DF180="Yes"),OFFSET('Sanitation Data'!$H$6,0,10*ROW('Sanitation Data'!H174)),NA())</f>
        <v>#N/A</v>
      </c>
      <c r="AR180" s="505" t="e">
        <f ca="1">+IF(AND(ISNUMBER(OFFSET('Sanitation Data'!$H$10,0,10*ROW('Sanitation Data'!H174))),'Data Summary'!DG180="Yes"),OFFSET('Sanitation Data'!$H$10,0,10*ROW('Sanitation Data'!H174)),NA())</f>
        <v>#N/A</v>
      </c>
      <c r="AS180" s="505" t="e">
        <f ca="1">+IF(AND(ISNUMBER(OFFSET('Sanitation Data'!$H$11,0,10*ROW('Sanitation Data'!H174))),'Data Summary'!DH180="Yes"),OFFSET('Sanitation Data'!$H$11,0,10*ROW('Sanitation Data'!H174)),NA())</f>
        <v>#N/A</v>
      </c>
      <c r="AT180" s="505" t="e">
        <f ca="1">+IF(AND(ISNUMBER(OFFSET('Sanitation Data'!$H$12,0,10*ROW('Sanitation Data'!H174))),'Data Summary'!DI180="Yes"),OFFSET('Sanitation Data'!$H$12,0,10*ROW('Sanitation Data'!H174)),NA())</f>
        <v>#N/A</v>
      </c>
      <c r="AU180" s="505" t="e">
        <f ca="1">+IF(AND(ISNUMBER(OFFSET('Sanitation Data'!$I$4,0,10*ROW('Sanitation Data'!I174))),'Data Summary'!DJ180="Yes"),100-OFFSET('Sanitation Data'!$I$4,0,10*ROW('Sanitation Data'!I174)),NA())</f>
        <v>#N/A</v>
      </c>
      <c r="AV180" s="505" t="e">
        <f ca="1">+IF(AND(ISNUMBER(OFFSET('Sanitation Data'!$I$6,0,10*ROW('Sanitation Data'!I174))),'Data Summary'!DK180="Yes"),OFFSET('Sanitation Data'!$I$6,0,10*ROW('Sanitation Data'!I174)),NA())</f>
        <v>#N/A</v>
      </c>
      <c r="AW180" s="505" t="e">
        <f ca="1">+IF(AND(ISNUMBER(OFFSET('Sanitation Data'!$I$10,0,10*ROW('Sanitation Data'!I174))),'Data Summary'!DL180="Yes"),OFFSET('Sanitation Data'!$I$10,0,10*ROW('Sanitation Data'!I174)),NA())</f>
        <v>#N/A</v>
      </c>
      <c r="AX180" s="505" t="e">
        <f ca="1">+IF(AND(ISNUMBER(OFFSET('Sanitation Data'!$I$11,0,10*ROW('Sanitation Data'!I174))),'Data Summary'!DM180="Yes"),OFFSET('Sanitation Data'!$I$11,0,10*ROW('Sanitation Data'!I174)),NA())</f>
        <v>#N/A</v>
      </c>
      <c r="AY180" s="505" t="e">
        <f ca="1">+IF(AND(ISNUMBER(OFFSET('Sanitation Data'!$I$12,0,10*ROW('Sanitation Data'!I174))),'Data Summary'!DN180="Yes"),OFFSET('Sanitation Data'!$I$12,0,10*ROW('Sanitation Data'!I174)),NA())</f>
        <v>#N/A</v>
      </c>
      <c r="AZ180" s="506" t="e">
        <f ca="1">+IF(AND(ISNUMBER(OFFSET('Hygiene Data'!$D$5,0,10*ROW('Hygiene Data'!D174))),'Data Summary'!DO180="Yes"),OFFSET('Hygiene Data'!$D$5,0,10*ROW('Hygiene Data'!D174)),NA())</f>
        <v>#N/A</v>
      </c>
      <c r="BA180" s="506" t="e">
        <f ca="1">+IF(AND(ISNUMBER(OFFSET('Hygiene Data'!$D$7,0,10*ROW('Hygiene Data'!D174))),'Data Summary'!DP180="Yes"),OFFSET('Hygiene Data'!$D$7,0,10*ROW('Hygiene Data'!D174)),NA())</f>
        <v>#N/A</v>
      </c>
      <c r="BB180" s="506" t="e">
        <f ca="1">+IF(AND(ISNUMBER(OFFSET('Hygiene Data'!$D$9,0,10*ROW('Hygiene Data'!D174))),'Data Summary'!DQ180="Yes"),OFFSET('Hygiene Data'!$D$9,0,10*ROW('Hygiene Data'!D174)),NA())</f>
        <v>#N/A</v>
      </c>
      <c r="BC180" s="506" t="e">
        <f ca="1">+IF(AND(ISNUMBER(OFFSET('Hygiene Data'!$E$5,0,10*ROW('Hygiene Data'!E174))),'Data Summary'!DR180="Yes"),OFFSET('Hygiene Data'!$E$5,0,10*ROW('Hygiene Data'!E174)),NA())</f>
        <v>#N/A</v>
      </c>
      <c r="BD180" s="506" t="e">
        <f ca="1">+IF(AND(ISNUMBER(OFFSET('Hygiene Data'!$E$7,0,10*ROW('Hygiene Data'!E174))),'Data Summary'!DS180="Yes"),OFFSET('Hygiene Data'!$E$7,0,10*ROW('Hygiene Data'!E174)),NA())</f>
        <v>#N/A</v>
      </c>
      <c r="BE180" s="506" t="e">
        <f ca="1">+IF(AND(ISNUMBER(OFFSET('Hygiene Data'!$E$9,0,10*ROW('Hygiene Data'!E174))),'Data Summary'!DT180="Yes"),OFFSET('Hygiene Data'!$E$9,0,10*ROW('Hygiene Data'!E174)),NA())</f>
        <v>#N/A</v>
      </c>
      <c r="BF180" s="506" t="e">
        <f ca="1">+IF(AND(ISNUMBER(OFFSET('Hygiene Data'!$F$5,0,10*ROW('Hygiene Data'!F174))),'Data Summary'!DU180="Yes"),OFFSET('Hygiene Data'!$F$5,0,10*ROW('Hygiene Data'!F174)),NA())</f>
        <v>#N/A</v>
      </c>
      <c r="BG180" s="506" t="e">
        <f ca="1">+IF(AND(ISNUMBER(OFFSET('Hygiene Data'!$F$7,0,10*ROW('Hygiene Data'!F174))),'Data Summary'!DV180="Yes"),OFFSET('Hygiene Data'!$F$7,0,10*ROW('Hygiene Data'!F174)),NA())</f>
        <v>#N/A</v>
      </c>
      <c r="BH180" s="506" t="e">
        <f ca="1">+IF(AND(ISNUMBER(OFFSET('Hygiene Data'!$F$9,0,10*ROW('Hygiene Data'!F174))),'Data Summary'!DW180="Yes"),OFFSET('Hygiene Data'!$F$9,0,10*ROW('Hygiene Data'!F174)),NA())</f>
        <v>#N/A</v>
      </c>
      <c r="BI180" s="506" t="e">
        <f ca="1">+IF(AND(ISNUMBER(OFFSET('Hygiene Data'!$G$5,0,10*ROW('Hygiene Data'!G174))),'Data Summary'!DX180="Yes"),OFFSET('Hygiene Data'!$G$5,0,10*ROW('Hygiene Data'!G174)),NA())</f>
        <v>#N/A</v>
      </c>
      <c r="BJ180" s="506" t="e">
        <f ca="1">+IF(AND(ISNUMBER(OFFSET('Hygiene Data'!$G$7,0,10*ROW('Hygiene Data'!G174))),'Data Summary'!DY180="Yes"),OFFSET('Hygiene Data'!$G$7,0,10*ROW('Hygiene Data'!G174)),NA())</f>
        <v>#N/A</v>
      </c>
      <c r="BK180" s="506" t="e">
        <f ca="1">+IF(AND(ISNUMBER(OFFSET('Hygiene Data'!$G$9,0,10*ROW('Hygiene Data'!G174))),'Data Summary'!DZ180="Yes"),OFFSET('Hygiene Data'!$G$9,0,10*ROW('Hygiene Data'!G174)),NA())</f>
        <v>#N/A</v>
      </c>
      <c r="BL180" s="506" t="e">
        <f ca="1">+IF(AND(ISNUMBER(OFFSET('Hygiene Data'!$H$5,0,10*ROW('Hygiene Data'!H174))),'Data Summary'!EA180="Yes"),OFFSET('Hygiene Data'!$H$5,0,10*ROW('Hygiene Data'!H174)),NA())</f>
        <v>#N/A</v>
      </c>
      <c r="BM180" s="506" t="e">
        <f ca="1">+IF(AND(ISNUMBER(OFFSET('Hygiene Data'!$H$7,0,10*ROW('Hygiene Data'!H174))),'Data Summary'!EB180="Yes"),OFFSET('Hygiene Data'!$H$7,0,10*ROW('Hygiene Data'!H174)),NA())</f>
        <v>#N/A</v>
      </c>
      <c r="BN180" s="506" t="e">
        <f ca="1">+IF(AND(ISNUMBER(OFFSET('Hygiene Data'!$H$9,0,10*ROW('Hygiene Data'!H174))),'Data Summary'!EC180="Yes"),OFFSET('Hygiene Data'!$H$9,0,10*ROW('Hygiene Data'!H174)),NA())</f>
        <v>#N/A</v>
      </c>
      <c r="BO180" s="506" t="e">
        <f ca="1">+IF(AND(ISNUMBER(OFFSET('Hygiene Data'!$I$5,0,10*ROW('Hygiene Data'!I174))),'Data Summary'!ED180="Yes"),OFFSET('Hygiene Data'!$I$5,0,10*ROW('Hygiene Data'!I174)),NA())</f>
        <v>#N/A</v>
      </c>
      <c r="BP180" s="506" t="e">
        <f ca="1">+IF(AND(ISNUMBER(OFFSET('Hygiene Data'!$I$7,0,10*ROW('Hygiene Data'!I174))),'Data Summary'!EE180="Yes"),OFFSET('Hygiene Data'!$I$7,0,10*ROW('Hygiene Data'!I174)),NA())</f>
        <v>#N/A</v>
      </c>
      <c r="BQ180" s="506" t="e">
        <f ca="1">+IF(AND(ISNUMBER(OFFSET('Hygiene Data'!$I$9,0,10*ROW('Hygiene Data'!I174))),'Data Summary'!EF180="Yes"),OFFSET('Hygiene Data'!$I$9,0,10*ROW('Hygiene Data'!I174)),NA())</f>
        <v>#N/A</v>
      </c>
    </row>
    <row r="181" spans="1:69" x14ac:dyDescent="0.25">
      <c r="A181" s="502" t="e">
        <f ca="1">+RIGHT('Data Summary'!A181,LEN('Data Summary'!A181)-9)</f>
        <v>#VALUE!</v>
      </c>
      <c r="B181" s="476" t="str">
        <f ca="1">+IF(ISTEXT('Data Summary'!B181),'Data Summary'!B181,"")</f>
        <v/>
      </c>
      <c r="C181" s="503" t="e">
        <f ca="1">+VALUE('Data Summary'!C181)</f>
        <v>#VALUE!</v>
      </c>
      <c r="D181" s="504" t="e">
        <f ca="1">+IF(AND(ISNUMBER(OFFSET('Water Data'!$D$4,0,10*ROW('Water Data'!D175))),'Data Summary'!BS181="Yes"),100-OFFSET('Water Data'!$D$4,0,10*ROW('Water Data'!D175)),NA())</f>
        <v>#N/A</v>
      </c>
      <c r="E181" s="504" t="e">
        <f ca="1">+IF(AND(ISNUMBER(OFFSET('Water Data'!$D$6,0,10*ROW('Water Data'!D175))),'Data Summary'!BT181="Yes"),OFFSET('Water Data'!$D$6,0,10*ROW('Water Data'!D175)),NA())</f>
        <v>#N/A</v>
      </c>
      <c r="F181" s="504" t="e">
        <f ca="1">+IF(AND(ISNUMBER(OFFSET('Water Data'!$D$9,0,10*ROW('Water Data'!D175))),'Data Summary'!BU181="Yes"),OFFSET('Water Data'!$D$9,0,10*ROW('Water Data'!D175)),NA())</f>
        <v>#N/A</v>
      </c>
      <c r="G181" s="504" t="e">
        <f ca="1">+IF(AND(ISNUMBER(OFFSET('Water Data'!$E$4,0,10*ROW('Water Data'!E175))),'Data Summary'!BV181="Yes"),100-OFFSET('Water Data'!$E$4,0,10*ROW('Water Data'!E175)),NA())</f>
        <v>#N/A</v>
      </c>
      <c r="H181" s="504" t="e">
        <f ca="1">+IF(AND(ISNUMBER(OFFSET('Water Data'!$E$6,0,10*ROW('Water Data'!E175))),'Data Summary'!BW181="Yes"),OFFSET('Water Data'!$E$6,0,10*ROW('Water Data'!E175)),NA())</f>
        <v>#N/A</v>
      </c>
      <c r="I181" s="504" t="e">
        <f ca="1">+IF(AND(ISNUMBER(OFFSET('Water Data'!$E$9,0,10*ROW('Water Data'!E175))),'Data Summary'!BX181="Yes"),OFFSET('Water Data'!$E$9,0,10*ROW('Water Data'!E175)),NA())</f>
        <v>#N/A</v>
      </c>
      <c r="J181" s="504" t="e">
        <f ca="1">+IF(AND(ISNUMBER(OFFSET('Water Data'!$F$4,0,10*ROW('Water Data'!F175))),'Data Summary'!BY181="Yes"),100-OFFSET('Water Data'!$F$4,0,10*ROW('Water Data'!F175)),NA())</f>
        <v>#N/A</v>
      </c>
      <c r="K181" s="504" t="e">
        <f ca="1">+IF(AND(ISNUMBER(OFFSET('Water Data'!$F$6,0,10*ROW('Water Data'!F175))),'Data Summary'!BZ181="Yes"),OFFSET('Water Data'!$F$6,0,10*ROW('Water Data'!F175)),NA())</f>
        <v>#N/A</v>
      </c>
      <c r="L181" s="504" t="e">
        <f ca="1">+IF(AND(ISNUMBER(OFFSET('Water Data'!$F$9,0,10*ROW('Water Data'!F175))),'Data Summary'!CA181="Yes"),OFFSET('Water Data'!$F$9,0,10*ROW('Water Data'!F175)),NA())</f>
        <v>#N/A</v>
      </c>
      <c r="M181" s="504" t="e">
        <f ca="1">+IF(AND(ISNUMBER(OFFSET('Water Data'!$G$4,0,10*ROW('Water Data'!G175))),'Data Summary'!CB181="Yes"),100-OFFSET('Water Data'!$G$4,0,10*ROW('Water Data'!G175)),NA())</f>
        <v>#N/A</v>
      </c>
      <c r="N181" s="504" t="e">
        <f ca="1">+IF(AND(ISNUMBER(OFFSET('Water Data'!$G$6,0,10*ROW('Water Data'!G175))),'Data Summary'!CC181="Yes"),OFFSET('Water Data'!$G$6,0,10*ROW('Water Data'!G175)),NA())</f>
        <v>#N/A</v>
      </c>
      <c r="O181" s="504" t="e">
        <f ca="1">+IF(AND(ISNUMBER(OFFSET('Water Data'!$G$9,0,10*ROW('Water Data'!G175))),'Data Summary'!CD181="Yes"),OFFSET('Water Data'!$G$9,0,10*ROW('Water Data'!G175)),NA())</f>
        <v>#N/A</v>
      </c>
      <c r="P181" s="504" t="e">
        <f ca="1">+IF(AND(ISNUMBER(OFFSET('Water Data'!$H$4,0,10*ROW('Water Data'!H175))),'Data Summary'!CE181="Yes"),100-OFFSET('Water Data'!$H$4,0,10*ROW('Water Data'!H175)),NA())</f>
        <v>#N/A</v>
      </c>
      <c r="Q181" s="504" t="e">
        <f ca="1">+IF(AND(ISNUMBER(OFFSET('Water Data'!$H$6,0,10*ROW('Water Data'!H175))),'Data Summary'!CF181="Yes"),OFFSET('Water Data'!$H$6,0,10*ROW('Water Data'!H175)),NA())</f>
        <v>#N/A</v>
      </c>
      <c r="R181" s="504" t="e">
        <f ca="1">+IF(AND(ISNUMBER(OFFSET('Water Data'!$H$9,0,10*ROW('Water Data'!H175))),'Data Summary'!CG181="Yes"),OFFSET('Water Data'!$H$9,0,10*ROW('Water Data'!H175)),NA())</f>
        <v>#N/A</v>
      </c>
      <c r="S181" s="504" t="e">
        <f ca="1">+IF(AND(ISNUMBER(OFFSET('Water Data'!$I$4,0,10*ROW('Water Data'!I175))),'Data Summary'!CH181="Yes"),100-OFFSET('Water Data'!$I$4,0,10*ROW('Water Data'!I175)),NA())</f>
        <v>#N/A</v>
      </c>
      <c r="T181" s="504" t="e">
        <f ca="1">+IF(AND(ISNUMBER(OFFSET('Water Data'!$I$6,0,10*ROW('Water Data'!I175))),'Data Summary'!CI181="Yes"),OFFSET('Water Data'!$I$6,0,10*ROW('Water Data'!I175)),NA())</f>
        <v>#N/A</v>
      </c>
      <c r="U181" s="504" t="e">
        <f ca="1">+IF(AND(ISNUMBER(OFFSET('Water Data'!$I$9,0,10*ROW('Water Data'!I175))),'Data Summary'!CJ181="Yes"),OFFSET('Water Data'!$I$9,0,10*ROW('Water Data'!I175)),NA())</f>
        <v>#N/A</v>
      </c>
      <c r="V181" s="505" t="e">
        <f ca="1">+IF(AND(ISNUMBER(OFFSET('Sanitation Data'!$D$4,0,10*ROW('Sanitation Data'!D175))),'Data Summary'!CK181="Yes"),100-OFFSET('Sanitation Data'!$D$4,0,10*ROW('Sanitation Data'!D175)),NA())</f>
        <v>#N/A</v>
      </c>
      <c r="W181" s="505" t="e">
        <f ca="1">+IF(AND(ISNUMBER(OFFSET('Sanitation Data'!$D$6,0,10*ROW('Sanitation Data'!D175))),'Data Summary'!CL181="Yes"),OFFSET('Sanitation Data'!$D$6,0,10*ROW('Sanitation Data'!D175)),NA())</f>
        <v>#N/A</v>
      </c>
      <c r="X181" s="505" t="e">
        <f ca="1">+IF(AND(ISNUMBER(OFFSET('Sanitation Data'!$D$10,0,10*ROW('Sanitation Data'!D175))),'Data Summary'!CM181="Yes"),OFFSET('Sanitation Data'!$D$10,0,10*ROW('Sanitation Data'!D175)),NA())</f>
        <v>#N/A</v>
      </c>
      <c r="Y181" s="505" t="e">
        <f ca="1">+IF(AND(ISNUMBER(OFFSET('Sanitation Data'!$D$11,0,10*ROW('Sanitation Data'!D175))),'Data Summary'!CN181="Yes"),OFFSET('Sanitation Data'!$D$11,0,10*ROW('Sanitation Data'!D175)),NA())</f>
        <v>#N/A</v>
      </c>
      <c r="Z181" s="505" t="e">
        <f ca="1">+IF(AND(ISNUMBER(OFFSET('Sanitation Data'!$D$12,0,10*ROW('Sanitation Data'!D175))),'Data Summary'!CO181="Yes"),OFFSET('Sanitation Data'!$D$12,0,10*ROW('Sanitation Data'!D175)),NA())</f>
        <v>#N/A</v>
      </c>
      <c r="AA181" s="505" t="e">
        <f ca="1">+IF(AND(ISNUMBER(OFFSET('Sanitation Data'!$E$4,0,10*ROW('Sanitation Data'!E175))),'Data Summary'!CP181="Yes"),100-OFFSET('Sanitation Data'!$E$4,0,10*ROW('Sanitation Data'!E175)),NA())</f>
        <v>#N/A</v>
      </c>
      <c r="AB181" s="505" t="e">
        <f ca="1">+IF(AND(ISNUMBER(OFFSET('Sanitation Data'!$E$6,0,10*ROW('Sanitation Data'!E175))),'Data Summary'!CQ181="Yes"),OFFSET('Sanitation Data'!$E$6,0,10*ROW('Sanitation Data'!E175)),NA())</f>
        <v>#N/A</v>
      </c>
      <c r="AC181" s="505" t="e">
        <f ca="1">+IF(AND(ISNUMBER(OFFSET('Sanitation Data'!$E$10,0,10*ROW('Sanitation Data'!E175))),'Data Summary'!CR181="Yes"),OFFSET('Sanitation Data'!$E$10,0,10*ROW('Sanitation Data'!E175)),NA())</f>
        <v>#N/A</v>
      </c>
      <c r="AD181" s="505" t="e">
        <f ca="1">+IF(AND(ISNUMBER(OFFSET('Sanitation Data'!$E$11,0,10*ROW('Sanitation Data'!E175))),'Data Summary'!CS181="Yes"),OFFSET('Sanitation Data'!$E$11,0,10*ROW('Sanitation Data'!E175)),NA())</f>
        <v>#N/A</v>
      </c>
      <c r="AE181" s="505" t="e">
        <f ca="1">+IF(AND(ISNUMBER(OFFSET('Sanitation Data'!$E$12,0,10*ROW('Sanitation Data'!E175))),'Data Summary'!CT181="Yes"),OFFSET('Sanitation Data'!$E$12,0,10*ROW('Sanitation Data'!E175)),NA())</f>
        <v>#N/A</v>
      </c>
      <c r="AF181" s="505" t="e">
        <f ca="1">+IF(AND(ISNUMBER(OFFSET('Sanitation Data'!$F$4,0,10*ROW('Sanitation Data'!F175))),'Data Summary'!CU181="Yes"),100-OFFSET('Sanitation Data'!$F$4,0,10*ROW('Sanitation Data'!F175)),NA())</f>
        <v>#N/A</v>
      </c>
      <c r="AG181" s="505" t="e">
        <f ca="1">+IF(AND(ISNUMBER(OFFSET('Sanitation Data'!$F$6,0,10*ROW('Sanitation Data'!F175))),'Data Summary'!CV181="Yes"),OFFSET('Sanitation Data'!$F$6,0,10*ROW('Sanitation Data'!F175)),NA())</f>
        <v>#N/A</v>
      </c>
      <c r="AH181" s="505" t="e">
        <f ca="1">+IF(AND(ISNUMBER(OFFSET('Sanitation Data'!$F$10,0,10*ROW('Sanitation Data'!F175))),'Data Summary'!CW181="Yes"),OFFSET('Sanitation Data'!$F$10,0,10*ROW('Sanitation Data'!F175)),NA())</f>
        <v>#N/A</v>
      </c>
      <c r="AI181" s="505" t="e">
        <f ca="1">+IF(AND(ISNUMBER(OFFSET('Sanitation Data'!$F$11,0,10*ROW('Sanitation Data'!F175))),'Data Summary'!CX181="Yes"),OFFSET('Sanitation Data'!$F$11,0,10*ROW('Sanitation Data'!F175)),NA())</f>
        <v>#N/A</v>
      </c>
      <c r="AJ181" s="505" t="e">
        <f ca="1">+IF(AND(ISNUMBER(OFFSET('Sanitation Data'!$F$12,0,10*ROW('Sanitation Data'!F175))),'Data Summary'!CY181="Yes"),OFFSET('Sanitation Data'!$F$12,0,10*ROW('Sanitation Data'!F175)),NA())</f>
        <v>#N/A</v>
      </c>
      <c r="AK181" s="505" t="e">
        <f ca="1">+IF(AND(ISNUMBER(OFFSET('Sanitation Data'!$G$4,0,10*ROW('Sanitation Data'!G175))),'Data Summary'!CZ181="Yes"),100-OFFSET('Sanitation Data'!$G$4,0,10*ROW('Sanitation Data'!G175)),NA())</f>
        <v>#N/A</v>
      </c>
      <c r="AL181" s="505" t="e">
        <f ca="1">+IF(AND(ISNUMBER(OFFSET('Sanitation Data'!$G$6,0,10*ROW('Sanitation Data'!G175))),'Data Summary'!DA181="Yes"),OFFSET('Sanitation Data'!$G$6,0,10*ROW('Sanitation Data'!G175)),NA())</f>
        <v>#N/A</v>
      </c>
      <c r="AM181" s="505" t="e">
        <f ca="1">+IF(AND(ISNUMBER(OFFSET('Sanitation Data'!$G$10,0,10*ROW('Sanitation Data'!G175))),'Data Summary'!DB181="Yes"),OFFSET('Sanitation Data'!$G$10,0,10*ROW('Sanitation Data'!G175)),NA())</f>
        <v>#N/A</v>
      </c>
      <c r="AN181" s="505" t="e">
        <f ca="1">+IF(AND(ISNUMBER(OFFSET('Sanitation Data'!$G$11,0,10*ROW('Sanitation Data'!G175))),'Data Summary'!DC181="Yes"),OFFSET('Sanitation Data'!$G$11,0,10*ROW('Sanitation Data'!G175)),NA())</f>
        <v>#N/A</v>
      </c>
      <c r="AO181" s="505" t="e">
        <f ca="1">+IF(AND(ISNUMBER(OFFSET('Sanitation Data'!$G$12,0,10*ROW('Sanitation Data'!G175))),'Data Summary'!DD181="Yes"),OFFSET('Sanitation Data'!$G$12,0,10*ROW('Sanitation Data'!G175)),NA())</f>
        <v>#N/A</v>
      </c>
      <c r="AP181" s="505" t="e">
        <f ca="1">+IF(AND(ISNUMBER(OFFSET('Sanitation Data'!$H$4,0,10*ROW('Sanitation Data'!H175))),'Data Summary'!DE181="Yes"),100-OFFSET('Sanitation Data'!$H$4,0,10*ROW('Sanitation Data'!H175)),NA())</f>
        <v>#N/A</v>
      </c>
      <c r="AQ181" s="505" t="e">
        <f ca="1">+IF(AND(ISNUMBER(OFFSET('Sanitation Data'!$H$6,0,10*ROW('Sanitation Data'!H175))),'Data Summary'!DF181="Yes"),OFFSET('Sanitation Data'!$H$6,0,10*ROW('Sanitation Data'!H175)),NA())</f>
        <v>#N/A</v>
      </c>
      <c r="AR181" s="505" t="e">
        <f ca="1">+IF(AND(ISNUMBER(OFFSET('Sanitation Data'!$H$10,0,10*ROW('Sanitation Data'!H175))),'Data Summary'!DG181="Yes"),OFFSET('Sanitation Data'!$H$10,0,10*ROW('Sanitation Data'!H175)),NA())</f>
        <v>#N/A</v>
      </c>
      <c r="AS181" s="505" t="e">
        <f ca="1">+IF(AND(ISNUMBER(OFFSET('Sanitation Data'!$H$11,0,10*ROW('Sanitation Data'!H175))),'Data Summary'!DH181="Yes"),OFFSET('Sanitation Data'!$H$11,0,10*ROW('Sanitation Data'!H175)),NA())</f>
        <v>#N/A</v>
      </c>
      <c r="AT181" s="505" t="e">
        <f ca="1">+IF(AND(ISNUMBER(OFFSET('Sanitation Data'!$H$12,0,10*ROW('Sanitation Data'!H175))),'Data Summary'!DI181="Yes"),OFFSET('Sanitation Data'!$H$12,0,10*ROW('Sanitation Data'!H175)),NA())</f>
        <v>#N/A</v>
      </c>
      <c r="AU181" s="505" t="e">
        <f ca="1">+IF(AND(ISNUMBER(OFFSET('Sanitation Data'!$I$4,0,10*ROW('Sanitation Data'!I175))),'Data Summary'!DJ181="Yes"),100-OFFSET('Sanitation Data'!$I$4,0,10*ROW('Sanitation Data'!I175)),NA())</f>
        <v>#N/A</v>
      </c>
      <c r="AV181" s="505" t="e">
        <f ca="1">+IF(AND(ISNUMBER(OFFSET('Sanitation Data'!$I$6,0,10*ROW('Sanitation Data'!I175))),'Data Summary'!DK181="Yes"),OFFSET('Sanitation Data'!$I$6,0,10*ROW('Sanitation Data'!I175)),NA())</f>
        <v>#N/A</v>
      </c>
      <c r="AW181" s="505" t="e">
        <f ca="1">+IF(AND(ISNUMBER(OFFSET('Sanitation Data'!$I$10,0,10*ROW('Sanitation Data'!I175))),'Data Summary'!DL181="Yes"),OFFSET('Sanitation Data'!$I$10,0,10*ROW('Sanitation Data'!I175)),NA())</f>
        <v>#N/A</v>
      </c>
      <c r="AX181" s="505" t="e">
        <f ca="1">+IF(AND(ISNUMBER(OFFSET('Sanitation Data'!$I$11,0,10*ROW('Sanitation Data'!I175))),'Data Summary'!DM181="Yes"),OFFSET('Sanitation Data'!$I$11,0,10*ROW('Sanitation Data'!I175)),NA())</f>
        <v>#N/A</v>
      </c>
      <c r="AY181" s="505" t="e">
        <f ca="1">+IF(AND(ISNUMBER(OFFSET('Sanitation Data'!$I$12,0,10*ROW('Sanitation Data'!I175))),'Data Summary'!DN181="Yes"),OFFSET('Sanitation Data'!$I$12,0,10*ROW('Sanitation Data'!I175)),NA())</f>
        <v>#N/A</v>
      </c>
      <c r="AZ181" s="506" t="e">
        <f ca="1">+IF(AND(ISNUMBER(OFFSET('Hygiene Data'!$D$5,0,10*ROW('Hygiene Data'!D175))),'Data Summary'!DO181="Yes"),OFFSET('Hygiene Data'!$D$5,0,10*ROW('Hygiene Data'!D175)),NA())</f>
        <v>#N/A</v>
      </c>
      <c r="BA181" s="506" t="e">
        <f ca="1">+IF(AND(ISNUMBER(OFFSET('Hygiene Data'!$D$7,0,10*ROW('Hygiene Data'!D175))),'Data Summary'!DP181="Yes"),OFFSET('Hygiene Data'!$D$7,0,10*ROW('Hygiene Data'!D175)),NA())</f>
        <v>#N/A</v>
      </c>
      <c r="BB181" s="506" t="e">
        <f ca="1">+IF(AND(ISNUMBER(OFFSET('Hygiene Data'!$D$9,0,10*ROW('Hygiene Data'!D175))),'Data Summary'!DQ181="Yes"),OFFSET('Hygiene Data'!$D$9,0,10*ROW('Hygiene Data'!D175)),NA())</f>
        <v>#N/A</v>
      </c>
      <c r="BC181" s="506" t="e">
        <f ca="1">+IF(AND(ISNUMBER(OFFSET('Hygiene Data'!$E$5,0,10*ROW('Hygiene Data'!E175))),'Data Summary'!DR181="Yes"),OFFSET('Hygiene Data'!$E$5,0,10*ROW('Hygiene Data'!E175)),NA())</f>
        <v>#N/A</v>
      </c>
      <c r="BD181" s="506" t="e">
        <f ca="1">+IF(AND(ISNUMBER(OFFSET('Hygiene Data'!$E$7,0,10*ROW('Hygiene Data'!E175))),'Data Summary'!DS181="Yes"),OFFSET('Hygiene Data'!$E$7,0,10*ROW('Hygiene Data'!E175)),NA())</f>
        <v>#N/A</v>
      </c>
      <c r="BE181" s="506" t="e">
        <f ca="1">+IF(AND(ISNUMBER(OFFSET('Hygiene Data'!$E$9,0,10*ROW('Hygiene Data'!E175))),'Data Summary'!DT181="Yes"),OFFSET('Hygiene Data'!$E$9,0,10*ROW('Hygiene Data'!E175)),NA())</f>
        <v>#N/A</v>
      </c>
      <c r="BF181" s="506" t="e">
        <f ca="1">+IF(AND(ISNUMBER(OFFSET('Hygiene Data'!$F$5,0,10*ROW('Hygiene Data'!F175))),'Data Summary'!DU181="Yes"),OFFSET('Hygiene Data'!$F$5,0,10*ROW('Hygiene Data'!F175)),NA())</f>
        <v>#N/A</v>
      </c>
      <c r="BG181" s="506" t="e">
        <f ca="1">+IF(AND(ISNUMBER(OFFSET('Hygiene Data'!$F$7,0,10*ROW('Hygiene Data'!F175))),'Data Summary'!DV181="Yes"),OFFSET('Hygiene Data'!$F$7,0,10*ROW('Hygiene Data'!F175)),NA())</f>
        <v>#N/A</v>
      </c>
      <c r="BH181" s="506" t="e">
        <f ca="1">+IF(AND(ISNUMBER(OFFSET('Hygiene Data'!$F$9,0,10*ROW('Hygiene Data'!F175))),'Data Summary'!DW181="Yes"),OFFSET('Hygiene Data'!$F$9,0,10*ROW('Hygiene Data'!F175)),NA())</f>
        <v>#N/A</v>
      </c>
      <c r="BI181" s="506" t="e">
        <f ca="1">+IF(AND(ISNUMBER(OFFSET('Hygiene Data'!$G$5,0,10*ROW('Hygiene Data'!G175))),'Data Summary'!DX181="Yes"),OFFSET('Hygiene Data'!$G$5,0,10*ROW('Hygiene Data'!G175)),NA())</f>
        <v>#N/A</v>
      </c>
      <c r="BJ181" s="506" t="e">
        <f ca="1">+IF(AND(ISNUMBER(OFFSET('Hygiene Data'!$G$7,0,10*ROW('Hygiene Data'!G175))),'Data Summary'!DY181="Yes"),OFFSET('Hygiene Data'!$G$7,0,10*ROW('Hygiene Data'!G175)),NA())</f>
        <v>#N/A</v>
      </c>
      <c r="BK181" s="506" t="e">
        <f ca="1">+IF(AND(ISNUMBER(OFFSET('Hygiene Data'!$G$9,0,10*ROW('Hygiene Data'!G175))),'Data Summary'!DZ181="Yes"),OFFSET('Hygiene Data'!$G$9,0,10*ROW('Hygiene Data'!G175)),NA())</f>
        <v>#N/A</v>
      </c>
      <c r="BL181" s="506" t="e">
        <f ca="1">+IF(AND(ISNUMBER(OFFSET('Hygiene Data'!$H$5,0,10*ROW('Hygiene Data'!H175))),'Data Summary'!EA181="Yes"),OFFSET('Hygiene Data'!$H$5,0,10*ROW('Hygiene Data'!H175)),NA())</f>
        <v>#N/A</v>
      </c>
      <c r="BM181" s="506" t="e">
        <f ca="1">+IF(AND(ISNUMBER(OFFSET('Hygiene Data'!$H$7,0,10*ROW('Hygiene Data'!H175))),'Data Summary'!EB181="Yes"),OFFSET('Hygiene Data'!$H$7,0,10*ROW('Hygiene Data'!H175)),NA())</f>
        <v>#N/A</v>
      </c>
      <c r="BN181" s="506" t="e">
        <f ca="1">+IF(AND(ISNUMBER(OFFSET('Hygiene Data'!$H$9,0,10*ROW('Hygiene Data'!H175))),'Data Summary'!EC181="Yes"),OFFSET('Hygiene Data'!$H$9,0,10*ROW('Hygiene Data'!H175)),NA())</f>
        <v>#N/A</v>
      </c>
      <c r="BO181" s="506" t="e">
        <f ca="1">+IF(AND(ISNUMBER(OFFSET('Hygiene Data'!$I$5,0,10*ROW('Hygiene Data'!I175))),'Data Summary'!ED181="Yes"),OFFSET('Hygiene Data'!$I$5,0,10*ROW('Hygiene Data'!I175)),NA())</f>
        <v>#N/A</v>
      </c>
      <c r="BP181" s="506" t="e">
        <f ca="1">+IF(AND(ISNUMBER(OFFSET('Hygiene Data'!$I$7,0,10*ROW('Hygiene Data'!I175))),'Data Summary'!EE181="Yes"),OFFSET('Hygiene Data'!$I$7,0,10*ROW('Hygiene Data'!I175)),NA())</f>
        <v>#N/A</v>
      </c>
      <c r="BQ181" s="506" t="e">
        <f ca="1">+IF(AND(ISNUMBER(OFFSET('Hygiene Data'!$I$9,0,10*ROW('Hygiene Data'!I175))),'Data Summary'!EF181="Yes"),OFFSET('Hygiene Data'!$I$9,0,10*ROW('Hygiene Data'!I175)),NA())</f>
        <v>#N/A</v>
      </c>
    </row>
    <row r="182" spans="1:69" x14ac:dyDescent="0.25">
      <c r="A182" s="502" t="e">
        <f ca="1">+RIGHT('Data Summary'!A182,LEN('Data Summary'!A182)-9)</f>
        <v>#VALUE!</v>
      </c>
      <c r="B182" s="476" t="str">
        <f ca="1">+IF(ISTEXT('Data Summary'!B182),'Data Summary'!B182,"")</f>
        <v/>
      </c>
      <c r="C182" s="503" t="e">
        <f ca="1">+VALUE('Data Summary'!C182)</f>
        <v>#VALUE!</v>
      </c>
      <c r="D182" s="504" t="e">
        <f ca="1">+IF(AND(ISNUMBER(OFFSET('Water Data'!$D$4,0,10*ROW('Water Data'!D176))),'Data Summary'!BS182="Yes"),100-OFFSET('Water Data'!$D$4,0,10*ROW('Water Data'!D176)),NA())</f>
        <v>#N/A</v>
      </c>
      <c r="E182" s="504" t="e">
        <f ca="1">+IF(AND(ISNUMBER(OFFSET('Water Data'!$D$6,0,10*ROW('Water Data'!D176))),'Data Summary'!BT182="Yes"),OFFSET('Water Data'!$D$6,0,10*ROW('Water Data'!D176)),NA())</f>
        <v>#N/A</v>
      </c>
      <c r="F182" s="504" t="e">
        <f ca="1">+IF(AND(ISNUMBER(OFFSET('Water Data'!$D$9,0,10*ROW('Water Data'!D176))),'Data Summary'!BU182="Yes"),OFFSET('Water Data'!$D$9,0,10*ROW('Water Data'!D176)),NA())</f>
        <v>#N/A</v>
      </c>
      <c r="G182" s="504" t="e">
        <f ca="1">+IF(AND(ISNUMBER(OFFSET('Water Data'!$E$4,0,10*ROW('Water Data'!E176))),'Data Summary'!BV182="Yes"),100-OFFSET('Water Data'!$E$4,0,10*ROW('Water Data'!E176)),NA())</f>
        <v>#N/A</v>
      </c>
      <c r="H182" s="504" t="e">
        <f ca="1">+IF(AND(ISNUMBER(OFFSET('Water Data'!$E$6,0,10*ROW('Water Data'!E176))),'Data Summary'!BW182="Yes"),OFFSET('Water Data'!$E$6,0,10*ROW('Water Data'!E176)),NA())</f>
        <v>#N/A</v>
      </c>
      <c r="I182" s="504" t="e">
        <f ca="1">+IF(AND(ISNUMBER(OFFSET('Water Data'!$E$9,0,10*ROW('Water Data'!E176))),'Data Summary'!BX182="Yes"),OFFSET('Water Data'!$E$9,0,10*ROW('Water Data'!E176)),NA())</f>
        <v>#N/A</v>
      </c>
      <c r="J182" s="504" t="e">
        <f ca="1">+IF(AND(ISNUMBER(OFFSET('Water Data'!$F$4,0,10*ROW('Water Data'!F176))),'Data Summary'!BY182="Yes"),100-OFFSET('Water Data'!$F$4,0,10*ROW('Water Data'!F176)),NA())</f>
        <v>#N/A</v>
      </c>
      <c r="K182" s="504" t="e">
        <f ca="1">+IF(AND(ISNUMBER(OFFSET('Water Data'!$F$6,0,10*ROW('Water Data'!F176))),'Data Summary'!BZ182="Yes"),OFFSET('Water Data'!$F$6,0,10*ROW('Water Data'!F176)),NA())</f>
        <v>#N/A</v>
      </c>
      <c r="L182" s="504" t="e">
        <f ca="1">+IF(AND(ISNUMBER(OFFSET('Water Data'!$F$9,0,10*ROW('Water Data'!F176))),'Data Summary'!CA182="Yes"),OFFSET('Water Data'!$F$9,0,10*ROW('Water Data'!F176)),NA())</f>
        <v>#N/A</v>
      </c>
      <c r="M182" s="504" t="e">
        <f ca="1">+IF(AND(ISNUMBER(OFFSET('Water Data'!$G$4,0,10*ROW('Water Data'!G176))),'Data Summary'!CB182="Yes"),100-OFFSET('Water Data'!$G$4,0,10*ROW('Water Data'!G176)),NA())</f>
        <v>#N/A</v>
      </c>
      <c r="N182" s="504" t="e">
        <f ca="1">+IF(AND(ISNUMBER(OFFSET('Water Data'!$G$6,0,10*ROW('Water Data'!G176))),'Data Summary'!CC182="Yes"),OFFSET('Water Data'!$G$6,0,10*ROW('Water Data'!G176)),NA())</f>
        <v>#N/A</v>
      </c>
      <c r="O182" s="504" t="e">
        <f ca="1">+IF(AND(ISNUMBER(OFFSET('Water Data'!$G$9,0,10*ROW('Water Data'!G176))),'Data Summary'!CD182="Yes"),OFFSET('Water Data'!$G$9,0,10*ROW('Water Data'!G176)),NA())</f>
        <v>#N/A</v>
      </c>
      <c r="P182" s="504" t="e">
        <f ca="1">+IF(AND(ISNUMBER(OFFSET('Water Data'!$H$4,0,10*ROW('Water Data'!H176))),'Data Summary'!CE182="Yes"),100-OFFSET('Water Data'!$H$4,0,10*ROW('Water Data'!H176)),NA())</f>
        <v>#N/A</v>
      </c>
      <c r="Q182" s="504" t="e">
        <f ca="1">+IF(AND(ISNUMBER(OFFSET('Water Data'!$H$6,0,10*ROW('Water Data'!H176))),'Data Summary'!CF182="Yes"),OFFSET('Water Data'!$H$6,0,10*ROW('Water Data'!H176)),NA())</f>
        <v>#N/A</v>
      </c>
      <c r="R182" s="504" t="e">
        <f ca="1">+IF(AND(ISNUMBER(OFFSET('Water Data'!$H$9,0,10*ROW('Water Data'!H176))),'Data Summary'!CG182="Yes"),OFFSET('Water Data'!$H$9,0,10*ROW('Water Data'!H176)),NA())</f>
        <v>#N/A</v>
      </c>
      <c r="S182" s="504" t="e">
        <f ca="1">+IF(AND(ISNUMBER(OFFSET('Water Data'!$I$4,0,10*ROW('Water Data'!I176))),'Data Summary'!CH182="Yes"),100-OFFSET('Water Data'!$I$4,0,10*ROW('Water Data'!I176)),NA())</f>
        <v>#N/A</v>
      </c>
      <c r="T182" s="504" t="e">
        <f ca="1">+IF(AND(ISNUMBER(OFFSET('Water Data'!$I$6,0,10*ROW('Water Data'!I176))),'Data Summary'!CI182="Yes"),OFFSET('Water Data'!$I$6,0,10*ROW('Water Data'!I176)),NA())</f>
        <v>#N/A</v>
      </c>
      <c r="U182" s="504" t="e">
        <f ca="1">+IF(AND(ISNUMBER(OFFSET('Water Data'!$I$9,0,10*ROW('Water Data'!I176))),'Data Summary'!CJ182="Yes"),OFFSET('Water Data'!$I$9,0,10*ROW('Water Data'!I176)),NA())</f>
        <v>#N/A</v>
      </c>
      <c r="V182" s="505" t="e">
        <f ca="1">+IF(AND(ISNUMBER(OFFSET('Sanitation Data'!$D$4,0,10*ROW('Sanitation Data'!D176))),'Data Summary'!CK182="Yes"),100-OFFSET('Sanitation Data'!$D$4,0,10*ROW('Sanitation Data'!D176)),NA())</f>
        <v>#N/A</v>
      </c>
      <c r="W182" s="505" t="e">
        <f ca="1">+IF(AND(ISNUMBER(OFFSET('Sanitation Data'!$D$6,0,10*ROW('Sanitation Data'!D176))),'Data Summary'!CL182="Yes"),OFFSET('Sanitation Data'!$D$6,0,10*ROW('Sanitation Data'!D176)),NA())</f>
        <v>#N/A</v>
      </c>
      <c r="X182" s="505" t="e">
        <f ca="1">+IF(AND(ISNUMBER(OFFSET('Sanitation Data'!$D$10,0,10*ROW('Sanitation Data'!D176))),'Data Summary'!CM182="Yes"),OFFSET('Sanitation Data'!$D$10,0,10*ROW('Sanitation Data'!D176)),NA())</f>
        <v>#N/A</v>
      </c>
      <c r="Y182" s="505" t="e">
        <f ca="1">+IF(AND(ISNUMBER(OFFSET('Sanitation Data'!$D$11,0,10*ROW('Sanitation Data'!D176))),'Data Summary'!CN182="Yes"),OFFSET('Sanitation Data'!$D$11,0,10*ROW('Sanitation Data'!D176)),NA())</f>
        <v>#N/A</v>
      </c>
      <c r="Z182" s="505" t="e">
        <f ca="1">+IF(AND(ISNUMBER(OFFSET('Sanitation Data'!$D$12,0,10*ROW('Sanitation Data'!D176))),'Data Summary'!CO182="Yes"),OFFSET('Sanitation Data'!$D$12,0,10*ROW('Sanitation Data'!D176)),NA())</f>
        <v>#N/A</v>
      </c>
      <c r="AA182" s="505" t="e">
        <f ca="1">+IF(AND(ISNUMBER(OFFSET('Sanitation Data'!$E$4,0,10*ROW('Sanitation Data'!E176))),'Data Summary'!CP182="Yes"),100-OFFSET('Sanitation Data'!$E$4,0,10*ROW('Sanitation Data'!E176)),NA())</f>
        <v>#N/A</v>
      </c>
      <c r="AB182" s="505" t="e">
        <f ca="1">+IF(AND(ISNUMBER(OFFSET('Sanitation Data'!$E$6,0,10*ROW('Sanitation Data'!E176))),'Data Summary'!CQ182="Yes"),OFFSET('Sanitation Data'!$E$6,0,10*ROW('Sanitation Data'!E176)),NA())</f>
        <v>#N/A</v>
      </c>
      <c r="AC182" s="505" t="e">
        <f ca="1">+IF(AND(ISNUMBER(OFFSET('Sanitation Data'!$E$10,0,10*ROW('Sanitation Data'!E176))),'Data Summary'!CR182="Yes"),OFFSET('Sanitation Data'!$E$10,0,10*ROW('Sanitation Data'!E176)),NA())</f>
        <v>#N/A</v>
      </c>
      <c r="AD182" s="505" t="e">
        <f ca="1">+IF(AND(ISNUMBER(OFFSET('Sanitation Data'!$E$11,0,10*ROW('Sanitation Data'!E176))),'Data Summary'!CS182="Yes"),OFFSET('Sanitation Data'!$E$11,0,10*ROW('Sanitation Data'!E176)),NA())</f>
        <v>#N/A</v>
      </c>
      <c r="AE182" s="505" t="e">
        <f ca="1">+IF(AND(ISNUMBER(OFFSET('Sanitation Data'!$E$12,0,10*ROW('Sanitation Data'!E176))),'Data Summary'!CT182="Yes"),OFFSET('Sanitation Data'!$E$12,0,10*ROW('Sanitation Data'!E176)),NA())</f>
        <v>#N/A</v>
      </c>
      <c r="AF182" s="505" t="e">
        <f ca="1">+IF(AND(ISNUMBER(OFFSET('Sanitation Data'!$F$4,0,10*ROW('Sanitation Data'!F176))),'Data Summary'!CU182="Yes"),100-OFFSET('Sanitation Data'!$F$4,0,10*ROW('Sanitation Data'!F176)),NA())</f>
        <v>#N/A</v>
      </c>
      <c r="AG182" s="505" t="e">
        <f ca="1">+IF(AND(ISNUMBER(OFFSET('Sanitation Data'!$F$6,0,10*ROW('Sanitation Data'!F176))),'Data Summary'!CV182="Yes"),OFFSET('Sanitation Data'!$F$6,0,10*ROW('Sanitation Data'!F176)),NA())</f>
        <v>#N/A</v>
      </c>
      <c r="AH182" s="505" t="e">
        <f ca="1">+IF(AND(ISNUMBER(OFFSET('Sanitation Data'!$F$10,0,10*ROW('Sanitation Data'!F176))),'Data Summary'!CW182="Yes"),OFFSET('Sanitation Data'!$F$10,0,10*ROW('Sanitation Data'!F176)),NA())</f>
        <v>#N/A</v>
      </c>
      <c r="AI182" s="505" t="e">
        <f ca="1">+IF(AND(ISNUMBER(OFFSET('Sanitation Data'!$F$11,0,10*ROW('Sanitation Data'!F176))),'Data Summary'!CX182="Yes"),OFFSET('Sanitation Data'!$F$11,0,10*ROW('Sanitation Data'!F176)),NA())</f>
        <v>#N/A</v>
      </c>
      <c r="AJ182" s="505" t="e">
        <f ca="1">+IF(AND(ISNUMBER(OFFSET('Sanitation Data'!$F$12,0,10*ROW('Sanitation Data'!F176))),'Data Summary'!CY182="Yes"),OFFSET('Sanitation Data'!$F$12,0,10*ROW('Sanitation Data'!F176)),NA())</f>
        <v>#N/A</v>
      </c>
      <c r="AK182" s="505" t="e">
        <f ca="1">+IF(AND(ISNUMBER(OFFSET('Sanitation Data'!$G$4,0,10*ROW('Sanitation Data'!G176))),'Data Summary'!CZ182="Yes"),100-OFFSET('Sanitation Data'!$G$4,0,10*ROW('Sanitation Data'!G176)),NA())</f>
        <v>#N/A</v>
      </c>
      <c r="AL182" s="505" t="e">
        <f ca="1">+IF(AND(ISNUMBER(OFFSET('Sanitation Data'!$G$6,0,10*ROW('Sanitation Data'!G176))),'Data Summary'!DA182="Yes"),OFFSET('Sanitation Data'!$G$6,0,10*ROW('Sanitation Data'!G176)),NA())</f>
        <v>#N/A</v>
      </c>
      <c r="AM182" s="505" t="e">
        <f ca="1">+IF(AND(ISNUMBER(OFFSET('Sanitation Data'!$G$10,0,10*ROW('Sanitation Data'!G176))),'Data Summary'!DB182="Yes"),OFFSET('Sanitation Data'!$G$10,0,10*ROW('Sanitation Data'!G176)),NA())</f>
        <v>#N/A</v>
      </c>
      <c r="AN182" s="505" t="e">
        <f ca="1">+IF(AND(ISNUMBER(OFFSET('Sanitation Data'!$G$11,0,10*ROW('Sanitation Data'!G176))),'Data Summary'!DC182="Yes"),OFFSET('Sanitation Data'!$G$11,0,10*ROW('Sanitation Data'!G176)),NA())</f>
        <v>#N/A</v>
      </c>
      <c r="AO182" s="505" t="e">
        <f ca="1">+IF(AND(ISNUMBER(OFFSET('Sanitation Data'!$G$12,0,10*ROW('Sanitation Data'!G176))),'Data Summary'!DD182="Yes"),OFFSET('Sanitation Data'!$G$12,0,10*ROW('Sanitation Data'!G176)),NA())</f>
        <v>#N/A</v>
      </c>
      <c r="AP182" s="505" t="e">
        <f ca="1">+IF(AND(ISNUMBER(OFFSET('Sanitation Data'!$H$4,0,10*ROW('Sanitation Data'!H176))),'Data Summary'!DE182="Yes"),100-OFFSET('Sanitation Data'!$H$4,0,10*ROW('Sanitation Data'!H176)),NA())</f>
        <v>#N/A</v>
      </c>
      <c r="AQ182" s="505" t="e">
        <f ca="1">+IF(AND(ISNUMBER(OFFSET('Sanitation Data'!$H$6,0,10*ROW('Sanitation Data'!H176))),'Data Summary'!DF182="Yes"),OFFSET('Sanitation Data'!$H$6,0,10*ROW('Sanitation Data'!H176)),NA())</f>
        <v>#N/A</v>
      </c>
      <c r="AR182" s="505" t="e">
        <f ca="1">+IF(AND(ISNUMBER(OFFSET('Sanitation Data'!$H$10,0,10*ROW('Sanitation Data'!H176))),'Data Summary'!DG182="Yes"),OFFSET('Sanitation Data'!$H$10,0,10*ROW('Sanitation Data'!H176)),NA())</f>
        <v>#N/A</v>
      </c>
      <c r="AS182" s="505" t="e">
        <f ca="1">+IF(AND(ISNUMBER(OFFSET('Sanitation Data'!$H$11,0,10*ROW('Sanitation Data'!H176))),'Data Summary'!DH182="Yes"),OFFSET('Sanitation Data'!$H$11,0,10*ROW('Sanitation Data'!H176)),NA())</f>
        <v>#N/A</v>
      </c>
      <c r="AT182" s="505" t="e">
        <f ca="1">+IF(AND(ISNUMBER(OFFSET('Sanitation Data'!$H$12,0,10*ROW('Sanitation Data'!H176))),'Data Summary'!DI182="Yes"),OFFSET('Sanitation Data'!$H$12,0,10*ROW('Sanitation Data'!H176)),NA())</f>
        <v>#N/A</v>
      </c>
      <c r="AU182" s="505" t="e">
        <f ca="1">+IF(AND(ISNUMBER(OFFSET('Sanitation Data'!$I$4,0,10*ROW('Sanitation Data'!I176))),'Data Summary'!DJ182="Yes"),100-OFFSET('Sanitation Data'!$I$4,0,10*ROW('Sanitation Data'!I176)),NA())</f>
        <v>#N/A</v>
      </c>
      <c r="AV182" s="505" t="e">
        <f ca="1">+IF(AND(ISNUMBER(OFFSET('Sanitation Data'!$I$6,0,10*ROW('Sanitation Data'!I176))),'Data Summary'!DK182="Yes"),OFFSET('Sanitation Data'!$I$6,0,10*ROW('Sanitation Data'!I176)),NA())</f>
        <v>#N/A</v>
      </c>
      <c r="AW182" s="505" t="e">
        <f ca="1">+IF(AND(ISNUMBER(OFFSET('Sanitation Data'!$I$10,0,10*ROW('Sanitation Data'!I176))),'Data Summary'!DL182="Yes"),OFFSET('Sanitation Data'!$I$10,0,10*ROW('Sanitation Data'!I176)),NA())</f>
        <v>#N/A</v>
      </c>
      <c r="AX182" s="505" t="e">
        <f ca="1">+IF(AND(ISNUMBER(OFFSET('Sanitation Data'!$I$11,0,10*ROW('Sanitation Data'!I176))),'Data Summary'!DM182="Yes"),OFFSET('Sanitation Data'!$I$11,0,10*ROW('Sanitation Data'!I176)),NA())</f>
        <v>#N/A</v>
      </c>
      <c r="AY182" s="505" t="e">
        <f ca="1">+IF(AND(ISNUMBER(OFFSET('Sanitation Data'!$I$12,0,10*ROW('Sanitation Data'!I176))),'Data Summary'!DN182="Yes"),OFFSET('Sanitation Data'!$I$12,0,10*ROW('Sanitation Data'!I176)),NA())</f>
        <v>#N/A</v>
      </c>
      <c r="AZ182" s="506" t="e">
        <f ca="1">+IF(AND(ISNUMBER(OFFSET('Hygiene Data'!$D$5,0,10*ROW('Hygiene Data'!D176))),'Data Summary'!DO182="Yes"),OFFSET('Hygiene Data'!$D$5,0,10*ROW('Hygiene Data'!D176)),NA())</f>
        <v>#N/A</v>
      </c>
      <c r="BA182" s="506" t="e">
        <f ca="1">+IF(AND(ISNUMBER(OFFSET('Hygiene Data'!$D$7,0,10*ROW('Hygiene Data'!D176))),'Data Summary'!DP182="Yes"),OFFSET('Hygiene Data'!$D$7,0,10*ROW('Hygiene Data'!D176)),NA())</f>
        <v>#N/A</v>
      </c>
      <c r="BB182" s="506" t="e">
        <f ca="1">+IF(AND(ISNUMBER(OFFSET('Hygiene Data'!$D$9,0,10*ROW('Hygiene Data'!D176))),'Data Summary'!DQ182="Yes"),OFFSET('Hygiene Data'!$D$9,0,10*ROW('Hygiene Data'!D176)),NA())</f>
        <v>#N/A</v>
      </c>
      <c r="BC182" s="506" t="e">
        <f ca="1">+IF(AND(ISNUMBER(OFFSET('Hygiene Data'!$E$5,0,10*ROW('Hygiene Data'!E176))),'Data Summary'!DR182="Yes"),OFFSET('Hygiene Data'!$E$5,0,10*ROW('Hygiene Data'!E176)),NA())</f>
        <v>#N/A</v>
      </c>
      <c r="BD182" s="506" t="e">
        <f ca="1">+IF(AND(ISNUMBER(OFFSET('Hygiene Data'!$E$7,0,10*ROW('Hygiene Data'!E176))),'Data Summary'!DS182="Yes"),OFFSET('Hygiene Data'!$E$7,0,10*ROW('Hygiene Data'!E176)),NA())</f>
        <v>#N/A</v>
      </c>
      <c r="BE182" s="506" t="e">
        <f ca="1">+IF(AND(ISNUMBER(OFFSET('Hygiene Data'!$E$9,0,10*ROW('Hygiene Data'!E176))),'Data Summary'!DT182="Yes"),OFFSET('Hygiene Data'!$E$9,0,10*ROW('Hygiene Data'!E176)),NA())</f>
        <v>#N/A</v>
      </c>
      <c r="BF182" s="506" t="e">
        <f ca="1">+IF(AND(ISNUMBER(OFFSET('Hygiene Data'!$F$5,0,10*ROW('Hygiene Data'!F176))),'Data Summary'!DU182="Yes"),OFFSET('Hygiene Data'!$F$5,0,10*ROW('Hygiene Data'!F176)),NA())</f>
        <v>#N/A</v>
      </c>
      <c r="BG182" s="506" t="e">
        <f ca="1">+IF(AND(ISNUMBER(OFFSET('Hygiene Data'!$F$7,0,10*ROW('Hygiene Data'!F176))),'Data Summary'!DV182="Yes"),OFFSET('Hygiene Data'!$F$7,0,10*ROW('Hygiene Data'!F176)),NA())</f>
        <v>#N/A</v>
      </c>
      <c r="BH182" s="506" t="e">
        <f ca="1">+IF(AND(ISNUMBER(OFFSET('Hygiene Data'!$F$9,0,10*ROW('Hygiene Data'!F176))),'Data Summary'!DW182="Yes"),OFFSET('Hygiene Data'!$F$9,0,10*ROW('Hygiene Data'!F176)),NA())</f>
        <v>#N/A</v>
      </c>
      <c r="BI182" s="506" t="e">
        <f ca="1">+IF(AND(ISNUMBER(OFFSET('Hygiene Data'!$G$5,0,10*ROW('Hygiene Data'!G176))),'Data Summary'!DX182="Yes"),OFFSET('Hygiene Data'!$G$5,0,10*ROW('Hygiene Data'!G176)),NA())</f>
        <v>#N/A</v>
      </c>
      <c r="BJ182" s="506" t="e">
        <f ca="1">+IF(AND(ISNUMBER(OFFSET('Hygiene Data'!$G$7,0,10*ROW('Hygiene Data'!G176))),'Data Summary'!DY182="Yes"),OFFSET('Hygiene Data'!$G$7,0,10*ROW('Hygiene Data'!G176)),NA())</f>
        <v>#N/A</v>
      </c>
      <c r="BK182" s="506" t="e">
        <f ca="1">+IF(AND(ISNUMBER(OFFSET('Hygiene Data'!$G$9,0,10*ROW('Hygiene Data'!G176))),'Data Summary'!DZ182="Yes"),OFFSET('Hygiene Data'!$G$9,0,10*ROW('Hygiene Data'!G176)),NA())</f>
        <v>#N/A</v>
      </c>
      <c r="BL182" s="506" t="e">
        <f ca="1">+IF(AND(ISNUMBER(OFFSET('Hygiene Data'!$H$5,0,10*ROW('Hygiene Data'!H176))),'Data Summary'!EA182="Yes"),OFFSET('Hygiene Data'!$H$5,0,10*ROW('Hygiene Data'!H176)),NA())</f>
        <v>#N/A</v>
      </c>
      <c r="BM182" s="506" t="e">
        <f ca="1">+IF(AND(ISNUMBER(OFFSET('Hygiene Data'!$H$7,0,10*ROW('Hygiene Data'!H176))),'Data Summary'!EB182="Yes"),OFFSET('Hygiene Data'!$H$7,0,10*ROW('Hygiene Data'!H176)),NA())</f>
        <v>#N/A</v>
      </c>
      <c r="BN182" s="506" t="e">
        <f ca="1">+IF(AND(ISNUMBER(OFFSET('Hygiene Data'!$H$9,0,10*ROW('Hygiene Data'!H176))),'Data Summary'!EC182="Yes"),OFFSET('Hygiene Data'!$H$9,0,10*ROW('Hygiene Data'!H176)),NA())</f>
        <v>#N/A</v>
      </c>
      <c r="BO182" s="506" t="e">
        <f ca="1">+IF(AND(ISNUMBER(OFFSET('Hygiene Data'!$I$5,0,10*ROW('Hygiene Data'!I176))),'Data Summary'!ED182="Yes"),OFFSET('Hygiene Data'!$I$5,0,10*ROW('Hygiene Data'!I176)),NA())</f>
        <v>#N/A</v>
      </c>
      <c r="BP182" s="506" t="e">
        <f ca="1">+IF(AND(ISNUMBER(OFFSET('Hygiene Data'!$I$7,0,10*ROW('Hygiene Data'!I176))),'Data Summary'!EE182="Yes"),OFFSET('Hygiene Data'!$I$7,0,10*ROW('Hygiene Data'!I176)),NA())</f>
        <v>#N/A</v>
      </c>
      <c r="BQ182" s="506" t="e">
        <f ca="1">+IF(AND(ISNUMBER(OFFSET('Hygiene Data'!$I$9,0,10*ROW('Hygiene Data'!I176))),'Data Summary'!EF182="Yes"),OFFSET('Hygiene Data'!$I$9,0,10*ROW('Hygiene Data'!I176)),NA())</f>
        <v>#N/A</v>
      </c>
    </row>
    <row r="183" spans="1:69" x14ac:dyDescent="0.25">
      <c r="A183" s="502" t="e">
        <f ca="1">+RIGHT('Data Summary'!A183,LEN('Data Summary'!A183)-9)</f>
        <v>#VALUE!</v>
      </c>
      <c r="B183" s="476" t="str">
        <f ca="1">+IF(ISTEXT('Data Summary'!B183),'Data Summary'!B183,"")</f>
        <v/>
      </c>
      <c r="C183" s="503" t="e">
        <f ca="1">+VALUE('Data Summary'!C183)</f>
        <v>#VALUE!</v>
      </c>
      <c r="D183" s="504" t="e">
        <f ca="1">+IF(AND(ISNUMBER(OFFSET('Water Data'!$D$4,0,10*ROW('Water Data'!D177))),'Data Summary'!BS183="Yes"),100-OFFSET('Water Data'!$D$4,0,10*ROW('Water Data'!D177)),NA())</f>
        <v>#N/A</v>
      </c>
      <c r="E183" s="504" t="e">
        <f ca="1">+IF(AND(ISNUMBER(OFFSET('Water Data'!$D$6,0,10*ROW('Water Data'!D177))),'Data Summary'!BT183="Yes"),OFFSET('Water Data'!$D$6,0,10*ROW('Water Data'!D177)),NA())</f>
        <v>#N/A</v>
      </c>
      <c r="F183" s="504" t="e">
        <f ca="1">+IF(AND(ISNUMBER(OFFSET('Water Data'!$D$9,0,10*ROW('Water Data'!D177))),'Data Summary'!BU183="Yes"),OFFSET('Water Data'!$D$9,0,10*ROW('Water Data'!D177)),NA())</f>
        <v>#N/A</v>
      </c>
      <c r="G183" s="504" t="e">
        <f ca="1">+IF(AND(ISNUMBER(OFFSET('Water Data'!$E$4,0,10*ROW('Water Data'!E177))),'Data Summary'!BV183="Yes"),100-OFFSET('Water Data'!$E$4,0,10*ROW('Water Data'!E177)),NA())</f>
        <v>#N/A</v>
      </c>
      <c r="H183" s="504" t="e">
        <f ca="1">+IF(AND(ISNUMBER(OFFSET('Water Data'!$E$6,0,10*ROW('Water Data'!E177))),'Data Summary'!BW183="Yes"),OFFSET('Water Data'!$E$6,0,10*ROW('Water Data'!E177)),NA())</f>
        <v>#N/A</v>
      </c>
      <c r="I183" s="504" t="e">
        <f ca="1">+IF(AND(ISNUMBER(OFFSET('Water Data'!$E$9,0,10*ROW('Water Data'!E177))),'Data Summary'!BX183="Yes"),OFFSET('Water Data'!$E$9,0,10*ROW('Water Data'!E177)),NA())</f>
        <v>#N/A</v>
      </c>
      <c r="J183" s="504" t="e">
        <f ca="1">+IF(AND(ISNUMBER(OFFSET('Water Data'!$F$4,0,10*ROW('Water Data'!F177))),'Data Summary'!BY183="Yes"),100-OFFSET('Water Data'!$F$4,0,10*ROW('Water Data'!F177)),NA())</f>
        <v>#N/A</v>
      </c>
      <c r="K183" s="504" t="e">
        <f ca="1">+IF(AND(ISNUMBER(OFFSET('Water Data'!$F$6,0,10*ROW('Water Data'!F177))),'Data Summary'!BZ183="Yes"),OFFSET('Water Data'!$F$6,0,10*ROW('Water Data'!F177)),NA())</f>
        <v>#N/A</v>
      </c>
      <c r="L183" s="504" t="e">
        <f ca="1">+IF(AND(ISNUMBER(OFFSET('Water Data'!$F$9,0,10*ROW('Water Data'!F177))),'Data Summary'!CA183="Yes"),OFFSET('Water Data'!$F$9,0,10*ROW('Water Data'!F177)),NA())</f>
        <v>#N/A</v>
      </c>
      <c r="M183" s="504" t="e">
        <f ca="1">+IF(AND(ISNUMBER(OFFSET('Water Data'!$G$4,0,10*ROW('Water Data'!G177))),'Data Summary'!CB183="Yes"),100-OFFSET('Water Data'!$G$4,0,10*ROW('Water Data'!G177)),NA())</f>
        <v>#N/A</v>
      </c>
      <c r="N183" s="504" t="e">
        <f ca="1">+IF(AND(ISNUMBER(OFFSET('Water Data'!$G$6,0,10*ROW('Water Data'!G177))),'Data Summary'!CC183="Yes"),OFFSET('Water Data'!$G$6,0,10*ROW('Water Data'!G177)),NA())</f>
        <v>#N/A</v>
      </c>
      <c r="O183" s="504" t="e">
        <f ca="1">+IF(AND(ISNUMBER(OFFSET('Water Data'!$G$9,0,10*ROW('Water Data'!G177))),'Data Summary'!CD183="Yes"),OFFSET('Water Data'!$G$9,0,10*ROW('Water Data'!G177)),NA())</f>
        <v>#N/A</v>
      </c>
      <c r="P183" s="504" t="e">
        <f ca="1">+IF(AND(ISNUMBER(OFFSET('Water Data'!$H$4,0,10*ROW('Water Data'!H177))),'Data Summary'!CE183="Yes"),100-OFFSET('Water Data'!$H$4,0,10*ROW('Water Data'!H177)),NA())</f>
        <v>#N/A</v>
      </c>
      <c r="Q183" s="504" t="e">
        <f ca="1">+IF(AND(ISNUMBER(OFFSET('Water Data'!$H$6,0,10*ROW('Water Data'!H177))),'Data Summary'!CF183="Yes"),OFFSET('Water Data'!$H$6,0,10*ROW('Water Data'!H177)),NA())</f>
        <v>#N/A</v>
      </c>
      <c r="R183" s="504" t="e">
        <f ca="1">+IF(AND(ISNUMBER(OFFSET('Water Data'!$H$9,0,10*ROW('Water Data'!H177))),'Data Summary'!CG183="Yes"),OFFSET('Water Data'!$H$9,0,10*ROW('Water Data'!H177)),NA())</f>
        <v>#N/A</v>
      </c>
      <c r="S183" s="504" t="e">
        <f ca="1">+IF(AND(ISNUMBER(OFFSET('Water Data'!$I$4,0,10*ROW('Water Data'!I177))),'Data Summary'!CH183="Yes"),100-OFFSET('Water Data'!$I$4,0,10*ROW('Water Data'!I177)),NA())</f>
        <v>#N/A</v>
      </c>
      <c r="T183" s="504" t="e">
        <f ca="1">+IF(AND(ISNUMBER(OFFSET('Water Data'!$I$6,0,10*ROW('Water Data'!I177))),'Data Summary'!CI183="Yes"),OFFSET('Water Data'!$I$6,0,10*ROW('Water Data'!I177)),NA())</f>
        <v>#N/A</v>
      </c>
      <c r="U183" s="504" t="e">
        <f ca="1">+IF(AND(ISNUMBER(OFFSET('Water Data'!$I$9,0,10*ROW('Water Data'!I177))),'Data Summary'!CJ183="Yes"),OFFSET('Water Data'!$I$9,0,10*ROW('Water Data'!I177)),NA())</f>
        <v>#N/A</v>
      </c>
      <c r="V183" s="505" t="e">
        <f ca="1">+IF(AND(ISNUMBER(OFFSET('Sanitation Data'!$D$4,0,10*ROW('Sanitation Data'!D177))),'Data Summary'!CK183="Yes"),100-OFFSET('Sanitation Data'!$D$4,0,10*ROW('Sanitation Data'!D177)),NA())</f>
        <v>#N/A</v>
      </c>
      <c r="W183" s="505" t="e">
        <f ca="1">+IF(AND(ISNUMBER(OFFSET('Sanitation Data'!$D$6,0,10*ROW('Sanitation Data'!D177))),'Data Summary'!CL183="Yes"),OFFSET('Sanitation Data'!$D$6,0,10*ROW('Sanitation Data'!D177)),NA())</f>
        <v>#N/A</v>
      </c>
      <c r="X183" s="505" t="e">
        <f ca="1">+IF(AND(ISNUMBER(OFFSET('Sanitation Data'!$D$10,0,10*ROW('Sanitation Data'!D177))),'Data Summary'!CM183="Yes"),OFFSET('Sanitation Data'!$D$10,0,10*ROW('Sanitation Data'!D177)),NA())</f>
        <v>#N/A</v>
      </c>
      <c r="Y183" s="505" t="e">
        <f ca="1">+IF(AND(ISNUMBER(OFFSET('Sanitation Data'!$D$11,0,10*ROW('Sanitation Data'!D177))),'Data Summary'!CN183="Yes"),OFFSET('Sanitation Data'!$D$11,0,10*ROW('Sanitation Data'!D177)),NA())</f>
        <v>#N/A</v>
      </c>
      <c r="Z183" s="505" t="e">
        <f ca="1">+IF(AND(ISNUMBER(OFFSET('Sanitation Data'!$D$12,0,10*ROW('Sanitation Data'!D177))),'Data Summary'!CO183="Yes"),OFFSET('Sanitation Data'!$D$12,0,10*ROW('Sanitation Data'!D177)),NA())</f>
        <v>#N/A</v>
      </c>
      <c r="AA183" s="505" t="e">
        <f ca="1">+IF(AND(ISNUMBER(OFFSET('Sanitation Data'!$E$4,0,10*ROW('Sanitation Data'!E177))),'Data Summary'!CP183="Yes"),100-OFFSET('Sanitation Data'!$E$4,0,10*ROW('Sanitation Data'!E177)),NA())</f>
        <v>#N/A</v>
      </c>
      <c r="AB183" s="505" t="e">
        <f ca="1">+IF(AND(ISNUMBER(OFFSET('Sanitation Data'!$E$6,0,10*ROW('Sanitation Data'!E177))),'Data Summary'!CQ183="Yes"),OFFSET('Sanitation Data'!$E$6,0,10*ROW('Sanitation Data'!E177)),NA())</f>
        <v>#N/A</v>
      </c>
      <c r="AC183" s="505" t="e">
        <f ca="1">+IF(AND(ISNUMBER(OFFSET('Sanitation Data'!$E$10,0,10*ROW('Sanitation Data'!E177))),'Data Summary'!CR183="Yes"),OFFSET('Sanitation Data'!$E$10,0,10*ROW('Sanitation Data'!E177)),NA())</f>
        <v>#N/A</v>
      </c>
      <c r="AD183" s="505" t="e">
        <f ca="1">+IF(AND(ISNUMBER(OFFSET('Sanitation Data'!$E$11,0,10*ROW('Sanitation Data'!E177))),'Data Summary'!CS183="Yes"),OFFSET('Sanitation Data'!$E$11,0,10*ROW('Sanitation Data'!E177)),NA())</f>
        <v>#N/A</v>
      </c>
      <c r="AE183" s="505" t="e">
        <f ca="1">+IF(AND(ISNUMBER(OFFSET('Sanitation Data'!$E$12,0,10*ROW('Sanitation Data'!E177))),'Data Summary'!CT183="Yes"),OFFSET('Sanitation Data'!$E$12,0,10*ROW('Sanitation Data'!E177)),NA())</f>
        <v>#N/A</v>
      </c>
      <c r="AF183" s="505" t="e">
        <f ca="1">+IF(AND(ISNUMBER(OFFSET('Sanitation Data'!$F$4,0,10*ROW('Sanitation Data'!F177))),'Data Summary'!CU183="Yes"),100-OFFSET('Sanitation Data'!$F$4,0,10*ROW('Sanitation Data'!F177)),NA())</f>
        <v>#N/A</v>
      </c>
      <c r="AG183" s="505" t="e">
        <f ca="1">+IF(AND(ISNUMBER(OFFSET('Sanitation Data'!$F$6,0,10*ROW('Sanitation Data'!F177))),'Data Summary'!CV183="Yes"),OFFSET('Sanitation Data'!$F$6,0,10*ROW('Sanitation Data'!F177)),NA())</f>
        <v>#N/A</v>
      </c>
      <c r="AH183" s="505" t="e">
        <f ca="1">+IF(AND(ISNUMBER(OFFSET('Sanitation Data'!$F$10,0,10*ROW('Sanitation Data'!F177))),'Data Summary'!CW183="Yes"),OFFSET('Sanitation Data'!$F$10,0,10*ROW('Sanitation Data'!F177)),NA())</f>
        <v>#N/A</v>
      </c>
      <c r="AI183" s="505" t="e">
        <f ca="1">+IF(AND(ISNUMBER(OFFSET('Sanitation Data'!$F$11,0,10*ROW('Sanitation Data'!F177))),'Data Summary'!CX183="Yes"),OFFSET('Sanitation Data'!$F$11,0,10*ROW('Sanitation Data'!F177)),NA())</f>
        <v>#N/A</v>
      </c>
      <c r="AJ183" s="505" t="e">
        <f ca="1">+IF(AND(ISNUMBER(OFFSET('Sanitation Data'!$F$12,0,10*ROW('Sanitation Data'!F177))),'Data Summary'!CY183="Yes"),OFFSET('Sanitation Data'!$F$12,0,10*ROW('Sanitation Data'!F177)),NA())</f>
        <v>#N/A</v>
      </c>
      <c r="AK183" s="505" t="e">
        <f ca="1">+IF(AND(ISNUMBER(OFFSET('Sanitation Data'!$G$4,0,10*ROW('Sanitation Data'!G177))),'Data Summary'!CZ183="Yes"),100-OFFSET('Sanitation Data'!$G$4,0,10*ROW('Sanitation Data'!G177)),NA())</f>
        <v>#N/A</v>
      </c>
      <c r="AL183" s="505" t="e">
        <f ca="1">+IF(AND(ISNUMBER(OFFSET('Sanitation Data'!$G$6,0,10*ROW('Sanitation Data'!G177))),'Data Summary'!DA183="Yes"),OFFSET('Sanitation Data'!$G$6,0,10*ROW('Sanitation Data'!G177)),NA())</f>
        <v>#N/A</v>
      </c>
      <c r="AM183" s="505" t="e">
        <f ca="1">+IF(AND(ISNUMBER(OFFSET('Sanitation Data'!$G$10,0,10*ROW('Sanitation Data'!G177))),'Data Summary'!DB183="Yes"),OFFSET('Sanitation Data'!$G$10,0,10*ROW('Sanitation Data'!G177)),NA())</f>
        <v>#N/A</v>
      </c>
      <c r="AN183" s="505" t="e">
        <f ca="1">+IF(AND(ISNUMBER(OFFSET('Sanitation Data'!$G$11,0,10*ROW('Sanitation Data'!G177))),'Data Summary'!DC183="Yes"),OFFSET('Sanitation Data'!$G$11,0,10*ROW('Sanitation Data'!G177)),NA())</f>
        <v>#N/A</v>
      </c>
      <c r="AO183" s="505" t="e">
        <f ca="1">+IF(AND(ISNUMBER(OFFSET('Sanitation Data'!$G$12,0,10*ROW('Sanitation Data'!G177))),'Data Summary'!DD183="Yes"),OFFSET('Sanitation Data'!$G$12,0,10*ROW('Sanitation Data'!G177)),NA())</f>
        <v>#N/A</v>
      </c>
      <c r="AP183" s="505" t="e">
        <f ca="1">+IF(AND(ISNUMBER(OFFSET('Sanitation Data'!$H$4,0,10*ROW('Sanitation Data'!H177))),'Data Summary'!DE183="Yes"),100-OFFSET('Sanitation Data'!$H$4,0,10*ROW('Sanitation Data'!H177)),NA())</f>
        <v>#N/A</v>
      </c>
      <c r="AQ183" s="505" t="e">
        <f ca="1">+IF(AND(ISNUMBER(OFFSET('Sanitation Data'!$H$6,0,10*ROW('Sanitation Data'!H177))),'Data Summary'!DF183="Yes"),OFFSET('Sanitation Data'!$H$6,0,10*ROW('Sanitation Data'!H177)),NA())</f>
        <v>#N/A</v>
      </c>
      <c r="AR183" s="505" t="e">
        <f ca="1">+IF(AND(ISNUMBER(OFFSET('Sanitation Data'!$H$10,0,10*ROW('Sanitation Data'!H177))),'Data Summary'!DG183="Yes"),OFFSET('Sanitation Data'!$H$10,0,10*ROW('Sanitation Data'!H177)),NA())</f>
        <v>#N/A</v>
      </c>
      <c r="AS183" s="505" t="e">
        <f ca="1">+IF(AND(ISNUMBER(OFFSET('Sanitation Data'!$H$11,0,10*ROW('Sanitation Data'!H177))),'Data Summary'!DH183="Yes"),OFFSET('Sanitation Data'!$H$11,0,10*ROW('Sanitation Data'!H177)),NA())</f>
        <v>#N/A</v>
      </c>
      <c r="AT183" s="505" t="e">
        <f ca="1">+IF(AND(ISNUMBER(OFFSET('Sanitation Data'!$H$12,0,10*ROW('Sanitation Data'!H177))),'Data Summary'!DI183="Yes"),OFFSET('Sanitation Data'!$H$12,0,10*ROW('Sanitation Data'!H177)),NA())</f>
        <v>#N/A</v>
      </c>
      <c r="AU183" s="505" t="e">
        <f ca="1">+IF(AND(ISNUMBER(OFFSET('Sanitation Data'!$I$4,0,10*ROW('Sanitation Data'!I177))),'Data Summary'!DJ183="Yes"),100-OFFSET('Sanitation Data'!$I$4,0,10*ROW('Sanitation Data'!I177)),NA())</f>
        <v>#N/A</v>
      </c>
      <c r="AV183" s="505" t="e">
        <f ca="1">+IF(AND(ISNUMBER(OFFSET('Sanitation Data'!$I$6,0,10*ROW('Sanitation Data'!I177))),'Data Summary'!DK183="Yes"),OFFSET('Sanitation Data'!$I$6,0,10*ROW('Sanitation Data'!I177)),NA())</f>
        <v>#N/A</v>
      </c>
      <c r="AW183" s="505" t="e">
        <f ca="1">+IF(AND(ISNUMBER(OFFSET('Sanitation Data'!$I$10,0,10*ROW('Sanitation Data'!I177))),'Data Summary'!DL183="Yes"),OFFSET('Sanitation Data'!$I$10,0,10*ROW('Sanitation Data'!I177)),NA())</f>
        <v>#N/A</v>
      </c>
      <c r="AX183" s="505" t="e">
        <f ca="1">+IF(AND(ISNUMBER(OFFSET('Sanitation Data'!$I$11,0,10*ROW('Sanitation Data'!I177))),'Data Summary'!DM183="Yes"),OFFSET('Sanitation Data'!$I$11,0,10*ROW('Sanitation Data'!I177)),NA())</f>
        <v>#N/A</v>
      </c>
      <c r="AY183" s="505" t="e">
        <f ca="1">+IF(AND(ISNUMBER(OFFSET('Sanitation Data'!$I$12,0,10*ROW('Sanitation Data'!I177))),'Data Summary'!DN183="Yes"),OFFSET('Sanitation Data'!$I$12,0,10*ROW('Sanitation Data'!I177)),NA())</f>
        <v>#N/A</v>
      </c>
      <c r="AZ183" s="506" t="e">
        <f ca="1">+IF(AND(ISNUMBER(OFFSET('Hygiene Data'!$D$5,0,10*ROW('Hygiene Data'!D177))),'Data Summary'!DO183="Yes"),OFFSET('Hygiene Data'!$D$5,0,10*ROW('Hygiene Data'!D177)),NA())</f>
        <v>#N/A</v>
      </c>
      <c r="BA183" s="506" t="e">
        <f ca="1">+IF(AND(ISNUMBER(OFFSET('Hygiene Data'!$D$7,0,10*ROW('Hygiene Data'!D177))),'Data Summary'!DP183="Yes"),OFFSET('Hygiene Data'!$D$7,0,10*ROW('Hygiene Data'!D177)),NA())</f>
        <v>#N/A</v>
      </c>
      <c r="BB183" s="506" t="e">
        <f ca="1">+IF(AND(ISNUMBER(OFFSET('Hygiene Data'!$D$9,0,10*ROW('Hygiene Data'!D177))),'Data Summary'!DQ183="Yes"),OFFSET('Hygiene Data'!$D$9,0,10*ROW('Hygiene Data'!D177)),NA())</f>
        <v>#N/A</v>
      </c>
      <c r="BC183" s="506" t="e">
        <f ca="1">+IF(AND(ISNUMBER(OFFSET('Hygiene Data'!$E$5,0,10*ROW('Hygiene Data'!E177))),'Data Summary'!DR183="Yes"),OFFSET('Hygiene Data'!$E$5,0,10*ROW('Hygiene Data'!E177)),NA())</f>
        <v>#N/A</v>
      </c>
      <c r="BD183" s="506" t="e">
        <f ca="1">+IF(AND(ISNUMBER(OFFSET('Hygiene Data'!$E$7,0,10*ROW('Hygiene Data'!E177))),'Data Summary'!DS183="Yes"),OFFSET('Hygiene Data'!$E$7,0,10*ROW('Hygiene Data'!E177)),NA())</f>
        <v>#N/A</v>
      </c>
      <c r="BE183" s="506" t="e">
        <f ca="1">+IF(AND(ISNUMBER(OFFSET('Hygiene Data'!$E$9,0,10*ROW('Hygiene Data'!E177))),'Data Summary'!DT183="Yes"),OFFSET('Hygiene Data'!$E$9,0,10*ROW('Hygiene Data'!E177)),NA())</f>
        <v>#N/A</v>
      </c>
      <c r="BF183" s="506" t="e">
        <f ca="1">+IF(AND(ISNUMBER(OFFSET('Hygiene Data'!$F$5,0,10*ROW('Hygiene Data'!F177))),'Data Summary'!DU183="Yes"),OFFSET('Hygiene Data'!$F$5,0,10*ROW('Hygiene Data'!F177)),NA())</f>
        <v>#N/A</v>
      </c>
      <c r="BG183" s="506" t="e">
        <f ca="1">+IF(AND(ISNUMBER(OFFSET('Hygiene Data'!$F$7,0,10*ROW('Hygiene Data'!F177))),'Data Summary'!DV183="Yes"),OFFSET('Hygiene Data'!$F$7,0,10*ROW('Hygiene Data'!F177)),NA())</f>
        <v>#N/A</v>
      </c>
      <c r="BH183" s="506" t="e">
        <f ca="1">+IF(AND(ISNUMBER(OFFSET('Hygiene Data'!$F$9,0,10*ROW('Hygiene Data'!F177))),'Data Summary'!DW183="Yes"),OFFSET('Hygiene Data'!$F$9,0,10*ROW('Hygiene Data'!F177)),NA())</f>
        <v>#N/A</v>
      </c>
      <c r="BI183" s="506" t="e">
        <f ca="1">+IF(AND(ISNUMBER(OFFSET('Hygiene Data'!$G$5,0,10*ROW('Hygiene Data'!G177))),'Data Summary'!DX183="Yes"),OFFSET('Hygiene Data'!$G$5,0,10*ROW('Hygiene Data'!G177)),NA())</f>
        <v>#N/A</v>
      </c>
      <c r="BJ183" s="506" t="e">
        <f ca="1">+IF(AND(ISNUMBER(OFFSET('Hygiene Data'!$G$7,0,10*ROW('Hygiene Data'!G177))),'Data Summary'!DY183="Yes"),OFFSET('Hygiene Data'!$G$7,0,10*ROW('Hygiene Data'!G177)),NA())</f>
        <v>#N/A</v>
      </c>
      <c r="BK183" s="506" t="e">
        <f ca="1">+IF(AND(ISNUMBER(OFFSET('Hygiene Data'!$G$9,0,10*ROW('Hygiene Data'!G177))),'Data Summary'!DZ183="Yes"),OFFSET('Hygiene Data'!$G$9,0,10*ROW('Hygiene Data'!G177)),NA())</f>
        <v>#N/A</v>
      </c>
      <c r="BL183" s="506" t="e">
        <f ca="1">+IF(AND(ISNUMBER(OFFSET('Hygiene Data'!$H$5,0,10*ROW('Hygiene Data'!H177))),'Data Summary'!EA183="Yes"),OFFSET('Hygiene Data'!$H$5,0,10*ROW('Hygiene Data'!H177)),NA())</f>
        <v>#N/A</v>
      </c>
      <c r="BM183" s="506" t="e">
        <f ca="1">+IF(AND(ISNUMBER(OFFSET('Hygiene Data'!$H$7,0,10*ROW('Hygiene Data'!H177))),'Data Summary'!EB183="Yes"),OFFSET('Hygiene Data'!$H$7,0,10*ROW('Hygiene Data'!H177)),NA())</f>
        <v>#N/A</v>
      </c>
      <c r="BN183" s="506" t="e">
        <f ca="1">+IF(AND(ISNUMBER(OFFSET('Hygiene Data'!$H$9,0,10*ROW('Hygiene Data'!H177))),'Data Summary'!EC183="Yes"),OFFSET('Hygiene Data'!$H$9,0,10*ROW('Hygiene Data'!H177)),NA())</f>
        <v>#N/A</v>
      </c>
      <c r="BO183" s="506" t="e">
        <f ca="1">+IF(AND(ISNUMBER(OFFSET('Hygiene Data'!$I$5,0,10*ROW('Hygiene Data'!I177))),'Data Summary'!ED183="Yes"),OFFSET('Hygiene Data'!$I$5,0,10*ROW('Hygiene Data'!I177)),NA())</f>
        <v>#N/A</v>
      </c>
      <c r="BP183" s="506" t="e">
        <f ca="1">+IF(AND(ISNUMBER(OFFSET('Hygiene Data'!$I$7,0,10*ROW('Hygiene Data'!I177))),'Data Summary'!EE183="Yes"),OFFSET('Hygiene Data'!$I$7,0,10*ROW('Hygiene Data'!I177)),NA())</f>
        <v>#N/A</v>
      </c>
      <c r="BQ183" s="506" t="e">
        <f ca="1">+IF(AND(ISNUMBER(OFFSET('Hygiene Data'!$I$9,0,10*ROW('Hygiene Data'!I177))),'Data Summary'!EF183="Yes"),OFFSET('Hygiene Data'!$I$9,0,10*ROW('Hygiene Data'!I177)),NA())</f>
        <v>#N/A</v>
      </c>
    </row>
    <row r="184" spans="1:69" x14ac:dyDescent="0.25">
      <c r="A184" s="502" t="e">
        <f ca="1">+RIGHT('Data Summary'!A184,LEN('Data Summary'!A184)-9)</f>
        <v>#VALUE!</v>
      </c>
      <c r="B184" s="476" t="str">
        <f ca="1">+IF(ISTEXT('Data Summary'!B184),'Data Summary'!B184,"")</f>
        <v/>
      </c>
      <c r="C184" s="503" t="e">
        <f ca="1">+VALUE('Data Summary'!C184)</f>
        <v>#VALUE!</v>
      </c>
      <c r="D184" s="504" t="e">
        <f ca="1">+IF(AND(ISNUMBER(OFFSET('Water Data'!$D$4,0,10*ROW('Water Data'!D178))),'Data Summary'!BS184="Yes"),100-OFFSET('Water Data'!$D$4,0,10*ROW('Water Data'!D178)),NA())</f>
        <v>#N/A</v>
      </c>
      <c r="E184" s="504" t="e">
        <f ca="1">+IF(AND(ISNUMBER(OFFSET('Water Data'!$D$6,0,10*ROW('Water Data'!D178))),'Data Summary'!BT184="Yes"),OFFSET('Water Data'!$D$6,0,10*ROW('Water Data'!D178)),NA())</f>
        <v>#N/A</v>
      </c>
      <c r="F184" s="504" t="e">
        <f ca="1">+IF(AND(ISNUMBER(OFFSET('Water Data'!$D$9,0,10*ROW('Water Data'!D178))),'Data Summary'!BU184="Yes"),OFFSET('Water Data'!$D$9,0,10*ROW('Water Data'!D178)),NA())</f>
        <v>#N/A</v>
      </c>
      <c r="G184" s="504" t="e">
        <f ca="1">+IF(AND(ISNUMBER(OFFSET('Water Data'!$E$4,0,10*ROW('Water Data'!E178))),'Data Summary'!BV184="Yes"),100-OFFSET('Water Data'!$E$4,0,10*ROW('Water Data'!E178)),NA())</f>
        <v>#N/A</v>
      </c>
      <c r="H184" s="504" t="e">
        <f ca="1">+IF(AND(ISNUMBER(OFFSET('Water Data'!$E$6,0,10*ROW('Water Data'!E178))),'Data Summary'!BW184="Yes"),OFFSET('Water Data'!$E$6,0,10*ROW('Water Data'!E178)),NA())</f>
        <v>#N/A</v>
      </c>
      <c r="I184" s="504" t="e">
        <f ca="1">+IF(AND(ISNUMBER(OFFSET('Water Data'!$E$9,0,10*ROW('Water Data'!E178))),'Data Summary'!BX184="Yes"),OFFSET('Water Data'!$E$9,0,10*ROW('Water Data'!E178)),NA())</f>
        <v>#N/A</v>
      </c>
      <c r="J184" s="504" t="e">
        <f ca="1">+IF(AND(ISNUMBER(OFFSET('Water Data'!$F$4,0,10*ROW('Water Data'!F178))),'Data Summary'!BY184="Yes"),100-OFFSET('Water Data'!$F$4,0,10*ROW('Water Data'!F178)),NA())</f>
        <v>#N/A</v>
      </c>
      <c r="K184" s="504" t="e">
        <f ca="1">+IF(AND(ISNUMBER(OFFSET('Water Data'!$F$6,0,10*ROW('Water Data'!F178))),'Data Summary'!BZ184="Yes"),OFFSET('Water Data'!$F$6,0,10*ROW('Water Data'!F178)),NA())</f>
        <v>#N/A</v>
      </c>
      <c r="L184" s="504" t="e">
        <f ca="1">+IF(AND(ISNUMBER(OFFSET('Water Data'!$F$9,0,10*ROW('Water Data'!F178))),'Data Summary'!CA184="Yes"),OFFSET('Water Data'!$F$9,0,10*ROW('Water Data'!F178)),NA())</f>
        <v>#N/A</v>
      </c>
      <c r="M184" s="504" t="e">
        <f ca="1">+IF(AND(ISNUMBER(OFFSET('Water Data'!$G$4,0,10*ROW('Water Data'!G178))),'Data Summary'!CB184="Yes"),100-OFFSET('Water Data'!$G$4,0,10*ROW('Water Data'!G178)),NA())</f>
        <v>#N/A</v>
      </c>
      <c r="N184" s="504" t="e">
        <f ca="1">+IF(AND(ISNUMBER(OFFSET('Water Data'!$G$6,0,10*ROW('Water Data'!G178))),'Data Summary'!CC184="Yes"),OFFSET('Water Data'!$G$6,0,10*ROW('Water Data'!G178)),NA())</f>
        <v>#N/A</v>
      </c>
      <c r="O184" s="504" t="e">
        <f ca="1">+IF(AND(ISNUMBER(OFFSET('Water Data'!$G$9,0,10*ROW('Water Data'!G178))),'Data Summary'!CD184="Yes"),OFFSET('Water Data'!$G$9,0,10*ROW('Water Data'!G178)),NA())</f>
        <v>#N/A</v>
      </c>
      <c r="P184" s="504" t="e">
        <f ca="1">+IF(AND(ISNUMBER(OFFSET('Water Data'!$H$4,0,10*ROW('Water Data'!H178))),'Data Summary'!CE184="Yes"),100-OFFSET('Water Data'!$H$4,0,10*ROW('Water Data'!H178)),NA())</f>
        <v>#N/A</v>
      </c>
      <c r="Q184" s="504" t="e">
        <f ca="1">+IF(AND(ISNUMBER(OFFSET('Water Data'!$H$6,0,10*ROW('Water Data'!H178))),'Data Summary'!CF184="Yes"),OFFSET('Water Data'!$H$6,0,10*ROW('Water Data'!H178)),NA())</f>
        <v>#N/A</v>
      </c>
      <c r="R184" s="504" t="e">
        <f ca="1">+IF(AND(ISNUMBER(OFFSET('Water Data'!$H$9,0,10*ROW('Water Data'!H178))),'Data Summary'!CG184="Yes"),OFFSET('Water Data'!$H$9,0,10*ROW('Water Data'!H178)),NA())</f>
        <v>#N/A</v>
      </c>
      <c r="S184" s="504" t="e">
        <f ca="1">+IF(AND(ISNUMBER(OFFSET('Water Data'!$I$4,0,10*ROW('Water Data'!I178))),'Data Summary'!CH184="Yes"),100-OFFSET('Water Data'!$I$4,0,10*ROW('Water Data'!I178)),NA())</f>
        <v>#N/A</v>
      </c>
      <c r="T184" s="504" t="e">
        <f ca="1">+IF(AND(ISNUMBER(OFFSET('Water Data'!$I$6,0,10*ROW('Water Data'!I178))),'Data Summary'!CI184="Yes"),OFFSET('Water Data'!$I$6,0,10*ROW('Water Data'!I178)),NA())</f>
        <v>#N/A</v>
      </c>
      <c r="U184" s="504" t="e">
        <f ca="1">+IF(AND(ISNUMBER(OFFSET('Water Data'!$I$9,0,10*ROW('Water Data'!I178))),'Data Summary'!CJ184="Yes"),OFFSET('Water Data'!$I$9,0,10*ROW('Water Data'!I178)),NA())</f>
        <v>#N/A</v>
      </c>
      <c r="V184" s="505" t="e">
        <f ca="1">+IF(AND(ISNUMBER(OFFSET('Sanitation Data'!$D$4,0,10*ROW('Sanitation Data'!D178))),'Data Summary'!CK184="Yes"),100-OFFSET('Sanitation Data'!$D$4,0,10*ROW('Sanitation Data'!D178)),NA())</f>
        <v>#N/A</v>
      </c>
      <c r="W184" s="505" t="e">
        <f ca="1">+IF(AND(ISNUMBER(OFFSET('Sanitation Data'!$D$6,0,10*ROW('Sanitation Data'!D178))),'Data Summary'!CL184="Yes"),OFFSET('Sanitation Data'!$D$6,0,10*ROW('Sanitation Data'!D178)),NA())</f>
        <v>#N/A</v>
      </c>
      <c r="X184" s="505" t="e">
        <f ca="1">+IF(AND(ISNUMBER(OFFSET('Sanitation Data'!$D$10,0,10*ROW('Sanitation Data'!D178))),'Data Summary'!CM184="Yes"),OFFSET('Sanitation Data'!$D$10,0,10*ROW('Sanitation Data'!D178)),NA())</f>
        <v>#N/A</v>
      </c>
      <c r="Y184" s="505" t="e">
        <f ca="1">+IF(AND(ISNUMBER(OFFSET('Sanitation Data'!$D$11,0,10*ROW('Sanitation Data'!D178))),'Data Summary'!CN184="Yes"),OFFSET('Sanitation Data'!$D$11,0,10*ROW('Sanitation Data'!D178)),NA())</f>
        <v>#N/A</v>
      </c>
      <c r="Z184" s="505" t="e">
        <f ca="1">+IF(AND(ISNUMBER(OFFSET('Sanitation Data'!$D$12,0,10*ROW('Sanitation Data'!D178))),'Data Summary'!CO184="Yes"),OFFSET('Sanitation Data'!$D$12,0,10*ROW('Sanitation Data'!D178)),NA())</f>
        <v>#N/A</v>
      </c>
      <c r="AA184" s="505" t="e">
        <f ca="1">+IF(AND(ISNUMBER(OFFSET('Sanitation Data'!$E$4,0,10*ROW('Sanitation Data'!E178))),'Data Summary'!CP184="Yes"),100-OFFSET('Sanitation Data'!$E$4,0,10*ROW('Sanitation Data'!E178)),NA())</f>
        <v>#N/A</v>
      </c>
      <c r="AB184" s="505" t="e">
        <f ca="1">+IF(AND(ISNUMBER(OFFSET('Sanitation Data'!$E$6,0,10*ROW('Sanitation Data'!E178))),'Data Summary'!CQ184="Yes"),OFFSET('Sanitation Data'!$E$6,0,10*ROW('Sanitation Data'!E178)),NA())</f>
        <v>#N/A</v>
      </c>
      <c r="AC184" s="505" t="e">
        <f ca="1">+IF(AND(ISNUMBER(OFFSET('Sanitation Data'!$E$10,0,10*ROW('Sanitation Data'!E178))),'Data Summary'!CR184="Yes"),OFFSET('Sanitation Data'!$E$10,0,10*ROW('Sanitation Data'!E178)),NA())</f>
        <v>#N/A</v>
      </c>
      <c r="AD184" s="505" t="e">
        <f ca="1">+IF(AND(ISNUMBER(OFFSET('Sanitation Data'!$E$11,0,10*ROW('Sanitation Data'!E178))),'Data Summary'!CS184="Yes"),OFFSET('Sanitation Data'!$E$11,0,10*ROW('Sanitation Data'!E178)),NA())</f>
        <v>#N/A</v>
      </c>
      <c r="AE184" s="505" t="e">
        <f ca="1">+IF(AND(ISNUMBER(OFFSET('Sanitation Data'!$E$12,0,10*ROW('Sanitation Data'!E178))),'Data Summary'!CT184="Yes"),OFFSET('Sanitation Data'!$E$12,0,10*ROW('Sanitation Data'!E178)),NA())</f>
        <v>#N/A</v>
      </c>
      <c r="AF184" s="505" t="e">
        <f ca="1">+IF(AND(ISNUMBER(OFFSET('Sanitation Data'!$F$4,0,10*ROW('Sanitation Data'!F178))),'Data Summary'!CU184="Yes"),100-OFFSET('Sanitation Data'!$F$4,0,10*ROW('Sanitation Data'!F178)),NA())</f>
        <v>#N/A</v>
      </c>
      <c r="AG184" s="505" t="e">
        <f ca="1">+IF(AND(ISNUMBER(OFFSET('Sanitation Data'!$F$6,0,10*ROW('Sanitation Data'!F178))),'Data Summary'!CV184="Yes"),OFFSET('Sanitation Data'!$F$6,0,10*ROW('Sanitation Data'!F178)),NA())</f>
        <v>#N/A</v>
      </c>
      <c r="AH184" s="505" t="e">
        <f ca="1">+IF(AND(ISNUMBER(OFFSET('Sanitation Data'!$F$10,0,10*ROW('Sanitation Data'!F178))),'Data Summary'!CW184="Yes"),OFFSET('Sanitation Data'!$F$10,0,10*ROW('Sanitation Data'!F178)),NA())</f>
        <v>#N/A</v>
      </c>
      <c r="AI184" s="505" t="e">
        <f ca="1">+IF(AND(ISNUMBER(OFFSET('Sanitation Data'!$F$11,0,10*ROW('Sanitation Data'!F178))),'Data Summary'!CX184="Yes"),OFFSET('Sanitation Data'!$F$11,0,10*ROW('Sanitation Data'!F178)),NA())</f>
        <v>#N/A</v>
      </c>
      <c r="AJ184" s="505" t="e">
        <f ca="1">+IF(AND(ISNUMBER(OFFSET('Sanitation Data'!$F$12,0,10*ROW('Sanitation Data'!F178))),'Data Summary'!CY184="Yes"),OFFSET('Sanitation Data'!$F$12,0,10*ROW('Sanitation Data'!F178)),NA())</f>
        <v>#N/A</v>
      </c>
      <c r="AK184" s="505" t="e">
        <f ca="1">+IF(AND(ISNUMBER(OFFSET('Sanitation Data'!$G$4,0,10*ROW('Sanitation Data'!G178))),'Data Summary'!CZ184="Yes"),100-OFFSET('Sanitation Data'!$G$4,0,10*ROW('Sanitation Data'!G178)),NA())</f>
        <v>#N/A</v>
      </c>
      <c r="AL184" s="505" t="e">
        <f ca="1">+IF(AND(ISNUMBER(OFFSET('Sanitation Data'!$G$6,0,10*ROW('Sanitation Data'!G178))),'Data Summary'!DA184="Yes"),OFFSET('Sanitation Data'!$G$6,0,10*ROW('Sanitation Data'!G178)),NA())</f>
        <v>#N/A</v>
      </c>
      <c r="AM184" s="505" t="e">
        <f ca="1">+IF(AND(ISNUMBER(OFFSET('Sanitation Data'!$G$10,0,10*ROW('Sanitation Data'!G178))),'Data Summary'!DB184="Yes"),OFFSET('Sanitation Data'!$G$10,0,10*ROW('Sanitation Data'!G178)),NA())</f>
        <v>#N/A</v>
      </c>
      <c r="AN184" s="505" t="e">
        <f ca="1">+IF(AND(ISNUMBER(OFFSET('Sanitation Data'!$G$11,0,10*ROW('Sanitation Data'!G178))),'Data Summary'!DC184="Yes"),OFFSET('Sanitation Data'!$G$11,0,10*ROW('Sanitation Data'!G178)),NA())</f>
        <v>#N/A</v>
      </c>
      <c r="AO184" s="505" t="e">
        <f ca="1">+IF(AND(ISNUMBER(OFFSET('Sanitation Data'!$G$12,0,10*ROW('Sanitation Data'!G178))),'Data Summary'!DD184="Yes"),OFFSET('Sanitation Data'!$G$12,0,10*ROW('Sanitation Data'!G178)),NA())</f>
        <v>#N/A</v>
      </c>
      <c r="AP184" s="505" t="e">
        <f ca="1">+IF(AND(ISNUMBER(OFFSET('Sanitation Data'!$H$4,0,10*ROW('Sanitation Data'!H178))),'Data Summary'!DE184="Yes"),100-OFFSET('Sanitation Data'!$H$4,0,10*ROW('Sanitation Data'!H178)),NA())</f>
        <v>#N/A</v>
      </c>
      <c r="AQ184" s="505" t="e">
        <f ca="1">+IF(AND(ISNUMBER(OFFSET('Sanitation Data'!$H$6,0,10*ROW('Sanitation Data'!H178))),'Data Summary'!DF184="Yes"),OFFSET('Sanitation Data'!$H$6,0,10*ROW('Sanitation Data'!H178)),NA())</f>
        <v>#N/A</v>
      </c>
      <c r="AR184" s="505" t="e">
        <f ca="1">+IF(AND(ISNUMBER(OFFSET('Sanitation Data'!$H$10,0,10*ROW('Sanitation Data'!H178))),'Data Summary'!DG184="Yes"),OFFSET('Sanitation Data'!$H$10,0,10*ROW('Sanitation Data'!H178)),NA())</f>
        <v>#N/A</v>
      </c>
      <c r="AS184" s="505" t="e">
        <f ca="1">+IF(AND(ISNUMBER(OFFSET('Sanitation Data'!$H$11,0,10*ROW('Sanitation Data'!H178))),'Data Summary'!DH184="Yes"),OFFSET('Sanitation Data'!$H$11,0,10*ROW('Sanitation Data'!H178)),NA())</f>
        <v>#N/A</v>
      </c>
      <c r="AT184" s="505" t="e">
        <f ca="1">+IF(AND(ISNUMBER(OFFSET('Sanitation Data'!$H$12,0,10*ROW('Sanitation Data'!H178))),'Data Summary'!DI184="Yes"),OFFSET('Sanitation Data'!$H$12,0,10*ROW('Sanitation Data'!H178)),NA())</f>
        <v>#N/A</v>
      </c>
      <c r="AU184" s="505" t="e">
        <f ca="1">+IF(AND(ISNUMBER(OFFSET('Sanitation Data'!$I$4,0,10*ROW('Sanitation Data'!I178))),'Data Summary'!DJ184="Yes"),100-OFFSET('Sanitation Data'!$I$4,0,10*ROW('Sanitation Data'!I178)),NA())</f>
        <v>#N/A</v>
      </c>
      <c r="AV184" s="505" t="e">
        <f ca="1">+IF(AND(ISNUMBER(OFFSET('Sanitation Data'!$I$6,0,10*ROW('Sanitation Data'!I178))),'Data Summary'!DK184="Yes"),OFFSET('Sanitation Data'!$I$6,0,10*ROW('Sanitation Data'!I178)),NA())</f>
        <v>#N/A</v>
      </c>
      <c r="AW184" s="505" t="e">
        <f ca="1">+IF(AND(ISNUMBER(OFFSET('Sanitation Data'!$I$10,0,10*ROW('Sanitation Data'!I178))),'Data Summary'!DL184="Yes"),OFFSET('Sanitation Data'!$I$10,0,10*ROW('Sanitation Data'!I178)),NA())</f>
        <v>#N/A</v>
      </c>
      <c r="AX184" s="505" t="e">
        <f ca="1">+IF(AND(ISNUMBER(OFFSET('Sanitation Data'!$I$11,0,10*ROW('Sanitation Data'!I178))),'Data Summary'!DM184="Yes"),OFFSET('Sanitation Data'!$I$11,0,10*ROW('Sanitation Data'!I178)),NA())</f>
        <v>#N/A</v>
      </c>
      <c r="AY184" s="505" t="e">
        <f ca="1">+IF(AND(ISNUMBER(OFFSET('Sanitation Data'!$I$12,0,10*ROW('Sanitation Data'!I178))),'Data Summary'!DN184="Yes"),OFFSET('Sanitation Data'!$I$12,0,10*ROW('Sanitation Data'!I178)),NA())</f>
        <v>#N/A</v>
      </c>
      <c r="AZ184" s="506" t="e">
        <f ca="1">+IF(AND(ISNUMBER(OFFSET('Hygiene Data'!$D$5,0,10*ROW('Hygiene Data'!D178))),'Data Summary'!DO184="Yes"),OFFSET('Hygiene Data'!$D$5,0,10*ROW('Hygiene Data'!D178)),NA())</f>
        <v>#N/A</v>
      </c>
      <c r="BA184" s="506" t="e">
        <f ca="1">+IF(AND(ISNUMBER(OFFSET('Hygiene Data'!$D$7,0,10*ROW('Hygiene Data'!D178))),'Data Summary'!DP184="Yes"),OFFSET('Hygiene Data'!$D$7,0,10*ROW('Hygiene Data'!D178)),NA())</f>
        <v>#N/A</v>
      </c>
      <c r="BB184" s="506" t="e">
        <f ca="1">+IF(AND(ISNUMBER(OFFSET('Hygiene Data'!$D$9,0,10*ROW('Hygiene Data'!D178))),'Data Summary'!DQ184="Yes"),OFFSET('Hygiene Data'!$D$9,0,10*ROW('Hygiene Data'!D178)),NA())</f>
        <v>#N/A</v>
      </c>
      <c r="BC184" s="506" t="e">
        <f ca="1">+IF(AND(ISNUMBER(OFFSET('Hygiene Data'!$E$5,0,10*ROW('Hygiene Data'!E178))),'Data Summary'!DR184="Yes"),OFFSET('Hygiene Data'!$E$5,0,10*ROW('Hygiene Data'!E178)),NA())</f>
        <v>#N/A</v>
      </c>
      <c r="BD184" s="506" t="e">
        <f ca="1">+IF(AND(ISNUMBER(OFFSET('Hygiene Data'!$E$7,0,10*ROW('Hygiene Data'!E178))),'Data Summary'!DS184="Yes"),OFFSET('Hygiene Data'!$E$7,0,10*ROW('Hygiene Data'!E178)),NA())</f>
        <v>#N/A</v>
      </c>
      <c r="BE184" s="506" t="e">
        <f ca="1">+IF(AND(ISNUMBER(OFFSET('Hygiene Data'!$E$9,0,10*ROW('Hygiene Data'!E178))),'Data Summary'!DT184="Yes"),OFFSET('Hygiene Data'!$E$9,0,10*ROW('Hygiene Data'!E178)),NA())</f>
        <v>#N/A</v>
      </c>
      <c r="BF184" s="506" t="e">
        <f ca="1">+IF(AND(ISNUMBER(OFFSET('Hygiene Data'!$F$5,0,10*ROW('Hygiene Data'!F178))),'Data Summary'!DU184="Yes"),OFFSET('Hygiene Data'!$F$5,0,10*ROW('Hygiene Data'!F178)),NA())</f>
        <v>#N/A</v>
      </c>
      <c r="BG184" s="506" t="e">
        <f ca="1">+IF(AND(ISNUMBER(OFFSET('Hygiene Data'!$F$7,0,10*ROW('Hygiene Data'!F178))),'Data Summary'!DV184="Yes"),OFFSET('Hygiene Data'!$F$7,0,10*ROW('Hygiene Data'!F178)),NA())</f>
        <v>#N/A</v>
      </c>
      <c r="BH184" s="506" t="e">
        <f ca="1">+IF(AND(ISNUMBER(OFFSET('Hygiene Data'!$F$9,0,10*ROW('Hygiene Data'!F178))),'Data Summary'!DW184="Yes"),OFFSET('Hygiene Data'!$F$9,0,10*ROW('Hygiene Data'!F178)),NA())</f>
        <v>#N/A</v>
      </c>
      <c r="BI184" s="506" t="e">
        <f ca="1">+IF(AND(ISNUMBER(OFFSET('Hygiene Data'!$G$5,0,10*ROW('Hygiene Data'!G178))),'Data Summary'!DX184="Yes"),OFFSET('Hygiene Data'!$G$5,0,10*ROW('Hygiene Data'!G178)),NA())</f>
        <v>#N/A</v>
      </c>
      <c r="BJ184" s="506" t="e">
        <f ca="1">+IF(AND(ISNUMBER(OFFSET('Hygiene Data'!$G$7,0,10*ROW('Hygiene Data'!G178))),'Data Summary'!DY184="Yes"),OFFSET('Hygiene Data'!$G$7,0,10*ROW('Hygiene Data'!G178)),NA())</f>
        <v>#N/A</v>
      </c>
      <c r="BK184" s="506" t="e">
        <f ca="1">+IF(AND(ISNUMBER(OFFSET('Hygiene Data'!$G$9,0,10*ROW('Hygiene Data'!G178))),'Data Summary'!DZ184="Yes"),OFFSET('Hygiene Data'!$G$9,0,10*ROW('Hygiene Data'!G178)),NA())</f>
        <v>#N/A</v>
      </c>
      <c r="BL184" s="506" t="e">
        <f ca="1">+IF(AND(ISNUMBER(OFFSET('Hygiene Data'!$H$5,0,10*ROW('Hygiene Data'!H178))),'Data Summary'!EA184="Yes"),OFFSET('Hygiene Data'!$H$5,0,10*ROW('Hygiene Data'!H178)),NA())</f>
        <v>#N/A</v>
      </c>
      <c r="BM184" s="506" t="e">
        <f ca="1">+IF(AND(ISNUMBER(OFFSET('Hygiene Data'!$H$7,0,10*ROW('Hygiene Data'!H178))),'Data Summary'!EB184="Yes"),OFFSET('Hygiene Data'!$H$7,0,10*ROW('Hygiene Data'!H178)),NA())</f>
        <v>#N/A</v>
      </c>
      <c r="BN184" s="506" t="e">
        <f ca="1">+IF(AND(ISNUMBER(OFFSET('Hygiene Data'!$H$9,0,10*ROW('Hygiene Data'!H178))),'Data Summary'!EC184="Yes"),OFFSET('Hygiene Data'!$H$9,0,10*ROW('Hygiene Data'!H178)),NA())</f>
        <v>#N/A</v>
      </c>
      <c r="BO184" s="506" t="e">
        <f ca="1">+IF(AND(ISNUMBER(OFFSET('Hygiene Data'!$I$5,0,10*ROW('Hygiene Data'!I178))),'Data Summary'!ED184="Yes"),OFFSET('Hygiene Data'!$I$5,0,10*ROW('Hygiene Data'!I178)),NA())</f>
        <v>#N/A</v>
      </c>
      <c r="BP184" s="506" t="e">
        <f ca="1">+IF(AND(ISNUMBER(OFFSET('Hygiene Data'!$I$7,0,10*ROW('Hygiene Data'!I178))),'Data Summary'!EE184="Yes"),OFFSET('Hygiene Data'!$I$7,0,10*ROW('Hygiene Data'!I178)),NA())</f>
        <v>#N/A</v>
      </c>
      <c r="BQ184" s="506" t="e">
        <f ca="1">+IF(AND(ISNUMBER(OFFSET('Hygiene Data'!$I$9,0,10*ROW('Hygiene Data'!I178))),'Data Summary'!EF184="Yes"),OFFSET('Hygiene Data'!$I$9,0,10*ROW('Hygiene Data'!I178)),NA())</f>
        <v>#N/A</v>
      </c>
    </row>
    <row r="185" spans="1:69" x14ac:dyDescent="0.25">
      <c r="A185" s="502" t="e">
        <f ca="1">+RIGHT('Data Summary'!A185,LEN('Data Summary'!A185)-9)</f>
        <v>#VALUE!</v>
      </c>
      <c r="B185" s="476" t="str">
        <f ca="1">+IF(ISTEXT('Data Summary'!B185),'Data Summary'!B185,"")</f>
        <v/>
      </c>
      <c r="C185" s="503" t="e">
        <f ca="1">+VALUE('Data Summary'!C185)</f>
        <v>#VALUE!</v>
      </c>
      <c r="D185" s="504" t="e">
        <f ca="1">+IF(AND(ISNUMBER(OFFSET('Water Data'!$D$4,0,10*ROW('Water Data'!D179))),'Data Summary'!BS185="Yes"),100-OFFSET('Water Data'!$D$4,0,10*ROW('Water Data'!D179)),NA())</f>
        <v>#N/A</v>
      </c>
      <c r="E185" s="504" t="e">
        <f ca="1">+IF(AND(ISNUMBER(OFFSET('Water Data'!$D$6,0,10*ROW('Water Data'!D179))),'Data Summary'!BT185="Yes"),OFFSET('Water Data'!$D$6,0,10*ROW('Water Data'!D179)),NA())</f>
        <v>#N/A</v>
      </c>
      <c r="F185" s="504" t="e">
        <f ca="1">+IF(AND(ISNUMBER(OFFSET('Water Data'!$D$9,0,10*ROW('Water Data'!D179))),'Data Summary'!BU185="Yes"),OFFSET('Water Data'!$D$9,0,10*ROW('Water Data'!D179)),NA())</f>
        <v>#N/A</v>
      </c>
      <c r="G185" s="504" t="e">
        <f ca="1">+IF(AND(ISNUMBER(OFFSET('Water Data'!$E$4,0,10*ROW('Water Data'!E179))),'Data Summary'!BV185="Yes"),100-OFFSET('Water Data'!$E$4,0,10*ROW('Water Data'!E179)),NA())</f>
        <v>#N/A</v>
      </c>
      <c r="H185" s="504" t="e">
        <f ca="1">+IF(AND(ISNUMBER(OFFSET('Water Data'!$E$6,0,10*ROW('Water Data'!E179))),'Data Summary'!BW185="Yes"),OFFSET('Water Data'!$E$6,0,10*ROW('Water Data'!E179)),NA())</f>
        <v>#N/A</v>
      </c>
      <c r="I185" s="504" t="e">
        <f ca="1">+IF(AND(ISNUMBER(OFFSET('Water Data'!$E$9,0,10*ROW('Water Data'!E179))),'Data Summary'!BX185="Yes"),OFFSET('Water Data'!$E$9,0,10*ROW('Water Data'!E179)),NA())</f>
        <v>#N/A</v>
      </c>
      <c r="J185" s="504" t="e">
        <f ca="1">+IF(AND(ISNUMBER(OFFSET('Water Data'!$F$4,0,10*ROW('Water Data'!F179))),'Data Summary'!BY185="Yes"),100-OFFSET('Water Data'!$F$4,0,10*ROW('Water Data'!F179)),NA())</f>
        <v>#N/A</v>
      </c>
      <c r="K185" s="504" t="e">
        <f ca="1">+IF(AND(ISNUMBER(OFFSET('Water Data'!$F$6,0,10*ROW('Water Data'!F179))),'Data Summary'!BZ185="Yes"),OFFSET('Water Data'!$F$6,0,10*ROW('Water Data'!F179)),NA())</f>
        <v>#N/A</v>
      </c>
      <c r="L185" s="504" t="e">
        <f ca="1">+IF(AND(ISNUMBER(OFFSET('Water Data'!$F$9,0,10*ROW('Water Data'!F179))),'Data Summary'!CA185="Yes"),OFFSET('Water Data'!$F$9,0,10*ROW('Water Data'!F179)),NA())</f>
        <v>#N/A</v>
      </c>
      <c r="M185" s="504" t="e">
        <f ca="1">+IF(AND(ISNUMBER(OFFSET('Water Data'!$G$4,0,10*ROW('Water Data'!G179))),'Data Summary'!CB185="Yes"),100-OFFSET('Water Data'!$G$4,0,10*ROW('Water Data'!G179)),NA())</f>
        <v>#N/A</v>
      </c>
      <c r="N185" s="504" t="e">
        <f ca="1">+IF(AND(ISNUMBER(OFFSET('Water Data'!$G$6,0,10*ROW('Water Data'!G179))),'Data Summary'!CC185="Yes"),OFFSET('Water Data'!$G$6,0,10*ROW('Water Data'!G179)),NA())</f>
        <v>#N/A</v>
      </c>
      <c r="O185" s="504" t="e">
        <f ca="1">+IF(AND(ISNUMBER(OFFSET('Water Data'!$G$9,0,10*ROW('Water Data'!G179))),'Data Summary'!CD185="Yes"),OFFSET('Water Data'!$G$9,0,10*ROW('Water Data'!G179)),NA())</f>
        <v>#N/A</v>
      </c>
      <c r="P185" s="504" t="e">
        <f ca="1">+IF(AND(ISNUMBER(OFFSET('Water Data'!$H$4,0,10*ROW('Water Data'!H179))),'Data Summary'!CE185="Yes"),100-OFFSET('Water Data'!$H$4,0,10*ROW('Water Data'!H179)),NA())</f>
        <v>#N/A</v>
      </c>
      <c r="Q185" s="504" t="e">
        <f ca="1">+IF(AND(ISNUMBER(OFFSET('Water Data'!$H$6,0,10*ROW('Water Data'!H179))),'Data Summary'!CF185="Yes"),OFFSET('Water Data'!$H$6,0,10*ROW('Water Data'!H179)),NA())</f>
        <v>#N/A</v>
      </c>
      <c r="R185" s="504" t="e">
        <f ca="1">+IF(AND(ISNUMBER(OFFSET('Water Data'!$H$9,0,10*ROW('Water Data'!H179))),'Data Summary'!CG185="Yes"),OFFSET('Water Data'!$H$9,0,10*ROW('Water Data'!H179)),NA())</f>
        <v>#N/A</v>
      </c>
      <c r="S185" s="504" t="e">
        <f ca="1">+IF(AND(ISNUMBER(OFFSET('Water Data'!$I$4,0,10*ROW('Water Data'!I179))),'Data Summary'!CH185="Yes"),100-OFFSET('Water Data'!$I$4,0,10*ROW('Water Data'!I179)),NA())</f>
        <v>#N/A</v>
      </c>
      <c r="T185" s="504" t="e">
        <f ca="1">+IF(AND(ISNUMBER(OFFSET('Water Data'!$I$6,0,10*ROW('Water Data'!I179))),'Data Summary'!CI185="Yes"),OFFSET('Water Data'!$I$6,0,10*ROW('Water Data'!I179)),NA())</f>
        <v>#N/A</v>
      </c>
      <c r="U185" s="504" t="e">
        <f ca="1">+IF(AND(ISNUMBER(OFFSET('Water Data'!$I$9,0,10*ROW('Water Data'!I179))),'Data Summary'!CJ185="Yes"),OFFSET('Water Data'!$I$9,0,10*ROW('Water Data'!I179)),NA())</f>
        <v>#N/A</v>
      </c>
      <c r="V185" s="505" t="e">
        <f ca="1">+IF(AND(ISNUMBER(OFFSET('Sanitation Data'!$D$4,0,10*ROW('Sanitation Data'!D179))),'Data Summary'!CK185="Yes"),100-OFFSET('Sanitation Data'!$D$4,0,10*ROW('Sanitation Data'!D179)),NA())</f>
        <v>#N/A</v>
      </c>
      <c r="W185" s="505" t="e">
        <f ca="1">+IF(AND(ISNUMBER(OFFSET('Sanitation Data'!$D$6,0,10*ROW('Sanitation Data'!D179))),'Data Summary'!CL185="Yes"),OFFSET('Sanitation Data'!$D$6,0,10*ROW('Sanitation Data'!D179)),NA())</f>
        <v>#N/A</v>
      </c>
      <c r="X185" s="505" t="e">
        <f ca="1">+IF(AND(ISNUMBER(OFFSET('Sanitation Data'!$D$10,0,10*ROW('Sanitation Data'!D179))),'Data Summary'!CM185="Yes"),OFFSET('Sanitation Data'!$D$10,0,10*ROW('Sanitation Data'!D179)),NA())</f>
        <v>#N/A</v>
      </c>
      <c r="Y185" s="505" t="e">
        <f ca="1">+IF(AND(ISNUMBER(OFFSET('Sanitation Data'!$D$11,0,10*ROW('Sanitation Data'!D179))),'Data Summary'!CN185="Yes"),OFFSET('Sanitation Data'!$D$11,0,10*ROW('Sanitation Data'!D179)),NA())</f>
        <v>#N/A</v>
      </c>
      <c r="Z185" s="505" t="e">
        <f ca="1">+IF(AND(ISNUMBER(OFFSET('Sanitation Data'!$D$12,0,10*ROW('Sanitation Data'!D179))),'Data Summary'!CO185="Yes"),OFFSET('Sanitation Data'!$D$12,0,10*ROW('Sanitation Data'!D179)),NA())</f>
        <v>#N/A</v>
      </c>
      <c r="AA185" s="505" t="e">
        <f ca="1">+IF(AND(ISNUMBER(OFFSET('Sanitation Data'!$E$4,0,10*ROW('Sanitation Data'!E179))),'Data Summary'!CP185="Yes"),100-OFFSET('Sanitation Data'!$E$4,0,10*ROW('Sanitation Data'!E179)),NA())</f>
        <v>#N/A</v>
      </c>
      <c r="AB185" s="505" t="e">
        <f ca="1">+IF(AND(ISNUMBER(OFFSET('Sanitation Data'!$E$6,0,10*ROW('Sanitation Data'!E179))),'Data Summary'!CQ185="Yes"),OFFSET('Sanitation Data'!$E$6,0,10*ROW('Sanitation Data'!E179)),NA())</f>
        <v>#N/A</v>
      </c>
      <c r="AC185" s="505" t="e">
        <f ca="1">+IF(AND(ISNUMBER(OFFSET('Sanitation Data'!$E$10,0,10*ROW('Sanitation Data'!E179))),'Data Summary'!CR185="Yes"),OFFSET('Sanitation Data'!$E$10,0,10*ROW('Sanitation Data'!E179)),NA())</f>
        <v>#N/A</v>
      </c>
      <c r="AD185" s="505" t="e">
        <f ca="1">+IF(AND(ISNUMBER(OFFSET('Sanitation Data'!$E$11,0,10*ROW('Sanitation Data'!E179))),'Data Summary'!CS185="Yes"),OFFSET('Sanitation Data'!$E$11,0,10*ROW('Sanitation Data'!E179)),NA())</f>
        <v>#N/A</v>
      </c>
      <c r="AE185" s="505" t="e">
        <f ca="1">+IF(AND(ISNUMBER(OFFSET('Sanitation Data'!$E$12,0,10*ROW('Sanitation Data'!E179))),'Data Summary'!CT185="Yes"),OFFSET('Sanitation Data'!$E$12,0,10*ROW('Sanitation Data'!E179)),NA())</f>
        <v>#N/A</v>
      </c>
      <c r="AF185" s="505" t="e">
        <f ca="1">+IF(AND(ISNUMBER(OFFSET('Sanitation Data'!$F$4,0,10*ROW('Sanitation Data'!F179))),'Data Summary'!CU185="Yes"),100-OFFSET('Sanitation Data'!$F$4,0,10*ROW('Sanitation Data'!F179)),NA())</f>
        <v>#N/A</v>
      </c>
      <c r="AG185" s="505" t="e">
        <f ca="1">+IF(AND(ISNUMBER(OFFSET('Sanitation Data'!$F$6,0,10*ROW('Sanitation Data'!F179))),'Data Summary'!CV185="Yes"),OFFSET('Sanitation Data'!$F$6,0,10*ROW('Sanitation Data'!F179)),NA())</f>
        <v>#N/A</v>
      </c>
      <c r="AH185" s="505" t="e">
        <f ca="1">+IF(AND(ISNUMBER(OFFSET('Sanitation Data'!$F$10,0,10*ROW('Sanitation Data'!F179))),'Data Summary'!CW185="Yes"),OFFSET('Sanitation Data'!$F$10,0,10*ROW('Sanitation Data'!F179)),NA())</f>
        <v>#N/A</v>
      </c>
      <c r="AI185" s="505" t="e">
        <f ca="1">+IF(AND(ISNUMBER(OFFSET('Sanitation Data'!$F$11,0,10*ROW('Sanitation Data'!F179))),'Data Summary'!CX185="Yes"),OFFSET('Sanitation Data'!$F$11,0,10*ROW('Sanitation Data'!F179)),NA())</f>
        <v>#N/A</v>
      </c>
      <c r="AJ185" s="505" t="e">
        <f ca="1">+IF(AND(ISNUMBER(OFFSET('Sanitation Data'!$F$12,0,10*ROW('Sanitation Data'!F179))),'Data Summary'!CY185="Yes"),OFFSET('Sanitation Data'!$F$12,0,10*ROW('Sanitation Data'!F179)),NA())</f>
        <v>#N/A</v>
      </c>
      <c r="AK185" s="505" t="e">
        <f ca="1">+IF(AND(ISNUMBER(OFFSET('Sanitation Data'!$G$4,0,10*ROW('Sanitation Data'!G179))),'Data Summary'!CZ185="Yes"),100-OFFSET('Sanitation Data'!$G$4,0,10*ROW('Sanitation Data'!G179)),NA())</f>
        <v>#N/A</v>
      </c>
      <c r="AL185" s="505" t="e">
        <f ca="1">+IF(AND(ISNUMBER(OFFSET('Sanitation Data'!$G$6,0,10*ROW('Sanitation Data'!G179))),'Data Summary'!DA185="Yes"),OFFSET('Sanitation Data'!$G$6,0,10*ROW('Sanitation Data'!G179)),NA())</f>
        <v>#N/A</v>
      </c>
      <c r="AM185" s="505" t="e">
        <f ca="1">+IF(AND(ISNUMBER(OFFSET('Sanitation Data'!$G$10,0,10*ROW('Sanitation Data'!G179))),'Data Summary'!DB185="Yes"),OFFSET('Sanitation Data'!$G$10,0,10*ROW('Sanitation Data'!G179)),NA())</f>
        <v>#N/A</v>
      </c>
      <c r="AN185" s="505" t="e">
        <f ca="1">+IF(AND(ISNUMBER(OFFSET('Sanitation Data'!$G$11,0,10*ROW('Sanitation Data'!G179))),'Data Summary'!DC185="Yes"),OFFSET('Sanitation Data'!$G$11,0,10*ROW('Sanitation Data'!G179)),NA())</f>
        <v>#N/A</v>
      </c>
      <c r="AO185" s="505" t="e">
        <f ca="1">+IF(AND(ISNUMBER(OFFSET('Sanitation Data'!$G$12,0,10*ROW('Sanitation Data'!G179))),'Data Summary'!DD185="Yes"),OFFSET('Sanitation Data'!$G$12,0,10*ROW('Sanitation Data'!G179)),NA())</f>
        <v>#N/A</v>
      </c>
      <c r="AP185" s="505" t="e">
        <f ca="1">+IF(AND(ISNUMBER(OFFSET('Sanitation Data'!$H$4,0,10*ROW('Sanitation Data'!H179))),'Data Summary'!DE185="Yes"),100-OFFSET('Sanitation Data'!$H$4,0,10*ROW('Sanitation Data'!H179)),NA())</f>
        <v>#N/A</v>
      </c>
      <c r="AQ185" s="505" t="e">
        <f ca="1">+IF(AND(ISNUMBER(OFFSET('Sanitation Data'!$H$6,0,10*ROW('Sanitation Data'!H179))),'Data Summary'!DF185="Yes"),OFFSET('Sanitation Data'!$H$6,0,10*ROW('Sanitation Data'!H179)),NA())</f>
        <v>#N/A</v>
      </c>
      <c r="AR185" s="505" t="e">
        <f ca="1">+IF(AND(ISNUMBER(OFFSET('Sanitation Data'!$H$10,0,10*ROW('Sanitation Data'!H179))),'Data Summary'!DG185="Yes"),OFFSET('Sanitation Data'!$H$10,0,10*ROW('Sanitation Data'!H179)),NA())</f>
        <v>#N/A</v>
      </c>
      <c r="AS185" s="505" t="e">
        <f ca="1">+IF(AND(ISNUMBER(OFFSET('Sanitation Data'!$H$11,0,10*ROW('Sanitation Data'!H179))),'Data Summary'!DH185="Yes"),OFFSET('Sanitation Data'!$H$11,0,10*ROW('Sanitation Data'!H179)),NA())</f>
        <v>#N/A</v>
      </c>
      <c r="AT185" s="505" t="e">
        <f ca="1">+IF(AND(ISNUMBER(OFFSET('Sanitation Data'!$H$12,0,10*ROW('Sanitation Data'!H179))),'Data Summary'!DI185="Yes"),OFFSET('Sanitation Data'!$H$12,0,10*ROW('Sanitation Data'!H179)),NA())</f>
        <v>#N/A</v>
      </c>
      <c r="AU185" s="505" t="e">
        <f ca="1">+IF(AND(ISNUMBER(OFFSET('Sanitation Data'!$I$4,0,10*ROW('Sanitation Data'!I179))),'Data Summary'!DJ185="Yes"),100-OFFSET('Sanitation Data'!$I$4,0,10*ROW('Sanitation Data'!I179)),NA())</f>
        <v>#N/A</v>
      </c>
      <c r="AV185" s="505" t="e">
        <f ca="1">+IF(AND(ISNUMBER(OFFSET('Sanitation Data'!$I$6,0,10*ROW('Sanitation Data'!I179))),'Data Summary'!DK185="Yes"),OFFSET('Sanitation Data'!$I$6,0,10*ROW('Sanitation Data'!I179)),NA())</f>
        <v>#N/A</v>
      </c>
      <c r="AW185" s="505" t="e">
        <f ca="1">+IF(AND(ISNUMBER(OFFSET('Sanitation Data'!$I$10,0,10*ROW('Sanitation Data'!I179))),'Data Summary'!DL185="Yes"),OFFSET('Sanitation Data'!$I$10,0,10*ROW('Sanitation Data'!I179)),NA())</f>
        <v>#N/A</v>
      </c>
      <c r="AX185" s="505" t="e">
        <f ca="1">+IF(AND(ISNUMBER(OFFSET('Sanitation Data'!$I$11,0,10*ROW('Sanitation Data'!I179))),'Data Summary'!DM185="Yes"),OFFSET('Sanitation Data'!$I$11,0,10*ROW('Sanitation Data'!I179)),NA())</f>
        <v>#N/A</v>
      </c>
      <c r="AY185" s="505" t="e">
        <f ca="1">+IF(AND(ISNUMBER(OFFSET('Sanitation Data'!$I$12,0,10*ROW('Sanitation Data'!I179))),'Data Summary'!DN185="Yes"),OFFSET('Sanitation Data'!$I$12,0,10*ROW('Sanitation Data'!I179)),NA())</f>
        <v>#N/A</v>
      </c>
      <c r="AZ185" s="506" t="e">
        <f ca="1">+IF(AND(ISNUMBER(OFFSET('Hygiene Data'!$D$5,0,10*ROW('Hygiene Data'!D179))),'Data Summary'!DO185="Yes"),OFFSET('Hygiene Data'!$D$5,0,10*ROW('Hygiene Data'!D179)),NA())</f>
        <v>#N/A</v>
      </c>
      <c r="BA185" s="506" t="e">
        <f ca="1">+IF(AND(ISNUMBER(OFFSET('Hygiene Data'!$D$7,0,10*ROW('Hygiene Data'!D179))),'Data Summary'!DP185="Yes"),OFFSET('Hygiene Data'!$D$7,0,10*ROW('Hygiene Data'!D179)),NA())</f>
        <v>#N/A</v>
      </c>
      <c r="BB185" s="506" t="e">
        <f ca="1">+IF(AND(ISNUMBER(OFFSET('Hygiene Data'!$D$9,0,10*ROW('Hygiene Data'!D179))),'Data Summary'!DQ185="Yes"),OFFSET('Hygiene Data'!$D$9,0,10*ROW('Hygiene Data'!D179)),NA())</f>
        <v>#N/A</v>
      </c>
      <c r="BC185" s="506" t="e">
        <f ca="1">+IF(AND(ISNUMBER(OFFSET('Hygiene Data'!$E$5,0,10*ROW('Hygiene Data'!E179))),'Data Summary'!DR185="Yes"),OFFSET('Hygiene Data'!$E$5,0,10*ROW('Hygiene Data'!E179)),NA())</f>
        <v>#N/A</v>
      </c>
      <c r="BD185" s="506" t="e">
        <f ca="1">+IF(AND(ISNUMBER(OFFSET('Hygiene Data'!$E$7,0,10*ROW('Hygiene Data'!E179))),'Data Summary'!DS185="Yes"),OFFSET('Hygiene Data'!$E$7,0,10*ROW('Hygiene Data'!E179)),NA())</f>
        <v>#N/A</v>
      </c>
      <c r="BE185" s="506" t="e">
        <f ca="1">+IF(AND(ISNUMBER(OFFSET('Hygiene Data'!$E$9,0,10*ROW('Hygiene Data'!E179))),'Data Summary'!DT185="Yes"),OFFSET('Hygiene Data'!$E$9,0,10*ROW('Hygiene Data'!E179)),NA())</f>
        <v>#N/A</v>
      </c>
      <c r="BF185" s="506" t="e">
        <f ca="1">+IF(AND(ISNUMBER(OFFSET('Hygiene Data'!$F$5,0,10*ROW('Hygiene Data'!F179))),'Data Summary'!DU185="Yes"),OFFSET('Hygiene Data'!$F$5,0,10*ROW('Hygiene Data'!F179)),NA())</f>
        <v>#N/A</v>
      </c>
      <c r="BG185" s="506" t="e">
        <f ca="1">+IF(AND(ISNUMBER(OFFSET('Hygiene Data'!$F$7,0,10*ROW('Hygiene Data'!F179))),'Data Summary'!DV185="Yes"),OFFSET('Hygiene Data'!$F$7,0,10*ROW('Hygiene Data'!F179)),NA())</f>
        <v>#N/A</v>
      </c>
      <c r="BH185" s="506" t="e">
        <f ca="1">+IF(AND(ISNUMBER(OFFSET('Hygiene Data'!$F$9,0,10*ROW('Hygiene Data'!F179))),'Data Summary'!DW185="Yes"),OFFSET('Hygiene Data'!$F$9,0,10*ROW('Hygiene Data'!F179)),NA())</f>
        <v>#N/A</v>
      </c>
      <c r="BI185" s="506" t="e">
        <f ca="1">+IF(AND(ISNUMBER(OFFSET('Hygiene Data'!$G$5,0,10*ROW('Hygiene Data'!G179))),'Data Summary'!DX185="Yes"),OFFSET('Hygiene Data'!$G$5,0,10*ROW('Hygiene Data'!G179)),NA())</f>
        <v>#N/A</v>
      </c>
      <c r="BJ185" s="506" t="e">
        <f ca="1">+IF(AND(ISNUMBER(OFFSET('Hygiene Data'!$G$7,0,10*ROW('Hygiene Data'!G179))),'Data Summary'!DY185="Yes"),OFFSET('Hygiene Data'!$G$7,0,10*ROW('Hygiene Data'!G179)),NA())</f>
        <v>#N/A</v>
      </c>
      <c r="BK185" s="506" t="e">
        <f ca="1">+IF(AND(ISNUMBER(OFFSET('Hygiene Data'!$G$9,0,10*ROW('Hygiene Data'!G179))),'Data Summary'!DZ185="Yes"),OFFSET('Hygiene Data'!$G$9,0,10*ROW('Hygiene Data'!G179)),NA())</f>
        <v>#N/A</v>
      </c>
      <c r="BL185" s="506" t="e">
        <f ca="1">+IF(AND(ISNUMBER(OFFSET('Hygiene Data'!$H$5,0,10*ROW('Hygiene Data'!H179))),'Data Summary'!EA185="Yes"),OFFSET('Hygiene Data'!$H$5,0,10*ROW('Hygiene Data'!H179)),NA())</f>
        <v>#N/A</v>
      </c>
      <c r="BM185" s="506" t="e">
        <f ca="1">+IF(AND(ISNUMBER(OFFSET('Hygiene Data'!$H$7,0,10*ROW('Hygiene Data'!H179))),'Data Summary'!EB185="Yes"),OFFSET('Hygiene Data'!$H$7,0,10*ROW('Hygiene Data'!H179)),NA())</f>
        <v>#N/A</v>
      </c>
      <c r="BN185" s="506" t="e">
        <f ca="1">+IF(AND(ISNUMBER(OFFSET('Hygiene Data'!$H$9,0,10*ROW('Hygiene Data'!H179))),'Data Summary'!EC185="Yes"),OFFSET('Hygiene Data'!$H$9,0,10*ROW('Hygiene Data'!H179)),NA())</f>
        <v>#N/A</v>
      </c>
      <c r="BO185" s="506" t="e">
        <f ca="1">+IF(AND(ISNUMBER(OFFSET('Hygiene Data'!$I$5,0,10*ROW('Hygiene Data'!I179))),'Data Summary'!ED185="Yes"),OFFSET('Hygiene Data'!$I$5,0,10*ROW('Hygiene Data'!I179)),NA())</f>
        <v>#N/A</v>
      </c>
      <c r="BP185" s="506" t="e">
        <f ca="1">+IF(AND(ISNUMBER(OFFSET('Hygiene Data'!$I$7,0,10*ROW('Hygiene Data'!I179))),'Data Summary'!EE185="Yes"),OFFSET('Hygiene Data'!$I$7,0,10*ROW('Hygiene Data'!I179)),NA())</f>
        <v>#N/A</v>
      </c>
      <c r="BQ185" s="506" t="e">
        <f ca="1">+IF(AND(ISNUMBER(OFFSET('Hygiene Data'!$I$9,0,10*ROW('Hygiene Data'!I179))),'Data Summary'!EF185="Yes"),OFFSET('Hygiene Data'!$I$9,0,10*ROW('Hygiene Data'!I179)),NA())</f>
        <v>#N/A</v>
      </c>
    </row>
    <row r="186" spans="1:69" x14ac:dyDescent="0.25">
      <c r="A186" s="502" t="e">
        <f ca="1">+RIGHT('Data Summary'!A186,LEN('Data Summary'!A186)-9)</f>
        <v>#VALUE!</v>
      </c>
      <c r="B186" s="476" t="str">
        <f ca="1">+IF(ISTEXT('Data Summary'!B186),'Data Summary'!B186,"")</f>
        <v/>
      </c>
      <c r="C186" s="503" t="e">
        <f ca="1">+VALUE('Data Summary'!C186)</f>
        <v>#VALUE!</v>
      </c>
      <c r="D186" s="504" t="e">
        <f ca="1">+IF(AND(ISNUMBER(OFFSET('Water Data'!$D$4,0,10*ROW('Water Data'!D180))),'Data Summary'!BS186="Yes"),100-OFFSET('Water Data'!$D$4,0,10*ROW('Water Data'!D180)),NA())</f>
        <v>#N/A</v>
      </c>
      <c r="E186" s="504" t="e">
        <f ca="1">+IF(AND(ISNUMBER(OFFSET('Water Data'!$D$6,0,10*ROW('Water Data'!D180))),'Data Summary'!BT186="Yes"),OFFSET('Water Data'!$D$6,0,10*ROW('Water Data'!D180)),NA())</f>
        <v>#N/A</v>
      </c>
      <c r="F186" s="504" t="e">
        <f ca="1">+IF(AND(ISNUMBER(OFFSET('Water Data'!$D$9,0,10*ROW('Water Data'!D180))),'Data Summary'!BU186="Yes"),OFFSET('Water Data'!$D$9,0,10*ROW('Water Data'!D180)),NA())</f>
        <v>#N/A</v>
      </c>
      <c r="G186" s="504" t="e">
        <f ca="1">+IF(AND(ISNUMBER(OFFSET('Water Data'!$E$4,0,10*ROW('Water Data'!E180))),'Data Summary'!BV186="Yes"),100-OFFSET('Water Data'!$E$4,0,10*ROW('Water Data'!E180)),NA())</f>
        <v>#N/A</v>
      </c>
      <c r="H186" s="504" t="e">
        <f ca="1">+IF(AND(ISNUMBER(OFFSET('Water Data'!$E$6,0,10*ROW('Water Data'!E180))),'Data Summary'!BW186="Yes"),OFFSET('Water Data'!$E$6,0,10*ROW('Water Data'!E180)),NA())</f>
        <v>#N/A</v>
      </c>
      <c r="I186" s="504" t="e">
        <f ca="1">+IF(AND(ISNUMBER(OFFSET('Water Data'!$E$9,0,10*ROW('Water Data'!E180))),'Data Summary'!BX186="Yes"),OFFSET('Water Data'!$E$9,0,10*ROW('Water Data'!E180)),NA())</f>
        <v>#N/A</v>
      </c>
      <c r="J186" s="504" t="e">
        <f ca="1">+IF(AND(ISNUMBER(OFFSET('Water Data'!$F$4,0,10*ROW('Water Data'!F180))),'Data Summary'!BY186="Yes"),100-OFFSET('Water Data'!$F$4,0,10*ROW('Water Data'!F180)),NA())</f>
        <v>#N/A</v>
      </c>
      <c r="K186" s="504" t="e">
        <f ca="1">+IF(AND(ISNUMBER(OFFSET('Water Data'!$F$6,0,10*ROW('Water Data'!F180))),'Data Summary'!BZ186="Yes"),OFFSET('Water Data'!$F$6,0,10*ROW('Water Data'!F180)),NA())</f>
        <v>#N/A</v>
      </c>
      <c r="L186" s="504" t="e">
        <f ca="1">+IF(AND(ISNUMBER(OFFSET('Water Data'!$F$9,0,10*ROW('Water Data'!F180))),'Data Summary'!CA186="Yes"),OFFSET('Water Data'!$F$9,0,10*ROW('Water Data'!F180)),NA())</f>
        <v>#N/A</v>
      </c>
      <c r="M186" s="504" t="e">
        <f ca="1">+IF(AND(ISNUMBER(OFFSET('Water Data'!$G$4,0,10*ROW('Water Data'!G180))),'Data Summary'!CB186="Yes"),100-OFFSET('Water Data'!$G$4,0,10*ROW('Water Data'!G180)),NA())</f>
        <v>#N/A</v>
      </c>
      <c r="N186" s="504" t="e">
        <f ca="1">+IF(AND(ISNUMBER(OFFSET('Water Data'!$G$6,0,10*ROW('Water Data'!G180))),'Data Summary'!CC186="Yes"),OFFSET('Water Data'!$G$6,0,10*ROW('Water Data'!G180)),NA())</f>
        <v>#N/A</v>
      </c>
      <c r="O186" s="504" t="e">
        <f ca="1">+IF(AND(ISNUMBER(OFFSET('Water Data'!$G$9,0,10*ROW('Water Data'!G180))),'Data Summary'!CD186="Yes"),OFFSET('Water Data'!$G$9,0,10*ROW('Water Data'!G180)),NA())</f>
        <v>#N/A</v>
      </c>
      <c r="P186" s="504" t="e">
        <f ca="1">+IF(AND(ISNUMBER(OFFSET('Water Data'!$H$4,0,10*ROW('Water Data'!H180))),'Data Summary'!CE186="Yes"),100-OFFSET('Water Data'!$H$4,0,10*ROW('Water Data'!H180)),NA())</f>
        <v>#N/A</v>
      </c>
      <c r="Q186" s="504" t="e">
        <f ca="1">+IF(AND(ISNUMBER(OFFSET('Water Data'!$H$6,0,10*ROW('Water Data'!H180))),'Data Summary'!CF186="Yes"),OFFSET('Water Data'!$H$6,0,10*ROW('Water Data'!H180)),NA())</f>
        <v>#N/A</v>
      </c>
      <c r="R186" s="504" t="e">
        <f ca="1">+IF(AND(ISNUMBER(OFFSET('Water Data'!$H$9,0,10*ROW('Water Data'!H180))),'Data Summary'!CG186="Yes"),OFFSET('Water Data'!$H$9,0,10*ROW('Water Data'!H180)),NA())</f>
        <v>#N/A</v>
      </c>
      <c r="S186" s="504" t="e">
        <f ca="1">+IF(AND(ISNUMBER(OFFSET('Water Data'!$I$4,0,10*ROW('Water Data'!I180))),'Data Summary'!CH186="Yes"),100-OFFSET('Water Data'!$I$4,0,10*ROW('Water Data'!I180)),NA())</f>
        <v>#N/A</v>
      </c>
      <c r="T186" s="504" t="e">
        <f ca="1">+IF(AND(ISNUMBER(OFFSET('Water Data'!$I$6,0,10*ROW('Water Data'!I180))),'Data Summary'!CI186="Yes"),OFFSET('Water Data'!$I$6,0,10*ROW('Water Data'!I180)),NA())</f>
        <v>#N/A</v>
      </c>
      <c r="U186" s="504" t="e">
        <f ca="1">+IF(AND(ISNUMBER(OFFSET('Water Data'!$I$9,0,10*ROW('Water Data'!I180))),'Data Summary'!CJ186="Yes"),OFFSET('Water Data'!$I$9,0,10*ROW('Water Data'!I180)),NA())</f>
        <v>#N/A</v>
      </c>
      <c r="V186" s="505" t="e">
        <f ca="1">+IF(AND(ISNUMBER(OFFSET('Sanitation Data'!$D$4,0,10*ROW('Sanitation Data'!D180))),'Data Summary'!CK186="Yes"),100-OFFSET('Sanitation Data'!$D$4,0,10*ROW('Sanitation Data'!D180)),NA())</f>
        <v>#N/A</v>
      </c>
      <c r="W186" s="505" t="e">
        <f ca="1">+IF(AND(ISNUMBER(OFFSET('Sanitation Data'!$D$6,0,10*ROW('Sanitation Data'!D180))),'Data Summary'!CL186="Yes"),OFFSET('Sanitation Data'!$D$6,0,10*ROW('Sanitation Data'!D180)),NA())</f>
        <v>#N/A</v>
      </c>
      <c r="X186" s="505" t="e">
        <f ca="1">+IF(AND(ISNUMBER(OFFSET('Sanitation Data'!$D$10,0,10*ROW('Sanitation Data'!D180))),'Data Summary'!CM186="Yes"),OFFSET('Sanitation Data'!$D$10,0,10*ROW('Sanitation Data'!D180)),NA())</f>
        <v>#N/A</v>
      </c>
      <c r="Y186" s="505" t="e">
        <f ca="1">+IF(AND(ISNUMBER(OFFSET('Sanitation Data'!$D$11,0,10*ROW('Sanitation Data'!D180))),'Data Summary'!CN186="Yes"),OFFSET('Sanitation Data'!$D$11,0,10*ROW('Sanitation Data'!D180)),NA())</f>
        <v>#N/A</v>
      </c>
      <c r="Z186" s="505" t="e">
        <f ca="1">+IF(AND(ISNUMBER(OFFSET('Sanitation Data'!$D$12,0,10*ROW('Sanitation Data'!D180))),'Data Summary'!CO186="Yes"),OFFSET('Sanitation Data'!$D$12,0,10*ROW('Sanitation Data'!D180)),NA())</f>
        <v>#N/A</v>
      </c>
      <c r="AA186" s="505" t="e">
        <f ca="1">+IF(AND(ISNUMBER(OFFSET('Sanitation Data'!$E$4,0,10*ROW('Sanitation Data'!E180))),'Data Summary'!CP186="Yes"),100-OFFSET('Sanitation Data'!$E$4,0,10*ROW('Sanitation Data'!E180)),NA())</f>
        <v>#N/A</v>
      </c>
      <c r="AB186" s="505" t="e">
        <f ca="1">+IF(AND(ISNUMBER(OFFSET('Sanitation Data'!$E$6,0,10*ROW('Sanitation Data'!E180))),'Data Summary'!CQ186="Yes"),OFFSET('Sanitation Data'!$E$6,0,10*ROW('Sanitation Data'!E180)),NA())</f>
        <v>#N/A</v>
      </c>
      <c r="AC186" s="505" t="e">
        <f ca="1">+IF(AND(ISNUMBER(OFFSET('Sanitation Data'!$E$10,0,10*ROW('Sanitation Data'!E180))),'Data Summary'!CR186="Yes"),OFFSET('Sanitation Data'!$E$10,0,10*ROW('Sanitation Data'!E180)),NA())</f>
        <v>#N/A</v>
      </c>
      <c r="AD186" s="505" t="e">
        <f ca="1">+IF(AND(ISNUMBER(OFFSET('Sanitation Data'!$E$11,0,10*ROW('Sanitation Data'!E180))),'Data Summary'!CS186="Yes"),OFFSET('Sanitation Data'!$E$11,0,10*ROW('Sanitation Data'!E180)),NA())</f>
        <v>#N/A</v>
      </c>
      <c r="AE186" s="505" t="e">
        <f ca="1">+IF(AND(ISNUMBER(OFFSET('Sanitation Data'!$E$12,0,10*ROW('Sanitation Data'!E180))),'Data Summary'!CT186="Yes"),OFFSET('Sanitation Data'!$E$12,0,10*ROW('Sanitation Data'!E180)),NA())</f>
        <v>#N/A</v>
      </c>
      <c r="AF186" s="505" t="e">
        <f ca="1">+IF(AND(ISNUMBER(OFFSET('Sanitation Data'!$F$4,0,10*ROW('Sanitation Data'!F180))),'Data Summary'!CU186="Yes"),100-OFFSET('Sanitation Data'!$F$4,0,10*ROW('Sanitation Data'!F180)),NA())</f>
        <v>#N/A</v>
      </c>
      <c r="AG186" s="505" t="e">
        <f ca="1">+IF(AND(ISNUMBER(OFFSET('Sanitation Data'!$F$6,0,10*ROW('Sanitation Data'!F180))),'Data Summary'!CV186="Yes"),OFFSET('Sanitation Data'!$F$6,0,10*ROW('Sanitation Data'!F180)),NA())</f>
        <v>#N/A</v>
      </c>
      <c r="AH186" s="505" t="e">
        <f ca="1">+IF(AND(ISNUMBER(OFFSET('Sanitation Data'!$F$10,0,10*ROW('Sanitation Data'!F180))),'Data Summary'!CW186="Yes"),OFFSET('Sanitation Data'!$F$10,0,10*ROW('Sanitation Data'!F180)),NA())</f>
        <v>#N/A</v>
      </c>
      <c r="AI186" s="505" t="e">
        <f ca="1">+IF(AND(ISNUMBER(OFFSET('Sanitation Data'!$F$11,0,10*ROW('Sanitation Data'!F180))),'Data Summary'!CX186="Yes"),OFFSET('Sanitation Data'!$F$11,0,10*ROW('Sanitation Data'!F180)),NA())</f>
        <v>#N/A</v>
      </c>
      <c r="AJ186" s="505" t="e">
        <f ca="1">+IF(AND(ISNUMBER(OFFSET('Sanitation Data'!$F$12,0,10*ROW('Sanitation Data'!F180))),'Data Summary'!CY186="Yes"),OFFSET('Sanitation Data'!$F$12,0,10*ROW('Sanitation Data'!F180)),NA())</f>
        <v>#N/A</v>
      </c>
      <c r="AK186" s="505" t="e">
        <f ca="1">+IF(AND(ISNUMBER(OFFSET('Sanitation Data'!$G$4,0,10*ROW('Sanitation Data'!G180))),'Data Summary'!CZ186="Yes"),100-OFFSET('Sanitation Data'!$G$4,0,10*ROW('Sanitation Data'!G180)),NA())</f>
        <v>#N/A</v>
      </c>
      <c r="AL186" s="505" t="e">
        <f ca="1">+IF(AND(ISNUMBER(OFFSET('Sanitation Data'!$G$6,0,10*ROW('Sanitation Data'!G180))),'Data Summary'!DA186="Yes"),OFFSET('Sanitation Data'!$G$6,0,10*ROW('Sanitation Data'!G180)),NA())</f>
        <v>#N/A</v>
      </c>
      <c r="AM186" s="505" t="e">
        <f ca="1">+IF(AND(ISNUMBER(OFFSET('Sanitation Data'!$G$10,0,10*ROW('Sanitation Data'!G180))),'Data Summary'!DB186="Yes"),OFFSET('Sanitation Data'!$G$10,0,10*ROW('Sanitation Data'!G180)),NA())</f>
        <v>#N/A</v>
      </c>
      <c r="AN186" s="505" t="e">
        <f ca="1">+IF(AND(ISNUMBER(OFFSET('Sanitation Data'!$G$11,0,10*ROW('Sanitation Data'!G180))),'Data Summary'!DC186="Yes"),OFFSET('Sanitation Data'!$G$11,0,10*ROW('Sanitation Data'!G180)),NA())</f>
        <v>#N/A</v>
      </c>
      <c r="AO186" s="505" t="e">
        <f ca="1">+IF(AND(ISNUMBER(OFFSET('Sanitation Data'!$G$12,0,10*ROW('Sanitation Data'!G180))),'Data Summary'!DD186="Yes"),OFFSET('Sanitation Data'!$G$12,0,10*ROW('Sanitation Data'!G180)),NA())</f>
        <v>#N/A</v>
      </c>
      <c r="AP186" s="505" t="e">
        <f ca="1">+IF(AND(ISNUMBER(OFFSET('Sanitation Data'!$H$4,0,10*ROW('Sanitation Data'!H180))),'Data Summary'!DE186="Yes"),100-OFFSET('Sanitation Data'!$H$4,0,10*ROW('Sanitation Data'!H180)),NA())</f>
        <v>#N/A</v>
      </c>
      <c r="AQ186" s="505" t="e">
        <f ca="1">+IF(AND(ISNUMBER(OFFSET('Sanitation Data'!$H$6,0,10*ROW('Sanitation Data'!H180))),'Data Summary'!DF186="Yes"),OFFSET('Sanitation Data'!$H$6,0,10*ROW('Sanitation Data'!H180)),NA())</f>
        <v>#N/A</v>
      </c>
      <c r="AR186" s="505" t="e">
        <f ca="1">+IF(AND(ISNUMBER(OFFSET('Sanitation Data'!$H$10,0,10*ROW('Sanitation Data'!H180))),'Data Summary'!DG186="Yes"),OFFSET('Sanitation Data'!$H$10,0,10*ROW('Sanitation Data'!H180)),NA())</f>
        <v>#N/A</v>
      </c>
      <c r="AS186" s="505" t="e">
        <f ca="1">+IF(AND(ISNUMBER(OFFSET('Sanitation Data'!$H$11,0,10*ROW('Sanitation Data'!H180))),'Data Summary'!DH186="Yes"),OFFSET('Sanitation Data'!$H$11,0,10*ROW('Sanitation Data'!H180)),NA())</f>
        <v>#N/A</v>
      </c>
      <c r="AT186" s="505" t="e">
        <f ca="1">+IF(AND(ISNUMBER(OFFSET('Sanitation Data'!$H$12,0,10*ROW('Sanitation Data'!H180))),'Data Summary'!DI186="Yes"),OFFSET('Sanitation Data'!$H$12,0,10*ROW('Sanitation Data'!H180)),NA())</f>
        <v>#N/A</v>
      </c>
      <c r="AU186" s="505" t="e">
        <f ca="1">+IF(AND(ISNUMBER(OFFSET('Sanitation Data'!$I$4,0,10*ROW('Sanitation Data'!I180))),'Data Summary'!DJ186="Yes"),100-OFFSET('Sanitation Data'!$I$4,0,10*ROW('Sanitation Data'!I180)),NA())</f>
        <v>#N/A</v>
      </c>
      <c r="AV186" s="505" t="e">
        <f ca="1">+IF(AND(ISNUMBER(OFFSET('Sanitation Data'!$I$6,0,10*ROW('Sanitation Data'!I180))),'Data Summary'!DK186="Yes"),OFFSET('Sanitation Data'!$I$6,0,10*ROW('Sanitation Data'!I180)),NA())</f>
        <v>#N/A</v>
      </c>
      <c r="AW186" s="505" t="e">
        <f ca="1">+IF(AND(ISNUMBER(OFFSET('Sanitation Data'!$I$10,0,10*ROW('Sanitation Data'!I180))),'Data Summary'!DL186="Yes"),OFFSET('Sanitation Data'!$I$10,0,10*ROW('Sanitation Data'!I180)),NA())</f>
        <v>#N/A</v>
      </c>
      <c r="AX186" s="505" t="e">
        <f ca="1">+IF(AND(ISNUMBER(OFFSET('Sanitation Data'!$I$11,0,10*ROW('Sanitation Data'!I180))),'Data Summary'!DM186="Yes"),OFFSET('Sanitation Data'!$I$11,0,10*ROW('Sanitation Data'!I180)),NA())</f>
        <v>#N/A</v>
      </c>
      <c r="AY186" s="505" t="e">
        <f ca="1">+IF(AND(ISNUMBER(OFFSET('Sanitation Data'!$I$12,0,10*ROW('Sanitation Data'!I180))),'Data Summary'!DN186="Yes"),OFFSET('Sanitation Data'!$I$12,0,10*ROW('Sanitation Data'!I180)),NA())</f>
        <v>#N/A</v>
      </c>
      <c r="AZ186" s="506" t="e">
        <f ca="1">+IF(AND(ISNUMBER(OFFSET('Hygiene Data'!$D$5,0,10*ROW('Hygiene Data'!D180))),'Data Summary'!DO186="Yes"),OFFSET('Hygiene Data'!$D$5,0,10*ROW('Hygiene Data'!D180)),NA())</f>
        <v>#N/A</v>
      </c>
      <c r="BA186" s="506" t="e">
        <f ca="1">+IF(AND(ISNUMBER(OFFSET('Hygiene Data'!$D$7,0,10*ROW('Hygiene Data'!D180))),'Data Summary'!DP186="Yes"),OFFSET('Hygiene Data'!$D$7,0,10*ROW('Hygiene Data'!D180)),NA())</f>
        <v>#N/A</v>
      </c>
      <c r="BB186" s="506" t="e">
        <f ca="1">+IF(AND(ISNUMBER(OFFSET('Hygiene Data'!$D$9,0,10*ROW('Hygiene Data'!D180))),'Data Summary'!DQ186="Yes"),OFFSET('Hygiene Data'!$D$9,0,10*ROW('Hygiene Data'!D180)),NA())</f>
        <v>#N/A</v>
      </c>
      <c r="BC186" s="506" t="e">
        <f ca="1">+IF(AND(ISNUMBER(OFFSET('Hygiene Data'!$E$5,0,10*ROW('Hygiene Data'!E180))),'Data Summary'!DR186="Yes"),OFFSET('Hygiene Data'!$E$5,0,10*ROW('Hygiene Data'!E180)),NA())</f>
        <v>#N/A</v>
      </c>
      <c r="BD186" s="506" t="e">
        <f ca="1">+IF(AND(ISNUMBER(OFFSET('Hygiene Data'!$E$7,0,10*ROW('Hygiene Data'!E180))),'Data Summary'!DS186="Yes"),OFFSET('Hygiene Data'!$E$7,0,10*ROW('Hygiene Data'!E180)),NA())</f>
        <v>#N/A</v>
      </c>
      <c r="BE186" s="506" t="e">
        <f ca="1">+IF(AND(ISNUMBER(OFFSET('Hygiene Data'!$E$9,0,10*ROW('Hygiene Data'!E180))),'Data Summary'!DT186="Yes"),OFFSET('Hygiene Data'!$E$9,0,10*ROW('Hygiene Data'!E180)),NA())</f>
        <v>#N/A</v>
      </c>
      <c r="BF186" s="506" t="e">
        <f ca="1">+IF(AND(ISNUMBER(OFFSET('Hygiene Data'!$F$5,0,10*ROW('Hygiene Data'!F180))),'Data Summary'!DU186="Yes"),OFFSET('Hygiene Data'!$F$5,0,10*ROW('Hygiene Data'!F180)),NA())</f>
        <v>#N/A</v>
      </c>
      <c r="BG186" s="506" t="e">
        <f ca="1">+IF(AND(ISNUMBER(OFFSET('Hygiene Data'!$F$7,0,10*ROW('Hygiene Data'!F180))),'Data Summary'!DV186="Yes"),OFFSET('Hygiene Data'!$F$7,0,10*ROW('Hygiene Data'!F180)),NA())</f>
        <v>#N/A</v>
      </c>
      <c r="BH186" s="506" t="e">
        <f ca="1">+IF(AND(ISNUMBER(OFFSET('Hygiene Data'!$F$9,0,10*ROW('Hygiene Data'!F180))),'Data Summary'!DW186="Yes"),OFFSET('Hygiene Data'!$F$9,0,10*ROW('Hygiene Data'!F180)),NA())</f>
        <v>#N/A</v>
      </c>
      <c r="BI186" s="506" t="e">
        <f ca="1">+IF(AND(ISNUMBER(OFFSET('Hygiene Data'!$G$5,0,10*ROW('Hygiene Data'!G180))),'Data Summary'!DX186="Yes"),OFFSET('Hygiene Data'!$G$5,0,10*ROW('Hygiene Data'!G180)),NA())</f>
        <v>#N/A</v>
      </c>
      <c r="BJ186" s="506" t="e">
        <f ca="1">+IF(AND(ISNUMBER(OFFSET('Hygiene Data'!$G$7,0,10*ROW('Hygiene Data'!G180))),'Data Summary'!DY186="Yes"),OFFSET('Hygiene Data'!$G$7,0,10*ROW('Hygiene Data'!G180)),NA())</f>
        <v>#N/A</v>
      </c>
      <c r="BK186" s="506" t="e">
        <f ca="1">+IF(AND(ISNUMBER(OFFSET('Hygiene Data'!$G$9,0,10*ROW('Hygiene Data'!G180))),'Data Summary'!DZ186="Yes"),OFFSET('Hygiene Data'!$G$9,0,10*ROW('Hygiene Data'!G180)),NA())</f>
        <v>#N/A</v>
      </c>
      <c r="BL186" s="506" t="e">
        <f ca="1">+IF(AND(ISNUMBER(OFFSET('Hygiene Data'!$H$5,0,10*ROW('Hygiene Data'!H180))),'Data Summary'!EA186="Yes"),OFFSET('Hygiene Data'!$H$5,0,10*ROW('Hygiene Data'!H180)),NA())</f>
        <v>#N/A</v>
      </c>
      <c r="BM186" s="506" t="e">
        <f ca="1">+IF(AND(ISNUMBER(OFFSET('Hygiene Data'!$H$7,0,10*ROW('Hygiene Data'!H180))),'Data Summary'!EB186="Yes"),OFFSET('Hygiene Data'!$H$7,0,10*ROW('Hygiene Data'!H180)),NA())</f>
        <v>#N/A</v>
      </c>
      <c r="BN186" s="506" t="e">
        <f ca="1">+IF(AND(ISNUMBER(OFFSET('Hygiene Data'!$H$9,0,10*ROW('Hygiene Data'!H180))),'Data Summary'!EC186="Yes"),OFFSET('Hygiene Data'!$H$9,0,10*ROW('Hygiene Data'!H180)),NA())</f>
        <v>#N/A</v>
      </c>
      <c r="BO186" s="506" t="e">
        <f ca="1">+IF(AND(ISNUMBER(OFFSET('Hygiene Data'!$I$5,0,10*ROW('Hygiene Data'!I180))),'Data Summary'!ED186="Yes"),OFFSET('Hygiene Data'!$I$5,0,10*ROW('Hygiene Data'!I180)),NA())</f>
        <v>#N/A</v>
      </c>
      <c r="BP186" s="506" t="e">
        <f ca="1">+IF(AND(ISNUMBER(OFFSET('Hygiene Data'!$I$7,0,10*ROW('Hygiene Data'!I180))),'Data Summary'!EE186="Yes"),OFFSET('Hygiene Data'!$I$7,0,10*ROW('Hygiene Data'!I180)),NA())</f>
        <v>#N/A</v>
      </c>
      <c r="BQ186" s="506" t="e">
        <f ca="1">+IF(AND(ISNUMBER(OFFSET('Hygiene Data'!$I$9,0,10*ROW('Hygiene Data'!I180))),'Data Summary'!EF186="Yes"),OFFSET('Hygiene Data'!$I$9,0,10*ROW('Hygiene Data'!I180)),NA())</f>
        <v>#N/A</v>
      </c>
    </row>
    <row r="187" spans="1:69" x14ac:dyDescent="0.25">
      <c r="A187" s="502" t="e">
        <f ca="1">+RIGHT('Data Summary'!A187,LEN('Data Summary'!A187)-9)</f>
        <v>#VALUE!</v>
      </c>
      <c r="B187" s="476" t="str">
        <f ca="1">+IF(ISTEXT('Data Summary'!B187),'Data Summary'!B187,"")</f>
        <v/>
      </c>
      <c r="C187" s="503" t="e">
        <f ca="1">+VALUE('Data Summary'!C187)</f>
        <v>#VALUE!</v>
      </c>
      <c r="D187" s="504" t="e">
        <f ca="1">+IF(AND(ISNUMBER(OFFSET('Water Data'!$D$4,0,10*ROW('Water Data'!D181))),'Data Summary'!BS187="Yes"),100-OFFSET('Water Data'!$D$4,0,10*ROW('Water Data'!D181)),NA())</f>
        <v>#N/A</v>
      </c>
      <c r="E187" s="504" t="e">
        <f ca="1">+IF(AND(ISNUMBER(OFFSET('Water Data'!$D$6,0,10*ROW('Water Data'!D181))),'Data Summary'!BT187="Yes"),OFFSET('Water Data'!$D$6,0,10*ROW('Water Data'!D181)),NA())</f>
        <v>#N/A</v>
      </c>
      <c r="F187" s="504" t="e">
        <f ca="1">+IF(AND(ISNUMBER(OFFSET('Water Data'!$D$9,0,10*ROW('Water Data'!D181))),'Data Summary'!BU187="Yes"),OFFSET('Water Data'!$D$9,0,10*ROW('Water Data'!D181)),NA())</f>
        <v>#N/A</v>
      </c>
      <c r="G187" s="504" t="e">
        <f ca="1">+IF(AND(ISNUMBER(OFFSET('Water Data'!$E$4,0,10*ROW('Water Data'!E181))),'Data Summary'!BV187="Yes"),100-OFFSET('Water Data'!$E$4,0,10*ROW('Water Data'!E181)),NA())</f>
        <v>#N/A</v>
      </c>
      <c r="H187" s="504" t="e">
        <f ca="1">+IF(AND(ISNUMBER(OFFSET('Water Data'!$E$6,0,10*ROW('Water Data'!E181))),'Data Summary'!BW187="Yes"),OFFSET('Water Data'!$E$6,0,10*ROW('Water Data'!E181)),NA())</f>
        <v>#N/A</v>
      </c>
      <c r="I187" s="504" t="e">
        <f ca="1">+IF(AND(ISNUMBER(OFFSET('Water Data'!$E$9,0,10*ROW('Water Data'!E181))),'Data Summary'!BX187="Yes"),OFFSET('Water Data'!$E$9,0,10*ROW('Water Data'!E181)),NA())</f>
        <v>#N/A</v>
      </c>
      <c r="J187" s="504" t="e">
        <f ca="1">+IF(AND(ISNUMBER(OFFSET('Water Data'!$F$4,0,10*ROW('Water Data'!F181))),'Data Summary'!BY187="Yes"),100-OFFSET('Water Data'!$F$4,0,10*ROW('Water Data'!F181)),NA())</f>
        <v>#N/A</v>
      </c>
      <c r="K187" s="504" t="e">
        <f ca="1">+IF(AND(ISNUMBER(OFFSET('Water Data'!$F$6,0,10*ROW('Water Data'!F181))),'Data Summary'!BZ187="Yes"),OFFSET('Water Data'!$F$6,0,10*ROW('Water Data'!F181)),NA())</f>
        <v>#N/A</v>
      </c>
      <c r="L187" s="504" t="e">
        <f ca="1">+IF(AND(ISNUMBER(OFFSET('Water Data'!$F$9,0,10*ROW('Water Data'!F181))),'Data Summary'!CA187="Yes"),OFFSET('Water Data'!$F$9,0,10*ROW('Water Data'!F181)),NA())</f>
        <v>#N/A</v>
      </c>
      <c r="M187" s="504" t="e">
        <f ca="1">+IF(AND(ISNUMBER(OFFSET('Water Data'!$G$4,0,10*ROW('Water Data'!G181))),'Data Summary'!CB187="Yes"),100-OFFSET('Water Data'!$G$4,0,10*ROW('Water Data'!G181)),NA())</f>
        <v>#N/A</v>
      </c>
      <c r="N187" s="504" t="e">
        <f ca="1">+IF(AND(ISNUMBER(OFFSET('Water Data'!$G$6,0,10*ROW('Water Data'!G181))),'Data Summary'!CC187="Yes"),OFFSET('Water Data'!$G$6,0,10*ROW('Water Data'!G181)),NA())</f>
        <v>#N/A</v>
      </c>
      <c r="O187" s="504" t="e">
        <f ca="1">+IF(AND(ISNUMBER(OFFSET('Water Data'!$G$9,0,10*ROW('Water Data'!G181))),'Data Summary'!CD187="Yes"),OFFSET('Water Data'!$G$9,0,10*ROW('Water Data'!G181)),NA())</f>
        <v>#N/A</v>
      </c>
      <c r="P187" s="504" t="e">
        <f ca="1">+IF(AND(ISNUMBER(OFFSET('Water Data'!$H$4,0,10*ROW('Water Data'!H181))),'Data Summary'!CE187="Yes"),100-OFFSET('Water Data'!$H$4,0,10*ROW('Water Data'!H181)),NA())</f>
        <v>#N/A</v>
      </c>
      <c r="Q187" s="504" t="e">
        <f ca="1">+IF(AND(ISNUMBER(OFFSET('Water Data'!$H$6,0,10*ROW('Water Data'!H181))),'Data Summary'!CF187="Yes"),OFFSET('Water Data'!$H$6,0,10*ROW('Water Data'!H181)),NA())</f>
        <v>#N/A</v>
      </c>
      <c r="R187" s="504" t="e">
        <f ca="1">+IF(AND(ISNUMBER(OFFSET('Water Data'!$H$9,0,10*ROW('Water Data'!H181))),'Data Summary'!CG187="Yes"),OFFSET('Water Data'!$H$9,0,10*ROW('Water Data'!H181)),NA())</f>
        <v>#N/A</v>
      </c>
      <c r="S187" s="504" t="e">
        <f ca="1">+IF(AND(ISNUMBER(OFFSET('Water Data'!$I$4,0,10*ROW('Water Data'!I181))),'Data Summary'!CH187="Yes"),100-OFFSET('Water Data'!$I$4,0,10*ROW('Water Data'!I181)),NA())</f>
        <v>#N/A</v>
      </c>
      <c r="T187" s="504" t="e">
        <f ca="1">+IF(AND(ISNUMBER(OFFSET('Water Data'!$I$6,0,10*ROW('Water Data'!I181))),'Data Summary'!CI187="Yes"),OFFSET('Water Data'!$I$6,0,10*ROW('Water Data'!I181)),NA())</f>
        <v>#N/A</v>
      </c>
      <c r="U187" s="504" t="e">
        <f ca="1">+IF(AND(ISNUMBER(OFFSET('Water Data'!$I$9,0,10*ROW('Water Data'!I181))),'Data Summary'!CJ187="Yes"),OFFSET('Water Data'!$I$9,0,10*ROW('Water Data'!I181)),NA())</f>
        <v>#N/A</v>
      </c>
      <c r="V187" s="505" t="e">
        <f ca="1">+IF(AND(ISNUMBER(OFFSET('Sanitation Data'!$D$4,0,10*ROW('Sanitation Data'!D181))),'Data Summary'!CK187="Yes"),100-OFFSET('Sanitation Data'!$D$4,0,10*ROW('Sanitation Data'!D181)),NA())</f>
        <v>#N/A</v>
      </c>
      <c r="W187" s="505" t="e">
        <f ca="1">+IF(AND(ISNUMBER(OFFSET('Sanitation Data'!$D$6,0,10*ROW('Sanitation Data'!D181))),'Data Summary'!CL187="Yes"),OFFSET('Sanitation Data'!$D$6,0,10*ROW('Sanitation Data'!D181)),NA())</f>
        <v>#N/A</v>
      </c>
      <c r="X187" s="505" t="e">
        <f ca="1">+IF(AND(ISNUMBER(OFFSET('Sanitation Data'!$D$10,0,10*ROW('Sanitation Data'!D181))),'Data Summary'!CM187="Yes"),OFFSET('Sanitation Data'!$D$10,0,10*ROW('Sanitation Data'!D181)),NA())</f>
        <v>#N/A</v>
      </c>
      <c r="Y187" s="505" t="e">
        <f ca="1">+IF(AND(ISNUMBER(OFFSET('Sanitation Data'!$D$11,0,10*ROW('Sanitation Data'!D181))),'Data Summary'!CN187="Yes"),OFFSET('Sanitation Data'!$D$11,0,10*ROW('Sanitation Data'!D181)),NA())</f>
        <v>#N/A</v>
      </c>
      <c r="Z187" s="505" t="e">
        <f ca="1">+IF(AND(ISNUMBER(OFFSET('Sanitation Data'!$D$12,0,10*ROW('Sanitation Data'!D181))),'Data Summary'!CO187="Yes"),OFFSET('Sanitation Data'!$D$12,0,10*ROW('Sanitation Data'!D181)),NA())</f>
        <v>#N/A</v>
      </c>
      <c r="AA187" s="505" t="e">
        <f ca="1">+IF(AND(ISNUMBER(OFFSET('Sanitation Data'!$E$4,0,10*ROW('Sanitation Data'!E181))),'Data Summary'!CP187="Yes"),100-OFFSET('Sanitation Data'!$E$4,0,10*ROW('Sanitation Data'!E181)),NA())</f>
        <v>#N/A</v>
      </c>
      <c r="AB187" s="505" t="e">
        <f ca="1">+IF(AND(ISNUMBER(OFFSET('Sanitation Data'!$E$6,0,10*ROW('Sanitation Data'!E181))),'Data Summary'!CQ187="Yes"),OFFSET('Sanitation Data'!$E$6,0,10*ROW('Sanitation Data'!E181)),NA())</f>
        <v>#N/A</v>
      </c>
      <c r="AC187" s="505" t="e">
        <f ca="1">+IF(AND(ISNUMBER(OFFSET('Sanitation Data'!$E$10,0,10*ROW('Sanitation Data'!E181))),'Data Summary'!CR187="Yes"),OFFSET('Sanitation Data'!$E$10,0,10*ROW('Sanitation Data'!E181)),NA())</f>
        <v>#N/A</v>
      </c>
      <c r="AD187" s="505" t="e">
        <f ca="1">+IF(AND(ISNUMBER(OFFSET('Sanitation Data'!$E$11,0,10*ROW('Sanitation Data'!E181))),'Data Summary'!CS187="Yes"),OFFSET('Sanitation Data'!$E$11,0,10*ROW('Sanitation Data'!E181)),NA())</f>
        <v>#N/A</v>
      </c>
      <c r="AE187" s="505" t="e">
        <f ca="1">+IF(AND(ISNUMBER(OFFSET('Sanitation Data'!$E$12,0,10*ROW('Sanitation Data'!E181))),'Data Summary'!CT187="Yes"),OFFSET('Sanitation Data'!$E$12,0,10*ROW('Sanitation Data'!E181)),NA())</f>
        <v>#N/A</v>
      </c>
      <c r="AF187" s="505" t="e">
        <f ca="1">+IF(AND(ISNUMBER(OFFSET('Sanitation Data'!$F$4,0,10*ROW('Sanitation Data'!F181))),'Data Summary'!CU187="Yes"),100-OFFSET('Sanitation Data'!$F$4,0,10*ROW('Sanitation Data'!F181)),NA())</f>
        <v>#N/A</v>
      </c>
      <c r="AG187" s="505" t="e">
        <f ca="1">+IF(AND(ISNUMBER(OFFSET('Sanitation Data'!$F$6,0,10*ROW('Sanitation Data'!F181))),'Data Summary'!CV187="Yes"),OFFSET('Sanitation Data'!$F$6,0,10*ROW('Sanitation Data'!F181)),NA())</f>
        <v>#N/A</v>
      </c>
      <c r="AH187" s="505" t="e">
        <f ca="1">+IF(AND(ISNUMBER(OFFSET('Sanitation Data'!$F$10,0,10*ROW('Sanitation Data'!F181))),'Data Summary'!CW187="Yes"),OFFSET('Sanitation Data'!$F$10,0,10*ROW('Sanitation Data'!F181)),NA())</f>
        <v>#N/A</v>
      </c>
      <c r="AI187" s="505" t="e">
        <f ca="1">+IF(AND(ISNUMBER(OFFSET('Sanitation Data'!$F$11,0,10*ROW('Sanitation Data'!F181))),'Data Summary'!CX187="Yes"),OFFSET('Sanitation Data'!$F$11,0,10*ROW('Sanitation Data'!F181)),NA())</f>
        <v>#N/A</v>
      </c>
      <c r="AJ187" s="505" t="e">
        <f ca="1">+IF(AND(ISNUMBER(OFFSET('Sanitation Data'!$F$12,0,10*ROW('Sanitation Data'!F181))),'Data Summary'!CY187="Yes"),OFFSET('Sanitation Data'!$F$12,0,10*ROW('Sanitation Data'!F181)),NA())</f>
        <v>#N/A</v>
      </c>
      <c r="AK187" s="505" t="e">
        <f ca="1">+IF(AND(ISNUMBER(OFFSET('Sanitation Data'!$G$4,0,10*ROW('Sanitation Data'!G181))),'Data Summary'!CZ187="Yes"),100-OFFSET('Sanitation Data'!$G$4,0,10*ROW('Sanitation Data'!G181)),NA())</f>
        <v>#N/A</v>
      </c>
      <c r="AL187" s="505" t="e">
        <f ca="1">+IF(AND(ISNUMBER(OFFSET('Sanitation Data'!$G$6,0,10*ROW('Sanitation Data'!G181))),'Data Summary'!DA187="Yes"),OFFSET('Sanitation Data'!$G$6,0,10*ROW('Sanitation Data'!G181)),NA())</f>
        <v>#N/A</v>
      </c>
      <c r="AM187" s="505" t="e">
        <f ca="1">+IF(AND(ISNUMBER(OFFSET('Sanitation Data'!$G$10,0,10*ROW('Sanitation Data'!G181))),'Data Summary'!DB187="Yes"),OFFSET('Sanitation Data'!$G$10,0,10*ROW('Sanitation Data'!G181)),NA())</f>
        <v>#N/A</v>
      </c>
      <c r="AN187" s="505" t="e">
        <f ca="1">+IF(AND(ISNUMBER(OFFSET('Sanitation Data'!$G$11,0,10*ROW('Sanitation Data'!G181))),'Data Summary'!DC187="Yes"),OFFSET('Sanitation Data'!$G$11,0,10*ROW('Sanitation Data'!G181)),NA())</f>
        <v>#N/A</v>
      </c>
      <c r="AO187" s="505" t="e">
        <f ca="1">+IF(AND(ISNUMBER(OFFSET('Sanitation Data'!$G$12,0,10*ROW('Sanitation Data'!G181))),'Data Summary'!DD187="Yes"),OFFSET('Sanitation Data'!$G$12,0,10*ROW('Sanitation Data'!G181)),NA())</f>
        <v>#N/A</v>
      </c>
      <c r="AP187" s="505" t="e">
        <f ca="1">+IF(AND(ISNUMBER(OFFSET('Sanitation Data'!$H$4,0,10*ROW('Sanitation Data'!H181))),'Data Summary'!DE187="Yes"),100-OFFSET('Sanitation Data'!$H$4,0,10*ROW('Sanitation Data'!H181)),NA())</f>
        <v>#N/A</v>
      </c>
      <c r="AQ187" s="505" t="e">
        <f ca="1">+IF(AND(ISNUMBER(OFFSET('Sanitation Data'!$H$6,0,10*ROW('Sanitation Data'!H181))),'Data Summary'!DF187="Yes"),OFFSET('Sanitation Data'!$H$6,0,10*ROW('Sanitation Data'!H181)),NA())</f>
        <v>#N/A</v>
      </c>
      <c r="AR187" s="505" t="e">
        <f ca="1">+IF(AND(ISNUMBER(OFFSET('Sanitation Data'!$H$10,0,10*ROW('Sanitation Data'!H181))),'Data Summary'!DG187="Yes"),OFFSET('Sanitation Data'!$H$10,0,10*ROW('Sanitation Data'!H181)),NA())</f>
        <v>#N/A</v>
      </c>
      <c r="AS187" s="505" t="e">
        <f ca="1">+IF(AND(ISNUMBER(OFFSET('Sanitation Data'!$H$11,0,10*ROW('Sanitation Data'!H181))),'Data Summary'!DH187="Yes"),OFFSET('Sanitation Data'!$H$11,0,10*ROW('Sanitation Data'!H181)),NA())</f>
        <v>#N/A</v>
      </c>
      <c r="AT187" s="505" t="e">
        <f ca="1">+IF(AND(ISNUMBER(OFFSET('Sanitation Data'!$H$12,0,10*ROW('Sanitation Data'!H181))),'Data Summary'!DI187="Yes"),OFFSET('Sanitation Data'!$H$12,0,10*ROW('Sanitation Data'!H181)),NA())</f>
        <v>#N/A</v>
      </c>
      <c r="AU187" s="505" t="e">
        <f ca="1">+IF(AND(ISNUMBER(OFFSET('Sanitation Data'!$I$4,0,10*ROW('Sanitation Data'!I181))),'Data Summary'!DJ187="Yes"),100-OFFSET('Sanitation Data'!$I$4,0,10*ROW('Sanitation Data'!I181)),NA())</f>
        <v>#N/A</v>
      </c>
      <c r="AV187" s="505" t="e">
        <f ca="1">+IF(AND(ISNUMBER(OFFSET('Sanitation Data'!$I$6,0,10*ROW('Sanitation Data'!I181))),'Data Summary'!DK187="Yes"),OFFSET('Sanitation Data'!$I$6,0,10*ROW('Sanitation Data'!I181)),NA())</f>
        <v>#N/A</v>
      </c>
      <c r="AW187" s="505" t="e">
        <f ca="1">+IF(AND(ISNUMBER(OFFSET('Sanitation Data'!$I$10,0,10*ROW('Sanitation Data'!I181))),'Data Summary'!DL187="Yes"),OFFSET('Sanitation Data'!$I$10,0,10*ROW('Sanitation Data'!I181)),NA())</f>
        <v>#N/A</v>
      </c>
      <c r="AX187" s="505" t="e">
        <f ca="1">+IF(AND(ISNUMBER(OFFSET('Sanitation Data'!$I$11,0,10*ROW('Sanitation Data'!I181))),'Data Summary'!DM187="Yes"),OFFSET('Sanitation Data'!$I$11,0,10*ROW('Sanitation Data'!I181)),NA())</f>
        <v>#N/A</v>
      </c>
      <c r="AY187" s="505" t="e">
        <f ca="1">+IF(AND(ISNUMBER(OFFSET('Sanitation Data'!$I$12,0,10*ROW('Sanitation Data'!I181))),'Data Summary'!DN187="Yes"),OFFSET('Sanitation Data'!$I$12,0,10*ROW('Sanitation Data'!I181)),NA())</f>
        <v>#N/A</v>
      </c>
      <c r="AZ187" s="506" t="e">
        <f ca="1">+IF(AND(ISNUMBER(OFFSET('Hygiene Data'!$D$5,0,10*ROW('Hygiene Data'!D181))),'Data Summary'!DO187="Yes"),OFFSET('Hygiene Data'!$D$5,0,10*ROW('Hygiene Data'!D181)),NA())</f>
        <v>#N/A</v>
      </c>
      <c r="BA187" s="506" t="e">
        <f ca="1">+IF(AND(ISNUMBER(OFFSET('Hygiene Data'!$D$7,0,10*ROW('Hygiene Data'!D181))),'Data Summary'!DP187="Yes"),OFFSET('Hygiene Data'!$D$7,0,10*ROW('Hygiene Data'!D181)),NA())</f>
        <v>#N/A</v>
      </c>
      <c r="BB187" s="506" t="e">
        <f ca="1">+IF(AND(ISNUMBER(OFFSET('Hygiene Data'!$D$9,0,10*ROW('Hygiene Data'!D181))),'Data Summary'!DQ187="Yes"),OFFSET('Hygiene Data'!$D$9,0,10*ROW('Hygiene Data'!D181)),NA())</f>
        <v>#N/A</v>
      </c>
      <c r="BC187" s="506" t="e">
        <f ca="1">+IF(AND(ISNUMBER(OFFSET('Hygiene Data'!$E$5,0,10*ROW('Hygiene Data'!E181))),'Data Summary'!DR187="Yes"),OFFSET('Hygiene Data'!$E$5,0,10*ROW('Hygiene Data'!E181)),NA())</f>
        <v>#N/A</v>
      </c>
      <c r="BD187" s="506" t="e">
        <f ca="1">+IF(AND(ISNUMBER(OFFSET('Hygiene Data'!$E$7,0,10*ROW('Hygiene Data'!E181))),'Data Summary'!DS187="Yes"),OFFSET('Hygiene Data'!$E$7,0,10*ROW('Hygiene Data'!E181)),NA())</f>
        <v>#N/A</v>
      </c>
      <c r="BE187" s="506" t="e">
        <f ca="1">+IF(AND(ISNUMBER(OFFSET('Hygiene Data'!$E$9,0,10*ROW('Hygiene Data'!E181))),'Data Summary'!DT187="Yes"),OFFSET('Hygiene Data'!$E$9,0,10*ROW('Hygiene Data'!E181)),NA())</f>
        <v>#N/A</v>
      </c>
      <c r="BF187" s="506" t="e">
        <f ca="1">+IF(AND(ISNUMBER(OFFSET('Hygiene Data'!$F$5,0,10*ROW('Hygiene Data'!F181))),'Data Summary'!DU187="Yes"),OFFSET('Hygiene Data'!$F$5,0,10*ROW('Hygiene Data'!F181)),NA())</f>
        <v>#N/A</v>
      </c>
      <c r="BG187" s="506" t="e">
        <f ca="1">+IF(AND(ISNUMBER(OFFSET('Hygiene Data'!$F$7,0,10*ROW('Hygiene Data'!F181))),'Data Summary'!DV187="Yes"),OFFSET('Hygiene Data'!$F$7,0,10*ROW('Hygiene Data'!F181)),NA())</f>
        <v>#N/A</v>
      </c>
      <c r="BH187" s="506" t="e">
        <f ca="1">+IF(AND(ISNUMBER(OFFSET('Hygiene Data'!$F$9,0,10*ROW('Hygiene Data'!F181))),'Data Summary'!DW187="Yes"),OFFSET('Hygiene Data'!$F$9,0,10*ROW('Hygiene Data'!F181)),NA())</f>
        <v>#N/A</v>
      </c>
      <c r="BI187" s="506" t="e">
        <f ca="1">+IF(AND(ISNUMBER(OFFSET('Hygiene Data'!$G$5,0,10*ROW('Hygiene Data'!G181))),'Data Summary'!DX187="Yes"),OFFSET('Hygiene Data'!$G$5,0,10*ROW('Hygiene Data'!G181)),NA())</f>
        <v>#N/A</v>
      </c>
      <c r="BJ187" s="506" t="e">
        <f ca="1">+IF(AND(ISNUMBER(OFFSET('Hygiene Data'!$G$7,0,10*ROW('Hygiene Data'!G181))),'Data Summary'!DY187="Yes"),OFFSET('Hygiene Data'!$G$7,0,10*ROW('Hygiene Data'!G181)),NA())</f>
        <v>#N/A</v>
      </c>
      <c r="BK187" s="506" t="e">
        <f ca="1">+IF(AND(ISNUMBER(OFFSET('Hygiene Data'!$G$9,0,10*ROW('Hygiene Data'!G181))),'Data Summary'!DZ187="Yes"),OFFSET('Hygiene Data'!$G$9,0,10*ROW('Hygiene Data'!G181)),NA())</f>
        <v>#N/A</v>
      </c>
      <c r="BL187" s="506" t="e">
        <f ca="1">+IF(AND(ISNUMBER(OFFSET('Hygiene Data'!$H$5,0,10*ROW('Hygiene Data'!H181))),'Data Summary'!EA187="Yes"),OFFSET('Hygiene Data'!$H$5,0,10*ROW('Hygiene Data'!H181)),NA())</f>
        <v>#N/A</v>
      </c>
      <c r="BM187" s="506" t="e">
        <f ca="1">+IF(AND(ISNUMBER(OFFSET('Hygiene Data'!$H$7,0,10*ROW('Hygiene Data'!H181))),'Data Summary'!EB187="Yes"),OFFSET('Hygiene Data'!$H$7,0,10*ROW('Hygiene Data'!H181)),NA())</f>
        <v>#N/A</v>
      </c>
      <c r="BN187" s="506" t="e">
        <f ca="1">+IF(AND(ISNUMBER(OFFSET('Hygiene Data'!$H$9,0,10*ROW('Hygiene Data'!H181))),'Data Summary'!EC187="Yes"),OFFSET('Hygiene Data'!$H$9,0,10*ROW('Hygiene Data'!H181)),NA())</f>
        <v>#N/A</v>
      </c>
      <c r="BO187" s="506" t="e">
        <f ca="1">+IF(AND(ISNUMBER(OFFSET('Hygiene Data'!$I$5,0,10*ROW('Hygiene Data'!I181))),'Data Summary'!ED187="Yes"),OFFSET('Hygiene Data'!$I$5,0,10*ROW('Hygiene Data'!I181)),NA())</f>
        <v>#N/A</v>
      </c>
      <c r="BP187" s="506" t="e">
        <f ca="1">+IF(AND(ISNUMBER(OFFSET('Hygiene Data'!$I$7,0,10*ROW('Hygiene Data'!I181))),'Data Summary'!EE187="Yes"),OFFSET('Hygiene Data'!$I$7,0,10*ROW('Hygiene Data'!I181)),NA())</f>
        <v>#N/A</v>
      </c>
      <c r="BQ187" s="506" t="e">
        <f ca="1">+IF(AND(ISNUMBER(OFFSET('Hygiene Data'!$I$9,0,10*ROW('Hygiene Data'!I181))),'Data Summary'!EF187="Yes"),OFFSET('Hygiene Data'!$I$9,0,10*ROW('Hygiene Data'!I181)),NA())</f>
        <v>#N/A</v>
      </c>
    </row>
    <row r="188" spans="1:69" x14ac:dyDescent="0.25">
      <c r="A188" s="502" t="e">
        <f ca="1">+RIGHT('Data Summary'!A188,LEN('Data Summary'!A188)-9)</f>
        <v>#VALUE!</v>
      </c>
      <c r="B188" s="476" t="str">
        <f ca="1">+IF(ISTEXT('Data Summary'!B188),'Data Summary'!B188,"")</f>
        <v/>
      </c>
      <c r="C188" s="503" t="e">
        <f ca="1">+VALUE('Data Summary'!C188)</f>
        <v>#VALUE!</v>
      </c>
      <c r="D188" s="504" t="e">
        <f ca="1">+IF(AND(ISNUMBER(OFFSET('Water Data'!$D$4,0,10*ROW('Water Data'!D182))),'Data Summary'!BS188="Yes"),100-OFFSET('Water Data'!$D$4,0,10*ROW('Water Data'!D182)),NA())</f>
        <v>#N/A</v>
      </c>
      <c r="E188" s="504" t="e">
        <f ca="1">+IF(AND(ISNUMBER(OFFSET('Water Data'!$D$6,0,10*ROW('Water Data'!D182))),'Data Summary'!BT188="Yes"),OFFSET('Water Data'!$D$6,0,10*ROW('Water Data'!D182)),NA())</f>
        <v>#N/A</v>
      </c>
      <c r="F188" s="504" t="e">
        <f ca="1">+IF(AND(ISNUMBER(OFFSET('Water Data'!$D$9,0,10*ROW('Water Data'!D182))),'Data Summary'!BU188="Yes"),OFFSET('Water Data'!$D$9,0,10*ROW('Water Data'!D182)),NA())</f>
        <v>#N/A</v>
      </c>
      <c r="G188" s="504" t="e">
        <f ca="1">+IF(AND(ISNUMBER(OFFSET('Water Data'!$E$4,0,10*ROW('Water Data'!E182))),'Data Summary'!BV188="Yes"),100-OFFSET('Water Data'!$E$4,0,10*ROW('Water Data'!E182)),NA())</f>
        <v>#N/A</v>
      </c>
      <c r="H188" s="504" t="e">
        <f ca="1">+IF(AND(ISNUMBER(OFFSET('Water Data'!$E$6,0,10*ROW('Water Data'!E182))),'Data Summary'!BW188="Yes"),OFFSET('Water Data'!$E$6,0,10*ROW('Water Data'!E182)),NA())</f>
        <v>#N/A</v>
      </c>
      <c r="I188" s="504" t="e">
        <f ca="1">+IF(AND(ISNUMBER(OFFSET('Water Data'!$E$9,0,10*ROW('Water Data'!E182))),'Data Summary'!BX188="Yes"),OFFSET('Water Data'!$E$9,0,10*ROW('Water Data'!E182)),NA())</f>
        <v>#N/A</v>
      </c>
      <c r="J188" s="504" t="e">
        <f ca="1">+IF(AND(ISNUMBER(OFFSET('Water Data'!$F$4,0,10*ROW('Water Data'!F182))),'Data Summary'!BY188="Yes"),100-OFFSET('Water Data'!$F$4,0,10*ROW('Water Data'!F182)),NA())</f>
        <v>#N/A</v>
      </c>
      <c r="K188" s="504" t="e">
        <f ca="1">+IF(AND(ISNUMBER(OFFSET('Water Data'!$F$6,0,10*ROW('Water Data'!F182))),'Data Summary'!BZ188="Yes"),OFFSET('Water Data'!$F$6,0,10*ROW('Water Data'!F182)),NA())</f>
        <v>#N/A</v>
      </c>
      <c r="L188" s="504" t="e">
        <f ca="1">+IF(AND(ISNUMBER(OFFSET('Water Data'!$F$9,0,10*ROW('Water Data'!F182))),'Data Summary'!CA188="Yes"),OFFSET('Water Data'!$F$9,0,10*ROW('Water Data'!F182)),NA())</f>
        <v>#N/A</v>
      </c>
      <c r="M188" s="504" t="e">
        <f ca="1">+IF(AND(ISNUMBER(OFFSET('Water Data'!$G$4,0,10*ROW('Water Data'!G182))),'Data Summary'!CB188="Yes"),100-OFFSET('Water Data'!$G$4,0,10*ROW('Water Data'!G182)),NA())</f>
        <v>#N/A</v>
      </c>
      <c r="N188" s="504" t="e">
        <f ca="1">+IF(AND(ISNUMBER(OFFSET('Water Data'!$G$6,0,10*ROW('Water Data'!G182))),'Data Summary'!CC188="Yes"),OFFSET('Water Data'!$G$6,0,10*ROW('Water Data'!G182)),NA())</f>
        <v>#N/A</v>
      </c>
      <c r="O188" s="504" t="e">
        <f ca="1">+IF(AND(ISNUMBER(OFFSET('Water Data'!$G$9,0,10*ROW('Water Data'!G182))),'Data Summary'!CD188="Yes"),OFFSET('Water Data'!$G$9,0,10*ROW('Water Data'!G182)),NA())</f>
        <v>#N/A</v>
      </c>
      <c r="P188" s="504" t="e">
        <f ca="1">+IF(AND(ISNUMBER(OFFSET('Water Data'!$H$4,0,10*ROW('Water Data'!H182))),'Data Summary'!CE188="Yes"),100-OFFSET('Water Data'!$H$4,0,10*ROW('Water Data'!H182)),NA())</f>
        <v>#N/A</v>
      </c>
      <c r="Q188" s="504" t="e">
        <f ca="1">+IF(AND(ISNUMBER(OFFSET('Water Data'!$H$6,0,10*ROW('Water Data'!H182))),'Data Summary'!CF188="Yes"),OFFSET('Water Data'!$H$6,0,10*ROW('Water Data'!H182)),NA())</f>
        <v>#N/A</v>
      </c>
      <c r="R188" s="504" t="e">
        <f ca="1">+IF(AND(ISNUMBER(OFFSET('Water Data'!$H$9,0,10*ROW('Water Data'!H182))),'Data Summary'!CG188="Yes"),OFFSET('Water Data'!$H$9,0,10*ROW('Water Data'!H182)),NA())</f>
        <v>#N/A</v>
      </c>
      <c r="S188" s="504" t="e">
        <f ca="1">+IF(AND(ISNUMBER(OFFSET('Water Data'!$I$4,0,10*ROW('Water Data'!I182))),'Data Summary'!CH188="Yes"),100-OFFSET('Water Data'!$I$4,0,10*ROW('Water Data'!I182)),NA())</f>
        <v>#N/A</v>
      </c>
      <c r="T188" s="504" t="e">
        <f ca="1">+IF(AND(ISNUMBER(OFFSET('Water Data'!$I$6,0,10*ROW('Water Data'!I182))),'Data Summary'!CI188="Yes"),OFFSET('Water Data'!$I$6,0,10*ROW('Water Data'!I182)),NA())</f>
        <v>#N/A</v>
      </c>
      <c r="U188" s="504" t="e">
        <f ca="1">+IF(AND(ISNUMBER(OFFSET('Water Data'!$I$9,0,10*ROW('Water Data'!I182))),'Data Summary'!CJ188="Yes"),OFFSET('Water Data'!$I$9,0,10*ROW('Water Data'!I182)),NA())</f>
        <v>#N/A</v>
      </c>
      <c r="V188" s="505" t="e">
        <f ca="1">+IF(AND(ISNUMBER(OFFSET('Sanitation Data'!$D$4,0,10*ROW('Sanitation Data'!D182))),'Data Summary'!CK188="Yes"),100-OFFSET('Sanitation Data'!$D$4,0,10*ROW('Sanitation Data'!D182)),NA())</f>
        <v>#N/A</v>
      </c>
      <c r="W188" s="505" t="e">
        <f ca="1">+IF(AND(ISNUMBER(OFFSET('Sanitation Data'!$D$6,0,10*ROW('Sanitation Data'!D182))),'Data Summary'!CL188="Yes"),OFFSET('Sanitation Data'!$D$6,0,10*ROW('Sanitation Data'!D182)),NA())</f>
        <v>#N/A</v>
      </c>
      <c r="X188" s="505" t="e">
        <f ca="1">+IF(AND(ISNUMBER(OFFSET('Sanitation Data'!$D$10,0,10*ROW('Sanitation Data'!D182))),'Data Summary'!CM188="Yes"),OFFSET('Sanitation Data'!$D$10,0,10*ROW('Sanitation Data'!D182)),NA())</f>
        <v>#N/A</v>
      </c>
      <c r="Y188" s="505" t="e">
        <f ca="1">+IF(AND(ISNUMBER(OFFSET('Sanitation Data'!$D$11,0,10*ROW('Sanitation Data'!D182))),'Data Summary'!CN188="Yes"),OFFSET('Sanitation Data'!$D$11,0,10*ROW('Sanitation Data'!D182)),NA())</f>
        <v>#N/A</v>
      </c>
      <c r="Z188" s="505" t="e">
        <f ca="1">+IF(AND(ISNUMBER(OFFSET('Sanitation Data'!$D$12,0,10*ROW('Sanitation Data'!D182))),'Data Summary'!CO188="Yes"),OFFSET('Sanitation Data'!$D$12,0,10*ROW('Sanitation Data'!D182)),NA())</f>
        <v>#N/A</v>
      </c>
      <c r="AA188" s="505" t="e">
        <f ca="1">+IF(AND(ISNUMBER(OFFSET('Sanitation Data'!$E$4,0,10*ROW('Sanitation Data'!E182))),'Data Summary'!CP188="Yes"),100-OFFSET('Sanitation Data'!$E$4,0,10*ROW('Sanitation Data'!E182)),NA())</f>
        <v>#N/A</v>
      </c>
      <c r="AB188" s="505" t="e">
        <f ca="1">+IF(AND(ISNUMBER(OFFSET('Sanitation Data'!$E$6,0,10*ROW('Sanitation Data'!E182))),'Data Summary'!CQ188="Yes"),OFFSET('Sanitation Data'!$E$6,0,10*ROW('Sanitation Data'!E182)),NA())</f>
        <v>#N/A</v>
      </c>
      <c r="AC188" s="505" t="e">
        <f ca="1">+IF(AND(ISNUMBER(OFFSET('Sanitation Data'!$E$10,0,10*ROW('Sanitation Data'!E182))),'Data Summary'!CR188="Yes"),OFFSET('Sanitation Data'!$E$10,0,10*ROW('Sanitation Data'!E182)),NA())</f>
        <v>#N/A</v>
      </c>
      <c r="AD188" s="505" t="e">
        <f ca="1">+IF(AND(ISNUMBER(OFFSET('Sanitation Data'!$E$11,0,10*ROW('Sanitation Data'!E182))),'Data Summary'!CS188="Yes"),OFFSET('Sanitation Data'!$E$11,0,10*ROW('Sanitation Data'!E182)),NA())</f>
        <v>#N/A</v>
      </c>
      <c r="AE188" s="505" t="e">
        <f ca="1">+IF(AND(ISNUMBER(OFFSET('Sanitation Data'!$E$12,0,10*ROW('Sanitation Data'!E182))),'Data Summary'!CT188="Yes"),OFFSET('Sanitation Data'!$E$12,0,10*ROW('Sanitation Data'!E182)),NA())</f>
        <v>#N/A</v>
      </c>
      <c r="AF188" s="505" t="e">
        <f ca="1">+IF(AND(ISNUMBER(OFFSET('Sanitation Data'!$F$4,0,10*ROW('Sanitation Data'!F182))),'Data Summary'!CU188="Yes"),100-OFFSET('Sanitation Data'!$F$4,0,10*ROW('Sanitation Data'!F182)),NA())</f>
        <v>#N/A</v>
      </c>
      <c r="AG188" s="505" t="e">
        <f ca="1">+IF(AND(ISNUMBER(OFFSET('Sanitation Data'!$F$6,0,10*ROW('Sanitation Data'!F182))),'Data Summary'!CV188="Yes"),OFFSET('Sanitation Data'!$F$6,0,10*ROW('Sanitation Data'!F182)),NA())</f>
        <v>#N/A</v>
      </c>
      <c r="AH188" s="505" t="e">
        <f ca="1">+IF(AND(ISNUMBER(OFFSET('Sanitation Data'!$F$10,0,10*ROW('Sanitation Data'!F182))),'Data Summary'!CW188="Yes"),OFFSET('Sanitation Data'!$F$10,0,10*ROW('Sanitation Data'!F182)),NA())</f>
        <v>#N/A</v>
      </c>
      <c r="AI188" s="505" t="e">
        <f ca="1">+IF(AND(ISNUMBER(OFFSET('Sanitation Data'!$F$11,0,10*ROW('Sanitation Data'!F182))),'Data Summary'!CX188="Yes"),OFFSET('Sanitation Data'!$F$11,0,10*ROW('Sanitation Data'!F182)),NA())</f>
        <v>#N/A</v>
      </c>
      <c r="AJ188" s="505" t="e">
        <f ca="1">+IF(AND(ISNUMBER(OFFSET('Sanitation Data'!$F$12,0,10*ROW('Sanitation Data'!F182))),'Data Summary'!CY188="Yes"),OFFSET('Sanitation Data'!$F$12,0,10*ROW('Sanitation Data'!F182)),NA())</f>
        <v>#N/A</v>
      </c>
      <c r="AK188" s="505" t="e">
        <f ca="1">+IF(AND(ISNUMBER(OFFSET('Sanitation Data'!$G$4,0,10*ROW('Sanitation Data'!G182))),'Data Summary'!CZ188="Yes"),100-OFFSET('Sanitation Data'!$G$4,0,10*ROW('Sanitation Data'!G182)),NA())</f>
        <v>#N/A</v>
      </c>
      <c r="AL188" s="505" t="e">
        <f ca="1">+IF(AND(ISNUMBER(OFFSET('Sanitation Data'!$G$6,0,10*ROW('Sanitation Data'!G182))),'Data Summary'!DA188="Yes"),OFFSET('Sanitation Data'!$G$6,0,10*ROW('Sanitation Data'!G182)),NA())</f>
        <v>#N/A</v>
      </c>
      <c r="AM188" s="505" t="e">
        <f ca="1">+IF(AND(ISNUMBER(OFFSET('Sanitation Data'!$G$10,0,10*ROW('Sanitation Data'!G182))),'Data Summary'!DB188="Yes"),OFFSET('Sanitation Data'!$G$10,0,10*ROW('Sanitation Data'!G182)),NA())</f>
        <v>#N/A</v>
      </c>
      <c r="AN188" s="505" t="e">
        <f ca="1">+IF(AND(ISNUMBER(OFFSET('Sanitation Data'!$G$11,0,10*ROW('Sanitation Data'!G182))),'Data Summary'!DC188="Yes"),OFFSET('Sanitation Data'!$G$11,0,10*ROW('Sanitation Data'!G182)),NA())</f>
        <v>#N/A</v>
      </c>
      <c r="AO188" s="505" t="e">
        <f ca="1">+IF(AND(ISNUMBER(OFFSET('Sanitation Data'!$G$12,0,10*ROW('Sanitation Data'!G182))),'Data Summary'!DD188="Yes"),OFFSET('Sanitation Data'!$G$12,0,10*ROW('Sanitation Data'!G182)),NA())</f>
        <v>#N/A</v>
      </c>
      <c r="AP188" s="505" t="e">
        <f ca="1">+IF(AND(ISNUMBER(OFFSET('Sanitation Data'!$H$4,0,10*ROW('Sanitation Data'!H182))),'Data Summary'!DE188="Yes"),100-OFFSET('Sanitation Data'!$H$4,0,10*ROW('Sanitation Data'!H182)),NA())</f>
        <v>#N/A</v>
      </c>
      <c r="AQ188" s="505" t="e">
        <f ca="1">+IF(AND(ISNUMBER(OFFSET('Sanitation Data'!$H$6,0,10*ROW('Sanitation Data'!H182))),'Data Summary'!DF188="Yes"),OFFSET('Sanitation Data'!$H$6,0,10*ROW('Sanitation Data'!H182)),NA())</f>
        <v>#N/A</v>
      </c>
      <c r="AR188" s="505" t="e">
        <f ca="1">+IF(AND(ISNUMBER(OFFSET('Sanitation Data'!$H$10,0,10*ROW('Sanitation Data'!H182))),'Data Summary'!DG188="Yes"),OFFSET('Sanitation Data'!$H$10,0,10*ROW('Sanitation Data'!H182)),NA())</f>
        <v>#N/A</v>
      </c>
      <c r="AS188" s="505" t="e">
        <f ca="1">+IF(AND(ISNUMBER(OFFSET('Sanitation Data'!$H$11,0,10*ROW('Sanitation Data'!H182))),'Data Summary'!DH188="Yes"),OFFSET('Sanitation Data'!$H$11,0,10*ROW('Sanitation Data'!H182)),NA())</f>
        <v>#N/A</v>
      </c>
      <c r="AT188" s="505" t="e">
        <f ca="1">+IF(AND(ISNUMBER(OFFSET('Sanitation Data'!$H$12,0,10*ROW('Sanitation Data'!H182))),'Data Summary'!DI188="Yes"),OFFSET('Sanitation Data'!$H$12,0,10*ROW('Sanitation Data'!H182)),NA())</f>
        <v>#N/A</v>
      </c>
      <c r="AU188" s="505" t="e">
        <f ca="1">+IF(AND(ISNUMBER(OFFSET('Sanitation Data'!$I$4,0,10*ROW('Sanitation Data'!I182))),'Data Summary'!DJ188="Yes"),100-OFFSET('Sanitation Data'!$I$4,0,10*ROW('Sanitation Data'!I182)),NA())</f>
        <v>#N/A</v>
      </c>
      <c r="AV188" s="505" t="e">
        <f ca="1">+IF(AND(ISNUMBER(OFFSET('Sanitation Data'!$I$6,0,10*ROW('Sanitation Data'!I182))),'Data Summary'!DK188="Yes"),OFFSET('Sanitation Data'!$I$6,0,10*ROW('Sanitation Data'!I182)),NA())</f>
        <v>#N/A</v>
      </c>
      <c r="AW188" s="505" t="e">
        <f ca="1">+IF(AND(ISNUMBER(OFFSET('Sanitation Data'!$I$10,0,10*ROW('Sanitation Data'!I182))),'Data Summary'!DL188="Yes"),OFFSET('Sanitation Data'!$I$10,0,10*ROW('Sanitation Data'!I182)),NA())</f>
        <v>#N/A</v>
      </c>
      <c r="AX188" s="505" t="e">
        <f ca="1">+IF(AND(ISNUMBER(OFFSET('Sanitation Data'!$I$11,0,10*ROW('Sanitation Data'!I182))),'Data Summary'!DM188="Yes"),OFFSET('Sanitation Data'!$I$11,0,10*ROW('Sanitation Data'!I182)),NA())</f>
        <v>#N/A</v>
      </c>
      <c r="AY188" s="505" t="e">
        <f ca="1">+IF(AND(ISNUMBER(OFFSET('Sanitation Data'!$I$12,0,10*ROW('Sanitation Data'!I182))),'Data Summary'!DN188="Yes"),OFFSET('Sanitation Data'!$I$12,0,10*ROW('Sanitation Data'!I182)),NA())</f>
        <v>#N/A</v>
      </c>
      <c r="AZ188" s="506" t="e">
        <f ca="1">+IF(AND(ISNUMBER(OFFSET('Hygiene Data'!$D$5,0,10*ROW('Hygiene Data'!D182))),'Data Summary'!DO188="Yes"),OFFSET('Hygiene Data'!$D$5,0,10*ROW('Hygiene Data'!D182)),NA())</f>
        <v>#N/A</v>
      </c>
      <c r="BA188" s="506" t="e">
        <f ca="1">+IF(AND(ISNUMBER(OFFSET('Hygiene Data'!$D$7,0,10*ROW('Hygiene Data'!D182))),'Data Summary'!DP188="Yes"),OFFSET('Hygiene Data'!$D$7,0,10*ROW('Hygiene Data'!D182)),NA())</f>
        <v>#N/A</v>
      </c>
      <c r="BB188" s="506" t="e">
        <f ca="1">+IF(AND(ISNUMBER(OFFSET('Hygiene Data'!$D$9,0,10*ROW('Hygiene Data'!D182))),'Data Summary'!DQ188="Yes"),OFFSET('Hygiene Data'!$D$9,0,10*ROW('Hygiene Data'!D182)),NA())</f>
        <v>#N/A</v>
      </c>
      <c r="BC188" s="506" t="e">
        <f ca="1">+IF(AND(ISNUMBER(OFFSET('Hygiene Data'!$E$5,0,10*ROW('Hygiene Data'!E182))),'Data Summary'!DR188="Yes"),OFFSET('Hygiene Data'!$E$5,0,10*ROW('Hygiene Data'!E182)),NA())</f>
        <v>#N/A</v>
      </c>
      <c r="BD188" s="506" t="e">
        <f ca="1">+IF(AND(ISNUMBER(OFFSET('Hygiene Data'!$E$7,0,10*ROW('Hygiene Data'!E182))),'Data Summary'!DS188="Yes"),OFFSET('Hygiene Data'!$E$7,0,10*ROW('Hygiene Data'!E182)),NA())</f>
        <v>#N/A</v>
      </c>
      <c r="BE188" s="506" t="e">
        <f ca="1">+IF(AND(ISNUMBER(OFFSET('Hygiene Data'!$E$9,0,10*ROW('Hygiene Data'!E182))),'Data Summary'!DT188="Yes"),OFFSET('Hygiene Data'!$E$9,0,10*ROW('Hygiene Data'!E182)),NA())</f>
        <v>#N/A</v>
      </c>
      <c r="BF188" s="506" t="e">
        <f ca="1">+IF(AND(ISNUMBER(OFFSET('Hygiene Data'!$F$5,0,10*ROW('Hygiene Data'!F182))),'Data Summary'!DU188="Yes"),OFFSET('Hygiene Data'!$F$5,0,10*ROW('Hygiene Data'!F182)),NA())</f>
        <v>#N/A</v>
      </c>
      <c r="BG188" s="506" t="e">
        <f ca="1">+IF(AND(ISNUMBER(OFFSET('Hygiene Data'!$F$7,0,10*ROW('Hygiene Data'!F182))),'Data Summary'!DV188="Yes"),OFFSET('Hygiene Data'!$F$7,0,10*ROW('Hygiene Data'!F182)),NA())</f>
        <v>#N/A</v>
      </c>
      <c r="BH188" s="506" t="e">
        <f ca="1">+IF(AND(ISNUMBER(OFFSET('Hygiene Data'!$F$9,0,10*ROW('Hygiene Data'!F182))),'Data Summary'!DW188="Yes"),OFFSET('Hygiene Data'!$F$9,0,10*ROW('Hygiene Data'!F182)),NA())</f>
        <v>#N/A</v>
      </c>
      <c r="BI188" s="506" t="e">
        <f ca="1">+IF(AND(ISNUMBER(OFFSET('Hygiene Data'!$G$5,0,10*ROW('Hygiene Data'!G182))),'Data Summary'!DX188="Yes"),OFFSET('Hygiene Data'!$G$5,0,10*ROW('Hygiene Data'!G182)),NA())</f>
        <v>#N/A</v>
      </c>
      <c r="BJ188" s="506" t="e">
        <f ca="1">+IF(AND(ISNUMBER(OFFSET('Hygiene Data'!$G$7,0,10*ROW('Hygiene Data'!G182))),'Data Summary'!DY188="Yes"),OFFSET('Hygiene Data'!$G$7,0,10*ROW('Hygiene Data'!G182)),NA())</f>
        <v>#N/A</v>
      </c>
      <c r="BK188" s="506" t="e">
        <f ca="1">+IF(AND(ISNUMBER(OFFSET('Hygiene Data'!$G$9,0,10*ROW('Hygiene Data'!G182))),'Data Summary'!DZ188="Yes"),OFFSET('Hygiene Data'!$G$9,0,10*ROW('Hygiene Data'!G182)),NA())</f>
        <v>#N/A</v>
      </c>
      <c r="BL188" s="506" t="e">
        <f ca="1">+IF(AND(ISNUMBER(OFFSET('Hygiene Data'!$H$5,0,10*ROW('Hygiene Data'!H182))),'Data Summary'!EA188="Yes"),OFFSET('Hygiene Data'!$H$5,0,10*ROW('Hygiene Data'!H182)),NA())</f>
        <v>#N/A</v>
      </c>
      <c r="BM188" s="506" t="e">
        <f ca="1">+IF(AND(ISNUMBER(OFFSET('Hygiene Data'!$H$7,0,10*ROW('Hygiene Data'!H182))),'Data Summary'!EB188="Yes"),OFFSET('Hygiene Data'!$H$7,0,10*ROW('Hygiene Data'!H182)),NA())</f>
        <v>#N/A</v>
      </c>
      <c r="BN188" s="506" t="e">
        <f ca="1">+IF(AND(ISNUMBER(OFFSET('Hygiene Data'!$H$9,0,10*ROW('Hygiene Data'!H182))),'Data Summary'!EC188="Yes"),OFFSET('Hygiene Data'!$H$9,0,10*ROW('Hygiene Data'!H182)),NA())</f>
        <v>#N/A</v>
      </c>
      <c r="BO188" s="506" t="e">
        <f ca="1">+IF(AND(ISNUMBER(OFFSET('Hygiene Data'!$I$5,0,10*ROW('Hygiene Data'!I182))),'Data Summary'!ED188="Yes"),OFFSET('Hygiene Data'!$I$5,0,10*ROW('Hygiene Data'!I182)),NA())</f>
        <v>#N/A</v>
      </c>
      <c r="BP188" s="506" t="e">
        <f ca="1">+IF(AND(ISNUMBER(OFFSET('Hygiene Data'!$I$7,0,10*ROW('Hygiene Data'!I182))),'Data Summary'!EE188="Yes"),OFFSET('Hygiene Data'!$I$7,0,10*ROW('Hygiene Data'!I182)),NA())</f>
        <v>#N/A</v>
      </c>
      <c r="BQ188" s="506" t="e">
        <f ca="1">+IF(AND(ISNUMBER(OFFSET('Hygiene Data'!$I$9,0,10*ROW('Hygiene Data'!I182))),'Data Summary'!EF188="Yes"),OFFSET('Hygiene Data'!$I$9,0,10*ROW('Hygiene Data'!I182)),NA())</f>
        <v>#N/A</v>
      </c>
    </row>
    <row r="189" spans="1:69" x14ac:dyDescent="0.25">
      <c r="A189" s="502" t="e">
        <f ca="1">+RIGHT('Data Summary'!A189,LEN('Data Summary'!A189)-9)</f>
        <v>#VALUE!</v>
      </c>
      <c r="B189" s="476" t="str">
        <f ca="1">+IF(ISTEXT('Data Summary'!B189),'Data Summary'!B189,"")</f>
        <v/>
      </c>
      <c r="C189" s="503" t="e">
        <f ca="1">+VALUE('Data Summary'!C189)</f>
        <v>#VALUE!</v>
      </c>
      <c r="D189" s="504" t="e">
        <f ca="1">+IF(AND(ISNUMBER(OFFSET('Water Data'!$D$4,0,10*ROW('Water Data'!D183))),'Data Summary'!BS189="Yes"),100-OFFSET('Water Data'!$D$4,0,10*ROW('Water Data'!D183)),NA())</f>
        <v>#N/A</v>
      </c>
      <c r="E189" s="504" t="e">
        <f ca="1">+IF(AND(ISNUMBER(OFFSET('Water Data'!$D$6,0,10*ROW('Water Data'!D183))),'Data Summary'!BT189="Yes"),OFFSET('Water Data'!$D$6,0,10*ROW('Water Data'!D183)),NA())</f>
        <v>#N/A</v>
      </c>
      <c r="F189" s="504" t="e">
        <f ca="1">+IF(AND(ISNUMBER(OFFSET('Water Data'!$D$9,0,10*ROW('Water Data'!D183))),'Data Summary'!BU189="Yes"),OFFSET('Water Data'!$D$9,0,10*ROW('Water Data'!D183)),NA())</f>
        <v>#N/A</v>
      </c>
      <c r="G189" s="504" t="e">
        <f ca="1">+IF(AND(ISNUMBER(OFFSET('Water Data'!$E$4,0,10*ROW('Water Data'!E183))),'Data Summary'!BV189="Yes"),100-OFFSET('Water Data'!$E$4,0,10*ROW('Water Data'!E183)),NA())</f>
        <v>#N/A</v>
      </c>
      <c r="H189" s="504" t="e">
        <f ca="1">+IF(AND(ISNUMBER(OFFSET('Water Data'!$E$6,0,10*ROW('Water Data'!E183))),'Data Summary'!BW189="Yes"),OFFSET('Water Data'!$E$6,0,10*ROW('Water Data'!E183)),NA())</f>
        <v>#N/A</v>
      </c>
      <c r="I189" s="504" t="e">
        <f ca="1">+IF(AND(ISNUMBER(OFFSET('Water Data'!$E$9,0,10*ROW('Water Data'!E183))),'Data Summary'!BX189="Yes"),OFFSET('Water Data'!$E$9,0,10*ROW('Water Data'!E183)),NA())</f>
        <v>#N/A</v>
      </c>
      <c r="J189" s="504" t="e">
        <f ca="1">+IF(AND(ISNUMBER(OFFSET('Water Data'!$F$4,0,10*ROW('Water Data'!F183))),'Data Summary'!BY189="Yes"),100-OFFSET('Water Data'!$F$4,0,10*ROW('Water Data'!F183)),NA())</f>
        <v>#N/A</v>
      </c>
      <c r="K189" s="504" t="e">
        <f ca="1">+IF(AND(ISNUMBER(OFFSET('Water Data'!$F$6,0,10*ROW('Water Data'!F183))),'Data Summary'!BZ189="Yes"),OFFSET('Water Data'!$F$6,0,10*ROW('Water Data'!F183)),NA())</f>
        <v>#N/A</v>
      </c>
      <c r="L189" s="504" t="e">
        <f ca="1">+IF(AND(ISNUMBER(OFFSET('Water Data'!$F$9,0,10*ROW('Water Data'!F183))),'Data Summary'!CA189="Yes"),OFFSET('Water Data'!$F$9,0,10*ROW('Water Data'!F183)),NA())</f>
        <v>#N/A</v>
      </c>
      <c r="M189" s="504" t="e">
        <f ca="1">+IF(AND(ISNUMBER(OFFSET('Water Data'!$G$4,0,10*ROW('Water Data'!G183))),'Data Summary'!CB189="Yes"),100-OFFSET('Water Data'!$G$4,0,10*ROW('Water Data'!G183)),NA())</f>
        <v>#N/A</v>
      </c>
      <c r="N189" s="504" t="e">
        <f ca="1">+IF(AND(ISNUMBER(OFFSET('Water Data'!$G$6,0,10*ROW('Water Data'!G183))),'Data Summary'!CC189="Yes"),OFFSET('Water Data'!$G$6,0,10*ROW('Water Data'!G183)),NA())</f>
        <v>#N/A</v>
      </c>
      <c r="O189" s="504" t="e">
        <f ca="1">+IF(AND(ISNUMBER(OFFSET('Water Data'!$G$9,0,10*ROW('Water Data'!G183))),'Data Summary'!CD189="Yes"),OFFSET('Water Data'!$G$9,0,10*ROW('Water Data'!G183)),NA())</f>
        <v>#N/A</v>
      </c>
      <c r="P189" s="504" t="e">
        <f ca="1">+IF(AND(ISNUMBER(OFFSET('Water Data'!$H$4,0,10*ROW('Water Data'!H183))),'Data Summary'!CE189="Yes"),100-OFFSET('Water Data'!$H$4,0,10*ROW('Water Data'!H183)),NA())</f>
        <v>#N/A</v>
      </c>
      <c r="Q189" s="504" t="e">
        <f ca="1">+IF(AND(ISNUMBER(OFFSET('Water Data'!$H$6,0,10*ROW('Water Data'!H183))),'Data Summary'!CF189="Yes"),OFFSET('Water Data'!$H$6,0,10*ROW('Water Data'!H183)),NA())</f>
        <v>#N/A</v>
      </c>
      <c r="R189" s="504" t="e">
        <f ca="1">+IF(AND(ISNUMBER(OFFSET('Water Data'!$H$9,0,10*ROW('Water Data'!H183))),'Data Summary'!CG189="Yes"),OFFSET('Water Data'!$H$9,0,10*ROW('Water Data'!H183)),NA())</f>
        <v>#N/A</v>
      </c>
      <c r="S189" s="504" t="e">
        <f ca="1">+IF(AND(ISNUMBER(OFFSET('Water Data'!$I$4,0,10*ROW('Water Data'!I183))),'Data Summary'!CH189="Yes"),100-OFFSET('Water Data'!$I$4,0,10*ROW('Water Data'!I183)),NA())</f>
        <v>#N/A</v>
      </c>
      <c r="T189" s="504" t="e">
        <f ca="1">+IF(AND(ISNUMBER(OFFSET('Water Data'!$I$6,0,10*ROW('Water Data'!I183))),'Data Summary'!CI189="Yes"),OFFSET('Water Data'!$I$6,0,10*ROW('Water Data'!I183)),NA())</f>
        <v>#N/A</v>
      </c>
      <c r="U189" s="504" t="e">
        <f ca="1">+IF(AND(ISNUMBER(OFFSET('Water Data'!$I$9,0,10*ROW('Water Data'!I183))),'Data Summary'!CJ189="Yes"),OFFSET('Water Data'!$I$9,0,10*ROW('Water Data'!I183)),NA())</f>
        <v>#N/A</v>
      </c>
      <c r="V189" s="505" t="e">
        <f ca="1">+IF(AND(ISNUMBER(OFFSET('Sanitation Data'!$D$4,0,10*ROW('Sanitation Data'!D183))),'Data Summary'!CK189="Yes"),100-OFFSET('Sanitation Data'!$D$4,0,10*ROW('Sanitation Data'!D183)),NA())</f>
        <v>#N/A</v>
      </c>
      <c r="W189" s="505" t="e">
        <f ca="1">+IF(AND(ISNUMBER(OFFSET('Sanitation Data'!$D$6,0,10*ROW('Sanitation Data'!D183))),'Data Summary'!CL189="Yes"),OFFSET('Sanitation Data'!$D$6,0,10*ROW('Sanitation Data'!D183)),NA())</f>
        <v>#N/A</v>
      </c>
      <c r="X189" s="505" t="e">
        <f ca="1">+IF(AND(ISNUMBER(OFFSET('Sanitation Data'!$D$10,0,10*ROW('Sanitation Data'!D183))),'Data Summary'!CM189="Yes"),OFFSET('Sanitation Data'!$D$10,0,10*ROW('Sanitation Data'!D183)),NA())</f>
        <v>#N/A</v>
      </c>
      <c r="Y189" s="505" t="e">
        <f ca="1">+IF(AND(ISNUMBER(OFFSET('Sanitation Data'!$D$11,0,10*ROW('Sanitation Data'!D183))),'Data Summary'!CN189="Yes"),OFFSET('Sanitation Data'!$D$11,0,10*ROW('Sanitation Data'!D183)),NA())</f>
        <v>#N/A</v>
      </c>
      <c r="Z189" s="505" t="e">
        <f ca="1">+IF(AND(ISNUMBER(OFFSET('Sanitation Data'!$D$12,0,10*ROW('Sanitation Data'!D183))),'Data Summary'!CO189="Yes"),OFFSET('Sanitation Data'!$D$12,0,10*ROW('Sanitation Data'!D183)),NA())</f>
        <v>#N/A</v>
      </c>
      <c r="AA189" s="505" t="e">
        <f ca="1">+IF(AND(ISNUMBER(OFFSET('Sanitation Data'!$E$4,0,10*ROW('Sanitation Data'!E183))),'Data Summary'!CP189="Yes"),100-OFFSET('Sanitation Data'!$E$4,0,10*ROW('Sanitation Data'!E183)),NA())</f>
        <v>#N/A</v>
      </c>
      <c r="AB189" s="505" t="e">
        <f ca="1">+IF(AND(ISNUMBER(OFFSET('Sanitation Data'!$E$6,0,10*ROW('Sanitation Data'!E183))),'Data Summary'!CQ189="Yes"),OFFSET('Sanitation Data'!$E$6,0,10*ROW('Sanitation Data'!E183)),NA())</f>
        <v>#N/A</v>
      </c>
      <c r="AC189" s="505" t="e">
        <f ca="1">+IF(AND(ISNUMBER(OFFSET('Sanitation Data'!$E$10,0,10*ROW('Sanitation Data'!E183))),'Data Summary'!CR189="Yes"),OFFSET('Sanitation Data'!$E$10,0,10*ROW('Sanitation Data'!E183)),NA())</f>
        <v>#N/A</v>
      </c>
      <c r="AD189" s="505" t="e">
        <f ca="1">+IF(AND(ISNUMBER(OFFSET('Sanitation Data'!$E$11,0,10*ROW('Sanitation Data'!E183))),'Data Summary'!CS189="Yes"),OFFSET('Sanitation Data'!$E$11,0,10*ROW('Sanitation Data'!E183)),NA())</f>
        <v>#N/A</v>
      </c>
      <c r="AE189" s="505" t="e">
        <f ca="1">+IF(AND(ISNUMBER(OFFSET('Sanitation Data'!$E$12,0,10*ROW('Sanitation Data'!E183))),'Data Summary'!CT189="Yes"),OFFSET('Sanitation Data'!$E$12,0,10*ROW('Sanitation Data'!E183)),NA())</f>
        <v>#N/A</v>
      </c>
      <c r="AF189" s="505" t="e">
        <f ca="1">+IF(AND(ISNUMBER(OFFSET('Sanitation Data'!$F$4,0,10*ROW('Sanitation Data'!F183))),'Data Summary'!CU189="Yes"),100-OFFSET('Sanitation Data'!$F$4,0,10*ROW('Sanitation Data'!F183)),NA())</f>
        <v>#N/A</v>
      </c>
      <c r="AG189" s="505" t="e">
        <f ca="1">+IF(AND(ISNUMBER(OFFSET('Sanitation Data'!$F$6,0,10*ROW('Sanitation Data'!F183))),'Data Summary'!CV189="Yes"),OFFSET('Sanitation Data'!$F$6,0,10*ROW('Sanitation Data'!F183)),NA())</f>
        <v>#N/A</v>
      </c>
      <c r="AH189" s="505" t="e">
        <f ca="1">+IF(AND(ISNUMBER(OFFSET('Sanitation Data'!$F$10,0,10*ROW('Sanitation Data'!F183))),'Data Summary'!CW189="Yes"),OFFSET('Sanitation Data'!$F$10,0,10*ROW('Sanitation Data'!F183)),NA())</f>
        <v>#N/A</v>
      </c>
      <c r="AI189" s="505" t="e">
        <f ca="1">+IF(AND(ISNUMBER(OFFSET('Sanitation Data'!$F$11,0,10*ROW('Sanitation Data'!F183))),'Data Summary'!CX189="Yes"),OFFSET('Sanitation Data'!$F$11,0,10*ROW('Sanitation Data'!F183)),NA())</f>
        <v>#N/A</v>
      </c>
      <c r="AJ189" s="505" t="e">
        <f ca="1">+IF(AND(ISNUMBER(OFFSET('Sanitation Data'!$F$12,0,10*ROW('Sanitation Data'!F183))),'Data Summary'!CY189="Yes"),OFFSET('Sanitation Data'!$F$12,0,10*ROW('Sanitation Data'!F183)),NA())</f>
        <v>#N/A</v>
      </c>
      <c r="AK189" s="505" t="e">
        <f ca="1">+IF(AND(ISNUMBER(OFFSET('Sanitation Data'!$G$4,0,10*ROW('Sanitation Data'!G183))),'Data Summary'!CZ189="Yes"),100-OFFSET('Sanitation Data'!$G$4,0,10*ROW('Sanitation Data'!G183)),NA())</f>
        <v>#N/A</v>
      </c>
      <c r="AL189" s="505" t="e">
        <f ca="1">+IF(AND(ISNUMBER(OFFSET('Sanitation Data'!$G$6,0,10*ROW('Sanitation Data'!G183))),'Data Summary'!DA189="Yes"),OFFSET('Sanitation Data'!$G$6,0,10*ROW('Sanitation Data'!G183)),NA())</f>
        <v>#N/A</v>
      </c>
      <c r="AM189" s="505" t="e">
        <f ca="1">+IF(AND(ISNUMBER(OFFSET('Sanitation Data'!$G$10,0,10*ROW('Sanitation Data'!G183))),'Data Summary'!DB189="Yes"),OFFSET('Sanitation Data'!$G$10,0,10*ROW('Sanitation Data'!G183)),NA())</f>
        <v>#N/A</v>
      </c>
      <c r="AN189" s="505" t="e">
        <f ca="1">+IF(AND(ISNUMBER(OFFSET('Sanitation Data'!$G$11,0,10*ROW('Sanitation Data'!G183))),'Data Summary'!DC189="Yes"),OFFSET('Sanitation Data'!$G$11,0,10*ROW('Sanitation Data'!G183)),NA())</f>
        <v>#N/A</v>
      </c>
      <c r="AO189" s="505" t="e">
        <f ca="1">+IF(AND(ISNUMBER(OFFSET('Sanitation Data'!$G$12,0,10*ROW('Sanitation Data'!G183))),'Data Summary'!DD189="Yes"),OFFSET('Sanitation Data'!$G$12,0,10*ROW('Sanitation Data'!G183)),NA())</f>
        <v>#N/A</v>
      </c>
      <c r="AP189" s="505" t="e">
        <f ca="1">+IF(AND(ISNUMBER(OFFSET('Sanitation Data'!$H$4,0,10*ROW('Sanitation Data'!H183))),'Data Summary'!DE189="Yes"),100-OFFSET('Sanitation Data'!$H$4,0,10*ROW('Sanitation Data'!H183)),NA())</f>
        <v>#N/A</v>
      </c>
      <c r="AQ189" s="505" t="e">
        <f ca="1">+IF(AND(ISNUMBER(OFFSET('Sanitation Data'!$H$6,0,10*ROW('Sanitation Data'!H183))),'Data Summary'!DF189="Yes"),OFFSET('Sanitation Data'!$H$6,0,10*ROW('Sanitation Data'!H183)),NA())</f>
        <v>#N/A</v>
      </c>
      <c r="AR189" s="505" t="e">
        <f ca="1">+IF(AND(ISNUMBER(OFFSET('Sanitation Data'!$H$10,0,10*ROW('Sanitation Data'!H183))),'Data Summary'!DG189="Yes"),OFFSET('Sanitation Data'!$H$10,0,10*ROW('Sanitation Data'!H183)),NA())</f>
        <v>#N/A</v>
      </c>
      <c r="AS189" s="505" t="e">
        <f ca="1">+IF(AND(ISNUMBER(OFFSET('Sanitation Data'!$H$11,0,10*ROW('Sanitation Data'!H183))),'Data Summary'!DH189="Yes"),OFFSET('Sanitation Data'!$H$11,0,10*ROW('Sanitation Data'!H183)),NA())</f>
        <v>#N/A</v>
      </c>
      <c r="AT189" s="505" t="e">
        <f ca="1">+IF(AND(ISNUMBER(OFFSET('Sanitation Data'!$H$12,0,10*ROW('Sanitation Data'!H183))),'Data Summary'!DI189="Yes"),OFFSET('Sanitation Data'!$H$12,0,10*ROW('Sanitation Data'!H183)),NA())</f>
        <v>#N/A</v>
      </c>
      <c r="AU189" s="505" t="e">
        <f ca="1">+IF(AND(ISNUMBER(OFFSET('Sanitation Data'!$I$4,0,10*ROW('Sanitation Data'!I183))),'Data Summary'!DJ189="Yes"),100-OFFSET('Sanitation Data'!$I$4,0,10*ROW('Sanitation Data'!I183)),NA())</f>
        <v>#N/A</v>
      </c>
      <c r="AV189" s="505" t="e">
        <f ca="1">+IF(AND(ISNUMBER(OFFSET('Sanitation Data'!$I$6,0,10*ROW('Sanitation Data'!I183))),'Data Summary'!DK189="Yes"),OFFSET('Sanitation Data'!$I$6,0,10*ROW('Sanitation Data'!I183)),NA())</f>
        <v>#N/A</v>
      </c>
      <c r="AW189" s="505" t="e">
        <f ca="1">+IF(AND(ISNUMBER(OFFSET('Sanitation Data'!$I$10,0,10*ROW('Sanitation Data'!I183))),'Data Summary'!DL189="Yes"),OFFSET('Sanitation Data'!$I$10,0,10*ROW('Sanitation Data'!I183)),NA())</f>
        <v>#N/A</v>
      </c>
      <c r="AX189" s="505" t="e">
        <f ca="1">+IF(AND(ISNUMBER(OFFSET('Sanitation Data'!$I$11,0,10*ROW('Sanitation Data'!I183))),'Data Summary'!DM189="Yes"),OFFSET('Sanitation Data'!$I$11,0,10*ROW('Sanitation Data'!I183)),NA())</f>
        <v>#N/A</v>
      </c>
      <c r="AY189" s="505" t="e">
        <f ca="1">+IF(AND(ISNUMBER(OFFSET('Sanitation Data'!$I$12,0,10*ROW('Sanitation Data'!I183))),'Data Summary'!DN189="Yes"),OFFSET('Sanitation Data'!$I$12,0,10*ROW('Sanitation Data'!I183)),NA())</f>
        <v>#N/A</v>
      </c>
      <c r="AZ189" s="506" t="e">
        <f ca="1">+IF(AND(ISNUMBER(OFFSET('Hygiene Data'!$D$5,0,10*ROW('Hygiene Data'!D183))),'Data Summary'!DO189="Yes"),OFFSET('Hygiene Data'!$D$5,0,10*ROW('Hygiene Data'!D183)),NA())</f>
        <v>#N/A</v>
      </c>
      <c r="BA189" s="506" t="e">
        <f ca="1">+IF(AND(ISNUMBER(OFFSET('Hygiene Data'!$D$7,0,10*ROW('Hygiene Data'!D183))),'Data Summary'!DP189="Yes"),OFFSET('Hygiene Data'!$D$7,0,10*ROW('Hygiene Data'!D183)),NA())</f>
        <v>#N/A</v>
      </c>
      <c r="BB189" s="506" t="e">
        <f ca="1">+IF(AND(ISNUMBER(OFFSET('Hygiene Data'!$D$9,0,10*ROW('Hygiene Data'!D183))),'Data Summary'!DQ189="Yes"),OFFSET('Hygiene Data'!$D$9,0,10*ROW('Hygiene Data'!D183)),NA())</f>
        <v>#N/A</v>
      </c>
      <c r="BC189" s="506" t="e">
        <f ca="1">+IF(AND(ISNUMBER(OFFSET('Hygiene Data'!$E$5,0,10*ROW('Hygiene Data'!E183))),'Data Summary'!DR189="Yes"),OFFSET('Hygiene Data'!$E$5,0,10*ROW('Hygiene Data'!E183)),NA())</f>
        <v>#N/A</v>
      </c>
      <c r="BD189" s="506" t="e">
        <f ca="1">+IF(AND(ISNUMBER(OFFSET('Hygiene Data'!$E$7,0,10*ROW('Hygiene Data'!E183))),'Data Summary'!DS189="Yes"),OFFSET('Hygiene Data'!$E$7,0,10*ROW('Hygiene Data'!E183)),NA())</f>
        <v>#N/A</v>
      </c>
      <c r="BE189" s="506" t="e">
        <f ca="1">+IF(AND(ISNUMBER(OFFSET('Hygiene Data'!$E$9,0,10*ROW('Hygiene Data'!E183))),'Data Summary'!DT189="Yes"),OFFSET('Hygiene Data'!$E$9,0,10*ROW('Hygiene Data'!E183)),NA())</f>
        <v>#N/A</v>
      </c>
      <c r="BF189" s="506" t="e">
        <f ca="1">+IF(AND(ISNUMBER(OFFSET('Hygiene Data'!$F$5,0,10*ROW('Hygiene Data'!F183))),'Data Summary'!DU189="Yes"),OFFSET('Hygiene Data'!$F$5,0,10*ROW('Hygiene Data'!F183)),NA())</f>
        <v>#N/A</v>
      </c>
      <c r="BG189" s="506" t="e">
        <f ca="1">+IF(AND(ISNUMBER(OFFSET('Hygiene Data'!$F$7,0,10*ROW('Hygiene Data'!F183))),'Data Summary'!DV189="Yes"),OFFSET('Hygiene Data'!$F$7,0,10*ROW('Hygiene Data'!F183)),NA())</f>
        <v>#N/A</v>
      </c>
      <c r="BH189" s="506" t="e">
        <f ca="1">+IF(AND(ISNUMBER(OFFSET('Hygiene Data'!$F$9,0,10*ROW('Hygiene Data'!F183))),'Data Summary'!DW189="Yes"),OFFSET('Hygiene Data'!$F$9,0,10*ROW('Hygiene Data'!F183)),NA())</f>
        <v>#N/A</v>
      </c>
      <c r="BI189" s="506" t="e">
        <f ca="1">+IF(AND(ISNUMBER(OFFSET('Hygiene Data'!$G$5,0,10*ROW('Hygiene Data'!G183))),'Data Summary'!DX189="Yes"),OFFSET('Hygiene Data'!$G$5,0,10*ROW('Hygiene Data'!G183)),NA())</f>
        <v>#N/A</v>
      </c>
      <c r="BJ189" s="506" t="e">
        <f ca="1">+IF(AND(ISNUMBER(OFFSET('Hygiene Data'!$G$7,0,10*ROW('Hygiene Data'!G183))),'Data Summary'!DY189="Yes"),OFFSET('Hygiene Data'!$G$7,0,10*ROW('Hygiene Data'!G183)),NA())</f>
        <v>#N/A</v>
      </c>
      <c r="BK189" s="506" t="e">
        <f ca="1">+IF(AND(ISNUMBER(OFFSET('Hygiene Data'!$G$9,0,10*ROW('Hygiene Data'!G183))),'Data Summary'!DZ189="Yes"),OFFSET('Hygiene Data'!$G$9,0,10*ROW('Hygiene Data'!G183)),NA())</f>
        <v>#N/A</v>
      </c>
      <c r="BL189" s="506" t="e">
        <f ca="1">+IF(AND(ISNUMBER(OFFSET('Hygiene Data'!$H$5,0,10*ROW('Hygiene Data'!H183))),'Data Summary'!EA189="Yes"),OFFSET('Hygiene Data'!$H$5,0,10*ROW('Hygiene Data'!H183)),NA())</f>
        <v>#N/A</v>
      </c>
      <c r="BM189" s="506" t="e">
        <f ca="1">+IF(AND(ISNUMBER(OFFSET('Hygiene Data'!$H$7,0,10*ROW('Hygiene Data'!H183))),'Data Summary'!EB189="Yes"),OFFSET('Hygiene Data'!$H$7,0,10*ROW('Hygiene Data'!H183)),NA())</f>
        <v>#N/A</v>
      </c>
      <c r="BN189" s="506" t="e">
        <f ca="1">+IF(AND(ISNUMBER(OFFSET('Hygiene Data'!$H$9,0,10*ROW('Hygiene Data'!H183))),'Data Summary'!EC189="Yes"),OFFSET('Hygiene Data'!$H$9,0,10*ROW('Hygiene Data'!H183)),NA())</f>
        <v>#N/A</v>
      </c>
      <c r="BO189" s="506" t="e">
        <f ca="1">+IF(AND(ISNUMBER(OFFSET('Hygiene Data'!$I$5,0,10*ROW('Hygiene Data'!I183))),'Data Summary'!ED189="Yes"),OFFSET('Hygiene Data'!$I$5,0,10*ROW('Hygiene Data'!I183)),NA())</f>
        <v>#N/A</v>
      </c>
      <c r="BP189" s="506" t="e">
        <f ca="1">+IF(AND(ISNUMBER(OFFSET('Hygiene Data'!$I$7,0,10*ROW('Hygiene Data'!I183))),'Data Summary'!EE189="Yes"),OFFSET('Hygiene Data'!$I$7,0,10*ROW('Hygiene Data'!I183)),NA())</f>
        <v>#N/A</v>
      </c>
      <c r="BQ189" s="506" t="e">
        <f ca="1">+IF(AND(ISNUMBER(OFFSET('Hygiene Data'!$I$9,0,10*ROW('Hygiene Data'!I183))),'Data Summary'!EF189="Yes"),OFFSET('Hygiene Data'!$I$9,0,10*ROW('Hygiene Data'!I183)),NA())</f>
        <v>#N/A</v>
      </c>
    </row>
    <row r="190" spans="1:69" x14ac:dyDescent="0.25">
      <c r="A190" s="502" t="e">
        <f ca="1">+RIGHT('Data Summary'!A190,LEN('Data Summary'!A190)-9)</f>
        <v>#VALUE!</v>
      </c>
      <c r="B190" s="476" t="str">
        <f ca="1">+IF(ISTEXT('Data Summary'!B190),'Data Summary'!B190,"")</f>
        <v/>
      </c>
      <c r="C190" s="503" t="e">
        <f ca="1">+VALUE('Data Summary'!C190)</f>
        <v>#VALUE!</v>
      </c>
      <c r="D190" s="504" t="e">
        <f ca="1">+IF(AND(ISNUMBER(OFFSET('Water Data'!$D$4,0,10*ROW('Water Data'!D184))),'Data Summary'!BS190="Yes"),100-OFFSET('Water Data'!$D$4,0,10*ROW('Water Data'!D184)),NA())</f>
        <v>#N/A</v>
      </c>
      <c r="E190" s="504" t="e">
        <f ca="1">+IF(AND(ISNUMBER(OFFSET('Water Data'!$D$6,0,10*ROW('Water Data'!D184))),'Data Summary'!BT190="Yes"),OFFSET('Water Data'!$D$6,0,10*ROW('Water Data'!D184)),NA())</f>
        <v>#N/A</v>
      </c>
      <c r="F190" s="504" t="e">
        <f ca="1">+IF(AND(ISNUMBER(OFFSET('Water Data'!$D$9,0,10*ROW('Water Data'!D184))),'Data Summary'!BU190="Yes"),OFFSET('Water Data'!$D$9,0,10*ROW('Water Data'!D184)),NA())</f>
        <v>#N/A</v>
      </c>
      <c r="G190" s="504" t="e">
        <f ca="1">+IF(AND(ISNUMBER(OFFSET('Water Data'!$E$4,0,10*ROW('Water Data'!E184))),'Data Summary'!BV190="Yes"),100-OFFSET('Water Data'!$E$4,0,10*ROW('Water Data'!E184)),NA())</f>
        <v>#N/A</v>
      </c>
      <c r="H190" s="504" t="e">
        <f ca="1">+IF(AND(ISNUMBER(OFFSET('Water Data'!$E$6,0,10*ROW('Water Data'!E184))),'Data Summary'!BW190="Yes"),OFFSET('Water Data'!$E$6,0,10*ROW('Water Data'!E184)),NA())</f>
        <v>#N/A</v>
      </c>
      <c r="I190" s="504" t="e">
        <f ca="1">+IF(AND(ISNUMBER(OFFSET('Water Data'!$E$9,0,10*ROW('Water Data'!E184))),'Data Summary'!BX190="Yes"),OFFSET('Water Data'!$E$9,0,10*ROW('Water Data'!E184)),NA())</f>
        <v>#N/A</v>
      </c>
      <c r="J190" s="504" t="e">
        <f ca="1">+IF(AND(ISNUMBER(OFFSET('Water Data'!$F$4,0,10*ROW('Water Data'!F184))),'Data Summary'!BY190="Yes"),100-OFFSET('Water Data'!$F$4,0,10*ROW('Water Data'!F184)),NA())</f>
        <v>#N/A</v>
      </c>
      <c r="K190" s="504" t="e">
        <f ca="1">+IF(AND(ISNUMBER(OFFSET('Water Data'!$F$6,0,10*ROW('Water Data'!F184))),'Data Summary'!BZ190="Yes"),OFFSET('Water Data'!$F$6,0,10*ROW('Water Data'!F184)),NA())</f>
        <v>#N/A</v>
      </c>
      <c r="L190" s="504" t="e">
        <f ca="1">+IF(AND(ISNUMBER(OFFSET('Water Data'!$F$9,0,10*ROW('Water Data'!F184))),'Data Summary'!CA190="Yes"),OFFSET('Water Data'!$F$9,0,10*ROW('Water Data'!F184)),NA())</f>
        <v>#N/A</v>
      </c>
      <c r="M190" s="504" t="e">
        <f ca="1">+IF(AND(ISNUMBER(OFFSET('Water Data'!$G$4,0,10*ROW('Water Data'!G184))),'Data Summary'!CB190="Yes"),100-OFFSET('Water Data'!$G$4,0,10*ROW('Water Data'!G184)),NA())</f>
        <v>#N/A</v>
      </c>
      <c r="N190" s="504" t="e">
        <f ca="1">+IF(AND(ISNUMBER(OFFSET('Water Data'!$G$6,0,10*ROW('Water Data'!G184))),'Data Summary'!CC190="Yes"),OFFSET('Water Data'!$G$6,0,10*ROW('Water Data'!G184)),NA())</f>
        <v>#N/A</v>
      </c>
      <c r="O190" s="504" t="e">
        <f ca="1">+IF(AND(ISNUMBER(OFFSET('Water Data'!$G$9,0,10*ROW('Water Data'!G184))),'Data Summary'!CD190="Yes"),OFFSET('Water Data'!$G$9,0,10*ROW('Water Data'!G184)),NA())</f>
        <v>#N/A</v>
      </c>
      <c r="P190" s="504" t="e">
        <f ca="1">+IF(AND(ISNUMBER(OFFSET('Water Data'!$H$4,0,10*ROW('Water Data'!H184))),'Data Summary'!CE190="Yes"),100-OFFSET('Water Data'!$H$4,0,10*ROW('Water Data'!H184)),NA())</f>
        <v>#N/A</v>
      </c>
      <c r="Q190" s="504" t="e">
        <f ca="1">+IF(AND(ISNUMBER(OFFSET('Water Data'!$H$6,0,10*ROW('Water Data'!H184))),'Data Summary'!CF190="Yes"),OFFSET('Water Data'!$H$6,0,10*ROW('Water Data'!H184)),NA())</f>
        <v>#N/A</v>
      </c>
      <c r="R190" s="504" t="e">
        <f ca="1">+IF(AND(ISNUMBER(OFFSET('Water Data'!$H$9,0,10*ROW('Water Data'!H184))),'Data Summary'!CG190="Yes"),OFFSET('Water Data'!$H$9,0,10*ROW('Water Data'!H184)),NA())</f>
        <v>#N/A</v>
      </c>
      <c r="S190" s="504" t="e">
        <f ca="1">+IF(AND(ISNUMBER(OFFSET('Water Data'!$I$4,0,10*ROW('Water Data'!I184))),'Data Summary'!CH190="Yes"),100-OFFSET('Water Data'!$I$4,0,10*ROW('Water Data'!I184)),NA())</f>
        <v>#N/A</v>
      </c>
      <c r="T190" s="504" t="e">
        <f ca="1">+IF(AND(ISNUMBER(OFFSET('Water Data'!$I$6,0,10*ROW('Water Data'!I184))),'Data Summary'!CI190="Yes"),OFFSET('Water Data'!$I$6,0,10*ROW('Water Data'!I184)),NA())</f>
        <v>#N/A</v>
      </c>
      <c r="U190" s="504" t="e">
        <f ca="1">+IF(AND(ISNUMBER(OFFSET('Water Data'!$I$9,0,10*ROW('Water Data'!I184))),'Data Summary'!CJ190="Yes"),OFFSET('Water Data'!$I$9,0,10*ROW('Water Data'!I184)),NA())</f>
        <v>#N/A</v>
      </c>
      <c r="V190" s="505" t="e">
        <f ca="1">+IF(AND(ISNUMBER(OFFSET('Sanitation Data'!$D$4,0,10*ROW('Sanitation Data'!D184))),'Data Summary'!CK190="Yes"),100-OFFSET('Sanitation Data'!$D$4,0,10*ROW('Sanitation Data'!D184)),NA())</f>
        <v>#N/A</v>
      </c>
      <c r="W190" s="505" t="e">
        <f ca="1">+IF(AND(ISNUMBER(OFFSET('Sanitation Data'!$D$6,0,10*ROW('Sanitation Data'!D184))),'Data Summary'!CL190="Yes"),OFFSET('Sanitation Data'!$D$6,0,10*ROW('Sanitation Data'!D184)),NA())</f>
        <v>#N/A</v>
      </c>
      <c r="X190" s="505" t="e">
        <f ca="1">+IF(AND(ISNUMBER(OFFSET('Sanitation Data'!$D$10,0,10*ROW('Sanitation Data'!D184))),'Data Summary'!CM190="Yes"),OFFSET('Sanitation Data'!$D$10,0,10*ROW('Sanitation Data'!D184)),NA())</f>
        <v>#N/A</v>
      </c>
      <c r="Y190" s="505" t="e">
        <f ca="1">+IF(AND(ISNUMBER(OFFSET('Sanitation Data'!$D$11,0,10*ROW('Sanitation Data'!D184))),'Data Summary'!CN190="Yes"),OFFSET('Sanitation Data'!$D$11,0,10*ROW('Sanitation Data'!D184)),NA())</f>
        <v>#N/A</v>
      </c>
      <c r="Z190" s="505" t="e">
        <f ca="1">+IF(AND(ISNUMBER(OFFSET('Sanitation Data'!$D$12,0,10*ROW('Sanitation Data'!D184))),'Data Summary'!CO190="Yes"),OFFSET('Sanitation Data'!$D$12,0,10*ROW('Sanitation Data'!D184)),NA())</f>
        <v>#N/A</v>
      </c>
      <c r="AA190" s="505" t="e">
        <f ca="1">+IF(AND(ISNUMBER(OFFSET('Sanitation Data'!$E$4,0,10*ROW('Sanitation Data'!E184))),'Data Summary'!CP190="Yes"),100-OFFSET('Sanitation Data'!$E$4,0,10*ROW('Sanitation Data'!E184)),NA())</f>
        <v>#N/A</v>
      </c>
      <c r="AB190" s="505" t="e">
        <f ca="1">+IF(AND(ISNUMBER(OFFSET('Sanitation Data'!$E$6,0,10*ROW('Sanitation Data'!E184))),'Data Summary'!CQ190="Yes"),OFFSET('Sanitation Data'!$E$6,0,10*ROW('Sanitation Data'!E184)),NA())</f>
        <v>#N/A</v>
      </c>
      <c r="AC190" s="505" t="e">
        <f ca="1">+IF(AND(ISNUMBER(OFFSET('Sanitation Data'!$E$10,0,10*ROW('Sanitation Data'!E184))),'Data Summary'!CR190="Yes"),OFFSET('Sanitation Data'!$E$10,0,10*ROW('Sanitation Data'!E184)),NA())</f>
        <v>#N/A</v>
      </c>
      <c r="AD190" s="505" t="e">
        <f ca="1">+IF(AND(ISNUMBER(OFFSET('Sanitation Data'!$E$11,0,10*ROW('Sanitation Data'!E184))),'Data Summary'!CS190="Yes"),OFFSET('Sanitation Data'!$E$11,0,10*ROW('Sanitation Data'!E184)),NA())</f>
        <v>#N/A</v>
      </c>
      <c r="AE190" s="505" t="e">
        <f ca="1">+IF(AND(ISNUMBER(OFFSET('Sanitation Data'!$E$12,0,10*ROW('Sanitation Data'!E184))),'Data Summary'!CT190="Yes"),OFFSET('Sanitation Data'!$E$12,0,10*ROW('Sanitation Data'!E184)),NA())</f>
        <v>#N/A</v>
      </c>
      <c r="AF190" s="505" t="e">
        <f ca="1">+IF(AND(ISNUMBER(OFFSET('Sanitation Data'!$F$4,0,10*ROW('Sanitation Data'!F184))),'Data Summary'!CU190="Yes"),100-OFFSET('Sanitation Data'!$F$4,0,10*ROW('Sanitation Data'!F184)),NA())</f>
        <v>#N/A</v>
      </c>
      <c r="AG190" s="505" t="e">
        <f ca="1">+IF(AND(ISNUMBER(OFFSET('Sanitation Data'!$F$6,0,10*ROW('Sanitation Data'!F184))),'Data Summary'!CV190="Yes"),OFFSET('Sanitation Data'!$F$6,0,10*ROW('Sanitation Data'!F184)),NA())</f>
        <v>#N/A</v>
      </c>
      <c r="AH190" s="505" t="e">
        <f ca="1">+IF(AND(ISNUMBER(OFFSET('Sanitation Data'!$F$10,0,10*ROW('Sanitation Data'!F184))),'Data Summary'!CW190="Yes"),OFFSET('Sanitation Data'!$F$10,0,10*ROW('Sanitation Data'!F184)),NA())</f>
        <v>#N/A</v>
      </c>
      <c r="AI190" s="505" t="e">
        <f ca="1">+IF(AND(ISNUMBER(OFFSET('Sanitation Data'!$F$11,0,10*ROW('Sanitation Data'!F184))),'Data Summary'!CX190="Yes"),OFFSET('Sanitation Data'!$F$11,0,10*ROW('Sanitation Data'!F184)),NA())</f>
        <v>#N/A</v>
      </c>
      <c r="AJ190" s="505" t="e">
        <f ca="1">+IF(AND(ISNUMBER(OFFSET('Sanitation Data'!$F$12,0,10*ROW('Sanitation Data'!F184))),'Data Summary'!CY190="Yes"),OFFSET('Sanitation Data'!$F$12,0,10*ROW('Sanitation Data'!F184)),NA())</f>
        <v>#N/A</v>
      </c>
      <c r="AK190" s="505" t="e">
        <f ca="1">+IF(AND(ISNUMBER(OFFSET('Sanitation Data'!$G$4,0,10*ROW('Sanitation Data'!G184))),'Data Summary'!CZ190="Yes"),100-OFFSET('Sanitation Data'!$G$4,0,10*ROW('Sanitation Data'!G184)),NA())</f>
        <v>#N/A</v>
      </c>
      <c r="AL190" s="505" t="e">
        <f ca="1">+IF(AND(ISNUMBER(OFFSET('Sanitation Data'!$G$6,0,10*ROW('Sanitation Data'!G184))),'Data Summary'!DA190="Yes"),OFFSET('Sanitation Data'!$G$6,0,10*ROW('Sanitation Data'!G184)),NA())</f>
        <v>#N/A</v>
      </c>
      <c r="AM190" s="505" t="e">
        <f ca="1">+IF(AND(ISNUMBER(OFFSET('Sanitation Data'!$G$10,0,10*ROW('Sanitation Data'!G184))),'Data Summary'!DB190="Yes"),OFFSET('Sanitation Data'!$G$10,0,10*ROW('Sanitation Data'!G184)),NA())</f>
        <v>#N/A</v>
      </c>
      <c r="AN190" s="505" t="e">
        <f ca="1">+IF(AND(ISNUMBER(OFFSET('Sanitation Data'!$G$11,0,10*ROW('Sanitation Data'!G184))),'Data Summary'!DC190="Yes"),OFFSET('Sanitation Data'!$G$11,0,10*ROW('Sanitation Data'!G184)),NA())</f>
        <v>#N/A</v>
      </c>
      <c r="AO190" s="505" t="e">
        <f ca="1">+IF(AND(ISNUMBER(OFFSET('Sanitation Data'!$G$12,0,10*ROW('Sanitation Data'!G184))),'Data Summary'!DD190="Yes"),OFFSET('Sanitation Data'!$G$12,0,10*ROW('Sanitation Data'!G184)),NA())</f>
        <v>#N/A</v>
      </c>
      <c r="AP190" s="505" t="e">
        <f ca="1">+IF(AND(ISNUMBER(OFFSET('Sanitation Data'!$H$4,0,10*ROW('Sanitation Data'!H184))),'Data Summary'!DE190="Yes"),100-OFFSET('Sanitation Data'!$H$4,0,10*ROW('Sanitation Data'!H184)),NA())</f>
        <v>#N/A</v>
      </c>
      <c r="AQ190" s="505" t="e">
        <f ca="1">+IF(AND(ISNUMBER(OFFSET('Sanitation Data'!$H$6,0,10*ROW('Sanitation Data'!H184))),'Data Summary'!DF190="Yes"),OFFSET('Sanitation Data'!$H$6,0,10*ROW('Sanitation Data'!H184)),NA())</f>
        <v>#N/A</v>
      </c>
      <c r="AR190" s="505" t="e">
        <f ca="1">+IF(AND(ISNUMBER(OFFSET('Sanitation Data'!$H$10,0,10*ROW('Sanitation Data'!H184))),'Data Summary'!DG190="Yes"),OFFSET('Sanitation Data'!$H$10,0,10*ROW('Sanitation Data'!H184)),NA())</f>
        <v>#N/A</v>
      </c>
      <c r="AS190" s="505" t="e">
        <f ca="1">+IF(AND(ISNUMBER(OFFSET('Sanitation Data'!$H$11,0,10*ROW('Sanitation Data'!H184))),'Data Summary'!DH190="Yes"),OFFSET('Sanitation Data'!$H$11,0,10*ROW('Sanitation Data'!H184)),NA())</f>
        <v>#N/A</v>
      </c>
      <c r="AT190" s="505" t="e">
        <f ca="1">+IF(AND(ISNUMBER(OFFSET('Sanitation Data'!$H$12,0,10*ROW('Sanitation Data'!H184))),'Data Summary'!DI190="Yes"),OFFSET('Sanitation Data'!$H$12,0,10*ROW('Sanitation Data'!H184)),NA())</f>
        <v>#N/A</v>
      </c>
      <c r="AU190" s="505" t="e">
        <f ca="1">+IF(AND(ISNUMBER(OFFSET('Sanitation Data'!$I$4,0,10*ROW('Sanitation Data'!I184))),'Data Summary'!DJ190="Yes"),100-OFFSET('Sanitation Data'!$I$4,0,10*ROW('Sanitation Data'!I184)),NA())</f>
        <v>#N/A</v>
      </c>
      <c r="AV190" s="505" t="e">
        <f ca="1">+IF(AND(ISNUMBER(OFFSET('Sanitation Data'!$I$6,0,10*ROW('Sanitation Data'!I184))),'Data Summary'!DK190="Yes"),OFFSET('Sanitation Data'!$I$6,0,10*ROW('Sanitation Data'!I184)),NA())</f>
        <v>#N/A</v>
      </c>
      <c r="AW190" s="505" t="e">
        <f ca="1">+IF(AND(ISNUMBER(OFFSET('Sanitation Data'!$I$10,0,10*ROW('Sanitation Data'!I184))),'Data Summary'!DL190="Yes"),OFFSET('Sanitation Data'!$I$10,0,10*ROW('Sanitation Data'!I184)),NA())</f>
        <v>#N/A</v>
      </c>
      <c r="AX190" s="505" t="e">
        <f ca="1">+IF(AND(ISNUMBER(OFFSET('Sanitation Data'!$I$11,0,10*ROW('Sanitation Data'!I184))),'Data Summary'!DM190="Yes"),OFFSET('Sanitation Data'!$I$11,0,10*ROW('Sanitation Data'!I184)),NA())</f>
        <v>#N/A</v>
      </c>
      <c r="AY190" s="505" t="e">
        <f ca="1">+IF(AND(ISNUMBER(OFFSET('Sanitation Data'!$I$12,0,10*ROW('Sanitation Data'!I184))),'Data Summary'!DN190="Yes"),OFFSET('Sanitation Data'!$I$12,0,10*ROW('Sanitation Data'!I184)),NA())</f>
        <v>#N/A</v>
      </c>
      <c r="AZ190" s="506" t="e">
        <f ca="1">+IF(AND(ISNUMBER(OFFSET('Hygiene Data'!$D$5,0,10*ROW('Hygiene Data'!D184))),'Data Summary'!DO190="Yes"),OFFSET('Hygiene Data'!$D$5,0,10*ROW('Hygiene Data'!D184)),NA())</f>
        <v>#N/A</v>
      </c>
      <c r="BA190" s="506" t="e">
        <f ca="1">+IF(AND(ISNUMBER(OFFSET('Hygiene Data'!$D$7,0,10*ROW('Hygiene Data'!D184))),'Data Summary'!DP190="Yes"),OFFSET('Hygiene Data'!$D$7,0,10*ROW('Hygiene Data'!D184)),NA())</f>
        <v>#N/A</v>
      </c>
      <c r="BB190" s="506" t="e">
        <f ca="1">+IF(AND(ISNUMBER(OFFSET('Hygiene Data'!$D$9,0,10*ROW('Hygiene Data'!D184))),'Data Summary'!DQ190="Yes"),OFFSET('Hygiene Data'!$D$9,0,10*ROW('Hygiene Data'!D184)),NA())</f>
        <v>#N/A</v>
      </c>
      <c r="BC190" s="506" t="e">
        <f ca="1">+IF(AND(ISNUMBER(OFFSET('Hygiene Data'!$E$5,0,10*ROW('Hygiene Data'!E184))),'Data Summary'!DR190="Yes"),OFFSET('Hygiene Data'!$E$5,0,10*ROW('Hygiene Data'!E184)),NA())</f>
        <v>#N/A</v>
      </c>
      <c r="BD190" s="506" t="e">
        <f ca="1">+IF(AND(ISNUMBER(OFFSET('Hygiene Data'!$E$7,0,10*ROW('Hygiene Data'!E184))),'Data Summary'!DS190="Yes"),OFFSET('Hygiene Data'!$E$7,0,10*ROW('Hygiene Data'!E184)),NA())</f>
        <v>#N/A</v>
      </c>
      <c r="BE190" s="506" t="e">
        <f ca="1">+IF(AND(ISNUMBER(OFFSET('Hygiene Data'!$E$9,0,10*ROW('Hygiene Data'!E184))),'Data Summary'!DT190="Yes"),OFFSET('Hygiene Data'!$E$9,0,10*ROW('Hygiene Data'!E184)),NA())</f>
        <v>#N/A</v>
      </c>
      <c r="BF190" s="506" t="e">
        <f ca="1">+IF(AND(ISNUMBER(OFFSET('Hygiene Data'!$F$5,0,10*ROW('Hygiene Data'!F184))),'Data Summary'!DU190="Yes"),OFFSET('Hygiene Data'!$F$5,0,10*ROW('Hygiene Data'!F184)),NA())</f>
        <v>#N/A</v>
      </c>
      <c r="BG190" s="506" t="e">
        <f ca="1">+IF(AND(ISNUMBER(OFFSET('Hygiene Data'!$F$7,0,10*ROW('Hygiene Data'!F184))),'Data Summary'!DV190="Yes"),OFFSET('Hygiene Data'!$F$7,0,10*ROW('Hygiene Data'!F184)),NA())</f>
        <v>#N/A</v>
      </c>
      <c r="BH190" s="506" t="e">
        <f ca="1">+IF(AND(ISNUMBER(OFFSET('Hygiene Data'!$F$9,0,10*ROW('Hygiene Data'!F184))),'Data Summary'!DW190="Yes"),OFFSET('Hygiene Data'!$F$9,0,10*ROW('Hygiene Data'!F184)),NA())</f>
        <v>#N/A</v>
      </c>
      <c r="BI190" s="506" t="e">
        <f ca="1">+IF(AND(ISNUMBER(OFFSET('Hygiene Data'!$G$5,0,10*ROW('Hygiene Data'!G184))),'Data Summary'!DX190="Yes"),OFFSET('Hygiene Data'!$G$5,0,10*ROW('Hygiene Data'!G184)),NA())</f>
        <v>#N/A</v>
      </c>
      <c r="BJ190" s="506" t="e">
        <f ca="1">+IF(AND(ISNUMBER(OFFSET('Hygiene Data'!$G$7,0,10*ROW('Hygiene Data'!G184))),'Data Summary'!DY190="Yes"),OFFSET('Hygiene Data'!$G$7,0,10*ROW('Hygiene Data'!G184)),NA())</f>
        <v>#N/A</v>
      </c>
      <c r="BK190" s="506" t="e">
        <f ca="1">+IF(AND(ISNUMBER(OFFSET('Hygiene Data'!$G$9,0,10*ROW('Hygiene Data'!G184))),'Data Summary'!DZ190="Yes"),OFFSET('Hygiene Data'!$G$9,0,10*ROW('Hygiene Data'!G184)),NA())</f>
        <v>#N/A</v>
      </c>
      <c r="BL190" s="506" t="e">
        <f ca="1">+IF(AND(ISNUMBER(OFFSET('Hygiene Data'!$H$5,0,10*ROW('Hygiene Data'!H184))),'Data Summary'!EA190="Yes"),OFFSET('Hygiene Data'!$H$5,0,10*ROW('Hygiene Data'!H184)),NA())</f>
        <v>#N/A</v>
      </c>
      <c r="BM190" s="506" t="e">
        <f ca="1">+IF(AND(ISNUMBER(OFFSET('Hygiene Data'!$H$7,0,10*ROW('Hygiene Data'!H184))),'Data Summary'!EB190="Yes"),OFFSET('Hygiene Data'!$H$7,0,10*ROW('Hygiene Data'!H184)),NA())</f>
        <v>#N/A</v>
      </c>
      <c r="BN190" s="506" t="e">
        <f ca="1">+IF(AND(ISNUMBER(OFFSET('Hygiene Data'!$H$9,0,10*ROW('Hygiene Data'!H184))),'Data Summary'!EC190="Yes"),OFFSET('Hygiene Data'!$H$9,0,10*ROW('Hygiene Data'!H184)),NA())</f>
        <v>#N/A</v>
      </c>
      <c r="BO190" s="506" t="e">
        <f ca="1">+IF(AND(ISNUMBER(OFFSET('Hygiene Data'!$I$5,0,10*ROW('Hygiene Data'!I184))),'Data Summary'!ED190="Yes"),OFFSET('Hygiene Data'!$I$5,0,10*ROW('Hygiene Data'!I184)),NA())</f>
        <v>#N/A</v>
      </c>
      <c r="BP190" s="506" t="e">
        <f ca="1">+IF(AND(ISNUMBER(OFFSET('Hygiene Data'!$I$7,0,10*ROW('Hygiene Data'!I184))),'Data Summary'!EE190="Yes"),OFFSET('Hygiene Data'!$I$7,0,10*ROW('Hygiene Data'!I184)),NA())</f>
        <v>#N/A</v>
      </c>
      <c r="BQ190" s="506" t="e">
        <f ca="1">+IF(AND(ISNUMBER(OFFSET('Hygiene Data'!$I$9,0,10*ROW('Hygiene Data'!I184))),'Data Summary'!EF190="Yes"),OFFSET('Hygiene Data'!$I$9,0,10*ROW('Hygiene Data'!I184)),NA())</f>
        <v>#N/A</v>
      </c>
    </row>
    <row r="191" spans="1:69" x14ac:dyDescent="0.25">
      <c r="A191" s="502" t="e">
        <f ca="1">+RIGHT('Data Summary'!A191,LEN('Data Summary'!A191)-9)</f>
        <v>#VALUE!</v>
      </c>
      <c r="B191" s="476" t="str">
        <f ca="1">+IF(ISTEXT('Data Summary'!B191),'Data Summary'!B191,"")</f>
        <v/>
      </c>
      <c r="C191" s="503" t="e">
        <f ca="1">+VALUE('Data Summary'!C191)</f>
        <v>#VALUE!</v>
      </c>
      <c r="D191" s="504" t="e">
        <f ca="1">+IF(AND(ISNUMBER(OFFSET('Water Data'!$D$4,0,10*ROW('Water Data'!D185))),'Data Summary'!BS191="Yes"),100-OFFSET('Water Data'!$D$4,0,10*ROW('Water Data'!D185)),NA())</f>
        <v>#N/A</v>
      </c>
      <c r="E191" s="504" t="e">
        <f ca="1">+IF(AND(ISNUMBER(OFFSET('Water Data'!$D$6,0,10*ROW('Water Data'!D185))),'Data Summary'!BT191="Yes"),OFFSET('Water Data'!$D$6,0,10*ROW('Water Data'!D185)),NA())</f>
        <v>#N/A</v>
      </c>
      <c r="F191" s="504" t="e">
        <f ca="1">+IF(AND(ISNUMBER(OFFSET('Water Data'!$D$9,0,10*ROW('Water Data'!D185))),'Data Summary'!BU191="Yes"),OFFSET('Water Data'!$D$9,0,10*ROW('Water Data'!D185)),NA())</f>
        <v>#N/A</v>
      </c>
      <c r="G191" s="504" t="e">
        <f ca="1">+IF(AND(ISNUMBER(OFFSET('Water Data'!$E$4,0,10*ROW('Water Data'!E185))),'Data Summary'!BV191="Yes"),100-OFFSET('Water Data'!$E$4,0,10*ROW('Water Data'!E185)),NA())</f>
        <v>#N/A</v>
      </c>
      <c r="H191" s="504" t="e">
        <f ca="1">+IF(AND(ISNUMBER(OFFSET('Water Data'!$E$6,0,10*ROW('Water Data'!E185))),'Data Summary'!BW191="Yes"),OFFSET('Water Data'!$E$6,0,10*ROW('Water Data'!E185)),NA())</f>
        <v>#N/A</v>
      </c>
      <c r="I191" s="504" t="e">
        <f ca="1">+IF(AND(ISNUMBER(OFFSET('Water Data'!$E$9,0,10*ROW('Water Data'!E185))),'Data Summary'!BX191="Yes"),OFFSET('Water Data'!$E$9,0,10*ROW('Water Data'!E185)),NA())</f>
        <v>#N/A</v>
      </c>
      <c r="J191" s="504" t="e">
        <f ca="1">+IF(AND(ISNUMBER(OFFSET('Water Data'!$F$4,0,10*ROW('Water Data'!F185))),'Data Summary'!BY191="Yes"),100-OFFSET('Water Data'!$F$4,0,10*ROW('Water Data'!F185)),NA())</f>
        <v>#N/A</v>
      </c>
      <c r="K191" s="504" t="e">
        <f ca="1">+IF(AND(ISNUMBER(OFFSET('Water Data'!$F$6,0,10*ROW('Water Data'!F185))),'Data Summary'!BZ191="Yes"),OFFSET('Water Data'!$F$6,0,10*ROW('Water Data'!F185)),NA())</f>
        <v>#N/A</v>
      </c>
      <c r="L191" s="504" t="e">
        <f ca="1">+IF(AND(ISNUMBER(OFFSET('Water Data'!$F$9,0,10*ROW('Water Data'!F185))),'Data Summary'!CA191="Yes"),OFFSET('Water Data'!$F$9,0,10*ROW('Water Data'!F185)),NA())</f>
        <v>#N/A</v>
      </c>
      <c r="M191" s="504" t="e">
        <f ca="1">+IF(AND(ISNUMBER(OFFSET('Water Data'!$G$4,0,10*ROW('Water Data'!G185))),'Data Summary'!CB191="Yes"),100-OFFSET('Water Data'!$G$4,0,10*ROW('Water Data'!G185)),NA())</f>
        <v>#N/A</v>
      </c>
      <c r="N191" s="504" t="e">
        <f ca="1">+IF(AND(ISNUMBER(OFFSET('Water Data'!$G$6,0,10*ROW('Water Data'!G185))),'Data Summary'!CC191="Yes"),OFFSET('Water Data'!$G$6,0,10*ROW('Water Data'!G185)),NA())</f>
        <v>#N/A</v>
      </c>
      <c r="O191" s="504" t="e">
        <f ca="1">+IF(AND(ISNUMBER(OFFSET('Water Data'!$G$9,0,10*ROW('Water Data'!G185))),'Data Summary'!CD191="Yes"),OFFSET('Water Data'!$G$9,0,10*ROW('Water Data'!G185)),NA())</f>
        <v>#N/A</v>
      </c>
      <c r="P191" s="504" t="e">
        <f ca="1">+IF(AND(ISNUMBER(OFFSET('Water Data'!$H$4,0,10*ROW('Water Data'!H185))),'Data Summary'!CE191="Yes"),100-OFFSET('Water Data'!$H$4,0,10*ROW('Water Data'!H185)),NA())</f>
        <v>#N/A</v>
      </c>
      <c r="Q191" s="504" t="e">
        <f ca="1">+IF(AND(ISNUMBER(OFFSET('Water Data'!$H$6,0,10*ROW('Water Data'!H185))),'Data Summary'!CF191="Yes"),OFFSET('Water Data'!$H$6,0,10*ROW('Water Data'!H185)),NA())</f>
        <v>#N/A</v>
      </c>
      <c r="R191" s="504" t="e">
        <f ca="1">+IF(AND(ISNUMBER(OFFSET('Water Data'!$H$9,0,10*ROW('Water Data'!H185))),'Data Summary'!CG191="Yes"),OFFSET('Water Data'!$H$9,0,10*ROW('Water Data'!H185)),NA())</f>
        <v>#N/A</v>
      </c>
      <c r="S191" s="504" t="e">
        <f ca="1">+IF(AND(ISNUMBER(OFFSET('Water Data'!$I$4,0,10*ROW('Water Data'!I185))),'Data Summary'!CH191="Yes"),100-OFFSET('Water Data'!$I$4,0,10*ROW('Water Data'!I185)),NA())</f>
        <v>#N/A</v>
      </c>
      <c r="T191" s="504" t="e">
        <f ca="1">+IF(AND(ISNUMBER(OFFSET('Water Data'!$I$6,0,10*ROW('Water Data'!I185))),'Data Summary'!CI191="Yes"),OFFSET('Water Data'!$I$6,0,10*ROW('Water Data'!I185)),NA())</f>
        <v>#N/A</v>
      </c>
      <c r="U191" s="504" t="e">
        <f ca="1">+IF(AND(ISNUMBER(OFFSET('Water Data'!$I$9,0,10*ROW('Water Data'!I185))),'Data Summary'!CJ191="Yes"),OFFSET('Water Data'!$I$9,0,10*ROW('Water Data'!I185)),NA())</f>
        <v>#N/A</v>
      </c>
      <c r="V191" s="505" t="e">
        <f ca="1">+IF(AND(ISNUMBER(OFFSET('Sanitation Data'!$D$4,0,10*ROW('Sanitation Data'!D185))),'Data Summary'!CK191="Yes"),100-OFFSET('Sanitation Data'!$D$4,0,10*ROW('Sanitation Data'!D185)),NA())</f>
        <v>#N/A</v>
      </c>
      <c r="W191" s="505" t="e">
        <f ca="1">+IF(AND(ISNUMBER(OFFSET('Sanitation Data'!$D$6,0,10*ROW('Sanitation Data'!D185))),'Data Summary'!CL191="Yes"),OFFSET('Sanitation Data'!$D$6,0,10*ROW('Sanitation Data'!D185)),NA())</f>
        <v>#N/A</v>
      </c>
      <c r="X191" s="505" t="e">
        <f ca="1">+IF(AND(ISNUMBER(OFFSET('Sanitation Data'!$D$10,0,10*ROW('Sanitation Data'!D185))),'Data Summary'!CM191="Yes"),OFFSET('Sanitation Data'!$D$10,0,10*ROW('Sanitation Data'!D185)),NA())</f>
        <v>#N/A</v>
      </c>
      <c r="Y191" s="505" t="e">
        <f ca="1">+IF(AND(ISNUMBER(OFFSET('Sanitation Data'!$D$11,0,10*ROW('Sanitation Data'!D185))),'Data Summary'!CN191="Yes"),OFFSET('Sanitation Data'!$D$11,0,10*ROW('Sanitation Data'!D185)),NA())</f>
        <v>#N/A</v>
      </c>
      <c r="Z191" s="505" t="e">
        <f ca="1">+IF(AND(ISNUMBER(OFFSET('Sanitation Data'!$D$12,0,10*ROW('Sanitation Data'!D185))),'Data Summary'!CO191="Yes"),OFFSET('Sanitation Data'!$D$12,0,10*ROW('Sanitation Data'!D185)),NA())</f>
        <v>#N/A</v>
      </c>
      <c r="AA191" s="505" t="e">
        <f ca="1">+IF(AND(ISNUMBER(OFFSET('Sanitation Data'!$E$4,0,10*ROW('Sanitation Data'!E185))),'Data Summary'!CP191="Yes"),100-OFFSET('Sanitation Data'!$E$4,0,10*ROW('Sanitation Data'!E185)),NA())</f>
        <v>#N/A</v>
      </c>
      <c r="AB191" s="505" t="e">
        <f ca="1">+IF(AND(ISNUMBER(OFFSET('Sanitation Data'!$E$6,0,10*ROW('Sanitation Data'!E185))),'Data Summary'!CQ191="Yes"),OFFSET('Sanitation Data'!$E$6,0,10*ROW('Sanitation Data'!E185)),NA())</f>
        <v>#N/A</v>
      </c>
      <c r="AC191" s="505" t="e">
        <f ca="1">+IF(AND(ISNUMBER(OFFSET('Sanitation Data'!$E$10,0,10*ROW('Sanitation Data'!E185))),'Data Summary'!CR191="Yes"),OFFSET('Sanitation Data'!$E$10,0,10*ROW('Sanitation Data'!E185)),NA())</f>
        <v>#N/A</v>
      </c>
      <c r="AD191" s="505" t="e">
        <f ca="1">+IF(AND(ISNUMBER(OFFSET('Sanitation Data'!$E$11,0,10*ROW('Sanitation Data'!E185))),'Data Summary'!CS191="Yes"),OFFSET('Sanitation Data'!$E$11,0,10*ROW('Sanitation Data'!E185)),NA())</f>
        <v>#N/A</v>
      </c>
      <c r="AE191" s="505" t="e">
        <f ca="1">+IF(AND(ISNUMBER(OFFSET('Sanitation Data'!$E$12,0,10*ROW('Sanitation Data'!E185))),'Data Summary'!CT191="Yes"),OFFSET('Sanitation Data'!$E$12,0,10*ROW('Sanitation Data'!E185)),NA())</f>
        <v>#N/A</v>
      </c>
      <c r="AF191" s="505" t="e">
        <f ca="1">+IF(AND(ISNUMBER(OFFSET('Sanitation Data'!$F$4,0,10*ROW('Sanitation Data'!F185))),'Data Summary'!CU191="Yes"),100-OFFSET('Sanitation Data'!$F$4,0,10*ROW('Sanitation Data'!F185)),NA())</f>
        <v>#N/A</v>
      </c>
      <c r="AG191" s="505" t="e">
        <f ca="1">+IF(AND(ISNUMBER(OFFSET('Sanitation Data'!$F$6,0,10*ROW('Sanitation Data'!F185))),'Data Summary'!CV191="Yes"),OFFSET('Sanitation Data'!$F$6,0,10*ROW('Sanitation Data'!F185)),NA())</f>
        <v>#N/A</v>
      </c>
      <c r="AH191" s="505" t="e">
        <f ca="1">+IF(AND(ISNUMBER(OFFSET('Sanitation Data'!$F$10,0,10*ROW('Sanitation Data'!F185))),'Data Summary'!CW191="Yes"),OFFSET('Sanitation Data'!$F$10,0,10*ROW('Sanitation Data'!F185)),NA())</f>
        <v>#N/A</v>
      </c>
      <c r="AI191" s="505" t="e">
        <f ca="1">+IF(AND(ISNUMBER(OFFSET('Sanitation Data'!$F$11,0,10*ROW('Sanitation Data'!F185))),'Data Summary'!CX191="Yes"),OFFSET('Sanitation Data'!$F$11,0,10*ROW('Sanitation Data'!F185)),NA())</f>
        <v>#N/A</v>
      </c>
      <c r="AJ191" s="505" t="e">
        <f ca="1">+IF(AND(ISNUMBER(OFFSET('Sanitation Data'!$F$12,0,10*ROW('Sanitation Data'!F185))),'Data Summary'!CY191="Yes"),OFFSET('Sanitation Data'!$F$12,0,10*ROW('Sanitation Data'!F185)),NA())</f>
        <v>#N/A</v>
      </c>
      <c r="AK191" s="505" t="e">
        <f ca="1">+IF(AND(ISNUMBER(OFFSET('Sanitation Data'!$G$4,0,10*ROW('Sanitation Data'!G185))),'Data Summary'!CZ191="Yes"),100-OFFSET('Sanitation Data'!$G$4,0,10*ROW('Sanitation Data'!G185)),NA())</f>
        <v>#N/A</v>
      </c>
      <c r="AL191" s="505" t="e">
        <f ca="1">+IF(AND(ISNUMBER(OFFSET('Sanitation Data'!$G$6,0,10*ROW('Sanitation Data'!G185))),'Data Summary'!DA191="Yes"),OFFSET('Sanitation Data'!$G$6,0,10*ROW('Sanitation Data'!G185)),NA())</f>
        <v>#N/A</v>
      </c>
      <c r="AM191" s="505" t="e">
        <f ca="1">+IF(AND(ISNUMBER(OFFSET('Sanitation Data'!$G$10,0,10*ROW('Sanitation Data'!G185))),'Data Summary'!DB191="Yes"),OFFSET('Sanitation Data'!$G$10,0,10*ROW('Sanitation Data'!G185)),NA())</f>
        <v>#N/A</v>
      </c>
      <c r="AN191" s="505" t="e">
        <f ca="1">+IF(AND(ISNUMBER(OFFSET('Sanitation Data'!$G$11,0,10*ROW('Sanitation Data'!G185))),'Data Summary'!DC191="Yes"),OFFSET('Sanitation Data'!$G$11,0,10*ROW('Sanitation Data'!G185)),NA())</f>
        <v>#N/A</v>
      </c>
      <c r="AO191" s="505" t="e">
        <f ca="1">+IF(AND(ISNUMBER(OFFSET('Sanitation Data'!$G$12,0,10*ROW('Sanitation Data'!G185))),'Data Summary'!DD191="Yes"),OFFSET('Sanitation Data'!$G$12,0,10*ROW('Sanitation Data'!G185)),NA())</f>
        <v>#N/A</v>
      </c>
      <c r="AP191" s="505" t="e">
        <f ca="1">+IF(AND(ISNUMBER(OFFSET('Sanitation Data'!$H$4,0,10*ROW('Sanitation Data'!H185))),'Data Summary'!DE191="Yes"),100-OFFSET('Sanitation Data'!$H$4,0,10*ROW('Sanitation Data'!H185)),NA())</f>
        <v>#N/A</v>
      </c>
      <c r="AQ191" s="505" t="e">
        <f ca="1">+IF(AND(ISNUMBER(OFFSET('Sanitation Data'!$H$6,0,10*ROW('Sanitation Data'!H185))),'Data Summary'!DF191="Yes"),OFFSET('Sanitation Data'!$H$6,0,10*ROW('Sanitation Data'!H185)),NA())</f>
        <v>#N/A</v>
      </c>
      <c r="AR191" s="505" t="e">
        <f ca="1">+IF(AND(ISNUMBER(OFFSET('Sanitation Data'!$H$10,0,10*ROW('Sanitation Data'!H185))),'Data Summary'!DG191="Yes"),OFFSET('Sanitation Data'!$H$10,0,10*ROW('Sanitation Data'!H185)),NA())</f>
        <v>#N/A</v>
      </c>
      <c r="AS191" s="505" t="e">
        <f ca="1">+IF(AND(ISNUMBER(OFFSET('Sanitation Data'!$H$11,0,10*ROW('Sanitation Data'!H185))),'Data Summary'!DH191="Yes"),OFFSET('Sanitation Data'!$H$11,0,10*ROW('Sanitation Data'!H185)),NA())</f>
        <v>#N/A</v>
      </c>
      <c r="AT191" s="505" t="e">
        <f ca="1">+IF(AND(ISNUMBER(OFFSET('Sanitation Data'!$H$12,0,10*ROW('Sanitation Data'!H185))),'Data Summary'!DI191="Yes"),OFFSET('Sanitation Data'!$H$12,0,10*ROW('Sanitation Data'!H185)),NA())</f>
        <v>#N/A</v>
      </c>
      <c r="AU191" s="505" t="e">
        <f ca="1">+IF(AND(ISNUMBER(OFFSET('Sanitation Data'!$I$4,0,10*ROW('Sanitation Data'!I185))),'Data Summary'!DJ191="Yes"),100-OFFSET('Sanitation Data'!$I$4,0,10*ROW('Sanitation Data'!I185)),NA())</f>
        <v>#N/A</v>
      </c>
      <c r="AV191" s="505" t="e">
        <f ca="1">+IF(AND(ISNUMBER(OFFSET('Sanitation Data'!$I$6,0,10*ROW('Sanitation Data'!I185))),'Data Summary'!DK191="Yes"),OFFSET('Sanitation Data'!$I$6,0,10*ROW('Sanitation Data'!I185)),NA())</f>
        <v>#N/A</v>
      </c>
      <c r="AW191" s="505" t="e">
        <f ca="1">+IF(AND(ISNUMBER(OFFSET('Sanitation Data'!$I$10,0,10*ROW('Sanitation Data'!I185))),'Data Summary'!DL191="Yes"),OFFSET('Sanitation Data'!$I$10,0,10*ROW('Sanitation Data'!I185)),NA())</f>
        <v>#N/A</v>
      </c>
      <c r="AX191" s="505" t="e">
        <f ca="1">+IF(AND(ISNUMBER(OFFSET('Sanitation Data'!$I$11,0,10*ROW('Sanitation Data'!I185))),'Data Summary'!DM191="Yes"),OFFSET('Sanitation Data'!$I$11,0,10*ROW('Sanitation Data'!I185)),NA())</f>
        <v>#N/A</v>
      </c>
      <c r="AY191" s="505" t="e">
        <f ca="1">+IF(AND(ISNUMBER(OFFSET('Sanitation Data'!$I$12,0,10*ROW('Sanitation Data'!I185))),'Data Summary'!DN191="Yes"),OFFSET('Sanitation Data'!$I$12,0,10*ROW('Sanitation Data'!I185)),NA())</f>
        <v>#N/A</v>
      </c>
      <c r="AZ191" s="506" t="e">
        <f ca="1">+IF(AND(ISNUMBER(OFFSET('Hygiene Data'!$D$5,0,10*ROW('Hygiene Data'!D185))),'Data Summary'!DO191="Yes"),OFFSET('Hygiene Data'!$D$5,0,10*ROW('Hygiene Data'!D185)),NA())</f>
        <v>#N/A</v>
      </c>
      <c r="BA191" s="506" t="e">
        <f ca="1">+IF(AND(ISNUMBER(OFFSET('Hygiene Data'!$D$7,0,10*ROW('Hygiene Data'!D185))),'Data Summary'!DP191="Yes"),OFFSET('Hygiene Data'!$D$7,0,10*ROW('Hygiene Data'!D185)),NA())</f>
        <v>#N/A</v>
      </c>
      <c r="BB191" s="506" t="e">
        <f ca="1">+IF(AND(ISNUMBER(OFFSET('Hygiene Data'!$D$9,0,10*ROW('Hygiene Data'!D185))),'Data Summary'!DQ191="Yes"),OFFSET('Hygiene Data'!$D$9,0,10*ROW('Hygiene Data'!D185)),NA())</f>
        <v>#N/A</v>
      </c>
      <c r="BC191" s="506" t="e">
        <f ca="1">+IF(AND(ISNUMBER(OFFSET('Hygiene Data'!$E$5,0,10*ROW('Hygiene Data'!E185))),'Data Summary'!DR191="Yes"),OFFSET('Hygiene Data'!$E$5,0,10*ROW('Hygiene Data'!E185)),NA())</f>
        <v>#N/A</v>
      </c>
      <c r="BD191" s="506" t="e">
        <f ca="1">+IF(AND(ISNUMBER(OFFSET('Hygiene Data'!$E$7,0,10*ROW('Hygiene Data'!E185))),'Data Summary'!DS191="Yes"),OFFSET('Hygiene Data'!$E$7,0,10*ROW('Hygiene Data'!E185)),NA())</f>
        <v>#N/A</v>
      </c>
      <c r="BE191" s="506" t="e">
        <f ca="1">+IF(AND(ISNUMBER(OFFSET('Hygiene Data'!$E$9,0,10*ROW('Hygiene Data'!E185))),'Data Summary'!DT191="Yes"),OFFSET('Hygiene Data'!$E$9,0,10*ROW('Hygiene Data'!E185)),NA())</f>
        <v>#N/A</v>
      </c>
      <c r="BF191" s="506" t="e">
        <f ca="1">+IF(AND(ISNUMBER(OFFSET('Hygiene Data'!$F$5,0,10*ROW('Hygiene Data'!F185))),'Data Summary'!DU191="Yes"),OFFSET('Hygiene Data'!$F$5,0,10*ROW('Hygiene Data'!F185)),NA())</f>
        <v>#N/A</v>
      </c>
      <c r="BG191" s="506" t="e">
        <f ca="1">+IF(AND(ISNUMBER(OFFSET('Hygiene Data'!$F$7,0,10*ROW('Hygiene Data'!F185))),'Data Summary'!DV191="Yes"),OFFSET('Hygiene Data'!$F$7,0,10*ROW('Hygiene Data'!F185)),NA())</f>
        <v>#N/A</v>
      </c>
      <c r="BH191" s="506" t="e">
        <f ca="1">+IF(AND(ISNUMBER(OFFSET('Hygiene Data'!$F$9,0,10*ROW('Hygiene Data'!F185))),'Data Summary'!DW191="Yes"),OFFSET('Hygiene Data'!$F$9,0,10*ROW('Hygiene Data'!F185)),NA())</f>
        <v>#N/A</v>
      </c>
      <c r="BI191" s="506" t="e">
        <f ca="1">+IF(AND(ISNUMBER(OFFSET('Hygiene Data'!$G$5,0,10*ROW('Hygiene Data'!G185))),'Data Summary'!DX191="Yes"),OFFSET('Hygiene Data'!$G$5,0,10*ROW('Hygiene Data'!G185)),NA())</f>
        <v>#N/A</v>
      </c>
      <c r="BJ191" s="506" t="e">
        <f ca="1">+IF(AND(ISNUMBER(OFFSET('Hygiene Data'!$G$7,0,10*ROW('Hygiene Data'!G185))),'Data Summary'!DY191="Yes"),OFFSET('Hygiene Data'!$G$7,0,10*ROW('Hygiene Data'!G185)),NA())</f>
        <v>#N/A</v>
      </c>
      <c r="BK191" s="506" t="e">
        <f ca="1">+IF(AND(ISNUMBER(OFFSET('Hygiene Data'!$G$9,0,10*ROW('Hygiene Data'!G185))),'Data Summary'!DZ191="Yes"),OFFSET('Hygiene Data'!$G$9,0,10*ROW('Hygiene Data'!G185)),NA())</f>
        <v>#N/A</v>
      </c>
      <c r="BL191" s="506" t="e">
        <f ca="1">+IF(AND(ISNUMBER(OFFSET('Hygiene Data'!$H$5,0,10*ROW('Hygiene Data'!H185))),'Data Summary'!EA191="Yes"),OFFSET('Hygiene Data'!$H$5,0,10*ROW('Hygiene Data'!H185)),NA())</f>
        <v>#N/A</v>
      </c>
      <c r="BM191" s="506" t="e">
        <f ca="1">+IF(AND(ISNUMBER(OFFSET('Hygiene Data'!$H$7,0,10*ROW('Hygiene Data'!H185))),'Data Summary'!EB191="Yes"),OFFSET('Hygiene Data'!$H$7,0,10*ROW('Hygiene Data'!H185)),NA())</f>
        <v>#N/A</v>
      </c>
      <c r="BN191" s="506" t="e">
        <f ca="1">+IF(AND(ISNUMBER(OFFSET('Hygiene Data'!$H$9,0,10*ROW('Hygiene Data'!H185))),'Data Summary'!EC191="Yes"),OFFSET('Hygiene Data'!$H$9,0,10*ROW('Hygiene Data'!H185)),NA())</f>
        <v>#N/A</v>
      </c>
      <c r="BO191" s="506" t="e">
        <f ca="1">+IF(AND(ISNUMBER(OFFSET('Hygiene Data'!$I$5,0,10*ROW('Hygiene Data'!I185))),'Data Summary'!ED191="Yes"),OFFSET('Hygiene Data'!$I$5,0,10*ROW('Hygiene Data'!I185)),NA())</f>
        <v>#N/A</v>
      </c>
      <c r="BP191" s="506" t="e">
        <f ca="1">+IF(AND(ISNUMBER(OFFSET('Hygiene Data'!$I$7,0,10*ROW('Hygiene Data'!I185))),'Data Summary'!EE191="Yes"),OFFSET('Hygiene Data'!$I$7,0,10*ROW('Hygiene Data'!I185)),NA())</f>
        <v>#N/A</v>
      </c>
      <c r="BQ191" s="506" t="e">
        <f ca="1">+IF(AND(ISNUMBER(OFFSET('Hygiene Data'!$I$9,0,10*ROW('Hygiene Data'!I185))),'Data Summary'!EF191="Yes"),OFFSET('Hygiene Data'!$I$9,0,10*ROW('Hygiene Data'!I185)),NA())</f>
        <v>#N/A</v>
      </c>
    </row>
    <row r="192" spans="1:69" x14ac:dyDescent="0.25">
      <c r="A192" s="502" t="e">
        <f ca="1">+RIGHT('Data Summary'!A192,LEN('Data Summary'!A192)-9)</f>
        <v>#VALUE!</v>
      </c>
      <c r="B192" s="476" t="str">
        <f ca="1">+IF(ISTEXT('Data Summary'!B192),'Data Summary'!B192,"")</f>
        <v/>
      </c>
      <c r="C192" s="503" t="e">
        <f ca="1">+VALUE('Data Summary'!C192)</f>
        <v>#VALUE!</v>
      </c>
      <c r="D192" s="504" t="e">
        <f ca="1">+IF(AND(ISNUMBER(OFFSET('Water Data'!$D$4,0,10*ROW('Water Data'!D186))),'Data Summary'!BS192="Yes"),100-OFFSET('Water Data'!$D$4,0,10*ROW('Water Data'!D186)),NA())</f>
        <v>#N/A</v>
      </c>
      <c r="E192" s="504" t="e">
        <f ca="1">+IF(AND(ISNUMBER(OFFSET('Water Data'!$D$6,0,10*ROW('Water Data'!D186))),'Data Summary'!BT192="Yes"),OFFSET('Water Data'!$D$6,0,10*ROW('Water Data'!D186)),NA())</f>
        <v>#N/A</v>
      </c>
      <c r="F192" s="504" t="e">
        <f ca="1">+IF(AND(ISNUMBER(OFFSET('Water Data'!$D$9,0,10*ROW('Water Data'!D186))),'Data Summary'!BU192="Yes"),OFFSET('Water Data'!$D$9,0,10*ROW('Water Data'!D186)),NA())</f>
        <v>#N/A</v>
      </c>
      <c r="G192" s="504" t="e">
        <f ca="1">+IF(AND(ISNUMBER(OFFSET('Water Data'!$E$4,0,10*ROW('Water Data'!E186))),'Data Summary'!BV192="Yes"),100-OFFSET('Water Data'!$E$4,0,10*ROW('Water Data'!E186)),NA())</f>
        <v>#N/A</v>
      </c>
      <c r="H192" s="504" t="e">
        <f ca="1">+IF(AND(ISNUMBER(OFFSET('Water Data'!$E$6,0,10*ROW('Water Data'!E186))),'Data Summary'!BW192="Yes"),OFFSET('Water Data'!$E$6,0,10*ROW('Water Data'!E186)),NA())</f>
        <v>#N/A</v>
      </c>
      <c r="I192" s="504" t="e">
        <f ca="1">+IF(AND(ISNUMBER(OFFSET('Water Data'!$E$9,0,10*ROW('Water Data'!E186))),'Data Summary'!BX192="Yes"),OFFSET('Water Data'!$E$9,0,10*ROW('Water Data'!E186)),NA())</f>
        <v>#N/A</v>
      </c>
      <c r="J192" s="504" t="e">
        <f ca="1">+IF(AND(ISNUMBER(OFFSET('Water Data'!$F$4,0,10*ROW('Water Data'!F186))),'Data Summary'!BY192="Yes"),100-OFFSET('Water Data'!$F$4,0,10*ROW('Water Data'!F186)),NA())</f>
        <v>#N/A</v>
      </c>
      <c r="K192" s="504" t="e">
        <f ca="1">+IF(AND(ISNUMBER(OFFSET('Water Data'!$F$6,0,10*ROW('Water Data'!F186))),'Data Summary'!BZ192="Yes"),OFFSET('Water Data'!$F$6,0,10*ROW('Water Data'!F186)),NA())</f>
        <v>#N/A</v>
      </c>
      <c r="L192" s="504" t="e">
        <f ca="1">+IF(AND(ISNUMBER(OFFSET('Water Data'!$F$9,0,10*ROW('Water Data'!F186))),'Data Summary'!CA192="Yes"),OFFSET('Water Data'!$F$9,0,10*ROW('Water Data'!F186)),NA())</f>
        <v>#N/A</v>
      </c>
      <c r="M192" s="504" t="e">
        <f ca="1">+IF(AND(ISNUMBER(OFFSET('Water Data'!$G$4,0,10*ROW('Water Data'!G186))),'Data Summary'!CB192="Yes"),100-OFFSET('Water Data'!$G$4,0,10*ROW('Water Data'!G186)),NA())</f>
        <v>#N/A</v>
      </c>
      <c r="N192" s="504" t="e">
        <f ca="1">+IF(AND(ISNUMBER(OFFSET('Water Data'!$G$6,0,10*ROW('Water Data'!G186))),'Data Summary'!CC192="Yes"),OFFSET('Water Data'!$G$6,0,10*ROW('Water Data'!G186)),NA())</f>
        <v>#N/A</v>
      </c>
      <c r="O192" s="504" t="e">
        <f ca="1">+IF(AND(ISNUMBER(OFFSET('Water Data'!$G$9,0,10*ROW('Water Data'!G186))),'Data Summary'!CD192="Yes"),OFFSET('Water Data'!$G$9,0,10*ROW('Water Data'!G186)),NA())</f>
        <v>#N/A</v>
      </c>
      <c r="P192" s="504" t="e">
        <f ca="1">+IF(AND(ISNUMBER(OFFSET('Water Data'!$H$4,0,10*ROW('Water Data'!H186))),'Data Summary'!CE192="Yes"),100-OFFSET('Water Data'!$H$4,0,10*ROW('Water Data'!H186)),NA())</f>
        <v>#N/A</v>
      </c>
      <c r="Q192" s="504" t="e">
        <f ca="1">+IF(AND(ISNUMBER(OFFSET('Water Data'!$H$6,0,10*ROW('Water Data'!H186))),'Data Summary'!CF192="Yes"),OFFSET('Water Data'!$H$6,0,10*ROW('Water Data'!H186)),NA())</f>
        <v>#N/A</v>
      </c>
      <c r="R192" s="504" t="e">
        <f ca="1">+IF(AND(ISNUMBER(OFFSET('Water Data'!$H$9,0,10*ROW('Water Data'!H186))),'Data Summary'!CG192="Yes"),OFFSET('Water Data'!$H$9,0,10*ROW('Water Data'!H186)),NA())</f>
        <v>#N/A</v>
      </c>
      <c r="S192" s="504" t="e">
        <f ca="1">+IF(AND(ISNUMBER(OFFSET('Water Data'!$I$4,0,10*ROW('Water Data'!I186))),'Data Summary'!CH192="Yes"),100-OFFSET('Water Data'!$I$4,0,10*ROW('Water Data'!I186)),NA())</f>
        <v>#N/A</v>
      </c>
      <c r="T192" s="504" t="e">
        <f ca="1">+IF(AND(ISNUMBER(OFFSET('Water Data'!$I$6,0,10*ROW('Water Data'!I186))),'Data Summary'!CI192="Yes"),OFFSET('Water Data'!$I$6,0,10*ROW('Water Data'!I186)),NA())</f>
        <v>#N/A</v>
      </c>
      <c r="U192" s="504" t="e">
        <f ca="1">+IF(AND(ISNUMBER(OFFSET('Water Data'!$I$9,0,10*ROW('Water Data'!I186))),'Data Summary'!CJ192="Yes"),OFFSET('Water Data'!$I$9,0,10*ROW('Water Data'!I186)),NA())</f>
        <v>#N/A</v>
      </c>
      <c r="V192" s="505" t="e">
        <f ca="1">+IF(AND(ISNUMBER(OFFSET('Sanitation Data'!$D$4,0,10*ROW('Sanitation Data'!D186))),'Data Summary'!CK192="Yes"),100-OFFSET('Sanitation Data'!$D$4,0,10*ROW('Sanitation Data'!D186)),NA())</f>
        <v>#N/A</v>
      </c>
      <c r="W192" s="505" t="e">
        <f ca="1">+IF(AND(ISNUMBER(OFFSET('Sanitation Data'!$D$6,0,10*ROW('Sanitation Data'!D186))),'Data Summary'!CL192="Yes"),OFFSET('Sanitation Data'!$D$6,0,10*ROW('Sanitation Data'!D186)),NA())</f>
        <v>#N/A</v>
      </c>
      <c r="X192" s="505" t="e">
        <f ca="1">+IF(AND(ISNUMBER(OFFSET('Sanitation Data'!$D$10,0,10*ROW('Sanitation Data'!D186))),'Data Summary'!CM192="Yes"),OFFSET('Sanitation Data'!$D$10,0,10*ROW('Sanitation Data'!D186)),NA())</f>
        <v>#N/A</v>
      </c>
      <c r="Y192" s="505" t="e">
        <f ca="1">+IF(AND(ISNUMBER(OFFSET('Sanitation Data'!$D$11,0,10*ROW('Sanitation Data'!D186))),'Data Summary'!CN192="Yes"),OFFSET('Sanitation Data'!$D$11,0,10*ROW('Sanitation Data'!D186)),NA())</f>
        <v>#N/A</v>
      </c>
      <c r="Z192" s="505" t="e">
        <f ca="1">+IF(AND(ISNUMBER(OFFSET('Sanitation Data'!$D$12,0,10*ROW('Sanitation Data'!D186))),'Data Summary'!CO192="Yes"),OFFSET('Sanitation Data'!$D$12,0,10*ROW('Sanitation Data'!D186)),NA())</f>
        <v>#N/A</v>
      </c>
      <c r="AA192" s="505" t="e">
        <f ca="1">+IF(AND(ISNUMBER(OFFSET('Sanitation Data'!$E$4,0,10*ROW('Sanitation Data'!E186))),'Data Summary'!CP192="Yes"),100-OFFSET('Sanitation Data'!$E$4,0,10*ROW('Sanitation Data'!E186)),NA())</f>
        <v>#N/A</v>
      </c>
      <c r="AB192" s="505" t="e">
        <f ca="1">+IF(AND(ISNUMBER(OFFSET('Sanitation Data'!$E$6,0,10*ROW('Sanitation Data'!E186))),'Data Summary'!CQ192="Yes"),OFFSET('Sanitation Data'!$E$6,0,10*ROW('Sanitation Data'!E186)),NA())</f>
        <v>#N/A</v>
      </c>
      <c r="AC192" s="505" t="e">
        <f ca="1">+IF(AND(ISNUMBER(OFFSET('Sanitation Data'!$E$10,0,10*ROW('Sanitation Data'!E186))),'Data Summary'!CR192="Yes"),OFFSET('Sanitation Data'!$E$10,0,10*ROW('Sanitation Data'!E186)),NA())</f>
        <v>#N/A</v>
      </c>
      <c r="AD192" s="505" t="e">
        <f ca="1">+IF(AND(ISNUMBER(OFFSET('Sanitation Data'!$E$11,0,10*ROW('Sanitation Data'!E186))),'Data Summary'!CS192="Yes"),OFFSET('Sanitation Data'!$E$11,0,10*ROW('Sanitation Data'!E186)),NA())</f>
        <v>#N/A</v>
      </c>
      <c r="AE192" s="505" t="e">
        <f ca="1">+IF(AND(ISNUMBER(OFFSET('Sanitation Data'!$E$12,0,10*ROW('Sanitation Data'!E186))),'Data Summary'!CT192="Yes"),OFFSET('Sanitation Data'!$E$12,0,10*ROW('Sanitation Data'!E186)),NA())</f>
        <v>#N/A</v>
      </c>
      <c r="AF192" s="505" t="e">
        <f ca="1">+IF(AND(ISNUMBER(OFFSET('Sanitation Data'!$F$4,0,10*ROW('Sanitation Data'!F186))),'Data Summary'!CU192="Yes"),100-OFFSET('Sanitation Data'!$F$4,0,10*ROW('Sanitation Data'!F186)),NA())</f>
        <v>#N/A</v>
      </c>
      <c r="AG192" s="505" t="e">
        <f ca="1">+IF(AND(ISNUMBER(OFFSET('Sanitation Data'!$F$6,0,10*ROW('Sanitation Data'!F186))),'Data Summary'!CV192="Yes"),OFFSET('Sanitation Data'!$F$6,0,10*ROW('Sanitation Data'!F186)),NA())</f>
        <v>#N/A</v>
      </c>
      <c r="AH192" s="505" t="e">
        <f ca="1">+IF(AND(ISNUMBER(OFFSET('Sanitation Data'!$F$10,0,10*ROW('Sanitation Data'!F186))),'Data Summary'!CW192="Yes"),OFFSET('Sanitation Data'!$F$10,0,10*ROW('Sanitation Data'!F186)),NA())</f>
        <v>#N/A</v>
      </c>
      <c r="AI192" s="505" t="e">
        <f ca="1">+IF(AND(ISNUMBER(OFFSET('Sanitation Data'!$F$11,0,10*ROW('Sanitation Data'!F186))),'Data Summary'!CX192="Yes"),OFFSET('Sanitation Data'!$F$11,0,10*ROW('Sanitation Data'!F186)),NA())</f>
        <v>#N/A</v>
      </c>
      <c r="AJ192" s="505" t="e">
        <f ca="1">+IF(AND(ISNUMBER(OFFSET('Sanitation Data'!$F$12,0,10*ROW('Sanitation Data'!F186))),'Data Summary'!CY192="Yes"),OFFSET('Sanitation Data'!$F$12,0,10*ROW('Sanitation Data'!F186)),NA())</f>
        <v>#N/A</v>
      </c>
      <c r="AK192" s="505" t="e">
        <f ca="1">+IF(AND(ISNUMBER(OFFSET('Sanitation Data'!$G$4,0,10*ROW('Sanitation Data'!G186))),'Data Summary'!CZ192="Yes"),100-OFFSET('Sanitation Data'!$G$4,0,10*ROW('Sanitation Data'!G186)),NA())</f>
        <v>#N/A</v>
      </c>
      <c r="AL192" s="505" t="e">
        <f ca="1">+IF(AND(ISNUMBER(OFFSET('Sanitation Data'!$G$6,0,10*ROW('Sanitation Data'!G186))),'Data Summary'!DA192="Yes"),OFFSET('Sanitation Data'!$G$6,0,10*ROW('Sanitation Data'!G186)),NA())</f>
        <v>#N/A</v>
      </c>
      <c r="AM192" s="505" t="e">
        <f ca="1">+IF(AND(ISNUMBER(OFFSET('Sanitation Data'!$G$10,0,10*ROW('Sanitation Data'!G186))),'Data Summary'!DB192="Yes"),OFFSET('Sanitation Data'!$G$10,0,10*ROW('Sanitation Data'!G186)),NA())</f>
        <v>#N/A</v>
      </c>
      <c r="AN192" s="505" t="e">
        <f ca="1">+IF(AND(ISNUMBER(OFFSET('Sanitation Data'!$G$11,0,10*ROW('Sanitation Data'!G186))),'Data Summary'!DC192="Yes"),OFFSET('Sanitation Data'!$G$11,0,10*ROW('Sanitation Data'!G186)),NA())</f>
        <v>#N/A</v>
      </c>
      <c r="AO192" s="505" t="e">
        <f ca="1">+IF(AND(ISNUMBER(OFFSET('Sanitation Data'!$G$12,0,10*ROW('Sanitation Data'!G186))),'Data Summary'!DD192="Yes"),OFFSET('Sanitation Data'!$G$12,0,10*ROW('Sanitation Data'!G186)),NA())</f>
        <v>#N/A</v>
      </c>
      <c r="AP192" s="505" t="e">
        <f ca="1">+IF(AND(ISNUMBER(OFFSET('Sanitation Data'!$H$4,0,10*ROW('Sanitation Data'!H186))),'Data Summary'!DE192="Yes"),100-OFFSET('Sanitation Data'!$H$4,0,10*ROW('Sanitation Data'!H186)),NA())</f>
        <v>#N/A</v>
      </c>
      <c r="AQ192" s="505" t="e">
        <f ca="1">+IF(AND(ISNUMBER(OFFSET('Sanitation Data'!$H$6,0,10*ROW('Sanitation Data'!H186))),'Data Summary'!DF192="Yes"),OFFSET('Sanitation Data'!$H$6,0,10*ROW('Sanitation Data'!H186)),NA())</f>
        <v>#N/A</v>
      </c>
      <c r="AR192" s="505" t="e">
        <f ca="1">+IF(AND(ISNUMBER(OFFSET('Sanitation Data'!$H$10,0,10*ROW('Sanitation Data'!H186))),'Data Summary'!DG192="Yes"),OFFSET('Sanitation Data'!$H$10,0,10*ROW('Sanitation Data'!H186)),NA())</f>
        <v>#N/A</v>
      </c>
      <c r="AS192" s="505" t="e">
        <f ca="1">+IF(AND(ISNUMBER(OFFSET('Sanitation Data'!$H$11,0,10*ROW('Sanitation Data'!H186))),'Data Summary'!DH192="Yes"),OFFSET('Sanitation Data'!$H$11,0,10*ROW('Sanitation Data'!H186)),NA())</f>
        <v>#N/A</v>
      </c>
      <c r="AT192" s="505" t="e">
        <f ca="1">+IF(AND(ISNUMBER(OFFSET('Sanitation Data'!$H$12,0,10*ROW('Sanitation Data'!H186))),'Data Summary'!DI192="Yes"),OFFSET('Sanitation Data'!$H$12,0,10*ROW('Sanitation Data'!H186)),NA())</f>
        <v>#N/A</v>
      </c>
      <c r="AU192" s="505" t="e">
        <f ca="1">+IF(AND(ISNUMBER(OFFSET('Sanitation Data'!$I$4,0,10*ROW('Sanitation Data'!I186))),'Data Summary'!DJ192="Yes"),100-OFFSET('Sanitation Data'!$I$4,0,10*ROW('Sanitation Data'!I186)),NA())</f>
        <v>#N/A</v>
      </c>
      <c r="AV192" s="505" t="e">
        <f ca="1">+IF(AND(ISNUMBER(OFFSET('Sanitation Data'!$I$6,0,10*ROW('Sanitation Data'!I186))),'Data Summary'!DK192="Yes"),OFFSET('Sanitation Data'!$I$6,0,10*ROW('Sanitation Data'!I186)),NA())</f>
        <v>#N/A</v>
      </c>
      <c r="AW192" s="505" t="e">
        <f ca="1">+IF(AND(ISNUMBER(OFFSET('Sanitation Data'!$I$10,0,10*ROW('Sanitation Data'!I186))),'Data Summary'!DL192="Yes"),OFFSET('Sanitation Data'!$I$10,0,10*ROW('Sanitation Data'!I186)),NA())</f>
        <v>#N/A</v>
      </c>
      <c r="AX192" s="505" t="e">
        <f ca="1">+IF(AND(ISNUMBER(OFFSET('Sanitation Data'!$I$11,0,10*ROW('Sanitation Data'!I186))),'Data Summary'!DM192="Yes"),OFFSET('Sanitation Data'!$I$11,0,10*ROW('Sanitation Data'!I186)),NA())</f>
        <v>#N/A</v>
      </c>
      <c r="AY192" s="505" t="e">
        <f ca="1">+IF(AND(ISNUMBER(OFFSET('Sanitation Data'!$I$12,0,10*ROW('Sanitation Data'!I186))),'Data Summary'!DN192="Yes"),OFFSET('Sanitation Data'!$I$12,0,10*ROW('Sanitation Data'!I186)),NA())</f>
        <v>#N/A</v>
      </c>
      <c r="AZ192" s="506" t="e">
        <f ca="1">+IF(AND(ISNUMBER(OFFSET('Hygiene Data'!$D$5,0,10*ROW('Hygiene Data'!D186))),'Data Summary'!DO192="Yes"),OFFSET('Hygiene Data'!$D$5,0,10*ROW('Hygiene Data'!D186)),NA())</f>
        <v>#N/A</v>
      </c>
      <c r="BA192" s="506" t="e">
        <f ca="1">+IF(AND(ISNUMBER(OFFSET('Hygiene Data'!$D$7,0,10*ROW('Hygiene Data'!D186))),'Data Summary'!DP192="Yes"),OFFSET('Hygiene Data'!$D$7,0,10*ROW('Hygiene Data'!D186)),NA())</f>
        <v>#N/A</v>
      </c>
      <c r="BB192" s="506" t="e">
        <f ca="1">+IF(AND(ISNUMBER(OFFSET('Hygiene Data'!$D$9,0,10*ROW('Hygiene Data'!D186))),'Data Summary'!DQ192="Yes"),OFFSET('Hygiene Data'!$D$9,0,10*ROW('Hygiene Data'!D186)),NA())</f>
        <v>#N/A</v>
      </c>
      <c r="BC192" s="506" t="e">
        <f ca="1">+IF(AND(ISNUMBER(OFFSET('Hygiene Data'!$E$5,0,10*ROW('Hygiene Data'!E186))),'Data Summary'!DR192="Yes"),OFFSET('Hygiene Data'!$E$5,0,10*ROW('Hygiene Data'!E186)),NA())</f>
        <v>#N/A</v>
      </c>
      <c r="BD192" s="506" t="e">
        <f ca="1">+IF(AND(ISNUMBER(OFFSET('Hygiene Data'!$E$7,0,10*ROW('Hygiene Data'!E186))),'Data Summary'!DS192="Yes"),OFFSET('Hygiene Data'!$E$7,0,10*ROW('Hygiene Data'!E186)),NA())</f>
        <v>#N/A</v>
      </c>
      <c r="BE192" s="506" t="e">
        <f ca="1">+IF(AND(ISNUMBER(OFFSET('Hygiene Data'!$E$9,0,10*ROW('Hygiene Data'!E186))),'Data Summary'!DT192="Yes"),OFFSET('Hygiene Data'!$E$9,0,10*ROW('Hygiene Data'!E186)),NA())</f>
        <v>#N/A</v>
      </c>
      <c r="BF192" s="506" t="e">
        <f ca="1">+IF(AND(ISNUMBER(OFFSET('Hygiene Data'!$F$5,0,10*ROW('Hygiene Data'!F186))),'Data Summary'!DU192="Yes"),OFFSET('Hygiene Data'!$F$5,0,10*ROW('Hygiene Data'!F186)),NA())</f>
        <v>#N/A</v>
      </c>
      <c r="BG192" s="506" t="e">
        <f ca="1">+IF(AND(ISNUMBER(OFFSET('Hygiene Data'!$F$7,0,10*ROW('Hygiene Data'!F186))),'Data Summary'!DV192="Yes"),OFFSET('Hygiene Data'!$F$7,0,10*ROW('Hygiene Data'!F186)),NA())</f>
        <v>#N/A</v>
      </c>
      <c r="BH192" s="506" t="e">
        <f ca="1">+IF(AND(ISNUMBER(OFFSET('Hygiene Data'!$F$9,0,10*ROW('Hygiene Data'!F186))),'Data Summary'!DW192="Yes"),OFFSET('Hygiene Data'!$F$9,0,10*ROW('Hygiene Data'!F186)),NA())</f>
        <v>#N/A</v>
      </c>
      <c r="BI192" s="506" t="e">
        <f ca="1">+IF(AND(ISNUMBER(OFFSET('Hygiene Data'!$G$5,0,10*ROW('Hygiene Data'!G186))),'Data Summary'!DX192="Yes"),OFFSET('Hygiene Data'!$G$5,0,10*ROW('Hygiene Data'!G186)),NA())</f>
        <v>#N/A</v>
      </c>
      <c r="BJ192" s="506" t="e">
        <f ca="1">+IF(AND(ISNUMBER(OFFSET('Hygiene Data'!$G$7,0,10*ROW('Hygiene Data'!G186))),'Data Summary'!DY192="Yes"),OFFSET('Hygiene Data'!$G$7,0,10*ROW('Hygiene Data'!G186)),NA())</f>
        <v>#N/A</v>
      </c>
      <c r="BK192" s="506" t="e">
        <f ca="1">+IF(AND(ISNUMBER(OFFSET('Hygiene Data'!$G$9,0,10*ROW('Hygiene Data'!G186))),'Data Summary'!DZ192="Yes"),OFFSET('Hygiene Data'!$G$9,0,10*ROW('Hygiene Data'!G186)),NA())</f>
        <v>#N/A</v>
      </c>
      <c r="BL192" s="506" t="e">
        <f ca="1">+IF(AND(ISNUMBER(OFFSET('Hygiene Data'!$H$5,0,10*ROW('Hygiene Data'!H186))),'Data Summary'!EA192="Yes"),OFFSET('Hygiene Data'!$H$5,0,10*ROW('Hygiene Data'!H186)),NA())</f>
        <v>#N/A</v>
      </c>
      <c r="BM192" s="506" t="e">
        <f ca="1">+IF(AND(ISNUMBER(OFFSET('Hygiene Data'!$H$7,0,10*ROW('Hygiene Data'!H186))),'Data Summary'!EB192="Yes"),OFFSET('Hygiene Data'!$H$7,0,10*ROW('Hygiene Data'!H186)),NA())</f>
        <v>#N/A</v>
      </c>
      <c r="BN192" s="506" t="e">
        <f ca="1">+IF(AND(ISNUMBER(OFFSET('Hygiene Data'!$H$9,0,10*ROW('Hygiene Data'!H186))),'Data Summary'!EC192="Yes"),OFFSET('Hygiene Data'!$H$9,0,10*ROW('Hygiene Data'!H186)),NA())</f>
        <v>#N/A</v>
      </c>
      <c r="BO192" s="506" t="e">
        <f ca="1">+IF(AND(ISNUMBER(OFFSET('Hygiene Data'!$I$5,0,10*ROW('Hygiene Data'!I186))),'Data Summary'!ED192="Yes"),OFFSET('Hygiene Data'!$I$5,0,10*ROW('Hygiene Data'!I186)),NA())</f>
        <v>#N/A</v>
      </c>
      <c r="BP192" s="506" t="e">
        <f ca="1">+IF(AND(ISNUMBER(OFFSET('Hygiene Data'!$I$7,0,10*ROW('Hygiene Data'!I186))),'Data Summary'!EE192="Yes"),OFFSET('Hygiene Data'!$I$7,0,10*ROW('Hygiene Data'!I186)),NA())</f>
        <v>#N/A</v>
      </c>
      <c r="BQ192" s="506" t="e">
        <f ca="1">+IF(AND(ISNUMBER(OFFSET('Hygiene Data'!$I$9,0,10*ROW('Hygiene Data'!I186))),'Data Summary'!EF192="Yes"),OFFSET('Hygiene Data'!$I$9,0,10*ROW('Hygiene Data'!I186)),NA())</f>
        <v>#N/A</v>
      </c>
    </row>
    <row r="193" spans="1:69" x14ac:dyDescent="0.25">
      <c r="A193" s="502" t="e">
        <f ca="1">+RIGHT('Data Summary'!A193,LEN('Data Summary'!A193)-9)</f>
        <v>#VALUE!</v>
      </c>
      <c r="B193" s="476" t="str">
        <f ca="1">+IF(ISTEXT('Data Summary'!B193),'Data Summary'!B193,"")</f>
        <v/>
      </c>
      <c r="C193" s="503" t="e">
        <f ca="1">+VALUE('Data Summary'!C193)</f>
        <v>#VALUE!</v>
      </c>
      <c r="D193" s="504" t="e">
        <f ca="1">+IF(AND(ISNUMBER(OFFSET('Water Data'!$D$4,0,10*ROW('Water Data'!D187))),'Data Summary'!BS193="Yes"),100-OFFSET('Water Data'!$D$4,0,10*ROW('Water Data'!D187)),NA())</f>
        <v>#N/A</v>
      </c>
      <c r="E193" s="504" t="e">
        <f ca="1">+IF(AND(ISNUMBER(OFFSET('Water Data'!$D$6,0,10*ROW('Water Data'!D187))),'Data Summary'!BT193="Yes"),OFFSET('Water Data'!$D$6,0,10*ROW('Water Data'!D187)),NA())</f>
        <v>#N/A</v>
      </c>
      <c r="F193" s="504" t="e">
        <f ca="1">+IF(AND(ISNUMBER(OFFSET('Water Data'!$D$9,0,10*ROW('Water Data'!D187))),'Data Summary'!BU193="Yes"),OFFSET('Water Data'!$D$9,0,10*ROW('Water Data'!D187)),NA())</f>
        <v>#N/A</v>
      </c>
      <c r="G193" s="504" t="e">
        <f ca="1">+IF(AND(ISNUMBER(OFFSET('Water Data'!$E$4,0,10*ROW('Water Data'!E187))),'Data Summary'!BV193="Yes"),100-OFFSET('Water Data'!$E$4,0,10*ROW('Water Data'!E187)),NA())</f>
        <v>#N/A</v>
      </c>
      <c r="H193" s="504" t="e">
        <f ca="1">+IF(AND(ISNUMBER(OFFSET('Water Data'!$E$6,0,10*ROW('Water Data'!E187))),'Data Summary'!BW193="Yes"),OFFSET('Water Data'!$E$6,0,10*ROW('Water Data'!E187)),NA())</f>
        <v>#N/A</v>
      </c>
      <c r="I193" s="504" t="e">
        <f ca="1">+IF(AND(ISNUMBER(OFFSET('Water Data'!$E$9,0,10*ROW('Water Data'!E187))),'Data Summary'!BX193="Yes"),OFFSET('Water Data'!$E$9,0,10*ROW('Water Data'!E187)),NA())</f>
        <v>#N/A</v>
      </c>
      <c r="J193" s="504" t="e">
        <f ca="1">+IF(AND(ISNUMBER(OFFSET('Water Data'!$F$4,0,10*ROW('Water Data'!F187))),'Data Summary'!BY193="Yes"),100-OFFSET('Water Data'!$F$4,0,10*ROW('Water Data'!F187)),NA())</f>
        <v>#N/A</v>
      </c>
      <c r="K193" s="504" t="e">
        <f ca="1">+IF(AND(ISNUMBER(OFFSET('Water Data'!$F$6,0,10*ROW('Water Data'!F187))),'Data Summary'!BZ193="Yes"),OFFSET('Water Data'!$F$6,0,10*ROW('Water Data'!F187)),NA())</f>
        <v>#N/A</v>
      </c>
      <c r="L193" s="504" t="e">
        <f ca="1">+IF(AND(ISNUMBER(OFFSET('Water Data'!$F$9,0,10*ROW('Water Data'!F187))),'Data Summary'!CA193="Yes"),OFFSET('Water Data'!$F$9,0,10*ROW('Water Data'!F187)),NA())</f>
        <v>#N/A</v>
      </c>
      <c r="M193" s="504" t="e">
        <f ca="1">+IF(AND(ISNUMBER(OFFSET('Water Data'!$G$4,0,10*ROW('Water Data'!G187))),'Data Summary'!CB193="Yes"),100-OFFSET('Water Data'!$G$4,0,10*ROW('Water Data'!G187)),NA())</f>
        <v>#N/A</v>
      </c>
      <c r="N193" s="504" t="e">
        <f ca="1">+IF(AND(ISNUMBER(OFFSET('Water Data'!$G$6,0,10*ROW('Water Data'!G187))),'Data Summary'!CC193="Yes"),OFFSET('Water Data'!$G$6,0,10*ROW('Water Data'!G187)),NA())</f>
        <v>#N/A</v>
      </c>
      <c r="O193" s="504" t="e">
        <f ca="1">+IF(AND(ISNUMBER(OFFSET('Water Data'!$G$9,0,10*ROW('Water Data'!G187))),'Data Summary'!CD193="Yes"),OFFSET('Water Data'!$G$9,0,10*ROW('Water Data'!G187)),NA())</f>
        <v>#N/A</v>
      </c>
      <c r="P193" s="504" t="e">
        <f ca="1">+IF(AND(ISNUMBER(OFFSET('Water Data'!$H$4,0,10*ROW('Water Data'!H187))),'Data Summary'!CE193="Yes"),100-OFFSET('Water Data'!$H$4,0,10*ROW('Water Data'!H187)),NA())</f>
        <v>#N/A</v>
      </c>
      <c r="Q193" s="504" t="e">
        <f ca="1">+IF(AND(ISNUMBER(OFFSET('Water Data'!$H$6,0,10*ROW('Water Data'!H187))),'Data Summary'!CF193="Yes"),OFFSET('Water Data'!$H$6,0,10*ROW('Water Data'!H187)),NA())</f>
        <v>#N/A</v>
      </c>
      <c r="R193" s="504" t="e">
        <f ca="1">+IF(AND(ISNUMBER(OFFSET('Water Data'!$H$9,0,10*ROW('Water Data'!H187))),'Data Summary'!CG193="Yes"),OFFSET('Water Data'!$H$9,0,10*ROW('Water Data'!H187)),NA())</f>
        <v>#N/A</v>
      </c>
      <c r="S193" s="504" t="e">
        <f ca="1">+IF(AND(ISNUMBER(OFFSET('Water Data'!$I$4,0,10*ROW('Water Data'!I187))),'Data Summary'!CH193="Yes"),100-OFFSET('Water Data'!$I$4,0,10*ROW('Water Data'!I187)),NA())</f>
        <v>#N/A</v>
      </c>
      <c r="T193" s="504" t="e">
        <f ca="1">+IF(AND(ISNUMBER(OFFSET('Water Data'!$I$6,0,10*ROW('Water Data'!I187))),'Data Summary'!CI193="Yes"),OFFSET('Water Data'!$I$6,0,10*ROW('Water Data'!I187)),NA())</f>
        <v>#N/A</v>
      </c>
      <c r="U193" s="504" t="e">
        <f ca="1">+IF(AND(ISNUMBER(OFFSET('Water Data'!$I$9,0,10*ROW('Water Data'!I187))),'Data Summary'!CJ193="Yes"),OFFSET('Water Data'!$I$9,0,10*ROW('Water Data'!I187)),NA())</f>
        <v>#N/A</v>
      </c>
      <c r="V193" s="505" t="e">
        <f ca="1">+IF(AND(ISNUMBER(OFFSET('Sanitation Data'!$D$4,0,10*ROW('Sanitation Data'!D187))),'Data Summary'!CK193="Yes"),100-OFFSET('Sanitation Data'!$D$4,0,10*ROW('Sanitation Data'!D187)),NA())</f>
        <v>#N/A</v>
      </c>
      <c r="W193" s="505" t="e">
        <f ca="1">+IF(AND(ISNUMBER(OFFSET('Sanitation Data'!$D$6,0,10*ROW('Sanitation Data'!D187))),'Data Summary'!CL193="Yes"),OFFSET('Sanitation Data'!$D$6,0,10*ROW('Sanitation Data'!D187)),NA())</f>
        <v>#N/A</v>
      </c>
      <c r="X193" s="505" t="e">
        <f ca="1">+IF(AND(ISNUMBER(OFFSET('Sanitation Data'!$D$10,0,10*ROW('Sanitation Data'!D187))),'Data Summary'!CM193="Yes"),OFFSET('Sanitation Data'!$D$10,0,10*ROW('Sanitation Data'!D187)),NA())</f>
        <v>#N/A</v>
      </c>
      <c r="Y193" s="505" t="e">
        <f ca="1">+IF(AND(ISNUMBER(OFFSET('Sanitation Data'!$D$11,0,10*ROW('Sanitation Data'!D187))),'Data Summary'!CN193="Yes"),OFFSET('Sanitation Data'!$D$11,0,10*ROW('Sanitation Data'!D187)),NA())</f>
        <v>#N/A</v>
      </c>
      <c r="Z193" s="505" t="e">
        <f ca="1">+IF(AND(ISNUMBER(OFFSET('Sanitation Data'!$D$12,0,10*ROW('Sanitation Data'!D187))),'Data Summary'!CO193="Yes"),OFFSET('Sanitation Data'!$D$12,0,10*ROW('Sanitation Data'!D187)),NA())</f>
        <v>#N/A</v>
      </c>
      <c r="AA193" s="505" t="e">
        <f ca="1">+IF(AND(ISNUMBER(OFFSET('Sanitation Data'!$E$4,0,10*ROW('Sanitation Data'!E187))),'Data Summary'!CP193="Yes"),100-OFFSET('Sanitation Data'!$E$4,0,10*ROW('Sanitation Data'!E187)),NA())</f>
        <v>#N/A</v>
      </c>
      <c r="AB193" s="505" t="e">
        <f ca="1">+IF(AND(ISNUMBER(OFFSET('Sanitation Data'!$E$6,0,10*ROW('Sanitation Data'!E187))),'Data Summary'!CQ193="Yes"),OFFSET('Sanitation Data'!$E$6,0,10*ROW('Sanitation Data'!E187)),NA())</f>
        <v>#N/A</v>
      </c>
      <c r="AC193" s="505" t="e">
        <f ca="1">+IF(AND(ISNUMBER(OFFSET('Sanitation Data'!$E$10,0,10*ROW('Sanitation Data'!E187))),'Data Summary'!CR193="Yes"),OFFSET('Sanitation Data'!$E$10,0,10*ROW('Sanitation Data'!E187)),NA())</f>
        <v>#N/A</v>
      </c>
      <c r="AD193" s="505" t="e">
        <f ca="1">+IF(AND(ISNUMBER(OFFSET('Sanitation Data'!$E$11,0,10*ROW('Sanitation Data'!E187))),'Data Summary'!CS193="Yes"),OFFSET('Sanitation Data'!$E$11,0,10*ROW('Sanitation Data'!E187)),NA())</f>
        <v>#N/A</v>
      </c>
      <c r="AE193" s="505" t="e">
        <f ca="1">+IF(AND(ISNUMBER(OFFSET('Sanitation Data'!$E$12,0,10*ROW('Sanitation Data'!E187))),'Data Summary'!CT193="Yes"),OFFSET('Sanitation Data'!$E$12,0,10*ROW('Sanitation Data'!E187)),NA())</f>
        <v>#N/A</v>
      </c>
      <c r="AF193" s="505" t="e">
        <f ca="1">+IF(AND(ISNUMBER(OFFSET('Sanitation Data'!$F$4,0,10*ROW('Sanitation Data'!F187))),'Data Summary'!CU193="Yes"),100-OFFSET('Sanitation Data'!$F$4,0,10*ROW('Sanitation Data'!F187)),NA())</f>
        <v>#N/A</v>
      </c>
      <c r="AG193" s="505" t="e">
        <f ca="1">+IF(AND(ISNUMBER(OFFSET('Sanitation Data'!$F$6,0,10*ROW('Sanitation Data'!F187))),'Data Summary'!CV193="Yes"),OFFSET('Sanitation Data'!$F$6,0,10*ROW('Sanitation Data'!F187)),NA())</f>
        <v>#N/A</v>
      </c>
      <c r="AH193" s="505" t="e">
        <f ca="1">+IF(AND(ISNUMBER(OFFSET('Sanitation Data'!$F$10,0,10*ROW('Sanitation Data'!F187))),'Data Summary'!CW193="Yes"),OFFSET('Sanitation Data'!$F$10,0,10*ROW('Sanitation Data'!F187)),NA())</f>
        <v>#N/A</v>
      </c>
      <c r="AI193" s="505" t="e">
        <f ca="1">+IF(AND(ISNUMBER(OFFSET('Sanitation Data'!$F$11,0,10*ROW('Sanitation Data'!F187))),'Data Summary'!CX193="Yes"),OFFSET('Sanitation Data'!$F$11,0,10*ROW('Sanitation Data'!F187)),NA())</f>
        <v>#N/A</v>
      </c>
      <c r="AJ193" s="505" t="e">
        <f ca="1">+IF(AND(ISNUMBER(OFFSET('Sanitation Data'!$F$12,0,10*ROW('Sanitation Data'!F187))),'Data Summary'!CY193="Yes"),OFFSET('Sanitation Data'!$F$12,0,10*ROW('Sanitation Data'!F187)),NA())</f>
        <v>#N/A</v>
      </c>
      <c r="AK193" s="505" t="e">
        <f ca="1">+IF(AND(ISNUMBER(OFFSET('Sanitation Data'!$G$4,0,10*ROW('Sanitation Data'!G187))),'Data Summary'!CZ193="Yes"),100-OFFSET('Sanitation Data'!$G$4,0,10*ROW('Sanitation Data'!G187)),NA())</f>
        <v>#N/A</v>
      </c>
      <c r="AL193" s="505" t="e">
        <f ca="1">+IF(AND(ISNUMBER(OFFSET('Sanitation Data'!$G$6,0,10*ROW('Sanitation Data'!G187))),'Data Summary'!DA193="Yes"),OFFSET('Sanitation Data'!$G$6,0,10*ROW('Sanitation Data'!G187)),NA())</f>
        <v>#N/A</v>
      </c>
      <c r="AM193" s="505" t="e">
        <f ca="1">+IF(AND(ISNUMBER(OFFSET('Sanitation Data'!$G$10,0,10*ROW('Sanitation Data'!G187))),'Data Summary'!DB193="Yes"),OFFSET('Sanitation Data'!$G$10,0,10*ROW('Sanitation Data'!G187)),NA())</f>
        <v>#N/A</v>
      </c>
      <c r="AN193" s="505" t="e">
        <f ca="1">+IF(AND(ISNUMBER(OFFSET('Sanitation Data'!$G$11,0,10*ROW('Sanitation Data'!G187))),'Data Summary'!DC193="Yes"),OFFSET('Sanitation Data'!$G$11,0,10*ROW('Sanitation Data'!G187)),NA())</f>
        <v>#N/A</v>
      </c>
      <c r="AO193" s="505" t="e">
        <f ca="1">+IF(AND(ISNUMBER(OFFSET('Sanitation Data'!$G$12,0,10*ROW('Sanitation Data'!G187))),'Data Summary'!DD193="Yes"),OFFSET('Sanitation Data'!$G$12,0,10*ROW('Sanitation Data'!G187)),NA())</f>
        <v>#N/A</v>
      </c>
      <c r="AP193" s="505" t="e">
        <f ca="1">+IF(AND(ISNUMBER(OFFSET('Sanitation Data'!$H$4,0,10*ROW('Sanitation Data'!H187))),'Data Summary'!DE193="Yes"),100-OFFSET('Sanitation Data'!$H$4,0,10*ROW('Sanitation Data'!H187)),NA())</f>
        <v>#N/A</v>
      </c>
      <c r="AQ193" s="505" t="e">
        <f ca="1">+IF(AND(ISNUMBER(OFFSET('Sanitation Data'!$H$6,0,10*ROW('Sanitation Data'!H187))),'Data Summary'!DF193="Yes"),OFFSET('Sanitation Data'!$H$6,0,10*ROW('Sanitation Data'!H187)),NA())</f>
        <v>#N/A</v>
      </c>
      <c r="AR193" s="505" t="e">
        <f ca="1">+IF(AND(ISNUMBER(OFFSET('Sanitation Data'!$H$10,0,10*ROW('Sanitation Data'!H187))),'Data Summary'!DG193="Yes"),OFFSET('Sanitation Data'!$H$10,0,10*ROW('Sanitation Data'!H187)),NA())</f>
        <v>#N/A</v>
      </c>
      <c r="AS193" s="505" t="e">
        <f ca="1">+IF(AND(ISNUMBER(OFFSET('Sanitation Data'!$H$11,0,10*ROW('Sanitation Data'!H187))),'Data Summary'!DH193="Yes"),OFFSET('Sanitation Data'!$H$11,0,10*ROW('Sanitation Data'!H187)),NA())</f>
        <v>#N/A</v>
      </c>
      <c r="AT193" s="505" t="e">
        <f ca="1">+IF(AND(ISNUMBER(OFFSET('Sanitation Data'!$H$12,0,10*ROW('Sanitation Data'!H187))),'Data Summary'!DI193="Yes"),OFFSET('Sanitation Data'!$H$12,0,10*ROW('Sanitation Data'!H187)),NA())</f>
        <v>#N/A</v>
      </c>
      <c r="AU193" s="505" t="e">
        <f ca="1">+IF(AND(ISNUMBER(OFFSET('Sanitation Data'!$I$4,0,10*ROW('Sanitation Data'!I187))),'Data Summary'!DJ193="Yes"),100-OFFSET('Sanitation Data'!$I$4,0,10*ROW('Sanitation Data'!I187)),NA())</f>
        <v>#N/A</v>
      </c>
      <c r="AV193" s="505" t="e">
        <f ca="1">+IF(AND(ISNUMBER(OFFSET('Sanitation Data'!$I$6,0,10*ROW('Sanitation Data'!I187))),'Data Summary'!DK193="Yes"),OFFSET('Sanitation Data'!$I$6,0,10*ROW('Sanitation Data'!I187)),NA())</f>
        <v>#N/A</v>
      </c>
      <c r="AW193" s="505" t="e">
        <f ca="1">+IF(AND(ISNUMBER(OFFSET('Sanitation Data'!$I$10,0,10*ROW('Sanitation Data'!I187))),'Data Summary'!DL193="Yes"),OFFSET('Sanitation Data'!$I$10,0,10*ROW('Sanitation Data'!I187)),NA())</f>
        <v>#N/A</v>
      </c>
      <c r="AX193" s="505" t="e">
        <f ca="1">+IF(AND(ISNUMBER(OFFSET('Sanitation Data'!$I$11,0,10*ROW('Sanitation Data'!I187))),'Data Summary'!DM193="Yes"),OFFSET('Sanitation Data'!$I$11,0,10*ROW('Sanitation Data'!I187)),NA())</f>
        <v>#N/A</v>
      </c>
      <c r="AY193" s="505" t="e">
        <f ca="1">+IF(AND(ISNUMBER(OFFSET('Sanitation Data'!$I$12,0,10*ROW('Sanitation Data'!I187))),'Data Summary'!DN193="Yes"),OFFSET('Sanitation Data'!$I$12,0,10*ROW('Sanitation Data'!I187)),NA())</f>
        <v>#N/A</v>
      </c>
      <c r="AZ193" s="506" t="e">
        <f ca="1">+IF(AND(ISNUMBER(OFFSET('Hygiene Data'!$D$5,0,10*ROW('Hygiene Data'!D187))),'Data Summary'!DO193="Yes"),OFFSET('Hygiene Data'!$D$5,0,10*ROW('Hygiene Data'!D187)),NA())</f>
        <v>#N/A</v>
      </c>
      <c r="BA193" s="506" t="e">
        <f ca="1">+IF(AND(ISNUMBER(OFFSET('Hygiene Data'!$D$7,0,10*ROW('Hygiene Data'!D187))),'Data Summary'!DP193="Yes"),OFFSET('Hygiene Data'!$D$7,0,10*ROW('Hygiene Data'!D187)),NA())</f>
        <v>#N/A</v>
      </c>
      <c r="BB193" s="506" t="e">
        <f ca="1">+IF(AND(ISNUMBER(OFFSET('Hygiene Data'!$D$9,0,10*ROW('Hygiene Data'!D187))),'Data Summary'!DQ193="Yes"),OFFSET('Hygiene Data'!$D$9,0,10*ROW('Hygiene Data'!D187)),NA())</f>
        <v>#N/A</v>
      </c>
      <c r="BC193" s="506" t="e">
        <f ca="1">+IF(AND(ISNUMBER(OFFSET('Hygiene Data'!$E$5,0,10*ROW('Hygiene Data'!E187))),'Data Summary'!DR193="Yes"),OFFSET('Hygiene Data'!$E$5,0,10*ROW('Hygiene Data'!E187)),NA())</f>
        <v>#N/A</v>
      </c>
      <c r="BD193" s="506" t="e">
        <f ca="1">+IF(AND(ISNUMBER(OFFSET('Hygiene Data'!$E$7,0,10*ROW('Hygiene Data'!E187))),'Data Summary'!DS193="Yes"),OFFSET('Hygiene Data'!$E$7,0,10*ROW('Hygiene Data'!E187)),NA())</f>
        <v>#N/A</v>
      </c>
      <c r="BE193" s="506" t="e">
        <f ca="1">+IF(AND(ISNUMBER(OFFSET('Hygiene Data'!$E$9,0,10*ROW('Hygiene Data'!E187))),'Data Summary'!DT193="Yes"),OFFSET('Hygiene Data'!$E$9,0,10*ROW('Hygiene Data'!E187)),NA())</f>
        <v>#N/A</v>
      </c>
      <c r="BF193" s="506" t="e">
        <f ca="1">+IF(AND(ISNUMBER(OFFSET('Hygiene Data'!$F$5,0,10*ROW('Hygiene Data'!F187))),'Data Summary'!DU193="Yes"),OFFSET('Hygiene Data'!$F$5,0,10*ROW('Hygiene Data'!F187)),NA())</f>
        <v>#N/A</v>
      </c>
      <c r="BG193" s="506" t="e">
        <f ca="1">+IF(AND(ISNUMBER(OFFSET('Hygiene Data'!$F$7,0,10*ROW('Hygiene Data'!F187))),'Data Summary'!DV193="Yes"),OFFSET('Hygiene Data'!$F$7,0,10*ROW('Hygiene Data'!F187)),NA())</f>
        <v>#N/A</v>
      </c>
      <c r="BH193" s="506" t="e">
        <f ca="1">+IF(AND(ISNUMBER(OFFSET('Hygiene Data'!$F$9,0,10*ROW('Hygiene Data'!F187))),'Data Summary'!DW193="Yes"),OFFSET('Hygiene Data'!$F$9,0,10*ROW('Hygiene Data'!F187)),NA())</f>
        <v>#N/A</v>
      </c>
      <c r="BI193" s="506" t="e">
        <f ca="1">+IF(AND(ISNUMBER(OFFSET('Hygiene Data'!$G$5,0,10*ROW('Hygiene Data'!G187))),'Data Summary'!DX193="Yes"),OFFSET('Hygiene Data'!$G$5,0,10*ROW('Hygiene Data'!G187)),NA())</f>
        <v>#N/A</v>
      </c>
      <c r="BJ193" s="506" t="e">
        <f ca="1">+IF(AND(ISNUMBER(OFFSET('Hygiene Data'!$G$7,0,10*ROW('Hygiene Data'!G187))),'Data Summary'!DY193="Yes"),OFFSET('Hygiene Data'!$G$7,0,10*ROW('Hygiene Data'!G187)),NA())</f>
        <v>#N/A</v>
      </c>
      <c r="BK193" s="506" t="e">
        <f ca="1">+IF(AND(ISNUMBER(OFFSET('Hygiene Data'!$G$9,0,10*ROW('Hygiene Data'!G187))),'Data Summary'!DZ193="Yes"),OFFSET('Hygiene Data'!$G$9,0,10*ROW('Hygiene Data'!G187)),NA())</f>
        <v>#N/A</v>
      </c>
      <c r="BL193" s="506" t="e">
        <f ca="1">+IF(AND(ISNUMBER(OFFSET('Hygiene Data'!$H$5,0,10*ROW('Hygiene Data'!H187))),'Data Summary'!EA193="Yes"),OFFSET('Hygiene Data'!$H$5,0,10*ROW('Hygiene Data'!H187)),NA())</f>
        <v>#N/A</v>
      </c>
      <c r="BM193" s="506" t="e">
        <f ca="1">+IF(AND(ISNUMBER(OFFSET('Hygiene Data'!$H$7,0,10*ROW('Hygiene Data'!H187))),'Data Summary'!EB193="Yes"),OFFSET('Hygiene Data'!$H$7,0,10*ROW('Hygiene Data'!H187)),NA())</f>
        <v>#N/A</v>
      </c>
      <c r="BN193" s="506" t="e">
        <f ca="1">+IF(AND(ISNUMBER(OFFSET('Hygiene Data'!$H$9,0,10*ROW('Hygiene Data'!H187))),'Data Summary'!EC193="Yes"),OFFSET('Hygiene Data'!$H$9,0,10*ROW('Hygiene Data'!H187)),NA())</f>
        <v>#N/A</v>
      </c>
      <c r="BO193" s="506" t="e">
        <f ca="1">+IF(AND(ISNUMBER(OFFSET('Hygiene Data'!$I$5,0,10*ROW('Hygiene Data'!I187))),'Data Summary'!ED193="Yes"),OFFSET('Hygiene Data'!$I$5,0,10*ROW('Hygiene Data'!I187)),NA())</f>
        <v>#N/A</v>
      </c>
      <c r="BP193" s="506" t="e">
        <f ca="1">+IF(AND(ISNUMBER(OFFSET('Hygiene Data'!$I$7,0,10*ROW('Hygiene Data'!I187))),'Data Summary'!EE193="Yes"),OFFSET('Hygiene Data'!$I$7,0,10*ROW('Hygiene Data'!I187)),NA())</f>
        <v>#N/A</v>
      </c>
      <c r="BQ193" s="506" t="e">
        <f ca="1">+IF(AND(ISNUMBER(OFFSET('Hygiene Data'!$I$9,0,10*ROW('Hygiene Data'!I187))),'Data Summary'!EF193="Yes"),OFFSET('Hygiene Data'!$I$9,0,10*ROW('Hygiene Data'!I187)),NA())</f>
        <v>#N/A</v>
      </c>
    </row>
    <row r="194" spans="1:69" x14ac:dyDescent="0.25">
      <c r="A194" s="502" t="e">
        <f ca="1">+RIGHT('Data Summary'!A194,LEN('Data Summary'!A194)-9)</f>
        <v>#VALUE!</v>
      </c>
      <c r="B194" s="476" t="str">
        <f ca="1">+IF(ISTEXT('Data Summary'!B194),'Data Summary'!B194,"")</f>
        <v/>
      </c>
      <c r="C194" s="503" t="e">
        <f ca="1">+VALUE('Data Summary'!C194)</f>
        <v>#VALUE!</v>
      </c>
      <c r="D194" s="504" t="e">
        <f ca="1">+IF(AND(ISNUMBER(OFFSET('Water Data'!$D$4,0,10*ROW('Water Data'!D188))),'Data Summary'!BS194="Yes"),100-OFFSET('Water Data'!$D$4,0,10*ROW('Water Data'!D188)),NA())</f>
        <v>#N/A</v>
      </c>
      <c r="E194" s="504" t="e">
        <f ca="1">+IF(AND(ISNUMBER(OFFSET('Water Data'!$D$6,0,10*ROW('Water Data'!D188))),'Data Summary'!BT194="Yes"),OFFSET('Water Data'!$D$6,0,10*ROW('Water Data'!D188)),NA())</f>
        <v>#N/A</v>
      </c>
      <c r="F194" s="504" t="e">
        <f ca="1">+IF(AND(ISNUMBER(OFFSET('Water Data'!$D$9,0,10*ROW('Water Data'!D188))),'Data Summary'!BU194="Yes"),OFFSET('Water Data'!$D$9,0,10*ROW('Water Data'!D188)),NA())</f>
        <v>#N/A</v>
      </c>
      <c r="G194" s="504" t="e">
        <f ca="1">+IF(AND(ISNUMBER(OFFSET('Water Data'!$E$4,0,10*ROW('Water Data'!E188))),'Data Summary'!BV194="Yes"),100-OFFSET('Water Data'!$E$4,0,10*ROW('Water Data'!E188)),NA())</f>
        <v>#N/A</v>
      </c>
      <c r="H194" s="504" t="e">
        <f ca="1">+IF(AND(ISNUMBER(OFFSET('Water Data'!$E$6,0,10*ROW('Water Data'!E188))),'Data Summary'!BW194="Yes"),OFFSET('Water Data'!$E$6,0,10*ROW('Water Data'!E188)),NA())</f>
        <v>#N/A</v>
      </c>
      <c r="I194" s="504" t="e">
        <f ca="1">+IF(AND(ISNUMBER(OFFSET('Water Data'!$E$9,0,10*ROW('Water Data'!E188))),'Data Summary'!BX194="Yes"),OFFSET('Water Data'!$E$9,0,10*ROW('Water Data'!E188)),NA())</f>
        <v>#N/A</v>
      </c>
      <c r="J194" s="504" t="e">
        <f ca="1">+IF(AND(ISNUMBER(OFFSET('Water Data'!$F$4,0,10*ROW('Water Data'!F188))),'Data Summary'!BY194="Yes"),100-OFFSET('Water Data'!$F$4,0,10*ROW('Water Data'!F188)),NA())</f>
        <v>#N/A</v>
      </c>
      <c r="K194" s="504" t="e">
        <f ca="1">+IF(AND(ISNUMBER(OFFSET('Water Data'!$F$6,0,10*ROW('Water Data'!F188))),'Data Summary'!BZ194="Yes"),OFFSET('Water Data'!$F$6,0,10*ROW('Water Data'!F188)),NA())</f>
        <v>#N/A</v>
      </c>
      <c r="L194" s="504" t="e">
        <f ca="1">+IF(AND(ISNUMBER(OFFSET('Water Data'!$F$9,0,10*ROW('Water Data'!F188))),'Data Summary'!CA194="Yes"),OFFSET('Water Data'!$F$9,0,10*ROW('Water Data'!F188)),NA())</f>
        <v>#N/A</v>
      </c>
      <c r="M194" s="504" t="e">
        <f ca="1">+IF(AND(ISNUMBER(OFFSET('Water Data'!$G$4,0,10*ROW('Water Data'!G188))),'Data Summary'!CB194="Yes"),100-OFFSET('Water Data'!$G$4,0,10*ROW('Water Data'!G188)),NA())</f>
        <v>#N/A</v>
      </c>
      <c r="N194" s="504" t="e">
        <f ca="1">+IF(AND(ISNUMBER(OFFSET('Water Data'!$G$6,0,10*ROW('Water Data'!G188))),'Data Summary'!CC194="Yes"),OFFSET('Water Data'!$G$6,0,10*ROW('Water Data'!G188)),NA())</f>
        <v>#N/A</v>
      </c>
      <c r="O194" s="504" t="e">
        <f ca="1">+IF(AND(ISNUMBER(OFFSET('Water Data'!$G$9,0,10*ROW('Water Data'!G188))),'Data Summary'!CD194="Yes"),OFFSET('Water Data'!$G$9,0,10*ROW('Water Data'!G188)),NA())</f>
        <v>#N/A</v>
      </c>
      <c r="P194" s="504" t="e">
        <f ca="1">+IF(AND(ISNUMBER(OFFSET('Water Data'!$H$4,0,10*ROW('Water Data'!H188))),'Data Summary'!CE194="Yes"),100-OFFSET('Water Data'!$H$4,0,10*ROW('Water Data'!H188)),NA())</f>
        <v>#N/A</v>
      </c>
      <c r="Q194" s="504" t="e">
        <f ca="1">+IF(AND(ISNUMBER(OFFSET('Water Data'!$H$6,0,10*ROW('Water Data'!H188))),'Data Summary'!CF194="Yes"),OFFSET('Water Data'!$H$6,0,10*ROW('Water Data'!H188)),NA())</f>
        <v>#N/A</v>
      </c>
      <c r="R194" s="504" t="e">
        <f ca="1">+IF(AND(ISNUMBER(OFFSET('Water Data'!$H$9,0,10*ROW('Water Data'!H188))),'Data Summary'!CG194="Yes"),OFFSET('Water Data'!$H$9,0,10*ROW('Water Data'!H188)),NA())</f>
        <v>#N/A</v>
      </c>
      <c r="S194" s="504" t="e">
        <f ca="1">+IF(AND(ISNUMBER(OFFSET('Water Data'!$I$4,0,10*ROW('Water Data'!I188))),'Data Summary'!CH194="Yes"),100-OFFSET('Water Data'!$I$4,0,10*ROW('Water Data'!I188)),NA())</f>
        <v>#N/A</v>
      </c>
      <c r="T194" s="504" t="e">
        <f ca="1">+IF(AND(ISNUMBER(OFFSET('Water Data'!$I$6,0,10*ROW('Water Data'!I188))),'Data Summary'!CI194="Yes"),OFFSET('Water Data'!$I$6,0,10*ROW('Water Data'!I188)),NA())</f>
        <v>#N/A</v>
      </c>
      <c r="U194" s="504" t="e">
        <f ca="1">+IF(AND(ISNUMBER(OFFSET('Water Data'!$I$9,0,10*ROW('Water Data'!I188))),'Data Summary'!CJ194="Yes"),OFFSET('Water Data'!$I$9,0,10*ROW('Water Data'!I188)),NA())</f>
        <v>#N/A</v>
      </c>
      <c r="V194" s="505" t="e">
        <f ca="1">+IF(AND(ISNUMBER(OFFSET('Sanitation Data'!$D$4,0,10*ROW('Sanitation Data'!D188))),'Data Summary'!CK194="Yes"),100-OFFSET('Sanitation Data'!$D$4,0,10*ROW('Sanitation Data'!D188)),NA())</f>
        <v>#N/A</v>
      </c>
      <c r="W194" s="505" t="e">
        <f ca="1">+IF(AND(ISNUMBER(OFFSET('Sanitation Data'!$D$6,0,10*ROW('Sanitation Data'!D188))),'Data Summary'!CL194="Yes"),OFFSET('Sanitation Data'!$D$6,0,10*ROW('Sanitation Data'!D188)),NA())</f>
        <v>#N/A</v>
      </c>
      <c r="X194" s="505" t="e">
        <f ca="1">+IF(AND(ISNUMBER(OFFSET('Sanitation Data'!$D$10,0,10*ROW('Sanitation Data'!D188))),'Data Summary'!CM194="Yes"),OFFSET('Sanitation Data'!$D$10,0,10*ROW('Sanitation Data'!D188)),NA())</f>
        <v>#N/A</v>
      </c>
      <c r="Y194" s="505" t="e">
        <f ca="1">+IF(AND(ISNUMBER(OFFSET('Sanitation Data'!$D$11,0,10*ROW('Sanitation Data'!D188))),'Data Summary'!CN194="Yes"),OFFSET('Sanitation Data'!$D$11,0,10*ROW('Sanitation Data'!D188)),NA())</f>
        <v>#N/A</v>
      </c>
      <c r="Z194" s="505" t="e">
        <f ca="1">+IF(AND(ISNUMBER(OFFSET('Sanitation Data'!$D$12,0,10*ROW('Sanitation Data'!D188))),'Data Summary'!CO194="Yes"),OFFSET('Sanitation Data'!$D$12,0,10*ROW('Sanitation Data'!D188)),NA())</f>
        <v>#N/A</v>
      </c>
      <c r="AA194" s="505" t="e">
        <f ca="1">+IF(AND(ISNUMBER(OFFSET('Sanitation Data'!$E$4,0,10*ROW('Sanitation Data'!E188))),'Data Summary'!CP194="Yes"),100-OFFSET('Sanitation Data'!$E$4,0,10*ROW('Sanitation Data'!E188)),NA())</f>
        <v>#N/A</v>
      </c>
      <c r="AB194" s="505" t="e">
        <f ca="1">+IF(AND(ISNUMBER(OFFSET('Sanitation Data'!$E$6,0,10*ROW('Sanitation Data'!E188))),'Data Summary'!CQ194="Yes"),OFFSET('Sanitation Data'!$E$6,0,10*ROW('Sanitation Data'!E188)),NA())</f>
        <v>#N/A</v>
      </c>
      <c r="AC194" s="505" t="e">
        <f ca="1">+IF(AND(ISNUMBER(OFFSET('Sanitation Data'!$E$10,0,10*ROW('Sanitation Data'!E188))),'Data Summary'!CR194="Yes"),OFFSET('Sanitation Data'!$E$10,0,10*ROW('Sanitation Data'!E188)),NA())</f>
        <v>#N/A</v>
      </c>
      <c r="AD194" s="505" t="e">
        <f ca="1">+IF(AND(ISNUMBER(OFFSET('Sanitation Data'!$E$11,0,10*ROW('Sanitation Data'!E188))),'Data Summary'!CS194="Yes"),OFFSET('Sanitation Data'!$E$11,0,10*ROW('Sanitation Data'!E188)),NA())</f>
        <v>#N/A</v>
      </c>
      <c r="AE194" s="505" t="e">
        <f ca="1">+IF(AND(ISNUMBER(OFFSET('Sanitation Data'!$E$12,0,10*ROW('Sanitation Data'!E188))),'Data Summary'!CT194="Yes"),OFFSET('Sanitation Data'!$E$12,0,10*ROW('Sanitation Data'!E188)),NA())</f>
        <v>#N/A</v>
      </c>
      <c r="AF194" s="505" t="e">
        <f ca="1">+IF(AND(ISNUMBER(OFFSET('Sanitation Data'!$F$4,0,10*ROW('Sanitation Data'!F188))),'Data Summary'!CU194="Yes"),100-OFFSET('Sanitation Data'!$F$4,0,10*ROW('Sanitation Data'!F188)),NA())</f>
        <v>#N/A</v>
      </c>
      <c r="AG194" s="505" t="e">
        <f ca="1">+IF(AND(ISNUMBER(OFFSET('Sanitation Data'!$F$6,0,10*ROW('Sanitation Data'!F188))),'Data Summary'!CV194="Yes"),OFFSET('Sanitation Data'!$F$6,0,10*ROW('Sanitation Data'!F188)),NA())</f>
        <v>#N/A</v>
      </c>
      <c r="AH194" s="505" t="e">
        <f ca="1">+IF(AND(ISNUMBER(OFFSET('Sanitation Data'!$F$10,0,10*ROW('Sanitation Data'!F188))),'Data Summary'!CW194="Yes"),OFFSET('Sanitation Data'!$F$10,0,10*ROW('Sanitation Data'!F188)),NA())</f>
        <v>#N/A</v>
      </c>
      <c r="AI194" s="505" t="e">
        <f ca="1">+IF(AND(ISNUMBER(OFFSET('Sanitation Data'!$F$11,0,10*ROW('Sanitation Data'!F188))),'Data Summary'!CX194="Yes"),OFFSET('Sanitation Data'!$F$11,0,10*ROW('Sanitation Data'!F188)),NA())</f>
        <v>#N/A</v>
      </c>
      <c r="AJ194" s="505" t="e">
        <f ca="1">+IF(AND(ISNUMBER(OFFSET('Sanitation Data'!$F$12,0,10*ROW('Sanitation Data'!F188))),'Data Summary'!CY194="Yes"),OFFSET('Sanitation Data'!$F$12,0,10*ROW('Sanitation Data'!F188)),NA())</f>
        <v>#N/A</v>
      </c>
      <c r="AK194" s="505" t="e">
        <f ca="1">+IF(AND(ISNUMBER(OFFSET('Sanitation Data'!$G$4,0,10*ROW('Sanitation Data'!G188))),'Data Summary'!CZ194="Yes"),100-OFFSET('Sanitation Data'!$G$4,0,10*ROW('Sanitation Data'!G188)),NA())</f>
        <v>#N/A</v>
      </c>
      <c r="AL194" s="505" t="e">
        <f ca="1">+IF(AND(ISNUMBER(OFFSET('Sanitation Data'!$G$6,0,10*ROW('Sanitation Data'!G188))),'Data Summary'!DA194="Yes"),OFFSET('Sanitation Data'!$G$6,0,10*ROW('Sanitation Data'!G188)),NA())</f>
        <v>#N/A</v>
      </c>
      <c r="AM194" s="505" t="e">
        <f ca="1">+IF(AND(ISNUMBER(OFFSET('Sanitation Data'!$G$10,0,10*ROW('Sanitation Data'!G188))),'Data Summary'!DB194="Yes"),OFFSET('Sanitation Data'!$G$10,0,10*ROW('Sanitation Data'!G188)),NA())</f>
        <v>#N/A</v>
      </c>
      <c r="AN194" s="505" t="e">
        <f ca="1">+IF(AND(ISNUMBER(OFFSET('Sanitation Data'!$G$11,0,10*ROW('Sanitation Data'!G188))),'Data Summary'!DC194="Yes"),OFFSET('Sanitation Data'!$G$11,0,10*ROW('Sanitation Data'!G188)),NA())</f>
        <v>#N/A</v>
      </c>
      <c r="AO194" s="505" t="e">
        <f ca="1">+IF(AND(ISNUMBER(OFFSET('Sanitation Data'!$G$12,0,10*ROW('Sanitation Data'!G188))),'Data Summary'!DD194="Yes"),OFFSET('Sanitation Data'!$G$12,0,10*ROW('Sanitation Data'!G188)),NA())</f>
        <v>#N/A</v>
      </c>
      <c r="AP194" s="505" t="e">
        <f ca="1">+IF(AND(ISNUMBER(OFFSET('Sanitation Data'!$H$4,0,10*ROW('Sanitation Data'!H188))),'Data Summary'!DE194="Yes"),100-OFFSET('Sanitation Data'!$H$4,0,10*ROW('Sanitation Data'!H188)),NA())</f>
        <v>#N/A</v>
      </c>
      <c r="AQ194" s="505" t="e">
        <f ca="1">+IF(AND(ISNUMBER(OFFSET('Sanitation Data'!$H$6,0,10*ROW('Sanitation Data'!H188))),'Data Summary'!DF194="Yes"),OFFSET('Sanitation Data'!$H$6,0,10*ROW('Sanitation Data'!H188)),NA())</f>
        <v>#N/A</v>
      </c>
      <c r="AR194" s="505" t="e">
        <f ca="1">+IF(AND(ISNUMBER(OFFSET('Sanitation Data'!$H$10,0,10*ROW('Sanitation Data'!H188))),'Data Summary'!DG194="Yes"),OFFSET('Sanitation Data'!$H$10,0,10*ROW('Sanitation Data'!H188)),NA())</f>
        <v>#N/A</v>
      </c>
      <c r="AS194" s="505" t="e">
        <f ca="1">+IF(AND(ISNUMBER(OFFSET('Sanitation Data'!$H$11,0,10*ROW('Sanitation Data'!H188))),'Data Summary'!DH194="Yes"),OFFSET('Sanitation Data'!$H$11,0,10*ROW('Sanitation Data'!H188)),NA())</f>
        <v>#N/A</v>
      </c>
      <c r="AT194" s="505" t="e">
        <f ca="1">+IF(AND(ISNUMBER(OFFSET('Sanitation Data'!$H$12,0,10*ROW('Sanitation Data'!H188))),'Data Summary'!DI194="Yes"),OFFSET('Sanitation Data'!$H$12,0,10*ROW('Sanitation Data'!H188)),NA())</f>
        <v>#N/A</v>
      </c>
      <c r="AU194" s="505" t="e">
        <f ca="1">+IF(AND(ISNUMBER(OFFSET('Sanitation Data'!$I$4,0,10*ROW('Sanitation Data'!I188))),'Data Summary'!DJ194="Yes"),100-OFFSET('Sanitation Data'!$I$4,0,10*ROW('Sanitation Data'!I188)),NA())</f>
        <v>#N/A</v>
      </c>
      <c r="AV194" s="505" t="e">
        <f ca="1">+IF(AND(ISNUMBER(OFFSET('Sanitation Data'!$I$6,0,10*ROW('Sanitation Data'!I188))),'Data Summary'!DK194="Yes"),OFFSET('Sanitation Data'!$I$6,0,10*ROW('Sanitation Data'!I188)),NA())</f>
        <v>#N/A</v>
      </c>
      <c r="AW194" s="505" t="e">
        <f ca="1">+IF(AND(ISNUMBER(OFFSET('Sanitation Data'!$I$10,0,10*ROW('Sanitation Data'!I188))),'Data Summary'!DL194="Yes"),OFFSET('Sanitation Data'!$I$10,0,10*ROW('Sanitation Data'!I188)),NA())</f>
        <v>#N/A</v>
      </c>
      <c r="AX194" s="505" t="e">
        <f ca="1">+IF(AND(ISNUMBER(OFFSET('Sanitation Data'!$I$11,0,10*ROW('Sanitation Data'!I188))),'Data Summary'!DM194="Yes"),OFFSET('Sanitation Data'!$I$11,0,10*ROW('Sanitation Data'!I188)),NA())</f>
        <v>#N/A</v>
      </c>
      <c r="AY194" s="505" t="e">
        <f ca="1">+IF(AND(ISNUMBER(OFFSET('Sanitation Data'!$I$12,0,10*ROW('Sanitation Data'!I188))),'Data Summary'!DN194="Yes"),OFFSET('Sanitation Data'!$I$12,0,10*ROW('Sanitation Data'!I188)),NA())</f>
        <v>#N/A</v>
      </c>
      <c r="AZ194" s="506" t="e">
        <f ca="1">+IF(AND(ISNUMBER(OFFSET('Hygiene Data'!$D$5,0,10*ROW('Hygiene Data'!D188))),'Data Summary'!DO194="Yes"),OFFSET('Hygiene Data'!$D$5,0,10*ROW('Hygiene Data'!D188)),NA())</f>
        <v>#N/A</v>
      </c>
      <c r="BA194" s="506" t="e">
        <f ca="1">+IF(AND(ISNUMBER(OFFSET('Hygiene Data'!$D$7,0,10*ROW('Hygiene Data'!D188))),'Data Summary'!DP194="Yes"),OFFSET('Hygiene Data'!$D$7,0,10*ROW('Hygiene Data'!D188)),NA())</f>
        <v>#N/A</v>
      </c>
      <c r="BB194" s="506" t="e">
        <f ca="1">+IF(AND(ISNUMBER(OFFSET('Hygiene Data'!$D$9,0,10*ROW('Hygiene Data'!D188))),'Data Summary'!DQ194="Yes"),OFFSET('Hygiene Data'!$D$9,0,10*ROW('Hygiene Data'!D188)),NA())</f>
        <v>#N/A</v>
      </c>
      <c r="BC194" s="506" t="e">
        <f ca="1">+IF(AND(ISNUMBER(OFFSET('Hygiene Data'!$E$5,0,10*ROW('Hygiene Data'!E188))),'Data Summary'!DR194="Yes"),OFFSET('Hygiene Data'!$E$5,0,10*ROW('Hygiene Data'!E188)),NA())</f>
        <v>#N/A</v>
      </c>
      <c r="BD194" s="506" t="e">
        <f ca="1">+IF(AND(ISNUMBER(OFFSET('Hygiene Data'!$E$7,0,10*ROW('Hygiene Data'!E188))),'Data Summary'!DS194="Yes"),OFFSET('Hygiene Data'!$E$7,0,10*ROW('Hygiene Data'!E188)),NA())</f>
        <v>#N/A</v>
      </c>
      <c r="BE194" s="506" t="e">
        <f ca="1">+IF(AND(ISNUMBER(OFFSET('Hygiene Data'!$E$9,0,10*ROW('Hygiene Data'!E188))),'Data Summary'!DT194="Yes"),OFFSET('Hygiene Data'!$E$9,0,10*ROW('Hygiene Data'!E188)),NA())</f>
        <v>#N/A</v>
      </c>
      <c r="BF194" s="506" t="e">
        <f ca="1">+IF(AND(ISNUMBER(OFFSET('Hygiene Data'!$F$5,0,10*ROW('Hygiene Data'!F188))),'Data Summary'!DU194="Yes"),OFFSET('Hygiene Data'!$F$5,0,10*ROW('Hygiene Data'!F188)),NA())</f>
        <v>#N/A</v>
      </c>
      <c r="BG194" s="506" t="e">
        <f ca="1">+IF(AND(ISNUMBER(OFFSET('Hygiene Data'!$F$7,0,10*ROW('Hygiene Data'!F188))),'Data Summary'!DV194="Yes"),OFFSET('Hygiene Data'!$F$7,0,10*ROW('Hygiene Data'!F188)),NA())</f>
        <v>#N/A</v>
      </c>
      <c r="BH194" s="506" t="e">
        <f ca="1">+IF(AND(ISNUMBER(OFFSET('Hygiene Data'!$F$9,0,10*ROW('Hygiene Data'!F188))),'Data Summary'!DW194="Yes"),OFFSET('Hygiene Data'!$F$9,0,10*ROW('Hygiene Data'!F188)),NA())</f>
        <v>#N/A</v>
      </c>
      <c r="BI194" s="506" t="e">
        <f ca="1">+IF(AND(ISNUMBER(OFFSET('Hygiene Data'!$G$5,0,10*ROW('Hygiene Data'!G188))),'Data Summary'!DX194="Yes"),OFFSET('Hygiene Data'!$G$5,0,10*ROW('Hygiene Data'!G188)),NA())</f>
        <v>#N/A</v>
      </c>
      <c r="BJ194" s="506" t="e">
        <f ca="1">+IF(AND(ISNUMBER(OFFSET('Hygiene Data'!$G$7,0,10*ROW('Hygiene Data'!G188))),'Data Summary'!DY194="Yes"),OFFSET('Hygiene Data'!$G$7,0,10*ROW('Hygiene Data'!G188)),NA())</f>
        <v>#N/A</v>
      </c>
      <c r="BK194" s="506" t="e">
        <f ca="1">+IF(AND(ISNUMBER(OFFSET('Hygiene Data'!$G$9,0,10*ROW('Hygiene Data'!G188))),'Data Summary'!DZ194="Yes"),OFFSET('Hygiene Data'!$G$9,0,10*ROW('Hygiene Data'!G188)),NA())</f>
        <v>#N/A</v>
      </c>
      <c r="BL194" s="506" t="e">
        <f ca="1">+IF(AND(ISNUMBER(OFFSET('Hygiene Data'!$H$5,0,10*ROW('Hygiene Data'!H188))),'Data Summary'!EA194="Yes"),OFFSET('Hygiene Data'!$H$5,0,10*ROW('Hygiene Data'!H188)),NA())</f>
        <v>#N/A</v>
      </c>
      <c r="BM194" s="506" t="e">
        <f ca="1">+IF(AND(ISNUMBER(OFFSET('Hygiene Data'!$H$7,0,10*ROW('Hygiene Data'!H188))),'Data Summary'!EB194="Yes"),OFFSET('Hygiene Data'!$H$7,0,10*ROW('Hygiene Data'!H188)),NA())</f>
        <v>#N/A</v>
      </c>
      <c r="BN194" s="506" t="e">
        <f ca="1">+IF(AND(ISNUMBER(OFFSET('Hygiene Data'!$H$9,0,10*ROW('Hygiene Data'!H188))),'Data Summary'!EC194="Yes"),OFFSET('Hygiene Data'!$H$9,0,10*ROW('Hygiene Data'!H188)),NA())</f>
        <v>#N/A</v>
      </c>
      <c r="BO194" s="506" t="e">
        <f ca="1">+IF(AND(ISNUMBER(OFFSET('Hygiene Data'!$I$5,0,10*ROW('Hygiene Data'!I188))),'Data Summary'!ED194="Yes"),OFFSET('Hygiene Data'!$I$5,0,10*ROW('Hygiene Data'!I188)),NA())</f>
        <v>#N/A</v>
      </c>
      <c r="BP194" s="506" t="e">
        <f ca="1">+IF(AND(ISNUMBER(OFFSET('Hygiene Data'!$I$7,0,10*ROW('Hygiene Data'!I188))),'Data Summary'!EE194="Yes"),OFFSET('Hygiene Data'!$I$7,0,10*ROW('Hygiene Data'!I188)),NA())</f>
        <v>#N/A</v>
      </c>
      <c r="BQ194" s="506" t="e">
        <f ca="1">+IF(AND(ISNUMBER(OFFSET('Hygiene Data'!$I$9,0,10*ROW('Hygiene Data'!I188))),'Data Summary'!EF194="Yes"),OFFSET('Hygiene Data'!$I$9,0,10*ROW('Hygiene Data'!I188)),NA())</f>
        <v>#N/A</v>
      </c>
    </row>
    <row r="195" spans="1:69" x14ac:dyDescent="0.25">
      <c r="A195" s="502" t="e">
        <f ca="1">+RIGHT('Data Summary'!A195,LEN('Data Summary'!A195)-9)</f>
        <v>#VALUE!</v>
      </c>
      <c r="B195" s="476" t="str">
        <f ca="1">+IF(ISTEXT('Data Summary'!B195),'Data Summary'!B195,"")</f>
        <v/>
      </c>
      <c r="C195" s="503" t="e">
        <f ca="1">+VALUE('Data Summary'!C195)</f>
        <v>#VALUE!</v>
      </c>
      <c r="D195" s="504" t="e">
        <f ca="1">+IF(AND(ISNUMBER(OFFSET('Water Data'!$D$4,0,10*ROW('Water Data'!D189))),'Data Summary'!BS195="Yes"),100-OFFSET('Water Data'!$D$4,0,10*ROW('Water Data'!D189)),NA())</f>
        <v>#N/A</v>
      </c>
      <c r="E195" s="504" t="e">
        <f ca="1">+IF(AND(ISNUMBER(OFFSET('Water Data'!$D$6,0,10*ROW('Water Data'!D189))),'Data Summary'!BT195="Yes"),OFFSET('Water Data'!$D$6,0,10*ROW('Water Data'!D189)),NA())</f>
        <v>#N/A</v>
      </c>
      <c r="F195" s="504" t="e">
        <f ca="1">+IF(AND(ISNUMBER(OFFSET('Water Data'!$D$9,0,10*ROW('Water Data'!D189))),'Data Summary'!BU195="Yes"),OFFSET('Water Data'!$D$9,0,10*ROW('Water Data'!D189)),NA())</f>
        <v>#N/A</v>
      </c>
      <c r="G195" s="504" t="e">
        <f ca="1">+IF(AND(ISNUMBER(OFFSET('Water Data'!$E$4,0,10*ROW('Water Data'!E189))),'Data Summary'!BV195="Yes"),100-OFFSET('Water Data'!$E$4,0,10*ROW('Water Data'!E189)),NA())</f>
        <v>#N/A</v>
      </c>
      <c r="H195" s="504" t="e">
        <f ca="1">+IF(AND(ISNUMBER(OFFSET('Water Data'!$E$6,0,10*ROW('Water Data'!E189))),'Data Summary'!BW195="Yes"),OFFSET('Water Data'!$E$6,0,10*ROW('Water Data'!E189)),NA())</f>
        <v>#N/A</v>
      </c>
      <c r="I195" s="504" t="e">
        <f ca="1">+IF(AND(ISNUMBER(OFFSET('Water Data'!$E$9,0,10*ROW('Water Data'!E189))),'Data Summary'!BX195="Yes"),OFFSET('Water Data'!$E$9,0,10*ROW('Water Data'!E189)),NA())</f>
        <v>#N/A</v>
      </c>
      <c r="J195" s="504" t="e">
        <f ca="1">+IF(AND(ISNUMBER(OFFSET('Water Data'!$F$4,0,10*ROW('Water Data'!F189))),'Data Summary'!BY195="Yes"),100-OFFSET('Water Data'!$F$4,0,10*ROW('Water Data'!F189)),NA())</f>
        <v>#N/A</v>
      </c>
      <c r="K195" s="504" t="e">
        <f ca="1">+IF(AND(ISNUMBER(OFFSET('Water Data'!$F$6,0,10*ROW('Water Data'!F189))),'Data Summary'!BZ195="Yes"),OFFSET('Water Data'!$F$6,0,10*ROW('Water Data'!F189)),NA())</f>
        <v>#N/A</v>
      </c>
      <c r="L195" s="504" t="e">
        <f ca="1">+IF(AND(ISNUMBER(OFFSET('Water Data'!$F$9,0,10*ROW('Water Data'!F189))),'Data Summary'!CA195="Yes"),OFFSET('Water Data'!$F$9,0,10*ROW('Water Data'!F189)),NA())</f>
        <v>#N/A</v>
      </c>
      <c r="M195" s="504" t="e">
        <f ca="1">+IF(AND(ISNUMBER(OFFSET('Water Data'!$G$4,0,10*ROW('Water Data'!G189))),'Data Summary'!CB195="Yes"),100-OFFSET('Water Data'!$G$4,0,10*ROW('Water Data'!G189)),NA())</f>
        <v>#N/A</v>
      </c>
      <c r="N195" s="504" t="e">
        <f ca="1">+IF(AND(ISNUMBER(OFFSET('Water Data'!$G$6,0,10*ROW('Water Data'!G189))),'Data Summary'!CC195="Yes"),OFFSET('Water Data'!$G$6,0,10*ROW('Water Data'!G189)),NA())</f>
        <v>#N/A</v>
      </c>
      <c r="O195" s="504" t="e">
        <f ca="1">+IF(AND(ISNUMBER(OFFSET('Water Data'!$G$9,0,10*ROW('Water Data'!G189))),'Data Summary'!CD195="Yes"),OFFSET('Water Data'!$G$9,0,10*ROW('Water Data'!G189)),NA())</f>
        <v>#N/A</v>
      </c>
      <c r="P195" s="504" t="e">
        <f ca="1">+IF(AND(ISNUMBER(OFFSET('Water Data'!$H$4,0,10*ROW('Water Data'!H189))),'Data Summary'!CE195="Yes"),100-OFFSET('Water Data'!$H$4,0,10*ROW('Water Data'!H189)),NA())</f>
        <v>#N/A</v>
      </c>
      <c r="Q195" s="504" t="e">
        <f ca="1">+IF(AND(ISNUMBER(OFFSET('Water Data'!$H$6,0,10*ROW('Water Data'!H189))),'Data Summary'!CF195="Yes"),OFFSET('Water Data'!$H$6,0,10*ROW('Water Data'!H189)),NA())</f>
        <v>#N/A</v>
      </c>
      <c r="R195" s="504" t="e">
        <f ca="1">+IF(AND(ISNUMBER(OFFSET('Water Data'!$H$9,0,10*ROW('Water Data'!H189))),'Data Summary'!CG195="Yes"),OFFSET('Water Data'!$H$9,0,10*ROW('Water Data'!H189)),NA())</f>
        <v>#N/A</v>
      </c>
      <c r="S195" s="504" t="e">
        <f ca="1">+IF(AND(ISNUMBER(OFFSET('Water Data'!$I$4,0,10*ROW('Water Data'!I189))),'Data Summary'!CH195="Yes"),100-OFFSET('Water Data'!$I$4,0,10*ROW('Water Data'!I189)),NA())</f>
        <v>#N/A</v>
      </c>
      <c r="T195" s="504" t="e">
        <f ca="1">+IF(AND(ISNUMBER(OFFSET('Water Data'!$I$6,0,10*ROW('Water Data'!I189))),'Data Summary'!CI195="Yes"),OFFSET('Water Data'!$I$6,0,10*ROW('Water Data'!I189)),NA())</f>
        <v>#N/A</v>
      </c>
      <c r="U195" s="504" t="e">
        <f ca="1">+IF(AND(ISNUMBER(OFFSET('Water Data'!$I$9,0,10*ROW('Water Data'!I189))),'Data Summary'!CJ195="Yes"),OFFSET('Water Data'!$I$9,0,10*ROW('Water Data'!I189)),NA())</f>
        <v>#N/A</v>
      </c>
      <c r="V195" s="505" t="e">
        <f ca="1">+IF(AND(ISNUMBER(OFFSET('Sanitation Data'!$D$4,0,10*ROW('Sanitation Data'!D189))),'Data Summary'!CK195="Yes"),100-OFFSET('Sanitation Data'!$D$4,0,10*ROW('Sanitation Data'!D189)),NA())</f>
        <v>#N/A</v>
      </c>
      <c r="W195" s="505" t="e">
        <f ca="1">+IF(AND(ISNUMBER(OFFSET('Sanitation Data'!$D$6,0,10*ROW('Sanitation Data'!D189))),'Data Summary'!CL195="Yes"),OFFSET('Sanitation Data'!$D$6,0,10*ROW('Sanitation Data'!D189)),NA())</f>
        <v>#N/A</v>
      </c>
      <c r="X195" s="505" t="e">
        <f ca="1">+IF(AND(ISNUMBER(OFFSET('Sanitation Data'!$D$10,0,10*ROW('Sanitation Data'!D189))),'Data Summary'!CM195="Yes"),OFFSET('Sanitation Data'!$D$10,0,10*ROW('Sanitation Data'!D189)),NA())</f>
        <v>#N/A</v>
      </c>
      <c r="Y195" s="505" t="e">
        <f ca="1">+IF(AND(ISNUMBER(OFFSET('Sanitation Data'!$D$11,0,10*ROW('Sanitation Data'!D189))),'Data Summary'!CN195="Yes"),OFFSET('Sanitation Data'!$D$11,0,10*ROW('Sanitation Data'!D189)),NA())</f>
        <v>#N/A</v>
      </c>
      <c r="Z195" s="505" t="e">
        <f ca="1">+IF(AND(ISNUMBER(OFFSET('Sanitation Data'!$D$12,0,10*ROW('Sanitation Data'!D189))),'Data Summary'!CO195="Yes"),OFFSET('Sanitation Data'!$D$12,0,10*ROW('Sanitation Data'!D189)),NA())</f>
        <v>#N/A</v>
      </c>
      <c r="AA195" s="505" t="e">
        <f ca="1">+IF(AND(ISNUMBER(OFFSET('Sanitation Data'!$E$4,0,10*ROW('Sanitation Data'!E189))),'Data Summary'!CP195="Yes"),100-OFFSET('Sanitation Data'!$E$4,0,10*ROW('Sanitation Data'!E189)),NA())</f>
        <v>#N/A</v>
      </c>
      <c r="AB195" s="505" t="e">
        <f ca="1">+IF(AND(ISNUMBER(OFFSET('Sanitation Data'!$E$6,0,10*ROW('Sanitation Data'!E189))),'Data Summary'!CQ195="Yes"),OFFSET('Sanitation Data'!$E$6,0,10*ROW('Sanitation Data'!E189)),NA())</f>
        <v>#N/A</v>
      </c>
      <c r="AC195" s="505" t="e">
        <f ca="1">+IF(AND(ISNUMBER(OFFSET('Sanitation Data'!$E$10,0,10*ROW('Sanitation Data'!E189))),'Data Summary'!CR195="Yes"),OFFSET('Sanitation Data'!$E$10,0,10*ROW('Sanitation Data'!E189)),NA())</f>
        <v>#N/A</v>
      </c>
      <c r="AD195" s="505" t="e">
        <f ca="1">+IF(AND(ISNUMBER(OFFSET('Sanitation Data'!$E$11,0,10*ROW('Sanitation Data'!E189))),'Data Summary'!CS195="Yes"),OFFSET('Sanitation Data'!$E$11,0,10*ROW('Sanitation Data'!E189)),NA())</f>
        <v>#N/A</v>
      </c>
      <c r="AE195" s="505" t="e">
        <f ca="1">+IF(AND(ISNUMBER(OFFSET('Sanitation Data'!$E$12,0,10*ROW('Sanitation Data'!E189))),'Data Summary'!CT195="Yes"),OFFSET('Sanitation Data'!$E$12,0,10*ROW('Sanitation Data'!E189)),NA())</f>
        <v>#N/A</v>
      </c>
      <c r="AF195" s="505" t="e">
        <f ca="1">+IF(AND(ISNUMBER(OFFSET('Sanitation Data'!$F$4,0,10*ROW('Sanitation Data'!F189))),'Data Summary'!CU195="Yes"),100-OFFSET('Sanitation Data'!$F$4,0,10*ROW('Sanitation Data'!F189)),NA())</f>
        <v>#N/A</v>
      </c>
      <c r="AG195" s="505" t="e">
        <f ca="1">+IF(AND(ISNUMBER(OFFSET('Sanitation Data'!$F$6,0,10*ROW('Sanitation Data'!F189))),'Data Summary'!CV195="Yes"),OFFSET('Sanitation Data'!$F$6,0,10*ROW('Sanitation Data'!F189)),NA())</f>
        <v>#N/A</v>
      </c>
      <c r="AH195" s="505" t="e">
        <f ca="1">+IF(AND(ISNUMBER(OFFSET('Sanitation Data'!$F$10,0,10*ROW('Sanitation Data'!F189))),'Data Summary'!CW195="Yes"),OFFSET('Sanitation Data'!$F$10,0,10*ROW('Sanitation Data'!F189)),NA())</f>
        <v>#N/A</v>
      </c>
      <c r="AI195" s="505" t="e">
        <f ca="1">+IF(AND(ISNUMBER(OFFSET('Sanitation Data'!$F$11,0,10*ROW('Sanitation Data'!F189))),'Data Summary'!CX195="Yes"),OFFSET('Sanitation Data'!$F$11,0,10*ROW('Sanitation Data'!F189)),NA())</f>
        <v>#N/A</v>
      </c>
      <c r="AJ195" s="505" t="e">
        <f ca="1">+IF(AND(ISNUMBER(OFFSET('Sanitation Data'!$F$12,0,10*ROW('Sanitation Data'!F189))),'Data Summary'!CY195="Yes"),OFFSET('Sanitation Data'!$F$12,0,10*ROW('Sanitation Data'!F189)),NA())</f>
        <v>#N/A</v>
      </c>
      <c r="AK195" s="505" t="e">
        <f ca="1">+IF(AND(ISNUMBER(OFFSET('Sanitation Data'!$G$4,0,10*ROW('Sanitation Data'!G189))),'Data Summary'!CZ195="Yes"),100-OFFSET('Sanitation Data'!$G$4,0,10*ROW('Sanitation Data'!G189)),NA())</f>
        <v>#N/A</v>
      </c>
      <c r="AL195" s="505" t="e">
        <f ca="1">+IF(AND(ISNUMBER(OFFSET('Sanitation Data'!$G$6,0,10*ROW('Sanitation Data'!G189))),'Data Summary'!DA195="Yes"),OFFSET('Sanitation Data'!$G$6,0,10*ROW('Sanitation Data'!G189)),NA())</f>
        <v>#N/A</v>
      </c>
      <c r="AM195" s="505" t="e">
        <f ca="1">+IF(AND(ISNUMBER(OFFSET('Sanitation Data'!$G$10,0,10*ROW('Sanitation Data'!G189))),'Data Summary'!DB195="Yes"),OFFSET('Sanitation Data'!$G$10,0,10*ROW('Sanitation Data'!G189)),NA())</f>
        <v>#N/A</v>
      </c>
      <c r="AN195" s="505" t="e">
        <f ca="1">+IF(AND(ISNUMBER(OFFSET('Sanitation Data'!$G$11,0,10*ROW('Sanitation Data'!G189))),'Data Summary'!DC195="Yes"),OFFSET('Sanitation Data'!$G$11,0,10*ROW('Sanitation Data'!G189)),NA())</f>
        <v>#N/A</v>
      </c>
      <c r="AO195" s="505" t="e">
        <f ca="1">+IF(AND(ISNUMBER(OFFSET('Sanitation Data'!$G$12,0,10*ROW('Sanitation Data'!G189))),'Data Summary'!DD195="Yes"),OFFSET('Sanitation Data'!$G$12,0,10*ROW('Sanitation Data'!G189)),NA())</f>
        <v>#N/A</v>
      </c>
      <c r="AP195" s="505" t="e">
        <f ca="1">+IF(AND(ISNUMBER(OFFSET('Sanitation Data'!$H$4,0,10*ROW('Sanitation Data'!H189))),'Data Summary'!DE195="Yes"),100-OFFSET('Sanitation Data'!$H$4,0,10*ROW('Sanitation Data'!H189)),NA())</f>
        <v>#N/A</v>
      </c>
      <c r="AQ195" s="505" t="e">
        <f ca="1">+IF(AND(ISNUMBER(OFFSET('Sanitation Data'!$H$6,0,10*ROW('Sanitation Data'!H189))),'Data Summary'!DF195="Yes"),OFFSET('Sanitation Data'!$H$6,0,10*ROW('Sanitation Data'!H189)),NA())</f>
        <v>#N/A</v>
      </c>
      <c r="AR195" s="505" t="e">
        <f ca="1">+IF(AND(ISNUMBER(OFFSET('Sanitation Data'!$H$10,0,10*ROW('Sanitation Data'!H189))),'Data Summary'!DG195="Yes"),OFFSET('Sanitation Data'!$H$10,0,10*ROW('Sanitation Data'!H189)),NA())</f>
        <v>#N/A</v>
      </c>
      <c r="AS195" s="505" t="e">
        <f ca="1">+IF(AND(ISNUMBER(OFFSET('Sanitation Data'!$H$11,0,10*ROW('Sanitation Data'!H189))),'Data Summary'!DH195="Yes"),OFFSET('Sanitation Data'!$H$11,0,10*ROW('Sanitation Data'!H189)),NA())</f>
        <v>#N/A</v>
      </c>
      <c r="AT195" s="505" t="e">
        <f ca="1">+IF(AND(ISNUMBER(OFFSET('Sanitation Data'!$H$12,0,10*ROW('Sanitation Data'!H189))),'Data Summary'!DI195="Yes"),OFFSET('Sanitation Data'!$H$12,0,10*ROW('Sanitation Data'!H189)),NA())</f>
        <v>#N/A</v>
      </c>
      <c r="AU195" s="505" t="e">
        <f ca="1">+IF(AND(ISNUMBER(OFFSET('Sanitation Data'!$I$4,0,10*ROW('Sanitation Data'!I189))),'Data Summary'!DJ195="Yes"),100-OFFSET('Sanitation Data'!$I$4,0,10*ROW('Sanitation Data'!I189)),NA())</f>
        <v>#N/A</v>
      </c>
      <c r="AV195" s="505" t="e">
        <f ca="1">+IF(AND(ISNUMBER(OFFSET('Sanitation Data'!$I$6,0,10*ROW('Sanitation Data'!I189))),'Data Summary'!DK195="Yes"),OFFSET('Sanitation Data'!$I$6,0,10*ROW('Sanitation Data'!I189)),NA())</f>
        <v>#N/A</v>
      </c>
      <c r="AW195" s="505" t="e">
        <f ca="1">+IF(AND(ISNUMBER(OFFSET('Sanitation Data'!$I$10,0,10*ROW('Sanitation Data'!I189))),'Data Summary'!DL195="Yes"),OFFSET('Sanitation Data'!$I$10,0,10*ROW('Sanitation Data'!I189)),NA())</f>
        <v>#N/A</v>
      </c>
      <c r="AX195" s="505" t="e">
        <f ca="1">+IF(AND(ISNUMBER(OFFSET('Sanitation Data'!$I$11,0,10*ROW('Sanitation Data'!I189))),'Data Summary'!DM195="Yes"),OFFSET('Sanitation Data'!$I$11,0,10*ROW('Sanitation Data'!I189)),NA())</f>
        <v>#N/A</v>
      </c>
      <c r="AY195" s="505" t="e">
        <f ca="1">+IF(AND(ISNUMBER(OFFSET('Sanitation Data'!$I$12,0,10*ROW('Sanitation Data'!I189))),'Data Summary'!DN195="Yes"),OFFSET('Sanitation Data'!$I$12,0,10*ROW('Sanitation Data'!I189)),NA())</f>
        <v>#N/A</v>
      </c>
      <c r="AZ195" s="506" t="e">
        <f ca="1">+IF(AND(ISNUMBER(OFFSET('Hygiene Data'!$D$5,0,10*ROW('Hygiene Data'!D189))),'Data Summary'!DO195="Yes"),OFFSET('Hygiene Data'!$D$5,0,10*ROW('Hygiene Data'!D189)),NA())</f>
        <v>#N/A</v>
      </c>
      <c r="BA195" s="506" t="e">
        <f ca="1">+IF(AND(ISNUMBER(OFFSET('Hygiene Data'!$D$7,0,10*ROW('Hygiene Data'!D189))),'Data Summary'!DP195="Yes"),OFFSET('Hygiene Data'!$D$7,0,10*ROW('Hygiene Data'!D189)),NA())</f>
        <v>#N/A</v>
      </c>
      <c r="BB195" s="506" t="e">
        <f ca="1">+IF(AND(ISNUMBER(OFFSET('Hygiene Data'!$D$9,0,10*ROW('Hygiene Data'!D189))),'Data Summary'!DQ195="Yes"),OFFSET('Hygiene Data'!$D$9,0,10*ROW('Hygiene Data'!D189)),NA())</f>
        <v>#N/A</v>
      </c>
      <c r="BC195" s="506" t="e">
        <f ca="1">+IF(AND(ISNUMBER(OFFSET('Hygiene Data'!$E$5,0,10*ROW('Hygiene Data'!E189))),'Data Summary'!DR195="Yes"),OFFSET('Hygiene Data'!$E$5,0,10*ROW('Hygiene Data'!E189)),NA())</f>
        <v>#N/A</v>
      </c>
      <c r="BD195" s="506" t="e">
        <f ca="1">+IF(AND(ISNUMBER(OFFSET('Hygiene Data'!$E$7,0,10*ROW('Hygiene Data'!E189))),'Data Summary'!DS195="Yes"),OFFSET('Hygiene Data'!$E$7,0,10*ROW('Hygiene Data'!E189)),NA())</f>
        <v>#N/A</v>
      </c>
      <c r="BE195" s="506" t="e">
        <f ca="1">+IF(AND(ISNUMBER(OFFSET('Hygiene Data'!$E$9,0,10*ROW('Hygiene Data'!E189))),'Data Summary'!DT195="Yes"),OFFSET('Hygiene Data'!$E$9,0,10*ROW('Hygiene Data'!E189)),NA())</f>
        <v>#N/A</v>
      </c>
      <c r="BF195" s="506" t="e">
        <f ca="1">+IF(AND(ISNUMBER(OFFSET('Hygiene Data'!$F$5,0,10*ROW('Hygiene Data'!F189))),'Data Summary'!DU195="Yes"),OFFSET('Hygiene Data'!$F$5,0,10*ROW('Hygiene Data'!F189)),NA())</f>
        <v>#N/A</v>
      </c>
      <c r="BG195" s="506" t="e">
        <f ca="1">+IF(AND(ISNUMBER(OFFSET('Hygiene Data'!$F$7,0,10*ROW('Hygiene Data'!F189))),'Data Summary'!DV195="Yes"),OFFSET('Hygiene Data'!$F$7,0,10*ROW('Hygiene Data'!F189)),NA())</f>
        <v>#N/A</v>
      </c>
      <c r="BH195" s="506" t="e">
        <f ca="1">+IF(AND(ISNUMBER(OFFSET('Hygiene Data'!$F$9,0,10*ROW('Hygiene Data'!F189))),'Data Summary'!DW195="Yes"),OFFSET('Hygiene Data'!$F$9,0,10*ROW('Hygiene Data'!F189)),NA())</f>
        <v>#N/A</v>
      </c>
      <c r="BI195" s="506" t="e">
        <f ca="1">+IF(AND(ISNUMBER(OFFSET('Hygiene Data'!$G$5,0,10*ROW('Hygiene Data'!G189))),'Data Summary'!DX195="Yes"),OFFSET('Hygiene Data'!$G$5,0,10*ROW('Hygiene Data'!G189)),NA())</f>
        <v>#N/A</v>
      </c>
      <c r="BJ195" s="506" t="e">
        <f ca="1">+IF(AND(ISNUMBER(OFFSET('Hygiene Data'!$G$7,0,10*ROW('Hygiene Data'!G189))),'Data Summary'!DY195="Yes"),OFFSET('Hygiene Data'!$G$7,0,10*ROW('Hygiene Data'!G189)),NA())</f>
        <v>#N/A</v>
      </c>
      <c r="BK195" s="506" t="e">
        <f ca="1">+IF(AND(ISNUMBER(OFFSET('Hygiene Data'!$G$9,0,10*ROW('Hygiene Data'!G189))),'Data Summary'!DZ195="Yes"),OFFSET('Hygiene Data'!$G$9,0,10*ROW('Hygiene Data'!G189)),NA())</f>
        <v>#N/A</v>
      </c>
      <c r="BL195" s="506" t="e">
        <f ca="1">+IF(AND(ISNUMBER(OFFSET('Hygiene Data'!$H$5,0,10*ROW('Hygiene Data'!H189))),'Data Summary'!EA195="Yes"),OFFSET('Hygiene Data'!$H$5,0,10*ROW('Hygiene Data'!H189)),NA())</f>
        <v>#N/A</v>
      </c>
      <c r="BM195" s="506" t="e">
        <f ca="1">+IF(AND(ISNUMBER(OFFSET('Hygiene Data'!$H$7,0,10*ROW('Hygiene Data'!H189))),'Data Summary'!EB195="Yes"),OFFSET('Hygiene Data'!$H$7,0,10*ROW('Hygiene Data'!H189)),NA())</f>
        <v>#N/A</v>
      </c>
      <c r="BN195" s="506" t="e">
        <f ca="1">+IF(AND(ISNUMBER(OFFSET('Hygiene Data'!$H$9,0,10*ROW('Hygiene Data'!H189))),'Data Summary'!EC195="Yes"),OFFSET('Hygiene Data'!$H$9,0,10*ROW('Hygiene Data'!H189)),NA())</f>
        <v>#N/A</v>
      </c>
      <c r="BO195" s="506" t="e">
        <f ca="1">+IF(AND(ISNUMBER(OFFSET('Hygiene Data'!$I$5,0,10*ROW('Hygiene Data'!I189))),'Data Summary'!ED195="Yes"),OFFSET('Hygiene Data'!$I$5,0,10*ROW('Hygiene Data'!I189)),NA())</f>
        <v>#N/A</v>
      </c>
      <c r="BP195" s="506" t="e">
        <f ca="1">+IF(AND(ISNUMBER(OFFSET('Hygiene Data'!$I$7,0,10*ROW('Hygiene Data'!I189))),'Data Summary'!EE195="Yes"),OFFSET('Hygiene Data'!$I$7,0,10*ROW('Hygiene Data'!I189)),NA())</f>
        <v>#N/A</v>
      </c>
      <c r="BQ195" s="506" t="e">
        <f ca="1">+IF(AND(ISNUMBER(OFFSET('Hygiene Data'!$I$9,0,10*ROW('Hygiene Data'!I189))),'Data Summary'!EF195="Yes"),OFFSET('Hygiene Data'!$I$9,0,10*ROW('Hygiene Data'!I189)),NA())</f>
        <v>#N/A</v>
      </c>
    </row>
    <row r="196" spans="1:69" x14ac:dyDescent="0.25">
      <c r="A196" s="502" t="e">
        <f ca="1">+RIGHT('Data Summary'!A196,LEN('Data Summary'!A196)-9)</f>
        <v>#VALUE!</v>
      </c>
      <c r="B196" s="476" t="str">
        <f ca="1">+IF(ISTEXT('Data Summary'!B196),'Data Summary'!B196,"")</f>
        <v/>
      </c>
      <c r="C196" s="503" t="e">
        <f ca="1">+VALUE('Data Summary'!C196)</f>
        <v>#VALUE!</v>
      </c>
      <c r="D196" s="504" t="e">
        <f ca="1">+IF(AND(ISNUMBER(OFFSET('Water Data'!$D$4,0,10*ROW('Water Data'!D190))),'Data Summary'!BS196="Yes"),100-OFFSET('Water Data'!$D$4,0,10*ROW('Water Data'!D190)),NA())</f>
        <v>#N/A</v>
      </c>
      <c r="E196" s="504" t="e">
        <f ca="1">+IF(AND(ISNUMBER(OFFSET('Water Data'!$D$6,0,10*ROW('Water Data'!D190))),'Data Summary'!BT196="Yes"),OFFSET('Water Data'!$D$6,0,10*ROW('Water Data'!D190)),NA())</f>
        <v>#N/A</v>
      </c>
      <c r="F196" s="504" t="e">
        <f ca="1">+IF(AND(ISNUMBER(OFFSET('Water Data'!$D$9,0,10*ROW('Water Data'!D190))),'Data Summary'!BU196="Yes"),OFFSET('Water Data'!$D$9,0,10*ROW('Water Data'!D190)),NA())</f>
        <v>#N/A</v>
      </c>
      <c r="G196" s="504" t="e">
        <f ca="1">+IF(AND(ISNUMBER(OFFSET('Water Data'!$E$4,0,10*ROW('Water Data'!E190))),'Data Summary'!BV196="Yes"),100-OFFSET('Water Data'!$E$4,0,10*ROW('Water Data'!E190)),NA())</f>
        <v>#N/A</v>
      </c>
      <c r="H196" s="504" t="e">
        <f ca="1">+IF(AND(ISNUMBER(OFFSET('Water Data'!$E$6,0,10*ROW('Water Data'!E190))),'Data Summary'!BW196="Yes"),OFFSET('Water Data'!$E$6,0,10*ROW('Water Data'!E190)),NA())</f>
        <v>#N/A</v>
      </c>
      <c r="I196" s="504" t="e">
        <f ca="1">+IF(AND(ISNUMBER(OFFSET('Water Data'!$E$9,0,10*ROW('Water Data'!E190))),'Data Summary'!BX196="Yes"),OFFSET('Water Data'!$E$9,0,10*ROW('Water Data'!E190)),NA())</f>
        <v>#N/A</v>
      </c>
      <c r="J196" s="504" t="e">
        <f ca="1">+IF(AND(ISNUMBER(OFFSET('Water Data'!$F$4,0,10*ROW('Water Data'!F190))),'Data Summary'!BY196="Yes"),100-OFFSET('Water Data'!$F$4,0,10*ROW('Water Data'!F190)),NA())</f>
        <v>#N/A</v>
      </c>
      <c r="K196" s="504" t="e">
        <f ca="1">+IF(AND(ISNUMBER(OFFSET('Water Data'!$F$6,0,10*ROW('Water Data'!F190))),'Data Summary'!BZ196="Yes"),OFFSET('Water Data'!$F$6,0,10*ROW('Water Data'!F190)),NA())</f>
        <v>#N/A</v>
      </c>
      <c r="L196" s="504" t="e">
        <f ca="1">+IF(AND(ISNUMBER(OFFSET('Water Data'!$F$9,0,10*ROW('Water Data'!F190))),'Data Summary'!CA196="Yes"),OFFSET('Water Data'!$F$9,0,10*ROW('Water Data'!F190)),NA())</f>
        <v>#N/A</v>
      </c>
      <c r="M196" s="504" t="e">
        <f ca="1">+IF(AND(ISNUMBER(OFFSET('Water Data'!$G$4,0,10*ROW('Water Data'!G190))),'Data Summary'!CB196="Yes"),100-OFFSET('Water Data'!$G$4,0,10*ROW('Water Data'!G190)),NA())</f>
        <v>#N/A</v>
      </c>
      <c r="N196" s="504" t="e">
        <f ca="1">+IF(AND(ISNUMBER(OFFSET('Water Data'!$G$6,0,10*ROW('Water Data'!G190))),'Data Summary'!CC196="Yes"),OFFSET('Water Data'!$G$6,0,10*ROW('Water Data'!G190)),NA())</f>
        <v>#N/A</v>
      </c>
      <c r="O196" s="504" t="e">
        <f ca="1">+IF(AND(ISNUMBER(OFFSET('Water Data'!$G$9,0,10*ROW('Water Data'!G190))),'Data Summary'!CD196="Yes"),OFFSET('Water Data'!$G$9,0,10*ROW('Water Data'!G190)),NA())</f>
        <v>#N/A</v>
      </c>
      <c r="P196" s="504" t="e">
        <f ca="1">+IF(AND(ISNUMBER(OFFSET('Water Data'!$H$4,0,10*ROW('Water Data'!H190))),'Data Summary'!CE196="Yes"),100-OFFSET('Water Data'!$H$4,0,10*ROW('Water Data'!H190)),NA())</f>
        <v>#N/A</v>
      </c>
      <c r="Q196" s="504" t="e">
        <f ca="1">+IF(AND(ISNUMBER(OFFSET('Water Data'!$H$6,0,10*ROW('Water Data'!H190))),'Data Summary'!CF196="Yes"),OFFSET('Water Data'!$H$6,0,10*ROW('Water Data'!H190)),NA())</f>
        <v>#N/A</v>
      </c>
      <c r="R196" s="504" t="e">
        <f ca="1">+IF(AND(ISNUMBER(OFFSET('Water Data'!$H$9,0,10*ROW('Water Data'!H190))),'Data Summary'!CG196="Yes"),OFFSET('Water Data'!$H$9,0,10*ROW('Water Data'!H190)),NA())</f>
        <v>#N/A</v>
      </c>
      <c r="S196" s="504" t="e">
        <f ca="1">+IF(AND(ISNUMBER(OFFSET('Water Data'!$I$4,0,10*ROW('Water Data'!I190))),'Data Summary'!CH196="Yes"),100-OFFSET('Water Data'!$I$4,0,10*ROW('Water Data'!I190)),NA())</f>
        <v>#N/A</v>
      </c>
      <c r="T196" s="504" t="e">
        <f ca="1">+IF(AND(ISNUMBER(OFFSET('Water Data'!$I$6,0,10*ROW('Water Data'!I190))),'Data Summary'!CI196="Yes"),OFFSET('Water Data'!$I$6,0,10*ROW('Water Data'!I190)),NA())</f>
        <v>#N/A</v>
      </c>
      <c r="U196" s="504" t="e">
        <f ca="1">+IF(AND(ISNUMBER(OFFSET('Water Data'!$I$9,0,10*ROW('Water Data'!I190))),'Data Summary'!CJ196="Yes"),OFFSET('Water Data'!$I$9,0,10*ROW('Water Data'!I190)),NA())</f>
        <v>#N/A</v>
      </c>
      <c r="V196" s="505" t="e">
        <f ca="1">+IF(AND(ISNUMBER(OFFSET('Sanitation Data'!$D$4,0,10*ROW('Sanitation Data'!D190))),'Data Summary'!CK196="Yes"),100-OFFSET('Sanitation Data'!$D$4,0,10*ROW('Sanitation Data'!D190)),NA())</f>
        <v>#N/A</v>
      </c>
      <c r="W196" s="505" t="e">
        <f ca="1">+IF(AND(ISNUMBER(OFFSET('Sanitation Data'!$D$6,0,10*ROW('Sanitation Data'!D190))),'Data Summary'!CL196="Yes"),OFFSET('Sanitation Data'!$D$6,0,10*ROW('Sanitation Data'!D190)),NA())</f>
        <v>#N/A</v>
      </c>
      <c r="X196" s="505" t="e">
        <f ca="1">+IF(AND(ISNUMBER(OFFSET('Sanitation Data'!$D$10,0,10*ROW('Sanitation Data'!D190))),'Data Summary'!CM196="Yes"),OFFSET('Sanitation Data'!$D$10,0,10*ROW('Sanitation Data'!D190)),NA())</f>
        <v>#N/A</v>
      </c>
      <c r="Y196" s="505" t="e">
        <f ca="1">+IF(AND(ISNUMBER(OFFSET('Sanitation Data'!$D$11,0,10*ROW('Sanitation Data'!D190))),'Data Summary'!CN196="Yes"),OFFSET('Sanitation Data'!$D$11,0,10*ROW('Sanitation Data'!D190)),NA())</f>
        <v>#N/A</v>
      </c>
      <c r="Z196" s="505" t="e">
        <f ca="1">+IF(AND(ISNUMBER(OFFSET('Sanitation Data'!$D$12,0,10*ROW('Sanitation Data'!D190))),'Data Summary'!CO196="Yes"),OFFSET('Sanitation Data'!$D$12,0,10*ROW('Sanitation Data'!D190)),NA())</f>
        <v>#N/A</v>
      </c>
      <c r="AA196" s="505" t="e">
        <f ca="1">+IF(AND(ISNUMBER(OFFSET('Sanitation Data'!$E$4,0,10*ROW('Sanitation Data'!E190))),'Data Summary'!CP196="Yes"),100-OFFSET('Sanitation Data'!$E$4,0,10*ROW('Sanitation Data'!E190)),NA())</f>
        <v>#N/A</v>
      </c>
      <c r="AB196" s="505" t="e">
        <f ca="1">+IF(AND(ISNUMBER(OFFSET('Sanitation Data'!$E$6,0,10*ROW('Sanitation Data'!E190))),'Data Summary'!CQ196="Yes"),OFFSET('Sanitation Data'!$E$6,0,10*ROW('Sanitation Data'!E190)),NA())</f>
        <v>#N/A</v>
      </c>
      <c r="AC196" s="505" t="e">
        <f ca="1">+IF(AND(ISNUMBER(OFFSET('Sanitation Data'!$E$10,0,10*ROW('Sanitation Data'!E190))),'Data Summary'!CR196="Yes"),OFFSET('Sanitation Data'!$E$10,0,10*ROW('Sanitation Data'!E190)),NA())</f>
        <v>#N/A</v>
      </c>
      <c r="AD196" s="505" t="e">
        <f ca="1">+IF(AND(ISNUMBER(OFFSET('Sanitation Data'!$E$11,0,10*ROW('Sanitation Data'!E190))),'Data Summary'!CS196="Yes"),OFFSET('Sanitation Data'!$E$11,0,10*ROW('Sanitation Data'!E190)),NA())</f>
        <v>#N/A</v>
      </c>
      <c r="AE196" s="505" t="e">
        <f ca="1">+IF(AND(ISNUMBER(OFFSET('Sanitation Data'!$E$12,0,10*ROW('Sanitation Data'!E190))),'Data Summary'!CT196="Yes"),OFFSET('Sanitation Data'!$E$12,0,10*ROW('Sanitation Data'!E190)),NA())</f>
        <v>#N/A</v>
      </c>
      <c r="AF196" s="505" t="e">
        <f ca="1">+IF(AND(ISNUMBER(OFFSET('Sanitation Data'!$F$4,0,10*ROW('Sanitation Data'!F190))),'Data Summary'!CU196="Yes"),100-OFFSET('Sanitation Data'!$F$4,0,10*ROW('Sanitation Data'!F190)),NA())</f>
        <v>#N/A</v>
      </c>
      <c r="AG196" s="505" t="e">
        <f ca="1">+IF(AND(ISNUMBER(OFFSET('Sanitation Data'!$F$6,0,10*ROW('Sanitation Data'!F190))),'Data Summary'!CV196="Yes"),OFFSET('Sanitation Data'!$F$6,0,10*ROW('Sanitation Data'!F190)),NA())</f>
        <v>#N/A</v>
      </c>
      <c r="AH196" s="505" t="e">
        <f ca="1">+IF(AND(ISNUMBER(OFFSET('Sanitation Data'!$F$10,0,10*ROW('Sanitation Data'!F190))),'Data Summary'!CW196="Yes"),OFFSET('Sanitation Data'!$F$10,0,10*ROW('Sanitation Data'!F190)),NA())</f>
        <v>#N/A</v>
      </c>
      <c r="AI196" s="505" t="e">
        <f ca="1">+IF(AND(ISNUMBER(OFFSET('Sanitation Data'!$F$11,0,10*ROW('Sanitation Data'!F190))),'Data Summary'!CX196="Yes"),OFFSET('Sanitation Data'!$F$11,0,10*ROW('Sanitation Data'!F190)),NA())</f>
        <v>#N/A</v>
      </c>
      <c r="AJ196" s="505" t="e">
        <f ca="1">+IF(AND(ISNUMBER(OFFSET('Sanitation Data'!$F$12,0,10*ROW('Sanitation Data'!F190))),'Data Summary'!CY196="Yes"),OFFSET('Sanitation Data'!$F$12,0,10*ROW('Sanitation Data'!F190)),NA())</f>
        <v>#N/A</v>
      </c>
      <c r="AK196" s="505" t="e">
        <f ca="1">+IF(AND(ISNUMBER(OFFSET('Sanitation Data'!$G$4,0,10*ROW('Sanitation Data'!G190))),'Data Summary'!CZ196="Yes"),100-OFFSET('Sanitation Data'!$G$4,0,10*ROW('Sanitation Data'!G190)),NA())</f>
        <v>#N/A</v>
      </c>
      <c r="AL196" s="505" t="e">
        <f ca="1">+IF(AND(ISNUMBER(OFFSET('Sanitation Data'!$G$6,0,10*ROW('Sanitation Data'!G190))),'Data Summary'!DA196="Yes"),OFFSET('Sanitation Data'!$G$6,0,10*ROW('Sanitation Data'!G190)),NA())</f>
        <v>#N/A</v>
      </c>
      <c r="AM196" s="505" t="e">
        <f ca="1">+IF(AND(ISNUMBER(OFFSET('Sanitation Data'!$G$10,0,10*ROW('Sanitation Data'!G190))),'Data Summary'!DB196="Yes"),OFFSET('Sanitation Data'!$G$10,0,10*ROW('Sanitation Data'!G190)),NA())</f>
        <v>#N/A</v>
      </c>
      <c r="AN196" s="505" t="e">
        <f ca="1">+IF(AND(ISNUMBER(OFFSET('Sanitation Data'!$G$11,0,10*ROW('Sanitation Data'!G190))),'Data Summary'!DC196="Yes"),OFFSET('Sanitation Data'!$G$11,0,10*ROW('Sanitation Data'!G190)),NA())</f>
        <v>#N/A</v>
      </c>
      <c r="AO196" s="505" t="e">
        <f ca="1">+IF(AND(ISNUMBER(OFFSET('Sanitation Data'!$G$12,0,10*ROW('Sanitation Data'!G190))),'Data Summary'!DD196="Yes"),OFFSET('Sanitation Data'!$G$12,0,10*ROW('Sanitation Data'!G190)),NA())</f>
        <v>#N/A</v>
      </c>
      <c r="AP196" s="505" t="e">
        <f ca="1">+IF(AND(ISNUMBER(OFFSET('Sanitation Data'!$H$4,0,10*ROW('Sanitation Data'!H190))),'Data Summary'!DE196="Yes"),100-OFFSET('Sanitation Data'!$H$4,0,10*ROW('Sanitation Data'!H190)),NA())</f>
        <v>#N/A</v>
      </c>
      <c r="AQ196" s="505" t="e">
        <f ca="1">+IF(AND(ISNUMBER(OFFSET('Sanitation Data'!$H$6,0,10*ROW('Sanitation Data'!H190))),'Data Summary'!DF196="Yes"),OFFSET('Sanitation Data'!$H$6,0,10*ROW('Sanitation Data'!H190)),NA())</f>
        <v>#N/A</v>
      </c>
      <c r="AR196" s="505" t="e">
        <f ca="1">+IF(AND(ISNUMBER(OFFSET('Sanitation Data'!$H$10,0,10*ROW('Sanitation Data'!H190))),'Data Summary'!DG196="Yes"),OFFSET('Sanitation Data'!$H$10,0,10*ROW('Sanitation Data'!H190)),NA())</f>
        <v>#N/A</v>
      </c>
      <c r="AS196" s="505" t="e">
        <f ca="1">+IF(AND(ISNUMBER(OFFSET('Sanitation Data'!$H$11,0,10*ROW('Sanitation Data'!H190))),'Data Summary'!DH196="Yes"),OFFSET('Sanitation Data'!$H$11,0,10*ROW('Sanitation Data'!H190)),NA())</f>
        <v>#N/A</v>
      </c>
      <c r="AT196" s="505" t="e">
        <f ca="1">+IF(AND(ISNUMBER(OFFSET('Sanitation Data'!$H$12,0,10*ROW('Sanitation Data'!H190))),'Data Summary'!DI196="Yes"),OFFSET('Sanitation Data'!$H$12,0,10*ROW('Sanitation Data'!H190)),NA())</f>
        <v>#N/A</v>
      </c>
      <c r="AU196" s="505" t="e">
        <f ca="1">+IF(AND(ISNUMBER(OFFSET('Sanitation Data'!$I$4,0,10*ROW('Sanitation Data'!I190))),'Data Summary'!DJ196="Yes"),100-OFFSET('Sanitation Data'!$I$4,0,10*ROW('Sanitation Data'!I190)),NA())</f>
        <v>#N/A</v>
      </c>
      <c r="AV196" s="505" t="e">
        <f ca="1">+IF(AND(ISNUMBER(OFFSET('Sanitation Data'!$I$6,0,10*ROW('Sanitation Data'!I190))),'Data Summary'!DK196="Yes"),OFFSET('Sanitation Data'!$I$6,0,10*ROW('Sanitation Data'!I190)),NA())</f>
        <v>#N/A</v>
      </c>
      <c r="AW196" s="505" t="e">
        <f ca="1">+IF(AND(ISNUMBER(OFFSET('Sanitation Data'!$I$10,0,10*ROW('Sanitation Data'!I190))),'Data Summary'!DL196="Yes"),OFFSET('Sanitation Data'!$I$10,0,10*ROW('Sanitation Data'!I190)),NA())</f>
        <v>#N/A</v>
      </c>
      <c r="AX196" s="505" t="e">
        <f ca="1">+IF(AND(ISNUMBER(OFFSET('Sanitation Data'!$I$11,0,10*ROW('Sanitation Data'!I190))),'Data Summary'!DM196="Yes"),OFFSET('Sanitation Data'!$I$11,0,10*ROW('Sanitation Data'!I190)),NA())</f>
        <v>#N/A</v>
      </c>
      <c r="AY196" s="505" t="e">
        <f ca="1">+IF(AND(ISNUMBER(OFFSET('Sanitation Data'!$I$12,0,10*ROW('Sanitation Data'!I190))),'Data Summary'!DN196="Yes"),OFFSET('Sanitation Data'!$I$12,0,10*ROW('Sanitation Data'!I190)),NA())</f>
        <v>#N/A</v>
      </c>
      <c r="AZ196" s="506" t="e">
        <f ca="1">+IF(AND(ISNUMBER(OFFSET('Hygiene Data'!$D$5,0,10*ROW('Hygiene Data'!D190))),'Data Summary'!DO196="Yes"),OFFSET('Hygiene Data'!$D$5,0,10*ROW('Hygiene Data'!D190)),NA())</f>
        <v>#N/A</v>
      </c>
      <c r="BA196" s="506" t="e">
        <f ca="1">+IF(AND(ISNUMBER(OFFSET('Hygiene Data'!$D$7,0,10*ROW('Hygiene Data'!D190))),'Data Summary'!DP196="Yes"),OFFSET('Hygiene Data'!$D$7,0,10*ROW('Hygiene Data'!D190)),NA())</f>
        <v>#N/A</v>
      </c>
      <c r="BB196" s="506" t="e">
        <f ca="1">+IF(AND(ISNUMBER(OFFSET('Hygiene Data'!$D$9,0,10*ROW('Hygiene Data'!D190))),'Data Summary'!DQ196="Yes"),OFFSET('Hygiene Data'!$D$9,0,10*ROW('Hygiene Data'!D190)),NA())</f>
        <v>#N/A</v>
      </c>
      <c r="BC196" s="506" t="e">
        <f ca="1">+IF(AND(ISNUMBER(OFFSET('Hygiene Data'!$E$5,0,10*ROW('Hygiene Data'!E190))),'Data Summary'!DR196="Yes"),OFFSET('Hygiene Data'!$E$5,0,10*ROW('Hygiene Data'!E190)),NA())</f>
        <v>#N/A</v>
      </c>
      <c r="BD196" s="506" t="e">
        <f ca="1">+IF(AND(ISNUMBER(OFFSET('Hygiene Data'!$E$7,0,10*ROW('Hygiene Data'!E190))),'Data Summary'!DS196="Yes"),OFFSET('Hygiene Data'!$E$7,0,10*ROW('Hygiene Data'!E190)),NA())</f>
        <v>#N/A</v>
      </c>
      <c r="BE196" s="506" t="e">
        <f ca="1">+IF(AND(ISNUMBER(OFFSET('Hygiene Data'!$E$9,0,10*ROW('Hygiene Data'!E190))),'Data Summary'!DT196="Yes"),OFFSET('Hygiene Data'!$E$9,0,10*ROW('Hygiene Data'!E190)),NA())</f>
        <v>#N/A</v>
      </c>
      <c r="BF196" s="506" t="e">
        <f ca="1">+IF(AND(ISNUMBER(OFFSET('Hygiene Data'!$F$5,0,10*ROW('Hygiene Data'!F190))),'Data Summary'!DU196="Yes"),OFFSET('Hygiene Data'!$F$5,0,10*ROW('Hygiene Data'!F190)),NA())</f>
        <v>#N/A</v>
      </c>
      <c r="BG196" s="506" t="e">
        <f ca="1">+IF(AND(ISNUMBER(OFFSET('Hygiene Data'!$F$7,0,10*ROW('Hygiene Data'!F190))),'Data Summary'!DV196="Yes"),OFFSET('Hygiene Data'!$F$7,0,10*ROW('Hygiene Data'!F190)),NA())</f>
        <v>#N/A</v>
      </c>
      <c r="BH196" s="506" t="e">
        <f ca="1">+IF(AND(ISNUMBER(OFFSET('Hygiene Data'!$F$9,0,10*ROW('Hygiene Data'!F190))),'Data Summary'!DW196="Yes"),OFFSET('Hygiene Data'!$F$9,0,10*ROW('Hygiene Data'!F190)),NA())</f>
        <v>#N/A</v>
      </c>
      <c r="BI196" s="506" t="e">
        <f ca="1">+IF(AND(ISNUMBER(OFFSET('Hygiene Data'!$G$5,0,10*ROW('Hygiene Data'!G190))),'Data Summary'!DX196="Yes"),OFFSET('Hygiene Data'!$G$5,0,10*ROW('Hygiene Data'!G190)),NA())</f>
        <v>#N/A</v>
      </c>
      <c r="BJ196" s="506" t="e">
        <f ca="1">+IF(AND(ISNUMBER(OFFSET('Hygiene Data'!$G$7,0,10*ROW('Hygiene Data'!G190))),'Data Summary'!DY196="Yes"),OFFSET('Hygiene Data'!$G$7,0,10*ROW('Hygiene Data'!G190)),NA())</f>
        <v>#N/A</v>
      </c>
      <c r="BK196" s="506" t="e">
        <f ca="1">+IF(AND(ISNUMBER(OFFSET('Hygiene Data'!$G$9,0,10*ROW('Hygiene Data'!G190))),'Data Summary'!DZ196="Yes"),OFFSET('Hygiene Data'!$G$9,0,10*ROW('Hygiene Data'!G190)),NA())</f>
        <v>#N/A</v>
      </c>
      <c r="BL196" s="506" t="e">
        <f ca="1">+IF(AND(ISNUMBER(OFFSET('Hygiene Data'!$H$5,0,10*ROW('Hygiene Data'!H190))),'Data Summary'!EA196="Yes"),OFFSET('Hygiene Data'!$H$5,0,10*ROW('Hygiene Data'!H190)),NA())</f>
        <v>#N/A</v>
      </c>
      <c r="BM196" s="506" t="e">
        <f ca="1">+IF(AND(ISNUMBER(OFFSET('Hygiene Data'!$H$7,0,10*ROW('Hygiene Data'!H190))),'Data Summary'!EB196="Yes"),OFFSET('Hygiene Data'!$H$7,0,10*ROW('Hygiene Data'!H190)),NA())</f>
        <v>#N/A</v>
      </c>
      <c r="BN196" s="506" t="e">
        <f ca="1">+IF(AND(ISNUMBER(OFFSET('Hygiene Data'!$H$9,0,10*ROW('Hygiene Data'!H190))),'Data Summary'!EC196="Yes"),OFFSET('Hygiene Data'!$H$9,0,10*ROW('Hygiene Data'!H190)),NA())</f>
        <v>#N/A</v>
      </c>
      <c r="BO196" s="506" t="e">
        <f ca="1">+IF(AND(ISNUMBER(OFFSET('Hygiene Data'!$I$5,0,10*ROW('Hygiene Data'!I190))),'Data Summary'!ED196="Yes"),OFFSET('Hygiene Data'!$I$5,0,10*ROW('Hygiene Data'!I190)),NA())</f>
        <v>#N/A</v>
      </c>
      <c r="BP196" s="506" t="e">
        <f ca="1">+IF(AND(ISNUMBER(OFFSET('Hygiene Data'!$I$7,0,10*ROW('Hygiene Data'!I190))),'Data Summary'!EE196="Yes"),OFFSET('Hygiene Data'!$I$7,0,10*ROW('Hygiene Data'!I190)),NA())</f>
        <v>#N/A</v>
      </c>
      <c r="BQ196" s="506" t="e">
        <f ca="1">+IF(AND(ISNUMBER(OFFSET('Hygiene Data'!$I$9,0,10*ROW('Hygiene Data'!I190))),'Data Summary'!EF196="Yes"),OFFSET('Hygiene Data'!$I$9,0,10*ROW('Hygiene Data'!I190)),NA())</f>
        <v>#N/A</v>
      </c>
    </row>
    <row r="197" spans="1:69" x14ac:dyDescent="0.25">
      <c r="A197" s="502" t="e">
        <f ca="1">+RIGHT('Data Summary'!A197,LEN('Data Summary'!A197)-9)</f>
        <v>#VALUE!</v>
      </c>
      <c r="B197" s="476" t="str">
        <f ca="1">+IF(ISTEXT('Data Summary'!B197),'Data Summary'!B197,"")</f>
        <v/>
      </c>
      <c r="C197" s="503" t="e">
        <f ca="1">+VALUE('Data Summary'!C197)</f>
        <v>#VALUE!</v>
      </c>
      <c r="D197" s="504" t="e">
        <f ca="1">+IF(AND(ISNUMBER(OFFSET('Water Data'!$D$4,0,10*ROW('Water Data'!D191))),'Data Summary'!BS197="Yes"),100-OFFSET('Water Data'!$D$4,0,10*ROW('Water Data'!D191)),NA())</f>
        <v>#N/A</v>
      </c>
      <c r="E197" s="504" t="e">
        <f ca="1">+IF(AND(ISNUMBER(OFFSET('Water Data'!$D$6,0,10*ROW('Water Data'!D191))),'Data Summary'!BT197="Yes"),OFFSET('Water Data'!$D$6,0,10*ROW('Water Data'!D191)),NA())</f>
        <v>#N/A</v>
      </c>
      <c r="F197" s="504" t="e">
        <f ca="1">+IF(AND(ISNUMBER(OFFSET('Water Data'!$D$9,0,10*ROW('Water Data'!D191))),'Data Summary'!BU197="Yes"),OFFSET('Water Data'!$D$9,0,10*ROW('Water Data'!D191)),NA())</f>
        <v>#N/A</v>
      </c>
      <c r="G197" s="504" t="e">
        <f ca="1">+IF(AND(ISNUMBER(OFFSET('Water Data'!$E$4,0,10*ROW('Water Data'!E191))),'Data Summary'!BV197="Yes"),100-OFFSET('Water Data'!$E$4,0,10*ROW('Water Data'!E191)),NA())</f>
        <v>#N/A</v>
      </c>
      <c r="H197" s="504" t="e">
        <f ca="1">+IF(AND(ISNUMBER(OFFSET('Water Data'!$E$6,0,10*ROW('Water Data'!E191))),'Data Summary'!BW197="Yes"),OFFSET('Water Data'!$E$6,0,10*ROW('Water Data'!E191)),NA())</f>
        <v>#N/A</v>
      </c>
      <c r="I197" s="504" t="e">
        <f ca="1">+IF(AND(ISNUMBER(OFFSET('Water Data'!$E$9,0,10*ROW('Water Data'!E191))),'Data Summary'!BX197="Yes"),OFFSET('Water Data'!$E$9,0,10*ROW('Water Data'!E191)),NA())</f>
        <v>#N/A</v>
      </c>
      <c r="J197" s="504" t="e">
        <f ca="1">+IF(AND(ISNUMBER(OFFSET('Water Data'!$F$4,0,10*ROW('Water Data'!F191))),'Data Summary'!BY197="Yes"),100-OFFSET('Water Data'!$F$4,0,10*ROW('Water Data'!F191)),NA())</f>
        <v>#N/A</v>
      </c>
      <c r="K197" s="504" t="e">
        <f ca="1">+IF(AND(ISNUMBER(OFFSET('Water Data'!$F$6,0,10*ROW('Water Data'!F191))),'Data Summary'!BZ197="Yes"),OFFSET('Water Data'!$F$6,0,10*ROW('Water Data'!F191)),NA())</f>
        <v>#N/A</v>
      </c>
      <c r="L197" s="504" t="e">
        <f ca="1">+IF(AND(ISNUMBER(OFFSET('Water Data'!$F$9,0,10*ROW('Water Data'!F191))),'Data Summary'!CA197="Yes"),OFFSET('Water Data'!$F$9,0,10*ROW('Water Data'!F191)),NA())</f>
        <v>#N/A</v>
      </c>
      <c r="M197" s="504" t="e">
        <f ca="1">+IF(AND(ISNUMBER(OFFSET('Water Data'!$G$4,0,10*ROW('Water Data'!G191))),'Data Summary'!CB197="Yes"),100-OFFSET('Water Data'!$G$4,0,10*ROW('Water Data'!G191)),NA())</f>
        <v>#N/A</v>
      </c>
      <c r="N197" s="504" t="e">
        <f ca="1">+IF(AND(ISNUMBER(OFFSET('Water Data'!$G$6,0,10*ROW('Water Data'!G191))),'Data Summary'!CC197="Yes"),OFFSET('Water Data'!$G$6,0,10*ROW('Water Data'!G191)),NA())</f>
        <v>#N/A</v>
      </c>
      <c r="O197" s="504" t="e">
        <f ca="1">+IF(AND(ISNUMBER(OFFSET('Water Data'!$G$9,0,10*ROW('Water Data'!G191))),'Data Summary'!CD197="Yes"),OFFSET('Water Data'!$G$9,0,10*ROW('Water Data'!G191)),NA())</f>
        <v>#N/A</v>
      </c>
      <c r="P197" s="504" t="e">
        <f ca="1">+IF(AND(ISNUMBER(OFFSET('Water Data'!$H$4,0,10*ROW('Water Data'!H191))),'Data Summary'!CE197="Yes"),100-OFFSET('Water Data'!$H$4,0,10*ROW('Water Data'!H191)),NA())</f>
        <v>#N/A</v>
      </c>
      <c r="Q197" s="504" t="e">
        <f ca="1">+IF(AND(ISNUMBER(OFFSET('Water Data'!$H$6,0,10*ROW('Water Data'!H191))),'Data Summary'!CF197="Yes"),OFFSET('Water Data'!$H$6,0,10*ROW('Water Data'!H191)),NA())</f>
        <v>#N/A</v>
      </c>
      <c r="R197" s="504" t="e">
        <f ca="1">+IF(AND(ISNUMBER(OFFSET('Water Data'!$H$9,0,10*ROW('Water Data'!H191))),'Data Summary'!CG197="Yes"),OFFSET('Water Data'!$H$9,0,10*ROW('Water Data'!H191)),NA())</f>
        <v>#N/A</v>
      </c>
      <c r="S197" s="504" t="e">
        <f ca="1">+IF(AND(ISNUMBER(OFFSET('Water Data'!$I$4,0,10*ROW('Water Data'!I191))),'Data Summary'!CH197="Yes"),100-OFFSET('Water Data'!$I$4,0,10*ROW('Water Data'!I191)),NA())</f>
        <v>#N/A</v>
      </c>
      <c r="T197" s="504" t="e">
        <f ca="1">+IF(AND(ISNUMBER(OFFSET('Water Data'!$I$6,0,10*ROW('Water Data'!I191))),'Data Summary'!CI197="Yes"),OFFSET('Water Data'!$I$6,0,10*ROW('Water Data'!I191)),NA())</f>
        <v>#N/A</v>
      </c>
      <c r="U197" s="504" t="e">
        <f ca="1">+IF(AND(ISNUMBER(OFFSET('Water Data'!$I$9,0,10*ROW('Water Data'!I191))),'Data Summary'!CJ197="Yes"),OFFSET('Water Data'!$I$9,0,10*ROW('Water Data'!I191)),NA())</f>
        <v>#N/A</v>
      </c>
      <c r="V197" s="505" t="e">
        <f ca="1">+IF(AND(ISNUMBER(OFFSET('Sanitation Data'!$D$4,0,10*ROW('Sanitation Data'!D191))),'Data Summary'!CK197="Yes"),100-OFFSET('Sanitation Data'!$D$4,0,10*ROW('Sanitation Data'!D191)),NA())</f>
        <v>#N/A</v>
      </c>
      <c r="W197" s="505" t="e">
        <f ca="1">+IF(AND(ISNUMBER(OFFSET('Sanitation Data'!$D$6,0,10*ROW('Sanitation Data'!D191))),'Data Summary'!CL197="Yes"),OFFSET('Sanitation Data'!$D$6,0,10*ROW('Sanitation Data'!D191)),NA())</f>
        <v>#N/A</v>
      </c>
      <c r="X197" s="505" t="e">
        <f ca="1">+IF(AND(ISNUMBER(OFFSET('Sanitation Data'!$D$10,0,10*ROW('Sanitation Data'!D191))),'Data Summary'!CM197="Yes"),OFFSET('Sanitation Data'!$D$10,0,10*ROW('Sanitation Data'!D191)),NA())</f>
        <v>#N/A</v>
      </c>
      <c r="Y197" s="505" t="e">
        <f ca="1">+IF(AND(ISNUMBER(OFFSET('Sanitation Data'!$D$11,0,10*ROW('Sanitation Data'!D191))),'Data Summary'!CN197="Yes"),OFFSET('Sanitation Data'!$D$11,0,10*ROW('Sanitation Data'!D191)),NA())</f>
        <v>#N/A</v>
      </c>
      <c r="Z197" s="505" t="e">
        <f ca="1">+IF(AND(ISNUMBER(OFFSET('Sanitation Data'!$D$12,0,10*ROW('Sanitation Data'!D191))),'Data Summary'!CO197="Yes"),OFFSET('Sanitation Data'!$D$12,0,10*ROW('Sanitation Data'!D191)),NA())</f>
        <v>#N/A</v>
      </c>
      <c r="AA197" s="505" t="e">
        <f ca="1">+IF(AND(ISNUMBER(OFFSET('Sanitation Data'!$E$4,0,10*ROW('Sanitation Data'!E191))),'Data Summary'!CP197="Yes"),100-OFFSET('Sanitation Data'!$E$4,0,10*ROW('Sanitation Data'!E191)),NA())</f>
        <v>#N/A</v>
      </c>
      <c r="AB197" s="505" t="e">
        <f ca="1">+IF(AND(ISNUMBER(OFFSET('Sanitation Data'!$E$6,0,10*ROW('Sanitation Data'!E191))),'Data Summary'!CQ197="Yes"),OFFSET('Sanitation Data'!$E$6,0,10*ROW('Sanitation Data'!E191)),NA())</f>
        <v>#N/A</v>
      </c>
      <c r="AC197" s="505" t="e">
        <f ca="1">+IF(AND(ISNUMBER(OFFSET('Sanitation Data'!$E$10,0,10*ROW('Sanitation Data'!E191))),'Data Summary'!CR197="Yes"),OFFSET('Sanitation Data'!$E$10,0,10*ROW('Sanitation Data'!E191)),NA())</f>
        <v>#N/A</v>
      </c>
      <c r="AD197" s="505" t="e">
        <f ca="1">+IF(AND(ISNUMBER(OFFSET('Sanitation Data'!$E$11,0,10*ROW('Sanitation Data'!E191))),'Data Summary'!CS197="Yes"),OFFSET('Sanitation Data'!$E$11,0,10*ROW('Sanitation Data'!E191)),NA())</f>
        <v>#N/A</v>
      </c>
      <c r="AE197" s="505" t="e">
        <f ca="1">+IF(AND(ISNUMBER(OFFSET('Sanitation Data'!$E$12,0,10*ROW('Sanitation Data'!E191))),'Data Summary'!CT197="Yes"),OFFSET('Sanitation Data'!$E$12,0,10*ROW('Sanitation Data'!E191)),NA())</f>
        <v>#N/A</v>
      </c>
      <c r="AF197" s="505" t="e">
        <f ca="1">+IF(AND(ISNUMBER(OFFSET('Sanitation Data'!$F$4,0,10*ROW('Sanitation Data'!F191))),'Data Summary'!CU197="Yes"),100-OFFSET('Sanitation Data'!$F$4,0,10*ROW('Sanitation Data'!F191)),NA())</f>
        <v>#N/A</v>
      </c>
      <c r="AG197" s="505" t="e">
        <f ca="1">+IF(AND(ISNUMBER(OFFSET('Sanitation Data'!$F$6,0,10*ROW('Sanitation Data'!F191))),'Data Summary'!CV197="Yes"),OFFSET('Sanitation Data'!$F$6,0,10*ROW('Sanitation Data'!F191)),NA())</f>
        <v>#N/A</v>
      </c>
      <c r="AH197" s="505" t="e">
        <f ca="1">+IF(AND(ISNUMBER(OFFSET('Sanitation Data'!$F$10,0,10*ROW('Sanitation Data'!F191))),'Data Summary'!CW197="Yes"),OFFSET('Sanitation Data'!$F$10,0,10*ROW('Sanitation Data'!F191)),NA())</f>
        <v>#N/A</v>
      </c>
      <c r="AI197" s="505" t="e">
        <f ca="1">+IF(AND(ISNUMBER(OFFSET('Sanitation Data'!$F$11,0,10*ROW('Sanitation Data'!F191))),'Data Summary'!CX197="Yes"),OFFSET('Sanitation Data'!$F$11,0,10*ROW('Sanitation Data'!F191)),NA())</f>
        <v>#N/A</v>
      </c>
      <c r="AJ197" s="505" t="e">
        <f ca="1">+IF(AND(ISNUMBER(OFFSET('Sanitation Data'!$F$12,0,10*ROW('Sanitation Data'!F191))),'Data Summary'!CY197="Yes"),OFFSET('Sanitation Data'!$F$12,0,10*ROW('Sanitation Data'!F191)),NA())</f>
        <v>#N/A</v>
      </c>
      <c r="AK197" s="505" t="e">
        <f ca="1">+IF(AND(ISNUMBER(OFFSET('Sanitation Data'!$G$4,0,10*ROW('Sanitation Data'!G191))),'Data Summary'!CZ197="Yes"),100-OFFSET('Sanitation Data'!$G$4,0,10*ROW('Sanitation Data'!G191)),NA())</f>
        <v>#N/A</v>
      </c>
      <c r="AL197" s="505" t="e">
        <f ca="1">+IF(AND(ISNUMBER(OFFSET('Sanitation Data'!$G$6,0,10*ROW('Sanitation Data'!G191))),'Data Summary'!DA197="Yes"),OFFSET('Sanitation Data'!$G$6,0,10*ROW('Sanitation Data'!G191)),NA())</f>
        <v>#N/A</v>
      </c>
      <c r="AM197" s="505" t="e">
        <f ca="1">+IF(AND(ISNUMBER(OFFSET('Sanitation Data'!$G$10,0,10*ROW('Sanitation Data'!G191))),'Data Summary'!DB197="Yes"),OFFSET('Sanitation Data'!$G$10,0,10*ROW('Sanitation Data'!G191)),NA())</f>
        <v>#N/A</v>
      </c>
      <c r="AN197" s="505" t="e">
        <f ca="1">+IF(AND(ISNUMBER(OFFSET('Sanitation Data'!$G$11,0,10*ROW('Sanitation Data'!G191))),'Data Summary'!DC197="Yes"),OFFSET('Sanitation Data'!$G$11,0,10*ROW('Sanitation Data'!G191)),NA())</f>
        <v>#N/A</v>
      </c>
      <c r="AO197" s="505" t="e">
        <f ca="1">+IF(AND(ISNUMBER(OFFSET('Sanitation Data'!$G$12,0,10*ROW('Sanitation Data'!G191))),'Data Summary'!DD197="Yes"),OFFSET('Sanitation Data'!$G$12,0,10*ROW('Sanitation Data'!G191)),NA())</f>
        <v>#N/A</v>
      </c>
      <c r="AP197" s="505" t="e">
        <f ca="1">+IF(AND(ISNUMBER(OFFSET('Sanitation Data'!$H$4,0,10*ROW('Sanitation Data'!H191))),'Data Summary'!DE197="Yes"),100-OFFSET('Sanitation Data'!$H$4,0,10*ROW('Sanitation Data'!H191)),NA())</f>
        <v>#N/A</v>
      </c>
      <c r="AQ197" s="505" t="e">
        <f ca="1">+IF(AND(ISNUMBER(OFFSET('Sanitation Data'!$H$6,0,10*ROW('Sanitation Data'!H191))),'Data Summary'!DF197="Yes"),OFFSET('Sanitation Data'!$H$6,0,10*ROW('Sanitation Data'!H191)),NA())</f>
        <v>#N/A</v>
      </c>
      <c r="AR197" s="505" t="e">
        <f ca="1">+IF(AND(ISNUMBER(OFFSET('Sanitation Data'!$H$10,0,10*ROW('Sanitation Data'!H191))),'Data Summary'!DG197="Yes"),OFFSET('Sanitation Data'!$H$10,0,10*ROW('Sanitation Data'!H191)),NA())</f>
        <v>#N/A</v>
      </c>
      <c r="AS197" s="505" t="e">
        <f ca="1">+IF(AND(ISNUMBER(OFFSET('Sanitation Data'!$H$11,0,10*ROW('Sanitation Data'!H191))),'Data Summary'!DH197="Yes"),OFFSET('Sanitation Data'!$H$11,0,10*ROW('Sanitation Data'!H191)),NA())</f>
        <v>#N/A</v>
      </c>
      <c r="AT197" s="505" t="e">
        <f ca="1">+IF(AND(ISNUMBER(OFFSET('Sanitation Data'!$H$12,0,10*ROW('Sanitation Data'!H191))),'Data Summary'!DI197="Yes"),OFFSET('Sanitation Data'!$H$12,0,10*ROW('Sanitation Data'!H191)),NA())</f>
        <v>#N/A</v>
      </c>
      <c r="AU197" s="505" t="e">
        <f ca="1">+IF(AND(ISNUMBER(OFFSET('Sanitation Data'!$I$4,0,10*ROW('Sanitation Data'!I191))),'Data Summary'!DJ197="Yes"),100-OFFSET('Sanitation Data'!$I$4,0,10*ROW('Sanitation Data'!I191)),NA())</f>
        <v>#N/A</v>
      </c>
      <c r="AV197" s="505" t="e">
        <f ca="1">+IF(AND(ISNUMBER(OFFSET('Sanitation Data'!$I$6,0,10*ROW('Sanitation Data'!I191))),'Data Summary'!DK197="Yes"),OFFSET('Sanitation Data'!$I$6,0,10*ROW('Sanitation Data'!I191)),NA())</f>
        <v>#N/A</v>
      </c>
      <c r="AW197" s="505" t="e">
        <f ca="1">+IF(AND(ISNUMBER(OFFSET('Sanitation Data'!$I$10,0,10*ROW('Sanitation Data'!I191))),'Data Summary'!DL197="Yes"),OFFSET('Sanitation Data'!$I$10,0,10*ROW('Sanitation Data'!I191)),NA())</f>
        <v>#N/A</v>
      </c>
      <c r="AX197" s="505" t="e">
        <f ca="1">+IF(AND(ISNUMBER(OFFSET('Sanitation Data'!$I$11,0,10*ROW('Sanitation Data'!I191))),'Data Summary'!DM197="Yes"),OFFSET('Sanitation Data'!$I$11,0,10*ROW('Sanitation Data'!I191)),NA())</f>
        <v>#N/A</v>
      </c>
      <c r="AY197" s="505" t="e">
        <f ca="1">+IF(AND(ISNUMBER(OFFSET('Sanitation Data'!$I$12,0,10*ROW('Sanitation Data'!I191))),'Data Summary'!DN197="Yes"),OFFSET('Sanitation Data'!$I$12,0,10*ROW('Sanitation Data'!I191)),NA())</f>
        <v>#N/A</v>
      </c>
      <c r="AZ197" s="506" t="e">
        <f ca="1">+IF(AND(ISNUMBER(OFFSET('Hygiene Data'!$D$5,0,10*ROW('Hygiene Data'!D191))),'Data Summary'!DO197="Yes"),OFFSET('Hygiene Data'!$D$5,0,10*ROW('Hygiene Data'!D191)),NA())</f>
        <v>#N/A</v>
      </c>
      <c r="BA197" s="506" t="e">
        <f ca="1">+IF(AND(ISNUMBER(OFFSET('Hygiene Data'!$D$7,0,10*ROW('Hygiene Data'!D191))),'Data Summary'!DP197="Yes"),OFFSET('Hygiene Data'!$D$7,0,10*ROW('Hygiene Data'!D191)),NA())</f>
        <v>#N/A</v>
      </c>
      <c r="BB197" s="506" t="e">
        <f ca="1">+IF(AND(ISNUMBER(OFFSET('Hygiene Data'!$D$9,0,10*ROW('Hygiene Data'!D191))),'Data Summary'!DQ197="Yes"),OFFSET('Hygiene Data'!$D$9,0,10*ROW('Hygiene Data'!D191)),NA())</f>
        <v>#N/A</v>
      </c>
      <c r="BC197" s="506" t="e">
        <f ca="1">+IF(AND(ISNUMBER(OFFSET('Hygiene Data'!$E$5,0,10*ROW('Hygiene Data'!E191))),'Data Summary'!DR197="Yes"),OFFSET('Hygiene Data'!$E$5,0,10*ROW('Hygiene Data'!E191)),NA())</f>
        <v>#N/A</v>
      </c>
      <c r="BD197" s="506" t="e">
        <f ca="1">+IF(AND(ISNUMBER(OFFSET('Hygiene Data'!$E$7,0,10*ROW('Hygiene Data'!E191))),'Data Summary'!DS197="Yes"),OFFSET('Hygiene Data'!$E$7,0,10*ROW('Hygiene Data'!E191)),NA())</f>
        <v>#N/A</v>
      </c>
      <c r="BE197" s="506" t="e">
        <f ca="1">+IF(AND(ISNUMBER(OFFSET('Hygiene Data'!$E$9,0,10*ROW('Hygiene Data'!E191))),'Data Summary'!DT197="Yes"),OFFSET('Hygiene Data'!$E$9,0,10*ROW('Hygiene Data'!E191)),NA())</f>
        <v>#N/A</v>
      </c>
      <c r="BF197" s="506" t="e">
        <f ca="1">+IF(AND(ISNUMBER(OFFSET('Hygiene Data'!$F$5,0,10*ROW('Hygiene Data'!F191))),'Data Summary'!DU197="Yes"),OFFSET('Hygiene Data'!$F$5,0,10*ROW('Hygiene Data'!F191)),NA())</f>
        <v>#N/A</v>
      </c>
      <c r="BG197" s="506" t="e">
        <f ca="1">+IF(AND(ISNUMBER(OFFSET('Hygiene Data'!$F$7,0,10*ROW('Hygiene Data'!F191))),'Data Summary'!DV197="Yes"),OFFSET('Hygiene Data'!$F$7,0,10*ROW('Hygiene Data'!F191)),NA())</f>
        <v>#N/A</v>
      </c>
      <c r="BH197" s="506" t="e">
        <f ca="1">+IF(AND(ISNUMBER(OFFSET('Hygiene Data'!$F$9,0,10*ROW('Hygiene Data'!F191))),'Data Summary'!DW197="Yes"),OFFSET('Hygiene Data'!$F$9,0,10*ROW('Hygiene Data'!F191)),NA())</f>
        <v>#N/A</v>
      </c>
      <c r="BI197" s="506" t="e">
        <f ca="1">+IF(AND(ISNUMBER(OFFSET('Hygiene Data'!$G$5,0,10*ROW('Hygiene Data'!G191))),'Data Summary'!DX197="Yes"),OFFSET('Hygiene Data'!$G$5,0,10*ROW('Hygiene Data'!G191)),NA())</f>
        <v>#N/A</v>
      </c>
      <c r="BJ197" s="506" t="e">
        <f ca="1">+IF(AND(ISNUMBER(OFFSET('Hygiene Data'!$G$7,0,10*ROW('Hygiene Data'!G191))),'Data Summary'!DY197="Yes"),OFFSET('Hygiene Data'!$G$7,0,10*ROW('Hygiene Data'!G191)),NA())</f>
        <v>#N/A</v>
      </c>
      <c r="BK197" s="506" t="e">
        <f ca="1">+IF(AND(ISNUMBER(OFFSET('Hygiene Data'!$G$9,0,10*ROW('Hygiene Data'!G191))),'Data Summary'!DZ197="Yes"),OFFSET('Hygiene Data'!$G$9,0,10*ROW('Hygiene Data'!G191)),NA())</f>
        <v>#N/A</v>
      </c>
      <c r="BL197" s="506" t="e">
        <f ca="1">+IF(AND(ISNUMBER(OFFSET('Hygiene Data'!$H$5,0,10*ROW('Hygiene Data'!H191))),'Data Summary'!EA197="Yes"),OFFSET('Hygiene Data'!$H$5,0,10*ROW('Hygiene Data'!H191)),NA())</f>
        <v>#N/A</v>
      </c>
      <c r="BM197" s="506" t="e">
        <f ca="1">+IF(AND(ISNUMBER(OFFSET('Hygiene Data'!$H$7,0,10*ROW('Hygiene Data'!H191))),'Data Summary'!EB197="Yes"),OFFSET('Hygiene Data'!$H$7,0,10*ROW('Hygiene Data'!H191)),NA())</f>
        <v>#N/A</v>
      </c>
      <c r="BN197" s="506" t="e">
        <f ca="1">+IF(AND(ISNUMBER(OFFSET('Hygiene Data'!$H$9,0,10*ROW('Hygiene Data'!H191))),'Data Summary'!EC197="Yes"),OFFSET('Hygiene Data'!$H$9,0,10*ROW('Hygiene Data'!H191)),NA())</f>
        <v>#N/A</v>
      </c>
      <c r="BO197" s="506" t="e">
        <f ca="1">+IF(AND(ISNUMBER(OFFSET('Hygiene Data'!$I$5,0,10*ROW('Hygiene Data'!I191))),'Data Summary'!ED197="Yes"),OFFSET('Hygiene Data'!$I$5,0,10*ROW('Hygiene Data'!I191)),NA())</f>
        <v>#N/A</v>
      </c>
      <c r="BP197" s="506" t="e">
        <f ca="1">+IF(AND(ISNUMBER(OFFSET('Hygiene Data'!$I$7,0,10*ROW('Hygiene Data'!I191))),'Data Summary'!EE197="Yes"),OFFSET('Hygiene Data'!$I$7,0,10*ROW('Hygiene Data'!I191)),NA())</f>
        <v>#N/A</v>
      </c>
      <c r="BQ197" s="506" t="e">
        <f ca="1">+IF(AND(ISNUMBER(OFFSET('Hygiene Data'!$I$9,0,10*ROW('Hygiene Data'!I191))),'Data Summary'!EF197="Yes"),OFFSET('Hygiene Data'!$I$9,0,10*ROW('Hygiene Data'!I191)),NA())</f>
        <v>#N/A</v>
      </c>
    </row>
    <row r="198" spans="1:69" x14ac:dyDescent="0.25">
      <c r="A198" s="502" t="e">
        <f ca="1">+RIGHT('Data Summary'!A198,LEN('Data Summary'!A198)-9)</f>
        <v>#VALUE!</v>
      </c>
      <c r="B198" s="476" t="str">
        <f ca="1">+IF(ISTEXT('Data Summary'!B198),'Data Summary'!B198,"")</f>
        <v/>
      </c>
      <c r="C198" s="503" t="e">
        <f ca="1">+VALUE('Data Summary'!C198)</f>
        <v>#VALUE!</v>
      </c>
      <c r="D198" s="504" t="e">
        <f ca="1">+IF(AND(ISNUMBER(OFFSET('Water Data'!$D$4,0,10*ROW('Water Data'!D192))),'Data Summary'!BS198="Yes"),100-OFFSET('Water Data'!$D$4,0,10*ROW('Water Data'!D192)),NA())</f>
        <v>#N/A</v>
      </c>
      <c r="E198" s="504" t="e">
        <f ca="1">+IF(AND(ISNUMBER(OFFSET('Water Data'!$D$6,0,10*ROW('Water Data'!D192))),'Data Summary'!BT198="Yes"),OFFSET('Water Data'!$D$6,0,10*ROW('Water Data'!D192)),NA())</f>
        <v>#N/A</v>
      </c>
      <c r="F198" s="504" t="e">
        <f ca="1">+IF(AND(ISNUMBER(OFFSET('Water Data'!$D$9,0,10*ROW('Water Data'!D192))),'Data Summary'!BU198="Yes"),OFFSET('Water Data'!$D$9,0,10*ROW('Water Data'!D192)),NA())</f>
        <v>#N/A</v>
      </c>
      <c r="G198" s="504" t="e">
        <f ca="1">+IF(AND(ISNUMBER(OFFSET('Water Data'!$E$4,0,10*ROW('Water Data'!E192))),'Data Summary'!BV198="Yes"),100-OFFSET('Water Data'!$E$4,0,10*ROW('Water Data'!E192)),NA())</f>
        <v>#N/A</v>
      </c>
      <c r="H198" s="504" t="e">
        <f ca="1">+IF(AND(ISNUMBER(OFFSET('Water Data'!$E$6,0,10*ROW('Water Data'!E192))),'Data Summary'!BW198="Yes"),OFFSET('Water Data'!$E$6,0,10*ROW('Water Data'!E192)),NA())</f>
        <v>#N/A</v>
      </c>
      <c r="I198" s="504" t="e">
        <f ca="1">+IF(AND(ISNUMBER(OFFSET('Water Data'!$E$9,0,10*ROW('Water Data'!E192))),'Data Summary'!BX198="Yes"),OFFSET('Water Data'!$E$9,0,10*ROW('Water Data'!E192)),NA())</f>
        <v>#N/A</v>
      </c>
      <c r="J198" s="504" t="e">
        <f ca="1">+IF(AND(ISNUMBER(OFFSET('Water Data'!$F$4,0,10*ROW('Water Data'!F192))),'Data Summary'!BY198="Yes"),100-OFFSET('Water Data'!$F$4,0,10*ROW('Water Data'!F192)),NA())</f>
        <v>#N/A</v>
      </c>
      <c r="K198" s="504" t="e">
        <f ca="1">+IF(AND(ISNUMBER(OFFSET('Water Data'!$F$6,0,10*ROW('Water Data'!F192))),'Data Summary'!BZ198="Yes"),OFFSET('Water Data'!$F$6,0,10*ROW('Water Data'!F192)),NA())</f>
        <v>#N/A</v>
      </c>
      <c r="L198" s="504" t="e">
        <f ca="1">+IF(AND(ISNUMBER(OFFSET('Water Data'!$F$9,0,10*ROW('Water Data'!F192))),'Data Summary'!CA198="Yes"),OFFSET('Water Data'!$F$9,0,10*ROW('Water Data'!F192)),NA())</f>
        <v>#N/A</v>
      </c>
      <c r="M198" s="504" t="e">
        <f ca="1">+IF(AND(ISNUMBER(OFFSET('Water Data'!$G$4,0,10*ROW('Water Data'!G192))),'Data Summary'!CB198="Yes"),100-OFFSET('Water Data'!$G$4,0,10*ROW('Water Data'!G192)),NA())</f>
        <v>#N/A</v>
      </c>
      <c r="N198" s="504" t="e">
        <f ca="1">+IF(AND(ISNUMBER(OFFSET('Water Data'!$G$6,0,10*ROW('Water Data'!G192))),'Data Summary'!CC198="Yes"),OFFSET('Water Data'!$G$6,0,10*ROW('Water Data'!G192)),NA())</f>
        <v>#N/A</v>
      </c>
      <c r="O198" s="504" t="e">
        <f ca="1">+IF(AND(ISNUMBER(OFFSET('Water Data'!$G$9,0,10*ROW('Water Data'!G192))),'Data Summary'!CD198="Yes"),OFFSET('Water Data'!$G$9,0,10*ROW('Water Data'!G192)),NA())</f>
        <v>#N/A</v>
      </c>
      <c r="P198" s="504" t="e">
        <f ca="1">+IF(AND(ISNUMBER(OFFSET('Water Data'!$H$4,0,10*ROW('Water Data'!H192))),'Data Summary'!CE198="Yes"),100-OFFSET('Water Data'!$H$4,0,10*ROW('Water Data'!H192)),NA())</f>
        <v>#N/A</v>
      </c>
      <c r="Q198" s="504" t="e">
        <f ca="1">+IF(AND(ISNUMBER(OFFSET('Water Data'!$H$6,0,10*ROW('Water Data'!H192))),'Data Summary'!CF198="Yes"),OFFSET('Water Data'!$H$6,0,10*ROW('Water Data'!H192)),NA())</f>
        <v>#N/A</v>
      </c>
      <c r="R198" s="504" t="e">
        <f ca="1">+IF(AND(ISNUMBER(OFFSET('Water Data'!$H$9,0,10*ROW('Water Data'!H192))),'Data Summary'!CG198="Yes"),OFFSET('Water Data'!$H$9,0,10*ROW('Water Data'!H192)),NA())</f>
        <v>#N/A</v>
      </c>
      <c r="S198" s="504" t="e">
        <f ca="1">+IF(AND(ISNUMBER(OFFSET('Water Data'!$I$4,0,10*ROW('Water Data'!I192))),'Data Summary'!CH198="Yes"),100-OFFSET('Water Data'!$I$4,0,10*ROW('Water Data'!I192)),NA())</f>
        <v>#N/A</v>
      </c>
      <c r="T198" s="504" t="e">
        <f ca="1">+IF(AND(ISNUMBER(OFFSET('Water Data'!$I$6,0,10*ROW('Water Data'!I192))),'Data Summary'!CI198="Yes"),OFFSET('Water Data'!$I$6,0,10*ROW('Water Data'!I192)),NA())</f>
        <v>#N/A</v>
      </c>
      <c r="U198" s="504" t="e">
        <f ca="1">+IF(AND(ISNUMBER(OFFSET('Water Data'!$I$9,0,10*ROW('Water Data'!I192))),'Data Summary'!CJ198="Yes"),OFFSET('Water Data'!$I$9,0,10*ROW('Water Data'!I192)),NA())</f>
        <v>#N/A</v>
      </c>
      <c r="V198" s="505" t="e">
        <f ca="1">+IF(AND(ISNUMBER(OFFSET('Sanitation Data'!$D$4,0,10*ROW('Sanitation Data'!D192))),'Data Summary'!CK198="Yes"),100-OFFSET('Sanitation Data'!$D$4,0,10*ROW('Sanitation Data'!D192)),NA())</f>
        <v>#N/A</v>
      </c>
      <c r="W198" s="505" t="e">
        <f ca="1">+IF(AND(ISNUMBER(OFFSET('Sanitation Data'!$D$6,0,10*ROW('Sanitation Data'!D192))),'Data Summary'!CL198="Yes"),OFFSET('Sanitation Data'!$D$6,0,10*ROW('Sanitation Data'!D192)),NA())</f>
        <v>#N/A</v>
      </c>
      <c r="X198" s="505" t="e">
        <f ca="1">+IF(AND(ISNUMBER(OFFSET('Sanitation Data'!$D$10,0,10*ROW('Sanitation Data'!D192))),'Data Summary'!CM198="Yes"),OFFSET('Sanitation Data'!$D$10,0,10*ROW('Sanitation Data'!D192)),NA())</f>
        <v>#N/A</v>
      </c>
      <c r="Y198" s="505" t="e">
        <f ca="1">+IF(AND(ISNUMBER(OFFSET('Sanitation Data'!$D$11,0,10*ROW('Sanitation Data'!D192))),'Data Summary'!CN198="Yes"),OFFSET('Sanitation Data'!$D$11,0,10*ROW('Sanitation Data'!D192)),NA())</f>
        <v>#N/A</v>
      </c>
      <c r="Z198" s="505" t="e">
        <f ca="1">+IF(AND(ISNUMBER(OFFSET('Sanitation Data'!$D$12,0,10*ROW('Sanitation Data'!D192))),'Data Summary'!CO198="Yes"),OFFSET('Sanitation Data'!$D$12,0,10*ROW('Sanitation Data'!D192)),NA())</f>
        <v>#N/A</v>
      </c>
      <c r="AA198" s="505" t="e">
        <f ca="1">+IF(AND(ISNUMBER(OFFSET('Sanitation Data'!$E$4,0,10*ROW('Sanitation Data'!E192))),'Data Summary'!CP198="Yes"),100-OFFSET('Sanitation Data'!$E$4,0,10*ROW('Sanitation Data'!E192)),NA())</f>
        <v>#N/A</v>
      </c>
      <c r="AB198" s="505" t="e">
        <f ca="1">+IF(AND(ISNUMBER(OFFSET('Sanitation Data'!$E$6,0,10*ROW('Sanitation Data'!E192))),'Data Summary'!CQ198="Yes"),OFFSET('Sanitation Data'!$E$6,0,10*ROW('Sanitation Data'!E192)),NA())</f>
        <v>#N/A</v>
      </c>
      <c r="AC198" s="505" t="e">
        <f ca="1">+IF(AND(ISNUMBER(OFFSET('Sanitation Data'!$E$10,0,10*ROW('Sanitation Data'!E192))),'Data Summary'!CR198="Yes"),OFFSET('Sanitation Data'!$E$10,0,10*ROW('Sanitation Data'!E192)),NA())</f>
        <v>#N/A</v>
      </c>
      <c r="AD198" s="505" t="e">
        <f ca="1">+IF(AND(ISNUMBER(OFFSET('Sanitation Data'!$E$11,0,10*ROW('Sanitation Data'!E192))),'Data Summary'!CS198="Yes"),OFFSET('Sanitation Data'!$E$11,0,10*ROW('Sanitation Data'!E192)),NA())</f>
        <v>#N/A</v>
      </c>
      <c r="AE198" s="505" t="e">
        <f ca="1">+IF(AND(ISNUMBER(OFFSET('Sanitation Data'!$E$12,0,10*ROW('Sanitation Data'!E192))),'Data Summary'!CT198="Yes"),OFFSET('Sanitation Data'!$E$12,0,10*ROW('Sanitation Data'!E192)),NA())</f>
        <v>#N/A</v>
      </c>
      <c r="AF198" s="505" t="e">
        <f ca="1">+IF(AND(ISNUMBER(OFFSET('Sanitation Data'!$F$4,0,10*ROW('Sanitation Data'!F192))),'Data Summary'!CU198="Yes"),100-OFFSET('Sanitation Data'!$F$4,0,10*ROW('Sanitation Data'!F192)),NA())</f>
        <v>#N/A</v>
      </c>
      <c r="AG198" s="505" t="e">
        <f ca="1">+IF(AND(ISNUMBER(OFFSET('Sanitation Data'!$F$6,0,10*ROW('Sanitation Data'!F192))),'Data Summary'!CV198="Yes"),OFFSET('Sanitation Data'!$F$6,0,10*ROW('Sanitation Data'!F192)),NA())</f>
        <v>#N/A</v>
      </c>
      <c r="AH198" s="505" t="e">
        <f ca="1">+IF(AND(ISNUMBER(OFFSET('Sanitation Data'!$F$10,0,10*ROW('Sanitation Data'!F192))),'Data Summary'!CW198="Yes"),OFFSET('Sanitation Data'!$F$10,0,10*ROW('Sanitation Data'!F192)),NA())</f>
        <v>#N/A</v>
      </c>
      <c r="AI198" s="505" t="e">
        <f ca="1">+IF(AND(ISNUMBER(OFFSET('Sanitation Data'!$F$11,0,10*ROW('Sanitation Data'!F192))),'Data Summary'!CX198="Yes"),OFFSET('Sanitation Data'!$F$11,0,10*ROW('Sanitation Data'!F192)),NA())</f>
        <v>#N/A</v>
      </c>
      <c r="AJ198" s="505" t="e">
        <f ca="1">+IF(AND(ISNUMBER(OFFSET('Sanitation Data'!$F$12,0,10*ROW('Sanitation Data'!F192))),'Data Summary'!CY198="Yes"),OFFSET('Sanitation Data'!$F$12,0,10*ROW('Sanitation Data'!F192)),NA())</f>
        <v>#N/A</v>
      </c>
      <c r="AK198" s="505" t="e">
        <f ca="1">+IF(AND(ISNUMBER(OFFSET('Sanitation Data'!$G$4,0,10*ROW('Sanitation Data'!G192))),'Data Summary'!CZ198="Yes"),100-OFFSET('Sanitation Data'!$G$4,0,10*ROW('Sanitation Data'!G192)),NA())</f>
        <v>#N/A</v>
      </c>
      <c r="AL198" s="505" t="e">
        <f ca="1">+IF(AND(ISNUMBER(OFFSET('Sanitation Data'!$G$6,0,10*ROW('Sanitation Data'!G192))),'Data Summary'!DA198="Yes"),OFFSET('Sanitation Data'!$G$6,0,10*ROW('Sanitation Data'!G192)),NA())</f>
        <v>#N/A</v>
      </c>
      <c r="AM198" s="505" t="e">
        <f ca="1">+IF(AND(ISNUMBER(OFFSET('Sanitation Data'!$G$10,0,10*ROW('Sanitation Data'!G192))),'Data Summary'!DB198="Yes"),OFFSET('Sanitation Data'!$G$10,0,10*ROW('Sanitation Data'!G192)),NA())</f>
        <v>#N/A</v>
      </c>
      <c r="AN198" s="505" t="e">
        <f ca="1">+IF(AND(ISNUMBER(OFFSET('Sanitation Data'!$G$11,0,10*ROW('Sanitation Data'!G192))),'Data Summary'!DC198="Yes"),OFFSET('Sanitation Data'!$G$11,0,10*ROW('Sanitation Data'!G192)),NA())</f>
        <v>#N/A</v>
      </c>
      <c r="AO198" s="505" t="e">
        <f ca="1">+IF(AND(ISNUMBER(OFFSET('Sanitation Data'!$G$12,0,10*ROW('Sanitation Data'!G192))),'Data Summary'!DD198="Yes"),OFFSET('Sanitation Data'!$G$12,0,10*ROW('Sanitation Data'!G192)),NA())</f>
        <v>#N/A</v>
      </c>
      <c r="AP198" s="505" t="e">
        <f ca="1">+IF(AND(ISNUMBER(OFFSET('Sanitation Data'!$H$4,0,10*ROW('Sanitation Data'!H192))),'Data Summary'!DE198="Yes"),100-OFFSET('Sanitation Data'!$H$4,0,10*ROW('Sanitation Data'!H192)),NA())</f>
        <v>#N/A</v>
      </c>
      <c r="AQ198" s="505" t="e">
        <f ca="1">+IF(AND(ISNUMBER(OFFSET('Sanitation Data'!$H$6,0,10*ROW('Sanitation Data'!H192))),'Data Summary'!DF198="Yes"),OFFSET('Sanitation Data'!$H$6,0,10*ROW('Sanitation Data'!H192)),NA())</f>
        <v>#N/A</v>
      </c>
      <c r="AR198" s="505" t="e">
        <f ca="1">+IF(AND(ISNUMBER(OFFSET('Sanitation Data'!$H$10,0,10*ROW('Sanitation Data'!H192))),'Data Summary'!DG198="Yes"),OFFSET('Sanitation Data'!$H$10,0,10*ROW('Sanitation Data'!H192)),NA())</f>
        <v>#N/A</v>
      </c>
      <c r="AS198" s="505" t="e">
        <f ca="1">+IF(AND(ISNUMBER(OFFSET('Sanitation Data'!$H$11,0,10*ROW('Sanitation Data'!H192))),'Data Summary'!DH198="Yes"),OFFSET('Sanitation Data'!$H$11,0,10*ROW('Sanitation Data'!H192)),NA())</f>
        <v>#N/A</v>
      </c>
      <c r="AT198" s="505" t="e">
        <f ca="1">+IF(AND(ISNUMBER(OFFSET('Sanitation Data'!$H$12,0,10*ROW('Sanitation Data'!H192))),'Data Summary'!DI198="Yes"),OFFSET('Sanitation Data'!$H$12,0,10*ROW('Sanitation Data'!H192)),NA())</f>
        <v>#N/A</v>
      </c>
      <c r="AU198" s="505" t="e">
        <f ca="1">+IF(AND(ISNUMBER(OFFSET('Sanitation Data'!$I$4,0,10*ROW('Sanitation Data'!I192))),'Data Summary'!DJ198="Yes"),100-OFFSET('Sanitation Data'!$I$4,0,10*ROW('Sanitation Data'!I192)),NA())</f>
        <v>#N/A</v>
      </c>
      <c r="AV198" s="505" t="e">
        <f ca="1">+IF(AND(ISNUMBER(OFFSET('Sanitation Data'!$I$6,0,10*ROW('Sanitation Data'!I192))),'Data Summary'!DK198="Yes"),OFFSET('Sanitation Data'!$I$6,0,10*ROW('Sanitation Data'!I192)),NA())</f>
        <v>#N/A</v>
      </c>
      <c r="AW198" s="505" t="e">
        <f ca="1">+IF(AND(ISNUMBER(OFFSET('Sanitation Data'!$I$10,0,10*ROW('Sanitation Data'!I192))),'Data Summary'!DL198="Yes"),OFFSET('Sanitation Data'!$I$10,0,10*ROW('Sanitation Data'!I192)),NA())</f>
        <v>#N/A</v>
      </c>
      <c r="AX198" s="505" t="e">
        <f ca="1">+IF(AND(ISNUMBER(OFFSET('Sanitation Data'!$I$11,0,10*ROW('Sanitation Data'!I192))),'Data Summary'!DM198="Yes"),OFFSET('Sanitation Data'!$I$11,0,10*ROW('Sanitation Data'!I192)),NA())</f>
        <v>#N/A</v>
      </c>
      <c r="AY198" s="505" t="e">
        <f ca="1">+IF(AND(ISNUMBER(OFFSET('Sanitation Data'!$I$12,0,10*ROW('Sanitation Data'!I192))),'Data Summary'!DN198="Yes"),OFFSET('Sanitation Data'!$I$12,0,10*ROW('Sanitation Data'!I192)),NA())</f>
        <v>#N/A</v>
      </c>
      <c r="AZ198" s="506" t="e">
        <f ca="1">+IF(AND(ISNUMBER(OFFSET('Hygiene Data'!$D$5,0,10*ROW('Hygiene Data'!D192))),'Data Summary'!DO198="Yes"),OFFSET('Hygiene Data'!$D$5,0,10*ROW('Hygiene Data'!D192)),NA())</f>
        <v>#N/A</v>
      </c>
      <c r="BA198" s="506" t="e">
        <f ca="1">+IF(AND(ISNUMBER(OFFSET('Hygiene Data'!$D$7,0,10*ROW('Hygiene Data'!D192))),'Data Summary'!DP198="Yes"),OFFSET('Hygiene Data'!$D$7,0,10*ROW('Hygiene Data'!D192)),NA())</f>
        <v>#N/A</v>
      </c>
      <c r="BB198" s="506" t="e">
        <f ca="1">+IF(AND(ISNUMBER(OFFSET('Hygiene Data'!$D$9,0,10*ROW('Hygiene Data'!D192))),'Data Summary'!DQ198="Yes"),OFFSET('Hygiene Data'!$D$9,0,10*ROW('Hygiene Data'!D192)),NA())</f>
        <v>#N/A</v>
      </c>
      <c r="BC198" s="506" t="e">
        <f ca="1">+IF(AND(ISNUMBER(OFFSET('Hygiene Data'!$E$5,0,10*ROW('Hygiene Data'!E192))),'Data Summary'!DR198="Yes"),OFFSET('Hygiene Data'!$E$5,0,10*ROW('Hygiene Data'!E192)),NA())</f>
        <v>#N/A</v>
      </c>
      <c r="BD198" s="506" t="e">
        <f ca="1">+IF(AND(ISNUMBER(OFFSET('Hygiene Data'!$E$7,0,10*ROW('Hygiene Data'!E192))),'Data Summary'!DS198="Yes"),OFFSET('Hygiene Data'!$E$7,0,10*ROW('Hygiene Data'!E192)),NA())</f>
        <v>#N/A</v>
      </c>
      <c r="BE198" s="506" t="e">
        <f ca="1">+IF(AND(ISNUMBER(OFFSET('Hygiene Data'!$E$9,0,10*ROW('Hygiene Data'!E192))),'Data Summary'!DT198="Yes"),OFFSET('Hygiene Data'!$E$9,0,10*ROW('Hygiene Data'!E192)),NA())</f>
        <v>#N/A</v>
      </c>
      <c r="BF198" s="506" t="e">
        <f ca="1">+IF(AND(ISNUMBER(OFFSET('Hygiene Data'!$F$5,0,10*ROW('Hygiene Data'!F192))),'Data Summary'!DU198="Yes"),OFFSET('Hygiene Data'!$F$5,0,10*ROW('Hygiene Data'!F192)),NA())</f>
        <v>#N/A</v>
      </c>
      <c r="BG198" s="506" t="e">
        <f ca="1">+IF(AND(ISNUMBER(OFFSET('Hygiene Data'!$F$7,0,10*ROW('Hygiene Data'!F192))),'Data Summary'!DV198="Yes"),OFFSET('Hygiene Data'!$F$7,0,10*ROW('Hygiene Data'!F192)),NA())</f>
        <v>#N/A</v>
      </c>
      <c r="BH198" s="506" t="e">
        <f ca="1">+IF(AND(ISNUMBER(OFFSET('Hygiene Data'!$F$9,0,10*ROW('Hygiene Data'!F192))),'Data Summary'!DW198="Yes"),OFFSET('Hygiene Data'!$F$9,0,10*ROW('Hygiene Data'!F192)),NA())</f>
        <v>#N/A</v>
      </c>
      <c r="BI198" s="506" t="e">
        <f ca="1">+IF(AND(ISNUMBER(OFFSET('Hygiene Data'!$G$5,0,10*ROW('Hygiene Data'!G192))),'Data Summary'!DX198="Yes"),OFFSET('Hygiene Data'!$G$5,0,10*ROW('Hygiene Data'!G192)),NA())</f>
        <v>#N/A</v>
      </c>
      <c r="BJ198" s="506" t="e">
        <f ca="1">+IF(AND(ISNUMBER(OFFSET('Hygiene Data'!$G$7,0,10*ROW('Hygiene Data'!G192))),'Data Summary'!DY198="Yes"),OFFSET('Hygiene Data'!$G$7,0,10*ROW('Hygiene Data'!G192)),NA())</f>
        <v>#N/A</v>
      </c>
      <c r="BK198" s="506" t="e">
        <f ca="1">+IF(AND(ISNUMBER(OFFSET('Hygiene Data'!$G$9,0,10*ROW('Hygiene Data'!G192))),'Data Summary'!DZ198="Yes"),OFFSET('Hygiene Data'!$G$9,0,10*ROW('Hygiene Data'!G192)),NA())</f>
        <v>#N/A</v>
      </c>
      <c r="BL198" s="506" t="e">
        <f ca="1">+IF(AND(ISNUMBER(OFFSET('Hygiene Data'!$H$5,0,10*ROW('Hygiene Data'!H192))),'Data Summary'!EA198="Yes"),OFFSET('Hygiene Data'!$H$5,0,10*ROW('Hygiene Data'!H192)),NA())</f>
        <v>#N/A</v>
      </c>
      <c r="BM198" s="506" t="e">
        <f ca="1">+IF(AND(ISNUMBER(OFFSET('Hygiene Data'!$H$7,0,10*ROW('Hygiene Data'!H192))),'Data Summary'!EB198="Yes"),OFFSET('Hygiene Data'!$H$7,0,10*ROW('Hygiene Data'!H192)),NA())</f>
        <v>#N/A</v>
      </c>
      <c r="BN198" s="506" t="e">
        <f ca="1">+IF(AND(ISNUMBER(OFFSET('Hygiene Data'!$H$9,0,10*ROW('Hygiene Data'!H192))),'Data Summary'!EC198="Yes"),OFFSET('Hygiene Data'!$H$9,0,10*ROW('Hygiene Data'!H192)),NA())</f>
        <v>#N/A</v>
      </c>
      <c r="BO198" s="506" t="e">
        <f ca="1">+IF(AND(ISNUMBER(OFFSET('Hygiene Data'!$I$5,0,10*ROW('Hygiene Data'!I192))),'Data Summary'!ED198="Yes"),OFFSET('Hygiene Data'!$I$5,0,10*ROW('Hygiene Data'!I192)),NA())</f>
        <v>#N/A</v>
      </c>
      <c r="BP198" s="506" t="e">
        <f ca="1">+IF(AND(ISNUMBER(OFFSET('Hygiene Data'!$I$7,0,10*ROW('Hygiene Data'!I192))),'Data Summary'!EE198="Yes"),OFFSET('Hygiene Data'!$I$7,0,10*ROW('Hygiene Data'!I192)),NA())</f>
        <v>#N/A</v>
      </c>
      <c r="BQ198" s="506" t="e">
        <f ca="1">+IF(AND(ISNUMBER(OFFSET('Hygiene Data'!$I$9,0,10*ROW('Hygiene Data'!I192))),'Data Summary'!EF198="Yes"),OFFSET('Hygiene Data'!$I$9,0,10*ROW('Hygiene Data'!I192)),NA())</f>
        <v>#N/A</v>
      </c>
    </row>
    <row r="199" spans="1:69" x14ac:dyDescent="0.25">
      <c r="A199" s="502" t="e">
        <f ca="1">+RIGHT('Data Summary'!A199,LEN('Data Summary'!A199)-9)</f>
        <v>#VALUE!</v>
      </c>
      <c r="B199" s="476" t="str">
        <f ca="1">+IF(ISTEXT('Data Summary'!B199),'Data Summary'!B199,"")</f>
        <v/>
      </c>
      <c r="C199" s="503" t="e">
        <f ca="1">+VALUE('Data Summary'!C199)</f>
        <v>#VALUE!</v>
      </c>
      <c r="D199" s="504" t="e">
        <f ca="1">+IF(AND(ISNUMBER(OFFSET('Water Data'!$D$4,0,10*ROW('Water Data'!D193))),'Data Summary'!BS199="Yes"),100-OFFSET('Water Data'!$D$4,0,10*ROW('Water Data'!D193)),NA())</f>
        <v>#N/A</v>
      </c>
      <c r="E199" s="504" t="e">
        <f ca="1">+IF(AND(ISNUMBER(OFFSET('Water Data'!$D$6,0,10*ROW('Water Data'!D193))),'Data Summary'!BT199="Yes"),OFFSET('Water Data'!$D$6,0,10*ROW('Water Data'!D193)),NA())</f>
        <v>#N/A</v>
      </c>
      <c r="F199" s="504" t="e">
        <f ca="1">+IF(AND(ISNUMBER(OFFSET('Water Data'!$D$9,0,10*ROW('Water Data'!D193))),'Data Summary'!BU199="Yes"),OFFSET('Water Data'!$D$9,0,10*ROW('Water Data'!D193)),NA())</f>
        <v>#N/A</v>
      </c>
      <c r="G199" s="504" t="e">
        <f ca="1">+IF(AND(ISNUMBER(OFFSET('Water Data'!$E$4,0,10*ROW('Water Data'!E193))),'Data Summary'!BV199="Yes"),100-OFFSET('Water Data'!$E$4,0,10*ROW('Water Data'!E193)),NA())</f>
        <v>#N/A</v>
      </c>
      <c r="H199" s="504" t="e">
        <f ca="1">+IF(AND(ISNUMBER(OFFSET('Water Data'!$E$6,0,10*ROW('Water Data'!E193))),'Data Summary'!BW199="Yes"),OFFSET('Water Data'!$E$6,0,10*ROW('Water Data'!E193)),NA())</f>
        <v>#N/A</v>
      </c>
      <c r="I199" s="504" t="e">
        <f ca="1">+IF(AND(ISNUMBER(OFFSET('Water Data'!$E$9,0,10*ROW('Water Data'!E193))),'Data Summary'!BX199="Yes"),OFFSET('Water Data'!$E$9,0,10*ROW('Water Data'!E193)),NA())</f>
        <v>#N/A</v>
      </c>
      <c r="J199" s="504" t="e">
        <f ca="1">+IF(AND(ISNUMBER(OFFSET('Water Data'!$F$4,0,10*ROW('Water Data'!F193))),'Data Summary'!BY199="Yes"),100-OFFSET('Water Data'!$F$4,0,10*ROW('Water Data'!F193)),NA())</f>
        <v>#N/A</v>
      </c>
      <c r="K199" s="504" t="e">
        <f ca="1">+IF(AND(ISNUMBER(OFFSET('Water Data'!$F$6,0,10*ROW('Water Data'!F193))),'Data Summary'!BZ199="Yes"),OFFSET('Water Data'!$F$6,0,10*ROW('Water Data'!F193)),NA())</f>
        <v>#N/A</v>
      </c>
      <c r="L199" s="504" t="e">
        <f ca="1">+IF(AND(ISNUMBER(OFFSET('Water Data'!$F$9,0,10*ROW('Water Data'!F193))),'Data Summary'!CA199="Yes"),OFFSET('Water Data'!$F$9,0,10*ROW('Water Data'!F193)),NA())</f>
        <v>#N/A</v>
      </c>
      <c r="M199" s="504" t="e">
        <f ca="1">+IF(AND(ISNUMBER(OFFSET('Water Data'!$G$4,0,10*ROW('Water Data'!G193))),'Data Summary'!CB199="Yes"),100-OFFSET('Water Data'!$G$4,0,10*ROW('Water Data'!G193)),NA())</f>
        <v>#N/A</v>
      </c>
      <c r="N199" s="504" t="e">
        <f ca="1">+IF(AND(ISNUMBER(OFFSET('Water Data'!$G$6,0,10*ROW('Water Data'!G193))),'Data Summary'!CC199="Yes"),OFFSET('Water Data'!$G$6,0,10*ROW('Water Data'!G193)),NA())</f>
        <v>#N/A</v>
      </c>
      <c r="O199" s="504" t="e">
        <f ca="1">+IF(AND(ISNUMBER(OFFSET('Water Data'!$G$9,0,10*ROW('Water Data'!G193))),'Data Summary'!CD199="Yes"),OFFSET('Water Data'!$G$9,0,10*ROW('Water Data'!G193)),NA())</f>
        <v>#N/A</v>
      </c>
      <c r="P199" s="504" t="e">
        <f ca="1">+IF(AND(ISNUMBER(OFFSET('Water Data'!$H$4,0,10*ROW('Water Data'!H193))),'Data Summary'!CE199="Yes"),100-OFFSET('Water Data'!$H$4,0,10*ROW('Water Data'!H193)),NA())</f>
        <v>#N/A</v>
      </c>
      <c r="Q199" s="504" t="e">
        <f ca="1">+IF(AND(ISNUMBER(OFFSET('Water Data'!$H$6,0,10*ROW('Water Data'!H193))),'Data Summary'!CF199="Yes"),OFFSET('Water Data'!$H$6,0,10*ROW('Water Data'!H193)),NA())</f>
        <v>#N/A</v>
      </c>
      <c r="R199" s="504" t="e">
        <f ca="1">+IF(AND(ISNUMBER(OFFSET('Water Data'!$H$9,0,10*ROW('Water Data'!H193))),'Data Summary'!CG199="Yes"),OFFSET('Water Data'!$H$9,0,10*ROW('Water Data'!H193)),NA())</f>
        <v>#N/A</v>
      </c>
      <c r="S199" s="504" t="e">
        <f ca="1">+IF(AND(ISNUMBER(OFFSET('Water Data'!$I$4,0,10*ROW('Water Data'!I193))),'Data Summary'!CH199="Yes"),100-OFFSET('Water Data'!$I$4,0,10*ROW('Water Data'!I193)),NA())</f>
        <v>#N/A</v>
      </c>
      <c r="T199" s="504" t="e">
        <f ca="1">+IF(AND(ISNUMBER(OFFSET('Water Data'!$I$6,0,10*ROW('Water Data'!I193))),'Data Summary'!CI199="Yes"),OFFSET('Water Data'!$I$6,0,10*ROW('Water Data'!I193)),NA())</f>
        <v>#N/A</v>
      </c>
      <c r="U199" s="504" t="e">
        <f ca="1">+IF(AND(ISNUMBER(OFFSET('Water Data'!$I$9,0,10*ROW('Water Data'!I193))),'Data Summary'!CJ199="Yes"),OFFSET('Water Data'!$I$9,0,10*ROW('Water Data'!I193)),NA())</f>
        <v>#N/A</v>
      </c>
      <c r="V199" s="505" t="e">
        <f ca="1">+IF(AND(ISNUMBER(OFFSET('Sanitation Data'!$D$4,0,10*ROW('Sanitation Data'!D193))),'Data Summary'!CK199="Yes"),100-OFFSET('Sanitation Data'!$D$4,0,10*ROW('Sanitation Data'!D193)),NA())</f>
        <v>#N/A</v>
      </c>
      <c r="W199" s="505" t="e">
        <f ca="1">+IF(AND(ISNUMBER(OFFSET('Sanitation Data'!$D$6,0,10*ROW('Sanitation Data'!D193))),'Data Summary'!CL199="Yes"),OFFSET('Sanitation Data'!$D$6,0,10*ROW('Sanitation Data'!D193)),NA())</f>
        <v>#N/A</v>
      </c>
      <c r="X199" s="505" t="e">
        <f ca="1">+IF(AND(ISNUMBER(OFFSET('Sanitation Data'!$D$10,0,10*ROW('Sanitation Data'!D193))),'Data Summary'!CM199="Yes"),OFFSET('Sanitation Data'!$D$10,0,10*ROW('Sanitation Data'!D193)),NA())</f>
        <v>#N/A</v>
      </c>
      <c r="Y199" s="505" t="e">
        <f ca="1">+IF(AND(ISNUMBER(OFFSET('Sanitation Data'!$D$11,0,10*ROW('Sanitation Data'!D193))),'Data Summary'!CN199="Yes"),OFFSET('Sanitation Data'!$D$11,0,10*ROW('Sanitation Data'!D193)),NA())</f>
        <v>#N/A</v>
      </c>
      <c r="Z199" s="505" t="e">
        <f ca="1">+IF(AND(ISNUMBER(OFFSET('Sanitation Data'!$D$12,0,10*ROW('Sanitation Data'!D193))),'Data Summary'!CO199="Yes"),OFFSET('Sanitation Data'!$D$12,0,10*ROW('Sanitation Data'!D193)),NA())</f>
        <v>#N/A</v>
      </c>
      <c r="AA199" s="505" t="e">
        <f ca="1">+IF(AND(ISNUMBER(OFFSET('Sanitation Data'!$E$4,0,10*ROW('Sanitation Data'!E193))),'Data Summary'!CP199="Yes"),100-OFFSET('Sanitation Data'!$E$4,0,10*ROW('Sanitation Data'!E193)),NA())</f>
        <v>#N/A</v>
      </c>
      <c r="AB199" s="505" t="e">
        <f ca="1">+IF(AND(ISNUMBER(OFFSET('Sanitation Data'!$E$6,0,10*ROW('Sanitation Data'!E193))),'Data Summary'!CQ199="Yes"),OFFSET('Sanitation Data'!$E$6,0,10*ROW('Sanitation Data'!E193)),NA())</f>
        <v>#N/A</v>
      </c>
      <c r="AC199" s="505" t="e">
        <f ca="1">+IF(AND(ISNUMBER(OFFSET('Sanitation Data'!$E$10,0,10*ROW('Sanitation Data'!E193))),'Data Summary'!CR199="Yes"),OFFSET('Sanitation Data'!$E$10,0,10*ROW('Sanitation Data'!E193)),NA())</f>
        <v>#N/A</v>
      </c>
      <c r="AD199" s="505" t="e">
        <f ca="1">+IF(AND(ISNUMBER(OFFSET('Sanitation Data'!$E$11,0,10*ROW('Sanitation Data'!E193))),'Data Summary'!CS199="Yes"),OFFSET('Sanitation Data'!$E$11,0,10*ROW('Sanitation Data'!E193)),NA())</f>
        <v>#N/A</v>
      </c>
      <c r="AE199" s="505" t="e">
        <f ca="1">+IF(AND(ISNUMBER(OFFSET('Sanitation Data'!$E$12,0,10*ROW('Sanitation Data'!E193))),'Data Summary'!CT199="Yes"),OFFSET('Sanitation Data'!$E$12,0,10*ROW('Sanitation Data'!E193)),NA())</f>
        <v>#N/A</v>
      </c>
      <c r="AF199" s="505" t="e">
        <f ca="1">+IF(AND(ISNUMBER(OFFSET('Sanitation Data'!$F$4,0,10*ROW('Sanitation Data'!F193))),'Data Summary'!CU199="Yes"),100-OFFSET('Sanitation Data'!$F$4,0,10*ROW('Sanitation Data'!F193)),NA())</f>
        <v>#N/A</v>
      </c>
      <c r="AG199" s="505" t="e">
        <f ca="1">+IF(AND(ISNUMBER(OFFSET('Sanitation Data'!$F$6,0,10*ROW('Sanitation Data'!F193))),'Data Summary'!CV199="Yes"),OFFSET('Sanitation Data'!$F$6,0,10*ROW('Sanitation Data'!F193)),NA())</f>
        <v>#N/A</v>
      </c>
      <c r="AH199" s="505" t="e">
        <f ca="1">+IF(AND(ISNUMBER(OFFSET('Sanitation Data'!$F$10,0,10*ROW('Sanitation Data'!F193))),'Data Summary'!CW199="Yes"),OFFSET('Sanitation Data'!$F$10,0,10*ROW('Sanitation Data'!F193)),NA())</f>
        <v>#N/A</v>
      </c>
      <c r="AI199" s="505" t="e">
        <f ca="1">+IF(AND(ISNUMBER(OFFSET('Sanitation Data'!$F$11,0,10*ROW('Sanitation Data'!F193))),'Data Summary'!CX199="Yes"),OFFSET('Sanitation Data'!$F$11,0,10*ROW('Sanitation Data'!F193)),NA())</f>
        <v>#N/A</v>
      </c>
      <c r="AJ199" s="505" t="e">
        <f ca="1">+IF(AND(ISNUMBER(OFFSET('Sanitation Data'!$F$12,0,10*ROW('Sanitation Data'!F193))),'Data Summary'!CY199="Yes"),OFFSET('Sanitation Data'!$F$12,0,10*ROW('Sanitation Data'!F193)),NA())</f>
        <v>#N/A</v>
      </c>
      <c r="AK199" s="505" t="e">
        <f ca="1">+IF(AND(ISNUMBER(OFFSET('Sanitation Data'!$G$4,0,10*ROW('Sanitation Data'!G193))),'Data Summary'!CZ199="Yes"),100-OFFSET('Sanitation Data'!$G$4,0,10*ROW('Sanitation Data'!G193)),NA())</f>
        <v>#N/A</v>
      </c>
      <c r="AL199" s="505" t="e">
        <f ca="1">+IF(AND(ISNUMBER(OFFSET('Sanitation Data'!$G$6,0,10*ROW('Sanitation Data'!G193))),'Data Summary'!DA199="Yes"),OFFSET('Sanitation Data'!$G$6,0,10*ROW('Sanitation Data'!G193)),NA())</f>
        <v>#N/A</v>
      </c>
      <c r="AM199" s="505" t="e">
        <f ca="1">+IF(AND(ISNUMBER(OFFSET('Sanitation Data'!$G$10,0,10*ROW('Sanitation Data'!G193))),'Data Summary'!DB199="Yes"),OFFSET('Sanitation Data'!$G$10,0,10*ROW('Sanitation Data'!G193)),NA())</f>
        <v>#N/A</v>
      </c>
      <c r="AN199" s="505" t="e">
        <f ca="1">+IF(AND(ISNUMBER(OFFSET('Sanitation Data'!$G$11,0,10*ROW('Sanitation Data'!G193))),'Data Summary'!DC199="Yes"),OFFSET('Sanitation Data'!$G$11,0,10*ROW('Sanitation Data'!G193)),NA())</f>
        <v>#N/A</v>
      </c>
      <c r="AO199" s="505" t="e">
        <f ca="1">+IF(AND(ISNUMBER(OFFSET('Sanitation Data'!$G$12,0,10*ROW('Sanitation Data'!G193))),'Data Summary'!DD199="Yes"),OFFSET('Sanitation Data'!$G$12,0,10*ROW('Sanitation Data'!G193)),NA())</f>
        <v>#N/A</v>
      </c>
      <c r="AP199" s="505" t="e">
        <f ca="1">+IF(AND(ISNUMBER(OFFSET('Sanitation Data'!$H$4,0,10*ROW('Sanitation Data'!H193))),'Data Summary'!DE199="Yes"),100-OFFSET('Sanitation Data'!$H$4,0,10*ROW('Sanitation Data'!H193)),NA())</f>
        <v>#N/A</v>
      </c>
      <c r="AQ199" s="505" t="e">
        <f ca="1">+IF(AND(ISNUMBER(OFFSET('Sanitation Data'!$H$6,0,10*ROW('Sanitation Data'!H193))),'Data Summary'!DF199="Yes"),OFFSET('Sanitation Data'!$H$6,0,10*ROW('Sanitation Data'!H193)),NA())</f>
        <v>#N/A</v>
      </c>
      <c r="AR199" s="505" t="e">
        <f ca="1">+IF(AND(ISNUMBER(OFFSET('Sanitation Data'!$H$10,0,10*ROW('Sanitation Data'!H193))),'Data Summary'!DG199="Yes"),OFFSET('Sanitation Data'!$H$10,0,10*ROW('Sanitation Data'!H193)),NA())</f>
        <v>#N/A</v>
      </c>
      <c r="AS199" s="505" t="e">
        <f ca="1">+IF(AND(ISNUMBER(OFFSET('Sanitation Data'!$H$11,0,10*ROW('Sanitation Data'!H193))),'Data Summary'!DH199="Yes"),OFFSET('Sanitation Data'!$H$11,0,10*ROW('Sanitation Data'!H193)),NA())</f>
        <v>#N/A</v>
      </c>
      <c r="AT199" s="505" t="e">
        <f ca="1">+IF(AND(ISNUMBER(OFFSET('Sanitation Data'!$H$12,0,10*ROW('Sanitation Data'!H193))),'Data Summary'!DI199="Yes"),OFFSET('Sanitation Data'!$H$12,0,10*ROW('Sanitation Data'!H193)),NA())</f>
        <v>#N/A</v>
      </c>
      <c r="AU199" s="505" t="e">
        <f ca="1">+IF(AND(ISNUMBER(OFFSET('Sanitation Data'!$I$4,0,10*ROW('Sanitation Data'!I193))),'Data Summary'!DJ199="Yes"),100-OFFSET('Sanitation Data'!$I$4,0,10*ROW('Sanitation Data'!I193)),NA())</f>
        <v>#N/A</v>
      </c>
      <c r="AV199" s="505" t="e">
        <f ca="1">+IF(AND(ISNUMBER(OFFSET('Sanitation Data'!$I$6,0,10*ROW('Sanitation Data'!I193))),'Data Summary'!DK199="Yes"),OFFSET('Sanitation Data'!$I$6,0,10*ROW('Sanitation Data'!I193)),NA())</f>
        <v>#N/A</v>
      </c>
      <c r="AW199" s="505" t="e">
        <f ca="1">+IF(AND(ISNUMBER(OFFSET('Sanitation Data'!$I$10,0,10*ROW('Sanitation Data'!I193))),'Data Summary'!DL199="Yes"),OFFSET('Sanitation Data'!$I$10,0,10*ROW('Sanitation Data'!I193)),NA())</f>
        <v>#N/A</v>
      </c>
      <c r="AX199" s="505" t="e">
        <f ca="1">+IF(AND(ISNUMBER(OFFSET('Sanitation Data'!$I$11,0,10*ROW('Sanitation Data'!I193))),'Data Summary'!DM199="Yes"),OFFSET('Sanitation Data'!$I$11,0,10*ROW('Sanitation Data'!I193)),NA())</f>
        <v>#N/A</v>
      </c>
      <c r="AY199" s="505" t="e">
        <f ca="1">+IF(AND(ISNUMBER(OFFSET('Sanitation Data'!$I$12,0,10*ROW('Sanitation Data'!I193))),'Data Summary'!DN199="Yes"),OFFSET('Sanitation Data'!$I$12,0,10*ROW('Sanitation Data'!I193)),NA())</f>
        <v>#N/A</v>
      </c>
      <c r="AZ199" s="506" t="e">
        <f ca="1">+IF(AND(ISNUMBER(OFFSET('Hygiene Data'!$D$5,0,10*ROW('Hygiene Data'!D193))),'Data Summary'!DO199="Yes"),OFFSET('Hygiene Data'!$D$5,0,10*ROW('Hygiene Data'!D193)),NA())</f>
        <v>#N/A</v>
      </c>
      <c r="BA199" s="506" t="e">
        <f ca="1">+IF(AND(ISNUMBER(OFFSET('Hygiene Data'!$D$7,0,10*ROW('Hygiene Data'!D193))),'Data Summary'!DP199="Yes"),OFFSET('Hygiene Data'!$D$7,0,10*ROW('Hygiene Data'!D193)),NA())</f>
        <v>#N/A</v>
      </c>
      <c r="BB199" s="506" t="e">
        <f ca="1">+IF(AND(ISNUMBER(OFFSET('Hygiene Data'!$D$9,0,10*ROW('Hygiene Data'!D193))),'Data Summary'!DQ199="Yes"),OFFSET('Hygiene Data'!$D$9,0,10*ROW('Hygiene Data'!D193)),NA())</f>
        <v>#N/A</v>
      </c>
      <c r="BC199" s="506" t="e">
        <f ca="1">+IF(AND(ISNUMBER(OFFSET('Hygiene Data'!$E$5,0,10*ROW('Hygiene Data'!E193))),'Data Summary'!DR199="Yes"),OFFSET('Hygiene Data'!$E$5,0,10*ROW('Hygiene Data'!E193)),NA())</f>
        <v>#N/A</v>
      </c>
      <c r="BD199" s="506" t="e">
        <f ca="1">+IF(AND(ISNUMBER(OFFSET('Hygiene Data'!$E$7,0,10*ROW('Hygiene Data'!E193))),'Data Summary'!DS199="Yes"),OFFSET('Hygiene Data'!$E$7,0,10*ROW('Hygiene Data'!E193)),NA())</f>
        <v>#N/A</v>
      </c>
      <c r="BE199" s="506" t="e">
        <f ca="1">+IF(AND(ISNUMBER(OFFSET('Hygiene Data'!$E$9,0,10*ROW('Hygiene Data'!E193))),'Data Summary'!DT199="Yes"),OFFSET('Hygiene Data'!$E$9,0,10*ROW('Hygiene Data'!E193)),NA())</f>
        <v>#N/A</v>
      </c>
      <c r="BF199" s="506" t="e">
        <f ca="1">+IF(AND(ISNUMBER(OFFSET('Hygiene Data'!$F$5,0,10*ROW('Hygiene Data'!F193))),'Data Summary'!DU199="Yes"),OFFSET('Hygiene Data'!$F$5,0,10*ROW('Hygiene Data'!F193)),NA())</f>
        <v>#N/A</v>
      </c>
      <c r="BG199" s="506" t="e">
        <f ca="1">+IF(AND(ISNUMBER(OFFSET('Hygiene Data'!$F$7,0,10*ROW('Hygiene Data'!F193))),'Data Summary'!DV199="Yes"),OFFSET('Hygiene Data'!$F$7,0,10*ROW('Hygiene Data'!F193)),NA())</f>
        <v>#N/A</v>
      </c>
      <c r="BH199" s="506" t="e">
        <f ca="1">+IF(AND(ISNUMBER(OFFSET('Hygiene Data'!$F$9,0,10*ROW('Hygiene Data'!F193))),'Data Summary'!DW199="Yes"),OFFSET('Hygiene Data'!$F$9,0,10*ROW('Hygiene Data'!F193)),NA())</f>
        <v>#N/A</v>
      </c>
      <c r="BI199" s="506" t="e">
        <f ca="1">+IF(AND(ISNUMBER(OFFSET('Hygiene Data'!$G$5,0,10*ROW('Hygiene Data'!G193))),'Data Summary'!DX199="Yes"),OFFSET('Hygiene Data'!$G$5,0,10*ROW('Hygiene Data'!G193)),NA())</f>
        <v>#N/A</v>
      </c>
      <c r="BJ199" s="506" t="e">
        <f ca="1">+IF(AND(ISNUMBER(OFFSET('Hygiene Data'!$G$7,0,10*ROW('Hygiene Data'!G193))),'Data Summary'!DY199="Yes"),OFFSET('Hygiene Data'!$G$7,0,10*ROW('Hygiene Data'!G193)),NA())</f>
        <v>#N/A</v>
      </c>
      <c r="BK199" s="506" t="e">
        <f ca="1">+IF(AND(ISNUMBER(OFFSET('Hygiene Data'!$G$9,0,10*ROW('Hygiene Data'!G193))),'Data Summary'!DZ199="Yes"),OFFSET('Hygiene Data'!$G$9,0,10*ROW('Hygiene Data'!G193)),NA())</f>
        <v>#N/A</v>
      </c>
      <c r="BL199" s="506" t="e">
        <f ca="1">+IF(AND(ISNUMBER(OFFSET('Hygiene Data'!$H$5,0,10*ROW('Hygiene Data'!H193))),'Data Summary'!EA199="Yes"),OFFSET('Hygiene Data'!$H$5,0,10*ROW('Hygiene Data'!H193)),NA())</f>
        <v>#N/A</v>
      </c>
      <c r="BM199" s="506" t="e">
        <f ca="1">+IF(AND(ISNUMBER(OFFSET('Hygiene Data'!$H$7,0,10*ROW('Hygiene Data'!H193))),'Data Summary'!EB199="Yes"),OFFSET('Hygiene Data'!$H$7,0,10*ROW('Hygiene Data'!H193)),NA())</f>
        <v>#N/A</v>
      </c>
      <c r="BN199" s="506" t="e">
        <f ca="1">+IF(AND(ISNUMBER(OFFSET('Hygiene Data'!$H$9,0,10*ROW('Hygiene Data'!H193))),'Data Summary'!EC199="Yes"),OFFSET('Hygiene Data'!$H$9,0,10*ROW('Hygiene Data'!H193)),NA())</f>
        <v>#N/A</v>
      </c>
      <c r="BO199" s="506" t="e">
        <f ca="1">+IF(AND(ISNUMBER(OFFSET('Hygiene Data'!$I$5,0,10*ROW('Hygiene Data'!I193))),'Data Summary'!ED199="Yes"),OFFSET('Hygiene Data'!$I$5,0,10*ROW('Hygiene Data'!I193)),NA())</f>
        <v>#N/A</v>
      </c>
      <c r="BP199" s="506" t="e">
        <f ca="1">+IF(AND(ISNUMBER(OFFSET('Hygiene Data'!$I$7,0,10*ROW('Hygiene Data'!I193))),'Data Summary'!EE199="Yes"),OFFSET('Hygiene Data'!$I$7,0,10*ROW('Hygiene Data'!I193)),NA())</f>
        <v>#N/A</v>
      </c>
      <c r="BQ199" s="506" t="e">
        <f ca="1">+IF(AND(ISNUMBER(OFFSET('Hygiene Data'!$I$9,0,10*ROW('Hygiene Data'!I193))),'Data Summary'!EF199="Yes"),OFFSET('Hygiene Data'!$I$9,0,10*ROW('Hygiene Data'!I193)),NA())</f>
        <v>#N/A</v>
      </c>
    </row>
    <row r="200" spans="1:69" x14ac:dyDescent="0.25">
      <c r="A200" s="502" t="e">
        <f ca="1">+RIGHT('Data Summary'!A200,LEN('Data Summary'!A200)-9)</f>
        <v>#VALUE!</v>
      </c>
      <c r="B200" s="476" t="str">
        <f ca="1">+IF(ISTEXT('Data Summary'!B200),'Data Summary'!B200,"")</f>
        <v/>
      </c>
      <c r="C200" s="503" t="e">
        <f ca="1">+VALUE('Data Summary'!C200)</f>
        <v>#VALUE!</v>
      </c>
      <c r="D200" s="504" t="e">
        <f ca="1">+IF(AND(ISNUMBER(OFFSET('Water Data'!$D$4,0,10*ROW('Water Data'!D194))),'Data Summary'!BS200="Yes"),100-OFFSET('Water Data'!$D$4,0,10*ROW('Water Data'!D194)),NA())</f>
        <v>#N/A</v>
      </c>
      <c r="E200" s="504" t="e">
        <f ca="1">+IF(AND(ISNUMBER(OFFSET('Water Data'!$D$6,0,10*ROW('Water Data'!D194))),'Data Summary'!BT200="Yes"),OFFSET('Water Data'!$D$6,0,10*ROW('Water Data'!D194)),NA())</f>
        <v>#N/A</v>
      </c>
      <c r="F200" s="504" t="e">
        <f ca="1">+IF(AND(ISNUMBER(OFFSET('Water Data'!$D$9,0,10*ROW('Water Data'!D194))),'Data Summary'!BU200="Yes"),OFFSET('Water Data'!$D$9,0,10*ROW('Water Data'!D194)),NA())</f>
        <v>#N/A</v>
      </c>
      <c r="G200" s="504" t="e">
        <f ca="1">+IF(AND(ISNUMBER(OFFSET('Water Data'!$E$4,0,10*ROW('Water Data'!E194))),'Data Summary'!BV200="Yes"),100-OFFSET('Water Data'!$E$4,0,10*ROW('Water Data'!E194)),NA())</f>
        <v>#N/A</v>
      </c>
      <c r="H200" s="504" t="e">
        <f ca="1">+IF(AND(ISNUMBER(OFFSET('Water Data'!$E$6,0,10*ROW('Water Data'!E194))),'Data Summary'!BW200="Yes"),OFFSET('Water Data'!$E$6,0,10*ROW('Water Data'!E194)),NA())</f>
        <v>#N/A</v>
      </c>
      <c r="I200" s="504" t="e">
        <f ca="1">+IF(AND(ISNUMBER(OFFSET('Water Data'!$E$9,0,10*ROW('Water Data'!E194))),'Data Summary'!BX200="Yes"),OFFSET('Water Data'!$E$9,0,10*ROW('Water Data'!E194)),NA())</f>
        <v>#N/A</v>
      </c>
      <c r="J200" s="504" t="e">
        <f ca="1">+IF(AND(ISNUMBER(OFFSET('Water Data'!$F$4,0,10*ROW('Water Data'!F194))),'Data Summary'!BY200="Yes"),100-OFFSET('Water Data'!$F$4,0,10*ROW('Water Data'!F194)),NA())</f>
        <v>#N/A</v>
      </c>
      <c r="K200" s="504" t="e">
        <f ca="1">+IF(AND(ISNUMBER(OFFSET('Water Data'!$F$6,0,10*ROW('Water Data'!F194))),'Data Summary'!BZ200="Yes"),OFFSET('Water Data'!$F$6,0,10*ROW('Water Data'!F194)),NA())</f>
        <v>#N/A</v>
      </c>
      <c r="L200" s="504" t="e">
        <f ca="1">+IF(AND(ISNUMBER(OFFSET('Water Data'!$F$9,0,10*ROW('Water Data'!F194))),'Data Summary'!CA200="Yes"),OFFSET('Water Data'!$F$9,0,10*ROW('Water Data'!F194)),NA())</f>
        <v>#N/A</v>
      </c>
      <c r="M200" s="504" t="e">
        <f ca="1">+IF(AND(ISNUMBER(OFFSET('Water Data'!$G$4,0,10*ROW('Water Data'!G194))),'Data Summary'!CB200="Yes"),100-OFFSET('Water Data'!$G$4,0,10*ROW('Water Data'!G194)),NA())</f>
        <v>#N/A</v>
      </c>
      <c r="N200" s="504" t="e">
        <f ca="1">+IF(AND(ISNUMBER(OFFSET('Water Data'!$G$6,0,10*ROW('Water Data'!G194))),'Data Summary'!CC200="Yes"),OFFSET('Water Data'!$G$6,0,10*ROW('Water Data'!G194)),NA())</f>
        <v>#N/A</v>
      </c>
      <c r="O200" s="504" t="e">
        <f ca="1">+IF(AND(ISNUMBER(OFFSET('Water Data'!$G$9,0,10*ROW('Water Data'!G194))),'Data Summary'!CD200="Yes"),OFFSET('Water Data'!$G$9,0,10*ROW('Water Data'!G194)),NA())</f>
        <v>#N/A</v>
      </c>
      <c r="P200" s="504" t="e">
        <f ca="1">+IF(AND(ISNUMBER(OFFSET('Water Data'!$H$4,0,10*ROW('Water Data'!H194))),'Data Summary'!CE200="Yes"),100-OFFSET('Water Data'!$H$4,0,10*ROW('Water Data'!H194)),NA())</f>
        <v>#N/A</v>
      </c>
      <c r="Q200" s="504" t="e">
        <f ca="1">+IF(AND(ISNUMBER(OFFSET('Water Data'!$H$6,0,10*ROW('Water Data'!H194))),'Data Summary'!CF200="Yes"),OFFSET('Water Data'!$H$6,0,10*ROW('Water Data'!H194)),NA())</f>
        <v>#N/A</v>
      </c>
      <c r="R200" s="504" t="e">
        <f ca="1">+IF(AND(ISNUMBER(OFFSET('Water Data'!$H$9,0,10*ROW('Water Data'!H194))),'Data Summary'!CG200="Yes"),OFFSET('Water Data'!$H$9,0,10*ROW('Water Data'!H194)),NA())</f>
        <v>#N/A</v>
      </c>
      <c r="S200" s="504" t="e">
        <f ca="1">+IF(AND(ISNUMBER(OFFSET('Water Data'!$I$4,0,10*ROW('Water Data'!I194))),'Data Summary'!CH200="Yes"),100-OFFSET('Water Data'!$I$4,0,10*ROW('Water Data'!I194)),NA())</f>
        <v>#N/A</v>
      </c>
      <c r="T200" s="504" t="e">
        <f ca="1">+IF(AND(ISNUMBER(OFFSET('Water Data'!$I$6,0,10*ROW('Water Data'!I194))),'Data Summary'!CI200="Yes"),OFFSET('Water Data'!$I$6,0,10*ROW('Water Data'!I194)),NA())</f>
        <v>#N/A</v>
      </c>
      <c r="U200" s="504" t="e">
        <f ca="1">+IF(AND(ISNUMBER(OFFSET('Water Data'!$I$9,0,10*ROW('Water Data'!I194))),'Data Summary'!CJ200="Yes"),OFFSET('Water Data'!$I$9,0,10*ROW('Water Data'!I194)),NA())</f>
        <v>#N/A</v>
      </c>
      <c r="V200" s="505" t="e">
        <f ca="1">+IF(AND(ISNUMBER(OFFSET('Sanitation Data'!$D$4,0,10*ROW('Sanitation Data'!D194))),'Data Summary'!CK200="Yes"),100-OFFSET('Sanitation Data'!$D$4,0,10*ROW('Sanitation Data'!D194)),NA())</f>
        <v>#N/A</v>
      </c>
      <c r="W200" s="505" t="e">
        <f ca="1">+IF(AND(ISNUMBER(OFFSET('Sanitation Data'!$D$6,0,10*ROW('Sanitation Data'!D194))),'Data Summary'!CL200="Yes"),OFFSET('Sanitation Data'!$D$6,0,10*ROW('Sanitation Data'!D194)),NA())</f>
        <v>#N/A</v>
      </c>
      <c r="X200" s="505" t="e">
        <f ca="1">+IF(AND(ISNUMBER(OFFSET('Sanitation Data'!$D$10,0,10*ROW('Sanitation Data'!D194))),'Data Summary'!CM200="Yes"),OFFSET('Sanitation Data'!$D$10,0,10*ROW('Sanitation Data'!D194)),NA())</f>
        <v>#N/A</v>
      </c>
      <c r="Y200" s="505" t="e">
        <f ca="1">+IF(AND(ISNUMBER(OFFSET('Sanitation Data'!$D$11,0,10*ROW('Sanitation Data'!D194))),'Data Summary'!CN200="Yes"),OFFSET('Sanitation Data'!$D$11,0,10*ROW('Sanitation Data'!D194)),NA())</f>
        <v>#N/A</v>
      </c>
      <c r="Z200" s="505" t="e">
        <f ca="1">+IF(AND(ISNUMBER(OFFSET('Sanitation Data'!$D$12,0,10*ROW('Sanitation Data'!D194))),'Data Summary'!CO200="Yes"),OFFSET('Sanitation Data'!$D$12,0,10*ROW('Sanitation Data'!D194)),NA())</f>
        <v>#N/A</v>
      </c>
      <c r="AA200" s="505" t="e">
        <f ca="1">+IF(AND(ISNUMBER(OFFSET('Sanitation Data'!$E$4,0,10*ROW('Sanitation Data'!E194))),'Data Summary'!CP200="Yes"),100-OFFSET('Sanitation Data'!$E$4,0,10*ROW('Sanitation Data'!E194)),NA())</f>
        <v>#N/A</v>
      </c>
      <c r="AB200" s="505" t="e">
        <f ca="1">+IF(AND(ISNUMBER(OFFSET('Sanitation Data'!$E$6,0,10*ROW('Sanitation Data'!E194))),'Data Summary'!CQ200="Yes"),OFFSET('Sanitation Data'!$E$6,0,10*ROW('Sanitation Data'!E194)),NA())</f>
        <v>#N/A</v>
      </c>
      <c r="AC200" s="505" t="e">
        <f ca="1">+IF(AND(ISNUMBER(OFFSET('Sanitation Data'!$E$10,0,10*ROW('Sanitation Data'!E194))),'Data Summary'!CR200="Yes"),OFFSET('Sanitation Data'!$E$10,0,10*ROW('Sanitation Data'!E194)),NA())</f>
        <v>#N/A</v>
      </c>
      <c r="AD200" s="505" t="e">
        <f ca="1">+IF(AND(ISNUMBER(OFFSET('Sanitation Data'!$E$11,0,10*ROW('Sanitation Data'!E194))),'Data Summary'!CS200="Yes"),OFFSET('Sanitation Data'!$E$11,0,10*ROW('Sanitation Data'!E194)),NA())</f>
        <v>#N/A</v>
      </c>
      <c r="AE200" s="505" t="e">
        <f ca="1">+IF(AND(ISNUMBER(OFFSET('Sanitation Data'!$E$12,0,10*ROW('Sanitation Data'!E194))),'Data Summary'!CT200="Yes"),OFFSET('Sanitation Data'!$E$12,0,10*ROW('Sanitation Data'!E194)),NA())</f>
        <v>#N/A</v>
      </c>
      <c r="AF200" s="505" t="e">
        <f ca="1">+IF(AND(ISNUMBER(OFFSET('Sanitation Data'!$F$4,0,10*ROW('Sanitation Data'!F194))),'Data Summary'!CU200="Yes"),100-OFFSET('Sanitation Data'!$F$4,0,10*ROW('Sanitation Data'!F194)),NA())</f>
        <v>#N/A</v>
      </c>
      <c r="AG200" s="505" t="e">
        <f ca="1">+IF(AND(ISNUMBER(OFFSET('Sanitation Data'!$F$6,0,10*ROW('Sanitation Data'!F194))),'Data Summary'!CV200="Yes"),OFFSET('Sanitation Data'!$F$6,0,10*ROW('Sanitation Data'!F194)),NA())</f>
        <v>#N/A</v>
      </c>
      <c r="AH200" s="505" t="e">
        <f ca="1">+IF(AND(ISNUMBER(OFFSET('Sanitation Data'!$F$10,0,10*ROW('Sanitation Data'!F194))),'Data Summary'!CW200="Yes"),OFFSET('Sanitation Data'!$F$10,0,10*ROW('Sanitation Data'!F194)),NA())</f>
        <v>#N/A</v>
      </c>
      <c r="AI200" s="505" t="e">
        <f ca="1">+IF(AND(ISNUMBER(OFFSET('Sanitation Data'!$F$11,0,10*ROW('Sanitation Data'!F194))),'Data Summary'!CX200="Yes"),OFFSET('Sanitation Data'!$F$11,0,10*ROW('Sanitation Data'!F194)),NA())</f>
        <v>#N/A</v>
      </c>
      <c r="AJ200" s="505" t="e">
        <f ca="1">+IF(AND(ISNUMBER(OFFSET('Sanitation Data'!$F$12,0,10*ROW('Sanitation Data'!F194))),'Data Summary'!CY200="Yes"),OFFSET('Sanitation Data'!$F$12,0,10*ROW('Sanitation Data'!F194)),NA())</f>
        <v>#N/A</v>
      </c>
      <c r="AK200" s="505" t="e">
        <f ca="1">+IF(AND(ISNUMBER(OFFSET('Sanitation Data'!$G$4,0,10*ROW('Sanitation Data'!G194))),'Data Summary'!CZ200="Yes"),100-OFFSET('Sanitation Data'!$G$4,0,10*ROW('Sanitation Data'!G194)),NA())</f>
        <v>#N/A</v>
      </c>
      <c r="AL200" s="505" t="e">
        <f ca="1">+IF(AND(ISNUMBER(OFFSET('Sanitation Data'!$G$6,0,10*ROW('Sanitation Data'!G194))),'Data Summary'!DA200="Yes"),OFFSET('Sanitation Data'!$G$6,0,10*ROW('Sanitation Data'!G194)),NA())</f>
        <v>#N/A</v>
      </c>
      <c r="AM200" s="505" t="e">
        <f ca="1">+IF(AND(ISNUMBER(OFFSET('Sanitation Data'!$G$10,0,10*ROW('Sanitation Data'!G194))),'Data Summary'!DB200="Yes"),OFFSET('Sanitation Data'!$G$10,0,10*ROW('Sanitation Data'!G194)),NA())</f>
        <v>#N/A</v>
      </c>
      <c r="AN200" s="505" t="e">
        <f ca="1">+IF(AND(ISNUMBER(OFFSET('Sanitation Data'!$G$11,0,10*ROW('Sanitation Data'!G194))),'Data Summary'!DC200="Yes"),OFFSET('Sanitation Data'!$G$11,0,10*ROW('Sanitation Data'!G194)),NA())</f>
        <v>#N/A</v>
      </c>
      <c r="AO200" s="505" t="e">
        <f ca="1">+IF(AND(ISNUMBER(OFFSET('Sanitation Data'!$G$12,0,10*ROW('Sanitation Data'!G194))),'Data Summary'!DD200="Yes"),OFFSET('Sanitation Data'!$G$12,0,10*ROW('Sanitation Data'!G194)),NA())</f>
        <v>#N/A</v>
      </c>
      <c r="AP200" s="505" t="e">
        <f ca="1">+IF(AND(ISNUMBER(OFFSET('Sanitation Data'!$H$4,0,10*ROW('Sanitation Data'!H194))),'Data Summary'!DE200="Yes"),100-OFFSET('Sanitation Data'!$H$4,0,10*ROW('Sanitation Data'!H194)),NA())</f>
        <v>#N/A</v>
      </c>
      <c r="AQ200" s="505" t="e">
        <f ca="1">+IF(AND(ISNUMBER(OFFSET('Sanitation Data'!$H$6,0,10*ROW('Sanitation Data'!H194))),'Data Summary'!DF200="Yes"),OFFSET('Sanitation Data'!$H$6,0,10*ROW('Sanitation Data'!H194)),NA())</f>
        <v>#N/A</v>
      </c>
      <c r="AR200" s="505" t="e">
        <f ca="1">+IF(AND(ISNUMBER(OFFSET('Sanitation Data'!$H$10,0,10*ROW('Sanitation Data'!H194))),'Data Summary'!DG200="Yes"),OFFSET('Sanitation Data'!$H$10,0,10*ROW('Sanitation Data'!H194)),NA())</f>
        <v>#N/A</v>
      </c>
      <c r="AS200" s="505" t="e">
        <f ca="1">+IF(AND(ISNUMBER(OFFSET('Sanitation Data'!$H$11,0,10*ROW('Sanitation Data'!H194))),'Data Summary'!DH200="Yes"),OFFSET('Sanitation Data'!$H$11,0,10*ROW('Sanitation Data'!H194)),NA())</f>
        <v>#N/A</v>
      </c>
      <c r="AT200" s="505" t="e">
        <f ca="1">+IF(AND(ISNUMBER(OFFSET('Sanitation Data'!$H$12,0,10*ROW('Sanitation Data'!H194))),'Data Summary'!DI200="Yes"),OFFSET('Sanitation Data'!$H$12,0,10*ROW('Sanitation Data'!H194)),NA())</f>
        <v>#N/A</v>
      </c>
      <c r="AU200" s="505" t="e">
        <f ca="1">+IF(AND(ISNUMBER(OFFSET('Sanitation Data'!$I$4,0,10*ROW('Sanitation Data'!I194))),'Data Summary'!DJ200="Yes"),100-OFFSET('Sanitation Data'!$I$4,0,10*ROW('Sanitation Data'!I194)),NA())</f>
        <v>#N/A</v>
      </c>
      <c r="AV200" s="505" t="e">
        <f ca="1">+IF(AND(ISNUMBER(OFFSET('Sanitation Data'!$I$6,0,10*ROW('Sanitation Data'!I194))),'Data Summary'!DK200="Yes"),OFFSET('Sanitation Data'!$I$6,0,10*ROW('Sanitation Data'!I194)),NA())</f>
        <v>#N/A</v>
      </c>
      <c r="AW200" s="505" t="e">
        <f ca="1">+IF(AND(ISNUMBER(OFFSET('Sanitation Data'!$I$10,0,10*ROW('Sanitation Data'!I194))),'Data Summary'!DL200="Yes"),OFFSET('Sanitation Data'!$I$10,0,10*ROW('Sanitation Data'!I194)),NA())</f>
        <v>#N/A</v>
      </c>
      <c r="AX200" s="505" t="e">
        <f ca="1">+IF(AND(ISNUMBER(OFFSET('Sanitation Data'!$I$11,0,10*ROW('Sanitation Data'!I194))),'Data Summary'!DM200="Yes"),OFFSET('Sanitation Data'!$I$11,0,10*ROW('Sanitation Data'!I194)),NA())</f>
        <v>#N/A</v>
      </c>
      <c r="AY200" s="505" t="e">
        <f ca="1">+IF(AND(ISNUMBER(OFFSET('Sanitation Data'!$I$12,0,10*ROW('Sanitation Data'!I194))),'Data Summary'!DN200="Yes"),OFFSET('Sanitation Data'!$I$12,0,10*ROW('Sanitation Data'!I194)),NA())</f>
        <v>#N/A</v>
      </c>
      <c r="AZ200" s="506" t="e">
        <f ca="1">+IF(AND(ISNUMBER(OFFSET('Hygiene Data'!$D$5,0,10*ROW('Hygiene Data'!D194))),'Data Summary'!DO200="Yes"),OFFSET('Hygiene Data'!$D$5,0,10*ROW('Hygiene Data'!D194)),NA())</f>
        <v>#N/A</v>
      </c>
      <c r="BA200" s="506" t="e">
        <f ca="1">+IF(AND(ISNUMBER(OFFSET('Hygiene Data'!$D$7,0,10*ROW('Hygiene Data'!D194))),'Data Summary'!DP200="Yes"),OFFSET('Hygiene Data'!$D$7,0,10*ROW('Hygiene Data'!D194)),NA())</f>
        <v>#N/A</v>
      </c>
      <c r="BB200" s="506" t="e">
        <f ca="1">+IF(AND(ISNUMBER(OFFSET('Hygiene Data'!$D$9,0,10*ROW('Hygiene Data'!D194))),'Data Summary'!DQ200="Yes"),OFFSET('Hygiene Data'!$D$9,0,10*ROW('Hygiene Data'!D194)),NA())</f>
        <v>#N/A</v>
      </c>
      <c r="BC200" s="506" t="e">
        <f ca="1">+IF(AND(ISNUMBER(OFFSET('Hygiene Data'!$E$5,0,10*ROW('Hygiene Data'!E194))),'Data Summary'!DR200="Yes"),OFFSET('Hygiene Data'!$E$5,0,10*ROW('Hygiene Data'!E194)),NA())</f>
        <v>#N/A</v>
      </c>
      <c r="BD200" s="506" t="e">
        <f ca="1">+IF(AND(ISNUMBER(OFFSET('Hygiene Data'!$E$7,0,10*ROW('Hygiene Data'!E194))),'Data Summary'!DS200="Yes"),OFFSET('Hygiene Data'!$E$7,0,10*ROW('Hygiene Data'!E194)),NA())</f>
        <v>#N/A</v>
      </c>
      <c r="BE200" s="506" t="e">
        <f ca="1">+IF(AND(ISNUMBER(OFFSET('Hygiene Data'!$E$9,0,10*ROW('Hygiene Data'!E194))),'Data Summary'!DT200="Yes"),OFFSET('Hygiene Data'!$E$9,0,10*ROW('Hygiene Data'!E194)),NA())</f>
        <v>#N/A</v>
      </c>
      <c r="BF200" s="506" t="e">
        <f ca="1">+IF(AND(ISNUMBER(OFFSET('Hygiene Data'!$F$5,0,10*ROW('Hygiene Data'!F194))),'Data Summary'!DU200="Yes"),OFFSET('Hygiene Data'!$F$5,0,10*ROW('Hygiene Data'!F194)),NA())</f>
        <v>#N/A</v>
      </c>
      <c r="BG200" s="506" t="e">
        <f ca="1">+IF(AND(ISNUMBER(OFFSET('Hygiene Data'!$F$7,0,10*ROW('Hygiene Data'!F194))),'Data Summary'!DV200="Yes"),OFFSET('Hygiene Data'!$F$7,0,10*ROW('Hygiene Data'!F194)),NA())</f>
        <v>#N/A</v>
      </c>
      <c r="BH200" s="506" t="e">
        <f ca="1">+IF(AND(ISNUMBER(OFFSET('Hygiene Data'!$F$9,0,10*ROW('Hygiene Data'!F194))),'Data Summary'!DW200="Yes"),OFFSET('Hygiene Data'!$F$9,0,10*ROW('Hygiene Data'!F194)),NA())</f>
        <v>#N/A</v>
      </c>
      <c r="BI200" s="506" t="e">
        <f ca="1">+IF(AND(ISNUMBER(OFFSET('Hygiene Data'!$G$5,0,10*ROW('Hygiene Data'!G194))),'Data Summary'!DX200="Yes"),OFFSET('Hygiene Data'!$G$5,0,10*ROW('Hygiene Data'!G194)),NA())</f>
        <v>#N/A</v>
      </c>
      <c r="BJ200" s="506" t="e">
        <f ca="1">+IF(AND(ISNUMBER(OFFSET('Hygiene Data'!$G$7,0,10*ROW('Hygiene Data'!G194))),'Data Summary'!DY200="Yes"),OFFSET('Hygiene Data'!$G$7,0,10*ROW('Hygiene Data'!G194)),NA())</f>
        <v>#N/A</v>
      </c>
      <c r="BK200" s="506" t="e">
        <f ca="1">+IF(AND(ISNUMBER(OFFSET('Hygiene Data'!$G$9,0,10*ROW('Hygiene Data'!G194))),'Data Summary'!DZ200="Yes"),OFFSET('Hygiene Data'!$G$9,0,10*ROW('Hygiene Data'!G194)),NA())</f>
        <v>#N/A</v>
      </c>
      <c r="BL200" s="506" t="e">
        <f ca="1">+IF(AND(ISNUMBER(OFFSET('Hygiene Data'!$H$5,0,10*ROW('Hygiene Data'!H194))),'Data Summary'!EA200="Yes"),OFFSET('Hygiene Data'!$H$5,0,10*ROW('Hygiene Data'!H194)),NA())</f>
        <v>#N/A</v>
      </c>
      <c r="BM200" s="506" t="e">
        <f ca="1">+IF(AND(ISNUMBER(OFFSET('Hygiene Data'!$H$7,0,10*ROW('Hygiene Data'!H194))),'Data Summary'!EB200="Yes"),OFFSET('Hygiene Data'!$H$7,0,10*ROW('Hygiene Data'!H194)),NA())</f>
        <v>#N/A</v>
      </c>
      <c r="BN200" s="506" t="e">
        <f ca="1">+IF(AND(ISNUMBER(OFFSET('Hygiene Data'!$H$9,0,10*ROW('Hygiene Data'!H194))),'Data Summary'!EC200="Yes"),OFFSET('Hygiene Data'!$H$9,0,10*ROW('Hygiene Data'!H194)),NA())</f>
        <v>#N/A</v>
      </c>
      <c r="BO200" s="506" t="e">
        <f ca="1">+IF(AND(ISNUMBER(OFFSET('Hygiene Data'!$I$5,0,10*ROW('Hygiene Data'!I194))),'Data Summary'!ED200="Yes"),OFFSET('Hygiene Data'!$I$5,0,10*ROW('Hygiene Data'!I194)),NA())</f>
        <v>#N/A</v>
      </c>
      <c r="BP200" s="506" t="e">
        <f ca="1">+IF(AND(ISNUMBER(OFFSET('Hygiene Data'!$I$7,0,10*ROW('Hygiene Data'!I194))),'Data Summary'!EE200="Yes"),OFFSET('Hygiene Data'!$I$7,0,10*ROW('Hygiene Data'!I194)),NA())</f>
        <v>#N/A</v>
      </c>
      <c r="BQ200" s="506" t="e">
        <f ca="1">+IF(AND(ISNUMBER(OFFSET('Hygiene Data'!$I$9,0,10*ROW('Hygiene Data'!I194))),'Data Summary'!EF200="Yes"),OFFSET('Hygiene Data'!$I$9,0,10*ROW('Hygiene Data'!I194)),NA())</f>
        <v>#N/A</v>
      </c>
    </row>
    <row r="201" spans="1:69" x14ac:dyDescent="0.25">
      <c r="A201" s="502" t="e">
        <f ca="1">+RIGHT('Data Summary'!A201,LEN('Data Summary'!A201)-9)</f>
        <v>#VALUE!</v>
      </c>
      <c r="B201" s="476" t="str">
        <f ca="1">+IF(ISTEXT('Data Summary'!B201),'Data Summary'!B201,"")</f>
        <v/>
      </c>
      <c r="C201" s="503" t="e">
        <f ca="1">+VALUE('Data Summary'!C201)</f>
        <v>#VALUE!</v>
      </c>
      <c r="D201" s="504" t="e">
        <f ca="1">+IF(AND(ISNUMBER(OFFSET('Water Data'!$D$4,0,10*ROW('Water Data'!D195))),'Data Summary'!BS201="Yes"),100-OFFSET('Water Data'!$D$4,0,10*ROW('Water Data'!D195)),NA())</f>
        <v>#N/A</v>
      </c>
      <c r="E201" s="504" t="e">
        <f ca="1">+IF(AND(ISNUMBER(OFFSET('Water Data'!$D$6,0,10*ROW('Water Data'!D195))),'Data Summary'!BT201="Yes"),OFFSET('Water Data'!$D$6,0,10*ROW('Water Data'!D195)),NA())</f>
        <v>#N/A</v>
      </c>
      <c r="F201" s="504" t="e">
        <f ca="1">+IF(AND(ISNUMBER(OFFSET('Water Data'!$D$9,0,10*ROW('Water Data'!D195))),'Data Summary'!BU201="Yes"),OFFSET('Water Data'!$D$9,0,10*ROW('Water Data'!D195)),NA())</f>
        <v>#N/A</v>
      </c>
      <c r="G201" s="504" t="e">
        <f ca="1">+IF(AND(ISNUMBER(OFFSET('Water Data'!$E$4,0,10*ROW('Water Data'!E195))),'Data Summary'!BV201="Yes"),100-OFFSET('Water Data'!$E$4,0,10*ROW('Water Data'!E195)),NA())</f>
        <v>#N/A</v>
      </c>
      <c r="H201" s="504" t="e">
        <f ca="1">+IF(AND(ISNUMBER(OFFSET('Water Data'!$E$6,0,10*ROW('Water Data'!E195))),'Data Summary'!BW201="Yes"),OFFSET('Water Data'!$E$6,0,10*ROW('Water Data'!E195)),NA())</f>
        <v>#N/A</v>
      </c>
      <c r="I201" s="504" t="e">
        <f ca="1">+IF(AND(ISNUMBER(OFFSET('Water Data'!$E$9,0,10*ROW('Water Data'!E195))),'Data Summary'!BX201="Yes"),OFFSET('Water Data'!$E$9,0,10*ROW('Water Data'!E195)),NA())</f>
        <v>#N/A</v>
      </c>
      <c r="J201" s="504" t="e">
        <f ca="1">+IF(AND(ISNUMBER(OFFSET('Water Data'!$F$4,0,10*ROW('Water Data'!F195))),'Data Summary'!BY201="Yes"),100-OFFSET('Water Data'!$F$4,0,10*ROW('Water Data'!F195)),NA())</f>
        <v>#N/A</v>
      </c>
      <c r="K201" s="504" t="e">
        <f ca="1">+IF(AND(ISNUMBER(OFFSET('Water Data'!$F$6,0,10*ROW('Water Data'!F195))),'Data Summary'!BZ201="Yes"),OFFSET('Water Data'!$F$6,0,10*ROW('Water Data'!F195)),NA())</f>
        <v>#N/A</v>
      </c>
      <c r="L201" s="504" t="e">
        <f ca="1">+IF(AND(ISNUMBER(OFFSET('Water Data'!$F$9,0,10*ROW('Water Data'!F195))),'Data Summary'!CA201="Yes"),OFFSET('Water Data'!$F$9,0,10*ROW('Water Data'!F195)),NA())</f>
        <v>#N/A</v>
      </c>
      <c r="M201" s="504" t="e">
        <f ca="1">+IF(AND(ISNUMBER(OFFSET('Water Data'!$G$4,0,10*ROW('Water Data'!G195))),'Data Summary'!CB201="Yes"),100-OFFSET('Water Data'!$G$4,0,10*ROW('Water Data'!G195)),NA())</f>
        <v>#N/A</v>
      </c>
      <c r="N201" s="504" t="e">
        <f ca="1">+IF(AND(ISNUMBER(OFFSET('Water Data'!$G$6,0,10*ROW('Water Data'!G195))),'Data Summary'!CC201="Yes"),OFFSET('Water Data'!$G$6,0,10*ROW('Water Data'!G195)),NA())</f>
        <v>#N/A</v>
      </c>
      <c r="O201" s="504" t="e">
        <f ca="1">+IF(AND(ISNUMBER(OFFSET('Water Data'!$G$9,0,10*ROW('Water Data'!G195))),'Data Summary'!CD201="Yes"),OFFSET('Water Data'!$G$9,0,10*ROW('Water Data'!G195)),NA())</f>
        <v>#N/A</v>
      </c>
      <c r="P201" s="504" t="e">
        <f ca="1">+IF(AND(ISNUMBER(OFFSET('Water Data'!$H$4,0,10*ROW('Water Data'!H195))),'Data Summary'!CE201="Yes"),100-OFFSET('Water Data'!$H$4,0,10*ROW('Water Data'!H195)),NA())</f>
        <v>#N/A</v>
      </c>
      <c r="Q201" s="504" t="e">
        <f ca="1">+IF(AND(ISNUMBER(OFFSET('Water Data'!$H$6,0,10*ROW('Water Data'!H195))),'Data Summary'!CF201="Yes"),OFFSET('Water Data'!$H$6,0,10*ROW('Water Data'!H195)),NA())</f>
        <v>#N/A</v>
      </c>
      <c r="R201" s="504" t="e">
        <f ca="1">+IF(AND(ISNUMBER(OFFSET('Water Data'!$H$9,0,10*ROW('Water Data'!H195))),'Data Summary'!CG201="Yes"),OFFSET('Water Data'!$H$9,0,10*ROW('Water Data'!H195)),NA())</f>
        <v>#N/A</v>
      </c>
      <c r="S201" s="504" t="e">
        <f ca="1">+IF(AND(ISNUMBER(OFFSET('Water Data'!$I$4,0,10*ROW('Water Data'!I195))),'Data Summary'!CH201="Yes"),100-OFFSET('Water Data'!$I$4,0,10*ROW('Water Data'!I195)),NA())</f>
        <v>#N/A</v>
      </c>
      <c r="T201" s="504" t="e">
        <f ca="1">+IF(AND(ISNUMBER(OFFSET('Water Data'!$I$6,0,10*ROW('Water Data'!I195))),'Data Summary'!CI201="Yes"),OFFSET('Water Data'!$I$6,0,10*ROW('Water Data'!I195)),NA())</f>
        <v>#N/A</v>
      </c>
      <c r="U201" s="504" t="e">
        <f ca="1">+IF(AND(ISNUMBER(OFFSET('Water Data'!$I$9,0,10*ROW('Water Data'!I195))),'Data Summary'!CJ201="Yes"),OFFSET('Water Data'!$I$9,0,10*ROW('Water Data'!I195)),NA())</f>
        <v>#N/A</v>
      </c>
      <c r="V201" s="505" t="e">
        <f ca="1">+IF(AND(ISNUMBER(OFFSET('Sanitation Data'!$D$4,0,10*ROW('Sanitation Data'!D195))),'Data Summary'!CK201="Yes"),100-OFFSET('Sanitation Data'!$D$4,0,10*ROW('Sanitation Data'!D195)),NA())</f>
        <v>#N/A</v>
      </c>
      <c r="W201" s="505" t="e">
        <f ca="1">+IF(AND(ISNUMBER(OFFSET('Sanitation Data'!$D$6,0,10*ROW('Sanitation Data'!D195))),'Data Summary'!CL201="Yes"),OFFSET('Sanitation Data'!$D$6,0,10*ROW('Sanitation Data'!D195)),NA())</f>
        <v>#N/A</v>
      </c>
      <c r="X201" s="505" t="e">
        <f ca="1">+IF(AND(ISNUMBER(OFFSET('Sanitation Data'!$D$10,0,10*ROW('Sanitation Data'!D195))),'Data Summary'!CM201="Yes"),OFFSET('Sanitation Data'!$D$10,0,10*ROW('Sanitation Data'!D195)),NA())</f>
        <v>#N/A</v>
      </c>
      <c r="Y201" s="505" t="e">
        <f ca="1">+IF(AND(ISNUMBER(OFFSET('Sanitation Data'!$D$11,0,10*ROW('Sanitation Data'!D195))),'Data Summary'!CN201="Yes"),OFFSET('Sanitation Data'!$D$11,0,10*ROW('Sanitation Data'!D195)),NA())</f>
        <v>#N/A</v>
      </c>
      <c r="Z201" s="505" t="e">
        <f ca="1">+IF(AND(ISNUMBER(OFFSET('Sanitation Data'!$D$12,0,10*ROW('Sanitation Data'!D195))),'Data Summary'!CO201="Yes"),OFFSET('Sanitation Data'!$D$12,0,10*ROW('Sanitation Data'!D195)),NA())</f>
        <v>#N/A</v>
      </c>
      <c r="AA201" s="505" t="e">
        <f ca="1">+IF(AND(ISNUMBER(OFFSET('Sanitation Data'!$E$4,0,10*ROW('Sanitation Data'!E195))),'Data Summary'!CP201="Yes"),100-OFFSET('Sanitation Data'!$E$4,0,10*ROW('Sanitation Data'!E195)),NA())</f>
        <v>#N/A</v>
      </c>
      <c r="AB201" s="505" t="e">
        <f ca="1">+IF(AND(ISNUMBER(OFFSET('Sanitation Data'!$E$6,0,10*ROW('Sanitation Data'!E195))),'Data Summary'!CQ201="Yes"),OFFSET('Sanitation Data'!$E$6,0,10*ROW('Sanitation Data'!E195)),NA())</f>
        <v>#N/A</v>
      </c>
      <c r="AC201" s="505" t="e">
        <f ca="1">+IF(AND(ISNUMBER(OFFSET('Sanitation Data'!$E$10,0,10*ROW('Sanitation Data'!E195))),'Data Summary'!CR201="Yes"),OFFSET('Sanitation Data'!$E$10,0,10*ROW('Sanitation Data'!E195)),NA())</f>
        <v>#N/A</v>
      </c>
      <c r="AD201" s="505" t="e">
        <f ca="1">+IF(AND(ISNUMBER(OFFSET('Sanitation Data'!$E$11,0,10*ROW('Sanitation Data'!E195))),'Data Summary'!CS201="Yes"),OFFSET('Sanitation Data'!$E$11,0,10*ROW('Sanitation Data'!E195)),NA())</f>
        <v>#N/A</v>
      </c>
      <c r="AE201" s="505" t="e">
        <f ca="1">+IF(AND(ISNUMBER(OFFSET('Sanitation Data'!$E$12,0,10*ROW('Sanitation Data'!E195))),'Data Summary'!CT201="Yes"),OFFSET('Sanitation Data'!$E$12,0,10*ROW('Sanitation Data'!E195)),NA())</f>
        <v>#N/A</v>
      </c>
      <c r="AF201" s="505" t="e">
        <f ca="1">+IF(AND(ISNUMBER(OFFSET('Sanitation Data'!$F$4,0,10*ROW('Sanitation Data'!F195))),'Data Summary'!CU201="Yes"),100-OFFSET('Sanitation Data'!$F$4,0,10*ROW('Sanitation Data'!F195)),NA())</f>
        <v>#N/A</v>
      </c>
      <c r="AG201" s="505" t="e">
        <f ca="1">+IF(AND(ISNUMBER(OFFSET('Sanitation Data'!$F$6,0,10*ROW('Sanitation Data'!F195))),'Data Summary'!CV201="Yes"),OFFSET('Sanitation Data'!$F$6,0,10*ROW('Sanitation Data'!F195)),NA())</f>
        <v>#N/A</v>
      </c>
      <c r="AH201" s="505" t="e">
        <f ca="1">+IF(AND(ISNUMBER(OFFSET('Sanitation Data'!$F$10,0,10*ROW('Sanitation Data'!F195))),'Data Summary'!CW201="Yes"),OFFSET('Sanitation Data'!$F$10,0,10*ROW('Sanitation Data'!F195)),NA())</f>
        <v>#N/A</v>
      </c>
      <c r="AI201" s="505" t="e">
        <f ca="1">+IF(AND(ISNUMBER(OFFSET('Sanitation Data'!$F$11,0,10*ROW('Sanitation Data'!F195))),'Data Summary'!CX201="Yes"),OFFSET('Sanitation Data'!$F$11,0,10*ROW('Sanitation Data'!F195)),NA())</f>
        <v>#N/A</v>
      </c>
      <c r="AJ201" s="505" t="e">
        <f ca="1">+IF(AND(ISNUMBER(OFFSET('Sanitation Data'!$F$12,0,10*ROW('Sanitation Data'!F195))),'Data Summary'!CY201="Yes"),OFFSET('Sanitation Data'!$F$12,0,10*ROW('Sanitation Data'!F195)),NA())</f>
        <v>#N/A</v>
      </c>
      <c r="AK201" s="505" t="e">
        <f ca="1">+IF(AND(ISNUMBER(OFFSET('Sanitation Data'!$G$4,0,10*ROW('Sanitation Data'!G195))),'Data Summary'!CZ201="Yes"),100-OFFSET('Sanitation Data'!$G$4,0,10*ROW('Sanitation Data'!G195)),NA())</f>
        <v>#N/A</v>
      </c>
      <c r="AL201" s="505" t="e">
        <f ca="1">+IF(AND(ISNUMBER(OFFSET('Sanitation Data'!$G$6,0,10*ROW('Sanitation Data'!G195))),'Data Summary'!DA201="Yes"),OFFSET('Sanitation Data'!$G$6,0,10*ROW('Sanitation Data'!G195)),NA())</f>
        <v>#N/A</v>
      </c>
      <c r="AM201" s="505" t="e">
        <f ca="1">+IF(AND(ISNUMBER(OFFSET('Sanitation Data'!$G$10,0,10*ROW('Sanitation Data'!G195))),'Data Summary'!DB201="Yes"),OFFSET('Sanitation Data'!$G$10,0,10*ROW('Sanitation Data'!G195)),NA())</f>
        <v>#N/A</v>
      </c>
      <c r="AN201" s="505" t="e">
        <f ca="1">+IF(AND(ISNUMBER(OFFSET('Sanitation Data'!$G$11,0,10*ROW('Sanitation Data'!G195))),'Data Summary'!DC201="Yes"),OFFSET('Sanitation Data'!$G$11,0,10*ROW('Sanitation Data'!G195)),NA())</f>
        <v>#N/A</v>
      </c>
      <c r="AO201" s="505" t="e">
        <f ca="1">+IF(AND(ISNUMBER(OFFSET('Sanitation Data'!$G$12,0,10*ROW('Sanitation Data'!G195))),'Data Summary'!DD201="Yes"),OFFSET('Sanitation Data'!$G$12,0,10*ROW('Sanitation Data'!G195)),NA())</f>
        <v>#N/A</v>
      </c>
      <c r="AP201" s="505" t="e">
        <f ca="1">+IF(AND(ISNUMBER(OFFSET('Sanitation Data'!$H$4,0,10*ROW('Sanitation Data'!H195))),'Data Summary'!DE201="Yes"),100-OFFSET('Sanitation Data'!$H$4,0,10*ROW('Sanitation Data'!H195)),NA())</f>
        <v>#N/A</v>
      </c>
      <c r="AQ201" s="505" t="e">
        <f ca="1">+IF(AND(ISNUMBER(OFFSET('Sanitation Data'!$H$6,0,10*ROW('Sanitation Data'!H195))),'Data Summary'!DF201="Yes"),OFFSET('Sanitation Data'!$H$6,0,10*ROW('Sanitation Data'!H195)),NA())</f>
        <v>#N/A</v>
      </c>
      <c r="AR201" s="505" t="e">
        <f ca="1">+IF(AND(ISNUMBER(OFFSET('Sanitation Data'!$H$10,0,10*ROW('Sanitation Data'!H195))),'Data Summary'!DG201="Yes"),OFFSET('Sanitation Data'!$H$10,0,10*ROW('Sanitation Data'!H195)),NA())</f>
        <v>#N/A</v>
      </c>
      <c r="AS201" s="505" t="e">
        <f ca="1">+IF(AND(ISNUMBER(OFFSET('Sanitation Data'!$H$11,0,10*ROW('Sanitation Data'!H195))),'Data Summary'!DH201="Yes"),OFFSET('Sanitation Data'!$H$11,0,10*ROW('Sanitation Data'!H195)),NA())</f>
        <v>#N/A</v>
      </c>
      <c r="AT201" s="505" t="e">
        <f ca="1">+IF(AND(ISNUMBER(OFFSET('Sanitation Data'!$H$12,0,10*ROW('Sanitation Data'!H195))),'Data Summary'!DI201="Yes"),OFFSET('Sanitation Data'!$H$12,0,10*ROW('Sanitation Data'!H195)),NA())</f>
        <v>#N/A</v>
      </c>
      <c r="AU201" s="505" t="e">
        <f ca="1">+IF(AND(ISNUMBER(OFFSET('Sanitation Data'!$I$4,0,10*ROW('Sanitation Data'!I195))),'Data Summary'!DJ201="Yes"),100-OFFSET('Sanitation Data'!$I$4,0,10*ROW('Sanitation Data'!I195)),NA())</f>
        <v>#N/A</v>
      </c>
      <c r="AV201" s="505" t="e">
        <f ca="1">+IF(AND(ISNUMBER(OFFSET('Sanitation Data'!$I$6,0,10*ROW('Sanitation Data'!I195))),'Data Summary'!DK201="Yes"),OFFSET('Sanitation Data'!$I$6,0,10*ROW('Sanitation Data'!I195)),NA())</f>
        <v>#N/A</v>
      </c>
      <c r="AW201" s="505" t="e">
        <f ca="1">+IF(AND(ISNUMBER(OFFSET('Sanitation Data'!$I$10,0,10*ROW('Sanitation Data'!I195))),'Data Summary'!DL201="Yes"),OFFSET('Sanitation Data'!$I$10,0,10*ROW('Sanitation Data'!I195)),NA())</f>
        <v>#N/A</v>
      </c>
      <c r="AX201" s="505" t="e">
        <f ca="1">+IF(AND(ISNUMBER(OFFSET('Sanitation Data'!$I$11,0,10*ROW('Sanitation Data'!I195))),'Data Summary'!DM201="Yes"),OFFSET('Sanitation Data'!$I$11,0,10*ROW('Sanitation Data'!I195)),NA())</f>
        <v>#N/A</v>
      </c>
      <c r="AY201" s="505" t="e">
        <f ca="1">+IF(AND(ISNUMBER(OFFSET('Sanitation Data'!$I$12,0,10*ROW('Sanitation Data'!I195))),'Data Summary'!DN201="Yes"),OFFSET('Sanitation Data'!$I$12,0,10*ROW('Sanitation Data'!I195)),NA())</f>
        <v>#N/A</v>
      </c>
      <c r="AZ201" s="506" t="e">
        <f ca="1">+IF(AND(ISNUMBER(OFFSET('Hygiene Data'!$D$5,0,10*ROW('Hygiene Data'!D195))),'Data Summary'!DO201="Yes"),OFFSET('Hygiene Data'!$D$5,0,10*ROW('Hygiene Data'!D195)),NA())</f>
        <v>#N/A</v>
      </c>
      <c r="BA201" s="506" t="e">
        <f ca="1">+IF(AND(ISNUMBER(OFFSET('Hygiene Data'!$D$7,0,10*ROW('Hygiene Data'!D195))),'Data Summary'!DP201="Yes"),OFFSET('Hygiene Data'!$D$7,0,10*ROW('Hygiene Data'!D195)),NA())</f>
        <v>#N/A</v>
      </c>
      <c r="BB201" s="506" t="e">
        <f ca="1">+IF(AND(ISNUMBER(OFFSET('Hygiene Data'!$D$9,0,10*ROW('Hygiene Data'!D195))),'Data Summary'!DQ201="Yes"),OFFSET('Hygiene Data'!$D$9,0,10*ROW('Hygiene Data'!D195)),NA())</f>
        <v>#N/A</v>
      </c>
      <c r="BC201" s="506" t="e">
        <f ca="1">+IF(AND(ISNUMBER(OFFSET('Hygiene Data'!$E$5,0,10*ROW('Hygiene Data'!E195))),'Data Summary'!DR201="Yes"),OFFSET('Hygiene Data'!$E$5,0,10*ROW('Hygiene Data'!E195)),NA())</f>
        <v>#N/A</v>
      </c>
      <c r="BD201" s="506" t="e">
        <f ca="1">+IF(AND(ISNUMBER(OFFSET('Hygiene Data'!$E$7,0,10*ROW('Hygiene Data'!E195))),'Data Summary'!DS201="Yes"),OFFSET('Hygiene Data'!$E$7,0,10*ROW('Hygiene Data'!E195)),NA())</f>
        <v>#N/A</v>
      </c>
      <c r="BE201" s="506" t="e">
        <f ca="1">+IF(AND(ISNUMBER(OFFSET('Hygiene Data'!$E$9,0,10*ROW('Hygiene Data'!E195))),'Data Summary'!DT201="Yes"),OFFSET('Hygiene Data'!$E$9,0,10*ROW('Hygiene Data'!E195)),NA())</f>
        <v>#N/A</v>
      </c>
      <c r="BF201" s="506" t="e">
        <f ca="1">+IF(AND(ISNUMBER(OFFSET('Hygiene Data'!$F$5,0,10*ROW('Hygiene Data'!F195))),'Data Summary'!DU201="Yes"),OFFSET('Hygiene Data'!$F$5,0,10*ROW('Hygiene Data'!F195)),NA())</f>
        <v>#N/A</v>
      </c>
      <c r="BG201" s="506" t="e">
        <f ca="1">+IF(AND(ISNUMBER(OFFSET('Hygiene Data'!$F$7,0,10*ROW('Hygiene Data'!F195))),'Data Summary'!DV201="Yes"),OFFSET('Hygiene Data'!$F$7,0,10*ROW('Hygiene Data'!F195)),NA())</f>
        <v>#N/A</v>
      </c>
      <c r="BH201" s="506" t="e">
        <f ca="1">+IF(AND(ISNUMBER(OFFSET('Hygiene Data'!$F$9,0,10*ROW('Hygiene Data'!F195))),'Data Summary'!DW201="Yes"),OFFSET('Hygiene Data'!$F$9,0,10*ROW('Hygiene Data'!F195)),NA())</f>
        <v>#N/A</v>
      </c>
      <c r="BI201" s="506" t="e">
        <f ca="1">+IF(AND(ISNUMBER(OFFSET('Hygiene Data'!$G$5,0,10*ROW('Hygiene Data'!G195))),'Data Summary'!DX201="Yes"),OFFSET('Hygiene Data'!$G$5,0,10*ROW('Hygiene Data'!G195)),NA())</f>
        <v>#N/A</v>
      </c>
      <c r="BJ201" s="506" t="e">
        <f ca="1">+IF(AND(ISNUMBER(OFFSET('Hygiene Data'!$G$7,0,10*ROW('Hygiene Data'!G195))),'Data Summary'!DY201="Yes"),OFFSET('Hygiene Data'!$G$7,0,10*ROW('Hygiene Data'!G195)),NA())</f>
        <v>#N/A</v>
      </c>
      <c r="BK201" s="506" t="e">
        <f ca="1">+IF(AND(ISNUMBER(OFFSET('Hygiene Data'!$G$9,0,10*ROW('Hygiene Data'!G195))),'Data Summary'!DZ201="Yes"),OFFSET('Hygiene Data'!$G$9,0,10*ROW('Hygiene Data'!G195)),NA())</f>
        <v>#N/A</v>
      </c>
      <c r="BL201" s="506" t="e">
        <f ca="1">+IF(AND(ISNUMBER(OFFSET('Hygiene Data'!$H$5,0,10*ROW('Hygiene Data'!H195))),'Data Summary'!EA201="Yes"),OFFSET('Hygiene Data'!$H$5,0,10*ROW('Hygiene Data'!H195)),NA())</f>
        <v>#N/A</v>
      </c>
      <c r="BM201" s="506" t="e">
        <f ca="1">+IF(AND(ISNUMBER(OFFSET('Hygiene Data'!$H$7,0,10*ROW('Hygiene Data'!H195))),'Data Summary'!EB201="Yes"),OFFSET('Hygiene Data'!$H$7,0,10*ROW('Hygiene Data'!H195)),NA())</f>
        <v>#N/A</v>
      </c>
      <c r="BN201" s="506" t="e">
        <f ca="1">+IF(AND(ISNUMBER(OFFSET('Hygiene Data'!$H$9,0,10*ROW('Hygiene Data'!H195))),'Data Summary'!EC201="Yes"),OFFSET('Hygiene Data'!$H$9,0,10*ROW('Hygiene Data'!H195)),NA())</f>
        <v>#N/A</v>
      </c>
      <c r="BO201" s="506" t="e">
        <f ca="1">+IF(AND(ISNUMBER(OFFSET('Hygiene Data'!$I$5,0,10*ROW('Hygiene Data'!I195))),'Data Summary'!ED201="Yes"),OFFSET('Hygiene Data'!$I$5,0,10*ROW('Hygiene Data'!I195)),NA())</f>
        <v>#N/A</v>
      </c>
      <c r="BP201" s="506" t="e">
        <f ca="1">+IF(AND(ISNUMBER(OFFSET('Hygiene Data'!$I$7,0,10*ROW('Hygiene Data'!I195))),'Data Summary'!EE201="Yes"),OFFSET('Hygiene Data'!$I$7,0,10*ROW('Hygiene Data'!I195)),NA())</f>
        <v>#N/A</v>
      </c>
      <c r="BQ201" s="506" t="e">
        <f ca="1">+IF(AND(ISNUMBER(OFFSET('Hygiene Data'!$I$9,0,10*ROW('Hygiene Data'!I195))),'Data Summary'!EF201="Yes"),OFFSET('Hygiene Data'!$I$9,0,10*ROW('Hygiene Data'!I195)),NA())</f>
        <v>#N/A</v>
      </c>
    </row>
    <row r="202" spans="1:69" x14ac:dyDescent="0.25">
      <c r="A202" s="502" t="e">
        <f ca="1">+RIGHT('Data Summary'!A202,LEN('Data Summary'!A202)-9)</f>
        <v>#VALUE!</v>
      </c>
      <c r="B202" s="476" t="str">
        <f ca="1">+IF(ISTEXT('Data Summary'!B202),'Data Summary'!B202,"")</f>
        <v/>
      </c>
      <c r="C202" s="503" t="e">
        <f ca="1">+VALUE('Data Summary'!C202)</f>
        <v>#VALUE!</v>
      </c>
      <c r="D202" s="504" t="e">
        <f ca="1">+IF(AND(ISNUMBER(OFFSET('Water Data'!$D$4,0,10*ROW('Water Data'!D196))),'Data Summary'!BS202="Yes"),100-OFFSET('Water Data'!$D$4,0,10*ROW('Water Data'!D196)),NA())</f>
        <v>#N/A</v>
      </c>
      <c r="E202" s="504" t="e">
        <f ca="1">+IF(AND(ISNUMBER(OFFSET('Water Data'!$D$6,0,10*ROW('Water Data'!D196))),'Data Summary'!BT202="Yes"),OFFSET('Water Data'!$D$6,0,10*ROW('Water Data'!D196)),NA())</f>
        <v>#N/A</v>
      </c>
      <c r="F202" s="504" t="e">
        <f ca="1">+IF(AND(ISNUMBER(OFFSET('Water Data'!$D$9,0,10*ROW('Water Data'!D196))),'Data Summary'!BU202="Yes"),OFFSET('Water Data'!$D$9,0,10*ROW('Water Data'!D196)),NA())</f>
        <v>#N/A</v>
      </c>
      <c r="G202" s="504" t="e">
        <f ca="1">+IF(AND(ISNUMBER(OFFSET('Water Data'!$E$4,0,10*ROW('Water Data'!E196))),'Data Summary'!BV202="Yes"),100-OFFSET('Water Data'!$E$4,0,10*ROW('Water Data'!E196)),NA())</f>
        <v>#N/A</v>
      </c>
      <c r="H202" s="504" t="e">
        <f ca="1">+IF(AND(ISNUMBER(OFFSET('Water Data'!$E$6,0,10*ROW('Water Data'!E196))),'Data Summary'!BW202="Yes"),OFFSET('Water Data'!$E$6,0,10*ROW('Water Data'!E196)),NA())</f>
        <v>#N/A</v>
      </c>
      <c r="I202" s="504" t="e">
        <f ca="1">+IF(AND(ISNUMBER(OFFSET('Water Data'!$E$9,0,10*ROW('Water Data'!E196))),'Data Summary'!BX202="Yes"),OFFSET('Water Data'!$E$9,0,10*ROW('Water Data'!E196)),NA())</f>
        <v>#N/A</v>
      </c>
      <c r="J202" s="504" t="e">
        <f ca="1">+IF(AND(ISNUMBER(OFFSET('Water Data'!$F$4,0,10*ROW('Water Data'!F196))),'Data Summary'!BY202="Yes"),100-OFFSET('Water Data'!$F$4,0,10*ROW('Water Data'!F196)),NA())</f>
        <v>#N/A</v>
      </c>
      <c r="K202" s="504" t="e">
        <f ca="1">+IF(AND(ISNUMBER(OFFSET('Water Data'!$F$6,0,10*ROW('Water Data'!F196))),'Data Summary'!BZ202="Yes"),OFFSET('Water Data'!$F$6,0,10*ROW('Water Data'!F196)),NA())</f>
        <v>#N/A</v>
      </c>
      <c r="L202" s="504" t="e">
        <f ca="1">+IF(AND(ISNUMBER(OFFSET('Water Data'!$F$9,0,10*ROW('Water Data'!F196))),'Data Summary'!CA202="Yes"),OFFSET('Water Data'!$F$9,0,10*ROW('Water Data'!F196)),NA())</f>
        <v>#N/A</v>
      </c>
      <c r="M202" s="504" t="e">
        <f ca="1">+IF(AND(ISNUMBER(OFFSET('Water Data'!$G$4,0,10*ROW('Water Data'!G196))),'Data Summary'!CB202="Yes"),100-OFFSET('Water Data'!$G$4,0,10*ROW('Water Data'!G196)),NA())</f>
        <v>#N/A</v>
      </c>
      <c r="N202" s="504" t="e">
        <f ca="1">+IF(AND(ISNUMBER(OFFSET('Water Data'!$G$6,0,10*ROW('Water Data'!G196))),'Data Summary'!CC202="Yes"),OFFSET('Water Data'!$G$6,0,10*ROW('Water Data'!G196)),NA())</f>
        <v>#N/A</v>
      </c>
      <c r="O202" s="504" t="e">
        <f ca="1">+IF(AND(ISNUMBER(OFFSET('Water Data'!$G$9,0,10*ROW('Water Data'!G196))),'Data Summary'!CD202="Yes"),OFFSET('Water Data'!$G$9,0,10*ROW('Water Data'!G196)),NA())</f>
        <v>#N/A</v>
      </c>
      <c r="P202" s="504" t="e">
        <f ca="1">+IF(AND(ISNUMBER(OFFSET('Water Data'!$H$4,0,10*ROW('Water Data'!H196))),'Data Summary'!CE202="Yes"),100-OFFSET('Water Data'!$H$4,0,10*ROW('Water Data'!H196)),NA())</f>
        <v>#N/A</v>
      </c>
      <c r="Q202" s="504" t="e">
        <f ca="1">+IF(AND(ISNUMBER(OFFSET('Water Data'!$H$6,0,10*ROW('Water Data'!H196))),'Data Summary'!CF202="Yes"),OFFSET('Water Data'!$H$6,0,10*ROW('Water Data'!H196)),NA())</f>
        <v>#N/A</v>
      </c>
      <c r="R202" s="504" t="e">
        <f ca="1">+IF(AND(ISNUMBER(OFFSET('Water Data'!$H$9,0,10*ROW('Water Data'!H196))),'Data Summary'!CG202="Yes"),OFFSET('Water Data'!$H$9,0,10*ROW('Water Data'!H196)),NA())</f>
        <v>#N/A</v>
      </c>
      <c r="S202" s="504" t="e">
        <f ca="1">+IF(AND(ISNUMBER(OFFSET('Water Data'!$I$4,0,10*ROW('Water Data'!I196))),'Data Summary'!CH202="Yes"),100-OFFSET('Water Data'!$I$4,0,10*ROW('Water Data'!I196)),NA())</f>
        <v>#N/A</v>
      </c>
      <c r="T202" s="504" t="e">
        <f ca="1">+IF(AND(ISNUMBER(OFFSET('Water Data'!$I$6,0,10*ROW('Water Data'!I196))),'Data Summary'!CI202="Yes"),OFFSET('Water Data'!$I$6,0,10*ROW('Water Data'!I196)),NA())</f>
        <v>#N/A</v>
      </c>
      <c r="U202" s="504" t="e">
        <f ca="1">+IF(AND(ISNUMBER(OFFSET('Water Data'!$I$9,0,10*ROW('Water Data'!I196))),'Data Summary'!CJ202="Yes"),OFFSET('Water Data'!$I$9,0,10*ROW('Water Data'!I196)),NA())</f>
        <v>#N/A</v>
      </c>
      <c r="V202" s="505" t="e">
        <f ca="1">+IF(AND(ISNUMBER(OFFSET('Sanitation Data'!$D$4,0,10*ROW('Sanitation Data'!D196))),'Data Summary'!CK202="Yes"),100-OFFSET('Sanitation Data'!$D$4,0,10*ROW('Sanitation Data'!D196)),NA())</f>
        <v>#N/A</v>
      </c>
      <c r="W202" s="505" t="e">
        <f ca="1">+IF(AND(ISNUMBER(OFFSET('Sanitation Data'!$D$6,0,10*ROW('Sanitation Data'!D196))),'Data Summary'!CL202="Yes"),OFFSET('Sanitation Data'!$D$6,0,10*ROW('Sanitation Data'!D196)),NA())</f>
        <v>#N/A</v>
      </c>
      <c r="X202" s="505" t="e">
        <f ca="1">+IF(AND(ISNUMBER(OFFSET('Sanitation Data'!$D$10,0,10*ROW('Sanitation Data'!D196))),'Data Summary'!CM202="Yes"),OFFSET('Sanitation Data'!$D$10,0,10*ROW('Sanitation Data'!D196)),NA())</f>
        <v>#N/A</v>
      </c>
      <c r="Y202" s="505" t="e">
        <f ca="1">+IF(AND(ISNUMBER(OFFSET('Sanitation Data'!$D$11,0,10*ROW('Sanitation Data'!D196))),'Data Summary'!CN202="Yes"),OFFSET('Sanitation Data'!$D$11,0,10*ROW('Sanitation Data'!D196)),NA())</f>
        <v>#N/A</v>
      </c>
      <c r="Z202" s="505" t="e">
        <f ca="1">+IF(AND(ISNUMBER(OFFSET('Sanitation Data'!$D$12,0,10*ROW('Sanitation Data'!D196))),'Data Summary'!CO202="Yes"),OFFSET('Sanitation Data'!$D$12,0,10*ROW('Sanitation Data'!D196)),NA())</f>
        <v>#N/A</v>
      </c>
      <c r="AA202" s="505" t="e">
        <f ca="1">+IF(AND(ISNUMBER(OFFSET('Sanitation Data'!$E$4,0,10*ROW('Sanitation Data'!E196))),'Data Summary'!CP202="Yes"),100-OFFSET('Sanitation Data'!$E$4,0,10*ROW('Sanitation Data'!E196)),NA())</f>
        <v>#N/A</v>
      </c>
      <c r="AB202" s="505" t="e">
        <f ca="1">+IF(AND(ISNUMBER(OFFSET('Sanitation Data'!$E$6,0,10*ROW('Sanitation Data'!E196))),'Data Summary'!CQ202="Yes"),OFFSET('Sanitation Data'!$E$6,0,10*ROW('Sanitation Data'!E196)),NA())</f>
        <v>#N/A</v>
      </c>
      <c r="AC202" s="505" t="e">
        <f ca="1">+IF(AND(ISNUMBER(OFFSET('Sanitation Data'!$E$10,0,10*ROW('Sanitation Data'!E196))),'Data Summary'!CR202="Yes"),OFFSET('Sanitation Data'!$E$10,0,10*ROW('Sanitation Data'!E196)),NA())</f>
        <v>#N/A</v>
      </c>
      <c r="AD202" s="505" t="e">
        <f ca="1">+IF(AND(ISNUMBER(OFFSET('Sanitation Data'!$E$11,0,10*ROW('Sanitation Data'!E196))),'Data Summary'!CS202="Yes"),OFFSET('Sanitation Data'!$E$11,0,10*ROW('Sanitation Data'!E196)),NA())</f>
        <v>#N/A</v>
      </c>
      <c r="AE202" s="505" t="e">
        <f ca="1">+IF(AND(ISNUMBER(OFFSET('Sanitation Data'!$E$12,0,10*ROW('Sanitation Data'!E196))),'Data Summary'!CT202="Yes"),OFFSET('Sanitation Data'!$E$12,0,10*ROW('Sanitation Data'!E196)),NA())</f>
        <v>#N/A</v>
      </c>
      <c r="AF202" s="505" t="e">
        <f ca="1">+IF(AND(ISNUMBER(OFFSET('Sanitation Data'!$F$4,0,10*ROW('Sanitation Data'!F196))),'Data Summary'!CU202="Yes"),100-OFFSET('Sanitation Data'!$F$4,0,10*ROW('Sanitation Data'!F196)),NA())</f>
        <v>#N/A</v>
      </c>
      <c r="AG202" s="505" t="e">
        <f ca="1">+IF(AND(ISNUMBER(OFFSET('Sanitation Data'!$F$6,0,10*ROW('Sanitation Data'!F196))),'Data Summary'!CV202="Yes"),OFFSET('Sanitation Data'!$F$6,0,10*ROW('Sanitation Data'!F196)),NA())</f>
        <v>#N/A</v>
      </c>
      <c r="AH202" s="505" t="e">
        <f ca="1">+IF(AND(ISNUMBER(OFFSET('Sanitation Data'!$F$10,0,10*ROW('Sanitation Data'!F196))),'Data Summary'!CW202="Yes"),OFFSET('Sanitation Data'!$F$10,0,10*ROW('Sanitation Data'!F196)),NA())</f>
        <v>#N/A</v>
      </c>
      <c r="AI202" s="505" t="e">
        <f ca="1">+IF(AND(ISNUMBER(OFFSET('Sanitation Data'!$F$11,0,10*ROW('Sanitation Data'!F196))),'Data Summary'!CX202="Yes"),OFFSET('Sanitation Data'!$F$11,0,10*ROW('Sanitation Data'!F196)),NA())</f>
        <v>#N/A</v>
      </c>
      <c r="AJ202" s="505" t="e">
        <f ca="1">+IF(AND(ISNUMBER(OFFSET('Sanitation Data'!$F$12,0,10*ROW('Sanitation Data'!F196))),'Data Summary'!CY202="Yes"),OFFSET('Sanitation Data'!$F$12,0,10*ROW('Sanitation Data'!F196)),NA())</f>
        <v>#N/A</v>
      </c>
      <c r="AK202" s="505" t="e">
        <f ca="1">+IF(AND(ISNUMBER(OFFSET('Sanitation Data'!$G$4,0,10*ROW('Sanitation Data'!G196))),'Data Summary'!CZ202="Yes"),100-OFFSET('Sanitation Data'!$G$4,0,10*ROW('Sanitation Data'!G196)),NA())</f>
        <v>#N/A</v>
      </c>
      <c r="AL202" s="505" t="e">
        <f ca="1">+IF(AND(ISNUMBER(OFFSET('Sanitation Data'!$G$6,0,10*ROW('Sanitation Data'!G196))),'Data Summary'!DA202="Yes"),OFFSET('Sanitation Data'!$G$6,0,10*ROW('Sanitation Data'!G196)),NA())</f>
        <v>#N/A</v>
      </c>
      <c r="AM202" s="505" t="e">
        <f ca="1">+IF(AND(ISNUMBER(OFFSET('Sanitation Data'!$G$10,0,10*ROW('Sanitation Data'!G196))),'Data Summary'!DB202="Yes"),OFFSET('Sanitation Data'!$G$10,0,10*ROW('Sanitation Data'!G196)),NA())</f>
        <v>#N/A</v>
      </c>
      <c r="AN202" s="505" t="e">
        <f ca="1">+IF(AND(ISNUMBER(OFFSET('Sanitation Data'!$G$11,0,10*ROW('Sanitation Data'!G196))),'Data Summary'!DC202="Yes"),OFFSET('Sanitation Data'!$G$11,0,10*ROW('Sanitation Data'!G196)),NA())</f>
        <v>#N/A</v>
      </c>
      <c r="AO202" s="505" t="e">
        <f ca="1">+IF(AND(ISNUMBER(OFFSET('Sanitation Data'!$G$12,0,10*ROW('Sanitation Data'!G196))),'Data Summary'!DD202="Yes"),OFFSET('Sanitation Data'!$G$12,0,10*ROW('Sanitation Data'!G196)),NA())</f>
        <v>#N/A</v>
      </c>
      <c r="AP202" s="505" t="e">
        <f ca="1">+IF(AND(ISNUMBER(OFFSET('Sanitation Data'!$H$4,0,10*ROW('Sanitation Data'!H196))),'Data Summary'!DE202="Yes"),100-OFFSET('Sanitation Data'!$H$4,0,10*ROW('Sanitation Data'!H196)),NA())</f>
        <v>#N/A</v>
      </c>
      <c r="AQ202" s="505" t="e">
        <f ca="1">+IF(AND(ISNUMBER(OFFSET('Sanitation Data'!$H$6,0,10*ROW('Sanitation Data'!H196))),'Data Summary'!DF202="Yes"),OFFSET('Sanitation Data'!$H$6,0,10*ROW('Sanitation Data'!H196)),NA())</f>
        <v>#N/A</v>
      </c>
      <c r="AR202" s="505" t="e">
        <f ca="1">+IF(AND(ISNUMBER(OFFSET('Sanitation Data'!$H$10,0,10*ROW('Sanitation Data'!H196))),'Data Summary'!DG202="Yes"),OFFSET('Sanitation Data'!$H$10,0,10*ROW('Sanitation Data'!H196)),NA())</f>
        <v>#N/A</v>
      </c>
      <c r="AS202" s="505" t="e">
        <f ca="1">+IF(AND(ISNUMBER(OFFSET('Sanitation Data'!$H$11,0,10*ROW('Sanitation Data'!H196))),'Data Summary'!DH202="Yes"),OFFSET('Sanitation Data'!$H$11,0,10*ROW('Sanitation Data'!H196)),NA())</f>
        <v>#N/A</v>
      </c>
      <c r="AT202" s="505" t="e">
        <f ca="1">+IF(AND(ISNUMBER(OFFSET('Sanitation Data'!$H$12,0,10*ROW('Sanitation Data'!H196))),'Data Summary'!DI202="Yes"),OFFSET('Sanitation Data'!$H$12,0,10*ROW('Sanitation Data'!H196)),NA())</f>
        <v>#N/A</v>
      </c>
      <c r="AU202" s="505" t="e">
        <f ca="1">+IF(AND(ISNUMBER(OFFSET('Sanitation Data'!$I$4,0,10*ROW('Sanitation Data'!I196))),'Data Summary'!DJ202="Yes"),100-OFFSET('Sanitation Data'!$I$4,0,10*ROW('Sanitation Data'!I196)),NA())</f>
        <v>#N/A</v>
      </c>
      <c r="AV202" s="505" t="e">
        <f ca="1">+IF(AND(ISNUMBER(OFFSET('Sanitation Data'!$I$6,0,10*ROW('Sanitation Data'!I196))),'Data Summary'!DK202="Yes"),OFFSET('Sanitation Data'!$I$6,0,10*ROW('Sanitation Data'!I196)),NA())</f>
        <v>#N/A</v>
      </c>
      <c r="AW202" s="505" t="e">
        <f ca="1">+IF(AND(ISNUMBER(OFFSET('Sanitation Data'!$I$10,0,10*ROW('Sanitation Data'!I196))),'Data Summary'!DL202="Yes"),OFFSET('Sanitation Data'!$I$10,0,10*ROW('Sanitation Data'!I196)),NA())</f>
        <v>#N/A</v>
      </c>
      <c r="AX202" s="505" t="e">
        <f ca="1">+IF(AND(ISNUMBER(OFFSET('Sanitation Data'!$I$11,0,10*ROW('Sanitation Data'!I196))),'Data Summary'!DM202="Yes"),OFFSET('Sanitation Data'!$I$11,0,10*ROW('Sanitation Data'!I196)),NA())</f>
        <v>#N/A</v>
      </c>
      <c r="AY202" s="505" t="e">
        <f ca="1">+IF(AND(ISNUMBER(OFFSET('Sanitation Data'!$I$12,0,10*ROW('Sanitation Data'!I196))),'Data Summary'!DN202="Yes"),OFFSET('Sanitation Data'!$I$12,0,10*ROW('Sanitation Data'!I196)),NA())</f>
        <v>#N/A</v>
      </c>
      <c r="AZ202" s="506" t="e">
        <f ca="1">+IF(AND(ISNUMBER(OFFSET('Hygiene Data'!$D$5,0,10*ROW('Hygiene Data'!D196))),'Data Summary'!DO202="Yes"),OFFSET('Hygiene Data'!$D$5,0,10*ROW('Hygiene Data'!D196)),NA())</f>
        <v>#N/A</v>
      </c>
      <c r="BA202" s="506" t="e">
        <f ca="1">+IF(AND(ISNUMBER(OFFSET('Hygiene Data'!$D$7,0,10*ROW('Hygiene Data'!D196))),'Data Summary'!DP202="Yes"),OFFSET('Hygiene Data'!$D$7,0,10*ROW('Hygiene Data'!D196)),NA())</f>
        <v>#N/A</v>
      </c>
      <c r="BB202" s="506" t="e">
        <f ca="1">+IF(AND(ISNUMBER(OFFSET('Hygiene Data'!$D$9,0,10*ROW('Hygiene Data'!D196))),'Data Summary'!DQ202="Yes"),OFFSET('Hygiene Data'!$D$9,0,10*ROW('Hygiene Data'!D196)),NA())</f>
        <v>#N/A</v>
      </c>
      <c r="BC202" s="506" t="e">
        <f ca="1">+IF(AND(ISNUMBER(OFFSET('Hygiene Data'!$E$5,0,10*ROW('Hygiene Data'!E196))),'Data Summary'!DR202="Yes"),OFFSET('Hygiene Data'!$E$5,0,10*ROW('Hygiene Data'!E196)),NA())</f>
        <v>#N/A</v>
      </c>
      <c r="BD202" s="506" t="e">
        <f ca="1">+IF(AND(ISNUMBER(OFFSET('Hygiene Data'!$E$7,0,10*ROW('Hygiene Data'!E196))),'Data Summary'!DS202="Yes"),OFFSET('Hygiene Data'!$E$7,0,10*ROW('Hygiene Data'!E196)),NA())</f>
        <v>#N/A</v>
      </c>
      <c r="BE202" s="506" t="e">
        <f ca="1">+IF(AND(ISNUMBER(OFFSET('Hygiene Data'!$E$9,0,10*ROW('Hygiene Data'!E196))),'Data Summary'!DT202="Yes"),OFFSET('Hygiene Data'!$E$9,0,10*ROW('Hygiene Data'!E196)),NA())</f>
        <v>#N/A</v>
      </c>
      <c r="BF202" s="506" t="e">
        <f ca="1">+IF(AND(ISNUMBER(OFFSET('Hygiene Data'!$F$5,0,10*ROW('Hygiene Data'!F196))),'Data Summary'!DU202="Yes"),OFFSET('Hygiene Data'!$F$5,0,10*ROW('Hygiene Data'!F196)),NA())</f>
        <v>#N/A</v>
      </c>
      <c r="BG202" s="506" t="e">
        <f ca="1">+IF(AND(ISNUMBER(OFFSET('Hygiene Data'!$F$7,0,10*ROW('Hygiene Data'!F196))),'Data Summary'!DV202="Yes"),OFFSET('Hygiene Data'!$F$7,0,10*ROW('Hygiene Data'!F196)),NA())</f>
        <v>#N/A</v>
      </c>
      <c r="BH202" s="506" t="e">
        <f ca="1">+IF(AND(ISNUMBER(OFFSET('Hygiene Data'!$F$9,0,10*ROW('Hygiene Data'!F196))),'Data Summary'!DW202="Yes"),OFFSET('Hygiene Data'!$F$9,0,10*ROW('Hygiene Data'!F196)),NA())</f>
        <v>#N/A</v>
      </c>
      <c r="BI202" s="506" t="e">
        <f ca="1">+IF(AND(ISNUMBER(OFFSET('Hygiene Data'!$G$5,0,10*ROW('Hygiene Data'!G196))),'Data Summary'!DX202="Yes"),OFFSET('Hygiene Data'!$G$5,0,10*ROW('Hygiene Data'!G196)),NA())</f>
        <v>#N/A</v>
      </c>
      <c r="BJ202" s="506" t="e">
        <f ca="1">+IF(AND(ISNUMBER(OFFSET('Hygiene Data'!$G$7,0,10*ROW('Hygiene Data'!G196))),'Data Summary'!DY202="Yes"),OFFSET('Hygiene Data'!$G$7,0,10*ROW('Hygiene Data'!G196)),NA())</f>
        <v>#N/A</v>
      </c>
      <c r="BK202" s="506" t="e">
        <f ca="1">+IF(AND(ISNUMBER(OFFSET('Hygiene Data'!$G$9,0,10*ROW('Hygiene Data'!G196))),'Data Summary'!DZ202="Yes"),OFFSET('Hygiene Data'!$G$9,0,10*ROW('Hygiene Data'!G196)),NA())</f>
        <v>#N/A</v>
      </c>
      <c r="BL202" s="506" t="e">
        <f ca="1">+IF(AND(ISNUMBER(OFFSET('Hygiene Data'!$H$5,0,10*ROW('Hygiene Data'!H196))),'Data Summary'!EA202="Yes"),OFFSET('Hygiene Data'!$H$5,0,10*ROW('Hygiene Data'!H196)),NA())</f>
        <v>#N/A</v>
      </c>
      <c r="BM202" s="506" t="e">
        <f ca="1">+IF(AND(ISNUMBER(OFFSET('Hygiene Data'!$H$7,0,10*ROW('Hygiene Data'!H196))),'Data Summary'!EB202="Yes"),OFFSET('Hygiene Data'!$H$7,0,10*ROW('Hygiene Data'!H196)),NA())</f>
        <v>#N/A</v>
      </c>
      <c r="BN202" s="506" t="e">
        <f ca="1">+IF(AND(ISNUMBER(OFFSET('Hygiene Data'!$H$9,0,10*ROW('Hygiene Data'!H196))),'Data Summary'!EC202="Yes"),OFFSET('Hygiene Data'!$H$9,0,10*ROW('Hygiene Data'!H196)),NA())</f>
        <v>#N/A</v>
      </c>
      <c r="BO202" s="506" t="e">
        <f ca="1">+IF(AND(ISNUMBER(OFFSET('Hygiene Data'!$I$5,0,10*ROW('Hygiene Data'!I196))),'Data Summary'!ED202="Yes"),OFFSET('Hygiene Data'!$I$5,0,10*ROW('Hygiene Data'!I196)),NA())</f>
        <v>#N/A</v>
      </c>
      <c r="BP202" s="506" t="e">
        <f ca="1">+IF(AND(ISNUMBER(OFFSET('Hygiene Data'!$I$7,0,10*ROW('Hygiene Data'!I196))),'Data Summary'!EE202="Yes"),OFFSET('Hygiene Data'!$I$7,0,10*ROW('Hygiene Data'!I196)),NA())</f>
        <v>#N/A</v>
      </c>
      <c r="BQ202" s="506" t="e">
        <f ca="1">+IF(AND(ISNUMBER(OFFSET('Hygiene Data'!$I$9,0,10*ROW('Hygiene Data'!I196))),'Data Summary'!EF202="Yes"),OFFSET('Hygiene Data'!$I$9,0,10*ROW('Hygiene Data'!I196)),NA())</f>
        <v>#N/A</v>
      </c>
    </row>
    <row r="203" spans="1:69" x14ac:dyDescent="0.25">
      <c r="A203" s="502" t="e">
        <f ca="1">+RIGHT('Data Summary'!A203,LEN('Data Summary'!A203)-9)</f>
        <v>#VALUE!</v>
      </c>
      <c r="B203" s="476" t="str">
        <f ca="1">+IF(ISTEXT('Data Summary'!B203),'Data Summary'!B203,"")</f>
        <v/>
      </c>
      <c r="C203" s="503" t="e">
        <f ca="1">+VALUE('Data Summary'!C203)</f>
        <v>#VALUE!</v>
      </c>
      <c r="D203" s="504" t="e">
        <f ca="1">+IF(AND(ISNUMBER(OFFSET('Water Data'!$D$4,0,10*ROW('Water Data'!D197))),'Data Summary'!BS203="Yes"),100-OFFSET('Water Data'!$D$4,0,10*ROW('Water Data'!D197)),NA())</f>
        <v>#N/A</v>
      </c>
      <c r="E203" s="504" t="e">
        <f ca="1">+IF(AND(ISNUMBER(OFFSET('Water Data'!$D$6,0,10*ROW('Water Data'!D197))),'Data Summary'!BT203="Yes"),OFFSET('Water Data'!$D$6,0,10*ROW('Water Data'!D197)),NA())</f>
        <v>#N/A</v>
      </c>
      <c r="F203" s="504" t="e">
        <f ca="1">+IF(AND(ISNUMBER(OFFSET('Water Data'!$D$9,0,10*ROW('Water Data'!D197))),'Data Summary'!BU203="Yes"),OFFSET('Water Data'!$D$9,0,10*ROW('Water Data'!D197)),NA())</f>
        <v>#N/A</v>
      </c>
      <c r="G203" s="504" t="e">
        <f ca="1">+IF(AND(ISNUMBER(OFFSET('Water Data'!$E$4,0,10*ROW('Water Data'!E197))),'Data Summary'!BV203="Yes"),100-OFFSET('Water Data'!$E$4,0,10*ROW('Water Data'!E197)),NA())</f>
        <v>#N/A</v>
      </c>
      <c r="H203" s="504" t="e">
        <f ca="1">+IF(AND(ISNUMBER(OFFSET('Water Data'!$E$6,0,10*ROW('Water Data'!E197))),'Data Summary'!BW203="Yes"),OFFSET('Water Data'!$E$6,0,10*ROW('Water Data'!E197)),NA())</f>
        <v>#N/A</v>
      </c>
      <c r="I203" s="504" t="e">
        <f ca="1">+IF(AND(ISNUMBER(OFFSET('Water Data'!$E$9,0,10*ROW('Water Data'!E197))),'Data Summary'!BX203="Yes"),OFFSET('Water Data'!$E$9,0,10*ROW('Water Data'!E197)),NA())</f>
        <v>#N/A</v>
      </c>
      <c r="J203" s="504" t="e">
        <f ca="1">+IF(AND(ISNUMBER(OFFSET('Water Data'!$F$4,0,10*ROW('Water Data'!F197))),'Data Summary'!BY203="Yes"),100-OFFSET('Water Data'!$F$4,0,10*ROW('Water Data'!F197)),NA())</f>
        <v>#N/A</v>
      </c>
      <c r="K203" s="504" t="e">
        <f ca="1">+IF(AND(ISNUMBER(OFFSET('Water Data'!$F$6,0,10*ROW('Water Data'!F197))),'Data Summary'!BZ203="Yes"),OFFSET('Water Data'!$F$6,0,10*ROW('Water Data'!F197)),NA())</f>
        <v>#N/A</v>
      </c>
      <c r="L203" s="504" t="e">
        <f ca="1">+IF(AND(ISNUMBER(OFFSET('Water Data'!$F$9,0,10*ROW('Water Data'!F197))),'Data Summary'!CA203="Yes"),OFFSET('Water Data'!$F$9,0,10*ROW('Water Data'!F197)),NA())</f>
        <v>#N/A</v>
      </c>
      <c r="M203" s="504" t="e">
        <f ca="1">+IF(AND(ISNUMBER(OFFSET('Water Data'!$G$4,0,10*ROW('Water Data'!G197))),'Data Summary'!CB203="Yes"),100-OFFSET('Water Data'!$G$4,0,10*ROW('Water Data'!G197)),NA())</f>
        <v>#N/A</v>
      </c>
      <c r="N203" s="504" t="e">
        <f ca="1">+IF(AND(ISNUMBER(OFFSET('Water Data'!$G$6,0,10*ROW('Water Data'!G197))),'Data Summary'!CC203="Yes"),OFFSET('Water Data'!$G$6,0,10*ROW('Water Data'!G197)),NA())</f>
        <v>#N/A</v>
      </c>
      <c r="O203" s="504" t="e">
        <f ca="1">+IF(AND(ISNUMBER(OFFSET('Water Data'!$G$9,0,10*ROW('Water Data'!G197))),'Data Summary'!CD203="Yes"),OFFSET('Water Data'!$G$9,0,10*ROW('Water Data'!G197)),NA())</f>
        <v>#N/A</v>
      </c>
      <c r="P203" s="504" t="e">
        <f ca="1">+IF(AND(ISNUMBER(OFFSET('Water Data'!$H$4,0,10*ROW('Water Data'!H197))),'Data Summary'!CE203="Yes"),100-OFFSET('Water Data'!$H$4,0,10*ROW('Water Data'!H197)),NA())</f>
        <v>#N/A</v>
      </c>
      <c r="Q203" s="504" t="e">
        <f ca="1">+IF(AND(ISNUMBER(OFFSET('Water Data'!$H$6,0,10*ROW('Water Data'!H197))),'Data Summary'!CF203="Yes"),OFFSET('Water Data'!$H$6,0,10*ROW('Water Data'!H197)),NA())</f>
        <v>#N/A</v>
      </c>
      <c r="R203" s="504" t="e">
        <f ca="1">+IF(AND(ISNUMBER(OFFSET('Water Data'!$H$9,0,10*ROW('Water Data'!H197))),'Data Summary'!CG203="Yes"),OFFSET('Water Data'!$H$9,0,10*ROW('Water Data'!H197)),NA())</f>
        <v>#N/A</v>
      </c>
      <c r="S203" s="504" t="e">
        <f ca="1">+IF(AND(ISNUMBER(OFFSET('Water Data'!$I$4,0,10*ROW('Water Data'!I197))),'Data Summary'!CH203="Yes"),100-OFFSET('Water Data'!$I$4,0,10*ROW('Water Data'!I197)),NA())</f>
        <v>#N/A</v>
      </c>
      <c r="T203" s="504" t="e">
        <f ca="1">+IF(AND(ISNUMBER(OFFSET('Water Data'!$I$6,0,10*ROW('Water Data'!I197))),'Data Summary'!CI203="Yes"),OFFSET('Water Data'!$I$6,0,10*ROW('Water Data'!I197)),NA())</f>
        <v>#N/A</v>
      </c>
      <c r="U203" s="504" t="e">
        <f ca="1">+IF(AND(ISNUMBER(OFFSET('Water Data'!$I$9,0,10*ROW('Water Data'!I197))),'Data Summary'!CJ203="Yes"),OFFSET('Water Data'!$I$9,0,10*ROW('Water Data'!I197)),NA())</f>
        <v>#N/A</v>
      </c>
      <c r="V203" s="505" t="e">
        <f ca="1">+IF(AND(ISNUMBER(OFFSET('Sanitation Data'!$D$4,0,10*ROW('Sanitation Data'!D197))),'Data Summary'!CK203="Yes"),100-OFFSET('Sanitation Data'!$D$4,0,10*ROW('Sanitation Data'!D197)),NA())</f>
        <v>#N/A</v>
      </c>
      <c r="W203" s="505" t="e">
        <f ca="1">+IF(AND(ISNUMBER(OFFSET('Sanitation Data'!$D$6,0,10*ROW('Sanitation Data'!D197))),'Data Summary'!CL203="Yes"),OFFSET('Sanitation Data'!$D$6,0,10*ROW('Sanitation Data'!D197)),NA())</f>
        <v>#N/A</v>
      </c>
      <c r="X203" s="505" t="e">
        <f ca="1">+IF(AND(ISNUMBER(OFFSET('Sanitation Data'!$D$10,0,10*ROW('Sanitation Data'!D197))),'Data Summary'!CM203="Yes"),OFFSET('Sanitation Data'!$D$10,0,10*ROW('Sanitation Data'!D197)),NA())</f>
        <v>#N/A</v>
      </c>
      <c r="Y203" s="505" t="e">
        <f ca="1">+IF(AND(ISNUMBER(OFFSET('Sanitation Data'!$D$11,0,10*ROW('Sanitation Data'!D197))),'Data Summary'!CN203="Yes"),OFFSET('Sanitation Data'!$D$11,0,10*ROW('Sanitation Data'!D197)),NA())</f>
        <v>#N/A</v>
      </c>
      <c r="Z203" s="505" t="e">
        <f ca="1">+IF(AND(ISNUMBER(OFFSET('Sanitation Data'!$D$12,0,10*ROW('Sanitation Data'!D197))),'Data Summary'!CO203="Yes"),OFFSET('Sanitation Data'!$D$12,0,10*ROW('Sanitation Data'!D197)),NA())</f>
        <v>#N/A</v>
      </c>
      <c r="AA203" s="505" t="e">
        <f ca="1">+IF(AND(ISNUMBER(OFFSET('Sanitation Data'!$E$4,0,10*ROW('Sanitation Data'!E197))),'Data Summary'!CP203="Yes"),100-OFFSET('Sanitation Data'!$E$4,0,10*ROW('Sanitation Data'!E197)),NA())</f>
        <v>#N/A</v>
      </c>
      <c r="AB203" s="505" t="e">
        <f ca="1">+IF(AND(ISNUMBER(OFFSET('Sanitation Data'!$E$6,0,10*ROW('Sanitation Data'!E197))),'Data Summary'!CQ203="Yes"),OFFSET('Sanitation Data'!$E$6,0,10*ROW('Sanitation Data'!E197)),NA())</f>
        <v>#N/A</v>
      </c>
      <c r="AC203" s="505" t="e">
        <f ca="1">+IF(AND(ISNUMBER(OFFSET('Sanitation Data'!$E$10,0,10*ROW('Sanitation Data'!E197))),'Data Summary'!CR203="Yes"),OFFSET('Sanitation Data'!$E$10,0,10*ROW('Sanitation Data'!E197)),NA())</f>
        <v>#N/A</v>
      </c>
      <c r="AD203" s="505" t="e">
        <f ca="1">+IF(AND(ISNUMBER(OFFSET('Sanitation Data'!$E$11,0,10*ROW('Sanitation Data'!E197))),'Data Summary'!CS203="Yes"),OFFSET('Sanitation Data'!$E$11,0,10*ROW('Sanitation Data'!E197)),NA())</f>
        <v>#N/A</v>
      </c>
      <c r="AE203" s="505" t="e">
        <f ca="1">+IF(AND(ISNUMBER(OFFSET('Sanitation Data'!$E$12,0,10*ROW('Sanitation Data'!E197))),'Data Summary'!CT203="Yes"),OFFSET('Sanitation Data'!$E$12,0,10*ROW('Sanitation Data'!E197)),NA())</f>
        <v>#N/A</v>
      </c>
      <c r="AF203" s="505" t="e">
        <f ca="1">+IF(AND(ISNUMBER(OFFSET('Sanitation Data'!$F$4,0,10*ROW('Sanitation Data'!F197))),'Data Summary'!CU203="Yes"),100-OFFSET('Sanitation Data'!$F$4,0,10*ROW('Sanitation Data'!F197)),NA())</f>
        <v>#N/A</v>
      </c>
      <c r="AG203" s="505" t="e">
        <f ca="1">+IF(AND(ISNUMBER(OFFSET('Sanitation Data'!$F$6,0,10*ROW('Sanitation Data'!F197))),'Data Summary'!CV203="Yes"),OFFSET('Sanitation Data'!$F$6,0,10*ROW('Sanitation Data'!F197)),NA())</f>
        <v>#N/A</v>
      </c>
      <c r="AH203" s="505" t="e">
        <f ca="1">+IF(AND(ISNUMBER(OFFSET('Sanitation Data'!$F$10,0,10*ROW('Sanitation Data'!F197))),'Data Summary'!CW203="Yes"),OFFSET('Sanitation Data'!$F$10,0,10*ROW('Sanitation Data'!F197)),NA())</f>
        <v>#N/A</v>
      </c>
      <c r="AI203" s="505" t="e">
        <f ca="1">+IF(AND(ISNUMBER(OFFSET('Sanitation Data'!$F$11,0,10*ROW('Sanitation Data'!F197))),'Data Summary'!CX203="Yes"),OFFSET('Sanitation Data'!$F$11,0,10*ROW('Sanitation Data'!F197)),NA())</f>
        <v>#N/A</v>
      </c>
      <c r="AJ203" s="505" t="e">
        <f ca="1">+IF(AND(ISNUMBER(OFFSET('Sanitation Data'!$F$12,0,10*ROW('Sanitation Data'!F197))),'Data Summary'!CY203="Yes"),OFFSET('Sanitation Data'!$F$12,0,10*ROW('Sanitation Data'!F197)),NA())</f>
        <v>#N/A</v>
      </c>
      <c r="AK203" s="505" t="e">
        <f ca="1">+IF(AND(ISNUMBER(OFFSET('Sanitation Data'!$G$4,0,10*ROW('Sanitation Data'!G197))),'Data Summary'!CZ203="Yes"),100-OFFSET('Sanitation Data'!$G$4,0,10*ROW('Sanitation Data'!G197)),NA())</f>
        <v>#N/A</v>
      </c>
      <c r="AL203" s="505" t="e">
        <f ca="1">+IF(AND(ISNUMBER(OFFSET('Sanitation Data'!$G$6,0,10*ROW('Sanitation Data'!G197))),'Data Summary'!DA203="Yes"),OFFSET('Sanitation Data'!$G$6,0,10*ROW('Sanitation Data'!G197)),NA())</f>
        <v>#N/A</v>
      </c>
      <c r="AM203" s="505" t="e">
        <f ca="1">+IF(AND(ISNUMBER(OFFSET('Sanitation Data'!$G$10,0,10*ROW('Sanitation Data'!G197))),'Data Summary'!DB203="Yes"),OFFSET('Sanitation Data'!$G$10,0,10*ROW('Sanitation Data'!G197)),NA())</f>
        <v>#N/A</v>
      </c>
      <c r="AN203" s="505" t="e">
        <f ca="1">+IF(AND(ISNUMBER(OFFSET('Sanitation Data'!$G$11,0,10*ROW('Sanitation Data'!G197))),'Data Summary'!DC203="Yes"),OFFSET('Sanitation Data'!$G$11,0,10*ROW('Sanitation Data'!G197)),NA())</f>
        <v>#N/A</v>
      </c>
      <c r="AO203" s="505" t="e">
        <f ca="1">+IF(AND(ISNUMBER(OFFSET('Sanitation Data'!$G$12,0,10*ROW('Sanitation Data'!G197))),'Data Summary'!DD203="Yes"),OFFSET('Sanitation Data'!$G$12,0,10*ROW('Sanitation Data'!G197)),NA())</f>
        <v>#N/A</v>
      </c>
      <c r="AP203" s="505" t="e">
        <f ca="1">+IF(AND(ISNUMBER(OFFSET('Sanitation Data'!$H$4,0,10*ROW('Sanitation Data'!H197))),'Data Summary'!DE203="Yes"),100-OFFSET('Sanitation Data'!$H$4,0,10*ROW('Sanitation Data'!H197)),NA())</f>
        <v>#N/A</v>
      </c>
      <c r="AQ203" s="505" t="e">
        <f ca="1">+IF(AND(ISNUMBER(OFFSET('Sanitation Data'!$H$6,0,10*ROW('Sanitation Data'!H197))),'Data Summary'!DF203="Yes"),OFFSET('Sanitation Data'!$H$6,0,10*ROW('Sanitation Data'!H197)),NA())</f>
        <v>#N/A</v>
      </c>
      <c r="AR203" s="505" t="e">
        <f ca="1">+IF(AND(ISNUMBER(OFFSET('Sanitation Data'!$H$10,0,10*ROW('Sanitation Data'!H197))),'Data Summary'!DG203="Yes"),OFFSET('Sanitation Data'!$H$10,0,10*ROW('Sanitation Data'!H197)),NA())</f>
        <v>#N/A</v>
      </c>
      <c r="AS203" s="505" t="e">
        <f ca="1">+IF(AND(ISNUMBER(OFFSET('Sanitation Data'!$H$11,0,10*ROW('Sanitation Data'!H197))),'Data Summary'!DH203="Yes"),OFFSET('Sanitation Data'!$H$11,0,10*ROW('Sanitation Data'!H197)),NA())</f>
        <v>#N/A</v>
      </c>
      <c r="AT203" s="505" t="e">
        <f ca="1">+IF(AND(ISNUMBER(OFFSET('Sanitation Data'!$H$12,0,10*ROW('Sanitation Data'!H197))),'Data Summary'!DI203="Yes"),OFFSET('Sanitation Data'!$H$12,0,10*ROW('Sanitation Data'!H197)),NA())</f>
        <v>#N/A</v>
      </c>
      <c r="AU203" s="505" t="e">
        <f ca="1">+IF(AND(ISNUMBER(OFFSET('Sanitation Data'!$I$4,0,10*ROW('Sanitation Data'!I197))),'Data Summary'!DJ203="Yes"),100-OFFSET('Sanitation Data'!$I$4,0,10*ROW('Sanitation Data'!I197)),NA())</f>
        <v>#N/A</v>
      </c>
      <c r="AV203" s="505" t="e">
        <f ca="1">+IF(AND(ISNUMBER(OFFSET('Sanitation Data'!$I$6,0,10*ROW('Sanitation Data'!I197))),'Data Summary'!DK203="Yes"),OFFSET('Sanitation Data'!$I$6,0,10*ROW('Sanitation Data'!I197)),NA())</f>
        <v>#N/A</v>
      </c>
      <c r="AW203" s="505" t="e">
        <f ca="1">+IF(AND(ISNUMBER(OFFSET('Sanitation Data'!$I$10,0,10*ROW('Sanitation Data'!I197))),'Data Summary'!DL203="Yes"),OFFSET('Sanitation Data'!$I$10,0,10*ROW('Sanitation Data'!I197)),NA())</f>
        <v>#N/A</v>
      </c>
      <c r="AX203" s="505" t="e">
        <f ca="1">+IF(AND(ISNUMBER(OFFSET('Sanitation Data'!$I$11,0,10*ROW('Sanitation Data'!I197))),'Data Summary'!DM203="Yes"),OFFSET('Sanitation Data'!$I$11,0,10*ROW('Sanitation Data'!I197)),NA())</f>
        <v>#N/A</v>
      </c>
      <c r="AY203" s="505" t="e">
        <f ca="1">+IF(AND(ISNUMBER(OFFSET('Sanitation Data'!$I$12,0,10*ROW('Sanitation Data'!I197))),'Data Summary'!DN203="Yes"),OFFSET('Sanitation Data'!$I$12,0,10*ROW('Sanitation Data'!I197)),NA())</f>
        <v>#N/A</v>
      </c>
      <c r="AZ203" s="506" t="e">
        <f ca="1">+IF(AND(ISNUMBER(OFFSET('Hygiene Data'!$D$5,0,10*ROW('Hygiene Data'!D197))),'Data Summary'!DO203="Yes"),OFFSET('Hygiene Data'!$D$5,0,10*ROW('Hygiene Data'!D197)),NA())</f>
        <v>#N/A</v>
      </c>
      <c r="BA203" s="506" t="e">
        <f ca="1">+IF(AND(ISNUMBER(OFFSET('Hygiene Data'!$D$7,0,10*ROW('Hygiene Data'!D197))),'Data Summary'!DP203="Yes"),OFFSET('Hygiene Data'!$D$7,0,10*ROW('Hygiene Data'!D197)),NA())</f>
        <v>#N/A</v>
      </c>
      <c r="BB203" s="506" t="e">
        <f ca="1">+IF(AND(ISNUMBER(OFFSET('Hygiene Data'!$D$9,0,10*ROW('Hygiene Data'!D197))),'Data Summary'!DQ203="Yes"),OFFSET('Hygiene Data'!$D$9,0,10*ROW('Hygiene Data'!D197)),NA())</f>
        <v>#N/A</v>
      </c>
      <c r="BC203" s="506" t="e">
        <f ca="1">+IF(AND(ISNUMBER(OFFSET('Hygiene Data'!$E$5,0,10*ROW('Hygiene Data'!E197))),'Data Summary'!DR203="Yes"),OFFSET('Hygiene Data'!$E$5,0,10*ROW('Hygiene Data'!E197)),NA())</f>
        <v>#N/A</v>
      </c>
      <c r="BD203" s="506" t="e">
        <f ca="1">+IF(AND(ISNUMBER(OFFSET('Hygiene Data'!$E$7,0,10*ROW('Hygiene Data'!E197))),'Data Summary'!DS203="Yes"),OFFSET('Hygiene Data'!$E$7,0,10*ROW('Hygiene Data'!E197)),NA())</f>
        <v>#N/A</v>
      </c>
      <c r="BE203" s="506" t="e">
        <f ca="1">+IF(AND(ISNUMBER(OFFSET('Hygiene Data'!$E$9,0,10*ROW('Hygiene Data'!E197))),'Data Summary'!DT203="Yes"),OFFSET('Hygiene Data'!$E$9,0,10*ROW('Hygiene Data'!E197)),NA())</f>
        <v>#N/A</v>
      </c>
      <c r="BF203" s="506" t="e">
        <f ca="1">+IF(AND(ISNUMBER(OFFSET('Hygiene Data'!$F$5,0,10*ROW('Hygiene Data'!F197))),'Data Summary'!DU203="Yes"),OFFSET('Hygiene Data'!$F$5,0,10*ROW('Hygiene Data'!F197)),NA())</f>
        <v>#N/A</v>
      </c>
      <c r="BG203" s="506" t="e">
        <f ca="1">+IF(AND(ISNUMBER(OFFSET('Hygiene Data'!$F$7,0,10*ROW('Hygiene Data'!F197))),'Data Summary'!DV203="Yes"),OFFSET('Hygiene Data'!$F$7,0,10*ROW('Hygiene Data'!F197)),NA())</f>
        <v>#N/A</v>
      </c>
      <c r="BH203" s="506" t="e">
        <f ca="1">+IF(AND(ISNUMBER(OFFSET('Hygiene Data'!$F$9,0,10*ROW('Hygiene Data'!F197))),'Data Summary'!DW203="Yes"),OFFSET('Hygiene Data'!$F$9,0,10*ROW('Hygiene Data'!F197)),NA())</f>
        <v>#N/A</v>
      </c>
      <c r="BI203" s="506" t="e">
        <f ca="1">+IF(AND(ISNUMBER(OFFSET('Hygiene Data'!$G$5,0,10*ROW('Hygiene Data'!G197))),'Data Summary'!DX203="Yes"),OFFSET('Hygiene Data'!$G$5,0,10*ROW('Hygiene Data'!G197)),NA())</f>
        <v>#N/A</v>
      </c>
      <c r="BJ203" s="506" t="e">
        <f ca="1">+IF(AND(ISNUMBER(OFFSET('Hygiene Data'!$G$7,0,10*ROW('Hygiene Data'!G197))),'Data Summary'!DY203="Yes"),OFFSET('Hygiene Data'!$G$7,0,10*ROW('Hygiene Data'!G197)),NA())</f>
        <v>#N/A</v>
      </c>
      <c r="BK203" s="506" t="e">
        <f ca="1">+IF(AND(ISNUMBER(OFFSET('Hygiene Data'!$G$9,0,10*ROW('Hygiene Data'!G197))),'Data Summary'!DZ203="Yes"),OFFSET('Hygiene Data'!$G$9,0,10*ROW('Hygiene Data'!G197)),NA())</f>
        <v>#N/A</v>
      </c>
      <c r="BL203" s="506" t="e">
        <f ca="1">+IF(AND(ISNUMBER(OFFSET('Hygiene Data'!$H$5,0,10*ROW('Hygiene Data'!H197))),'Data Summary'!EA203="Yes"),OFFSET('Hygiene Data'!$H$5,0,10*ROW('Hygiene Data'!H197)),NA())</f>
        <v>#N/A</v>
      </c>
      <c r="BM203" s="506" t="e">
        <f ca="1">+IF(AND(ISNUMBER(OFFSET('Hygiene Data'!$H$7,0,10*ROW('Hygiene Data'!H197))),'Data Summary'!EB203="Yes"),OFFSET('Hygiene Data'!$H$7,0,10*ROW('Hygiene Data'!H197)),NA())</f>
        <v>#N/A</v>
      </c>
      <c r="BN203" s="506" t="e">
        <f ca="1">+IF(AND(ISNUMBER(OFFSET('Hygiene Data'!$H$9,0,10*ROW('Hygiene Data'!H197))),'Data Summary'!EC203="Yes"),OFFSET('Hygiene Data'!$H$9,0,10*ROW('Hygiene Data'!H197)),NA())</f>
        <v>#N/A</v>
      </c>
      <c r="BO203" s="506" t="e">
        <f ca="1">+IF(AND(ISNUMBER(OFFSET('Hygiene Data'!$I$5,0,10*ROW('Hygiene Data'!I197))),'Data Summary'!ED203="Yes"),OFFSET('Hygiene Data'!$I$5,0,10*ROW('Hygiene Data'!I197)),NA())</f>
        <v>#N/A</v>
      </c>
      <c r="BP203" s="506" t="e">
        <f ca="1">+IF(AND(ISNUMBER(OFFSET('Hygiene Data'!$I$7,0,10*ROW('Hygiene Data'!I197))),'Data Summary'!EE203="Yes"),OFFSET('Hygiene Data'!$I$7,0,10*ROW('Hygiene Data'!I197)),NA())</f>
        <v>#N/A</v>
      </c>
      <c r="BQ203" s="506" t="e">
        <f ca="1">+IF(AND(ISNUMBER(OFFSET('Hygiene Data'!$I$9,0,10*ROW('Hygiene Data'!I197))),'Data Summary'!EF203="Yes"),OFFSET('Hygiene Data'!$I$9,0,10*ROW('Hygiene Data'!I197)),NA())</f>
        <v>#N/A</v>
      </c>
    </row>
    <row r="204" spans="1:69" x14ac:dyDescent="0.25">
      <c r="A204" s="502" t="e">
        <f ca="1">+RIGHT('Data Summary'!A204,LEN('Data Summary'!A204)-9)</f>
        <v>#VALUE!</v>
      </c>
      <c r="B204" s="476" t="str">
        <f ca="1">+IF(ISTEXT('Data Summary'!B204),'Data Summary'!B204,"")</f>
        <v/>
      </c>
      <c r="C204" s="503" t="e">
        <f ca="1">+VALUE('Data Summary'!C204)</f>
        <v>#VALUE!</v>
      </c>
      <c r="D204" s="504" t="e">
        <f ca="1">+IF(AND(ISNUMBER(OFFSET('Water Data'!$D$4,0,10*ROW('Water Data'!D198))),'Data Summary'!BS204="Yes"),100-OFFSET('Water Data'!$D$4,0,10*ROW('Water Data'!D198)),NA())</f>
        <v>#N/A</v>
      </c>
      <c r="E204" s="504" t="e">
        <f ca="1">+IF(AND(ISNUMBER(OFFSET('Water Data'!$D$6,0,10*ROW('Water Data'!D198))),'Data Summary'!BT204="Yes"),OFFSET('Water Data'!$D$6,0,10*ROW('Water Data'!D198)),NA())</f>
        <v>#N/A</v>
      </c>
      <c r="F204" s="504" t="e">
        <f ca="1">+IF(AND(ISNUMBER(OFFSET('Water Data'!$D$9,0,10*ROW('Water Data'!D198))),'Data Summary'!BU204="Yes"),OFFSET('Water Data'!$D$9,0,10*ROW('Water Data'!D198)),NA())</f>
        <v>#N/A</v>
      </c>
      <c r="G204" s="504" t="e">
        <f ca="1">+IF(AND(ISNUMBER(OFFSET('Water Data'!$E$4,0,10*ROW('Water Data'!E198))),'Data Summary'!BV204="Yes"),100-OFFSET('Water Data'!$E$4,0,10*ROW('Water Data'!E198)),NA())</f>
        <v>#N/A</v>
      </c>
      <c r="H204" s="504" t="e">
        <f ca="1">+IF(AND(ISNUMBER(OFFSET('Water Data'!$E$6,0,10*ROW('Water Data'!E198))),'Data Summary'!BW204="Yes"),OFFSET('Water Data'!$E$6,0,10*ROW('Water Data'!E198)),NA())</f>
        <v>#N/A</v>
      </c>
      <c r="I204" s="504" t="e">
        <f ca="1">+IF(AND(ISNUMBER(OFFSET('Water Data'!$E$9,0,10*ROW('Water Data'!E198))),'Data Summary'!BX204="Yes"),OFFSET('Water Data'!$E$9,0,10*ROW('Water Data'!E198)),NA())</f>
        <v>#N/A</v>
      </c>
      <c r="J204" s="504" t="e">
        <f ca="1">+IF(AND(ISNUMBER(OFFSET('Water Data'!$F$4,0,10*ROW('Water Data'!F198))),'Data Summary'!BY204="Yes"),100-OFFSET('Water Data'!$F$4,0,10*ROW('Water Data'!F198)),NA())</f>
        <v>#N/A</v>
      </c>
      <c r="K204" s="504" t="e">
        <f ca="1">+IF(AND(ISNUMBER(OFFSET('Water Data'!$F$6,0,10*ROW('Water Data'!F198))),'Data Summary'!BZ204="Yes"),OFFSET('Water Data'!$F$6,0,10*ROW('Water Data'!F198)),NA())</f>
        <v>#N/A</v>
      </c>
      <c r="L204" s="504" t="e">
        <f ca="1">+IF(AND(ISNUMBER(OFFSET('Water Data'!$F$9,0,10*ROW('Water Data'!F198))),'Data Summary'!CA204="Yes"),OFFSET('Water Data'!$F$9,0,10*ROW('Water Data'!F198)),NA())</f>
        <v>#N/A</v>
      </c>
      <c r="M204" s="504" t="e">
        <f ca="1">+IF(AND(ISNUMBER(OFFSET('Water Data'!$G$4,0,10*ROW('Water Data'!G198))),'Data Summary'!CB204="Yes"),100-OFFSET('Water Data'!$G$4,0,10*ROW('Water Data'!G198)),NA())</f>
        <v>#N/A</v>
      </c>
      <c r="N204" s="504" t="e">
        <f ca="1">+IF(AND(ISNUMBER(OFFSET('Water Data'!$G$6,0,10*ROW('Water Data'!G198))),'Data Summary'!CC204="Yes"),OFFSET('Water Data'!$G$6,0,10*ROW('Water Data'!G198)),NA())</f>
        <v>#N/A</v>
      </c>
      <c r="O204" s="504" t="e">
        <f ca="1">+IF(AND(ISNUMBER(OFFSET('Water Data'!$G$9,0,10*ROW('Water Data'!G198))),'Data Summary'!CD204="Yes"),OFFSET('Water Data'!$G$9,0,10*ROW('Water Data'!G198)),NA())</f>
        <v>#N/A</v>
      </c>
      <c r="P204" s="504" t="e">
        <f ca="1">+IF(AND(ISNUMBER(OFFSET('Water Data'!$H$4,0,10*ROW('Water Data'!H198))),'Data Summary'!CE204="Yes"),100-OFFSET('Water Data'!$H$4,0,10*ROW('Water Data'!H198)),NA())</f>
        <v>#N/A</v>
      </c>
      <c r="Q204" s="504" t="e">
        <f ca="1">+IF(AND(ISNUMBER(OFFSET('Water Data'!$H$6,0,10*ROW('Water Data'!H198))),'Data Summary'!CF204="Yes"),OFFSET('Water Data'!$H$6,0,10*ROW('Water Data'!H198)),NA())</f>
        <v>#N/A</v>
      </c>
      <c r="R204" s="504" t="e">
        <f ca="1">+IF(AND(ISNUMBER(OFFSET('Water Data'!$H$9,0,10*ROW('Water Data'!H198))),'Data Summary'!CG204="Yes"),OFFSET('Water Data'!$H$9,0,10*ROW('Water Data'!H198)),NA())</f>
        <v>#N/A</v>
      </c>
      <c r="S204" s="504" t="e">
        <f ca="1">+IF(AND(ISNUMBER(OFFSET('Water Data'!$I$4,0,10*ROW('Water Data'!I198))),'Data Summary'!CH204="Yes"),100-OFFSET('Water Data'!$I$4,0,10*ROW('Water Data'!I198)),NA())</f>
        <v>#N/A</v>
      </c>
      <c r="T204" s="504" t="e">
        <f ca="1">+IF(AND(ISNUMBER(OFFSET('Water Data'!$I$6,0,10*ROW('Water Data'!I198))),'Data Summary'!CI204="Yes"),OFFSET('Water Data'!$I$6,0,10*ROW('Water Data'!I198)),NA())</f>
        <v>#N/A</v>
      </c>
      <c r="U204" s="504" t="e">
        <f ca="1">+IF(AND(ISNUMBER(OFFSET('Water Data'!$I$9,0,10*ROW('Water Data'!I198))),'Data Summary'!CJ204="Yes"),OFFSET('Water Data'!$I$9,0,10*ROW('Water Data'!I198)),NA())</f>
        <v>#N/A</v>
      </c>
      <c r="V204" s="505" t="e">
        <f ca="1">+IF(AND(ISNUMBER(OFFSET('Sanitation Data'!$D$4,0,10*ROW('Sanitation Data'!D198))),'Data Summary'!CK204="Yes"),100-OFFSET('Sanitation Data'!$D$4,0,10*ROW('Sanitation Data'!D198)),NA())</f>
        <v>#N/A</v>
      </c>
      <c r="W204" s="505" t="e">
        <f ca="1">+IF(AND(ISNUMBER(OFFSET('Sanitation Data'!$D$6,0,10*ROW('Sanitation Data'!D198))),'Data Summary'!CL204="Yes"),OFFSET('Sanitation Data'!$D$6,0,10*ROW('Sanitation Data'!D198)),NA())</f>
        <v>#N/A</v>
      </c>
      <c r="X204" s="505" t="e">
        <f ca="1">+IF(AND(ISNUMBER(OFFSET('Sanitation Data'!$D$10,0,10*ROW('Sanitation Data'!D198))),'Data Summary'!CM204="Yes"),OFFSET('Sanitation Data'!$D$10,0,10*ROW('Sanitation Data'!D198)),NA())</f>
        <v>#N/A</v>
      </c>
      <c r="Y204" s="505" t="e">
        <f ca="1">+IF(AND(ISNUMBER(OFFSET('Sanitation Data'!$D$11,0,10*ROW('Sanitation Data'!D198))),'Data Summary'!CN204="Yes"),OFFSET('Sanitation Data'!$D$11,0,10*ROW('Sanitation Data'!D198)),NA())</f>
        <v>#N/A</v>
      </c>
      <c r="Z204" s="505" t="e">
        <f ca="1">+IF(AND(ISNUMBER(OFFSET('Sanitation Data'!$D$12,0,10*ROW('Sanitation Data'!D198))),'Data Summary'!CO204="Yes"),OFFSET('Sanitation Data'!$D$12,0,10*ROW('Sanitation Data'!D198)),NA())</f>
        <v>#N/A</v>
      </c>
      <c r="AA204" s="505" t="e">
        <f ca="1">+IF(AND(ISNUMBER(OFFSET('Sanitation Data'!$E$4,0,10*ROW('Sanitation Data'!E198))),'Data Summary'!CP204="Yes"),100-OFFSET('Sanitation Data'!$E$4,0,10*ROW('Sanitation Data'!E198)),NA())</f>
        <v>#N/A</v>
      </c>
      <c r="AB204" s="505" t="e">
        <f ca="1">+IF(AND(ISNUMBER(OFFSET('Sanitation Data'!$E$6,0,10*ROW('Sanitation Data'!E198))),'Data Summary'!CQ204="Yes"),OFFSET('Sanitation Data'!$E$6,0,10*ROW('Sanitation Data'!E198)),NA())</f>
        <v>#N/A</v>
      </c>
      <c r="AC204" s="505" t="e">
        <f ca="1">+IF(AND(ISNUMBER(OFFSET('Sanitation Data'!$E$10,0,10*ROW('Sanitation Data'!E198))),'Data Summary'!CR204="Yes"),OFFSET('Sanitation Data'!$E$10,0,10*ROW('Sanitation Data'!E198)),NA())</f>
        <v>#N/A</v>
      </c>
      <c r="AD204" s="505" t="e">
        <f ca="1">+IF(AND(ISNUMBER(OFFSET('Sanitation Data'!$E$11,0,10*ROW('Sanitation Data'!E198))),'Data Summary'!CS204="Yes"),OFFSET('Sanitation Data'!$E$11,0,10*ROW('Sanitation Data'!E198)),NA())</f>
        <v>#N/A</v>
      </c>
      <c r="AE204" s="505" t="e">
        <f ca="1">+IF(AND(ISNUMBER(OFFSET('Sanitation Data'!$E$12,0,10*ROW('Sanitation Data'!E198))),'Data Summary'!CT204="Yes"),OFFSET('Sanitation Data'!$E$12,0,10*ROW('Sanitation Data'!E198)),NA())</f>
        <v>#N/A</v>
      </c>
      <c r="AF204" s="505" t="e">
        <f ca="1">+IF(AND(ISNUMBER(OFFSET('Sanitation Data'!$F$4,0,10*ROW('Sanitation Data'!F198))),'Data Summary'!CU204="Yes"),100-OFFSET('Sanitation Data'!$F$4,0,10*ROW('Sanitation Data'!F198)),NA())</f>
        <v>#N/A</v>
      </c>
      <c r="AG204" s="505" t="e">
        <f ca="1">+IF(AND(ISNUMBER(OFFSET('Sanitation Data'!$F$6,0,10*ROW('Sanitation Data'!F198))),'Data Summary'!CV204="Yes"),OFFSET('Sanitation Data'!$F$6,0,10*ROW('Sanitation Data'!F198)),NA())</f>
        <v>#N/A</v>
      </c>
      <c r="AH204" s="505" t="e">
        <f ca="1">+IF(AND(ISNUMBER(OFFSET('Sanitation Data'!$F$10,0,10*ROW('Sanitation Data'!F198))),'Data Summary'!CW204="Yes"),OFFSET('Sanitation Data'!$F$10,0,10*ROW('Sanitation Data'!F198)),NA())</f>
        <v>#N/A</v>
      </c>
      <c r="AI204" s="505" t="e">
        <f ca="1">+IF(AND(ISNUMBER(OFFSET('Sanitation Data'!$F$11,0,10*ROW('Sanitation Data'!F198))),'Data Summary'!CX204="Yes"),OFFSET('Sanitation Data'!$F$11,0,10*ROW('Sanitation Data'!F198)),NA())</f>
        <v>#N/A</v>
      </c>
      <c r="AJ204" s="505" t="e">
        <f ca="1">+IF(AND(ISNUMBER(OFFSET('Sanitation Data'!$F$12,0,10*ROW('Sanitation Data'!F198))),'Data Summary'!CY204="Yes"),OFFSET('Sanitation Data'!$F$12,0,10*ROW('Sanitation Data'!F198)),NA())</f>
        <v>#N/A</v>
      </c>
      <c r="AK204" s="505" t="e">
        <f ca="1">+IF(AND(ISNUMBER(OFFSET('Sanitation Data'!$G$4,0,10*ROW('Sanitation Data'!G198))),'Data Summary'!CZ204="Yes"),100-OFFSET('Sanitation Data'!$G$4,0,10*ROW('Sanitation Data'!G198)),NA())</f>
        <v>#N/A</v>
      </c>
      <c r="AL204" s="505" t="e">
        <f ca="1">+IF(AND(ISNUMBER(OFFSET('Sanitation Data'!$G$6,0,10*ROW('Sanitation Data'!G198))),'Data Summary'!DA204="Yes"),OFFSET('Sanitation Data'!$G$6,0,10*ROW('Sanitation Data'!G198)),NA())</f>
        <v>#N/A</v>
      </c>
      <c r="AM204" s="505" t="e">
        <f ca="1">+IF(AND(ISNUMBER(OFFSET('Sanitation Data'!$G$10,0,10*ROW('Sanitation Data'!G198))),'Data Summary'!DB204="Yes"),OFFSET('Sanitation Data'!$G$10,0,10*ROW('Sanitation Data'!G198)),NA())</f>
        <v>#N/A</v>
      </c>
      <c r="AN204" s="505" t="e">
        <f ca="1">+IF(AND(ISNUMBER(OFFSET('Sanitation Data'!$G$11,0,10*ROW('Sanitation Data'!G198))),'Data Summary'!DC204="Yes"),OFFSET('Sanitation Data'!$G$11,0,10*ROW('Sanitation Data'!G198)),NA())</f>
        <v>#N/A</v>
      </c>
      <c r="AO204" s="505" t="e">
        <f ca="1">+IF(AND(ISNUMBER(OFFSET('Sanitation Data'!$G$12,0,10*ROW('Sanitation Data'!G198))),'Data Summary'!DD204="Yes"),OFFSET('Sanitation Data'!$G$12,0,10*ROW('Sanitation Data'!G198)),NA())</f>
        <v>#N/A</v>
      </c>
      <c r="AP204" s="505" t="e">
        <f ca="1">+IF(AND(ISNUMBER(OFFSET('Sanitation Data'!$H$4,0,10*ROW('Sanitation Data'!H198))),'Data Summary'!DE204="Yes"),100-OFFSET('Sanitation Data'!$H$4,0,10*ROW('Sanitation Data'!H198)),NA())</f>
        <v>#N/A</v>
      </c>
      <c r="AQ204" s="505" t="e">
        <f ca="1">+IF(AND(ISNUMBER(OFFSET('Sanitation Data'!$H$6,0,10*ROW('Sanitation Data'!H198))),'Data Summary'!DF204="Yes"),OFFSET('Sanitation Data'!$H$6,0,10*ROW('Sanitation Data'!H198)),NA())</f>
        <v>#N/A</v>
      </c>
      <c r="AR204" s="505" t="e">
        <f ca="1">+IF(AND(ISNUMBER(OFFSET('Sanitation Data'!$H$10,0,10*ROW('Sanitation Data'!H198))),'Data Summary'!DG204="Yes"),OFFSET('Sanitation Data'!$H$10,0,10*ROW('Sanitation Data'!H198)),NA())</f>
        <v>#N/A</v>
      </c>
      <c r="AS204" s="505" t="e">
        <f ca="1">+IF(AND(ISNUMBER(OFFSET('Sanitation Data'!$H$11,0,10*ROW('Sanitation Data'!H198))),'Data Summary'!DH204="Yes"),OFFSET('Sanitation Data'!$H$11,0,10*ROW('Sanitation Data'!H198)),NA())</f>
        <v>#N/A</v>
      </c>
      <c r="AT204" s="505" t="e">
        <f ca="1">+IF(AND(ISNUMBER(OFFSET('Sanitation Data'!$H$12,0,10*ROW('Sanitation Data'!H198))),'Data Summary'!DI204="Yes"),OFFSET('Sanitation Data'!$H$12,0,10*ROW('Sanitation Data'!H198)),NA())</f>
        <v>#N/A</v>
      </c>
      <c r="AU204" s="505" t="e">
        <f ca="1">+IF(AND(ISNUMBER(OFFSET('Sanitation Data'!$I$4,0,10*ROW('Sanitation Data'!I198))),'Data Summary'!DJ204="Yes"),100-OFFSET('Sanitation Data'!$I$4,0,10*ROW('Sanitation Data'!I198)),NA())</f>
        <v>#N/A</v>
      </c>
      <c r="AV204" s="505" t="e">
        <f ca="1">+IF(AND(ISNUMBER(OFFSET('Sanitation Data'!$I$6,0,10*ROW('Sanitation Data'!I198))),'Data Summary'!DK204="Yes"),OFFSET('Sanitation Data'!$I$6,0,10*ROW('Sanitation Data'!I198)),NA())</f>
        <v>#N/A</v>
      </c>
      <c r="AW204" s="505" t="e">
        <f ca="1">+IF(AND(ISNUMBER(OFFSET('Sanitation Data'!$I$10,0,10*ROW('Sanitation Data'!I198))),'Data Summary'!DL204="Yes"),OFFSET('Sanitation Data'!$I$10,0,10*ROW('Sanitation Data'!I198)),NA())</f>
        <v>#N/A</v>
      </c>
      <c r="AX204" s="505" t="e">
        <f ca="1">+IF(AND(ISNUMBER(OFFSET('Sanitation Data'!$I$11,0,10*ROW('Sanitation Data'!I198))),'Data Summary'!DM204="Yes"),OFFSET('Sanitation Data'!$I$11,0,10*ROW('Sanitation Data'!I198)),NA())</f>
        <v>#N/A</v>
      </c>
      <c r="AY204" s="505" t="e">
        <f ca="1">+IF(AND(ISNUMBER(OFFSET('Sanitation Data'!$I$12,0,10*ROW('Sanitation Data'!I198))),'Data Summary'!DN204="Yes"),OFFSET('Sanitation Data'!$I$12,0,10*ROW('Sanitation Data'!I198)),NA())</f>
        <v>#N/A</v>
      </c>
      <c r="AZ204" s="506" t="e">
        <f ca="1">+IF(AND(ISNUMBER(OFFSET('Hygiene Data'!$D$5,0,10*ROW('Hygiene Data'!D198))),'Data Summary'!DO204="Yes"),OFFSET('Hygiene Data'!$D$5,0,10*ROW('Hygiene Data'!D198)),NA())</f>
        <v>#N/A</v>
      </c>
      <c r="BA204" s="506" t="e">
        <f ca="1">+IF(AND(ISNUMBER(OFFSET('Hygiene Data'!$D$7,0,10*ROW('Hygiene Data'!D198))),'Data Summary'!DP204="Yes"),OFFSET('Hygiene Data'!$D$7,0,10*ROW('Hygiene Data'!D198)),NA())</f>
        <v>#N/A</v>
      </c>
      <c r="BB204" s="506" t="e">
        <f ca="1">+IF(AND(ISNUMBER(OFFSET('Hygiene Data'!$D$9,0,10*ROW('Hygiene Data'!D198))),'Data Summary'!DQ204="Yes"),OFFSET('Hygiene Data'!$D$9,0,10*ROW('Hygiene Data'!D198)),NA())</f>
        <v>#N/A</v>
      </c>
      <c r="BC204" s="506" t="e">
        <f ca="1">+IF(AND(ISNUMBER(OFFSET('Hygiene Data'!$E$5,0,10*ROW('Hygiene Data'!E198))),'Data Summary'!DR204="Yes"),OFFSET('Hygiene Data'!$E$5,0,10*ROW('Hygiene Data'!E198)),NA())</f>
        <v>#N/A</v>
      </c>
      <c r="BD204" s="506" t="e">
        <f ca="1">+IF(AND(ISNUMBER(OFFSET('Hygiene Data'!$E$7,0,10*ROW('Hygiene Data'!E198))),'Data Summary'!DS204="Yes"),OFFSET('Hygiene Data'!$E$7,0,10*ROW('Hygiene Data'!E198)),NA())</f>
        <v>#N/A</v>
      </c>
      <c r="BE204" s="506" t="e">
        <f ca="1">+IF(AND(ISNUMBER(OFFSET('Hygiene Data'!$E$9,0,10*ROW('Hygiene Data'!E198))),'Data Summary'!DT204="Yes"),OFFSET('Hygiene Data'!$E$9,0,10*ROW('Hygiene Data'!E198)),NA())</f>
        <v>#N/A</v>
      </c>
      <c r="BF204" s="506" t="e">
        <f ca="1">+IF(AND(ISNUMBER(OFFSET('Hygiene Data'!$F$5,0,10*ROW('Hygiene Data'!F198))),'Data Summary'!DU204="Yes"),OFFSET('Hygiene Data'!$F$5,0,10*ROW('Hygiene Data'!F198)),NA())</f>
        <v>#N/A</v>
      </c>
      <c r="BG204" s="506" t="e">
        <f ca="1">+IF(AND(ISNUMBER(OFFSET('Hygiene Data'!$F$7,0,10*ROW('Hygiene Data'!F198))),'Data Summary'!DV204="Yes"),OFFSET('Hygiene Data'!$F$7,0,10*ROW('Hygiene Data'!F198)),NA())</f>
        <v>#N/A</v>
      </c>
      <c r="BH204" s="506" t="e">
        <f ca="1">+IF(AND(ISNUMBER(OFFSET('Hygiene Data'!$F$9,0,10*ROW('Hygiene Data'!F198))),'Data Summary'!DW204="Yes"),OFFSET('Hygiene Data'!$F$9,0,10*ROW('Hygiene Data'!F198)),NA())</f>
        <v>#N/A</v>
      </c>
      <c r="BI204" s="506" t="e">
        <f ca="1">+IF(AND(ISNUMBER(OFFSET('Hygiene Data'!$G$5,0,10*ROW('Hygiene Data'!G198))),'Data Summary'!DX204="Yes"),OFFSET('Hygiene Data'!$G$5,0,10*ROW('Hygiene Data'!G198)),NA())</f>
        <v>#N/A</v>
      </c>
      <c r="BJ204" s="506" t="e">
        <f ca="1">+IF(AND(ISNUMBER(OFFSET('Hygiene Data'!$G$7,0,10*ROW('Hygiene Data'!G198))),'Data Summary'!DY204="Yes"),OFFSET('Hygiene Data'!$G$7,0,10*ROW('Hygiene Data'!G198)),NA())</f>
        <v>#N/A</v>
      </c>
      <c r="BK204" s="506" t="e">
        <f ca="1">+IF(AND(ISNUMBER(OFFSET('Hygiene Data'!$G$9,0,10*ROW('Hygiene Data'!G198))),'Data Summary'!DZ204="Yes"),OFFSET('Hygiene Data'!$G$9,0,10*ROW('Hygiene Data'!G198)),NA())</f>
        <v>#N/A</v>
      </c>
      <c r="BL204" s="506" t="e">
        <f ca="1">+IF(AND(ISNUMBER(OFFSET('Hygiene Data'!$H$5,0,10*ROW('Hygiene Data'!H198))),'Data Summary'!EA204="Yes"),OFFSET('Hygiene Data'!$H$5,0,10*ROW('Hygiene Data'!H198)),NA())</f>
        <v>#N/A</v>
      </c>
      <c r="BM204" s="506" t="e">
        <f ca="1">+IF(AND(ISNUMBER(OFFSET('Hygiene Data'!$H$7,0,10*ROW('Hygiene Data'!H198))),'Data Summary'!EB204="Yes"),OFFSET('Hygiene Data'!$H$7,0,10*ROW('Hygiene Data'!H198)),NA())</f>
        <v>#N/A</v>
      </c>
      <c r="BN204" s="506" t="e">
        <f ca="1">+IF(AND(ISNUMBER(OFFSET('Hygiene Data'!$H$9,0,10*ROW('Hygiene Data'!H198))),'Data Summary'!EC204="Yes"),OFFSET('Hygiene Data'!$H$9,0,10*ROW('Hygiene Data'!H198)),NA())</f>
        <v>#N/A</v>
      </c>
      <c r="BO204" s="506" t="e">
        <f ca="1">+IF(AND(ISNUMBER(OFFSET('Hygiene Data'!$I$5,0,10*ROW('Hygiene Data'!I198))),'Data Summary'!ED204="Yes"),OFFSET('Hygiene Data'!$I$5,0,10*ROW('Hygiene Data'!I198)),NA())</f>
        <v>#N/A</v>
      </c>
      <c r="BP204" s="506" t="e">
        <f ca="1">+IF(AND(ISNUMBER(OFFSET('Hygiene Data'!$I$7,0,10*ROW('Hygiene Data'!I198))),'Data Summary'!EE204="Yes"),OFFSET('Hygiene Data'!$I$7,0,10*ROW('Hygiene Data'!I198)),NA())</f>
        <v>#N/A</v>
      </c>
      <c r="BQ204" s="506" t="e">
        <f ca="1">+IF(AND(ISNUMBER(OFFSET('Hygiene Data'!$I$9,0,10*ROW('Hygiene Data'!I198))),'Data Summary'!EF204="Yes"),OFFSET('Hygiene Data'!$I$9,0,10*ROW('Hygiene Data'!I198)),NA())</f>
        <v>#N/A</v>
      </c>
    </row>
    <row r="205" spans="1:69" x14ac:dyDescent="0.25">
      <c r="A205" s="502" t="e">
        <f ca="1">+RIGHT('Data Summary'!A205,LEN('Data Summary'!A205)-9)</f>
        <v>#VALUE!</v>
      </c>
      <c r="B205" s="476" t="str">
        <f ca="1">+IF(ISTEXT('Data Summary'!B205),'Data Summary'!B205,"")</f>
        <v/>
      </c>
      <c r="C205" s="503" t="e">
        <f ca="1">+VALUE('Data Summary'!C205)</f>
        <v>#VALUE!</v>
      </c>
      <c r="D205" s="504" t="e">
        <f ca="1">+IF(AND(ISNUMBER(OFFSET('Water Data'!$D$4,0,10*ROW('Water Data'!D199))),'Data Summary'!BS205="Yes"),100-OFFSET('Water Data'!$D$4,0,10*ROW('Water Data'!D199)),NA())</f>
        <v>#N/A</v>
      </c>
      <c r="E205" s="504" t="e">
        <f ca="1">+IF(AND(ISNUMBER(OFFSET('Water Data'!$D$6,0,10*ROW('Water Data'!D199))),'Data Summary'!BT205="Yes"),OFFSET('Water Data'!$D$6,0,10*ROW('Water Data'!D199)),NA())</f>
        <v>#N/A</v>
      </c>
      <c r="F205" s="504" t="e">
        <f ca="1">+IF(AND(ISNUMBER(OFFSET('Water Data'!$D$9,0,10*ROW('Water Data'!D199))),'Data Summary'!BU205="Yes"),OFFSET('Water Data'!$D$9,0,10*ROW('Water Data'!D199)),NA())</f>
        <v>#N/A</v>
      </c>
      <c r="G205" s="504" t="e">
        <f ca="1">+IF(AND(ISNUMBER(OFFSET('Water Data'!$E$4,0,10*ROW('Water Data'!E199))),'Data Summary'!BV205="Yes"),100-OFFSET('Water Data'!$E$4,0,10*ROW('Water Data'!E199)),NA())</f>
        <v>#N/A</v>
      </c>
      <c r="H205" s="504" t="e">
        <f ca="1">+IF(AND(ISNUMBER(OFFSET('Water Data'!$E$6,0,10*ROW('Water Data'!E199))),'Data Summary'!BW205="Yes"),OFFSET('Water Data'!$E$6,0,10*ROW('Water Data'!E199)),NA())</f>
        <v>#N/A</v>
      </c>
      <c r="I205" s="504" t="e">
        <f ca="1">+IF(AND(ISNUMBER(OFFSET('Water Data'!$E$9,0,10*ROW('Water Data'!E199))),'Data Summary'!BX205="Yes"),OFFSET('Water Data'!$E$9,0,10*ROW('Water Data'!E199)),NA())</f>
        <v>#N/A</v>
      </c>
      <c r="J205" s="504" t="e">
        <f ca="1">+IF(AND(ISNUMBER(OFFSET('Water Data'!$F$4,0,10*ROW('Water Data'!F199))),'Data Summary'!BY205="Yes"),100-OFFSET('Water Data'!$F$4,0,10*ROW('Water Data'!F199)),NA())</f>
        <v>#N/A</v>
      </c>
      <c r="K205" s="504" t="e">
        <f ca="1">+IF(AND(ISNUMBER(OFFSET('Water Data'!$F$6,0,10*ROW('Water Data'!F199))),'Data Summary'!BZ205="Yes"),OFFSET('Water Data'!$F$6,0,10*ROW('Water Data'!F199)),NA())</f>
        <v>#N/A</v>
      </c>
      <c r="L205" s="504" t="e">
        <f ca="1">+IF(AND(ISNUMBER(OFFSET('Water Data'!$F$9,0,10*ROW('Water Data'!F199))),'Data Summary'!CA205="Yes"),OFFSET('Water Data'!$F$9,0,10*ROW('Water Data'!F199)),NA())</f>
        <v>#N/A</v>
      </c>
      <c r="M205" s="504" t="e">
        <f ca="1">+IF(AND(ISNUMBER(OFFSET('Water Data'!$G$4,0,10*ROW('Water Data'!G199))),'Data Summary'!CB205="Yes"),100-OFFSET('Water Data'!$G$4,0,10*ROW('Water Data'!G199)),NA())</f>
        <v>#N/A</v>
      </c>
      <c r="N205" s="504" t="e">
        <f ca="1">+IF(AND(ISNUMBER(OFFSET('Water Data'!$G$6,0,10*ROW('Water Data'!G199))),'Data Summary'!CC205="Yes"),OFFSET('Water Data'!$G$6,0,10*ROW('Water Data'!G199)),NA())</f>
        <v>#N/A</v>
      </c>
      <c r="O205" s="504" t="e">
        <f ca="1">+IF(AND(ISNUMBER(OFFSET('Water Data'!$G$9,0,10*ROW('Water Data'!G199))),'Data Summary'!CD205="Yes"),OFFSET('Water Data'!$G$9,0,10*ROW('Water Data'!G199)),NA())</f>
        <v>#N/A</v>
      </c>
      <c r="P205" s="504" t="e">
        <f ca="1">+IF(AND(ISNUMBER(OFFSET('Water Data'!$H$4,0,10*ROW('Water Data'!H199))),'Data Summary'!CE205="Yes"),100-OFFSET('Water Data'!$H$4,0,10*ROW('Water Data'!H199)),NA())</f>
        <v>#N/A</v>
      </c>
      <c r="Q205" s="504" t="e">
        <f ca="1">+IF(AND(ISNUMBER(OFFSET('Water Data'!$H$6,0,10*ROW('Water Data'!H199))),'Data Summary'!CF205="Yes"),OFFSET('Water Data'!$H$6,0,10*ROW('Water Data'!H199)),NA())</f>
        <v>#N/A</v>
      </c>
      <c r="R205" s="504" t="e">
        <f ca="1">+IF(AND(ISNUMBER(OFFSET('Water Data'!$H$9,0,10*ROW('Water Data'!H199))),'Data Summary'!CG205="Yes"),OFFSET('Water Data'!$H$9,0,10*ROW('Water Data'!H199)),NA())</f>
        <v>#N/A</v>
      </c>
      <c r="S205" s="504" t="e">
        <f ca="1">+IF(AND(ISNUMBER(OFFSET('Water Data'!$I$4,0,10*ROW('Water Data'!I199))),'Data Summary'!CH205="Yes"),100-OFFSET('Water Data'!$I$4,0,10*ROW('Water Data'!I199)),NA())</f>
        <v>#N/A</v>
      </c>
      <c r="T205" s="504" t="e">
        <f ca="1">+IF(AND(ISNUMBER(OFFSET('Water Data'!$I$6,0,10*ROW('Water Data'!I199))),'Data Summary'!CI205="Yes"),OFFSET('Water Data'!$I$6,0,10*ROW('Water Data'!I199)),NA())</f>
        <v>#N/A</v>
      </c>
      <c r="U205" s="504" t="e">
        <f ca="1">+IF(AND(ISNUMBER(OFFSET('Water Data'!$I$9,0,10*ROW('Water Data'!I199))),'Data Summary'!CJ205="Yes"),OFFSET('Water Data'!$I$9,0,10*ROW('Water Data'!I199)),NA())</f>
        <v>#N/A</v>
      </c>
      <c r="V205" s="505" t="e">
        <f ca="1">+IF(AND(ISNUMBER(OFFSET('Sanitation Data'!$D$4,0,10*ROW('Sanitation Data'!D199))),'Data Summary'!CK205="Yes"),100-OFFSET('Sanitation Data'!$D$4,0,10*ROW('Sanitation Data'!D199)),NA())</f>
        <v>#N/A</v>
      </c>
      <c r="W205" s="505" t="e">
        <f ca="1">+IF(AND(ISNUMBER(OFFSET('Sanitation Data'!$D$6,0,10*ROW('Sanitation Data'!D199))),'Data Summary'!CL205="Yes"),OFFSET('Sanitation Data'!$D$6,0,10*ROW('Sanitation Data'!D199)),NA())</f>
        <v>#N/A</v>
      </c>
      <c r="X205" s="505" t="e">
        <f ca="1">+IF(AND(ISNUMBER(OFFSET('Sanitation Data'!$D$10,0,10*ROW('Sanitation Data'!D199))),'Data Summary'!CM205="Yes"),OFFSET('Sanitation Data'!$D$10,0,10*ROW('Sanitation Data'!D199)),NA())</f>
        <v>#N/A</v>
      </c>
      <c r="Y205" s="505" t="e">
        <f ca="1">+IF(AND(ISNUMBER(OFFSET('Sanitation Data'!$D$11,0,10*ROW('Sanitation Data'!D199))),'Data Summary'!CN205="Yes"),OFFSET('Sanitation Data'!$D$11,0,10*ROW('Sanitation Data'!D199)),NA())</f>
        <v>#N/A</v>
      </c>
      <c r="Z205" s="505" t="e">
        <f ca="1">+IF(AND(ISNUMBER(OFFSET('Sanitation Data'!$D$12,0,10*ROW('Sanitation Data'!D199))),'Data Summary'!CO205="Yes"),OFFSET('Sanitation Data'!$D$12,0,10*ROW('Sanitation Data'!D199)),NA())</f>
        <v>#N/A</v>
      </c>
      <c r="AA205" s="505" t="e">
        <f ca="1">+IF(AND(ISNUMBER(OFFSET('Sanitation Data'!$E$4,0,10*ROW('Sanitation Data'!E199))),'Data Summary'!CP205="Yes"),100-OFFSET('Sanitation Data'!$E$4,0,10*ROW('Sanitation Data'!E199)),NA())</f>
        <v>#N/A</v>
      </c>
      <c r="AB205" s="505" t="e">
        <f ca="1">+IF(AND(ISNUMBER(OFFSET('Sanitation Data'!$E$6,0,10*ROW('Sanitation Data'!E199))),'Data Summary'!CQ205="Yes"),OFFSET('Sanitation Data'!$E$6,0,10*ROW('Sanitation Data'!E199)),NA())</f>
        <v>#N/A</v>
      </c>
      <c r="AC205" s="505" t="e">
        <f ca="1">+IF(AND(ISNUMBER(OFFSET('Sanitation Data'!$E$10,0,10*ROW('Sanitation Data'!E199))),'Data Summary'!CR205="Yes"),OFFSET('Sanitation Data'!$E$10,0,10*ROW('Sanitation Data'!E199)),NA())</f>
        <v>#N/A</v>
      </c>
      <c r="AD205" s="505" t="e">
        <f ca="1">+IF(AND(ISNUMBER(OFFSET('Sanitation Data'!$E$11,0,10*ROW('Sanitation Data'!E199))),'Data Summary'!CS205="Yes"),OFFSET('Sanitation Data'!$E$11,0,10*ROW('Sanitation Data'!E199)),NA())</f>
        <v>#N/A</v>
      </c>
      <c r="AE205" s="505" t="e">
        <f ca="1">+IF(AND(ISNUMBER(OFFSET('Sanitation Data'!$E$12,0,10*ROW('Sanitation Data'!E199))),'Data Summary'!CT205="Yes"),OFFSET('Sanitation Data'!$E$12,0,10*ROW('Sanitation Data'!E199)),NA())</f>
        <v>#N/A</v>
      </c>
      <c r="AF205" s="505" t="e">
        <f ca="1">+IF(AND(ISNUMBER(OFFSET('Sanitation Data'!$F$4,0,10*ROW('Sanitation Data'!F199))),'Data Summary'!CU205="Yes"),100-OFFSET('Sanitation Data'!$F$4,0,10*ROW('Sanitation Data'!F199)),NA())</f>
        <v>#N/A</v>
      </c>
      <c r="AG205" s="505" t="e">
        <f ca="1">+IF(AND(ISNUMBER(OFFSET('Sanitation Data'!$F$6,0,10*ROW('Sanitation Data'!F199))),'Data Summary'!CV205="Yes"),OFFSET('Sanitation Data'!$F$6,0,10*ROW('Sanitation Data'!F199)),NA())</f>
        <v>#N/A</v>
      </c>
      <c r="AH205" s="505" t="e">
        <f ca="1">+IF(AND(ISNUMBER(OFFSET('Sanitation Data'!$F$10,0,10*ROW('Sanitation Data'!F199))),'Data Summary'!CW205="Yes"),OFFSET('Sanitation Data'!$F$10,0,10*ROW('Sanitation Data'!F199)),NA())</f>
        <v>#N/A</v>
      </c>
      <c r="AI205" s="505" t="e">
        <f ca="1">+IF(AND(ISNUMBER(OFFSET('Sanitation Data'!$F$11,0,10*ROW('Sanitation Data'!F199))),'Data Summary'!CX205="Yes"),OFFSET('Sanitation Data'!$F$11,0,10*ROW('Sanitation Data'!F199)),NA())</f>
        <v>#N/A</v>
      </c>
      <c r="AJ205" s="505" t="e">
        <f ca="1">+IF(AND(ISNUMBER(OFFSET('Sanitation Data'!$F$12,0,10*ROW('Sanitation Data'!F199))),'Data Summary'!CY205="Yes"),OFFSET('Sanitation Data'!$F$12,0,10*ROW('Sanitation Data'!F199)),NA())</f>
        <v>#N/A</v>
      </c>
      <c r="AK205" s="505" t="e">
        <f ca="1">+IF(AND(ISNUMBER(OFFSET('Sanitation Data'!$G$4,0,10*ROW('Sanitation Data'!G199))),'Data Summary'!CZ205="Yes"),100-OFFSET('Sanitation Data'!$G$4,0,10*ROW('Sanitation Data'!G199)),NA())</f>
        <v>#N/A</v>
      </c>
      <c r="AL205" s="505" t="e">
        <f ca="1">+IF(AND(ISNUMBER(OFFSET('Sanitation Data'!$G$6,0,10*ROW('Sanitation Data'!G199))),'Data Summary'!DA205="Yes"),OFFSET('Sanitation Data'!$G$6,0,10*ROW('Sanitation Data'!G199)),NA())</f>
        <v>#N/A</v>
      </c>
      <c r="AM205" s="505" t="e">
        <f ca="1">+IF(AND(ISNUMBER(OFFSET('Sanitation Data'!$G$10,0,10*ROW('Sanitation Data'!G199))),'Data Summary'!DB205="Yes"),OFFSET('Sanitation Data'!$G$10,0,10*ROW('Sanitation Data'!G199)),NA())</f>
        <v>#N/A</v>
      </c>
      <c r="AN205" s="505" t="e">
        <f ca="1">+IF(AND(ISNUMBER(OFFSET('Sanitation Data'!$G$11,0,10*ROW('Sanitation Data'!G199))),'Data Summary'!DC205="Yes"),OFFSET('Sanitation Data'!$G$11,0,10*ROW('Sanitation Data'!G199)),NA())</f>
        <v>#N/A</v>
      </c>
      <c r="AO205" s="505" t="e">
        <f ca="1">+IF(AND(ISNUMBER(OFFSET('Sanitation Data'!$G$12,0,10*ROW('Sanitation Data'!G199))),'Data Summary'!DD205="Yes"),OFFSET('Sanitation Data'!$G$12,0,10*ROW('Sanitation Data'!G199)),NA())</f>
        <v>#N/A</v>
      </c>
      <c r="AP205" s="505" t="e">
        <f ca="1">+IF(AND(ISNUMBER(OFFSET('Sanitation Data'!$H$4,0,10*ROW('Sanitation Data'!H199))),'Data Summary'!DE205="Yes"),100-OFFSET('Sanitation Data'!$H$4,0,10*ROW('Sanitation Data'!H199)),NA())</f>
        <v>#N/A</v>
      </c>
      <c r="AQ205" s="505" t="e">
        <f ca="1">+IF(AND(ISNUMBER(OFFSET('Sanitation Data'!$H$6,0,10*ROW('Sanitation Data'!H199))),'Data Summary'!DF205="Yes"),OFFSET('Sanitation Data'!$H$6,0,10*ROW('Sanitation Data'!H199)),NA())</f>
        <v>#N/A</v>
      </c>
      <c r="AR205" s="505" t="e">
        <f ca="1">+IF(AND(ISNUMBER(OFFSET('Sanitation Data'!$H$10,0,10*ROW('Sanitation Data'!H199))),'Data Summary'!DG205="Yes"),OFFSET('Sanitation Data'!$H$10,0,10*ROW('Sanitation Data'!H199)),NA())</f>
        <v>#N/A</v>
      </c>
      <c r="AS205" s="505" t="e">
        <f ca="1">+IF(AND(ISNUMBER(OFFSET('Sanitation Data'!$H$11,0,10*ROW('Sanitation Data'!H199))),'Data Summary'!DH205="Yes"),OFFSET('Sanitation Data'!$H$11,0,10*ROW('Sanitation Data'!H199)),NA())</f>
        <v>#N/A</v>
      </c>
      <c r="AT205" s="505" t="e">
        <f ca="1">+IF(AND(ISNUMBER(OFFSET('Sanitation Data'!$H$12,0,10*ROW('Sanitation Data'!H199))),'Data Summary'!DI205="Yes"),OFFSET('Sanitation Data'!$H$12,0,10*ROW('Sanitation Data'!H199)),NA())</f>
        <v>#N/A</v>
      </c>
      <c r="AU205" s="505" t="e">
        <f ca="1">+IF(AND(ISNUMBER(OFFSET('Sanitation Data'!$I$4,0,10*ROW('Sanitation Data'!I199))),'Data Summary'!DJ205="Yes"),100-OFFSET('Sanitation Data'!$I$4,0,10*ROW('Sanitation Data'!I199)),NA())</f>
        <v>#N/A</v>
      </c>
      <c r="AV205" s="505" t="e">
        <f ca="1">+IF(AND(ISNUMBER(OFFSET('Sanitation Data'!$I$6,0,10*ROW('Sanitation Data'!I199))),'Data Summary'!DK205="Yes"),OFFSET('Sanitation Data'!$I$6,0,10*ROW('Sanitation Data'!I199)),NA())</f>
        <v>#N/A</v>
      </c>
      <c r="AW205" s="505" t="e">
        <f ca="1">+IF(AND(ISNUMBER(OFFSET('Sanitation Data'!$I$10,0,10*ROW('Sanitation Data'!I199))),'Data Summary'!DL205="Yes"),OFFSET('Sanitation Data'!$I$10,0,10*ROW('Sanitation Data'!I199)),NA())</f>
        <v>#N/A</v>
      </c>
      <c r="AX205" s="505" t="e">
        <f ca="1">+IF(AND(ISNUMBER(OFFSET('Sanitation Data'!$I$11,0,10*ROW('Sanitation Data'!I199))),'Data Summary'!DM205="Yes"),OFFSET('Sanitation Data'!$I$11,0,10*ROW('Sanitation Data'!I199)),NA())</f>
        <v>#N/A</v>
      </c>
      <c r="AY205" s="505" t="e">
        <f ca="1">+IF(AND(ISNUMBER(OFFSET('Sanitation Data'!$I$12,0,10*ROW('Sanitation Data'!I199))),'Data Summary'!DN205="Yes"),OFFSET('Sanitation Data'!$I$12,0,10*ROW('Sanitation Data'!I199)),NA())</f>
        <v>#N/A</v>
      </c>
      <c r="AZ205" s="506" t="e">
        <f ca="1">+IF(AND(ISNUMBER(OFFSET('Hygiene Data'!$D$5,0,10*ROW('Hygiene Data'!D199))),'Data Summary'!DO205="Yes"),OFFSET('Hygiene Data'!$D$5,0,10*ROW('Hygiene Data'!D199)),NA())</f>
        <v>#N/A</v>
      </c>
      <c r="BA205" s="506" t="e">
        <f ca="1">+IF(AND(ISNUMBER(OFFSET('Hygiene Data'!$D$7,0,10*ROW('Hygiene Data'!D199))),'Data Summary'!DP205="Yes"),OFFSET('Hygiene Data'!$D$7,0,10*ROW('Hygiene Data'!D199)),NA())</f>
        <v>#N/A</v>
      </c>
      <c r="BB205" s="506" t="e">
        <f ca="1">+IF(AND(ISNUMBER(OFFSET('Hygiene Data'!$D$9,0,10*ROW('Hygiene Data'!D199))),'Data Summary'!DQ205="Yes"),OFFSET('Hygiene Data'!$D$9,0,10*ROW('Hygiene Data'!D199)),NA())</f>
        <v>#N/A</v>
      </c>
      <c r="BC205" s="506" t="e">
        <f ca="1">+IF(AND(ISNUMBER(OFFSET('Hygiene Data'!$E$5,0,10*ROW('Hygiene Data'!E199))),'Data Summary'!DR205="Yes"),OFFSET('Hygiene Data'!$E$5,0,10*ROW('Hygiene Data'!E199)),NA())</f>
        <v>#N/A</v>
      </c>
      <c r="BD205" s="506" t="e">
        <f ca="1">+IF(AND(ISNUMBER(OFFSET('Hygiene Data'!$E$7,0,10*ROW('Hygiene Data'!E199))),'Data Summary'!DS205="Yes"),OFFSET('Hygiene Data'!$E$7,0,10*ROW('Hygiene Data'!E199)),NA())</f>
        <v>#N/A</v>
      </c>
      <c r="BE205" s="506" t="e">
        <f ca="1">+IF(AND(ISNUMBER(OFFSET('Hygiene Data'!$E$9,0,10*ROW('Hygiene Data'!E199))),'Data Summary'!DT205="Yes"),OFFSET('Hygiene Data'!$E$9,0,10*ROW('Hygiene Data'!E199)),NA())</f>
        <v>#N/A</v>
      </c>
      <c r="BF205" s="506" t="e">
        <f ca="1">+IF(AND(ISNUMBER(OFFSET('Hygiene Data'!$F$5,0,10*ROW('Hygiene Data'!F199))),'Data Summary'!DU205="Yes"),OFFSET('Hygiene Data'!$F$5,0,10*ROW('Hygiene Data'!F199)),NA())</f>
        <v>#N/A</v>
      </c>
      <c r="BG205" s="506" t="e">
        <f ca="1">+IF(AND(ISNUMBER(OFFSET('Hygiene Data'!$F$7,0,10*ROW('Hygiene Data'!F199))),'Data Summary'!DV205="Yes"),OFFSET('Hygiene Data'!$F$7,0,10*ROW('Hygiene Data'!F199)),NA())</f>
        <v>#N/A</v>
      </c>
      <c r="BH205" s="506" t="e">
        <f ca="1">+IF(AND(ISNUMBER(OFFSET('Hygiene Data'!$F$9,0,10*ROW('Hygiene Data'!F199))),'Data Summary'!DW205="Yes"),OFFSET('Hygiene Data'!$F$9,0,10*ROW('Hygiene Data'!F199)),NA())</f>
        <v>#N/A</v>
      </c>
      <c r="BI205" s="506" t="e">
        <f ca="1">+IF(AND(ISNUMBER(OFFSET('Hygiene Data'!$G$5,0,10*ROW('Hygiene Data'!G199))),'Data Summary'!DX205="Yes"),OFFSET('Hygiene Data'!$G$5,0,10*ROW('Hygiene Data'!G199)),NA())</f>
        <v>#N/A</v>
      </c>
      <c r="BJ205" s="506" t="e">
        <f ca="1">+IF(AND(ISNUMBER(OFFSET('Hygiene Data'!$G$7,0,10*ROW('Hygiene Data'!G199))),'Data Summary'!DY205="Yes"),OFFSET('Hygiene Data'!$G$7,0,10*ROW('Hygiene Data'!G199)),NA())</f>
        <v>#N/A</v>
      </c>
      <c r="BK205" s="506" t="e">
        <f ca="1">+IF(AND(ISNUMBER(OFFSET('Hygiene Data'!$G$9,0,10*ROW('Hygiene Data'!G199))),'Data Summary'!DZ205="Yes"),OFFSET('Hygiene Data'!$G$9,0,10*ROW('Hygiene Data'!G199)),NA())</f>
        <v>#N/A</v>
      </c>
      <c r="BL205" s="506" t="e">
        <f ca="1">+IF(AND(ISNUMBER(OFFSET('Hygiene Data'!$H$5,0,10*ROW('Hygiene Data'!H199))),'Data Summary'!EA205="Yes"),OFFSET('Hygiene Data'!$H$5,0,10*ROW('Hygiene Data'!H199)),NA())</f>
        <v>#N/A</v>
      </c>
      <c r="BM205" s="506" t="e">
        <f ca="1">+IF(AND(ISNUMBER(OFFSET('Hygiene Data'!$H$7,0,10*ROW('Hygiene Data'!H199))),'Data Summary'!EB205="Yes"),OFFSET('Hygiene Data'!$H$7,0,10*ROW('Hygiene Data'!H199)),NA())</f>
        <v>#N/A</v>
      </c>
      <c r="BN205" s="506" t="e">
        <f ca="1">+IF(AND(ISNUMBER(OFFSET('Hygiene Data'!$H$9,0,10*ROW('Hygiene Data'!H199))),'Data Summary'!EC205="Yes"),OFFSET('Hygiene Data'!$H$9,0,10*ROW('Hygiene Data'!H199)),NA())</f>
        <v>#N/A</v>
      </c>
      <c r="BO205" s="506" t="e">
        <f ca="1">+IF(AND(ISNUMBER(OFFSET('Hygiene Data'!$I$5,0,10*ROW('Hygiene Data'!I199))),'Data Summary'!ED205="Yes"),OFFSET('Hygiene Data'!$I$5,0,10*ROW('Hygiene Data'!I199)),NA())</f>
        <v>#N/A</v>
      </c>
      <c r="BP205" s="506" t="e">
        <f ca="1">+IF(AND(ISNUMBER(OFFSET('Hygiene Data'!$I$7,0,10*ROW('Hygiene Data'!I199))),'Data Summary'!EE205="Yes"),OFFSET('Hygiene Data'!$I$7,0,10*ROW('Hygiene Data'!I199)),NA())</f>
        <v>#N/A</v>
      </c>
      <c r="BQ205" s="506" t="e">
        <f ca="1">+IF(AND(ISNUMBER(OFFSET('Hygiene Data'!$I$9,0,10*ROW('Hygiene Data'!I199))),'Data Summary'!EF205="Yes"),OFFSET('Hygiene Data'!$I$9,0,10*ROW('Hygiene Data'!I199)),NA())</f>
        <v>#N/A</v>
      </c>
    </row>
    <row r="206" spans="1:69" x14ac:dyDescent="0.25">
      <c r="A206" s="502" t="e">
        <f ca="1">+RIGHT('Data Summary'!A206,LEN('Data Summary'!A206)-9)</f>
        <v>#VALUE!</v>
      </c>
      <c r="B206" s="476" t="str">
        <f ca="1">+IF(ISTEXT('Data Summary'!B206),'Data Summary'!B206,"")</f>
        <v/>
      </c>
      <c r="C206" s="503" t="e">
        <f ca="1">+VALUE('Data Summary'!C206)</f>
        <v>#VALUE!</v>
      </c>
      <c r="D206" s="504" t="e">
        <f ca="1">+IF(AND(ISNUMBER(OFFSET('Water Data'!$D$4,0,10*ROW('Water Data'!D200))),'Data Summary'!BS206="Yes"),100-OFFSET('Water Data'!$D$4,0,10*ROW('Water Data'!D200)),NA())</f>
        <v>#N/A</v>
      </c>
      <c r="E206" s="504" t="e">
        <f ca="1">+IF(AND(ISNUMBER(OFFSET('Water Data'!$D$6,0,10*ROW('Water Data'!D200))),'Data Summary'!BT206="Yes"),OFFSET('Water Data'!$D$6,0,10*ROW('Water Data'!D200)),NA())</f>
        <v>#N/A</v>
      </c>
      <c r="F206" s="504" t="e">
        <f ca="1">+IF(AND(ISNUMBER(OFFSET('Water Data'!$D$9,0,10*ROW('Water Data'!D200))),'Data Summary'!BU206="Yes"),OFFSET('Water Data'!$D$9,0,10*ROW('Water Data'!D200)),NA())</f>
        <v>#N/A</v>
      </c>
      <c r="G206" s="504" t="e">
        <f ca="1">+IF(AND(ISNUMBER(OFFSET('Water Data'!$E$4,0,10*ROW('Water Data'!E200))),'Data Summary'!BV206="Yes"),100-OFFSET('Water Data'!$E$4,0,10*ROW('Water Data'!E200)),NA())</f>
        <v>#N/A</v>
      </c>
      <c r="H206" s="504" t="e">
        <f ca="1">+IF(AND(ISNUMBER(OFFSET('Water Data'!$E$6,0,10*ROW('Water Data'!E200))),'Data Summary'!BW206="Yes"),OFFSET('Water Data'!$E$6,0,10*ROW('Water Data'!E200)),NA())</f>
        <v>#N/A</v>
      </c>
      <c r="I206" s="504" t="e">
        <f ca="1">+IF(AND(ISNUMBER(OFFSET('Water Data'!$E$9,0,10*ROW('Water Data'!E200))),'Data Summary'!BX206="Yes"),OFFSET('Water Data'!$E$9,0,10*ROW('Water Data'!E200)),NA())</f>
        <v>#N/A</v>
      </c>
      <c r="J206" s="504" t="e">
        <f ca="1">+IF(AND(ISNUMBER(OFFSET('Water Data'!$F$4,0,10*ROW('Water Data'!F200))),'Data Summary'!BY206="Yes"),100-OFFSET('Water Data'!$F$4,0,10*ROW('Water Data'!F200)),NA())</f>
        <v>#N/A</v>
      </c>
      <c r="K206" s="504" t="e">
        <f ca="1">+IF(AND(ISNUMBER(OFFSET('Water Data'!$F$6,0,10*ROW('Water Data'!F200))),'Data Summary'!BZ206="Yes"),OFFSET('Water Data'!$F$6,0,10*ROW('Water Data'!F200)),NA())</f>
        <v>#N/A</v>
      </c>
      <c r="L206" s="504" t="e">
        <f ca="1">+IF(AND(ISNUMBER(OFFSET('Water Data'!$F$9,0,10*ROW('Water Data'!F200))),'Data Summary'!CA206="Yes"),OFFSET('Water Data'!$F$9,0,10*ROW('Water Data'!F200)),NA())</f>
        <v>#N/A</v>
      </c>
      <c r="M206" s="504" t="e">
        <f ca="1">+IF(AND(ISNUMBER(OFFSET('Water Data'!$G$4,0,10*ROW('Water Data'!G200))),'Data Summary'!CB206="Yes"),100-OFFSET('Water Data'!$G$4,0,10*ROW('Water Data'!G200)),NA())</f>
        <v>#N/A</v>
      </c>
      <c r="N206" s="504" t="e">
        <f ca="1">+IF(AND(ISNUMBER(OFFSET('Water Data'!$G$6,0,10*ROW('Water Data'!G200))),'Data Summary'!CC206="Yes"),OFFSET('Water Data'!$G$6,0,10*ROW('Water Data'!G200)),NA())</f>
        <v>#N/A</v>
      </c>
      <c r="O206" s="504" t="e">
        <f ca="1">+IF(AND(ISNUMBER(OFFSET('Water Data'!$G$9,0,10*ROW('Water Data'!G200))),'Data Summary'!CD206="Yes"),OFFSET('Water Data'!$G$9,0,10*ROW('Water Data'!G200)),NA())</f>
        <v>#N/A</v>
      </c>
      <c r="P206" s="504" t="e">
        <f ca="1">+IF(AND(ISNUMBER(OFFSET('Water Data'!$H$4,0,10*ROW('Water Data'!H200))),'Data Summary'!CE206="Yes"),100-OFFSET('Water Data'!$H$4,0,10*ROW('Water Data'!H200)),NA())</f>
        <v>#N/A</v>
      </c>
      <c r="Q206" s="504" t="e">
        <f ca="1">+IF(AND(ISNUMBER(OFFSET('Water Data'!$H$6,0,10*ROW('Water Data'!H200))),'Data Summary'!CF206="Yes"),OFFSET('Water Data'!$H$6,0,10*ROW('Water Data'!H200)),NA())</f>
        <v>#N/A</v>
      </c>
      <c r="R206" s="504" t="e">
        <f ca="1">+IF(AND(ISNUMBER(OFFSET('Water Data'!$H$9,0,10*ROW('Water Data'!H200))),'Data Summary'!CG206="Yes"),OFFSET('Water Data'!$H$9,0,10*ROW('Water Data'!H200)),NA())</f>
        <v>#N/A</v>
      </c>
      <c r="S206" s="504" t="e">
        <f ca="1">+IF(AND(ISNUMBER(OFFSET('Water Data'!$I$4,0,10*ROW('Water Data'!I200))),'Data Summary'!CH206="Yes"),100-OFFSET('Water Data'!$I$4,0,10*ROW('Water Data'!I200)),NA())</f>
        <v>#N/A</v>
      </c>
      <c r="T206" s="504" t="e">
        <f ca="1">+IF(AND(ISNUMBER(OFFSET('Water Data'!$I$6,0,10*ROW('Water Data'!I200))),'Data Summary'!CI206="Yes"),OFFSET('Water Data'!$I$6,0,10*ROW('Water Data'!I200)),NA())</f>
        <v>#N/A</v>
      </c>
      <c r="U206" s="504" t="e">
        <f ca="1">+IF(AND(ISNUMBER(OFFSET('Water Data'!$I$9,0,10*ROW('Water Data'!I200))),'Data Summary'!CJ206="Yes"),OFFSET('Water Data'!$I$9,0,10*ROW('Water Data'!I200)),NA())</f>
        <v>#N/A</v>
      </c>
      <c r="V206" s="505" t="e">
        <f ca="1">+IF(AND(ISNUMBER(OFFSET('Sanitation Data'!$D$4,0,10*ROW('Sanitation Data'!D200))),'Data Summary'!CK206="Yes"),100-OFFSET('Sanitation Data'!$D$4,0,10*ROW('Sanitation Data'!D200)),NA())</f>
        <v>#N/A</v>
      </c>
      <c r="W206" s="505" t="e">
        <f ca="1">+IF(AND(ISNUMBER(OFFSET('Sanitation Data'!$D$6,0,10*ROW('Sanitation Data'!D200))),'Data Summary'!CL206="Yes"),OFFSET('Sanitation Data'!$D$6,0,10*ROW('Sanitation Data'!D200)),NA())</f>
        <v>#N/A</v>
      </c>
      <c r="X206" s="505" t="e">
        <f ca="1">+IF(AND(ISNUMBER(OFFSET('Sanitation Data'!$D$10,0,10*ROW('Sanitation Data'!D200))),'Data Summary'!CM206="Yes"),OFFSET('Sanitation Data'!$D$10,0,10*ROW('Sanitation Data'!D200)),NA())</f>
        <v>#N/A</v>
      </c>
      <c r="Y206" s="505" t="e">
        <f ca="1">+IF(AND(ISNUMBER(OFFSET('Sanitation Data'!$D$11,0,10*ROW('Sanitation Data'!D200))),'Data Summary'!CN206="Yes"),OFFSET('Sanitation Data'!$D$11,0,10*ROW('Sanitation Data'!D200)),NA())</f>
        <v>#N/A</v>
      </c>
      <c r="Z206" s="505" t="e">
        <f ca="1">+IF(AND(ISNUMBER(OFFSET('Sanitation Data'!$D$12,0,10*ROW('Sanitation Data'!D200))),'Data Summary'!CO206="Yes"),OFFSET('Sanitation Data'!$D$12,0,10*ROW('Sanitation Data'!D200)),NA())</f>
        <v>#N/A</v>
      </c>
      <c r="AA206" s="505" t="e">
        <f ca="1">+IF(AND(ISNUMBER(OFFSET('Sanitation Data'!$E$4,0,10*ROW('Sanitation Data'!E200))),'Data Summary'!CP206="Yes"),100-OFFSET('Sanitation Data'!$E$4,0,10*ROW('Sanitation Data'!E200)),NA())</f>
        <v>#N/A</v>
      </c>
      <c r="AB206" s="505" t="e">
        <f ca="1">+IF(AND(ISNUMBER(OFFSET('Sanitation Data'!$E$6,0,10*ROW('Sanitation Data'!E200))),'Data Summary'!CQ206="Yes"),OFFSET('Sanitation Data'!$E$6,0,10*ROW('Sanitation Data'!E200)),NA())</f>
        <v>#N/A</v>
      </c>
      <c r="AC206" s="505" t="e">
        <f ca="1">+IF(AND(ISNUMBER(OFFSET('Sanitation Data'!$E$10,0,10*ROW('Sanitation Data'!E200))),'Data Summary'!CR206="Yes"),OFFSET('Sanitation Data'!$E$10,0,10*ROW('Sanitation Data'!E200)),NA())</f>
        <v>#N/A</v>
      </c>
      <c r="AD206" s="505" t="e">
        <f ca="1">+IF(AND(ISNUMBER(OFFSET('Sanitation Data'!$E$11,0,10*ROW('Sanitation Data'!E200))),'Data Summary'!CS206="Yes"),OFFSET('Sanitation Data'!$E$11,0,10*ROW('Sanitation Data'!E200)),NA())</f>
        <v>#N/A</v>
      </c>
      <c r="AE206" s="505" t="e">
        <f ca="1">+IF(AND(ISNUMBER(OFFSET('Sanitation Data'!$E$12,0,10*ROW('Sanitation Data'!E200))),'Data Summary'!CT206="Yes"),OFFSET('Sanitation Data'!$E$12,0,10*ROW('Sanitation Data'!E200)),NA())</f>
        <v>#N/A</v>
      </c>
      <c r="AF206" s="505" t="e">
        <f ca="1">+IF(AND(ISNUMBER(OFFSET('Sanitation Data'!$F$4,0,10*ROW('Sanitation Data'!F200))),'Data Summary'!CU206="Yes"),100-OFFSET('Sanitation Data'!$F$4,0,10*ROW('Sanitation Data'!F200)),NA())</f>
        <v>#N/A</v>
      </c>
      <c r="AG206" s="505" t="e">
        <f ca="1">+IF(AND(ISNUMBER(OFFSET('Sanitation Data'!$F$6,0,10*ROW('Sanitation Data'!F200))),'Data Summary'!CV206="Yes"),OFFSET('Sanitation Data'!$F$6,0,10*ROW('Sanitation Data'!F200)),NA())</f>
        <v>#N/A</v>
      </c>
      <c r="AH206" s="505" t="e">
        <f ca="1">+IF(AND(ISNUMBER(OFFSET('Sanitation Data'!$F$10,0,10*ROW('Sanitation Data'!F200))),'Data Summary'!CW206="Yes"),OFFSET('Sanitation Data'!$F$10,0,10*ROW('Sanitation Data'!F200)),NA())</f>
        <v>#N/A</v>
      </c>
      <c r="AI206" s="505" t="e">
        <f ca="1">+IF(AND(ISNUMBER(OFFSET('Sanitation Data'!$F$11,0,10*ROW('Sanitation Data'!F200))),'Data Summary'!CX206="Yes"),OFFSET('Sanitation Data'!$F$11,0,10*ROW('Sanitation Data'!F200)),NA())</f>
        <v>#N/A</v>
      </c>
      <c r="AJ206" s="505" t="e">
        <f ca="1">+IF(AND(ISNUMBER(OFFSET('Sanitation Data'!$F$12,0,10*ROW('Sanitation Data'!F200))),'Data Summary'!CY206="Yes"),OFFSET('Sanitation Data'!$F$12,0,10*ROW('Sanitation Data'!F200)),NA())</f>
        <v>#N/A</v>
      </c>
      <c r="AK206" s="505" t="e">
        <f ca="1">+IF(AND(ISNUMBER(OFFSET('Sanitation Data'!$G$4,0,10*ROW('Sanitation Data'!G200))),'Data Summary'!CZ206="Yes"),100-OFFSET('Sanitation Data'!$G$4,0,10*ROW('Sanitation Data'!G200)),NA())</f>
        <v>#N/A</v>
      </c>
      <c r="AL206" s="505" t="e">
        <f ca="1">+IF(AND(ISNUMBER(OFFSET('Sanitation Data'!$G$6,0,10*ROW('Sanitation Data'!G200))),'Data Summary'!DA206="Yes"),OFFSET('Sanitation Data'!$G$6,0,10*ROW('Sanitation Data'!G200)),NA())</f>
        <v>#N/A</v>
      </c>
      <c r="AM206" s="505" t="e">
        <f ca="1">+IF(AND(ISNUMBER(OFFSET('Sanitation Data'!$G$10,0,10*ROW('Sanitation Data'!G200))),'Data Summary'!DB206="Yes"),OFFSET('Sanitation Data'!$G$10,0,10*ROW('Sanitation Data'!G200)),NA())</f>
        <v>#N/A</v>
      </c>
      <c r="AN206" s="505" t="e">
        <f ca="1">+IF(AND(ISNUMBER(OFFSET('Sanitation Data'!$G$11,0,10*ROW('Sanitation Data'!G200))),'Data Summary'!DC206="Yes"),OFFSET('Sanitation Data'!$G$11,0,10*ROW('Sanitation Data'!G200)),NA())</f>
        <v>#N/A</v>
      </c>
      <c r="AO206" s="505" t="e">
        <f ca="1">+IF(AND(ISNUMBER(OFFSET('Sanitation Data'!$G$12,0,10*ROW('Sanitation Data'!G200))),'Data Summary'!DD206="Yes"),OFFSET('Sanitation Data'!$G$12,0,10*ROW('Sanitation Data'!G200)),NA())</f>
        <v>#N/A</v>
      </c>
      <c r="AP206" s="505" t="e">
        <f ca="1">+IF(AND(ISNUMBER(OFFSET('Sanitation Data'!$H$4,0,10*ROW('Sanitation Data'!H200))),'Data Summary'!DE206="Yes"),100-OFFSET('Sanitation Data'!$H$4,0,10*ROW('Sanitation Data'!H200)),NA())</f>
        <v>#N/A</v>
      </c>
      <c r="AQ206" s="505" t="e">
        <f ca="1">+IF(AND(ISNUMBER(OFFSET('Sanitation Data'!$H$6,0,10*ROW('Sanitation Data'!H200))),'Data Summary'!DF206="Yes"),OFFSET('Sanitation Data'!$H$6,0,10*ROW('Sanitation Data'!H200)),NA())</f>
        <v>#N/A</v>
      </c>
      <c r="AR206" s="505" t="e">
        <f ca="1">+IF(AND(ISNUMBER(OFFSET('Sanitation Data'!$H$10,0,10*ROW('Sanitation Data'!H200))),'Data Summary'!DG206="Yes"),OFFSET('Sanitation Data'!$H$10,0,10*ROW('Sanitation Data'!H200)),NA())</f>
        <v>#N/A</v>
      </c>
      <c r="AS206" s="505" t="e">
        <f ca="1">+IF(AND(ISNUMBER(OFFSET('Sanitation Data'!$H$11,0,10*ROW('Sanitation Data'!H200))),'Data Summary'!DH206="Yes"),OFFSET('Sanitation Data'!$H$11,0,10*ROW('Sanitation Data'!H200)),NA())</f>
        <v>#N/A</v>
      </c>
      <c r="AT206" s="505" t="e">
        <f ca="1">+IF(AND(ISNUMBER(OFFSET('Sanitation Data'!$H$12,0,10*ROW('Sanitation Data'!H200))),'Data Summary'!DI206="Yes"),OFFSET('Sanitation Data'!$H$12,0,10*ROW('Sanitation Data'!H200)),NA())</f>
        <v>#N/A</v>
      </c>
      <c r="AU206" s="505" t="e">
        <f ca="1">+IF(AND(ISNUMBER(OFFSET('Sanitation Data'!$I$4,0,10*ROW('Sanitation Data'!I200))),'Data Summary'!DJ206="Yes"),100-OFFSET('Sanitation Data'!$I$4,0,10*ROW('Sanitation Data'!I200)),NA())</f>
        <v>#N/A</v>
      </c>
      <c r="AV206" s="505" t="e">
        <f ca="1">+IF(AND(ISNUMBER(OFFSET('Sanitation Data'!$I$6,0,10*ROW('Sanitation Data'!I200))),'Data Summary'!DK206="Yes"),OFFSET('Sanitation Data'!$I$6,0,10*ROW('Sanitation Data'!I200)),NA())</f>
        <v>#N/A</v>
      </c>
      <c r="AW206" s="505" t="e">
        <f ca="1">+IF(AND(ISNUMBER(OFFSET('Sanitation Data'!$I$10,0,10*ROW('Sanitation Data'!I200))),'Data Summary'!DL206="Yes"),OFFSET('Sanitation Data'!$I$10,0,10*ROW('Sanitation Data'!I200)),NA())</f>
        <v>#N/A</v>
      </c>
      <c r="AX206" s="505" t="e">
        <f ca="1">+IF(AND(ISNUMBER(OFFSET('Sanitation Data'!$I$11,0,10*ROW('Sanitation Data'!I200))),'Data Summary'!DM206="Yes"),OFFSET('Sanitation Data'!$I$11,0,10*ROW('Sanitation Data'!I200)),NA())</f>
        <v>#N/A</v>
      </c>
      <c r="AY206" s="505" t="e">
        <f ca="1">+IF(AND(ISNUMBER(OFFSET('Sanitation Data'!$I$12,0,10*ROW('Sanitation Data'!I200))),'Data Summary'!DN206="Yes"),OFFSET('Sanitation Data'!$I$12,0,10*ROW('Sanitation Data'!I200)),NA())</f>
        <v>#N/A</v>
      </c>
      <c r="AZ206" s="506" t="e">
        <f ca="1">+IF(AND(ISNUMBER(OFFSET('Hygiene Data'!$D$5,0,10*ROW('Hygiene Data'!D200))),'Data Summary'!DO206="Yes"),OFFSET('Hygiene Data'!$D$5,0,10*ROW('Hygiene Data'!D200)),NA())</f>
        <v>#N/A</v>
      </c>
      <c r="BA206" s="506" t="e">
        <f ca="1">+IF(AND(ISNUMBER(OFFSET('Hygiene Data'!$D$7,0,10*ROW('Hygiene Data'!D200))),'Data Summary'!DP206="Yes"),OFFSET('Hygiene Data'!$D$7,0,10*ROW('Hygiene Data'!D200)),NA())</f>
        <v>#N/A</v>
      </c>
      <c r="BB206" s="506" t="e">
        <f ca="1">+IF(AND(ISNUMBER(OFFSET('Hygiene Data'!$D$9,0,10*ROW('Hygiene Data'!D200))),'Data Summary'!DQ206="Yes"),OFFSET('Hygiene Data'!$D$9,0,10*ROW('Hygiene Data'!D200)),NA())</f>
        <v>#N/A</v>
      </c>
      <c r="BC206" s="506" t="e">
        <f ca="1">+IF(AND(ISNUMBER(OFFSET('Hygiene Data'!$E$5,0,10*ROW('Hygiene Data'!E200))),'Data Summary'!DR206="Yes"),OFFSET('Hygiene Data'!$E$5,0,10*ROW('Hygiene Data'!E200)),NA())</f>
        <v>#N/A</v>
      </c>
      <c r="BD206" s="506" t="e">
        <f ca="1">+IF(AND(ISNUMBER(OFFSET('Hygiene Data'!$E$7,0,10*ROW('Hygiene Data'!E200))),'Data Summary'!DS206="Yes"),OFFSET('Hygiene Data'!$E$7,0,10*ROW('Hygiene Data'!E200)),NA())</f>
        <v>#N/A</v>
      </c>
      <c r="BE206" s="506" t="e">
        <f ca="1">+IF(AND(ISNUMBER(OFFSET('Hygiene Data'!$E$9,0,10*ROW('Hygiene Data'!E200))),'Data Summary'!DT206="Yes"),OFFSET('Hygiene Data'!$E$9,0,10*ROW('Hygiene Data'!E200)),NA())</f>
        <v>#N/A</v>
      </c>
      <c r="BF206" s="506" t="e">
        <f ca="1">+IF(AND(ISNUMBER(OFFSET('Hygiene Data'!$F$5,0,10*ROW('Hygiene Data'!F200))),'Data Summary'!DU206="Yes"),OFFSET('Hygiene Data'!$F$5,0,10*ROW('Hygiene Data'!F200)),NA())</f>
        <v>#N/A</v>
      </c>
      <c r="BG206" s="506" t="e">
        <f ca="1">+IF(AND(ISNUMBER(OFFSET('Hygiene Data'!$F$7,0,10*ROW('Hygiene Data'!F200))),'Data Summary'!DV206="Yes"),OFFSET('Hygiene Data'!$F$7,0,10*ROW('Hygiene Data'!F200)),NA())</f>
        <v>#N/A</v>
      </c>
      <c r="BH206" s="506" t="e">
        <f ca="1">+IF(AND(ISNUMBER(OFFSET('Hygiene Data'!$F$9,0,10*ROW('Hygiene Data'!F200))),'Data Summary'!DW206="Yes"),OFFSET('Hygiene Data'!$F$9,0,10*ROW('Hygiene Data'!F200)),NA())</f>
        <v>#N/A</v>
      </c>
      <c r="BI206" s="506" t="e">
        <f ca="1">+IF(AND(ISNUMBER(OFFSET('Hygiene Data'!$G$5,0,10*ROW('Hygiene Data'!G200))),'Data Summary'!DX206="Yes"),OFFSET('Hygiene Data'!$G$5,0,10*ROW('Hygiene Data'!G200)),NA())</f>
        <v>#N/A</v>
      </c>
      <c r="BJ206" s="506" t="e">
        <f ca="1">+IF(AND(ISNUMBER(OFFSET('Hygiene Data'!$G$7,0,10*ROW('Hygiene Data'!G200))),'Data Summary'!DY206="Yes"),OFFSET('Hygiene Data'!$G$7,0,10*ROW('Hygiene Data'!G200)),NA())</f>
        <v>#N/A</v>
      </c>
      <c r="BK206" s="506" t="e">
        <f ca="1">+IF(AND(ISNUMBER(OFFSET('Hygiene Data'!$G$9,0,10*ROW('Hygiene Data'!G200))),'Data Summary'!DZ206="Yes"),OFFSET('Hygiene Data'!$G$9,0,10*ROW('Hygiene Data'!G200)),NA())</f>
        <v>#N/A</v>
      </c>
      <c r="BL206" s="506" t="e">
        <f ca="1">+IF(AND(ISNUMBER(OFFSET('Hygiene Data'!$H$5,0,10*ROW('Hygiene Data'!H200))),'Data Summary'!EA206="Yes"),OFFSET('Hygiene Data'!$H$5,0,10*ROW('Hygiene Data'!H200)),NA())</f>
        <v>#N/A</v>
      </c>
      <c r="BM206" s="506" t="e">
        <f ca="1">+IF(AND(ISNUMBER(OFFSET('Hygiene Data'!$H$7,0,10*ROW('Hygiene Data'!H200))),'Data Summary'!EB206="Yes"),OFFSET('Hygiene Data'!$H$7,0,10*ROW('Hygiene Data'!H200)),NA())</f>
        <v>#N/A</v>
      </c>
      <c r="BN206" s="506" t="e">
        <f ca="1">+IF(AND(ISNUMBER(OFFSET('Hygiene Data'!$H$9,0,10*ROW('Hygiene Data'!H200))),'Data Summary'!EC206="Yes"),OFFSET('Hygiene Data'!$H$9,0,10*ROW('Hygiene Data'!H200)),NA())</f>
        <v>#N/A</v>
      </c>
      <c r="BO206" s="506" t="e">
        <f ca="1">+IF(AND(ISNUMBER(OFFSET('Hygiene Data'!$I$5,0,10*ROW('Hygiene Data'!I200))),'Data Summary'!ED206="Yes"),OFFSET('Hygiene Data'!$I$5,0,10*ROW('Hygiene Data'!I200)),NA())</f>
        <v>#N/A</v>
      </c>
      <c r="BP206" s="506" t="e">
        <f ca="1">+IF(AND(ISNUMBER(OFFSET('Hygiene Data'!$I$7,0,10*ROW('Hygiene Data'!I200))),'Data Summary'!EE206="Yes"),OFFSET('Hygiene Data'!$I$7,0,10*ROW('Hygiene Data'!I200)),NA())</f>
        <v>#N/A</v>
      </c>
      <c r="BQ206" s="506" t="e">
        <f ca="1">+IF(AND(ISNUMBER(OFFSET('Hygiene Data'!$I$9,0,10*ROW('Hygiene Data'!I200))),'Data Summary'!EF206="Yes"),OFFSET('Hygiene Data'!$I$9,0,10*ROW('Hygiene Data'!I200)),NA())</f>
        <v>#N/A</v>
      </c>
    </row>
    <row r="207" spans="1:69" x14ac:dyDescent="0.25">
      <c r="A207" s="502" t="e">
        <f ca="1">+RIGHT('Data Summary'!A207,LEN('Data Summary'!A207)-9)</f>
        <v>#VALUE!</v>
      </c>
      <c r="B207" s="476" t="str">
        <f ca="1">+IF(ISTEXT('Data Summary'!B207),'Data Summary'!B207,"")</f>
        <v/>
      </c>
      <c r="C207" s="503" t="e">
        <f ca="1">+VALUE('Data Summary'!C207)</f>
        <v>#VALUE!</v>
      </c>
      <c r="D207" s="504" t="e">
        <f ca="1">+IF(AND(ISNUMBER(OFFSET('Water Data'!$D$4,0,10*ROW('Water Data'!D201))),'Data Summary'!BS207="Yes"),100-OFFSET('Water Data'!$D$4,0,10*ROW('Water Data'!D201)),NA())</f>
        <v>#N/A</v>
      </c>
      <c r="E207" s="504" t="e">
        <f ca="1">+IF(AND(ISNUMBER(OFFSET('Water Data'!$D$6,0,10*ROW('Water Data'!D201))),'Data Summary'!BT207="Yes"),OFFSET('Water Data'!$D$6,0,10*ROW('Water Data'!D201)),NA())</f>
        <v>#N/A</v>
      </c>
      <c r="F207" s="504" t="e">
        <f ca="1">+IF(AND(ISNUMBER(OFFSET('Water Data'!$D$9,0,10*ROW('Water Data'!D201))),'Data Summary'!BU207="Yes"),OFFSET('Water Data'!$D$9,0,10*ROW('Water Data'!D201)),NA())</f>
        <v>#N/A</v>
      </c>
      <c r="G207" s="504" t="e">
        <f ca="1">+IF(AND(ISNUMBER(OFFSET('Water Data'!$E$4,0,10*ROW('Water Data'!E201))),'Data Summary'!BV207="Yes"),100-OFFSET('Water Data'!$E$4,0,10*ROW('Water Data'!E201)),NA())</f>
        <v>#N/A</v>
      </c>
      <c r="H207" s="504" t="e">
        <f ca="1">+IF(AND(ISNUMBER(OFFSET('Water Data'!$E$6,0,10*ROW('Water Data'!E201))),'Data Summary'!BW207="Yes"),OFFSET('Water Data'!$E$6,0,10*ROW('Water Data'!E201)),NA())</f>
        <v>#N/A</v>
      </c>
      <c r="I207" s="504" t="e">
        <f ca="1">+IF(AND(ISNUMBER(OFFSET('Water Data'!$E$9,0,10*ROW('Water Data'!E201))),'Data Summary'!BX207="Yes"),OFFSET('Water Data'!$E$9,0,10*ROW('Water Data'!E201)),NA())</f>
        <v>#N/A</v>
      </c>
      <c r="J207" s="504" t="e">
        <f ca="1">+IF(AND(ISNUMBER(OFFSET('Water Data'!$F$4,0,10*ROW('Water Data'!F201))),'Data Summary'!BY207="Yes"),100-OFFSET('Water Data'!$F$4,0,10*ROW('Water Data'!F201)),NA())</f>
        <v>#N/A</v>
      </c>
      <c r="K207" s="504" t="e">
        <f ca="1">+IF(AND(ISNUMBER(OFFSET('Water Data'!$F$6,0,10*ROW('Water Data'!F201))),'Data Summary'!BZ207="Yes"),OFFSET('Water Data'!$F$6,0,10*ROW('Water Data'!F201)),NA())</f>
        <v>#N/A</v>
      </c>
      <c r="L207" s="504" t="e">
        <f ca="1">+IF(AND(ISNUMBER(OFFSET('Water Data'!$F$9,0,10*ROW('Water Data'!F201))),'Data Summary'!CA207="Yes"),OFFSET('Water Data'!$F$9,0,10*ROW('Water Data'!F201)),NA())</f>
        <v>#N/A</v>
      </c>
      <c r="M207" s="504" t="e">
        <f ca="1">+IF(AND(ISNUMBER(OFFSET('Water Data'!$G$4,0,10*ROW('Water Data'!G201))),'Data Summary'!CB207="Yes"),100-OFFSET('Water Data'!$G$4,0,10*ROW('Water Data'!G201)),NA())</f>
        <v>#N/A</v>
      </c>
      <c r="N207" s="504" t="e">
        <f ca="1">+IF(AND(ISNUMBER(OFFSET('Water Data'!$G$6,0,10*ROW('Water Data'!G201))),'Data Summary'!CC207="Yes"),OFFSET('Water Data'!$G$6,0,10*ROW('Water Data'!G201)),NA())</f>
        <v>#N/A</v>
      </c>
      <c r="O207" s="504" t="e">
        <f ca="1">+IF(AND(ISNUMBER(OFFSET('Water Data'!$G$9,0,10*ROW('Water Data'!G201))),'Data Summary'!CD207="Yes"),OFFSET('Water Data'!$G$9,0,10*ROW('Water Data'!G201)),NA())</f>
        <v>#N/A</v>
      </c>
      <c r="P207" s="504" t="e">
        <f ca="1">+IF(AND(ISNUMBER(OFFSET('Water Data'!$H$4,0,10*ROW('Water Data'!H201))),'Data Summary'!CE207="Yes"),100-OFFSET('Water Data'!$H$4,0,10*ROW('Water Data'!H201)),NA())</f>
        <v>#N/A</v>
      </c>
      <c r="Q207" s="504" t="e">
        <f ca="1">+IF(AND(ISNUMBER(OFFSET('Water Data'!$H$6,0,10*ROW('Water Data'!H201))),'Data Summary'!CF207="Yes"),OFFSET('Water Data'!$H$6,0,10*ROW('Water Data'!H201)),NA())</f>
        <v>#N/A</v>
      </c>
      <c r="R207" s="504" t="e">
        <f ca="1">+IF(AND(ISNUMBER(OFFSET('Water Data'!$H$9,0,10*ROW('Water Data'!H201))),'Data Summary'!CG207="Yes"),OFFSET('Water Data'!$H$9,0,10*ROW('Water Data'!H201)),NA())</f>
        <v>#N/A</v>
      </c>
      <c r="S207" s="504" t="e">
        <f ca="1">+IF(AND(ISNUMBER(OFFSET('Water Data'!$I$4,0,10*ROW('Water Data'!I201))),'Data Summary'!CH207="Yes"),100-OFFSET('Water Data'!$I$4,0,10*ROW('Water Data'!I201)),NA())</f>
        <v>#N/A</v>
      </c>
      <c r="T207" s="504" t="e">
        <f ca="1">+IF(AND(ISNUMBER(OFFSET('Water Data'!$I$6,0,10*ROW('Water Data'!I201))),'Data Summary'!CI207="Yes"),OFFSET('Water Data'!$I$6,0,10*ROW('Water Data'!I201)),NA())</f>
        <v>#N/A</v>
      </c>
      <c r="U207" s="504" t="e">
        <f ca="1">+IF(AND(ISNUMBER(OFFSET('Water Data'!$I$9,0,10*ROW('Water Data'!I201))),'Data Summary'!CJ207="Yes"),OFFSET('Water Data'!$I$9,0,10*ROW('Water Data'!I201)),NA())</f>
        <v>#N/A</v>
      </c>
      <c r="V207" s="505" t="e">
        <f ca="1">+IF(AND(ISNUMBER(OFFSET('Sanitation Data'!$D$4,0,10*ROW('Sanitation Data'!D201))),'Data Summary'!CK207="Yes"),100-OFFSET('Sanitation Data'!$D$4,0,10*ROW('Sanitation Data'!D201)),NA())</f>
        <v>#N/A</v>
      </c>
      <c r="W207" s="505" t="e">
        <f ca="1">+IF(AND(ISNUMBER(OFFSET('Sanitation Data'!$D$6,0,10*ROW('Sanitation Data'!D201))),'Data Summary'!CL207="Yes"),OFFSET('Sanitation Data'!$D$6,0,10*ROW('Sanitation Data'!D201)),NA())</f>
        <v>#N/A</v>
      </c>
      <c r="X207" s="505" t="e">
        <f ca="1">+IF(AND(ISNUMBER(OFFSET('Sanitation Data'!$D$10,0,10*ROW('Sanitation Data'!D201))),'Data Summary'!CM207="Yes"),OFFSET('Sanitation Data'!$D$10,0,10*ROW('Sanitation Data'!D201)),NA())</f>
        <v>#N/A</v>
      </c>
      <c r="Y207" s="505" t="e">
        <f ca="1">+IF(AND(ISNUMBER(OFFSET('Sanitation Data'!$D$11,0,10*ROW('Sanitation Data'!D201))),'Data Summary'!CN207="Yes"),OFFSET('Sanitation Data'!$D$11,0,10*ROW('Sanitation Data'!D201)),NA())</f>
        <v>#N/A</v>
      </c>
      <c r="Z207" s="505" t="e">
        <f ca="1">+IF(AND(ISNUMBER(OFFSET('Sanitation Data'!$D$12,0,10*ROW('Sanitation Data'!D201))),'Data Summary'!CO207="Yes"),OFFSET('Sanitation Data'!$D$12,0,10*ROW('Sanitation Data'!D201)),NA())</f>
        <v>#N/A</v>
      </c>
      <c r="AA207" s="505" t="e">
        <f ca="1">+IF(AND(ISNUMBER(OFFSET('Sanitation Data'!$E$4,0,10*ROW('Sanitation Data'!E201))),'Data Summary'!CP207="Yes"),100-OFFSET('Sanitation Data'!$E$4,0,10*ROW('Sanitation Data'!E201)),NA())</f>
        <v>#N/A</v>
      </c>
      <c r="AB207" s="505" t="e">
        <f ca="1">+IF(AND(ISNUMBER(OFFSET('Sanitation Data'!$E$6,0,10*ROW('Sanitation Data'!E201))),'Data Summary'!CQ207="Yes"),OFFSET('Sanitation Data'!$E$6,0,10*ROW('Sanitation Data'!E201)),NA())</f>
        <v>#N/A</v>
      </c>
      <c r="AC207" s="505" t="e">
        <f ca="1">+IF(AND(ISNUMBER(OFFSET('Sanitation Data'!$E$10,0,10*ROW('Sanitation Data'!E201))),'Data Summary'!CR207="Yes"),OFFSET('Sanitation Data'!$E$10,0,10*ROW('Sanitation Data'!E201)),NA())</f>
        <v>#N/A</v>
      </c>
      <c r="AD207" s="505" t="e">
        <f ca="1">+IF(AND(ISNUMBER(OFFSET('Sanitation Data'!$E$11,0,10*ROW('Sanitation Data'!E201))),'Data Summary'!CS207="Yes"),OFFSET('Sanitation Data'!$E$11,0,10*ROW('Sanitation Data'!E201)),NA())</f>
        <v>#N/A</v>
      </c>
      <c r="AE207" s="505" t="e">
        <f ca="1">+IF(AND(ISNUMBER(OFFSET('Sanitation Data'!$E$12,0,10*ROW('Sanitation Data'!E201))),'Data Summary'!CT207="Yes"),OFFSET('Sanitation Data'!$E$12,0,10*ROW('Sanitation Data'!E201)),NA())</f>
        <v>#N/A</v>
      </c>
      <c r="AF207" s="505" t="e">
        <f ca="1">+IF(AND(ISNUMBER(OFFSET('Sanitation Data'!$F$4,0,10*ROW('Sanitation Data'!F201))),'Data Summary'!CU207="Yes"),100-OFFSET('Sanitation Data'!$F$4,0,10*ROW('Sanitation Data'!F201)),NA())</f>
        <v>#N/A</v>
      </c>
      <c r="AG207" s="505" t="e">
        <f ca="1">+IF(AND(ISNUMBER(OFFSET('Sanitation Data'!$F$6,0,10*ROW('Sanitation Data'!F201))),'Data Summary'!CV207="Yes"),OFFSET('Sanitation Data'!$F$6,0,10*ROW('Sanitation Data'!F201)),NA())</f>
        <v>#N/A</v>
      </c>
      <c r="AH207" s="505" t="e">
        <f ca="1">+IF(AND(ISNUMBER(OFFSET('Sanitation Data'!$F$10,0,10*ROW('Sanitation Data'!F201))),'Data Summary'!CW207="Yes"),OFFSET('Sanitation Data'!$F$10,0,10*ROW('Sanitation Data'!F201)),NA())</f>
        <v>#N/A</v>
      </c>
      <c r="AI207" s="505" t="e">
        <f ca="1">+IF(AND(ISNUMBER(OFFSET('Sanitation Data'!$F$11,0,10*ROW('Sanitation Data'!F201))),'Data Summary'!CX207="Yes"),OFFSET('Sanitation Data'!$F$11,0,10*ROW('Sanitation Data'!F201)),NA())</f>
        <v>#N/A</v>
      </c>
      <c r="AJ207" s="505" t="e">
        <f ca="1">+IF(AND(ISNUMBER(OFFSET('Sanitation Data'!$F$12,0,10*ROW('Sanitation Data'!F201))),'Data Summary'!CY207="Yes"),OFFSET('Sanitation Data'!$F$12,0,10*ROW('Sanitation Data'!F201)),NA())</f>
        <v>#N/A</v>
      </c>
      <c r="AK207" s="505" t="e">
        <f ca="1">+IF(AND(ISNUMBER(OFFSET('Sanitation Data'!$G$4,0,10*ROW('Sanitation Data'!G201))),'Data Summary'!CZ207="Yes"),100-OFFSET('Sanitation Data'!$G$4,0,10*ROW('Sanitation Data'!G201)),NA())</f>
        <v>#N/A</v>
      </c>
      <c r="AL207" s="505" t="e">
        <f ca="1">+IF(AND(ISNUMBER(OFFSET('Sanitation Data'!$G$6,0,10*ROW('Sanitation Data'!G201))),'Data Summary'!DA207="Yes"),OFFSET('Sanitation Data'!$G$6,0,10*ROW('Sanitation Data'!G201)),NA())</f>
        <v>#N/A</v>
      </c>
      <c r="AM207" s="505" t="e">
        <f ca="1">+IF(AND(ISNUMBER(OFFSET('Sanitation Data'!$G$10,0,10*ROW('Sanitation Data'!G201))),'Data Summary'!DB207="Yes"),OFFSET('Sanitation Data'!$G$10,0,10*ROW('Sanitation Data'!G201)),NA())</f>
        <v>#N/A</v>
      </c>
      <c r="AN207" s="505" t="e">
        <f ca="1">+IF(AND(ISNUMBER(OFFSET('Sanitation Data'!$G$11,0,10*ROW('Sanitation Data'!G201))),'Data Summary'!DC207="Yes"),OFFSET('Sanitation Data'!$G$11,0,10*ROW('Sanitation Data'!G201)),NA())</f>
        <v>#N/A</v>
      </c>
      <c r="AO207" s="505" t="e">
        <f ca="1">+IF(AND(ISNUMBER(OFFSET('Sanitation Data'!$G$12,0,10*ROW('Sanitation Data'!G201))),'Data Summary'!DD207="Yes"),OFFSET('Sanitation Data'!$G$12,0,10*ROW('Sanitation Data'!G201)),NA())</f>
        <v>#N/A</v>
      </c>
      <c r="AP207" s="505" t="e">
        <f ca="1">+IF(AND(ISNUMBER(OFFSET('Sanitation Data'!$H$4,0,10*ROW('Sanitation Data'!H201))),'Data Summary'!DE207="Yes"),100-OFFSET('Sanitation Data'!$H$4,0,10*ROW('Sanitation Data'!H201)),NA())</f>
        <v>#N/A</v>
      </c>
      <c r="AQ207" s="505" t="e">
        <f ca="1">+IF(AND(ISNUMBER(OFFSET('Sanitation Data'!$H$6,0,10*ROW('Sanitation Data'!H201))),'Data Summary'!DF207="Yes"),OFFSET('Sanitation Data'!$H$6,0,10*ROW('Sanitation Data'!H201)),NA())</f>
        <v>#N/A</v>
      </c>
      <c r="AR207" s="505" t="e">
        <f ca="1">+IF(AND(ISNUMBER(OFFSET('Sanitation Data'!$H$10,0,10*ROW('Sanitation Data'!H201))),'Data Summary'!DG207="Yes"),OFFSET('Sanitation Data'!$H$10,0,10*ROW('Sanitation Data'!H201)),NA())</f>
        <v>#N/A</v>
      </c>
      <c r="AS207" s="505" t="e">
        <f ca="1">+IF(AND(ISNUMBER(OFFSET('Sanitation Data'!$H$11,0,10*ROW('Sanitation Data'!H201))),'Data Summary'!DH207="Yes"),OFFSET('Sanitation Data'!$H$11,0,10*ROW('Sanitation Data'!H201)),NA())</f>
        <v>#N/A</v>
      </c>
      <c r="AT207" s="505" t="e">
        <f ca="1">+IF(AND(ISNUMBER(OFFSET('Sanitation Data'!$H$12,0,10*ROW('Sanitation Data'!H201))),'Data Summary'!DI207="Yes"),OFFSET('Sanitation Data'!$H$12,0,10*ROW('Sanitation Data'!H201)),NA())</f>
        <v>#N/A</v>
      </c>
      <c r="AU207" s="505" t="e">
        <f ca="1">+IF(AND(ISNUMBER(OFFSET('Sanitation Data'!$I$4,0,10*ROW('Sanitation Data'!I201))),'Data Summary'!DJ207="Yes"),100-OFFSET('Sanitation Data'!$I$4,0,10*ROW('Sanitation Data'!I201)),NA())</f>
        <v>#N/A</v>
      </c>
      <c r="AV207" s="505" t="e">
        <f ca="1">+IF(AND(ISNUMBER(OFFSET('Sanitation Data'!$I$6,0,10*ROW('Sanitation Data'!I201))),'Data Summary'!DK207="Yes"),OFFSET('Sanitation Data'!$I$6,0,10*ROW('Sanitation Data'!I201)),NA())</f>
        <v>#N/A</v>
      </c>
      <c r="AW207" s="505" t="e">
        <f ca="1">+IF(AND(ISNUMBER(OFFSET('Sanitation Data'!$I$10,0,10*ROW('Sanitation Data'!I201))),'Data Summary'!DL207="Yes"),OFFSET('Sanitation Data'!$I$10,0,10*ROW('Sanitation Data'!I201)),NA())</f>
        <v>#N/A</v>
      </c>
      <c r="AX207" s="505" t="e">
        <f ca="1">+IF(AND(ISNUMBER(OFFSET('Sanitation Data'!$I$11,0,10*ROW('Sanitation Data'!I201))),'Data Summary'!DM207="Yes"),OFFSET('Sanitation Data'!$I$11,0,10*ROW('Sanitation Data'!I201)),NA())</f>
        <v>#N/A</v>
      </c>
      <c r="AY207" s="505" t="e">
        <f ca="1">+IF(AND(ISNUMBER(OFFSET('Sanitation Data'!$I$12,0,10*ROW('Sanitation Data'!I201))),'Data Summary'!DN207="Yes"),OFFSET('Sanitation Data'!$I$12,0,10*ROW('Sanitation Data'!I201)),NA())</f>
        <v>#N/A</v>
      </c>
      <c r="AZ207" s="506" t="e">
        <f ca="1">+IF(AND(ISNUMBER(OFFSET('Hygiene Data'!$D$5,0,10*ROW('Hygiene Data'!D201))),'Data Summary'!DO207="Yes"),OFFSET('Hygiene Data'!$D$5,0,10*ROW('Hygiene Data'!D201)),NA())</f>
        <v>#N/A</v>
      </c>
      <c r="BA207" s="506" t="e">
        <f ca="1">+IF(AND(ISNUMBER(OFFSET('Hygiene Data'!$D$7,0,10*ROW('Hygiene Data'!D201))),'Data Summary'!DP207="Yes"),OFFSET('Hygiene Data'!$D$7,0,10*ROW('Hygiene Data'!D201)),NA())</f>
        <v>#N/A</v>
      </c>
      <c r="BB207" s="506" t="e">
        <f ca="1">+IF(AND(ISNUMBER(OFFSET('Hygiene Data'!$D$9,0,10*ROW('Hygiene Data'!D201))),'Data Summary'!DQ207="Yes"),OFFSET('Hygiene Data'!$D$9,0,10*ROW('Hygiene Data'!D201)),NA())</f>
        <v>#N/A</v>
      </c>
      <c r="BC207" s="506" t="e">
        <f ca="1">+IF(AND(ISNUMBER(OFFSET('Hygiene Data'!$E$5,0,10*ROW('Hygiene Data'!E201))),'Data Summary'!DR207="Yes"),OFFSET('Hygiene Data'!$E$5,0,10*ROW('Hygiene Data'!E201)),NA())</f>
        <v>#N/A</v>
      </c>
      <c r="BD207" s="506" t="e">
        <f ca="1">+IF(AND(ISNUMBER(OFFSET('Hygiene Data'!$E$7,0,10*ROW('Hygiene Data'!E201))),'Data Summary'!DS207="Yes"),OFFSET('Hygiene Data'!$E$7,0,10*ROW('Hygiene Data'!E201)),NA())</f>
        <v>#N/A</v>
      </c>
      <c r="BE207" s="506" t="e">
        <f ca="1">+IF(AND(ISNUMBER(OFFSET('Hygiene Data'!$E$9,0,10*ROW('Hygiene Data'!E201))),'Data Summary'!DT207="Yes"),OFFSET('Hygiene Data'!$E$9,0,10*ROW('Hygiene Data'!E201)),NA())</f>
        <v>#N/A</v>
      </c>
      <c r="BF207" s="506" t="e">
        <f ca="1">+IF(AND(ISNUMBER(OFFSET('Hygiene Data'!$F$5,0,10*ROW('Hygiene Data'!F201))),'Data Summary'!DU207="Yes"),OFFSET('Hygiene Data'!$F$5,0,10*ROW('Hygiene Data'!F201)),NA())</f>
        <v>#N/A</v>
      </c>
      <c r="BG207" s="506" t="e">
        <f ca="1">+IF(AND(ISNUMBER(OFFSET('Hygiene Data'!$F$7,0,10*ROW('Hygiene Data'!F201))),'Data Summary'!DV207="Yes"),OFFSET('Hygiene Data'!$F$7,0,10*ROW('Hygiene Data'!F201)),NA())</f>
        <v>#N/A</v>
      </c>
      <c r="BH207" s="506" t="e">
        <f ca="1">+IF(AND(ISNUMBER(OFFSET('Hygiene Data'!$F$9,0,10*ROW('Hygiene Data'!F201))),'Data Summary'!DW207="Yes"),OFFSET('Hygiene Data'!$F$9,0,10*ROW('Hygiene Data'!F201)),NA())</f>
        <v>#N/A</v>
      </c>
      <c r="BI207" s="506" t="e">
        <f ca="1">+IF(AND(ISNUMBER(OFFSET('Hygiene Data'!$G$5,0,10*ROW('Hygiene Data'!G201))),'Data Summary'!DX207="Yes"),OFFSET('Hygiene Data'!$G$5,0,10*ROW('Hygiene Data'!G201)),NA())</f>
        <v>#N/A</v>
      </c>
      <c r="BJ207" s="506" t="e">
        <f ca="1">+IF(AND(ISNUMBER(OFFSET('Hygiene Data'!$G$7,0,10*ROW('Hygiene Data'!G201))),'Data Summary'!DY207="Yes"),OFFSET('Hygiene Data'!$G$7,0,10*ROW('Hygiene Data'!G201)),NA())</f>
        <v>#N/A</v>
      </c>
      <c r="BK207" s="506" t="e">
        <f ca="1">+IF(AND(ISNUMBER(OFFSET('Hygiene Data'!$G$9,0,10*ROW('Hygiene Data'!G201))),'Data Summary'!DZ207="Yes"),OFFSET('Hygiene Data'!$G$9,0,10*ROW('Hygiene Data'!G201)),NA())</f>
        <v>#N/A</v>
      </c>
      <c r="BL207" s="506" t="e">
        <f ca="1">+IF(AND(ISNUMBER(OFFSET('Hygiene Data'!$H$5,0,10*ROW('Hygiene Data'!H201))),'Data Summary'!EA207="Yes"),OFFSET('Hygiene Data'!$H$5,0,10*ROW('Hygiene Data'!H201)),NA())</f>
        <v>#N/A</v>
      </c>
      <c r="BM207" s="506" t="e">
        <f ca="1">+IF(AND(ISNUMBER(OFFSET('Hygiene Data'!$H$7,0,10*ROW('Hygiene Data'!H201))),'Data Summary'!EB207="Yes"),OFFSET('Hygiene Data'!$H$7,0,10*ROW('Hygiene Data'!H201)),NA())</f>
        <v>#N/A</v>
      </c>
      <c r="BN207" s="506" t="e">
        <f ca="1">+IF(AND(ISNUMBER(OFFSET('Hygiene Data'!$H$9,0,10*ROW('Hygiene Data'!H201))),'Data Summary'!EC207="Yes"),OFFSET('Hygiene Data'!$H$9,0,10*ROW('Hygiene Data'!H201)),NA())</f>
        <v>#N/A</v>
      </c>
      <c r="BO207" s="506" t="e">
        <f ca="1">+IF(AND(ISNUMBER(OFFSET('Hygiene Data'!$I$5,0,10*ROW('Hygiene Data'!I201))),'Data Summary'!ED207="Yes"),OFFSET('Hygiene Data'!$I$5,0,10*ROW('Hygiene Data'!I201)),NA())</f>
        <v>#N/A</v>
      </c>
      <c r="BP207" s="506" t="e">
        <f ca="1">+IF(AND(ISNUMBER(OFFSET('Hygiene Data'!$I$7,0,10*ROW('Hygiene Data'!I201))),'Data Summary'!EE207="Yes"),OFFSET('Hygiene Data'!$I$7,0,10*ROW('Hygiene Data'!I201)),NA())</f>
        <v>#N/A</v>
      </c>
      <c r="BQ207" s="506"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93648-004A-41A2-A248-24018FADE684}">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6" customWidth="1"/>
    <col min="2" max="2" width="6.5" style="567" customWidth="1"/>
    <col min="3" max="3" width="21.59765625" style="568" customWidth="1"/>
    <col min="4" max="4" width="9.69921875" style="516" customWidth="1"/>
    <col min="5" max="5" width="8" style="571" customWidth="1"/>
    <col min="6" max="6" width="8" style="569" customWidth="1"/>
    <col min="7" max="7" width="8" style="572" customWidth="1"/>
    <col min="8" max="8" width="8" style="569" customWidth="1"/>
    <col min="9" max="9" width="8" style="516" customWidth="1"/>
    <col min="10" max="10" width="8" style="570" customWidth="1"/>
    <col min="11" max="11" width="8" style="573" customWidth="1"/>
    <col min="12" max="12" width="8" style="569" customWidth="1"/>
    <col min="13" max="13" width="8" style="574" customWidth="1"/>
    <col min="14" max="14" width="8" style="570" customWidth="1"/>
    <col min="15" max="19" width="8" style="516" customWidth="1"/>
    <col min="20" max="16384" width="9" style="516"/>
  </cols>
  <sheetData>
    <row r="1" spans="1:19" ht="20.25" customHeight="1" x14ac:dyDescent="0.25">
      <c r="A1" s="507" t="str">
        <f>HLOOKUP(Introduction!$G$4,nametranslations,157,FALSE)</f>
        <v>WHO/UNICEF JMP Estimates
(Updated 2026)</v>
      </c>
      <c r="B1" s="508" t="str">
        <f ca="1">HLOOKUP([1]Introduction!$G$4,nametranslations,38,FALSE)</f>
        <v>Water, sanitation and hygiene services in schools</v>
      </c>
      <c r="C1" s="508" t="str">
        <f ca="1">HLOOKUP([1]Introduction!$G$4,nametranslations,38,FALSE)</f>
        <v>Water, sanitation and hygiene services in schools</v>
      </c>
      <c r="D1" s="508" t="str">
        <f ca="1">HLOOKUP([1]Introduction!$G$4,nametranslations,38,FALSE)</f>
        <v>Water, sanitation and hygiene services in schools</v>
      </c>
      <c r="E1" s="509" t="str">
        <f>HLOOKUP(Introduction!$G$4,nametranslations,68,FALSE)</f>
        <v>Drinking Water (%)</v>
      </c>
      <c r="F1" s="510"/>
      <c r="G1" s="510"/>
      <c r="H1" s="510"/>
      <c r="I1" s="511"/>
      <c r="J1" s="512" t="str">
        <f>HLOOKUP(Introduction!$G$4,nametranslations,69,FALSE)</f>
        <v>Sanitation (%)</v>
      </c>
      <c r="K1" s="512"/>
      <c r="L1" s="512"/>
      <c r="M1" s="512"/>
      <c r="N1" s="512"/>
      <c r="O1" s="513" t="str">
        <f>HLOOKUP(Introduction!$G$4,nametranslations,70,FALSE)</f>
        <v>Hygiene (%)</v>
      </c>
      <c r="P1" s="514"/>
      <c r="Q1" s="514"/>
      <c r="R1" s="514"/>
      <c r="S1" s="515"/>
    </row>
    <row r="2" spans="1:19" x14ac:dyDescent="0.25">
      <c r="A2" s="508" t="str">
        <f ca="1">HLOOKUP([1]Introduction!$G$4,nametranslations,38,FALSE)</f>
        <v>Water, sanitation and hygiene services in schools</v>
      </c>
      <c r="B2" s="508" t="str">
        <f ca="1">HLOOKUP([1]Introduction!$G$4,nametranslations,38,FALSE)</f>
        <v>Water, sanitation and hygiene services in schools</v>
      </c>
      <c r="C2" s="508" t="str">
        <f ca="1">HLOOKUP([1]Introduction!$G$4,nametranslations,38,FALSE)</f>
        <v>Water, sanitation and hygiene services in schools</v>
      </c>
      <c r="D2" s="508" t="str">
        <f ca="1">HLOOKUP([1]Introduction!$G$4,nametranslations,38,FALSE)</f>
        <v>Water, sanitation and hygiene services in schools</v>
      </c>
      <c r="E2" s="517"/>
      <c r="F2" s="518"/>
      <c r="G2" s="519"/>
      <c r="H2" s="520"/>
      <c r="I2" s="521"/>
      <c r="J2" s="522"/>
      <c r="K2" s="518"/>
      <c r="L2" s="523"/>
      <c r="M2" s="520"/>
      <c r="N2" s="524"/>
      <c r="O2" s="517"/>
      <c r="P2" s="518"/>
      <c r="Q2" s="525"/>
      <c r="R2" s="520"/>
      <c r="S2" s="521"/>
    </row>
    <row r="3" spans="1:19" ht="134.25" customHeight="1" x14ac:dyDescent="0.25">
      <c r="A3" s="526" t="str">
        <f>HLOOKUP(Introduction!$G$4,nametranslations,71,FALSE)</f>
        <v>Country</v>
      </c>
      <c r="B3" s="527" t="str">
        <f>HLOOKUP(Introduction!$G$4,nametranslations,72,FALSE)</f>
        <v>Year</v>
      </c>
      <c r="C3" s="528" t="str">
        <f>HLOOKUP(Introduction!$G$4,nametranslations,73,FALSE)</f>
        <v>Setting</v>
      </c>
      <c r="D3" s="529" t="str">
        <f>HLOOKUP(Introduction!$G$4,nametranslations,67,FALSE)</f>
        <v>School Age Population 
Source: United Nations Population Division &amp; UNESCO</v>
      </c>
      <c r="E3" s="530" t="str">
        <f>HLOOKUP(Introduction!$G$4,nametranslations,74,FALSE)</f>
        <v>Facility</v>
      </c>
      <c r="F3" s="531" t="str">
        <f>HLOOKUP(Introduction!$G$4,nametranslations,75,FALSE)</f>
        <v>Improved</v>
      </c>
      <c r="G3" s="532" t="str">
        <f>HLOOKUP(Introduction!$G$4,nametranslations,76,FALSE)</f>
        <v>Basic (improved &amp; available)</v>
      </c>
      <c r="H3" s="533" t="str">
        <f>HLOOKUP(Introduction!$G$4,nametranslations,77,FALSE)</f>
        <v>Limited</v>
      </c>
      <c r="I3" s="534" t="str">
        <f>HLOOKUP(Introduction!$G$4,nametranslations,78,FALSE)</f>
        <v>No service</v>
      </c>
      <c r="J3" s="535" t="str">
        <f>HLOOKUP(Introduction!$G$4,nametranslations,74,FALSE)</f>
        <v>Facility</v>
      </c>
      <c r="K3" s="536" t="str">
        <f>HLOOKUP(Introduction!$G$4,nametranslations,75,FALSE)</f>
        <v>Improved</v>
      </c>
      <c r="L3" s="537" t="str">
        <f>HLOOKUP(Introduction!$G$4,nametranslations,79,FALSE)</f>
        <v>Basic
(improved, usable &amp; single-sex)</v>
      </c>
      <c r="M3" s="533" t="str">
        <f>HLOOKUP(Introduction!$G$4,nametranslations,77,FALSE)</f>
        <v>Limited</v>
      </c>
      <c r="N3" s="534" t="str">
        <f>HLOOKUP(Introduction!$G$4,nametranslations,78,FALSE)</f>
        <v>No service</v>
      </c>
      <c r="O3" s="530" t="str">
        <f>HLOOKUP(Introduction!$G$4,nametranslations,74,FALSE)</f>
        <v>Facility</v>
      </c>
      <c r="P3" s="531" t="str">
        <f>HLOOKUP(Introduction!$G$4,nametranslations,80,FALSE)</f>
        <v>Facility with water</v>
      </c>
      <c r="Q3" s="538" t="str">
        <f>HLOOKUP(Introduction!$G$4,nametranslations,81,FALSE)</f>
        <v>Basic  
(facility with water &amp; soap)</v>
      </c>
      <c r="R3" s="533" t="str">
        <f>HLOOKUP(Introduction!$G$4,nametranslations,77,FALSE)</f>
        <v>Limited</v>
      </c>
      <c r="S3" s="534" t="str">
        <f>HLOOKUP(Introduction!$G$4,nametranslations,78,FALSE)</f>
        <v>No service</v>
      </c>
    </row>
    <row r="4" spans="1:19" x14ac:dyDescent="0.25">
      <c r="A4" s="539" t="str">
        <f>+Introduction!$C$7</f>
        <v>South Sudan</v>
      </c>
      <c r="B4" s="540">
        <f>IF(ISBLANK(Regressions!B14), " ", Regressions!B14)</f>
        <v>2000</v>
      </c>
      <c r="C4" s="541" t="str">
        <f>HLOOKUP(Introduction!$G$4,nametranslations,24,FALSE)</f>
        <v>Total</v>
      </c>
      <c r="D4" s="542" t="str">
        <f>IF(ISBLANK(Regressions!D14), " ", Regressions!D14)</f>
        <v xml:space="preserve"> </v>
      </c>
      <c r="E4" s="543" t="e">
        <f>IF(ISNUMBER(Regressions!E14),ROUND(Regressions!E14, 1), NA())</f>
        <v>#N/A</v>
      </c>
      <c r="F4" s="544" t="e">
        <f>IF(ISNUMBER(Regressions!F14),ROUND(Regressions!F14, 1), NA())</f>
        <v>#N/A</v>
      </c>
      <c r="G4" s="545" t="e">
        <f>IF(ISNUMBER(Regressions!G14),ROUND(Regressions!G14, 1), NA())</f>
        <v>#N/A</v>
      </c>
      <c r="H4" s="546" t="e">
        <f>IF(ISNUMBER(Regressions!H14),ROUND(Regressions!H14, 1), NA())</f>
        <v>#N/A</v>
      </c>
      <c r="I4" s="547" t="e">
        <f>IF(ISNUMBER(Regressions!I14),ROUND(Regressions!I14, 1), NA())</f>
        <v>#N/A</v>
      </c>
      <c r="J4" s="548" t="e">
        <f>IF(ISNUMBER(Regressions!K14),ROUND(Regressions!K14, 1), NA())</f>
        <v>#N/A</v>
      </c>
      <c r="K4" s="544" t="e">
        <f>IF(ISNUMBER(Regressions!L14),ROUND(Regressions!L14, 1), NA())</f>
        <v>#N/A</v>
      </c>
      <c r="L4" s="549" t="e">
        <f>IF(ISNUMBER(Regressions!M14),ROUND(Regressions!M14, 1), NA())</f>
        <v>#N/A</v>
      </c>
      <c r="M4" s="546" t="e">
        <f>IF(ISNUMBER(Regressions!N14),ROUND(Regressions!N14, 1), NA())</f>
        <v>#N/A</v>
      </c>
      <c r="N4" s="547" t="e">
        <f>IF(ISNUMBER(Regressions!O14),ROUND(Regressions!O14, 1), NA())</f>
        <v>#N/A</v>
      </c>
      <c r="O4" s="548" t="e">
        <f>IF(ISNUMBER(Regressions!Q14),ROUND(Regressions!Q14, 1), NA())</f>
        <v>#N/A</v>
      </c>
      <c r="P4" s="544" t="e">
        <f>IF(ISNUMBER(Regressions!R14),ROUND(Regressions!R14, 1), NA())</f>
        <v>#N/A</v>
      </c>
      <c r="Q4" s="550" t="e">
        <f>IF(ISNUMBER(Regressions!S14),ROUND(Regressions!S14, 1), NA())</f>
        <v>#N/A</v>
      </c>
      <c r="R4" s="546" t="e">
        <f>IF(ISNUMBER(Regressions!T14),ROUND(Regressions!T14, 1), NA())</f>
        <v>#N/A</v>
      </c>
      <c r="S4" s="547" t="e">
        <f>IF(ISNUMBER(Regressions!U14),ROUND(Regressions!U14, 1), NA())</f>
        <v>#N/A</v>
      </c>
    </row>
    <row r="5" spans="1:19" x14ac:dyDescent="0.25">
      <c r="A5" s="539" t="str">
        <f>+Introduction!$C$7</f>
        <v>South Sudan</v>
      </c>
      <c r="B5" s="540">
        <f>IF(ISBLANK(Regressions!B15), " ", Regressions!B15)</f>
        <v>2001</v>
      </c>
      <c r="C5" s="539" t="str">
        <f>HLOOKUP(Introduction!$G$4,nametranslations,24,FALSE)</f>
        <v>Total</v>
      </c>
      <c r="D5" s="542" t="str">
        <f>IF(ISBLANK(Regressions!D15), " ", Regressions!D15)</f>
        <v xml:space="preserve"> </v>
      </c>
      <c r="E5" s="543" t="e">
        <f>IF(ISNUMBER(Regressions!E15),ROUND(Regressions!E15, 1), NA())</f>
        <v>#N/A</v>
      </c>
      <c r="F5" s="544" t="e">
        <f>IF(ISNUMBER(Regressions!F15),ROUND(Regressions!F15, 1), NA())</f>
        <v>#N/A</v>
      </c>
      <c r="G5" s="545" t="e">
        <f>IF(ISNUMBER(Regressions!G15),ROUND(Regressions!G15, 1), NA())</f>
        <v>#N/A</v>
      </c>
      <c r="H5" s="546" t="e">
        <f>IF(ISNUMBER(Regressions!H15),ROUND(Regressions!H15, 1), NA())</f>
        <v>#N/A</v>
      </c>
      <c r="I5" s="547" t="e">
        <f>IF(ISNUMBER(Regressions!I15),ROUND(Regressions!I15, 1), NA())</f>
        <v>#N/A</v>
      </c>
      <c r="J5" s="548" t="e">
        <f>IF(ISNUMBER(Regressions!K15),ROUND(Regressions!K15, 1), NA())</f>
        <v>#N/A</v>
      </c>
      <c r="K5" s="544" t="e">
        <f>IF(ISNUMBER(Regressions!L15),ROUND(Regressions!L15, 1), NA())</f>
        <v>#N/A</v>
      </c>
      <c r="L5" s="549" t="e">
        <f>IF(ISNUMBER(Regressions!M15),ROUND(Regressions!M15, 1), NA())</f>
        <v>#N/A</v>
      </c>
      <c r="M5" s="546" t="e">
        <f>IF(ISNUMBER(Regressions!N15),ROUND(Regressions!N15, 1), NA())</f>
        <v>#N/A</v>
      </c>
      <c r="N5" s="547" t="e">
        <f>IF(ISNUMBER(Regressions!O15),ROUND(Regressions!O15, 1), NA())</f>
        <v>#N/A</v>
      </c>
      <c r="O5" s="548" t="e">
        <f>IF(ISNUMBER(Regressions!Q15),ROUND(Regressions!Q15, 1), NA())</f>
        <v>#N/A</v>
      </c>
      <c r="P5" s="544" t="e">
        <f>IF(ISNUMBER(Regressions!R15),ROUND(Regressions!R15, 1), NA())</f>
        <v>#N/A</v>
      </c>
      <c r="Q5" s="550" t="e">
        <f>IF(ISNUMBER(Regressions!S15),ROUND(Regressions!S15, 1), NA())</f>
        <v>#N/A</v>
      </c>
      <c r="R5" s="546" t="e">
        <f>IF(ISNUMBER(Regressions!T15),ROUND(Regressions!T15, 1), NA())</f>
        <v>#N/A</v>
      </c>
      <c r="S5" s="547" t="e">
        <f>IF(ISNUMBER(Regressions!U15),ROUND(Regressions!U15, 1), NA())</f>
        <v>#N/A</v>
      </c>
    </row>
    <row r="6" spans="1:19" x14ac:dyDescent="0.25">
      <c r="A6" s="539" t="str">
        <f>+Introduction!$C$7</f>
        <v>South Sudan</v>
      </c>
      <c r="B6" s="540">
        <f>IF(ISBLANK(Regressions!B16), " ", Regressions!B16)</f>
        <v>2002</v>
      </c>
      <c r="C6" s="539" t="str">
        <f>HLOOKUP(Introduction!$G$4,nametranslations,24,FALSE)</f>
        <v>Total</v>
      </c>
      <c r="D6" s="542" t="str">
        <f>IF(ISBLANK(Regressions!D16), " ", Regressions!D16)</f>
        <v xml:space="preserve"> </v>
      </c>
      <c r="E6" s="543" t="e">
        <f>IF(ISNUMBER(Regressions!E16),ROUND(Regressions!E16, 1), NA())</f>
        <v>#N/A</v>
      </c>
      <c r="F6" s="544" t="e">
        <f>IF(ISNUMBER(Regressions!F16),ROUND(Regressions!F16, 1), NA())</f>
        <v>#N/A</v>
      </c>
      <c r="G6" s="545" t="e">
        <f>IF(ISNUMBER(Regressions!G16),ROUND(Regressions!G16, 1), NA())</f>
        <v>#N/A</v>
      </c>
      <c r="H6" s="546" t="e">
        <f>IF(ISNUMBER(Regressions!H16),ROUND(Regressions!H16, 1), NA())</f>
        <v>#N/A</v>
      </c>
      <c r="I6" s="547" t="e">
        <f>IF(ISNUMBER(Regressions!I16),ROUND(Regressions!I16, 1), NA())</f>
        <v>#N/A</v>
      </c>
      <c r="J6" s="548" t="e">
        <f>IF(ISNUMBER(Regressions!K16),ROUND(Regressions!K16, 1), NA())</f>
        <v>#N/A</v>
      </c>
      <c r="K6" s="544" t="e">
        <f>IF(ISNUMBER(Regressions!L16),ROUND(Regressions!L16, 1), NA())</f>
        <v>#N/A</v>
      </c>
      <c r="L6" s="549" t="e">
        <f>IF(ISNUMBER(Regressions!M16),ROUND(Regressions!M16, 1), NA())</f>
        <v>#N/A</v>
      </c>
      <c r="M6" s="546" t="e">
        <f>IF(ISNUMBER(Regressions!N16),ROUND(Regressions!N16, 1), NA())</f>
        <v>#N/A</v>
      </c>
      <c r="N6" s="547" t="e">
        <f>IF(ISNUMBER(Regressions!O16),ROUND(Regressions!O16, 1), NA())</f>
        <v>#N/A</v>
      </c>
      <c r="O6" s="548" t="e">
        <f>IF(ISNUMBER(Regressions!Q16),ROUND(Regressions!Q16, 1), NA())</f>
        <v>#N/A</v>
      </c>
      <c r="P6" s="544" t="e">
        <f>IF(ISNUMBER(Regressions!R16),ROUND(Regressions!R16, 1), NA())</f>
        <v>#N/A</v>
      </c>
      <c r="Q6" s="550" t="e">
        <f>IF(ISNUMBER(Regressions!S16),ROUND(Regressions!S16, 1), NA())</f>
        <v>#N/A</v>
      </c>
      <c r="R6" s="546" t="e">
        <f>IF(ISNUMBER(Regressions!T16),ROUND(Regressions!T16, 1), NA())</f>
        <v>#N/A</v>
      </c>
      <c r="S6" s="547" t="e">
        <f>IF(ISNUMBER(Regressions!U16),ROUND(Regressions!U16, 1), NA())</f>
        <v>#N/A</v>
      </c>
    </row>
    <row r="7" spans="1:19" x14ac:dyDescent="0.25">
      <c r="A7" s="539" t="str">
        <f>+Introduction!$C$7</f>
        <v>South Sudan</v>
      </c>
      <c r="B7" s="540">
        <f>IF(ISBLANK(Regressions!B17), " ", Regressions!B17)</f>
        <v>2003</v>
      </c>
      <c r="C7" s="539" t="str">
        <f>HLOOKUP(Introduction!$G$4,nametranslations,24,FALSE)</f>
        <v>Total</v>
      </c>
      <c r="D7" s="542" t="str">
        <f>IF(ISBLANK(Regressions!D17), " ", Regressions!D17)</f>
        <v xml:space="preserve"> </v>
      </c>
      <c r="E7" s="543" t="e">
        <f>IF(ISNUMBER(Regressions!E17),ROUND(Regressions!E17, 1), NA())</f>
        <v>#N/A</v>
      </c>
      <c r="F7" s="544" t="e">
        <f>IF(ISNUMBER(Regressions!F17),ROUND(Regressions!F17, 1), NA())</f>
        <v>#N/A</v>
      </c>
      <c r="G7" s="545" t="e">
        <f>IF(ISNUMBER(Regressions!G17),ROUND(Regressions!G17, 1), NA())</f>
        <v>#N/A</v>
      </c>
      <c r="H7" s="546" t="e">
        <f>IF(ISNUMBER(Regressions!H17),ROUND(Regressions!H17, 1), NA())</f>
        <v>#N/A</v>
      </c>
      <c r="I7" s="547" t="e">
        <f>IF(ISNUMBER(Regressions!I17),ROUND(Regressions!I17, 1), NA())</f>
        <v>#N/A</v>
      </c>
      <c r="J7" s="548" t="e">
        <f>IF(ISNUMBER(Regressions!K17),ROUND(Regressions!K17, 1), NA())</f>
        <v>#N/A</v>
      </c>
      <c r="K7" s="544" t="e">
        <f>IF(ISNUMBER(Regressions!L17),ROUND(Regressions!L17, 1), NA())</f>
        <v>#N/A</v>
      </c>
      <c r="L7" s="549" t="e">
        <f>IF(ISNUMBER(Regressions!M17),ROUND(Regressions!M17, 1), NA())</f>
        <v>#N/A</v>
      </c>
      <c r="M7" s="546" t="e">
        <f>IF(ISNUMBER(Regressions!N17),ROUND(Regressions!N17, 1), NA())</f>
        <v>#N/A</v>
      </c>
      <c r="N7" s="547" t="e">
        <f>IF(ISNUMBER(Regressions!O17),ROUND(Regressions!O17, 1), NA())</f>
        <v>#N/A</v>
      </c>
      <c r="O7" s="548" t="e">
        <f>IF(ISNUMBER(Regressions!Q17),ROUND(Regressions!Q17, 1), NA())</f>
        <v>#N/A</v>
      </c>
      <c r="P7" s="544" t="e">
        <f>IF(ISNUMBER(Regressions!R17),ROUND(Regressions!R17, 1), NA())</f>
        <v>#N/A</v>
      </c>
      <c r="Q7" s="550" t="e">
        <f>IF(ISNUMBER(Regressions!S17),ROUND(Regressions!S17, 1), NA())</f>
        <v>#N/A</v>
      </c>
      <c r="R7" s="546" t="e">
        <f>IF(ISNUMBER(Regressions!T17),ROUND(Regressions!T17, 1), NA())</f>
        <v>#N/A</v>
      </c>
      <c r="S7" s="547" t="e">
        <f>IF(ISNUMBER(Regressions!U17),ROUND(Regressions!U17, 1), NA())</f>
        <v>#N/A</v>
      </c>
    </row>
    <row r="8" spans="1:19" x14ac:dyDescent="0.25">
      <c r="A8" s="539" t="str">
        <f>+Introduction!$C$7</f>
        <v>South Sudan</v>
      </c>
      <c r="B8" s="540">
        <f>IF(ISBLANK(Regressions!B18), " ", Regressions!B18)</f>
        <v>2004</v>
      </c>
      <c r="C8" s="539" t="str">
        <f>HLOOKUP(Introduction!$G$4,nametranslations,24,FALSE)</f>
        <v>Total</v>
      </c>
      <c r="D8" s="542" t="str">
        <f>IF(ISBLANK(Regressions!D18), " ", Regressions!D18)</f>
        <v xml:space="preserve"> </v>
      </c>
      <c r="E8" s="543" t="e">
        <f>IF(ISNUMBER(Regressions!E18),ROUND(Regressions!E18, 1), NA())</f>
        <v>#N/A</v>
      </c>
      <c r="F8" s="544" t="e">
        <f>IF(ISNUMBER(Regressions!F18),ROUND(Regressions!F18, 1), NA())</f>
        <v>#N/A</v>
      </c>
      <c r="G8" s="545" t="e">
        <f>IF(ISNUMBER(Regressions!G18),ROUND(Regressions!G18, 1), NA())</f>
        <v>#N/A</v>
      </c>
      <c r="H8" s="546" t="e">
        <f>IF(ISNUMBER(Regressions!H18),ROUND(Regressions!H18, 1), NA())</f>
        <v>#N/A</v>
      </c>
      <c r="I8" s="547" t="e">
        <f>IF(ISNUMBER(Regressions!I18),ROUND(Regressions!I18, 1), NA())</f>
        <v>#N/A</v>
      </c>
      <c r="J8" s="548" t="e">
        <f>IF(ISNUMBER(Regressions!K18),ROUND(Regressions!K18, 1), NA())</f>
        <v>#N/A</v>
      </c>
      <c r="K8" s="544" t="e">
        <f>IF(ISNUMBER(Regressions!L18),ROUND(Regressions!L18, 1), NA())</f>
        <v>#N/A</v>
      </c>
      <c r="L8" s="549" t="e">
        <f>IF(ISNUMBER(Regressions!M18),ROUND(Regressions!M18, 1), NA())</f>
        <v>#N/A</v>
      </c>
      <c r="M8" s="546" t="e">
        <f>IF(ISNUMBER(Regressions!N18),ROUND(Regressions!N18, 1), NA())</f>
        <v>#N/A</v>
      </c>
      <c r="N8" s="547" t="e">
        <f>IF(ISNUMBER(Regressions!O18),ROUND(Regressions!O18, 1), NA())</f>
        <v>#N/A</v>
      </c>
      <c r="O8" s="548" t="e">
        <f>IF(ISNUMBER(Regressions!Q18),ROUND(Regressions!Q18, 1), NA())</f>
        <v>#N/A</v>
      </c>
      <c r="P8" s="544" t="e">
        <f>IF(ISNUMBER(Regressions!R18),ROUND(Regressions!R18, 1), NA())</f>
        <v>#N/A</v>
      </c>
      <c r="Q8" s="550" t="e">
        <f>IF(ISNUMBER(Regressions!S18),ROUND(Regressions!S18, 1), NA())</f>
        <v>#N/A</v>
      </c>
      <c r="R8" s="546" t="e">
        <f>IF(ISNUMBER(Regressions!T18),ROUND(Regressions!T18, 1), NA())</f>
        <v>#N/A</v>
      </c>
      <c r="S8" s="547" t="e">
        <f>IF(ISNUMBER(Regressions!U18),ROUND(Regressions!U18, 1), NA())</f>
        <v>#N/A</v>
      </c>
    </row>
    <row r="9" spans="1:19" x14ac:dyDescent="0.25">
      <c r="A9" s="539" t="str">
        <f>+Introduction!$C$7</f>
        <v>South Sudan</v>
      </c>
      <c r="B9" s="540">
        <f>IF(ISBLANK(Regressions!B19), " ", Regressions!B19)</f>
        <v>2005</v>
      </c>
      <c r="C9" s="539" t="str">
        <f>HLOOKUP(Introduction!$G$4,nametranslations,24,FALSE)</f>
        <v>Total</v>
      </c>
      <c r="D9" s="542" t="str">
        <f>IF(ISBLANK(Regressions!D19), " ", Regressions!D19)</f>
        <v xml:space="preserve"> </v>
      </c>
      <c r="E9" s="543" t="e">
        <f>IF(ISNUMBER(Regressions!E19),ROUND(Regressions!E19, 1), NA())</f>
        <v>#N/A</v>
      </c>
      <c r="F9" s="544" t="e">
        <f>IF(ISNUMBER(Regressions!F19),ROUND(Regressions!F19, 1), NA())</f>
        <v>#N/A</v>
      </c>
      <c r="G9" s="545" t="e">
        <f>IF(ISNUMBER(Regressions!G19),ROUND(Regressions!G19, 1), NA())</f>
        <v>#N/A</v>
      </c>
      <c r="H9" s="546" t="e">
        <f>IF(ISNUMBER(Regressions!H19),ROUND(Regressions!H19, 1), NA())</f>
        <v>#N/A</v>
      </c>
      <c r="I9" s="547" t="e">
        <f>IF(ISNUMBER(Regressions!I19),ROUND(Regressions!I19, 1), NA())</f>
        <v>#N/A</v>
      </c>
      <c r="J9" s="548" t="e">
        <f>IF(ISNUMBER(Regressions!K19),ROUND(Regressions!K19, 1), NA())</f>
        <v>#N/A</v>
      </c>
      <c r="K9" s="544" t="e">
        <f>IF(ISNUMBER(Regressions!L19),ROUND(Regressions!L19, 1), NA())</f>
        <v>#N/A</v>
      </c>
      <c r="L9" s="549" t="e">
        <f>IF(ISNUMBER(Regressions!M19),ROUND(Regressions!M19, 1), NA())</f>
        <v>#N/A</v>
      </c>
      <c r="M9" s="546" t="e">
        <f>IF(ISNUMBER(Regressions!N19),ROUND(Regressions!N19, 1), NA())</f>
        <v>#N/A</v>
      </c>
      <c r="N9" s="547" t="e">
        <f>IF(ISNUMBER(Regressions!O19),ROUND(Regressions!O19, 1), NA())</f>
        <v>#N/A</v>
      </c>
      <c r="O9" s="548" t="e">
        <f>IF(ISNUMBER(Regressions!Q19),ROUND(Regressions!Q19, 1), NA())</f>
        <v>#N/A</v>
      </c>
      <c r="P9" s="544" t="e">
        <f>IF(ISNUMBER(Regressions!R19),ROUND(Regressions!R19, 1), NA())</f>
        <v>#N/A</v>
      </c>
      <c r="Q9" s="550" t="e">
        <f>IF(ISNUMBER(Regressions!S19),ROUND(Regressions!S19, 1), NA())</f>
        <v>#N/A</v>
      </c>
      <c r="R9" s="546" t="e">
        <f>IF(ISNUMBER(Regressions!T19),ROUND(Regressions!T19, 1), NA())</f>
        <v>#N/A</v>
      </c>
      <c r="S9" s="547" t="e">
        <f>IF(ISNUMBER(Regressions!U19),ROUND(Regressions!U19, 1), NA())</f>
        <v>#N/A</v>
      </c>
    </row>
    <row r="10" spans="1:19" x14ac:dyDescent="0.25">
      <c r="A10" s="539" t="str">
        <f>+Introduction!$C$7</f>
        <v>South Sudan</v>
      </c>
      <c r="B10" s="540">
        <f>IF(ISBLANK(Regressions!B20), " ", Regressions!B20)</f>
        <v>2006</v>
      </c>
      <c r="C10" s="539" t="str">
        <f>HLOOKUP(Introduction!$G$4,nametranslations,24,FALSE)</f>
        <v>Total</v>
      </c>
      <c r="D10" s="542" t="str">
        <f>IF(ISBLANK(Regressions!D20), " ", Regressions!D20)</f>
        <v xml:space="preserve"> </v>
      </c>
      <c r="E10" s="543" t="e">
        <f>IF(ISNUMBER(Regressions!E20),ROUND(Regressions!E20, 1), NA())</f>
        <v>#N/A</v>
      </c>
      <c r="F10" s="544" t="e">
        <f>IF(ISNUMBER(Regressions!F20),ROUND(Regressions!F20, 1), NA())</f>
        <v>#N/A</v>
      </c>
      <c r="G10" s="545" t="e">
        <f>IF(ISNUMBER(Regressions!G20),ROUND(Regressions!G20, 1), NA())</f>
        <v>#N/A</v>
      </c>
      <c r="H10" s="546" t="e">
        <f>IF(ISNUMBER(Regressions!H20),ROUND(Regressions!H20, 1), NA())</f>
        <v>#N/A</v>
      </c>
      <c r="I10" s="547" t="e">
        <f>IF(ISNUMBER(Regressions!I20),ROUND(Regressions!I20, 1), NA())</f>
        <v>#N/A</v>
      </c>
      <c r="J10" s="548" t="e">
        <f>IF(ISNUMBER(Regressions!K20),ROUND(Regressions!K20, 1), NA())</f>
        <v>#N/A</v>
      </c>
      <c r="K10" s="544" t="e">
        <f>IF(ISNUMBER(Regressions!L20),ROUND(Regressions!L20, 1), NA())</f>
        <v>#N/A</v>
      </c>
      <c r="L10" s="549" t="e">
        <f>IF(ISNUMBER(Regressions!M20),ROUND(Regressions!M20, 1), NA())</f>
        <v>#N/A</v>
      </c>
      <c r="M10" s="546" t="e">
        <f>IF(ISNUMBER(Regressions!N20),ROUND(Regressions!N20, 1), NA())</f>
        <v>#N/A</v>
      </c>
      <c r="N10" s="547" t="e">
        <f>IF(ISNUMBER(Regressions!O20),ROUND(Regressions!O20, 1), NA())</f>
        <v>#N/A</v>
      </c>
      <c r="O10" s="548" t="e">
        <f>IF(ISNUMBER(Regressions!Q20),ROUND(Regressions!Q20, 1), NA())</f>
        <v>#N/A</v>
      </c>
      <c r="P10" s="544" t="e">
        <f>IF(ISNUMBER(Regressions!R20),ROUND(Regressions!R20, 1), NA())</f>
        <v>#N/A</v>
      </c>
      <c r="Q10" s="550" t="e">
        <f>IF(ISNUMBER(Regressions!S20),ROUND(Regressions!S20, 1), NA())</f>
        <v>#N/A</v>
      </c>
      <c r="R10" s="546" t="e">
        <f>IF(ISNUMBER(Regressions!T20),ROUND(Regressions!T20, 1), NA())</f>
        <v>#N/A</v>
      </c>
      <c r="S10" s="547" t="e">
        <f>IF(ISNUMBER(Regressions!U20),ROUND(Regressions!U20, 1), NA())</f>
        <v>#N/A</v>
      </c>
    </row>
    <row r="11" spans="1:19" x14ac:dyDescent="0.25">
      <c r="A11" s="539" t="str">
        <f>+Introduction!$C$7</f>
        <v>South Sudan</v>
      </c>
      <c r="B11" s="540">
        <f>IF(ISBLANK(Regressions!B21), " ", Regressions!B21)</f>
        <v>2007</v>
      </c>
      <c r="C11" s="539" t="str">
        <f>HLOOKUP(Introduction!$G$4,nametranslations,24,FALSE)</f>
        <v>Total</v>
      </c>
      <c r="D11" s="542" t="str">
        <f>IF(ISBLANK(Regressions!D21), " ", Regressions!D21)</f>
        <v xml:space="preserve"> </v>
      </c>
      <c r="E11" s="543" t="e">
        <f>IF(ISNUMBER(Regressions!E21),ROUND(Regressions!E21, 1), NA())</f>
        <v>#N/A</v>
      </c>
      <c r="F11" s="544" t="e">
        <f>IF(ISNUMBER(Regressions!F21),ROUND(Regressions!F21, 1), NA())</f>
        <v>#N/A</v>
      </c>
      <c r="G11" s="545" t="e">
        <f>IF(ISNUMBER(Regressions!G21),ROUND(Regressions!G21, 1), NA())</f>
        <v>#N/A</v>
      </c>
      <c r="H11" s="546" t="e">
        <f>IF(ISNUMBER(Regressions!H21),ROUND(Regressions!H21, 1), NA())</f>
        <v>#N/A</v>
      </c>
      <c r="I11" s="547" t="e">
        <f>IF(ISNUMBER(Regressions!I21),ROUND(Regressions!I21, 1), NA())</f>
        <v>#N/A</v>
      </c>
      <c r="J11" s="548" t="e">
        <f>IF(ISNUMBER(Regressions!K21),ROUND(Regressions!K21, 1), NA())</f>
        <v>#N/A</v>
      </c>
      <c r="K11" s="544" t="e">
        <f>IF(ISNUMBER(Regressions!L21),ROUND(Regressions!L21, 1), NA())</f>
        <v>#N/A</v>
      </c>
      <c r="L11" s="549" t="e">
        <f>IF(ISNUMBER(Regressions!M21),ROUND(Regressions!M21, 1), NA())</f>
        <v>#N/A</v>
      </c>
      <c r="M11" s="546" t="e">
        <f>IF(ISNUMBER(Regressions!N21),ROUND(Regressions!N21, 1), NA())</f>
        <v>#N/A</v>
      </c>
      <c r="N11" s="547" t="e">
        <f>IF(ISNUMBER(Regressions!O21),ROUND(Regressions!O21, 1), NA())</f>
        <v>#N/A</v>
      </c>
      <c r="O11" s="548" t="e">
        <f>IF(ISNUMBER(Regressions!Q21),ROUND(Regressions!Q21, 1), NA())</f>
        <v>#N/A</v>
      </c>
      <c r="P11" s="544" t="e">
        <f>IF(ISNUMBER(Regressions!R21),ROUND(Regressions!R21, 1), NA())</f>
        <v>#N/A</v>
      </c>
      <c r="Q11" s="550" t="e">
        <f>IF(ISNUMBER(Regressions!S21),ROUND(Regressions!S21, 1), NA())</f>
        <v>#N/A</v>
      </c>
      <c r="R11" s="546" t="e">
        <f>IF(ISNUMBER(Regressions!T21),ROUND(Regressions!T21, 1), NA())</f>
        <v>#N/A</v>
      </c>
      <c r="S11" s="547" t="e">
        <f>IF(ISNUMBER(Regressions!U21),ROUND(Regressions!U21, 1), NA())</f>
        <v>#N/A</v>
      </c>
    </row>
    <row r="12" spans="1:19" x14ac:dyDescent="0.25">
      <c r="A12" s="539" t="str">
        <f>+Introduction!$C$7</f>
        <v>South Sudan</v>
      </c>
      <c r="B12" s="540">
        <f>IF(ISBLANK(Regressions!B22), " ", Regressions!B22)</f>
        <v>2008</v>
      </c>
      <c r="C12" s="539" t="str">
        <f>HLOOKUP(Introduction!$G$4,nametranslations,24,FALSE)</f>
        <v>Total</v>
      </c>
      <c r="D12" s="542" t="str">
        <f>IF(ISBLANK(Regressions!D22), " ", Regressions!D22)</f>
        <v xml:space="preserve"> </v>
      </c>
      <c r="E12" s="543" t="e">
        <f>IF(ISNUMBER(Regressions!E22),ROUND(Regressions!E22, 1), NA())</f>
        <v>#N/A</v>
      </c>
      <c r="F12" s="544" t="e">
        <f>IF(ISNUMBER(Regressions!F22),ROUND(Regressions!F22, 1), NA())</f>
        <v>#N/A</v>
      </c>
      <c r="G12" s="545" t="e">
        <f>IF(ISNUMBER(Regressions!G22),ROUND(Regressions!G22, 1), NA())</f>
        <v>#N/A</v>
      </c>
      <c r="H12" s="546" t="e">
        <f>IF(ISNUMBER(Regressions!H22),ROUND(Regressions!H22, 1), NA())</f>
        <v>#N/A</v>
      </c>
      <c r="I12" s="547" t="e">
        <f>IF(ISNUMBER(Regressions!I22),ROUND(Regressions!I22, 1), NA())</f>
        <v>#N/A</v>
      </c>
      <c r="J12" s="548" t="e">
        <f>IF(ISNUMBER(Regressions!K22),ROUND(Regressions!K22, 1), NA())</f>
        <v>#N/A</v>
      </c>
      <c r="K12" s="544" t="e">
        <f>IF(ISNUMBER(Regressions!L22),ROUND(Regressions!L22, 1), NA())</f>
        <v>#N/A</v>
      </c>
      <c r="L12" s="549" t="e">
        <f>IF(ISNUMBER(Regressions!M22),ROUND(Regressions!M22, 1), NA())</f>
        <v>#N/A</v>
      </c>
      <c r="M12" s="546" t="e">
        <f>IF(ISNUMBER(Regressions!N22),ROUND(Regressions!N22, 1), NA())</f>
        <v>#N/A</v>
      </c>
      <c r="N12" s="547" t="e">
        <f>IF(ISNUMBER(Regressions!O22),ROUND(Regressions!O22, 1), NA())</f>
        <v>#N/A</v>
      </c>
      <c r="O12" s="548" t="e">
        <f>IF(ISNUMBER(Regressions!Q22),ROUND(Regressions!Q22, 1), NA())</f>
        <v>#N/A</v>
      </c>
      <c r="P12" s="544" t="e">
        <f>IF(ISNUMBER(Regressions!R22),ROUND(Regressions!R22, 1), NA())</f>
        <v>#N/A</v>
      </c>
      <c r="Q12" s="550" t="e">
        <f>IF(ISNUMBER(Regressions!S22),ROUND(Regressions!S22, 1), NA())</f>
        <v>#N/A</v>
      </c>
      <c r="R12" s="546" t="e">
        <f>IF(ISNUMBER(Regressions!T22),ROUND(Regressions!T22, 1), NA())</f>
        <v>#N/A</v>
      </c>
      <c r="S12" s="547" t="e">
        <f>IF(ISNUMBER(Regressions!U22),ROUND(Regressions!U22, 1), NA())</f>
        <v>#N/A</v>
      </c>
    </row>
    <row r="13" spans="1:19" x14ac:dyDescent="0.25">
      <c r="A13" s="539" t="str">
        <f>+Introduction!$C$7</f>
        <v>South Sudan</v>
      </c>
      <c r="B13" s="540">
        <f>IF(ISBLANK(Regressions!B23), " ", Regressions!B23)</f>
        <v>2009</v>
      </c>
      <c r="C13" s="539" t="str">
        <f>HLOOKUP(Introduction!$G$4,nametranslations,24,FALSE)</f>
        <v>Total</v>
      </c>
      <c r="D13" s="542" t="str">
        <f>IF(ISBLANK(Regressions!D23), " ", Regressions!D23)</f>
        <v xml:space="preserve"> </v>
      </c>
      <c r="E13" s="543" t="e">
        <f>IF(ISNUMBER(Regressions!E23),ROUND(Regressions!E23, 1), NA())</f>
        <v>#N/A</v>
      </c>
      <c r="F13" s="544" t="e">
        <f>IF(ISNUMBER(Regressions!F23),ROUND(Regressions!F23, 1), NA())</f>
        <v>#N/A</v>
      </c>
      <c r="G13" s="545" t="e">
        <f>IF(ISNUMBER(Regressions!G23),ROUND(Regressions!G23, 1), NA())</f>
        <v>#N/A</v>
      </c>
      <c r="H13" s="546" t="e">
        <f>IF(ISNUMBER(Regressions!H23),ROUND(Regressions!H23, 1), NA())</f>
        <v>#N/A</v>
      </c>
      <c r="I13" s="547" t="e">
        <f>IF(ISNUMBER(Regressions!I23),ROUND(Regressions!I23, 1), NA())</f>
        <v>#N/A</v>
      </c>
      <c r="J13" s="548" t="e">
        <f>IF(ISNUMBER(Regressions!K23),ROUND(Regressions!K23, 1), NA())</f>
        <v>#N/A</v>
      </c>
      <c r="K13" s="544" t="e">
        <f>IF(ISNUMBER(Regressions!L23),ROUND(Regressions!L23, 1), NA())</f>
        <v>#N/A</v>
      </c>
      <c r="L13" s="549" t="e">
        <f>IF(ISNUMBER(Regressions!M23),ROUND(Regressions!M23, 1), NA())</f>
        <v>#N/A</v>
      </c>
      <c r="M13" s="546" t="e">
        <f>IF(ISNUMBER(Regressions!N23),ROUND(Regressions!N23, 1), NA())</f>
        <v>#N/A</v>
      </c>
      <c r="N13" s="547" t="e">
        <f>IF(ISNUMBER(Regressions!O23),ROUND(Regressions!O23, 1), NA())</f>
        <v>#N/A</v>
      </c>
      <c r="O13" s="548" t="e">
        <f>IF(ISNUMBER(Regressions!Q23),ROUND(Regressions!Q23, 1), NA())</f>
        <v>#N/A</v>
      </c>
      <c r="P13" s="544" t="e">
        <f>IF(ISNUMBER(Regressions!R23),ROUND(Regressions!R23, 1), NA())</f>
        <v>#N/A</v>
      </c>
      <c r="Q13" s="550" t="e">
        <f>IF(ISNUMBER(Regressions!S23),ROUND(Regressions!S23, 1), NA())</f>
        <v>#N/A</v>
      </c>
      <c r="R13" s="546" t="e">
        <f>IF(ISNUMBER(Regressions!T23),ROUND(Regressions!T23, 1), NA())</f>
        <v>#N/A</v>
      </c>
      <c r="S13" s="547" t="e">
        <f>IF(ISNUMBER(Regressions!U23),ROUND(Regressions!U23, 1), NA())</f>
        <v>#N/A</v>
      </c>
    </row>
    <row r="14" spans="1:19" x14ac:dyDescent="0.25">
      <c r="A14" s="539" t="str">
        <f>+Introduction!$C$7</f>
        <v>South Sudan</v>
      </c>
      <c r="B14" s="540">
        <f>IF(ISBLANK(Regressions!B24), " ", Regressions!B24)</f>
        <v>2010</v>
      </c>
      <c r="C14" s="539" t="str">
        <f>HLOOKUP(Introduction!$G$4,nametranslations,24,FALSE)</f>
        <v>Total</v>
      </c>
      <c r="D14" s="542" t="str">
        <f>IF(ISBLANK(Regressions!D24), " ", Regressions!D24)</f>
        <v xml:space="preserve"> </v>
      </c>
      <c r="E14" s="543" t="e">
        <f>IF(ISNUMBER(Regressions!E24),ROUND(Regressions!E24, 1), NA())</f>
        <v>#N/A</v>
      </c>
      <c r="F14" s="544" t="e">
        <f>IF(ISNUMBER(Regressions!F24),ROUND(Regressions!F24, 1), NA())</f>
        <v>#N/A</v>
      </c>
      <c r="G14" s="545" t="e">
        <f>IF(ISNUMBER(Regressions!G24),ROUND(Regressions!G24, 1), NA())</f>
        <v>#N/A</v>
      </c>
      <c r="H14" s="546" t="e">
        <f>IF(ISNUMBER(Regressions!H24),ROUND(Regressions!H24, 1), NA())</f>
        <v>#N/A</v>
      </c>
      <c r="I14" s="547" t="e">
        <f>IF(ISNUMBER(Regressions!I24),ROUND(Regressions!I24, 1), NA())</f>
        <v>#N/A</v>
      </c>
      <c r="J14" s="548" t="e">
        <f>IF(ISNUMBER(Regressions!K24),ROUND(Regressions!K24, 1), NA())</f>
        <v>#N/A</v>
      </c>
      <c r="K14" s="544" t="e">
        <f>IF(ISNUMBER(Regressions!L24),ROUND(Regressions!L24, 1), NA())</f>
        <v>#N/A</v>
      </c>
      <c r="L14" s="549" t="e">
        <f>IF(ISNUMBER(Regressions!M24),ROUND(Regressions!M24, 1), NA())</f>
        <v>#N/A</v>
      </c>
      <c r="M14" s="546" t="e">
        <f>IF(ISNUMBER(Regressions!N24),ROUND(Regressions!N24, 1), NA())</f>
        <v>#N/A</v>
      </c>
      <c r="N14" s="547" t="e">
        <f>IF(ISNUMBER(Regressions!O24),ROUND(Regressions!O24, 1), NA())</f>
        <v>#N/A</v>
      </c>
      <c r="O14" s="548" t="e">
        <f>IF(ISNUMBER(Regressions!Q24),ROUND(Regressions!Q24, 1), NA())</f>
        <v>#N/A</v>
      </c>
      <c r="P14" s="544" t="e">
        <f>IF(ISNUMBER(Regressions!R24),ROUND(Regressions!R24, 1), NA())</f>
        <v>#N/A</v>
      </c>
      <c r="Q14" s="550" t="e">
        <f>IF(ISNUMBER(Regressions!S24),ROUND(Regressions!S24, 1), NA())</f>
        <v>#N/A</v>
      </c>
      <c r="R14" s="546" t="e">
        <f>IF(ISNUMBER(Regressions!T24),ROUND(Regressions!T24, 1), NA())</f>
        <v>#N/A</v>
      </c>
      <c r="S14" s="547" t="e">
        <f>IF(ISNUMBER(Regressions!U24),ROUND(Regressions!U24, 1), NA())</f>
        <v>#N/A</v>
      </c>
    </row>
    <row r="15" spans="1:19" x14ac:dyDescent="0.25">
      <c r="A15" s="539" t="str">
        <f>+Introduction!$C$7</f>
        <v>South Sudan</v>
      </c>
      <c r="B15" s="540">
        <f>IF(ISBLANK(Regressions!B25), " ", Regressions!B25)</f>
        <v>2011</v>
      </c>
      <c r="C15" s="539" t="str">
        <f>HLOOKUP(Introduction!$G$4,nametranslations,24,FALSE)</f>
        <v>Total</v>
      </c>
      <c r="D15" s="542">
        <f>IF(ISBLANK(Regressions!D25), " ", Regressions!D25)</f>
        <v>3785169</v>
      </c>
      <c r="E15" s="543">
        <f>IF(ISNUMBER(Regressions!E25),ROUND(Regressions!E25, 1), NA())</f>
        <v>47.4</v>
      </c>
      <c r="F15" s="544">
        <f>IF(ISNUMBER(Regressions!F25),ROUND(Regressions!F25, 1), NA())</f>
        <v>47.4</v>
      </c>
      <c r="G15" s="545" t="e">
        <f>IF(ISNUMBER(Regressions!G25),ROUND(Regressions!G25, 1), NA())</f>
        <v>#N/A</v>
      </c>
      <c r="H15" s="546" t="e">
        <f>IF(ISNUMBER(Regressions!H25),ROUND(Regressions!H25, 1), NA())</f>
        <v>#N/A</v>
      </c>
      <c r="I15" s="547">
        <f>IF(ISNUMBER(Regressions!I25),ROUND(Regressions!I25, 1), NA())</f>
        <v>52.6</v>
      </c>
      <c r="J15" s="548">
        <f>IF(ISNUMBER(Regressions!K25),ROUND(Regressions!K25, 1), NA())</f>
        <v>53.1</v>
      </c>
      <c r="K15" s="544" t="e">
        <f>IF(ISNUMBER(Regressions!L25),ROUND(Regressions!L25, 1), NA())</f>
        <v>#N/A</v>
      </c>
      <c r="L15" s="549">
        <f>IF(ISNUMBER(Regressions!M25),ROUND(Regressions!M25, 1), NA())</f>
        <v>36.700000000000003</v>
      </c>
      <c r="M15" s="546">
        <f>IF(ISNUMBER(Regressions!N25),ROUND(Regressions!N25, 1), NA())</f>
        <v>16.5</v>
      </c>
      <c r="N15" s="547">
        <f>IF(ISNUMBER(Regressions!O25),ROUND(Regressions!O25, 1), NA())</f>
        <v>46.9</v>
      </c>
      <c r="O15" s="548" t="e">
        <f>IF(ISNUMBER(Regressions!Q25),ROUND(Regressions!Q25, 1), NA())</f>
        <v>#N/A</v>
      </c>
      <c r="P15" s="544" t="e">
        <f>IF(ISNUMBER(Regressions!R25),ROUND(Regressions!R25, 1), NA())</f>
        <v>#N/A</v>
      </c>
      <c r="Q15" s="550">
        <f>IF(ISNUMBER(Regressions!S25),ROUND(Regressions!S25, 1), NA())</f>
        <v>18.100000000000001</v>
      </c>
      <c r="R15" s="546" t="e">
        <f>IF(ISNUMBER(Regressions!T25),ROUND(Regressions!T25, 1), NA())</f>
        <v>#N/A</v>
      </c>
      <c r="S15" s="547" t="e">
        <f>IF(ISNUMBER(Regressions!U25),ROUND(Regressions!U25, 1), NA())</f>
        <v>#N/A</v>
      </c>
    </row>
    <row r="16" spans="1:19" x14ac:dyDescent="0.25">
      <c r="A16" s="539" t="str">
        <f>+Introduction!$C$7</f>
        <v>South Sudan</v>
      </c>
      <c r="B16" s="540">
        <f>IF(ISBLANK(Regressions!B26), " ", Regressions!B26)</f>
        <v>2012</v>
      </c>
      <c r="C16" s="539" t="str">
        <f>HLOOKUP(Introduction!$G$4,nametranslations,24,FALSE)</f>
        <v>Total</v>
      </c>
      <c r="D16" s="542">
        <f>IF(ISBLANK(Regressions!D26), " ", Regressions!D26)</f>
        <v>3935918</v>
      </c>
      <c r="E16" s="543">
        <f>IF(ISNUMBER(Regressions!E26),ROUND(Regressions!E26, 1), NA())</f>
        <v>50.4</v>
      </c>
      <c r="F16" s="544">
        <f>IF(ISNUMBER(Regressions!F26),ROUND(Regressions!F26, 1), NA())</f>
        <v>50.4</v>
      </c>
      <c r="G16" s="545" t="e">
        <f>IF(ISNUMBER(Regressions!G26),ROUND(Regressions!G26, 1), NA())</f>
        <v>#N/A</v>
      </c>
      <c r="H16" s="546" t="e">
        <f>IF(ISNUMBER(Regressions!H26),ROUND(Regressions!H26, 1), NA())</f>
        <v>#N/A</v>
      </c>
      <c r="I16" s="547">
        <f>IF(ISNUMBER(Regressions!I26),ROUND(Regressions!I26, 1), NA())</f>
        <v>49.6</v>
      </c>
      <c r="J16" s="548">
        <f>IF(ISNUMBER(Regressions!K26),ROUND(Regressions!K26, 1), NA())</f>
        <v>54.4</v>
      </c>
      <c r="K16" s="544" t="e">
        <f>IF(ISNUMBER(Regressions!L26),ROUND(Regressions!L26, 1), NA())</f>
        <v>#N/A</v>
      </c>
      <c r="L16" s="549">
        <f>IF(ISNUMBER(Regressions!M26),ROUND(Regressions!M26, 1), NA())</f>
        <v>36.700000000000003</v>
      </c>
      <c r="M16" s="546">
        <f>IF(ISNUMBER(Regressions!N26),ROUND(Regressions!N26, 1), NA())</f>
        <v>17.8</v>
      </c>
      <c r="N16" s="547">
        <f>IF(ISNUMBER(Regressions!O26),ROUND(Regressions!O26, 1), NA())</f>
        <v>45.6</v>
      </c>
      <c r="O16" s="548" t="e">
        <f>IF(ISNUMBER(Regressions!Q26),ROUND(Regressions!Q26, 1), NA())</f>
        <v>#N/A</v>
      </c>
      <c r="P16" s="544" t="e">
        <f>IF(ISNUMBER(Regressions!R26),ROUND(Regressions!R26, 1), NA())</f>
        <v>#N/A</v>
      </c>
      <c r="Q16" s="550">
        <f>IF(ISNUMBER(Regressions!S26),ROUND(Regressions!S26, 1), NA())</f>
        <v>18.100000000000001</v>
      </c>
      <c r="R16" s="546" t="e">
        <f>IF(ISNUMBER(Regressions!T26),ROUND(Regressions!T26, 1), NA())</f>
        <v>#N/A</v>
      </c>
      <c r="S16" s="547" t="e">
        <f>IF(ISNUMBER(Regressions!U26),ROUND(Regressions!U26, 1), NA())</f>
        <v>#N/A</v>
      </c>
    </row>
    <row r="17" spans="1:19" x14ac:dyDescent="0.25">
      <c r="A17" s="539" t="str">
        <f>+Introduction!$C$7</f>
        <v>South Sudan</v>
      </c>
      <c r="B17" s="540">
        <f>IF(ISBLANK(Regressions!B27), " ", Regressions!B27)</f>
        <v>2013</v>
      </c>
      <c r="C17" s="539" t="str">
        <f>HLOOKUP(Introduction!$G$4,nametranslations,24,FALSE)</f>
        <v>Total</v>
      </c>
      <c r="D17" s="542">
        <f>IF(ISBLANK(Regressions!D27), " ", Regressions!D27)</f>
        <v>4081929</v>
      </c>
      <c r="E17" s="543">
        <f>IF(ISNUMBER(Regressions!E27),ROUND(Regressions!E27, 1), NA())</f>
        <v>53.5</v>
      </c>
      <c r="F17" s="544">
        <f>IF(ISNUMBER(Regressions!F27),ROUND(Regressions!F27, 1), NA())</f>
        <v>53.5</v>
      </c>
      <c r="G17" s="545">
        <f>IF(ISNUMBER(Regressions!G27),ROUND(Regressions!G27, 1), NA())</f>
        <v>50.8</v>
      </c>
      <c r="H17" s="546">
        <f>IF(ISNUMBER(Regressions!H27),ROUND(Regressions!H27, 1), NA())</f>
        <v>2.7</v>
      </c>
      <c r="I17" s="547">
        <f>IF(ISNUMBER(Regressions!I27),ROUND(Regressions!I27, 1), NA())</f>
        <v>46.5</v>
      </c>
      <c r="J17" s="548">
        <f>IF(ISNUMBER(Regressions!K27),ROUND(Regressions!K27, 1), NA())</f>
        <v>55.8</v>
      </c>
      <c r="K17" s="544" t="e">
        <f>IF(ISNUMBER(Regressions!L27),ROUND(Regressions!L27, 1), NA())</f>
        <v>#N/A</v>
      </c>
      <c r="L17" s="549">
        <f>IF(ISNUMBER(Regressions!M27),ROUND(Regressions!M27, 1), NA())</f>
        <v>36.700000000000003</v>
      </c>
      <c r="M17" s="546">
        <f>IF(ISNUMBER(Regressions!N27),ROUND(Regressions!N27, 1), NA())</f>
        <v>19.100000000000001</v>
      </c>
      <c r="N17" s="547">
        <f>IF(ISNUMBER(Regressions!O27),ROUND(Regressions!O27, 1), NA())</f>
        <v>44.2</v>
      </c>
      <c r="O17" s="548" t="e">
        <f>IF(ISNUMBER(Regressions!Q27),ROUND(Regressions!Q27, 1), NA())</f>
        <v>#N/A</v>
      </c>
      <c r="P17" s="544" t="e">
        <f>IF(ISNUMBER(Regressions!R27),ROUND(Regressions!R27, 1), NA())</f>
        <v>#N/A</v>
      </c>
      <c r="Q17" s="550">
        <f>IF(ISNUMBER(Regressions!S27),ROUND(Regressions!S27, 1), NA())</f>
        <v>18.100000000000001</v>
      </c>
      <c r="R17" s="546" t="e">
        <f>IF(ISNUMBER(Regressions!T27),ROUND(Regressions!T27, 1), NA())</f>
        <v>#N/A</v>
      </c>
      <c r="S17" s="547" t="e">
        <f>IF(ISNUMBER(Regressions!U27),ROUND(Regressions!U27, 1), NA())</f>
        <v>#N/A</v>
      </c>
    </row>
    <row r="18" spans="1:19" x14ac:dyDescent="0.25">
      <c r="A18" s="539" t="str">
        <f>+Introduction!$C$7</f>
        <v>South Sudan</v>
      </c>
      <c r="B18" s="540">
        <f>IF(ISBLANK(Regressions!B28), " ", Regressions!B28)</f>
        <v>2014</v>
      </c>
      <c r="C18" s="539" t="str">
        <f>HLOOKUP(Introduction!$G$4,nametranslations,24,FALSE)</f>
        <v>Total</v>
      </c>
      <c r="D18" s="542">
        <f>IF(ISBLANK(Regressions!D28), " ", Regressions!D28)</f>
        <v>4223376</v>
      </c>
      <c r="E18" s="543">
        <f>IF(ISNUMBER(Regressions!E28),ROUND(Regressions!E28, 1), NA())</f>
        <v>56.6</v>
      </c>
      <c r="F18" s="544">
        <f>IF(ISNUMBER(Regressions!F28),ROUND(Regressions!F28, 1), NA())</f>
        <v>56.6</v>
      </c>
      <c r="G18" s="545">
        <f>IF(ISNUMBER(Regressions!G28),ROUND(Regressions!G28, 1), NA())</f>
        <v>50.8</v>
      </c>
      <c r="H18" s="546">
        <f>IF(ISNUMBER(Regressions!H28),ROUND(Regressions!H28, 1), NA())</f>
        <v>5.8</v>
      </c>
      <c r="I18" s="547">
        <f>IF(ISNUMBER(Regressions!I28),ROUND(Regressions!I28, 1), NA())</f>
        <v>43.4</v>
      </c>
      <c r="J18" s="548">
        <f>IF(ISNUMBER(Regressions!K28),ROUND(Regressions!K28, 1), NA())</f>
        <v>57.1</v>
      </c>
      <c r="K18" s="544" t="e">
        <f>IF(ISNUMBER(Regressions!L28),ROUND(Regressions!L28, 1), NA())</f>
        <v>#N/A</v>
      </c>
      <c r="L18" s="549">
        <f>IF(ISNUMBER(Regressions!M28),ROUND(Regressions!M28, 1), NA())</f>
        <v>36.700000000000003</v>
      </c>
      <c r="M18" s="546">
        <f>IF(ISNUMBER(Regressions!N28),ROUND(Regressions!N28, 1), NA())</f>
        <v>20.399999999999999</v>
      </c>
      <c r="N18" s="547">
        <f>IF(ISNUMBER(Regressions!O28),ROUND(Regressions!O28, 1), NA())</f>
        <v>42.9</v>
      </c>
      <c r="O18" s="548">
        <f>IF(ISNUMBER(Regressions!Q28),ROUND(Regressions!Q28, 1), NA())</f>
        <v>19.600000000000001</v>
      </c>
      <c r="P18" s="544" t="e">
        <f>IF(ISNUMBER(Regressions!R28),ROUND(Regressions!R28, 1), NA())</f>
        <v>#N/A</v>
      </c>
      <c r="Q18" s="550">
        <f>IF(ISNUMBER(Regressions!S28),ROUND(Regressions!S28, 1), NA())</f>
        <v>18.100000000000001</v>
      </c>
      <c r="R18" s="546">
        <f>IF(ISNUMBER(Regressions!T28),ROUND(Regressions!T28, 1), NA())</f>
        <v>1.5</v>
      </c>
      <c r="S18" s="547">
        <f>IF(ISNUMBER(Regressions!U28),ROUND(Regressions!U28, 1), NA())</f>
        <v>80.400000000000006</v>
      </c>
    </row>
    <row r="19" spans="1:19" x14ac:dyDescent="0.25">
      <c r="A19" s="539" t="str">
        <f>+Introduction!$C$7</f>
        <v>South Sudan</v>
      </c>
      <c r="B19" s="540">
        <f>IF(ISBLANK(Regressions!B29), " ", Regressions!B29)</f>
        <v>2015</v>
      </c>
      <c r="C19" s="539" t="str">
        <f>HLOOKUP(Introduction!$G$4,nametranslations,24,FALSE)</f>
        <v>Total</v>
      </c>
      <c r="D19" s="542">
        <f>IF(ISBLANK(Regressions!D29), " ", Regressions!D29)</f>
        <v>4292578</v>
      </c>
      <c r="E19" s="543">
        <f>IF(ISNUMBER(Regressions!E29),ROUND(Regressions!E29, 1), NA())</f>
        <v>59.6</v>
      </c>
      <c r="F19" s="544">
        <f>IF(ISNUMBER(Regressions!F29),ROUND(Regressions!F29, 1), NA())</f>
        <v>59.6</v>
      </c>
      <c r="G19" s="545">
        <f>IF(ISNUMBER(Regressions!G29),ROUND(Regressions!G29, 1), NA())</f>
        <v>50.8</v>
      </c>
      <c r="H19" s="546">
        <f>IF(ISNUMBER(Regressions!H29),ROUND(Regressions!H29, 1), NA())</f>
        <v>8.9</v>
      </c>
      <c r="I19" s="547">
        <f>IF(ISNUMBER(Regressions!I29),ROUND(Regressions!I29, 1), NA())</f>
        <v>40.4</v>
      </c>
      <c r="J19" s="548">
        <f>IF(ISNUMBER(Regressions!K29),ROUND(Regressions!K29, 1), NA())</f>
        <v>58.4</v>
      </c>
      <c r="K19" s="544" t="e">
        <f>IF(ISNUMBER(Regressions!L29),ROUND(Regressions!L29, 1), NA())</f>
        <v>#N/A</v>
      </c>
      <c r="L19" s="549">
        <f>IF(ISNUMBER(Regressions!M29),ROUND(Regressions!M29, 1), NA())</f>
        <v>36.700000000000003</v>
      </c>
      <c r="M19" s="546">
        <f>IF(ISNUMBER(Regressions!N29),ROUND(Regressions!N29, 1), NA())</f>
        <v>21.7</v>
      </c>
      <c r="N19" s="547">
        <f>IF(ISNUMBER(Regressions!O29),ROUND(Regressions!O29, 1), NA())</f>
        <v>41.6</v>
      </c>
      <c r="O19" s="548">
        <f>IF(ISNUMBER(Regressions!Q29),ROUND(Regressions!Q29, 1), NA())</f>
        <v>19.600000000000001</v>
      </c>
      <c r="P19" s="544" t="e">
        <f>IF(ISNUMBER(Regressions!R29),ROUND(Regressions!R29, 1), NA())</f>
        <v>#N/A</v>
      </c>
      <c r="Q19" s="550">
        <f>IF(ISNUMBER(Regressions!S29),ROUND(Regressions!S29, 1), NA())</f>
        <v>18.100000000000001</v>
      </c>
      <c r="R19" s="546">
        <f>IF(ISNUMBER(Regressions!T29),ROUND(Regressions!T29, 1), NA())</f>
        <v>1.5</v>
      </c>
      <c r="S19" s="547">
        <f>IF(ISNUMBER(Regressions!U29),ROUND(Regressions!U29, 1), NA())</f>
        <v>80.400000000000006</v>
      </c>
    </row>
    <row r="20" spans="1:19" x14ac:dyDescent="0.25">
      <c r="A20" s="539" t="str">
        <f>+Introduction!$C$7</f>
        <v>South Sudan</v>
      </c>
      <c r="B20" s="540">
        <f>IF(ISBLANK(Regressions!B30), " ", Regressions!B30)</f>
        <v>2016</v>
      </c>
      <c r="C20" s="539" t="str">
        <f>HLOOKUP(Introduction!$G$4,nametranslations,24,FALSE)</f>
        <v>Total</v>
      </c>
      <c r="D20" s="542">
        <f>IF(ISBLANK(Regressions!D30), " ", Regressions!D30)</f>
        <v>4391828</v>
      </c>
      <c r="E20" s="543">
        <f>IF(ISNUMBER(Regressions!E30),ROUND(Regressions!E30, 1), NA())</f>
        <v>62.7</v>
      </c>
      <c r="F20" s="544">
        <f>IF(ISNUMBER(Regressions!F30),ROUND(Regressions!F30, 1), NA())</f>
        <v>62.7</v>
      </c>
      <c r="G20" s="545">
        <f>IF(ISNUMBER(Regressions!G30),ROUND(Regressions!G30, 1), NA())</f>
        <v>50.8</v>
      </c>
      <c r="H20" s="546">
        <f>IF(ISNUMBER(Regressions!H30),ROUND(Regressions!H30, 1), NA())</f>
        <v>11.9</v>
      </c>
      <c r="I20" s="547">
        <f>IF(ISNUMBER(Regressions!I30),ROUND(Regressions!I30, 1), NA())</f>
        <v>37.299999999999997</v>
      </c>
      <c r="J20" s="548">
        <f>IF(ISNUMBER(Regressions!K30),ROUND(Regressions!K30, 1), NA())</f>
        <v>59.7</v>
      </c>
      <c r="K20" s="544" t="e">
        <f>IF(ISNUMBER(Regressions!L30),ROUND(Regressions!L30, 1), NA())</f>
        <v>#N/A</v>
      </c>
      <c r="L20" s="549">
        <f>IF(ISNUMBER(Regressions!M30),ROUND(Regressions!M30, 1), NA())</f>
        <v>36.700000000000003</v>
      </c>
      <c r="M20" s="546">
        <f>IF(ISNUMBER(Regressions!N30),ROUND(Regressions!N30, 1), NA())</f>
        <v>23</v>
      </c>
      <c r="N20" s="547">
        <f>IF(ISNUMBER(Regressions!O30),ROUND(Regressions!O30, 1), NA())</f>
        <v>40.299999999999997</v>
      </c>
      <c r="O20" s="548">
        <f>IF(ISNUMBER(Regressions!Q30),ROUND(Regressions!Q30, 1), NA())</f>
        <v>19.600000000000001</v>
      </c>
      <c r="P20" s="544" t="e">
        <f>IF(ISNUMBER(Regressions!R30),ROUND(Regressions!R30, 1), NA())</f>
        <v>#N/A</v>
      </c>
      <c r="Q20" s="550">
        <f>IF(ISNUMBER(Regressions!S30),ROUND(Regressions!S30, 1), NA())</f>
        <v>18.100000000000001</v>
      </c>
      <c r="R20" s="546">
        <f>IF(ISNUMBER(Regressions!T30),ROUND(Regressions!T30, 1), NA())</f>
        <v>1.5</v>
      </c>
      <c r="S20" s="547">
        <f>IF(ISNUMBER(Regressions!U30),ROUND(Regressions!U30, 1), NA())</f>
        <v>80.400000000000006</v>
      </c>
    </row>
    <row r="21" spans="1:19" x14ac:dyDescent="0.25">
      <c r="A21" s="539" t="str">
        <f>+Introduction!$C$7</f>
        <v>South Sudan</v>
      </c>
      <c r="B21" s="540">
        <f>IF(ISBLANK(Regressions!B31), " ", Regressions!B31)</f>
        <v>2017</v>
      </c>
      <c r="C21" s="539" t="str">
        <f>HLOOKUP(Introduction!$G$4,nametranslations,24,FALSE)</f>
        <v>Total</v>
      </c>
      <c r="D21" s="542">
        <f>IF(ISBLANK(Regressions!D31), " ", Regressions!D31)</f>
        <v>4401504</v>
      </c>
      <c r="E21" s="543">
        <f>IF(ISNUMBER(Regressions!E31),ROUND(Regressions!E31, 1), NA())</f>
        <v>65.7</v>
      </c>
      <c r="F21" s="544">
        <f>IF(ISNUMBER(Regressions!F31),ROUND(Regressions!F31, 1), NA())</f>
        <v>65.7</v>
      </c>
      <c r="G21" s="545">
        <f>IF(ISNUMBER(Regressions!G31),ROUND(Regressions!G31, 1), NA())</f>
        <v>50.8</v>
      </c>
      <c r="H21" s="546">
        <f>IF(ISNUMBER(Regressions!H31),ROUND(Regressions!H31, 1), NA())</f>
        <v>15</v>
      </c>
      <c r="I21" s="547">
        <f>IF(ISNUMBER(Regressions!I31),ROUND(Regressions!I31, 1), NA())</f>
        <v>34.299999999999997</v>
      </c>
      <c r="J21" s="548">
        <f>IF(ISNUMBER(Regressions!K31),ROUND(Regressions!K31, 1), NA())</f>
        <v>61</v>
      </c>
      <c r="K21" s="544" t="e">
        <f>IF(ISNUMBER(Regressions!L31),ROUND(Regressions!L31, 1), NA())</f>
        <v>#N/A</v>
      </c>
      <c r="L21" s="549">
        <f>IF(ISNUMBER(Regressions!M31),ROUND(Regressions!M31, 1), NA())</f>
        <v>36.700000000000003</v>
      </c>
      <c r="M21" s="546">
        <f>IF(ISNUMBER(Regressions!N31),ROUND(Regressions!N31, 1), NA())</f>
        <v>24.4</v>
      </c>
      <c r="N21" s="547">
        <f>IF(ISNUMBER(Regressions!O31),ROUND(Regressions!O31, 1), NA())</f>
        <v>39</v>
      </c>
      <c r="O21" s="548">
        <f>IF(ISNUMBER(Regressions!Q31),ROUND(Regressions!Q31, 1), NA())</f>
        <v>19.600000000000001</v>
      </c>
      <c r="P21" s="544" t="e">
        <f>IF(ISNUMBER(Regressions!R31),ROUND(Regressions!R31, 1), NA())</f>
        <v>#N/A</v>
      </c>
      <c r="Q21" s="550">
        <f>IF(ISNUMBER(Regressions!S31),ROUND(Regressions!S31, 1), NA())</f>
        <v>18.100000000000001</v>
      </c>
      <c r="R21" s="546">
        <f>IF(ISNUMBER(Regressions!T31),ROUND(Regressions!T31, 1), NA())</f>
        <v>1.5</v>
      </c>
      <c r="S21" s="547">
        <f>IF(ISNUMBER(Regressions!U31),ROUND(Regressions!U31, 1), NA())</f>
        <v>80.400000000000006</v>
      </c>
    </row>
    <row r="22" spans="1:19" x14ac:dyDescent="0.25">
      <c r="A22" s="539" t="str">
        <f>+Introduction!$C$7</f>
        <v>South Sudan</v>
      </c>
      <c r="B22" s="540">
        <f>IF(ISBLANK(Regressions!B32), " ", Regressions!B32)</f>
        <v>2018</v>
      </c>
      <c r="C22" s="539" t="str">
        <f>HLOOKUP(Introduction!$G$4,nametranslations,24,FALSE)</f>
        <v>Total</v>
      </c>
      <c r="D22" s="542">
        <f>IF(ISBLANK(Regressions!D32), " ", Regressions!D32)</f>
        <v>4372900</v>
      </c>
      <c r="E22" s="543">
        <f>IF(ISNUMBER(Regressions!E32),ROUND(Regressions!E32, 1), NA())</f>
        <v>68.8</v>
      </c>
      <c r="F22" s="544">
        <f>IF(ISNUMBER(Regressions!F32),ROUND(Regressions!F32, 1), NA())</f>
        <v>66.5</v>
      </c>
      <c r="G22" s="545">
        <f>IF(ISNUMBER(Regressions!G32),ROUND(Regressions!G32, 1), NA())</f>
        <v>50.8</v>
      </c>
      <c r="H22" s="546">
        <f>IF(ISNUMBER(Regressions!H32),ROUND(Regressions!H32, 1), NA())</f>
        <v>15.8</v>
      </c>
      <c r="I22" s="547">
        <f>IF(ISNUMBER(Regressions!I32),ROUND(Regressions!I32, 1), NA())</f>
        <v>33.5</v>
      </c>
      <c r="J22" s="548">
        <f>IF(ISNUMBER(Regressions!K32),ROUND(Regressions!K32, 1), NA())</f>
        <v>62.3</v>
      </c>
      <c r="K22" s="544" t="e">
        <f>IF(ISNUMBER(Regressions!L32),ROUND(Regressions!L32, 1), NA())</f>
        <v>#N/A</v>
      </c>
      <c r="L22" s="549">
        <f>IF(ISNUMBER(Regressions!M32),ROUND(Regressions!M32, 1), NA())</f>
        <v>36.700000000000003</v>
      </c>
      <c r="M22" s="546">
        <f>IF(ISNUMBER(Regressions!N32),ROUND(Regressions!N32, 1), NA())</f>
        <v>25.7</v>
      </c>
      <c r="N22" s="547">
        <f>IF(ISNUMBER(Regressions!O32),ROUND(Regressions!O32, 1), NA())</f>
        <v>37.700000000000003</v>
      </c>
      <c r="O22" s="548">
        <f>IF(ISNUMBER(Regressions!Q32),ROUND(Regressions!Q32, 1), NA())</f>
        <v>19.600000000000001</v>
      </c>
      <c r="P22" s="544" t="e">
        <f>IF(ISNUMBER(Regressions!R32),ROUND(Regressions!R32, 1), NA())</f>
        <v>#N/A</v>
      </c>
      <c r="Q22" s="550">
        <f>IF(ISNUMBER(Regressions!S32),ROUND(Regressions!S32, 1), NA())</f>
        <v>18.100000000000001</v>
      </c>
      <c r="R22" s="546">
        <f>IF(ISNUMBER(Regressions!T32),ROUND(Regressions!T32, 1), NA())</f>
        <v>1.5</v>
      </c>
      <c r="S22" s="547">
        <f>IF(ISNUMBER(Regressions!U32),ROUND(Regressions!U32, 1), NA())</f>
        <v>80.400000000000006</v>
      </c>
    </row>
    <row r="23" spans="1:19" x14ac:dyDescent="0.25">
      <c r="A23" s="539" t="str">
        <f>+Introduction!$C$7</f>
        <v>South Sudan</v>
      </c>
      <c r="B23" s="540">
        <f>IF(ISBLANK(Regressions!B33), " ", Regressions!B33)</f>
        <v>2019</v>
      </c>
      <c r="C23" s="539" t="str">
        <f>HLOOKUP(Introduction!$G$4,nametranslations,24,FALSE)</f>
        <v>Total</v>
      </c>
      <c r="D23" s="542">
        <f>IF(ISBLANK(Regressions!D33), " ", Regressions!D33)</f>
        <v>4440024</v>
      </c>
      <c r="E23" s="543">
        <f>IF(ISNUMBER(Regressions!E33),ROUND(Regressions!E33, 1), NA())</f>
        <v>71.8</v>
      </c>
      <c r="F23" s="544">
        <f>IF(ISNUMBER(Regressions!F33),ROUND(Regressions!F33, 1), NA())</f>
        <v>66.7</v>
      </c>
      <c r="G23" s="545">
        <f>IF(ISNUMBER(Regressions!G33),ROUND(Regressions!G33, 1), NA())</f>
        <v>50.8</v>
      </c>
      <c r="H23" s="546">
        <f>IF(ISNUMBER(Regressions!H33),ROUND(Regressions!H33, 1), NA())</f>
        <v>15.9</v>
      </c>
      <c r="I23" s="547">
        <f>IF(ISNUMBER(Regressions!I33),ROUND(Regressions!I33, 1), NA())</f>
        <v>33.299999999999997</v>
      </c>
      <c r="J23" s="548">
        <f>IF(ISNUMBER(Regressions!K33),ROUND(Regressions!K33, 1), NA())</f>
        <v>63.6</v>
      </c>
      <c r="K23" s="544" t="e">
        <f>IF(ISNUMBER(Regressions!L33),ROUND(Regressions!L33, 1), NA())</f>
        <v>#N/A</v>
      </c>
      <c r="L23" s="549">
        <f>IF(ISNUMBER(Regressions!M33),ROUND(Regressions!M33, 1), NA())</f>
        <v>36.700000000000003</v>
      </c>
      <c r="M23" s="546">
        <f>IF(ISNUMBER(Regressions!N33),ROUND(Regressions!N33, 1), NA())</f>
        <v>27</v>
      </c>
      <c r="N23" s="547">
        <f>IF(ISNUMBER(Regressions!O33),ROUND(Regressions!O33, 1), NA())</f>
        <v>36.4</v>
      </c>
      <c r="O23" s="548">
        <f>IF(ISNUMBER(Regressions!Q33),ROUND(Regressions!Q33, 1), NA())</f>
        <v>19.600000000000001</v>
      </c>
      <c r="P23" s="544" t="e">
        <f>IF(ISNUMBER(Regressions!R33),ROUND(Regressions!R33, 1), NA())</f>
        <v>#N/A</v>
      </c>
      <c r="Q23" s="550">
        <f>IF(ISNUMBER(Regressions!S33),ROUND(Regressions!S33, 1), NA())</f>
        <v>18.100000000000001</v>
      </c>
      <c r="R23" s="546">
        <f>IF(ISNUMBER(Regressions!T33),ROUND(Regressions!T33, 1), NA())</f>
        <v>1.5</v>
      </c>
      <c r="S23" s="547">
        <f>IF(ISNUMBER(Regressions!U33),ROUND(Regressions!U33, 1), NA())</f>
        <v>80.400000000000006</v>
      </c>
    </row>
    <row r="24" spans="1:19" x14ac:dyDescent="0.25">
      <c r="A24" s="539" t="str">
        <f>+Introduction!$C$7</f>
        <v>South Sudan</v>
      </c>
      <c r="B24" s="540">
        <f>IF(ISBLANK(Regressions!B34), " ", Regressions!B34)</f>
        <v>2020</v>
      </c>
      <c r="C24" s="539" t="str">
        <f>HLOOKUP(Introduction!$G$4,nametranslations,24,FALSE)</f>
        <v>Total</v>
      </c>
      <c r="D24" s="542">
        <f>IF(ISBLANK(Regressions!D34), " ", Regressions!D34)</f>
        <v>4481891</v>
      </c>
      <c r="E24" s="543">
        <f>IF(ISNUMBER(Regressions!E34),ROUND(Regressions!E34, 1), NA())</f>
        <v>74.900000000000006</v>
      </c>
      <c r="F24" s="544">
        <f>IF(ISNUMBER(Regressions!F34),ROUND(Regressions!F34, 1), NA())</f>
        <v>66.900000000000006</v>
      </c>
      <c r="G24" s="545">
        <f>IF(ISNUMBER(Regressions!G34),ROUND(Regressions!G34, 1), NA())</f>
        <v>50.8</v>
      </c>
      <c r="H24" s="546">
        <f>IF(ISNUMBER(Regressions!H34),ROUND(Regressions!H34, 1), NA())</f>
        <v>16.100000000000001</v>
      </c>
      <c r="I24" s="547">
        <f>IF(ISNUMBER(Regressions!I34),ROUND(Regressions!I34, 1), NA())</f>
        <v>33.1</v>
      </c>
      <c r="J24" s="548">
        <f>IF(ISNUMBER(Regressions!K34),ROUND(Regressions!K34, 1), NA())</f>
        <v>64.900000000000006</v>
      </c>
      <c r="K24" s="544" t="e">
        <f>IF(ISNUMBER(Regressions!L34),ROUND(Regressions!L34, 1), NA())</f>
        <v>#N/A</v>
      </c>
      <c r="L24" s="549">
        <f>IF(ISNUMBER(Regressions!M34),ROUND(Regressions!M34, 1), NA())</f>
        <v>36.700000000000003</v>
      </c>
      <c r="M24" s="546">
        <f>IF(ISNUMBER(Regressions!N34),ROUND(Regressions!N34, 1), NA())</f>
        <v>28.3</v>
      </c>
      <c r="N24" s="547">
        <f>IF(ISNUMBER(Regressions!O34),ROUND(Regressions!O34, 1), NA())</f>
        <v>35.1</v>
      </c>
      <c r="O24" s="548">
        <f>IF(ISNUMBER(Regressions!Q34),ROUND(Regressions!Q34, 1), NA())</f>
        <v>19.600000000000001</v>
      </c>
      <c r="P24" s="544" t="e">
        <f>IF(ISNUMBER(Regressions!R34),ROUND(Regressions!R34, 1), NA())</f>
        <v>#N/A</v>
      </c>
      <c r="Q24" s="550">
        <f>IF(ISNUMBER(Regressions!S34),ROUND(Regressions!S34, 1), NA())</f>
        <v>18.100000000000001</v>
      </c>
      <c r="R24" s="546">
        <f>IF(ISNUMBER(Regressions!T34),ROUND(Regressions!T34, 1), NA())</f>
        <v>1.5</v>
      </c>
      <c r="S24" s="547">
        <f>IF(ISNUMBER(Regressions!U34),ROUND(Regressions!U34, 1), NA())</f>
        <v>80.400000000000006</v>
      </c>
    </row>
    <row r="25" spans="1:19" x14ac:dyDescent="0.25">
      <c r="A25" s="539" t="str">
        <f>+Introduction!$C$7</f>
        <v>South Sudan</v>
      </c>
      <c r="B25" s="540">
        <f>IF(ISBLANK(Regressions!B35), " ", Regressions!B35)</f>
        <v>2021</v>
      </c>
      <c r="C25" s="539" t="str">
        <f>HLOOKUP(Introduction!$G$4,nametranslations,24,FALSE)</f>
        <v>Total</v>
      </c>
      <c r="D25" s="542">
        <f>IF(ISBLANK(Regressions!D35), " ", Regressions!D35)</f>
        <v>4498639</v>
      </c>
      <c r="E25" s="548">
        <f>IF(ISNUMBER(Regressions!E35),ROUND(Regressions!E35, 1), NA())</f>
        <v>78</v>
      </c>
      <c r="F25" s="551">
        <f>IF(ISNUMBER(Regressions!F35),ROUND(Regressions!F35, 1), NA())</f>
        <v>67.099999999999994</v>
      </c>
      <c r="G25" s="552">
        <f>IF(ISNUMBER(Regressions!G35),ROUND(Regressions!G35, 1), NA())</f>
        <v>50.8</v>
      </c>
      <c r="H25" s="546">
        <f>IF(ISNUMBER(Regressions!H35),ROUND(Regressions!H35, 1), NA())</f>
        <v>16.3</v>
      </c>
      <c r="I25" s="547">
        <f>IF(ISNUMBER(Regressions!I35),ROUND(Regressions!I35, 1), NA())</f>
        <v>32.9</v>
      </c>
      <c r="J25" s="548">
        <f>IF(ISNUMBER(Regressions!K35),ROUND(Regressions!K35, 1), NA())</f>
        <v>66.3</v>
      </c>
      <c r="K25" s="551" t="e">
        <f>IF(ISNUMBER(Regressions!L35),ROUND(Regressions!L35, 1), NA())</f>
        <v>#N/A</v>
      </c>
      <c r="L25" s="553">
        <f>IF(ISNUMBER(Regressions!M35),ROUND(Regressions!M35, 1), NA())</f>
        <v>36.700000000000003</v>
      </c>
      <c r="M25" s="546">
        <f>IF(ISNUMBER(Regressions!N35),ROUND(Regressions!N35, 1), NA())</f>
        <v>29.6</v>
      </c>
      <c r="N25" s="547">
        <f>IF(ISNUMBER(Regressions!O35),ROUND(Regressions!O35, 1), NA())</f>
        <v>33.700000000000003</v>
      </c>
      <c r="O25" s="548">
        <f>IF(ISNUMBER(Regressions!Q35),ROUND(Regressions!Q35, 1), NA())</f>
        <v>19.600000000000001</v>
      </c>
      <c r="P25" s="551" t="e">
        <f>IF(ISNUMBER(Regressions!R35),ROUND(Regressions!R35, 1), NA())</f>
        <v>#N/A</v>
      </c>
      <c r="Q25" s="554">
        <f>IF(ISNUMBER(Regressions!S35),ROUND(Regressions!S35, 1), NA())</f>
        <v>18.100000000000001</v>
      </c>
      <c r="R25" s="546">
        <f>IF(ISNUMBER(Regressions!T35),ROUND(Regressions!T35, 1), NA())</f>
        <v>1.5</v>
      </c>
      <c r="S25" s="547">
        <f>IF(ISNUMBER(Regressions!U35),ROUND(Regressions!U35, 1), NA())</f>
        <v>80.400000000000006</v>
      </c>
    </row>
    <row r="26" spans="1:19" x14ac:dyDescent="0.25">
      <c r="A26" s="539" t="str">
        <f>+Introduction!$C$7</f>
        <v>South Sudan</v>
      </c>
      <c r="B26" s="540">
        <f>IF(ISBLANK(Regressions!B36), " ", Regressions!B36)</f>
        <v>2022</v>
      </c>
      <c r="C26" s="539" t="str">
        <f>HLOOKUP(Introduction!$G$4,nametranslations,24,FALSE)</f>
        <v>Total</v>
      </c>
      <c r="D26" s="542">
        <f>IF(ISBLANK(Regressions!D36), " ", Regressions!D36)</f>
        <v>4468602</v>
      </c>
      <c r="E26" s="543">
        <f>IF(ISNUMBER(Regressions!E36),ROUND(Regressions!E36, 1), NA())</f>
        <v>81</v>
      </c>
      <c r="F26" s="544">
        <f>IF(ISNUMBER(Regressions!F36),ROUND(Regressions!F36, 1), NA())</f>
        <v>67.3</v>
      </c>
      <c r="G26" s="545" t="e">
        <f>IF(ISNUMBER(Regressions!G36),ROUND(Regressions!G36, 1), NA())</f>
        <v>#N/A</v>
      </c>
      <c r="H26" s="546" t="e">
        <f>IF(ISNUMBER(Regressions!H36),ROUND(Regressions!H36, 1), NA())</f>
        <v>#N/A</v>
      </c>
      <c r="I26" s="547">
        <f>IF(ISNUMBER(Regressions!I36),ROUND(Regressions!I36, 1), NA())</f>
        <v>32.700000000000003</v>
      </c>
      <c r="J26" s="548">
        <f>IF(ISNUMBER(Regressions!K36),ROUND(Regressions!K36, 1), NA())</f>
        <v>67.599999999999994</v>
      </c>
      <c r="K26" s="544" t="e">
        <f>IF(ISNUMBER(Regressions!L36),ROUND(Regressions!L36, 1), NA())</f>
        <v>#N/A</v>
      </c>
      <c r="L26" s="549">
        <f>IF(ISNUMBER(Regressions!M36),ROUND(Regressions!M36, 1), NA())</f>
        <v>36.700000000000003</v>
      </c>
      <c r="M26" s="546">
        <f>IF(ISNUMBER(Regressions!N36),ROUND(Regressions!N36, 1), NA())</f>
        <v>30.9</v>
      </c>
      <c r="N26" s="547">
        <f>IF(ISNUMBER(Regressions!O36),ROUND(Regressions!O36, 1), NA())</f>
        <v>32.4</v>
      </c>
      <c r="O26" s="548">
        <f>IF(ISNUMBER(Regressions!Q36),ROUND(Regressions!Q36, 1), NA())</f>
        <v>19.600000000000001</v>
      </c>
      <c r="P26" s="544" t="e">
        <f>IF(ISNUMBER(Regressions!R36),ROUND(Regressions!R36, 1), NA())</f>
        <v>#N/A</v>
      </c>
      <c r="Q26" s="550">
        <f>IF(ISNUMBER(Regressions!S36),ROUND(Regressions!S36, 1), NA())</f>
        <v>18.100000000000001</v>
      </c>
      <c r="R26" s="546">
        <f>IF(ISNUMBER(Regressions!T36),ROUND(Regressions!T36, 1), NA())</f>
        <v>1.5</v>
      </c>
      <c r="S26" s="547">
        <f>IF(ISNUMBER(Regressions!U36),ROUND(Regressions!U36, 1), NA())</f>
        <v>80.400000000000006</v>
      </c>
    </row>
    <row r="27" spans="1:19" x14ac:dyDescent="0.25">
      <c r="A27" s="539" t="str">
        <f>+Introduction!$C$7</f>
        <v>South Sudan</v>
      </c>
      <c r="B27" s="540">
        <f>IF(ISBLANK(Regressions!B37), " ", Regressions!B37)</f>
        <v>2023</v>
      </c>
      <c r="C27" s="539" t="str">
        <f>HLOOKUP(Introduction!$G$4,nametranslations,24,FALSE)</f>
        <v>Total</v>
      </c>
      <c r="D27" s="542">
        <f>IF(ISBLANK(Regressions!D37), " ", Regressions!D37)</f>
        <v>4466625</v>
      </c>
      <c r="E27" s="548">
        <f>IF(ISNUMBER(Regressions!E37),ROUND(Regressions!E37, 1), NA())</f>
        <v>84.1</v>
      </c>
      <c r="F27" s="551">
        <f>IF(ISNUMBER(Regressions!F37),ROUND(Regressions!F37, 1), NA())</f>
        <v>67.400000000000006</v>
      </c>
      <c r="G27" s="552" t="e">
        <f>IF(ISNUMBER(Regressions!G37),ROUND(Regressions!G37, 1), NA())</f>
        <v>#N/A</v>
      </c>
      <c r="H27" s="546" t="e">
        <f>IF(ISNUMBER(Regressions!H37),ROUND(Regressions!H37, 1), NA())</f>
        <v>#N/A</v>
      </c>
      <c r="I27" s="547">
        <f>IF(ISNUMBER(Regressions!I37),ROUND(Regressions!I37, 1), NA())</f>
        <v>32.6</v>
      </c>
      <c r="J27" s="548">
        <f>IF(ISNUMBER(Regressions!K37),ROUND(Regressions!K37, 1), NA())</f>
        <v>68.900000000000006</v>
      </c>
      <c r="K27" s="551" t="e">
        <f>IF(ISNUMBER(Regressions!L37),ROUND(Regressions!L37, 1), NA())</f>
        <v>#N/A</v>
      </c>
      <c r="L27" s="553">
        <f>IF(ISNUMBER(Regressions!M37),ROUND(Regressions!M37, 1), NA())</f>
        <v>36.700000000000003</v>
      </c>
      <c r="M27" s="546">
        <f>IF(ISNUMBER(Regressions!N37),ROUND(Regressions!N37, 1), NA())</f>
        <v>32.200000000000003</v>
      </c>
      <c r="N27" s="547">
        <f>IF(ISNUMBER(Regressions!O37),ROUND(Regressions!O37, 1), NA())</f>
        <v>31.1</v>
      </c>
      <c r="O27" s="548" t="e">
        <f>IF(ISNUMBER(Regressions!Q37),ROUND(Regressions!Q37, 1), NA())</f>
        <v>#N/A</v>
      </c>
      <c r="P27" s="551" t="e">
        <f>IF(ISNUMBER(Regressions!R37),ROUND(Regressions!R37, 1), NA())</f>
        <v>#N/A</v>
      </c>
      <c r="Q27" s="554">
        <f>IF(ISNUMBER(Regressions!S37),ROUND(Regressions!S37, 1), NA())</f>
        <v>18.100000000000001</v>
      </c>
      <c r="R27" s="546" t="e">
        <f>IF(ISNUMBER(Regressions!T37),ROUND(Regressions!T37, 1), NA())</f>
        <v>#N/A</v>
      </c>
      <c r="S27" s="547" t="e">
        <f>IF(ISNUMBER(Regressions!U37),ROUND(Regressions!U37, 1), NA())</f>
        <v>#N/A</v>
      </c>
    </row>
    <row r="28" spans="1:19" x14ac:dyDescent="0.25">
      <c r="A28" s="539" t="str">
        <f>+Introduction!$C$7</f>
        <v>South Sudan</v>
      </c>
      <c r="B28" s="540">
        <f>IF(ISBLANK(Regressions!B38), " ", Regressions!B38)</f>
        <v>2024</v>
      </c>
      <c r="C28" s="539" t="str">
        <f>HLOOKUP(Introduction!$G$4,nametranslations,24,FALSE)</f>
        <v>Total</v>
      </c>
      <c r="D28" s="542">
        <f>IF(ISBLANK(Regressions!D38), " ", Regressions!D38)</f>
        <v>4639318</v>
      </c>
      <c r="E28" s="543">
        <f>IF(ISNUMBER(Regressions!E38),ROUND(Regressions!E38, 1), NA())</f>
        <v>87.1</v>
      </c>
      <c r="F28" s="544">
        <f>IF(ISNUMBER(Regressions!F38),ROUND(Regressions!F38, 1), NA())</f>
        <v>67.599999999999994</v>
      </c>
      <c r="G28" s="545" t="e">
        <f>IF(ISNUMBER(Regressions!G38),ROUND(Regressions!G38, 1), NA())</f>
        <v>#N/A</v>
      </c>
      <c r="H28" s="546" t="e">
        <f>IF(ISNUMBER(Regressions!H38),ROUND(Regressions!H38, 1), NA())</f>
        <v>#N/A</v>
      </c>
      <c r="I28" s="547">
        <f>IF(ISNUMBER(Regressions!I38),ROUND(Regressions!I38, 1), NA())</f>
        <v>32.4</v>
      </c>
      <c r="J28" s="548">
        <f>IF(ISNUMBER(Regressions!K38),ROUND(Regressions!K38, 1), NA())</f>
        <v>70.2</v>
      </c>
      <c r="K28" s="544" t="e">
        <f>IF(ISNUMBER(Regressions!L38),ROUND(Regressions!L38, 1), NA())</f>
        <v>#N/A</v>
      </c>
      <c r="L28" s="549">
        <f>IF(ISNUMBER(Regressions!M38),ROUND(Regressions!M38, 1), NA())</f>
        <v>36.700000000000003</v>
      </c>
      <c r="M28" s="546">
        <f>IF(ISNUMBER(Regressions!N38),ROUND(Regressions!N38, 1), NA())</f>
        <v>33.5</v>
      </c>
      <c r="N28" s="547">
        <f>IF(ISNUMBER(Regressions!O38),ROUND(Regressions!O38, 1), NA())</f>
        <v>29.8</v>
      </c>
      <c r="O28" s="548" t="e">
        <f>IF(ISNUMBER(Regressions!Q38),ROUND(Regressions!Q38, 1), NA())</f>
        <v>#N/A</v>
      </c>
      <c r="P28" s="544" t="e">
        <f>IF(ISNUMBER(Regressions!R38),ROUND(Regressions!R38, 1), NA())</f>
        <v>#N/A</v>
      </c>
      <c r="Q28" s="550">
        <f>IF(ISNUMBER(Regressions!S38),ROUND(Regressions!S38, 1), NA())</f>
        <v>18.100000000000001</v>
      </c>
      <c r="R28" s="546" t="e">
        <f>IF(ISNUMBER(Regressions!T38),ROUND(Regressions!T38, 1), NA())</f>
        <v>#N/A</v>
      </c>
      <c r="S28" s="547" t="e">
        <f>IF(ISNUMBER(Regressions!U38),ROUND(Regressions!U38, 1), NA())</f>
        <v>#N/A</v>
      </c>
    </row>
    <row r="29" spans="1:19" x14ac:dyDescent="0.25">
      <c r="A29" s="555" t="str">
        <f>+Introduction!$C$7</f>
        <v>South Sudan</v>
      </c>
      <c r="B29" s="556">
        <f>IF(ISBLANK(Regressions!B39), " ", Regressions!B39)</f>
        <v>2025</v>
      </c>
      <c r="C29" s="555" t="str">
        <f>HLOOKUP(Introduction!$G$4,nametranslations,24,FALSE)</f>
        <v>Total</v>
      </c>
      <c r="D29" s="557">
        <f>IF(ISBLANK(Regressions!D39), " ", Regressions!D39)</f>
        <v>5043867</v>
      </c>
      <c r="E29" s="558">
        <f>IF(ISNUMBER(Regressions!E39),ROUND(Regressions!E39, 1), NA())</f>
        <v>90.2</v>
      </c>
      <c r="F29" s="559">
        <f>IF(ISNUMBER(Regressions!F39),ROUND(Regressions!F39, 1), NA())</f>
        <v>67.8</v>
      </c>
      <c r="G29" s="560" t="e">
        <f>IF(ISNUMBER(Regressions!G39),ROUND(Regressions!G39, 1), NA())</f>
        <v>#N/A</v>
      </c>
      <c r="H29" s="561" t="e">
        <f>IF(ISNUMBER(Regressions!H39),ROUND(Regressions!H39, 1), NA())</f>
        <v>#N/A</v>
      </c>
      <c r="I29" s="562">
        <f>IF(ISNUMBER(Regressions!I39),ROUND(Regressions!I39, 1), NA())</f>
        <v>32.200000000000003</v>
      </c>
      <c r="J29" s="563">
        <f>IF(ISNUMBER(Regressions!K39),ROUND(Regressions!K39, 1), NA())</f>
        <v>71.5</v>
      </c>
      <c r="K29" s="559" t="e">
        <f>IF(ISNUMBER(Regressions!L39),ROUND(Regressions!L39, 1), NA())</f>
        <v>#N/A</v>
      </c>
      <c r="L29" s="564" t="e">
        <f>IF(ISNUMBER(Regressions!M39),ROUND(Regressions!M39, 1), NA())</f>
        <v>#N/A</v>
      </c>
      <c r="M29" s="561" t="e">
        <f>IF(ISNUMBER(Regressions!N39),ROUND(Regressions!N39, 1), NA())</f>
        <v>#N/A</v>
      </c>
      <c r="N29" s="562">
        <f>IF(ISNUMBER(Regressions!O39),ROUND(Regressions!O39, 1), NA())</f>
        <v>28.5</v>
      </c>
      <c r="O29" s="563" t="e">
        <f>IF(ISNUMBER(Regressions!Q39),ROUND(Regressions!Q39, 1), NA())</f>
        <v>#N/A</v>
      </c>
      <c r="P29" s="559" t="e">
        <f>IF(ISNUMBER(Regressions!R39),ROUND(Regressions!R39, 1), NA())</f>
        <v>#N/A</v>
      </c>
      <c r="Q29" s="565" t="e">
        <f>IF(ISNUMBER(Regressions!S39),ROUND(Regressions!S39, 1), NA())</f>
        <v>#N/A</v>
      </c>
      <c r="R29" s="561" t="e">
        <f>IF(ISNUMBER(Regressions!T39),ROUND(Regressions!T39, 1), NA())</f>
        <v>#N/A</v>
      </c>
      <c r="S29" s="562" t="e">
        <f>IF(ISNUMBER(Regressions!U39),ROUND(Regressions!U39, 1), NA())</f>
        <v>#N/A</v>
      </c>
    </row>
    <row r="30" spans="1:19" hidden="1" x14ac:dyDescent="0.25">
      <c r="A30" s="539" t="str">
        <f>+Introduction!$C$7</f>
        <v>South Sudan</v>
      </c>
      <c r="B30" s="540">
        <f>IF(ISBLANK(Regressions!B40), " ", Regressions!B40)</f>
        <v>2026</v>
      </c>
      <c r="C30" s="539" t="str">
        <f>HLOOKUP(Introduction!$G$4,nametranslations,24,FALSE)</f>
        <v>Total</v>
      </c>
      <c r="D30" s="542" t="str">
        <f>IF(ISBLANK(Regressions!D40), " ", Regressions!D40)</f>
        <v xml:space="preserve"> </v>
      </c>
      <c r="E30" s="543">
        <f>IF(ISNUMBER(Regressions!E40),ROUND(Regressions!E40, 1), NA())</f>
        <v>90.2</v>
      </c>
      <c r="F30" s="544">
        <f>IF(ISNUMBER(Regressions!F40),ROUND(Regressions!F40, 1), NA())</f>
        <v>67.8</v>
      </c>
      <c r="G30" s="545" t="e">
        <f>IF(ISNUMBER(Regressions!G40),ROUND(Regressions!G40, 1), NA())</f>
        <v>#N/A</v>
      </c>
      <c r="H30" s="546" t="e">
        <f>IF(ISNUMBER(Regressions!H40),ROUND(Regressions!H40, 1), NA())</f>
        <v>#N/A</v>
      </c>
      <c r="I30" s="547">
        <f>IF(ISNUMBER(Regressions!I40),ROUND(Regressions!I40, 1), NA())</f>
        <v>32.200000000000003</v>
      </c>
      <c r="J30" s="548">
        <f>IF(ISNUMBER(Regressions!K40),ROUND(Regressions!K40, 1), NA())</f>
        <v>71.5</v>
      </c>
      <c r="K30" s="544" t="e">
        <f>IF(ISNUMBER(Regressions!L40),ROUND(Regressions!L40, 1), NA())</f>
        <v>#N/A</v>
      </c>
      <c r="L30" s="549" t="e">
        <f>IF(ISNUMBER(Regressions!M40),ROUND(Regressions!M40, 1), NA())</f>
        <v>#N/A</v>
      </c>
      <c r="M30" s="546" t="e">
        <f>IF(ISNUMBER(Regressions!N40),ROUND(Regressions!N40, 1), NA())</f>
        <v>#N/A</v>
      </c>
      <c r="N30" s="547">
        <f>IF(ISNUMBER(Regressions!O40),ROUND(Regressions!O40, 1), NA())</f>
        <v>28.5</v>
      </c>
      <c r="O30" s="548" t="e">
        <f>IF(ISNUMBER(Regressions!Q40),ROUND(Regressions!Q40, 1), NA())</f>
        <v>#N/A</v>
      </c>
      <c r="P30" s="544" t="e">
        <f>IF(ISNUMBER(Regressions!R40),ROUND(Regressions!R40, 1), NA())</f>
        <v>#N/A</v>
      </c>
      <c r="Q30" s="550" t="e">
        <f>IF(ISNUMBER(Regressions!S40),ROUND(Regressions!S40, 1), NA())</f>
        <v>#N/A</v>
      </c>
      <c r="R30" s="546" t="e">
        <f>IF(ISNUMBER(Regressions!T40),ROUND(Regressions!T40, 1), NA())</f>
        <v>#N/A</v>
      </c>
      <c r="S30" s="547" t="e">
        <f>IF(ISNUMBER(Regressions!U40),ROUND(Regressions!U40, 1), NA())</f>
        <v>#N/A</v>
      </c>
    </row>
    <row r="31" spans="1:19" hidden="1" x14ac:dyDescent="0.25">
      <c r="A31" s="539" t="str">
        <f>+Introduction!$C$7</f>
        <v>South Sudan</v>
      </c>
      <c r="B31" s="540">
        <f>IF(ISBLANK(Regressions!B41), " ", Regressions!B41)</f>
        <v>2027</v>
      </c>
      <c r="C31" s="539" t="str">
        <f>HLOOKUP(Introduction!$G$4,nametranslations,24,FALSE)</f>
        <v>Total</v>
      </c>
      <c r="D31" s="542" t="str">
        <f>IF(ISBLANK(Regressions!D41), " ", Regressions!D41)</f>
        <v xml:space="preserve"> </v>
      </c>
      <c r="E31" s="543">
        <f>IF(ISNUMBER(Regressions!E41),ROUND(Regressions!E41, 1), NA())</f>
        <v>90.2</v>
      </c>
      <c r="F31" s="544">
        <f>IF(ISNUMBER(Regressions!F41),ROUND(Regressions!F41, 1), NA())</f>
        <v>67.8</v>
      </c>
      <c r="G31" s="545" t="e">
        <f>IF(ISNUMBER(Regressions!G41),ROUND(Regressions!G41, 1), NA())</f>
        <v>#N/A</v>
      </c>
      <c r="H31" s="546" t="e">
        <f>IF(ISNUMBER(Regressions!H41),ROUND(Regressions!H41, 1), NA())</f>
        <v>#N/A</v>
      </c>
      <c r="I31" s="547">
        <f>IF(ISNUMBER(Regressions!I41),ROUND(Regressions!I41, 1), NA())</f>
        <v>32.200000000000003</v>
      </c>
      <c r="J31" s="548">
        <f>IF(ISNUMBER(Regressions!K41),ROUND(Regressions!K41, 1), NA())</f>
        <v>71.5</v>
      </c>
      <c r="K31" s="544" t="e">
        <f>IF(ISNUMBER(Regressions!L41),ROUND(Regressions!L41, 1), NA())</f>
        <v>#N/A</v>
      </c>
      <c r="L31" s="549" t="e">
        <f>IF(ISNUMBER(Regressions!M41),ROUND(Regressions!M41, 1), NA())</f>
        <v>#N/A</v>
      </c>
      <c r="M31" s="546" t="e">
        <f>IF(ISNUMBER(Regressions!N41),ROUND(Regressions!N41, 1), NA())</f>
        <v>#N/A</v>
      </c>
      <c r="N31" s="547">
        <f>IF(ISNUMBER(Regressions!O41),ROUND(Regressions!O41, 1), NA())</f>
        <v>28.5</v>
      </c>
      <c r="O31" s="548" t="e">
        <f>IF(ISNUMBER(Regressions!Q41),ROUND(Regressions!Q41, 1), NA())</f>
        <v>#N/A</v>
      </c>
      <c r="P31" s="544" t="e">
        <f>IF(ISNUMBER(Regressions!R41),ROUND(Regressions!R41, 1), NA())</f>
        <v>#N/A</v>
      </c>
      <c r="Q31" s="550" t="e">
        <f>IF(ISNUMBER(Regressions!S41),ROUND(Regressions!S41, 1), NA())</f>
        <v>#N/A</v>
      </c>
      <c r="R31" s="546" t="e">
        <f>IF(ISNUMBER(Regressions!T41),ROUND(Regressions!T41, 1), NA())</f>
        <v>#N/A</v>
      </c>
      <c r="S31" s="547" t="e">
        <f>IF(ISNUMBER(Regressions!U41),ROUND(Regressions!U41, 1), NA())</f>
        <v>#N/A</v>
      </c>
    </row>
    <row r="32" spans="1:19" hidden="1" x14ac:dyDescent="0.25">
      <c r="A32" s="539" t="str">
        <f>+Introduction!$C$7</f>
        <v>South Sudan</v>
      </c>
      <c r="B32" s="540">
        <f>IF(ISBLANK(Regressions!B42), " ", Regressions!B42)</f>
        <v>2028</v>
      </c>
      <c r="C32" s="539" t="str">
        <f>HLOOKUP(Introduction!$G$4,nametranslations,24,FALSE)</f>
        <v>Total</v>
      </c>
      <c r="D32" s="542" t="str">
        <f>IF(ISBLANK(Regressions!D42), " ", Regressions!D42)</f>
        <v xml:space="preserve"> </v>
      </c>
      <c r="E32" s="543">
        <f>IF(ISNUMBER(Regressions!E42),ROUND(Regressions!E42, 1), NA())</f>
        <v>90.2</v>
      </c>
      <c r="F32" s="544">
        <f>IF(ISNUMBER(Regressions!F42),ROUND(Regressions!F42, 1), NA())</f>
        <v>67.8</v>
      </c>
      <c r="G32" s="545" t="e">
        <f>IF(ISNUMBER(Regressions!G42),ROUND(Regressions!G42, 1), NA())</f>
        <v>#N/A</v>
      </c>
      <c r="H32" s="546" t="e">
        <f>IF(ISNUMBER(Regressions!H42),ROUND(Regressions!H42, 1), NA())</f>
        <v>#N/A</v>
      </c>
      <c r="I32" s="547">
        <f>IF(ISNUMBER(Regressions!I42),ROUND(Regressions!I42, 1), NA())</f>
        <v>32.200000000000003</v>
      </c>
      <c r="J32" s="548">
        <f>IF(ISNUMBER(Regressions!K42),ROUND(Regressions!K42, 1), NA())</f>
        <v>71.5</v>
      </c>
      <c r="K32" s="544" t="e">
        <f>IF(ISNUMBER(Regressions!L42),ROUND(Regressions!L42, 1), NA())</f>
        <v>#N/A</v>
      </c>
      <c r="L32" s="549" t="e">
        <f>IF(ISNUMBER(Regressions!M42),ROUND(Regressions!M42, 1), NA())</f>
        <v>#N/A</v>
      </c>
      <c r="M32" s="546" t="e">
        <f>IF(ISNUMBER(Regressions!N42),ROUND(Regressions!N42, 1), NA())</f>
        <v>#N/A</v>
      </c>
      <c r="N32" s="547">
        <f>IF(ISNUMBER(Regressions!O42),ROUND(Regressions!O42, 1), NA())</f>
        <v>28.5</v>
      </c>
      <c r="O32" s="548" t="e">
        <f>IF(ISNUMBER(Regressions!Q42),ROUND(Regressions!Q42, 1), NA())</f>
        <v>#N/A</v>
      </c>
      <c r="P32" s="544" t="e">
        <f>IF(ISNUMBER(Regressions!R42),ROUND(Regressions!R42, 1), NA())</f>
        <v>#N/A</v>
      </c>
      <c r="Q32" s="550" t="e">
        <f>IF(ISNUMBER(Regressions!S42),ROUND(Regressions!S42, 1), NA())</f>
        <v>#N/A</v>
      </c>
      <c r="R32" s="546" t="e">
        <f>IF(ISNUMBER(Regressions!T42),ROUND(Regressions!T42, 1), NA())</f>
        <v>#N/A</v>
      </c>
      <c r="S32" s="547" t="e">
        <f>IF(ISNUMBER(Regressions!U42),ROUND(Regressions!U42, 1), NA())</f>
        <v>#N/A</v>
      </c>
    </row>
    <row r="33" spans="1:19" hidden="1" x14ac:dyDescent="0.25">
      <c r="A33" s="539" t="str">
        <f>+Introduction!$C$7</f>
        <v>South Sudan</v>
      </c>
      <c r="B33" s="540">
        <f>IF(ISBLANK(Regressions!B43), " ", Regressions!B43)</f>
        <v>2029</v>
      </c>
      <c r="C33" s="539" t="str">
        <f>HLOOKUP(Introduction!$G$4,nametranslations,24,FALSE)</f>
        <v>Total</v>
      </c>
      <c r="D33" s="542" t="str">
        <f>IF(ISBLANK(Regressions!D43), " ", Regressions!D43)</f>
        <v xml:space="preserve"> </v>
      </c>
      <c r="E33" s="543">
        <f>IF(ISNUMBER(Regressions!E43),ROUND(Regressions!E43, 1), NA())</f>
        <v>90.2</v>
      </c>
      <c r="F33" s="544">
        <f>IF(ISNUMBER(Regressions!F43),ROUND(Regressions!F43, 1), NA())</f>
        <v>67.8</v>
      </c>
      <c r="G33" s="545" t="e">
        <f>IF(ISNUMBER(Regressions!G43),ROUND(Regressions!G43, 1), NA())</f>
        <v>#N/A</v>
      </c>
      <c r="H33" s="546" t="e">
        <f>IF(ISNUMBER(Regressions!H43),ROUND(Regressions!H43, 1), NA())</f>
        <v>#N/A</v>
      </c>
      <c r="I33" s="547">
        <f>IF(ISNUMBER(Regressions!I43),ROUND(Regressions!I43, 1), NA())</f>
        <v>32.200000000000003</v>
      </c>
      <c r="J33" s="548">
        <f>IF(ISNUMBER(Regressions!K43),ROUND(Regressions!K43, 1), NA())</f>
        <v>71.5</v>
      </c>
      <c r="K33" s="544" t="e">
        <f>IF(ISNUMBER(Regressions!L43),ROUND(Regressions!L43, 1), NA())</f>
        <v>#N/A</v>
      </c>
      <c r="L33" s="549" t="e">
        <f>IF(ISNUMBER(Regressions!M43),ROUND(Regressions!M43, 1), NA())</f>
        <v>#N/A</v>
      </c>
      <c r="M33" s="546" t="e">
        <f>IF(ISNUMBER(Regressions!N43),ROUND(Regressions!N43, 1), NA())</f>
        <v>#N/A</v>
      </c>
      <c r="N33" s="547">
        <f>IF(ISNUMBER(Regressions!O43),ROUND(Regressions!O43, 1), NA())</f>
        <v>28.5</v>
      </c>
      <c r="O33" s="548" t="e">
        <f>IF(ISNUMBER(Regressions!Q43),ROUND(Regressions!Q43, 1), NA())</f>
        <v>#N/A</v>
      </c>
      <c r="P33" s="544" t="e">
        <f>IF(ISNUMBER(Regressions!R43),ROUND(Regressions!R43, 1), NA())</f>
        <v>#N/A</v>
      </c>
      <c r="Q33" s="550" t="e">
        <f>IF(ISNUMBER(Regressions!S43),ROUND(Regressions!S43, 1), NA())</f>
        <v>#N/A</v>
      </c>
      <c r="R33" s="546" t="e">
        <f>IF(ISNUMBER(Regressions!T43),ROUND(Regressions!T43, 1), NA())</f>
        <v>#N/A</v>
      </c>
      <c r="S33" s="547" t="e">
        <f>IF(ISNUMBER(Regressions!U43),ROUND(Regressions!U43, 1), NA())</f>
        <v>#N/A</v>
      </c>
    </row>
    <row r="34" spans="1:19" hidden="1" x14ac:dyDescent="0.25">
      <c r="A34" s="539" t="str">
        <f>+Introduction!$C$7</f>
        <v>South Sudan</v>
      </c>
      <c r="B34" s="540">
        <f>IF(ISBLANK(Regressions!B44), " ", Regressions!B44)</f>
        <v>2030</v>
      </c>
      <c r="C34" s="539" t="str">
        <f>HLOOKUP(Introduction!$G$4,nametranslations,24,FALSE)</f>
        <v>Total</v>
      </c>
      <c r="D34" s="542" t="str">
        <f>IF(ISBLANK(Regressions!D44), " ", Regressions!D44)</f>
        <v xml:space="preserve"> </v>
      </c>
      <c r="E34" s="543" t="e">
        <f>IF(ISNUMBER(Regressions!E44),ROUND(Regressions!E44, 1), NA())</f>
        <v>#N/A</v>
      </c>
      <c r="F34" s="544" t="e">
        <f>IF(ISNUMBER(Regressions!F44),ROUND(Regressions!F44, 1), NA())</f>
        <v>#N/A</v>
      </c>
      <c r="G34" s="545" t="e">
        <f>IF(ISNUMBER(Regressions!G44),ROUND(Regressions!G44, 1), NA())</f>
        <v>#N/A</v>
      </c>
      <c r="H34" s="546" t="e">
        <f>IF(ISNUMBER(Regressions!H44),ROUND(Regressions!H44, 1), NA())</f>
        <v>#N/A</v>
      </c>
      <c r="I34" s="547" t="e">
        <f>IF(ISNUMBER(Regressions!I44),ROUND(Regressions!I44, 1), NA())</f>
        <v>#N/A</v>
      </c>
      <c r="J34" s="548" t="e">
        <f>IF(ISNUMBER(Regressions!K44),ROUND(Regressions!K44, 1), NA())</f>
        <v>#N/A</v>
      </c>
      <c r="K34" s="544" t="e">
        <f>IF(ISNUMBER(Regressions!L44),ROUND(Regressions!L44, 1), NA())</f>
        <v>#N/A</v>
      </c>
      <c r="L34" s="549" t="e">
        <f>IF(ISNUMBER(Regressions!M44),ROUND(Regressions!M44, 1), NA())</f>
        <v>#N/A</v>
      </c>
      <c r="M34" s="546" t="e">
        <f>IF(ISNUMBER(Regressions!N44),ROUND(Regressions!N44, 1), NA())</f>
        <v>#N/A</v>
      </c>
      <c r="N34" s="547" t="e">
        <f>IF(ISNUMBER(Regressions!O44),ROUND(Regressions!O44, 1), NA())</f>
        <v>#N/A</v>
      </c>
      <c r="O34" s="548" t="e">
        <f>IF(ISNUMBER(Regressions!Q44),ROUND(Regressions!Q44, 1), NA())</f>
        <v>#N/A</v>
      </c>
      <c r="P34" s="544" t="e">
        <f>IF(ISNUMBER(Regressions!R44),ROUND(Regressions!R44, 1), NA())</f>
        <v>#N/A</v>
      </c>
      <c r="Q34" s="550" t="e">
        <f>IF(ISNUMBER(Regressions!S44),ROUND(Regressions!S44, 1), NA())</f>
        <v>#N/A</v>
      </c>
      <c r="R34" s="546" t="e">
        <f>IF(ISNUMBER(Regressions!T44),ROUND(Regressions!T44, 1), NA())</f>
        <v>#N/A</v>
      </c>
      <c r="S34" s="547" t="e">
        <f>IF(ISNUMBER(Regressions!U44),ROUND(Regressions!U44, 1), NA())</f>
        <v>#N/A</v>
      </c>
    </row>
    <row r="35" spans="1:19" x14ac:dyDescent="0.25">
      <c r="A35" s="539" t="str">
        <f>+Introduction!$C$7</f>
        <v>South Sudan</v>
      </c>
      <c r="B35" s="540">
        <f>IF(ISBLANK(Regressions!B45), " ", Regressions!B45)</f>
        <v>2000</v>
      </c>
      <c r="C35" s="539" t="str">
        <f>HLOOKUP(Introduction!$G$4,nametranslations,26,FALSE)</f>
        <v>Urban</v>
      </c>
      <c r="D35" s="542" t="str">
        <f>IF(ISBLANK(Regressions!D45), " ", Regressions!D45)</f>
        <v xml:space="preserve"> </v>
      </c>
      <c r="E35" s="543" t="e">
        <f>IF(ISNUMBER(Regressions!E45),ROUND(Regressions!E45, 1), NA())</f>
        <v>#N/A</v>
      </c>
      <c r="F35" s="544" t="e">
        <f>IF(ISNUMBER(Regressions!F45),ROUND(Regressions!F45, 1), NA())</f>
        <v>#N/A</v>
      </c>
      <c r="G35" s="545" t="e">
        <f>IF(ISNUMBER(Regressions!G45),ROUND(Regressions!G45, 1), NA())</f>
        <v>#N/A</v>
      </c>
      <c r="H35" s="546" t="e">
        <f>IF(ISNUMBER(Regressions!H45),ROUND(Regressions!H45, 1), NA())</f>
        <v>#N/A</v>
      </c>
      <c r="I35" s="547" t="e">
        <f>IF(ISNUMBER(Regressions!I45),ROUND(Regressions!I45, 1), NA())</f>
        <v>#N/A</v>
      </c>
      <c r="J35" s="548" t="e">
        <f>IF(ISNUMBER(Regressions!K45),ROUND(Regressions!K45, 1), NA())</f>
        <v>#N/A</v>
      </c>
      <c r="K35" s="544" t="e">
        <f>IF(ISNUMBER(Regressions!L45),ROUND(Regressions!L45, 1), NA())</f>
        <v>#N/A</v>
      </c>
      <c r="L35" s="549" t="e">
        <f>IF(ISNUMBER(Regressions!M45),ROUND(Regressions!M45, 1), NA())</f>
        <v>#N/A</v>
      </c>
      <c r="M35" s="546" t="e">
        <f>IF(ISNUMBER(Regressions!N45),ROUND(Regressions!N45, 1), NA())</f>
        <v>#N/A</v>
      </c>
      <c r="N35" s="547" t="e">
        <f>IF(ISNUMBER(Regressions!O45),ROUND(Regressions!O45, 1), NA())</f>
        <v>#N/A</v>
      </c>
      <c r="O35" s="548" t="e">
        <f>IF(ISNUMBER(Regressions!Q45),ROUND(Regressions!Q45, 1), NA())</f>
        <v>#N/A</v>
      </c>
      <c r="P35" s="544" t="e">
        <f>IF(ISNUMBER(Regressions!R45),ROUND(Regressions!R45, 1), NA())</f>
        <v>#N/A</v>
      </c>
      <c r="Q35" s="550" t="e">
        <f>IF(ISNUMBER(Regressions!S45),ROUND(Regressions!S45, 1), NA())</f>
        <v>#N/A</v>
      </c>
      <c r="R35" s="546" t="e">
        <f>IF(ISNUMBER(Regressions!T45),ROUND(Regressions!T45, 1), NA())</f>
        <v>#N/A</v>
      </c>
      <c r="S35" s="547" t="e">
        <f>IF(ISNUMBER(Regressions!U45),ROUND(Regressions!U45, 1), NA())</f>
        <v>#N/A</v>
      </c>
    </row>
    <row r="36" spans="1:19" x14ac:dyDescent="0.25">
      <c r="A36" s="539" t="str">
        <f>+Introduction!$C$7</f>
        <v>South Sudan</v>
      </c>
      <c r="B36" s="540">
        <f>IF(ISBLANK(Regressions!B46), " ", Regressions!B46)</f>
        <v>2001</v>
      </c>
      <c r="C36" s="539" t="str">
        <f>HLOOKUP(Introduction!$G$4,nametranslations,26,FALSE)</f>
        <v>Urban</v>
      </c>
      <c r="D36" s="542" t="str">
        <f>IF(ISBLANK(Regressions!D46), " ", Regressions!D46)</f>
        <v xml:space="preserve"> </v>
      </c>
      <c r="E36" s="543" t="e">
        <f>IF(ISNUMBER(Regressions!E46),ROUND(Regressions!E46, 1), NA())</f>
        <v>#N/A</v>
      </c>
      <c r="F36" s="544" t="e">
        <f>IF(ISNUMBER(Regressions!F46),ROUND(Regressions!F46, 1), NA())</f>
        <v>#N/A</v>
      </c>
      <c r="G36" s="545" t="e">
        <f>IF(ISNUMBER(Regressions!G46),ROUND(Regressions!G46, 1), NA())</f>
        <v>#N/A</v>
      </c>
      <c r="H36" s="546" t="e">
        <f>IF(ISNUMBER(Regressions!H46),ROUND(Regressions!H46, 1), NA())</f>
        <v>#N/A</v>
      </c>
      <c r="I36" s="547" t="e">
        <f>IF(ISNUMBER(Regressions!I46),ROUND(Regressions!I46, 1), NA())</f>
        <v>#N/A</v>
      </c>
      <c r="J36" s="548" t="e">
        <f>IF(ISNUMBER(Regressions!K46),ROUND(Regressions!K46, 1), NA())</f>
        <v>#N/A</v>
      </c>
      <c r="K36" s="544" t="e">
        <f>IF(ISNUMBER(Regressions!L46),ROUND(Regressions!L46, 1), NA())</f>
        <v>#N/A</v>
      </c>
      <c r="L36" s="549" t="e">
        <f>IF(ISNUMBER(Regressions!M46),ROUND(Regressions!M46, 1), NA())</f>
        <v>#N/A</v>
      </c>
      <c r="M36" s="546" t="e">
        <f>IF(ISNUMBER(Regressions!N46),ROUND(Regressions!N46, 1), NA())</f>
        <v>#N/A</v>
      </c>
      <c r="N36" s="547" t="e">
        <f>IF(ISNUMBER(Regressions!O46),ROUND(Regressions!O46, 1), NA())</f>
        <v>#N/A</v>
      </c>
      <c r="O36" s="548" t="e">
        <f>IF(ISNUMBER(Regressions!Q46),ROUND(Regressions!Q46, 1), NA())</f>
        <v>#N/A</v>
      </c>
      <c r="P36" s="544" t="e">
        <f>IF(ISNUMBER(Regressions!R46),ROUND(Regressions!R46, 1), NA())</f>
        <v>#N/A</v>
      </c>
      <c r="Q36" s="550" t="e">
        <f>IF(ISNUMBER(Regressions!S46),ROUND(Regressions!S46, 1), NA())</f>
        <v>#N/A</v>
      </c>
      <c r="R36" s="546" t="e">
        <f>IF(ISNUMBER(Regressions!T46),ROUND(Regressions!T46, 1), NA())</f>
        <v>#N/A</v>
      </c>
      <c r="S36" s="547" t="e">
        <f>IF(ISNUMBER(Regressions!U46),ROUND(Regressions!U46, 1), NA())</f>
        <v>#N/A</v>
      </c>
    </row>
    <row r="37" spans="1:19" x14ac:dyDescent="0.25">
      <c r="A37" s="539" t="str">
        <f>+Introduction!$C$7</f>
        <v>South Sudan</v>
      </c>
      <c r="B37" s="540">
        <f>IF(ISBLANK(Regressions!B47), " ", Regressions!B47)</f>
        <v>2002</v>
      </c>
      <c r="C37" s="539" t="str">
        <f>HLOOKUP(Introduction!$G$4,nametranslations,26,FALSE)</f>
        <v>Urban</v>
      </c>
      <c r="D37" s="542" t="str">
        <f>IF(ISBLANK(Regressions!D47), " ", Regressions!D47)</f>
        <v xml:space="preserve"> </v>
      </c>
      <c r="E37" s="543" t="e">
        <f>IF(ISNUMBER(Regressions!E47),ROUND(Regressions!E47, 1), NA())</f>
        <v>#N/A</v>
      </c>
      <c r="F37" s="544" t="e">
        <f>IF(ISNUMBER(Regressions!F47),ROUND(Regressions!F47, 1), NA())</f>
        <v>#N/A</v>
      </c>
      <c r="G37" s="545" t="e">
        <f>IF(ISNUMBER(Regressions!G47),ROUND(Regressions!G47, 1), NA())</f>
        <v>#N/A</v>
      </c>
      <c r="H37" s="546" t="e">
        <f>IF(ISNUMBER(Regressions!H47),ROUND(Regressions!H47, 1), NA())</f>
        <v>#N/A</v>
      </c>
      <c r="I37" s="547" t="e">
        <f>IF(ISNUMBER(Regressions!I47),ROUND(Regressions!I47, 1), NA())</f>
        <v>#N/A</v>
      </c>
      <c r="J37" s="548" t="e">
        <f>IF(ISNUMBER(Regressions!K47),ROUND(Regressions!K47, 1), NA())</f>
        <v>#N/A</v>
      </c>
      <c r="K37" s="544" t="e">
        <f>IF(ISNUMBER(Regressions!L47),ROUND(Regressions!L47, 1), NA())</f>
        <v>#N/A</v>
      </c>
      <c r="L37" s="549" t="e">
        <f>IF(ISNUMBER(Regressions!M47),ROUND(Regressions!M47, 1), NA())</f>
        <v>#N/A</v>
      </c>
      <c r="M37" s="546" t="e">
        <f>IF(ISNUMBER(Regressions!N47),ROUND(Regressions!N47, 1), NA())</f>
        <v>#N/A</v>
      </c>
      <c r="N37" s="547" t="e">
        <f>IF(ISNUMBER(Regressions!O47),ROUND(Regressions!O47, 1), NA())</f>
        <v>#N/A</v>
      </c>
      <c r="O37" s="548" t="e">
        <f>IF(ISNUMBER(Regressions!Q47),ROUND(Regressions!Q47, 1), NA())</f>
        <v>#N/A</v>
      </c>
      <c r="P37" s="544" t="e">
        <f>IF(ISNUMBER(Regressions!R47),ROUND(Regressions!R47, 1), NA())</f>
        <v>#N/A</v>
      </c>
      <c r="Q37" s="550" t="e">
        <f>IF(ISNUMBER(Regressions!S47),ROUND(Regressions!S47, 1), NA())</f>
        <v>#N/A</v>
      </c>
      <c r="R37" s="546" t="e">
        <f>IF(ISNUMBER(Regressions!T47),ROUND(Regressions!T47, 1), NA())</f>
        <v>#N/A</v>
      </c>
      <c r="S37" s="547" t="e">
        <f>IF(ISNUMBER(Regressions!U47),ROUND(Regressions!U47, 1), NA())</f>
        <v>#N/A</v>
      </c>
    </row>
    <row r="38" spans="1:19" x14ac:dyDescent="0.25">
      <c r="A38" s="539" t="str">
        <f>+Introduction!$C$7</f>
        <v>South Sudan</v>
      </c>
      <c r="B38" s="540">
        <f>IF(ISBLANK(Regressions!B48), " ", Regressions!B48)</f>
        <v>2003</v>
      </c>
      <c r="C38" s="539" t="str">
        <f>HLOOKUP(Introduction!$G$4,nametranslations,26,FALSE)</f>
        <v>Urban</v>
      </c>
      <c r="D38" s="542" t="str">
        <f>IF(ISBLANK(Regressions!D48), " ", Regressions!D48)</f>
        <v xml:space="preserve"> </v>
      </c>
      <c r="E38" s="543" t="e">
        <f>IF(ISNUMBER(Regressions!E48),ROUND(Regressions!E48, 1), NA())</f>
        <v>#N/A</v>
      </c>
      <c r="F38" s="544" t="e">
        <f>IF(ISNUMBER(Regressions!F48),ROUND(Regressions!F48, 1), NA())</f>
        <v>#N/A</v>
      </c>
      <c r="G38" s="545" t="e">
        <f>IF(ISNUMBER(Regressions!G48),ROUND(Regressions!G48, 1), NA())</f>
        <v>#N/A</v>
      </c>
      <c r="H38" s="546" t="e">
        <f>IF(ISNUMBER(Regressions!H48),ROUND(Regressions!H48, 1), NA())</f>
        <v>#N/A</v>
      </c>
      <c r="I38" s="547" t="e">
        <f>IF(ISNUMBER(Regressions!I48),ROUND(Regressions!I48, 1), NA())</f>
        <v>#N/A</v>
      </c>
      <c r="J38" s="548" t="e">
        <f>IF(ISNUMBER(Regressions!K48),ROUND(Regressions!K48, 1), NA())</f>
        <v>#N/A</v>
      </c>
      <c r="K38" s="544" t="e">
        <f>IF(ISNUMBER(Regressions!L48),ROUND(Regressions!L48, 1), NA())</f>
        <v>#N/A</v>
      </c>
      <c r="L38" s="549" t="e">
        <f>IF(ISNUMBER(Regressions!M48),ROUND(Regressions!M48, 1), NA())</f>
        <v>#N/A</v>
      </c>
      <c r="M38" s="546" t="e">
        <f>IF(ISNUMBER(Regressions!N48),ROUND(Regressions!N48, 1), NA())</f>
        <v>#N/A</v>
      </c>
      <c r="N38" s="547" t="e">
        <f>IF(ISNUMBER(Regressions!O48),ROUND(Regressions!O48, 1), NA())</f>
        <v>#N/A</v>
      </c>
      <c r="O38" s="548" t="e">
        <f>IF(ISNUMBER(Regressions!Q48),ROUND(Regressions!Q48, 1), NA())</f>
        <v>#N/A</v>
      </c>
      <c r="P38" s="544" t="e">
        <f>IF(ISNUMBER(Regressions!R48),ROUND(Regressions!R48, 1), NA())</f>
        <v>#N/A</v>
      </c>
      <c r="Q38" s="550" t="e">
        <f>IF(ISNUMBER(Regressions!S48),ROUND(Regressions!S48, 1), NA())</f>
        <v>#N/A</v>
      </c>
      <c r="R38" s="546" t="e">
        <f>IF(ISNUMBER(Regressions!T48),ROUND(Regressions!T48, 1), NA())</f>
        <v>#N/A</v>
      </c>
      <c r="S38" s="547" t="e">
        <f>IF(ISNUMBER(Regressions!U48),ROUND(Regressions!U48, 1), NA())</f>
        <v>#N/A</v>
      </c>
    </row>
    <row r="39" spans="1:19" x14ac:dyDescent="0.25">
      <c r="A39" s="539" t="str">
        <f>+Introduction!$C$7</f>
        <v>South Sudan</v>
      </c>
      <c r="B39" s="540">
        <f>IF(ISBLANK(Regressions!B49), " ", Regressions!B49)</f>
        <v>2004</v>
      </c>
      <c r="C39" s="539" t="str">
        <f>HLOOKUP(Introduction!$G$4,nametranslations,26,FALSE)</f>
        <v>Urban</v>
      </c>
      <c r="D39" s="542" t="str">
        <f>IF(ISBLANK(Regressions!D49), " ", Regressions!D49)</f>
        <v xml:space="preserve"> </v>
      </c>
      <c r="E39" s="543" t="e">
        <f>IF(ISNUMBER(Regressions!E49),ROUND(Regressions!E49, 1), NA())</f>
        <v>#N/A</v>
      </c>
      <c r="F39" s="544" t="e">
        <f>IF(ISNUMBER(Regressions!F49),ROUND(Regressions!F49, 1), NA())</f>
        <v>#N/A</v>
      </c>
      <c r="G39" s="545" t="e">
        <f>IF(ISNUMBER(Regressions!G49),ROUND(Regressions!G49, 1), NA())</f>
        <v>#N/A</v>
      </c>
      <c r="H39" s="546" t="e">
        <f>IF(ISNUMBER(Regressions!H49),ROUND(Regressions!H49, 1), NA())</f>
        <v>#N/A</v>
      </c>
      <c r="I39" s="547" t="e">
        <f>IF(ISNUMBER(Regressions!I49),ROUND(Regressions!I49, 1), NA())</f>
        <v>#N/A</v>
      </c>
      <c r="J39" s="548" t="e">
        <f>IF(ISNUMBER(Regressions!K49),ROUND(Regressions!K49, 1), NA())</f>
        <v>#N/A</v>
      </c>
      <c r="K39" s="544" t="e">
        <f>IF(ISNUMBER(Regressions!L49),ROUND(Regressions!L49, 1), NA())</f>
        <v>#N/A</v>
      </c>
      <c r="L39" s="549" t="e">
        <f>IF(ISNUMBER(Regressions!M49),ROUND(Regressions!M49, 1), NA())</f>
        <v>#N/A</v>
      </c>
      <c r="M39" s="546" t="e">
        <f>IF(ISNUMBER(Regressions!N49),ROUND(Regressions!N49, 1), NA())</f>
        <v>#N/A</v>
      </c>
      <c r="N39" s="547" t="e">
        <f>IF(ISNUMBER(Regressions!O49),ROUND(Regressions!O49, 1), NA())</f>
        <v>#N/A</v>
      </c>
      <c r="O39" s="548" t="e">
        <f>IF(ISNUMBER(Regressions!Q49),ROUND(Regressions!Q49, 1), NA())</f>
        <v>#N/A</v>
      </c>
      <c r="P39" s="544" t="e">
        <f>IF(ISNUMBER(Regressions!R49),ROUND(Regressions!R49, 1), NA())</f>
        <v>#N/A</v>
      </c>
      <c r="Q39" s="550" t="e">
        <f>IF(ISNUMBER(Regressions!S49),ROUND(Regressions!S49, 1), NA())</f>
        <v>#N/A</v>
      </c>
      <c r="R39" s="546" t="e">
        <f>IF(ISNUMBER(Regressions!T49),ROUND(Regressions!T49, 1), NA())</f>
        <v>#N/A</v>
      </c>
      <c r="S39" s="547" t="e">
        <f>IF(ISNUMBER(Regressions!U49),ROUND(Regressions!U49, 1), NA())</f>
        <v>#N/A</v>
      </c>
    </row>
    <row r="40" spans="1:19" x14ac:dyDescent="0.25">
      <c r="A40" s="539" t="str">
        <f>+Introduction!$C$7</f>
        <v>South Sudan</v>
      </c>
      <c r="B40" s="540">
        <f>IF(ISBLANK(Regressions!B50), " ", Regressions!B50)</f>
        <v>2005</v>
      </c>
      <c r="C40" s="539" t="str">
        <f>HLOOKUP(Introduction!$G$4,nametranslations,26,FALSE)</f>
        <v>Urban</v>
      </c>
      <c r="D40" s="542" t="str">
        <f>IF(ISBLANK(Regressions!D50), " ", Regressions!D50)</f>
        <v xml:space="preserve"> </v>
      </c>
      <c r="E40" s="543" t="e">
        <f>IF(ISNUMBER(Regressions!E50),ROUND(Regressions!E50, 1), NA())</f>
        <v>#N/A</v>
      </c>
      <c r="F40" s="544" t="e">
        <f>IF(ISNUMBER(Regressions!F50),ROUND(Regressions!F50, 1), NA())</f>
        <v>#N/A</v>
      </c>
      <c r="G40" s="545" t="e">
        <f>IF(ISNUMBER(Regressions!G50),ROUND(Regressions!G50, 1), NA())</f>
        <v>#N/A</v>
      </c>
      <c r="H40" s="546" t="e">
        <f>IF(ISNUMBER(Regressions!H50),ROUND(Regressions!H50, 1), NA())</f>
        <v>#N/A</v>
      </c>
      <c r="I40" s="547" t="e">
        <f>IF(ISNUMBER(Regressions!I50),ROUND(Regressions!I50, 1), NA())</f>
        <v>#N/A</v>
      </c>
      <c r="J40" s="548" t="e">
        <f>IF(ISNUMBER(Regressions!K50),ROUND(Regressions!K50, 1), NA())</f>
        <v>#N/A</v>
      </c>
      <c r="K40" s="544" t="e">
        <f>IF(ISNUMBER(Regressions!L50),ROUND(Regressions!L50, 1), NA())</f>
        <v>#N/A</v>
      </c>
      <c r="L40" s="549" t="e">
        <f>IF(ISNUMBER(Regressions!M50),ROUND(Regressions!M50, 1), NA())</f>
        <v>#N/A</v>
      </c>
      <c r="M40" s="546" t="e">
        <f>IF(ISNUMBER(Regressions!N50),ROUND(Regressions!N50, 1), NA())</f>
        <v>#N/A</v>
      </c>
      <c r="N40" s="547" t="e">
        <f>IF(ISNUMBER(Regressions!O50),ROUND(Regressions!O50, 1), NA())</f>
        <v>#N/A</v>
      </c>
      <c r="O40" s="548" t="e">
        <f>IF(ISNUMBER(Regressions!Q50),ROUND(Regressions!Q50, 1), NA())</f>
        <v>#N/A</v>
      </c>
      <c r="P40" s="544" t="e">
        <f>IF(ISNUMBER(Regressions!R50),ROUND(Regressions!R50, 1), NA())</f>
        <v>#N/A</v>
      </c>
      <c r="Q40" s="550" t="e">
        <f>IF(ISNUMBER(Regressions!S50),ROUND(Regressions!S50, 1), NA())</f>
        <v>#N/A</v>
      </c>
      <c r="R40" s="546" t="e">
        <f>IF(ISNUMBER(Regressions!T50),ROUND(Regressions!T50, 1), NA())</f>
        <v>#N/A</v>
      </c>
      <c r="S40" s="547" t="e">
        <f>IF(ISNUMBER(Regressions!U50),ROUND(Regressions!U50, 1), NA())</f>
        <v>#N/A</v>
      </c>
    </row>
    <row r="41" spans="1:19" x14ac:dyDescent="0.25">
      <c r="A41" s="539" t="str">
        <f>+Introduction!$C$7</f>
        <v>South Sudan</v>
      </c>
      <c r="B41" s="540">
        <f>IF(ISBLANK(Regressions!B51), " ", Regressions!B51)</f>
        <v>2006</v>
      </c>
      <c r="C41" s="539" t="str">
        <f>HLOOKUP(Introduction!$G$4,nametranslations,26,FALSE)</f>
        <v>Urban</v>
      </c>
      <c r="D41" s="542" t="str">
        <f>IF(ISBLANK(Regressions!D51), " ", Regressions!D51)</f>
        <v xml:space="preserve"> </v>
      </c>
      <c r="E41" s="543" t="e">
        <f>IF(ISNUMBER(Regressions!E51),ROUND(Regressions!E51, 1), NA())</f>
        <v>#N/A</v>
      </c>
      <c r="F41" s="544" t="e">
        <f>IF(ISNUMBER(Regressions!F51),ROUND(Regressions!F51, 1), NA())</f>
        <v>#N/A</v>
      </c>
      <c r="G41" s="545" t="e">
        <f>IF(ISNUMBER(Regressions!G51),ROUND(Regressions!G51, 1), NA())</f>
        <v>#N/A</v>
      </c>
      <c r="H41" s="546" t="e">
        <f>IF(ISNUMBER(Regressions!H51),ROUND(Regressions!H51, 1), NA())</f>
        <v>#N/A</v>
      </c>
      <c r="I41" s="547" t="e">
        <f>IF(ISNUMBER(Regressions!I51),ROUND(Regressions!I51, 1), NA())</f>
        <v>#N/A</v>
      </c>
      <c r="J41" s="548" t="e">
        <f>IF(ISNUMBER(Regressions!K51),ROUND(Regressions!K51, 1), NA())</f>
        <v>#N/A</v>
      </c>
      <c r="K41" s="544" t="e">
        <f>IF(ISNUMBER(Regressions!L51),ROUND(Regressions!L51, 1), NA())</f>
        <v>#N/A</v>
      </c>
      <c r="L41" s="549" t="e">
        <f>IF(ISNUMBER(Regressions!M51),ROUND(Regressions!M51, 1), NA())</f>
        <v>#N/A</v>
      </c>
      <c r="M41" s="546" t="e">
        <f>IF(ISNUMBER(Regressions!N51),ROUND(Regressions!N51, 1), NA())</f>
        <v>#N/A</v>
      </c>
      <c r="N41" s="547" t="e">
        <f>IF(ISNUMBER(Regressions!O51),ROUND(Regressions!O51, 1), NA())</f>
        <v>#N/A</v>
      </c>
      <c r="O41" s="548" t="e">
        <f>IF(ISNUMBER(Regressions!Q51),ROUND(Regressions!Q51, 1), NA())</f>
        <v>#N/A</v>
      </c>
      <c r="P41" s="544" t="e">
        <f>IF(ISNUMBER(Regressions!R51),ROUND(Regressions!R51, 1), NA())</f>
        <v>#N/A</v>
      </c>
      <c r="Q41" s="550" t="e">
        <f>IF(ISNUMBER(Regressions!S51),ROUND(Regressions!S51, 1), NA())</f>
        <v>#N/A</v>
      </c>
      <c r="R41" s="546" t="e">
        <f>IF(ISNUMBER(Regressions!T51),ROUND(Regressions!T51, 1), NA())</f>
        <v>#N/A</v>
      </c>
      <c r="S41" s="547" t="e">
        <f>IF(ISNUMBER(Regressions!U51),ROUND(Regressions!U51, 1), NA())</f>
        <v>#N/A</v>
      </c>
    </row>
    <row r="42" spans="1:19" x14ac:dyDescent="0.25">
      <c r="A42" s="539" t="str">
        <f>+Introduction!$C$7</f>
        <v>South Sudan</v>
      </c>
      <c r="B42" s="540">
        <f>IF(ISBLANK(Regressions!B52), " ", Regressions!B52)</f>
        <v>2007</v>
      </c>
      <c r="C42" s="539" t="str">
        <f>HLOOKUP(Introduction!$G$4,nametranslations,26,FALSE)</f>
        <v>Urban</v>
      </c>
      <c r="D42" s="542" t="str">
        <f>IF(ISBLANK(Regressions!D52), " ", Regressions!D52)</f>
        <v xml:space="preserve"> </v>
      </c>
      <c r="E42" s="543" t="e">
        <f>IF(ISNUMBER(Regressions!E52),ROUND(Regressions!E52, 1), NA())</f>
        <v>#N/A</v>
      </c>
      <c r="F42" s="544" t="e">
        <f>IF(ISNUMBER(Regressions!F52),ROUND(Regressions!F52, 1), NA())</f>
        <v>#N/A</v>
      </c>
      <c r="G42" s="545" t="e">
        <f>IF(ISNUMBER(Regressions!G52),ROUND(Regressions!G52, 1), NA())</f>
        <v>#N/A</v>
      </c>
      <c r="H42" s="546" t="e">
        <f>IF(ISNUMBER(Regressions!H52),ROUND(Regressions!H52, 1), NA())</f>
        <v>#N/A</v>
      </c>
      <c r="I42" s="547" t="e">
        <f>IF(ISNUMBER(Regressions!I52),ROUND(Regressions!I52, 1), NA())</f>
        <v>#N/A</v>
      </c>
      <c r="J42" s="548" t="e">
        <f>IF(ISNUMBER(Regressions!K52),ROUND(Regressions!K52, 1), NA())</f>
        <v>#N/A</v>
      </c>
      <c r="K42" s="544" t="e">
        <f>IF(ISNUMBER(Regressions!L52),ROUND(Regressions!L52, 1), NA())</f>
        <v>#N/A</v>
      </c>
      <c r="L42" s="549" t="e">
        <f>IF(ISNUMBER(Regressions!M52),ROUND(Regressions!M52, 1), NA())</f>
        <v>#N/A</v>
      </c>
      <c r="M42" s="546" t="e">
        <f>IF(ISNUMBER(Regressions!N52),ROUND(Regressions!N52, 1), NA())</f>
        <v>#N/A</v>
      </c>
      <c r="N42" s="547" t="e">
        <f>IF(ISNUMBER(Regressions!O52),ROUND(Regressions!O52, 1), NA())</f>
        <v>#N/A</v>
      </c>
      <c r="O42" s="548" t="e">
        <f>IF(ISNUMBER(Regressions!Q52),ROUND(Regressions!Q52, 1), NA())</f>
        <v>#N/A</v>
      </c>
      <c r="P42" s="544" t="e">
        <f>IF(ISNUMBER(Regressions!R52),ROUND(Regressions!R52, 1), NA())</f>
        <v>#N/A</v>
      </c>
      <c r="Q42" s="550" t="e">
        <f>IF(ISNUMBER(Regressions!S52),ROUND(Regressions!S52, 1), NA())</f>
        <v>#N/A</v>
      </c>
      <c r="R42" s="546" t="e">
        <f>IF(ISNUMBER(Regressions!T52),ROUND(Regressions!T52, 1), NA())</f>
        <v>#N/A</v>
      </c>
      <c r="S42" s="547" t="e">
        <f>IF(ISNUMBER(Regressions!U52),ROUND(Regressions!U52, 1), NA())</f>
        <v>#N/A</v>
      </c>
    </row>
    <row r="43" spans="1:19" x14ac:dyDescent="0.25">
      <c r="A43" s="539" t="str">
        <f>+Introduction!$C$7</f>
        <v>South Sudan</v>
      </c>
      <c r="B43" s="540">
        <f>IF(ISBLANK(Regressions!B53), " ", Regressions!B53)</f>
        <v>2008</v>
      </c>
      <c r="C43" s="539" t="str">
        <f>HLOOKUP(Introduction!$G$4,nametranslations,26,FALSE)</f>
        <v>Urban</v>
      </c>
      <c r="D43" s="542" t="str">
        <f>IF(ISBLANK(Regressions!D53), " ", Regressions!D53)</f>
        <v xml:space="preserve"> </v>
      </c>
      <c r="E43" s="543" t="e">
        <f>IF(ISNUMBER(Regressions!E53),ROUND(Regressions!E53, 1), NA())</f>
        <v>#N/A</v>
      </c>
      <c r="F43" s="544" t="e">
        <f>IF(ISNUMBER(Regressions!F53),ROUND(Regressions!F53, 1), NA())</f>
        <v>#N/A</v>
      </c>
      <c r="G43" s="545" t="e">
        <f>IF(ISNUMBER(Regressions!G53),ROUND(Regressions!G53, 1), NA())</f>
        <v>#N/A</v>
      </c>
      <c r="H43" s="546" t="e">
        <f>IF(ISNUMBER(Regressions!H53),ROUND(Regressions!H53, 1), NA())</f>
        <v>#N/A</v>
      </c>
      <c r="I43" s="547" t="e">
        <f>IF(ISNUMBER(Regressions!I53),ROUND(Regressions!I53, 1), NA())</f>
        <v>#N/A</v>
      </c>
      <c r="J43" s="548" t="e">
        <f>IF(ISNUMBER(Regressions!K53),ROUND(Regressions!K53, 1), NA())</f>
        <v>#N/A</v>
      </c>
      <c r="K43" s="544" t="e">
        <f>IF(ISNUMBER(Regressions!L53),ROUND(Regressions!L53, 1), NA())</f>
        <v>#N/A</v>
      </c>
      <c r="L43" s="549" t="e">
        <f>IF(ISNUMBER(Regressions!M53),ROUND(Regressions!M53, 1), NA())</f>
        <v>#N/A</v>
      </c>
      <c r="M43" s="546" t="e">
        <f>IF(ISNUMBER(Regressions!N53),ROUND(Regressions!N53, 1), NA())</f>
        <v>#N/A</v>
      </c>
      <c r="N43" s="547" t="e">
        <f>IF(ISNUMBER(Regressions!O53),ROUND(Regressions!O53, 1), NA())</f>
        <v>#N/A</v>
      </c>
      <c r="O43" s="548" t="e">
        <f>IF(ISNUMBER(Regressions!Q53),ROUND(Regressions!Q53, 1), NA())</f>
        <v>#N/A</v>
      </c>
      <c r="P43" s="544" t="e">
        <f>IF(ISNUMBER(Regressions!R53),ROUND(Regressions!R53, 1), NA())</f>
        <v>#N/A</v>
      </c>
      <c r="Q43" s="550" t="e">
        <f>IF(ISNUMBER(Regressions!S53),ROUND(Regressions!S53, 1), NA())</f>
        <v>#N/A</v>
      </c>
      <c r="R43" s="546" t="e">
        <f>IF(ISNUMBER(Regressions!T53),ROUND(Regressions!T53, 1), NA())</f>
        <v>#N/A</v>
      </c>
      <c r="S43" s="547" t="e">
        <f>IF(ISNUMBER(Regressions!U53),ROUND(Regressions!U53, 1), NA())</f>
        <v>#N/A</v>
      </c>
    </row>
    <row r="44" spans="1:19" x14ac:dyDescent="0.25">
      <c r="A44" s="539" t="str">
        <f>+Introduction!$C$7</f>
        <v>South Sudan</v>
      </c>
      <c r="B44" s="540">
        <f>IF(ISBLANK(Regressions!B54), " ", Regressions!B54)</f>
        <v>2009</v>
      </c>
      <c r="C44" s="539" t="str">
        <f>HLOOKUP(Introduction!$G$4,nametranslations,26,FALSE)</f>
        <v>Urban</v>
      </c>
      <c r="D44" s="542" t="str">
        <f>IF(ISBLANK(Regressions!D54), " ", Regressions!D54)</f>
        <v xml:space="preserve"> </v>
      </c>
      <c r="E44" s="543" t="e">
        <f>IF(ISNUMBER(Regressions!E54),ROUND(Regressions!E54, 1), NA())</f>
        <v>#N/A</v>
      </c>
      <c r="F44" s="544" t="e">
        <f>IF(ISNUMBER(Regressions!F54),ROUND(Regressions!F54, 1), NA())</f>
        <v>#N/A</v>
      </c>
      <c r="G44" s="545" t="e">
        <f>IF(ISNUMBER(Regressions!G54),ROUND(Regressions!G54, 1), NA())</f>
        <v>#N/A</v>
      </c>
      <c r="H44" s="546" t="e">
        <f>IF(ISNUMBER(Regressions!H54),ROUND(Regressions!H54, 1), NA())</f>
        <v>#N/A</v>
      </c>
      <c r="I44" s="547" t="e">
        <f>IF(ISNUMBER(Regressions!I54),ROUND(Regressions!I54, 1), NA())</f>
        <v>#N/A</v>
      </c>
      <c r="J44" s="548" t="e">
        <f>IF(ISNUMBER(Regressions!K54),ROUND(Regressions!K54, 1), NA())</f>
        <v>#N/A</v>
      </c>
      <c r="K44" s="544" t="e">
        <f>IF(ISNUMBER(Regressions!L54),ROUND(Regressions!L54, 1), NA())</f>
        <v>#N/A</v>
      </c>
      <c r="L44" s="549" t="e">
        <f>IF(ISNUMBER(Regressions!M54),ROUND(Regressions!M54, 1), NA())</f>
        <v>#N/A</v>
      </c>
      <c r="M44" s="546" t="e">
        <f>IF(ISNUMBER(Regressions!N54),ROUND(Regressions!N54, 1), NA())</f>
        <v>#N/A</v>
      </c>
      <c r="N44" s="547" t="e">
        <f>IF(ISNUMBER(Regressions!O54),ROUND(Regressions!O54, 1), NA())</f>
        <v>#N/A</v>
      </c>
      <c r="O44" s="548" t="e">
        <f>IF(ISNUMBER(Regressions!Q54),ROUND(Regressions!Q54, 1), NA())</f>
        <v>#N/A</v>
      </c>
      <c r="P44" s="544" t="e">
        <f>IF(ISNUMBER(Regressions!R54),ROUND(Regressions!R54, 1), NA())</f>
        <v>#N/A</v>
      </c>
      <c r="Q44" s="550" t="e">
        <f>IF(ISNUMBER(Regressions!S54),ROUND(Regressions!S54, 1), NA())</f>
        <v>#N/A</v>
      </c>
      <c r="R44" s="546" t="e">
        <f>IF(ISNUMBER(Regressions!T54),ROUND(Regressions!T54, 1), NA())</f>
        <v>#N/A</v>
      </c>
      <c r="S44" s="547" t="e">
        <f>IF(ISNUMBER(Regressions!U54),ROUND(Regressions!U54, 1), NA())</f>
        <v>#N/A</v>
      </c>
    </row>
    <row r="45" spans="1:19" x14ac:dyDescent="0.25">
      <c r="A45" s="539" t="str">
        <f>+Introduction!$C$7</f>
        <v>South Sudan</v>
      </c>
      <c r="B45" s="540">
        <f>IF(ISBLANK(Regressions!B55), " ", Regressions!B55)</f>
        <v>2010</v>
      </c>
      <c r="C45" s="539" t="str">
        <f>HLOOKUP(Introduction!$G$4,nametranslations,26,FALSE)</f>
        <v>Urban</v>
      </c>
      <c r="D45" s="542" t="str">
        <f>IF(ISBLANK(Regressions!D55), " ", Regressions!D55)</f>
        <v xml:space="preserve"> </v>
      </c>
      <c r="E45" s="543" t="e">
        <f>IF(ISNUMBER(Regressions!E55),ROUND(Regressions!E55, 1), NA())</f>
        <v>#N/A</v>
      </c>
      <c r="F45" s="544" t="e">
        <f>IF(ISNUMBER(Regressions!F55),ROUND(Regressions!F55, 1), NA())</f>
        <v>#N/A</v>
      </c>
      <c r="G45" s="545" t="e">
        <f>IF(ISNUMBER(Regressions!G55),ROUND(Regressions!G55, 1), NA())</f>
        <v>#N/A</v>
      </c>
      <c r="H45" s="546" t="e">
        <f>IF(ISNUMBER(Regressions!H55),ROUND(Regressions!H55, 1), NA())</f>
        <v>#N/A</v>
      </c>
      <c r="I45" s="547" t="e">
        <f>IF(ISNUMBER(Regressions!I55),ROUND(Regressions!I55, 1), NA())</f>
        <v>#N/A</v>
      </c>
      <c r="J45" s="548" t="e">
        <f>IF(ISNUMBER(Regressions!K55),ROUND(Regressions!K55, 1), NA())</f>
        <v>#N/A</v>
      </c>
      <c r="K45" s="544" t="e">
        <f>IF(ISNUMBER(Regressions!L55),ROUND(Regressions!L55, 1), NA())</f>
        <v>#N/A</v>
      </c>
      <c r="L45" s="549" t="e">
        <f>IF(ISNUMBER(Regressions!M55),ROUND(Regressions!M55, 1), NA())</f>
        <v>#N/A</v>
      </c>
      <c r="M45" s="546" t="e">
        <f>IF(ISNUMBER(Regressions!N55),ROUND(Regressions!N55, 1), NA())</f>
        <v>#N/A</v>
      </c>
      <c r="N45" s="547" t="e">
        <f>IF(ISNUMBER(Regressions!O55),ROUND(Regressions!O55, 1), NA())</f>
        <v>#N/A</v>
      </c>
      <c r="O45" s="548" t="e">
        <f>IF(ISNUMBER(Regressions!Q55),ROUND(Regressions!Q55, 1), NA())</f>
        <v>#N/A</v>
      </c>
      <c r="P45" s="544" t="e">
        <f>IF(ISNUMBER(Regressions!R55),ROUND(Regressions!R55, 1), NA())</f>
        <v>#N/A</v>
      </c>
      <c r="Q45" s="550" t="e">
        <f>IF(ISNUMBER(Regressions!S55),ROUND(Regressions!S55, 1), NA())</f>
        <v>#N/A</v>
      </c>
      <c r="R45" s="546" t="e">
        <f>IF(ISNUMBER(Regressions!T55),ROUND(Regressions!T55, 1), NA())</f>
        <v>#N/A</v>
      </c>
      <c r="S45" s="547" t="e">
        <f>IF(ISNUMBER(Regressions!U55),ROUND(Regressions!U55, 1), NA())</f>
        <v>#N/A</v>
      </c>
    </row>
    <row r="46" spans="1:19" x14ac:dyDescent="0.25">
      <c r="A46" s="539" t="str">
        <f>+Introduction!$C$7</f>
        <v>South Sudan</v>
      </c>
      <c r="B46" s="540">
        <f>IF(ISBLANK(Regressions!B56), " ", Regressions!B56)</f>
        <v>2011</v>
      </c>
      <c r="C46" s="539" t="str">
        <f>HLOOKUP(Introduction!$G$4,nametranslations,26,FALSE)</f>
        <v>Urban</v>
      </c>
      <c r="D46" s="542">
        <f>IF(ISBLANK(Regressions!D56), " ", Regressions!D56)</f>
        <v>682541.65848558431</v>
      </c>
      <c r="E46" s="543" t="e">
        <f>IF(ISNUMBER(Regressions!E56),ROUND(Regressions!E56, 1), NA())</f>
        <v>#N/A</v>
      </c>
      <c r="F46" s="544" t="e">
        <f>IF(ISNUMBER(Regressions!F56),ROUND(Regressions!F56, 1), NA())</f>
        <v>#N/A</v>
      </c>
      <c r="G46" s="545" t="e">
        <f>IF(ISNUMBER(Regressions!G56),ROUND(Regressions!G56, 1), NA())</f>
        <v>#N/A</v>
      </c>
      <c r="H46" s="546" t="e">
        <f>IF(ISNUMBER(Regressions!H56),ROUND(Regressions!H56, 1), NA())</f>
        <v>#N/A</v>
      </c>
      <c r="I46" s="547" t="e">
        <f>IF(ISNUMBER(Regressions!I56),ROUND(Regressions!I56, 1), NA())</f>
        <v>#N/A</v>
      </c>
      <c r="J46" s="548" t="e">
        <f>IF(ISNUMBER(Regressions!K56),ROUND(Regressions!K56, 1), NA())</f>
        <v>#N/A</v>
      </c>
      <c r="K46" s="544" t="e">
        <f>IF(ISNUMBER(Regressions!L56),ROUND(Regressions!L56, 1), NA())</f>
        <v>#N/A</v>
      </c>
      <c r="L46" s="549" t="e">
        <f>IF(ISNUMBER(Regressions!M56),ROUND(Regressions!M56, 1), NA())</f>
        <v>#N/A</v>
      </c>
      <c r="M46" s="546" t="e">
        <f>IF(ISNUMBER(Regressions!N56),ROUND(Regressions!N56, 1), NA())</f>
        <v>#N/A</v>
      </c>
      <c r="N46" s="547" t="e">
        <f>IF(ISNUMBER(Regressions!O56),ROUND(Regressions!O56, 1), NA())</f>
        <v>#N/A</v>
      </c>
      <c r="O46" s="548" t="e">
        <f>IF(ISNUMBER(Regressions!Q56),ROUND(Regressions!Q56, 1), NA())</f>
        <v>#N/A</v>
      </c>
      <c r="P46" s="544" t="e">
        <f>IF(ISNUMBER(Regressions!R56),ROUND(Regressions!R56, 1), NA())</f>
        <v>#N/A</v>
      </c>
      <c r="Q46" s="550" t="e">
        <f>IF(ISNUMBER(Regressions!S56),ROUND(Regressions!S56, 1), NA())</f>
        <v>#N/A</v>
      </c>
      <c r="R46" s="546" t="e">
        <f>IF(ISNUMBER(Regressions!T56),ROUND(Regressions!T56, 1), NA())</f>
        <v>#N/A</v>
      </c>
      <c r="S46" s="547" t="e">
        <f>IF(ISNUMBER(Regressions!U56),ROUND(Regressions!U56, 1), NA())</f>
        <v>#N/A</v>
      </c>
    </row>
    <row r="47" spans="1:19" x14ac:dyDescent="0.25">
      <c r="A47" s="539" t="str">
        <f>+Introduction!$C$7</f>
        <v>South Sudan</v>
      </c>
      <c r="B47" s="540">
        <f>IF(ISBLANK(Regressions!B57), " ", Regressions!B57)</f>
        <v>2012</v>
      </c>
      <c r="C47" s="539" t="str">
        <f>HLOOKUP(Introduction!$G$4,nametranslations,26,FALSE)</f>
        <v>Urban</v>
      </c>
      <c r="D47" s="542">
        <f>IF(ISBLANK(Regressions!D57), " ", Regressions!D57)</f>
        <v>717006.21989612584</v>
      </c>
      <c r="E47" s="543" t="e">
        <f>IF(ISNUMBER(Regressions!E57),ROUND(Regressions!E57, 1), NA())</f>
        <v>#N/A</v>
      </c>
      <c r="F47" s="544" t="e">
        <f>IF(ISNUMBER(Regressions!F57),ROUND(Regressions!F57, 1), NA())</f>
        <v>#N/A</v>
      </c>
      <c r="G47" s="545" t="e">
        <f>IF(ISNUMBER(Regressions!G57),ROUND(Regressions!G57, 1), NA())</f>
        <v>#N/A</v>
      </c>
      <c r="H47" s="546" t="e">
        <f>IF(ISNUMBER(Regressions!H57),ROUND(Regressions!H57, 1), NA())</f>
        <v>#N/A</v>
      </c>
      <c r="I47" s="547" t="e">
        <f>IF(ISNUMBER(Regressions!I57),ROUND(Regressions!I57, 1), NA())</f>
        <v>#N/A</v>
      </c>
      <c r="J47" s="548" t="e">
        <f>IF(ISNUMBER(Regressions!K57),ROUND(Regressions!K57, 1), NA())</f>
        <v>#N/A</v>
      </c>
      <c r="K47" s="544" t="e">
        <f>IF(ISNUMBER(Regressions!L57),ROUND(Regressions!L57, 1), NA())</f>
        <v>#N/A</v>
      </c>
      <c r="L47" s="549" t="e">
        <f>IF(ISNUMBER(Regressions!M57),ROUND(Regressions!M57, 1), NA())</f>
        <v>#N/A</v>
      </c>
      <c r="M47" s="546" t="e">
        <f>IF(ISNUMBER(Regressions!N57),ROUND(Regressions!N57, 1), NA())</f>
        <v>#N/A</v>
      </c>
      <c r="N47" s="547" t="e">
        <f>IF(ISNUMBER(Regressions!O57),ROUND(Regressions!O57, 1), NA())</f>
        <v>#N/A</v>
      </c>
      <c r="O47" s="548" t="e">
        <f>IF(ISNUMBER(Regressions!Q57),ROUND(Regressions!Q57, 1), NA())</f>
        <v>#N/A</v>
      </c>
      <c r="P47" s="544" t="e">
        <f>IF(ISNUMBER(Regressions!R57),ROUND(Regressions!R57, 1), NA())</f>
        <v>#N/A</v>
      </c>
      <c r="Q47" s="550" t="e">
        <f>IF(ISNUMBER(Regressions!S57),ROUND(Regressions!S57, 1), NA())</f>
        <v>#N/A</v>
      </c>
      <c r="R47" s="546" t="e">
        <f>IF(ISNUMBER(Regressions!T57),ROUND(Regressions!T57, 1), NA())</f>
        <v>#N/A</v>
      </c>
      <c r="S47" s="547" t="e">
        <f>IF(ISNUMBER(Regressions!U57),ROUND(Regressions!U57, 1), NA())</f>
        <v>#N/A</v>
      </c>
    </row>
    <row r="48" spans="1:19" x14ac:dyDescent="0.25">
      <c r="A48" s="539" t="str">
        <f>+Introduction!$C$7</f>
        <v>South Sudan</v>
      </c>
      <c r="B48" s="540">
        <f>IF(ISBLANK(Regressions!B58), " ", Regressions!B58)</f>
        <v>2013</v>
      </c>
      <c r="C48" s="539" t="str">
        <f>HLOOKUP(Introduction!$G$4,nametranslations,26,FALSE)</f>
        <v>Urban</v>
      </c>
      <c r="D48" s="542">
        <f>IF(ISBLANK(Regressions!D58), " ", Regressions!D58)</f>
        <v>751687.18486455921</v>
      </c>
      <c r="E48" s="543" t="e">
        <f>IF(ISNUMBER(Regressions!E58),ROUND(Regressions!E58, 1), NA())</f>
        <v>#N/A</v>
      </c>
      <c r="F48" s="544">
        <f>IF(ISNUMBER(Regressions!F58),ROUND(Regressions!F58, 1), NA())</f>
        <v>64.599999999999994</v>
      </c>
      <c r="G48" s="545">
        <f>IF(ISNUMBER(Regressions!G58),ROUND(Regressions!G58, 1), NA())</f>
        <v>60.6</v>
      </c>
      <c r="H48" s="546">
        <f>IF(ISNUMBER(Regressions!H58),ROUND(Regressions!H58, 1), NA())</f>
        <v>4</v>
      </c>
      <c r="I48" s="547">
        <f>IF(ISNUMBER(Regressions!I58),ROUND(Regressions!I58, 1), NA())</f>
        <v>35.4</v>
      </c>
      <c r="J48" s="548">
        <f>IF(ISNUMBER(Regressions!K58),ROUND(Regressions!K58, 1), NA())</f>
        <v>88.9</v>
      </c>
      <c r="K48" s="544" t="e">
        <f>IF(ISNUMBER(Regressions!L58),ROUND(Regressions!L58, 1), NA())</f>
        <v>#N/A</v>
      </c>
      <c r="L48" s="549">
        <f>IF(ISNUMBER(Regressions!M58),ROUND(Regressions!M58, 1), NA())</f>
        <v>66.7</v>
      </c>
      <c r="M48" s="546">
        <f>IF(ISNUMBER(Regressions!N58),ROUND(Regressions!N58, 1), NA())</f>
        <v>22.2</v>
      </c>
      <c r="N48" s="547">
        <f>IF(ISNUMBER(Regressions!O58),ROUND(Regressions!O58, 1), NA())</f>
        <v>11.1</v>
      </c>
      <c r="O48" s="548" t="e">
        <f>IF(ISNUMBER(Regressions!Q58),ROUND(Regressions!Q58, 1), NA())</f>
        <v>#N/A</v>
      </c>
      <c r="P48" s="544" t="e">
        <f>IF(ISNUMBER(Regressions!R58),ROUND(Regressions!R58, 1), NA())</f>
        <v>#N/A</v>
      </c>
      <c r="Q48" s="550">
        <f>IF(ISNUMBER(Regressions!S58),ROUND(Regressions!S58, 1), NA())</f>
        <v>45.5</v>
      </c>
      <c r="R48" s="546" t="e">
        <f>IF(ISNUMBER(Regressions!T58),ROUND(Regressions!T58, 1), NA())</f>
        <v>#N/A</v>
      </c>
      <c r="S48" s="547" t="e">
        <f>IF(ISNUMBER(Regressions!U58),ROUND(Regressions!U58, 1), NA())</f>
        <v>#N/A</v>
      </c>
    </row>
    <row r="49" spans="1:19" x14ac:dyDescent="0.25">
      <c r="A49" s="539" t="str">
        <f>+Introduction!$C$7</f>
        <v>South Sudan</v>
      </c>
      <c r="B49" s="540">
        <f>IF(ISBLANK(Regressions!B59), " ", Regressions!B59)</f>
        <v>2014</v>
      </c>
      <c r="C49" s="539" t="str">
        <f>HLOOKUP(Introduction!$G$4,nametranslations,26,FALSE)</f>
        <v>Urban</v>
      </c>
      <c r="D49" s="542">
        <f>IF(ISBLANK(Regressions!D59), " ", Regressions!D59)</f>
        <v>786645.99056030274</v>
      </c>
      <c r="E49" s="543" t="e">
        <f>IF(ISNUMBER(Regressions!E59),ROUND(Regressions!E59, 1), NA())</f>
        <v>#N/A</v>
      </c>
      <c r="F49" s="544">
        <f>IF(ISNUMBER(Regressions!F59),ROUND(Regressions!F59, 1), NA())</f>
        <v>64.599999999999994</v>
      </c>
      <c r="G49" s="545">
        <f>IF(ISNUMBER(Regressions!G59),ROUND(Regressions!G59, 1), NA())</f>
        <v>60.6</v>
      </c>
      <c r="H49" s="546">
        <f>IF(ISNUMBER(Regressions!H59),ROUND(Regressions!H59, 1), NA())</f>
        <v>4</v>
      </c>
      <c r="I49" s="547">
        <f>IF(ISNUMBER(Regressions!I59),ROUND(Regressions!I59, 1), NA())</f>
        <v>35.4</v>
      </c>
      <c r="J49" s="548">
        <f>IF(ISNUMBER(Regressions!K59),ROUND(Regressions!K59, 1), NA())</f>
        <v>88.9</v>
      </c>
      <c r="K49" s="544" t="e">
        <f>IF(ISNUMBER(Regressions!L59),ROUND(Regressions!L59, 1), NA())</f>
        <v>#N/A</v>
      </c>
      <c r="L49" s="549">
        <f>IF(ISNUMBER(Regressions!M59),ROUND(Regressions!M59, 1), NA())</f>
        <v>66.7</v>
      </c>
      <c r="M49" s="546">
        <f>IF(ISNUMBER(Regressions!N59),ROUND(Regressions!N59, 1), NA())</f>
        <v>22.2</v>
      </c>
      <c r="N49" s="547">
        <f>IF(ISNUMBER(Regressions!O59),ROUND(Regressions!O59, 1), NA())</f>
        <v>11.1</v>
      </c>
      <c r="O49" s="548" t="e">
        <f>IF(ISNUMBER(Regressions!Q59),ROUND(Regressions!Q59, 1), NA())</f>
        <v>#N/A</v>
      </c>
      <c r="P49" s="544" t="e">
        <f>IF(ISNUMBER(Regressions!R59),ROUND(Regressions!R59, 1), NA())</f>
        <v>#N/A</v>
      </c>
      <c r="Q49" s="550">
        <f>IF(ISNUMBER(Regressions!S59),ROUND(Regressions!S59, 1), NA())</f>
        <v>45.5</v>
      </c>
      <c r="R49" s="546" t="e">
        <f>IF(ISNUMBER(Regressions!T59),ROUND(Regressions!T59, 1), NA())</f>
        <v>#N/A</v>
      </c>
      <c r="S49" s="547" t="e">
        <f>IF(ISNUMBER(Regressions!U59),ROUND(Regressions!U59, 1), NA())</f>
        <v>#N/A</v>
      </c>
    </row>
    <row r="50" spans="1:19" x14ac:dyDescent="0.25">
      <c r="A50" s="539" t="str">
        <f>+Introduction!$C$7</f>
        <v>South Sudan</v>
      </c>
      <c r="B50" s="540">
        <f>IF(ISBLANK(Regressions!B60), " ", Regressions!B60)</f>
        <v>2015</v>
      </c>
      <c r="C50" s="539" t="str">
        <f>HLOOKUP(Introduction!$G$4,nametranslations,26,FALSE)</f>
        <v>Urban</v>
      </c>
      <c r="D50" s="542">
        <f>IF(ISBLANK(Regressions!D60), " ", Regressions!D60)</f>
        <v>809236.77377521514</v>
      </c>
      <c r="E50" s="543" t="e">
        <f>IF(ISNUMBER(Regressions!E60),ROUND(Regressions!E60, 1), NA())</f>
        <v>#N/A</v>
      </c>
      <c r="F50" s="544">
        <f>IF(ISNUMBER(Regressions!F60),ROUND(Regressions!F60, 1), NA())</f>
        <v>64.599999999999994</v>
      </c>
      <c r="G50" s="545">
        <f>IF(ISNUMBER(Regressions!G60),ROUND(Regressions!G60, 1), NA())</f>
        <v>60.6</v>
      </c>
      <c r="H50" s="546">
        <f>IF(ISNUMBER(Regressions!H60),ROUND(Regressions!H60, 1), NA())</f>
        <v>4</v>
      </c>
      <c r="I50" s="547">
        <f>IF(ISNUMBER(Regressions!I60),ROUND(Regressions!I60, 1), NA())</f>
        <v>35.4</v>
      </c>
      <c r="J50" s="548">
        <f>IF(ISNUMBER(Regressions!K60),ROUND(Regressions!K60, 1), NA())</f>
        <v>88.9</v>
      </c>
      <c r="K50" s="544" t="e">
        <f>IF(ISNUMBER(Regressions!L60),ROUND(Regressions!L60, 1), NA())</f>
        <v>#N/A</v>
      </c>
      <c r="L50" s="549">
        <f>IF(ISNUMBER(Regressions!M60),ROUND(Regressions!M60, 1), NA())</f>
        <v>66.7</v>
      </c>
      <c r="M50" s="546">
        <f>IF(ISNUMBER(Regressions!N60),ROUND(Regressions!N60, 1), NA())</f>
        <v>22.2</v>
      </c>
      <c r="N50" s="547">
        <f>IF(ISNUMBER(Regressions!O60),ROUND(Regressions!O60, 1), NA())</f>
        <v>11.1</v>
      </c>
      <c r="O50" s="548" t="e">
        <f>IF(ISNUMBER(Regressions!Q60),ROUND(Regressions!Q60, 1), NA())</f>
        <v>#N/A</v>
      </c>
      <c r="P50" s="544" t="e">
        <f>IF(ISNUMBER(Regressions!R60),ROUND(Regressions!R60, 1), NA())</f>
        <v>#N/A</v>
      </c>
      <c r="Q50" s="550">
        <f>IF(ISNUMBER(Regressions!S60),ROUND(Regressions!S60, 1), NA())</f>
        <v>45.5</v>
      </c>
      <c r="R50" s="546" t="e">
        <f>IF(ISNUMBER(Regressions!T60),ROUND(Regressions!T60, 1), NA())</f>
        <v>#N/A</v>
      </c>
      <c r="S50" s="547" t="e">
        <f>IF(ISNUMBER(Regressions!U60),ROUND(Regressions!U60, 1), NA())</f>
        <v>#N/A</v>
      </c>
    </row>
    <row r="51" spans="1:19" x14ac:dyDescent="0.25">
      <c r="A51" s="539" t="str">
        <f>+Introduction!$C$7</f>
        <v>South Sudan</v>
      </c>
      <c r="B51" s="540">
        <f>IF(ISBLANK(Regressions!B61), " ", Regressions!B61)</f>
        <v>2016</v>
      </c>
      <c r="C51" s="539" t="str">
        <f>HLOOKUP(Introduction!$G$4,nametranslations,26,FALSE)</f>
        <v>Urban</v>
      </c>
      <c r="D51" s="542">
        <f>IF(ISBLANK(Regressions!D61), " ", Regressions!D61)</f>
        <v>838487.76021133421</v>
      </c>
      <c r="E51" s="543" t="e">
        <f>IF(ISNUMBER(Regressions!E61),ROUND(Regressions!E61, 1), NA())</f>
        <v>#N/A</v>
      </c>
      <c r="F51" s="544">
        <f>IF(ISNUMBER(Regressions!F61),ROUND(Regressions!F61, 1), NA())</f>
        <v>64.599999999999994</v>
      </c>
      <c r="G51" s="545">
        <f>IF(ISNUMBER(Regressions!G61),ROUND(Regressions!G61, 1), NA())</f>
        <v>60.6</v>
      </c>
      <c r="H51" s="546">
        <f>IF(ISNUMBER(Regressions!H61),ROUND(Regressions!H61, 1), NA())</f>
        <v>4</v>
      </c>
      <c r="I51" s="547">
        <f>IF(ISNUMBER(Regressions!I61),ROUND(Regressions!I61, 1), NA())</f>
        <v>35.4</v>
      </c>
      <c r="J51" s="548">
        <f>IF(ISNUMBER(Regressions!K61),ROUND(Regressions!K61, 1), NA())</f>
        <v>88.9</v>
      </c>
      <c r="K51" s="544" t="e">
        <f>IF(ISNUMBER(Regressions!L61),ROUND(Regressions!L61, 1), NA())</f>
        <v>#N/A</v>
      </c>
      <c r="L51" s="549">
        <f>IF(ISNUMBER(Regressions!M61),ROUND(Regressions!M61, 1), NA())</f>
        <v>66.7</v>
      </c>
      <c r="M51" s="546">
        <f>IF(ISNUMBER(Regressions!N61),ROUND(Regressions!N61, 1), NA())</f>
        <v>22.2</v>
      </c>
      <c r="N51" s="547">
        <f>IF(ISNUMBER(Regressions!O61),ROUND(Regressions!O61, 1), NA())</f>
        <v>11.1</v>
      </c>
      <c r="O51" s="548" t="e">
        <f>IF(ISNUMBER(Regressions!Q61),ROUND(Regressions!Q61, 1), NA())</f>
        <v>#N/A</v>
      </c>
      <c r="P51" s="544" t="e">
        <f>IF(ISNUMBER(Regressions!R61),ROUND(Regressions!R61, 1), NA())</f>
        <v>#N/A</v>
      </c>
      <c r="Q51" s="550">
        <f>IF(ISNUMBER(Regressions!S61),ROUND(Regressions!S61, 1), NA())</f>
        <v>45.5</v>
      </c>
      <c r="R51" s="546" t="e">
        <f>IF(ISNUMBER(Regressions!T61),ROUND(Regressions!T61, 1), NA())</f>
        <v>#N/A</v>
      </c>
      <c r="S51" s="547" t="e">
        <f>IF(ISNUMBER(Regressions!U61),ROUND(Regressions!U61, 1), NA())</f>
        <v>#N/A</v>
      </c>
    </row>
    <row r="52" spans="1:19" x14ac:dyDescent="0.25">
      <c r="A52" s="539" t="str">
        <f>+Introduction!$C$7</f>
        <v>South Sudan</v>
      </c>
      <c r="B52" s="540">
        <f>IF(ISBLANK(Regressions!B62), " ", Regressions!B62)</f>
        <v>2017</v>
      </c>
      <c r="C52" s="539" t="str">
        <f>HLOOKUP(Introduction!$G$4,nametranslations,26,FALSE)</f>
        <v>Urban</v>
      </c>
      <c r="D52" s="542">
        <f>IF(ISBLANK(Regressions!D62), " ", Regressions!D62)</f>
        <v>851514.99339111324</v>
      </c>
      <c r="E52" s="543" t="e">
        <f>IF(ISNUMBER(Regressions!E62),ROUND(Regressions!E62, 1), NA())</f>
        <v>#N/A</v>
      </c>
      <c r="F52" s="544">
        <f>IF(ISNUMBER(Regressions!F62),ROUND(Regressions!F62, 1), NA())</f>
        <v>64.599999999999994</v>
      </c>
      <c r="G52" s="545">
        <f>IF(ISNUMBER(Regressions!G62),ROUND(Regressions!G62, 1), NA())</f>
        <v>60.6</v>
      </c>
      <c r="H52" s="546">
        <f>IF(ISNUMBER(Regressions!H62),ROUND(Regressions!H62, 1), NA())</f>
        <v>4</v>
      </c>
      <c r="I52" s="547">
        <f>IF(ISNUMBER(Regressions!I62),ROUND(Regressions!I62, 1), NA())</f>
        <v>35.4</v>
      </c>
      <c r="J52" s="548">
        <f>IF(ISNUMBER(Regressions!K62),ROUND(Regressions!K62, 1), NA())</f>
        <v>88.9</v>
      </c>
      <c r="K52" s="544" t="e">
        <f>IF(ISNUMBER(Regressions!L62),ROUND(Regressions!L62, 1), NA())</f>
        <v>#N/A</v>
      </c>
      <c r="L52" s="549">
        <f>IF(ISNUMBER(Regressions!M62),ROUND(Regressions!M62, 1), NA())</f>
        <v>66.7</v>
      </c>
      <c r="M52" s="546">
        <f>IF(ISNUMBER(Regressions!N62),ROUND(Regressions!N62, 1), NA())</f>
        <v>22.2</v>
      </c>
      <c r="N52" s="547">
        <f>IF(ISNUMBER(Regressions!O62),ROUND(Regressions!O62, 1), NA())</f>
        <v>11.1</v>
      </c>
      <c r="O52" s="548" t="e">
        <f>IF(ISNUMBER(Regressions!Q62),ROUND(Regressions!Q62, 1), NA())</f>
        <v>#N/A</v>
      </c>
      <c r="P52" s="544" t="e">
        <f>IF(ISNUMBER(Regressions!R62),ROUND(Regressions!R62, 1), NA())</f>
        <v>#N/A</v>
      </c>
      <c r="Q52" s="550">
        <f>IF(ISNUMBER(Regressions!S62),ROUND(Regressions!S62, 1), NA())</f>
        <v>45.5</v>
      </c>
      <c r="R52" s="546" t="e">
        <f>IF(ISNUMBER(Regressions!T62),ROUND(Regressions!T62, 1), NA())</f>
        <v>#N/A</v>
      </c>
      <c r="S52" s="547" t="e">
        <f>IF(ISNUMBER(Regressions!U62),ROUND(Regressions!U62, 1), NA())</f>
        <v>#N/A</v>
      </c>
    </row>
    <row r="53" spans="1:19" x14ac:dyDescent="0.25">
      <c r="A53" s="539" t="str">
        <f>+Introduction!$C$7</f>
        <v>South Sudan</v>
      </c>
      <c r="B53" s="540">
        <f>IF(ISBLANK(Regressions!B63), " ", Regressions!B63)</f>
        <v>2018</v>
      </c>
      <c r="C53" s="539" t="str">
        <f>HLOOKUP(Introduction!$G$4,nametranslations,26,FALSE)</f>
        <v>Urban</v>
      </c>
      <c r="D53" s="542">
        <f>IF(ISBLANK(Regressions!D63), " ", Regressions!D63)</f>
        <v>857744.3249912262</v>
      </c>
      <c r="E53" s="543" t="e">
        <f>IF(ISNUMBER(Regressions!E63),ROUND(Regressions!E63, 1), NA())</f>
        <v>#N/A</v>
      </c>
      <c r="F53" s="544">
        <f>IF(ISNUMBER(Regressions!F63),ROUND(Regressions!F63, 1), NA())</f>
        <v>64.599999999999994</v>
      </c>
      <c r="G53" s="545">
        <f>IF(ISNUMBER(Regressions!G63),ROUND(Regressions!G63, 1), NA())</f>
        <v>60.6</v>
      </c>
      <c r="H53" s="546">
        <f>IF(ISNUMBER(Regressions!H63),ROUND(Regressions!H63, 1), NA())</f>
        <v>4</v>
      </c>
      <c r="I53" s="547">
        <f>IF(ISNUMBER(Regressions!I63),ROUND(Regressions!I63, 1), NA())</f>
        <v>35.4</v>
      </c>
      <c r="J53" s="548">
        <f>IF(ISNUMBER(Regressions!K63),ROUND(Regressions!K63, 1), NA())</f>
        <v>88.9</v>
      </c>
      <c r="K53" s="544" t="e">
        <f>IF(ISNUMBER(Regressions!L63),ROUND(Regressions!L63, 1), NA())</f>
        <v>#N/A</v>
      </c>
      <c r="L53" s="549">
        <f>IF(ISNUMBER(Regressions!M63),ROUND(Regressions!M63, 1), NA())</f>
        <v>66.7</v>
      </c>
      <c r="M53" s="546">
        <f>IF(ISNUMBER(Regressions!N63),ROUND(Regressions!N63, 1), NA())</f>
        <v>22.2</v>
      </c>
      <c r="N53" s="547">
        <f>IF(ISNUMBER(Regressions!O63),ROUND(Regressions!O63, 1), NA())</f>
        <v>11.1</v>
      </c>
      <c r="O53" s="548" t="e">
        <f>IF(ISNUMBER(Regressions!Q63),ROUND(Regressions!Q63, 1), NA())</f>
        <v>#N/A</v>
      </c>
      <c r="P53" s="544" t="e">
        <f>IF(ISNUMBER(Regressions!R63),ROUND(Regressions!R63, 1), NA())</f>
        <v>#N/A</v>
      </c>
      <c r="Q53" s="550">
        <f>IF(ISNUMBER(Regressions!S63),ROUND(Regressions!S63, 1), NA())</f>
        <v>45.5</v>
      </c>
      <c r="R53" s="546" t="e">
        <f>IF(ISNUMBER(Regressions!T63),ROUND(Regressions!T63, 1), NA())</f>
        <v>#N/A</v>
      </c>
      <c r="S53" s="547" t="e">
        <f>IF(ISNUMBER(Regressions!U63),ROUND(Regressions!U63, 1), NA())</f>
        <v>#N/A</v>
      </c>
    </row>
    <row r="54" spans="1:19" x14ac:dyDescent="0.25">
      <c r="A54" s="539" t="str">
        <f>+Introduction!$C$7</f>
        <v>South Sudan</v>
      </c>
      <c r="B54" s="540">
        <f>IF(ISBLANK(Regressions!B64), " ", Regressions!B64)</f>
        <v>2019</v>
      </c>
      <c r="C54" s="539" t="str">
        <f>HLOOKUP(Introduction!$G$4,nametranslations,26,FALSE)</f>
        <v>Urban</v>
      </c>
      <c r="D54" s="542">
        <f>IF(ISBLANK(Regressions!D64), " ", Regressions!D64)</f>
        <v>883520.38321243296</v>
      </c>
      <c r="E54" s="543" t="e">
        <f>IF(ISNUMBER(Regressions!E64),ROUND(Regressions!E64, 1), NA())</f>
        <v>#N/A</v>
      </c>
      <c r="F54" s="544">
        <f>IF(ISNUMBER(Regressions!F64),ROUND(Regressions!F64, 1), NA())</f>
        <v>64.599999999999994</v>
      </c>
      <c r="G54" s="545">
        <f>IF(ISNUMBER(Regressions!G64),ROUND(Regressions!G64, 1), NA())</f>
        <v>60.6</v>
      </c>
      <c r="H54" s="546">
        <f>IF(ISNUMBER(Regressions!H64),ROUND(Regressions!H64, 1), NA())</f>
        <v>4</v>
      </c>
      <c r="I54" s="547">
        <f>IF(ISNUMBER(Regressions!I64),ROUND(Regressions!I64, 1), NA())</f>
        <v>35.4</v>
      </c>
      <c r="J54" s="548">
        <f>IF(ISNUMBER(Regressions!K64),ROUND(Regressions!K64, 1), NA())</f>
        <v>88.9</v>
      </c>
      <c r="K54" s="544" t="e">
        <f>IF(ISNUMBER(Regressions!L64),ROUND(Regressions!L64, 1), NA())</f>
        <v>#N/A</v>
      </c>
      <c r="L54" s="549">
        <f>IF(ISNUMBER(Regressions!M64),ROUND(Regressions!M64, 1), NA())</f>
        <v>66.7</v>
      </c>
      <c r="M54" s="546">
        <f>IF(ISNUMBER(Regressions!N64),ROUND(Regressions!N64, 1), NA())</f>
        <v>22.2</v>
      </c>
      <c r="N54" s="547">
        <f>IF(ISNUMBER(Regressions!O64),ROUND(Regressions!O64, 1), NA())</f>
        <v>11.1</v>
      </c>
      <c r="O54" s="548" t="e">
        <f>IF(ISNUMBER(Regressions!Q64),ROUND(Regressions!Q64, 1), NA())</f>
        <v>#N/A</v>
      </c>
      <c r="P54" s="544" t="e">
        <f>IF(ISNUMBER(Regressions!R64),ROUND(Regressions!R64, 1), NA())</f>
        <v>#N/A</v>
      </c>
      <c r="Q54" s="550">
        <f>IF(ISNUMBER(Regressions!S64),ROUND(Regressions!S64, 1), NA())</f>
        <v>45.5</v>
      </c>
      <c r="R54" s="546" t="e">
        <f>IF(ISNUMBER(Regressions!T64),ROUND(Regressions!T64, 1), NA())</f>
        <v>#N/A</v>
      </c>
      <c r="S54" s="547" t="e">
        <f>IF(ISNUMBER(Regressions!U64),ROUND(Regressions!U64, 1), NA())</f>
        <v>#N/A</v>
      </c>
    </row>
    <row r="55" spans="1:19" ht="13.5" customHeight="1" x14ac:dyDescent="0.25">
      <c r="A55" s="539" t="str">
        <f>+Introduction!$C$7</f>
        <v>South Sudan</v>
      </c>
      <c r="B55" s="540">
        <f>IF(ISBLANK(Regressions!B65), " ", Regressions!B65)</f>
        <v>2020</v>
      </c>
      <c r="C55" s="539" t="str">
        <f>HLOOKUP(Introduction!$G$4,nametranslations,26,FALSE)</f>
        <v>Urban</v>
      </c>
      <c r="D55" s="542">
        <f>IF(ISBLANK(Regressions!D65), " ", Regressions!D65)</f>
        <v>905297.13641859044</v>
      </c>
      <c r="E55" s="543" t="e">
        <f>IF(ISNUMBER(Regressions!E65),ROUND(Regressions!E65, 1), NA())</f>
        <v>#N/A</v>
      </c>
      <c r="F55" s="544">
        <f>IF(ISNUMBER(Regressions!F65),ROUND(Regressions!F65, 1), NA())</f>
        <v>64.599999999999994</v>
      </c>
      <c r="G55" s="545">
        <f>IF(ISNUMBER(Regressions!G65),ROUND(Regressions!G65, 1), NA())</f>
        <v>60.6</v>
      </c>
      <c r="H55" s="546">
        <f>IF(ISNUMBER(Regressions!H65),ROUND(Regressions!H65, 1), NA())</f>
        <v>4</v>
      </c>
      <c r="I55" s="547">
        <f>IF(ISNUMBER(Regressions!I65),ROUND(Regressions!I65, 1), NA())</f>
        <v>35.4</v>
      </c>
      <c r="J55" s="548">
        <f>IF(ISNUMBER(Regressions!K65),ROUND(Regressions!K65, 1), NA())</f>
        <v>88.9</v>
      </c>
      <c r="K55" s="544" t="e">
        <f>IF(ISNUMBER(Regressions!L65),ROUND(Regressions!L65, 1), NA())</f>
        <v>#N/A</v>
      </c>
      <c r="L55" s="549">
        <f>IF(ISNUMBER(Regressions!M65),ROUND(Regressions!M65, 1), NA())</f>
        <v>66.7</v>
      </c>
      <c r="M55" s="546">
        <f>IF(ISNUMBER(Regressions!N65),ROUND(Regressions!N65, 1), NA())</f>
        <v>22.2</v>
      </c>
      <c r="N55" s="547">
        <f>IF(ISNUMBER(Regressions!O65),ROUND(Regressions!O65, 1), NA())</f>
        <v>11.1</v>
      </c>
      <c r="O55" s="548" t="e">
        <f>IF(ISNUMBER(Regressions!Q65),ROUND(Regressions!Q65, 1), NA())</f>
        <v>#N/A</v>
      </c>
      <c r="P55" s="544" t="e">
        <f>IF(ISNUMBER(Regressions!R65),ROUND(Regressions!R65, 1), NA())</f>
        <v>#N/A</v>
      </c>
      <c r="Q55" s="550">
        <f>IF(ISNUMBER(Regressions!S65),ROUND(Regressions!S65, 1), NA())</f>
        <v>45.5</v>
      </c>
      <c r="R55" s="546" t="e">
        <f>IF(ISNUMBER(Regressions!T65),ROUND(Regressions!T65, 1), NA())</f>
        <v>#N/A</v>
      </c>
      <c r="S55" s="547" t="e">
        <f>IF(ISNUMBER(Regressions!U65),ROUND(Regressions!U65, 1), NA())</f>
        <v>#N/A</v>
      </c>
    </row>
    <row r="56" spans="1:19" x14ac:dyDescent="0.25">
      <c r="A56" s="539" t="str">
        <f>+Introduction!$C$7</f>
        <v>South Sudan</v>
      </c>
      <c r="B56" s="540">
        <f>IF(ISBLANK(Regressions!B66), " ", Regressions!B66)</f>
        <v>2021</v>
      </c>
      <c r="C56" s="539" t="str">
        <f>HLOOKUP(Introduction!$G$4,nametranslations,26,FALSE)</f>
        <v>Urban</v>
      </c>
      <c r="D56" s="542">
        <f>IF(ISBLANK(Regressions!D66), " ", Regressions!D66)</f>
        <v>922850.80171424872</v>
      </c>
      <c r="E56" s="548" t="e">
        <f>IF(ISNUMBER(Regressions!E66),ROUND(Regressions!E66, 1), NA())</f>
        <v>#N/A</v>
      </c>
      <c r="F56" s="551">
        <f>IF(ISNUMBER(Regressions!F66),ROUND(Regressions!F66, 1), NA())</f>
        <v>64.599999999999994</v>
      </c>
      <c r="G56" s="552">
        <f>IF(ISNUMBER(Regressions!G66),ROUND(Regressions!G66, 1), NA())</f>
        <v>60.6</v>
      </c>
      <c r="H56" s="546">
        <f>IF(ISNUMBER(Regressions!H66),ROUND(Regressions!H66, 1), NA())</f>
        <v>4</v>
      </c>
      <c r="I56" s="547">
        <f>IF(ISNUMBER(Regressions!I66),ROUND(Regressions!I66, 1), NA())</f>
        <v>35.4</v>
      </c>
      <c r="J56" s="548">
        <f>IF(ISNUMBER(Regressions!K66),ROUND(Regressions!K66, 1), NA())</f>
        <v>88.9</v>
      </c>
      <c r="K56" s="551" t="e">
        <f>IF(ISNUMBER(Regressions!L66),ROUND(Regressions!L66, 1), NA())</f>
        <v>#N/A</v>
      </c>
      <c r="L56" s="553">
        <f>IF(ISNUMBER(Regressions!M66),ROUND(Regressions!M66, 1), NA())</f>
        <v>66.7</v>
      </c>
      <c r="M56" s="546">
        <f>IF(ISNUMBER(Regressions!N66),ROUND(Regressions!N66, 1), NA())</f>
        <v>22.2</v>
      </c>
      <c r="N56" s="547">
        <f>IF(ISNUMBER(Regressions!O66),ROUND(Regressions!O66, 1), NA())</f>
        <v>11.1</v>
      </c>
      <c r="O56" s="548" t="e">
        <f>IF(ISNUMBER(Regressions!Q66),ROUND(Regressions!Q66, 1), NA())</f>
        <v>#N/A</v>
      </c>
      <c r="P56" s="551" t="e">
        <f>IF(ISNUMBER(Regressions!R66),ROUND(Regressions!R66, 1), NA())</f>
        <v>#N/A</v>
      </c>
      <c r="Q56" s="554">
        <f>IF(ISNUMBER(Regressions!S66),ROUND(Regressions!S66, 1), NA())</f>
        <v>45.5</v>
      </c>
      <c r="R56" s="546" t="e">
        <f>IF(ISNUMBER(Regressions!T66),ROUND(Regressions!T66, 1), NA())</f>
        <v>#N/A</v>
      </c>
      <c r="S56" s="547" t="e">
        <f>IF(ISNUMBER(Regressions!U66),ROUND(Regressions!U66, 1), NA())</f>
        <v>#N/A</v>
      </c>
    </row>
    <row r="57" spans="1:19" x14ac:dyDescent="0.25">
      <c r="A57" s="539" t="str">
        <f>+Introduction!$C$7</f>
        <v>South Sudan</v>
      </c>
      <c r="B57" s="540">
        <f>IF(ISBLANK(Regressions!B67), " ", Regressions!B67)</f>
        <v>2022</v>
      </c>
      <c r="C57" s="539" t="str">
        <f>HLOOKUP(Introduction!$G$4,nametranslations,26,FALSE)</f>
        <v>Urban</v>
      </c>
      <c r="D57" s="542">
        <f>IF(ISBLANK(Regressions!D67), " ", Regressions!D67)</f>
        <v>931524.80292160041</v>
      </c>
      <c r="E57" s="543" t="e">
        <f>IF(ISNUMBER(Regressions!E67),ROUND(Regressions!E67, 1), NA())</f>
        <v>#N/A</v>
      </c>
      <c r="F57" s="544" t="e">
        <f>IF(ISNUMBER(Regressions!F67),ROUND(Regressions!F67, 1), NA())</f>
        <v>#N/A</v>
      </c>
      <c r="G57" s="545" t="e">
        <f>IF(ISNUMBER(Regressions!G67),ROUND(Regressions!G67, 1), NA())</f>
        <v>#N/A</v>
      </c>
      <c r="H57" s="546" t="e">
        <f>IF(ISNUMBER(Regressions!H67),ROUND(Regressions!H67, 1), NA())</f>
        <v>#N/A</v>
      </c>
      <c r="I57" s="547" t="e">
        <f>IF(ISNUMBER(Regressions!I67),ROUND(Regressions!I67, 1), NA())</f>
        <v>#N/A</v>
      </c>
      <c r="J57" s="548" t="e">
        <f>IF(ISNUMBER(Regressions!K67),ROUND(Regressions!K67, 1), NA())</f>
        <v>#N/A</v>
      </c>
      <c r="K57" s="544" t="e">
        <f>IF(ISNUMBER(Regressions!L67),ROUND(Regressions!L67, 1), NA())</f>
        <v>#N/A</v>
      </c>
      <c r="L57" s="549" t="e">
        <f>IF(ISNUMBER(Regressions!M67),ROUND(Regressions!M67, 1), NA())</f>
        <v>#N/A</v>
      </c>
      <c r="M57" s="546" t="e">
        <f>IF(ISNUMBER(Regressions!N67),ROUND(Regressions!N67, 1), NA())</f>
        <v>#N/A</v>
      </c>
      <c r="N57" s="547" t="e">
        <f>IF(ISNUMBER(Regressions!O67),ROUND(Regressions!O67, 1), NA())</f>
        <v>#N/A</v>
      </c>
      <c r="O57" s="548" t="e">
        <f>IF(ISNUMBER(Regressions!Q67),ROUND(Regressions!Q67, 1), NA())</f>
        <v>#N/A</v>
      </c>
      <c r="P57" s="544" t="e">
        <f>IF(ISNUMBER(Regressions!R67),ROUND(Regressions!R67, 1), NA())</f>
        <v>#N/A</v>
      </c>
      <c r="Q57" s="550" t="e">
        <f>IF(ISNUMBER(Regressions!S67),ROUND(Regressions!S67, 1), NA())</f>
        <v>#N/A</v>
      </c>
      <c r="R57" s="546" t="e">
        <f>IF(ISNUMBER(Regressions!T67),ROUND(Regressions!T67, 1), NA())</f>
        <v>#N/A</v>
      </c>
      <c r="S57" s="547" t="e">
        <f>IF(ISNUMBER(Regressions!U67),ROUND(Regressions!U67, 1), NA())</f>
        <v>#N/A</v>
      </c>
    </row>
    <row r="58" spans="1:19" x14ac:dyDescent="0.25">
      <c r="A58" s="539" t="str">
        <f>+Introduction!$C$7</f>
        <v>South Sudan</v>
      </c>
      <c r="B58" s="540">
        <f>IF(ISBLANK(Regressions!B68), " ", Regressions!B68)</f>
        <v>2023</v>
      </c>
      <c r="C58" s="539" t="str">
        <f>HLOOKUP(Introduction!$G$4,nametranslations,26,FALSE)</f>
        <v>Urban</v>
      </c>
      <c r="D58" s="542">
        <f>IF(ISBLANK(Regressions!D68), " ", Regressions!D68)</f>
        <v>946701.15511894226</v>
      </c>
      <c r="E58" s="543" t="e">
        <f>IF(ISNUMBER(Regressions!E68),ROUND(Regressions!E68, 1), NA())</f>
        <v>#N/A</v>
      </c>
      <c r="F58" s="544" t="e">
        <f>IF(ISNUMBER(Regressions!F68),ROUND(Regressions!F68, 1), NA())</f>
        <v>#N/A</v>
      </c>
      <c r="G58" s="545" t="e">
        <f>IF(ISNUMBER(Regressions!G68),ROUND(Regressions!G68, 1), NA())</f>
        <v>#N/A</v>
      </c>
      <c r="H58" s="546" t="e">
        <f>IF(ISNUMBER(Regressions!H68),ROUND(Regressions!H68, 1), NA())</f>
        <v>#N/A</v>
      </c>
      <c r="I58" s="547" t="e">
        <f>IF(ISNUMBER(Regressions!I68),ROUND(Regressions!I68, 1), NA())</f>
        <v>#N/A</v>
      </c>
      <c r="J58" s="548" t="e">
        <f>IF(ISNUMBER(Regressions!K68),ROUND(Regressions!K68, 1), NA())</f>
        <v>#N/A</v>
      </c>
      <c r="K58" s="544" t="e">
        <f>IF(ISNUMBER(Regressions!L68),ROUND(Regressions!L68, 1), NA())</f>
        <v>#N/A</v>
      </c>
      <c r="L58" s="549" t="e">
        <f>IF(ISNUMBER(Regressions!M68),ROUND(Regressions!M68, 1), NA())</f>
        <v>#N/A</v>
      </c>
      <c r="M58" s="546" t="e">
        <f>IF(ISNUMBER(Regressions!N68),ROUND(Regressions!N68, 1), NA())</f>
        <v>#N/A</v>
      </c>
      <c r="N58" s="547" t="e">
        <f>IF(ISNUMBER(Regressions!O68),ROUND(Regressions!O68, 1), NA())</f>
        <v>#N/A</v>
      </c>
      <c r="O58" s="548" t="e">
        <f>IF(ISNUMBER(Regressions!Q68),ROUND(Regressions!Q68, 1), NA())</f>
        <v>#N/A</v>
      </c>
      <c r="P58" s="544" t="e">
        <f>IF(ISNUMBER(Regressions!R68),ROUND(Regressions!R68, 1), NA())</f>
        <v>#N/A</v>
      </c>
      <c r="Q58" s="550" t="e">
        <f>IF(ISNUMBER(Regressions!S68),ROUND(Regressions!S68, 1), NA())</f>
        <v>#N/A</v>
      </c>
      <c r="R58" s="546" t="e">
        <f>IF(ISNUMBER(Regressions!T68),ROUND(Regressions!T68, 1), NA())</f>
        <v>#N/A</v>
      </c>
      <c r="S58" s="547" t="e">
        <f>IF(ISNUMBER(Regressions!U68),ROUND(Regressions!U68, 1), NA())</f>
        <v>#N/A</v>
      </c>
    </row>
    <row r="59" spans="1:19" x14ac:dyDescent="0.25">
      <c r="A59" s="539" t="str">
        <f>+Introduction!$C$7</f>
        <v>South Sudan</v>
      </c>
      <c r="B59" s="540">
        <f>IF(ISBLANK(Regressions!B69), " ", Regressions!B69)</f>
        <v>2024</v>
      </c>
      <c r="C59" s="539" t="str">
        <f>HLOOKUP(Introduction!$G$4,nametranslations,26,FALSE)</f>
        <v>Urban</v>
      </c>
      <c r="D59" s="542">
        <f>IF(ISBLANK(Regressions!D69), " ", Regressions!D69)</f>
        <v>1000236.9360233688</v>
      </c>
      <c r="E59" s="543" t="e">
        <f>IF(ISNUMBER(Regressions!E69),ROUND(Regressions!E69, 1), NA())</f>
        <v>#N/A</v>
      </c>
      <c r="F59" s="544" t="e">
        <f>IF(ISNUMBER(Regressions!F69),ROUND(Regressions!F69, 1), NA())</f>
        <v>#N/A</v>
      </c>
      <c r="G59" s="545" t="e">
        <f>IF(ISNUMBER(Regressions!G69),ROUND(Regressions!G69, 1), NA())</f>
        <v>#N/A</v>
      </c>
      <c r="H59" s="546" t="e">
        <f>IF(ISNUMBER(Regressions!H69),ROUND(Regressions!H69, 1), NA())</f>
        <v>#N/A</v>
      </c>
      <c r="I59" s="547" t="e">
        <f>IF(ISNUMBER(Regressions!I69),ROUND(Regressions!I69, 1), NA())</f>
        <v>#N/A</v>
      </c>
      <c r="J59" s="548" t="e">
        <f>IF(ISNUMBER(Regressions!K69),ROUND(Regressions!K69, 1), NA())</f>
        <v>#N/A</v>
      </c>
      <c r="K59" s="544" t="e">
        <f>IF(ISNUMBER(Regressions!L69),ROUND(Regressions!L69, 1), NA())</f>
        <v>#N/A</v>
      </c>
      <c r="L59" s="549" t="e">
        <f>IF(ISNUMBER(Regressions!M69),ROUND(Regressions!M69, 1), NA())</f>
        <v>#N/A</v>
      </c>
      <c r="M59" s="546" t="e">
        <f>IF(ISNUMBER(Regressions!N69),ROUND(Regressions!N69, 1), NA())</f>
        <v>#N/A</v>
      </c>
      <c r="N59" s="547" t="e">
        <f>IF(ISNUMBER(Regressions!O69),ROUND(Regressions!O69, 1), NA())</f>
        <v>#N/A</v>
      </c>
      <c r="O59" s="548" t="e">
        <f>IF(ISNUMBER(Regressions!Q69),ROUND(Regressions!Q69, 1), NA())</f>
        <v>#N/A</v>
      </c>
      <c r="P59" s="544" t="e">
        <f>IF(ISNUMBER(Regressions!R69),ROUND(Regressions!R69, 1), NA())</f>
        <v>#N/A</v>
      </c>
      <c r="Q59" s="550" t="e">
        <f>IF(ISNUMBER(Regressions!S69),ROUND(Regressions!S69, 1), NA())</f>
        <v>#N/A</v>
      </c>
      <c r="R59" s="546" t="e">
        <f>IF(ISNUMBER(Regressions!T69),ROUND(Regressions!T69, 1), NA())</f>
        <v>#N/A</v>
      </c>
      <c r="S59" s="547" t="e">
        <f>IF(ISNUMBER(Regressions!U69),ROUND(Regressions!U69, 1), NA())</f>
        <v>#N/A</v>
      </c>
    </row>
    <row r="60" spans="1:19" x14ac:dyDescent="0.25">
      <c r="A60" s="555" t="str">
        <f>+Introduction!$C$7</f>
        <v>South Sudan</v>
      </c>
      <c r="B60" s="556">
        <f>IF(ISBLANK(Regressions!B70), " ", Regressions!B70)</f>
        <v>2025</v>
      </c>
      <c r="C60" s="555" t="str">
        <f>HLOOKUP(Introduction!$G$4,nametranslations,26,FALSE)</f>
        <v>Urban</v>
      </c>
      <c r="D60" s="557">
        <f>IF(ISBLANK(Regressions!D70), " ", Regressions!D70)</f>
        <v>1106775.7758309173</v>
      </c>
      <c r="E60" s="558" t="e">
        <f>IF(ISNUMBER(Regressions!E70),ROUND(Regressions!E70, 1), NA())</f>
        <v>#N/A</v>
      </c>
      <c r="F60" s="559" t="e">
        <f>IF(ISNUMBER(Regressions!F70),ROUND(Regressions!F70, 1), NA())</f>
        <v>#N/A</v>
      </c>
      <c r="G60" s="560" t="e">
        <f>IF(ISNUMBER(Regressions!G70),ROUND(Regressions!G70, 1), NA())</f>
        <v>#N/A</v>
      </c>
      <c r="H60" s="561" t="e">
        <f>IF(ISNUMBER(Regressions!H70),ROUND(Regressions!H70, 1), NA())</f>
        <v>#N/A</v>
      </c>
      <c r="I60" s="562" t="e">
        <f>IF(ISNUMBER(Regressions!I70),ROUND(Regressions!I70, 1), NA())</f>
        <v>#N/A</v>
      </c>
      <c r="J60" s="563" t="e">
        <f>IF(ISNUMBER(Regressions!K70),ROUND(Regressions!K70, 1), NA())</f>
        <v>#N/A</v>
      </c>
      <c r="K60" s="559" t="e">
        <f>IF(ISNUMBER(Regressions!L70),ROUND(Regressions!L70, 1), NA())</f>
        <v>#N/A</v>
      </c>
      <c r="L60" s="564" t="e">
        <f>IF(ISNUMBER(Regressions!M70),ROUND(Regressions!M70, 1), NA())</f>
        <v>#N/A</v>
      </c>
      <c r="M60" s="561" t="e">
        <f>IF(ISNUMBER(Regressions!N70),ROUND(Regressions!N70, 1), NA())</f>
        <v>#N/A</v>
      </c>
      <c r="N60" s="562" t="e">
        <f>IF(ISNUMBER(Regressions!O70),ROUND(Regressions!O70, 1), NA())</f>
        <v>#N/A</v>
      </c>
      <c r="O60" s="563" t="e">
        <f>IF(ISNUMBER(Regressions!Q70),ROUND(Regressions!Q70, 1), NA())</f>
        <v>#N/A</v>
      </c>
      <c r="P60" s="559" t="e">
        <f>IF(ISNUMBER(Regressions!R70),ROUND(Regressions!R70, 1), NA())</f>
        <v>#N/A</v>
      </c>
      <c r="Q60" s="565" t="e">
        <f>IF(ISNUMBER(Regressions!S70),ROUND(Regressions!S70, 1), NA())</f>
        <v>#N/A</v>
      </c>
      <c r="R60" s="561" t="e">
        <f>IF(ISNUMBER(Regressions!T70),ROUND(Regressions!T70, 1), NA())</f>
        <v>#N/A</v>
      </c>
      <c r="S60" s="562" t="e">
        <f>IF(ISNUMBER(Regressions!U70),ROUND(Regressions!U70, 1), NA())</f>
        <v>#N/A</v>
      </c>
    </row>
    <row r="61" spans="1:19" hidden="1" x14ac:dyDescent="0.25">
      <c r="A61" s="539" t="str">
        <f>+Introduction!$C$7</f>
        <v>South Sudan</v>
      </c>
      <c r="B61" s="540">
        <f>IF(ISBLANK(Regressions!B71), " ", Regressions!B71)</f>
        <v>2026</v>
      </c>
      <c r="C61" s="539" t="str">
        <f>HLOOKUP(Introduction!$G$4,nametranslations,26,FALSE)</f>
        <v>Urban</v>
      </c>
      <c r="D61" s="542" t="str">
        <f>IF(ISBLANK(Regressions!D71), " ", Regressions!D71)</f>
        <v xml:space="preserve"> </v>
      </c>
      <c r="E61" s="543" t="e">
        <f>IF(ISNUMBER(Regressions!E71),ROUND(Regressions!E71, 1), NA())</f>
        <v>#N/A</v>
      </c>
      <c r="F61" s="544" t="e">
        <f>IF(ISNUMBER(Regressions!F71),ROUND(Regressions!F71, 1), NA())</f>
        <v>#N/A</v>
      </c>
      <c r="G61" s="545" t="e">
        <f>IF(ISNUMBER(Regressions!G71),ROUND(Regressions!G71, 1), NA())</f>
        <v>#N/A</v>
      </c>
      <c r="H61" s="546" t="e">
        <f>IF(ISNUMBER(Regressions!H71),ROUND(Regressions!H71, 1), NA())</f>
        <v>#N/A</v>
      </c>
      <c r="I61" s="547" t="e">
        <f>IF(ISNUMBER(Regressions!I71),ROUND(Regressions!I71, 1), NA())</f>
        <v>#N/A</v>
      </c>
      <c r="J61" s="548" t="e">
        <f>IF(ISNUMBER(Regressions!K71),ROUND(Regressions!K71, 1), NA())</f>
        <v>#N/A</v>
      </c>
      <c r="K61" s="544" t="e">
        <f>IF(ISNUMBER(Regressions!L71),ROUND(Regressions!L71, 1), NA())</f>
        <v>#N/A</v>
      </c>
      <c r="L61" s="549" t="e">
        <f>IF(ISNUMBER(Regressions!M71),ROUND(Regressions!M71, 1), NA())</f>
        <v>#N/A</v>
      </c>
      <c r="M61" s="546" t="e">
        <f>IF(ISNUMBER(Regressions!N71),ROUND(Regressions!N71, 1), NA())</f>
        <v>#N/A</v>
      </c>
      <c r="N61" s="547" t="e">
        <f>IF(ISNUMBER(Regressions!O71),ROUND(Regressions!O71, 1), NA())</f>
        <v>#N/A</v>
      </c>
      <c r="O61" s="548" t="e">
        <f>IF(ISNUMBER(Regressions!Q71),ROUND(Regressions!Q71, 1), NA())</f>
        <v>#N/A</v>
      </c>
      <c r="P61" s="544" t="e">
        <f>IF(ISNUMBER(Regressions!R71),ROUND(Regressions!R71, 1), NA())</f>
        <v>#N/A</v>
      </c>
      <c r="Q61" s="550" t="e">
        <f>IF(ISNUMBER(Regressions!S71),ROUND(Regressions!S71, 1), NA())</f>
        <v>#N/A</v>
      </c>
      <c r="R61" s="546" t="e">
        <f>IF(ISNUMBER(Regressions!T71),ROUND(Regressions!T71, 1), NA())</f>
        <v>#N/A</v>
      </c>
      <c r="S61" s="547" t="e">
        <f>IF(ISNUMBER(Regressions!U71),ROUND(Regressions!U71, 1), NA())</f>
        <v>#N/A</v>
      </c>
    </row>
    <row r="62" spans="1:19" hidden="1" x14ac:dyDescent="0.25">
      <c r="A62" s="539" t="str">
        <f>+Introduction!$C$7</f>
        <v>South Sudan</v>
      </c>
      <c r="B62" s="540">
        <f>IF(ISBLANK(Regressions!B72), " ", Regressions!B72)</f>
        <v>2027</v>
      </c>
      <c r="C62" s="539" t="str">
        <f>HLOOKUP(Introduction!$G$4,nametranslations,26,FALSE)</f>
        <v>Urban</v>
      </c>
      <c r="D62" s="542" t="str">
        <f>IF(ISBLANK(Regressions!D72), " ", Regressions!D72)</f>
        <v xml:space="preserve"> </v>
      </c>
      <c r="E62" s="543" t="e">
        <f>IF(ISNUMBER(Regressions!E72),ROUND(Regressions!E72, 1), NA())</f>
        <v>#N/A</v>
      </c>
      <c r="F62" s="544" t="e">
        <f>IF(ISNUMBER(Regressions!F72),ROUND(Regressions!F72, 1), NA())</f>
        <v>#N/A</v>
      </c>
      <c r="G62" s="545" t="e">
        <f>IF(ISNUMBER(Regressions!G72),ROUND(Regressions!G72, 1), NA())</f>
        <v>#N/A</v>
      </c>
      <c r="H62" s="546" t="e">
        <f>IF(ISNUMBER(Regressions!H72),ROUND(Regressions!H72, 1), NA())</f>
        <v>#N/A</v>
      </c>
      <c r="I62" s="547" t="e">
        <f>IF(ISNUMBER(Regressions!I72),ROUND(Regressions!I72, 1), NA())</f>
        <v>#N/A</v>
      </c>
      <c r="J62" s="548" t="e">
        <f>IF(ISNUMBER(Regressions!K72),ROUND(Regressions!K72, 1), NA())</f>
        <v>#N/A</v>
      </c>
      <c r="K62" s="544" t="e">
        <f>IF(ISNUMBER(Regressions!L72),ROUND(Regressions!L72, 1), NA())</f>
        <v>#N/A</v>
      </c>
      <c r="L62" s="549" t="e">
        <f>IF(ISNUMBER(Regressions!M72),ROUND(Regressions!M72, 1), NA())</f>
        <v>#N/A</v>
      </c>
      <c r="M62" s="546" t="e">
        <f>IF(ISNUMBER(Regressions!N72),ROUND(Regressions!N72, 1), NA())</f>
        <v>#N/A</v>
      </c>
      <c r="N62" s="547" t="e">
        <f>IF(ISNUMBER(Regressions!O72),ROUND(Regressions!O72, 1), NA())</f>
        <v>#N/A</v>
      </c>
      <c r="O62" s="548" t="e">
        <f>IF(ISNUMBER(Regressions!Q72),ROUND(Regressions!Q72, 1), NA())</f>
        <v>#N/A</v>
      </c>
      <c r="P62" s="544" t="e">
        <f>IF(ISNUMBER(Regressions!R72),ROUND(Regressions!R72, 1), NA())</f>
        <v>#N/A</v>
      </c>
      <c r="Q62" s="550" t="e">
        <f>IF(ISNUMBER(Regressions!S72),ROUND(Regressions!S72, 1), NA())</f>
        <v>#N/A</v>
      </c>
      <c r="R62" s="546" t="e">
        <f>IF(ISNUMBER(Regressions!T72),ROUND(Regressions!T72, 1), NA())</f>
        <v>#N/A</v>
      </c>
      <c r="S62" s="547" t="e">
        <f>IF(ISNUMBER(Regressions!U72),ROUND(Regressions!U72, 1), NA())</f>
        <v>#N/A</v>
      </c>
    </row>
    <row r="63" spans="1:19" hidden="1" x14ac:dyDescent="0.25">
      <c r="A63" s="539" t="str">
        <f>+Introduction!$C$7</f>
        <v>South Sudan</v>
      </c>
      <c r="B63" s="540">
        <f>IF(ISBLANK(Regressions!B73), " ", Regressions!B73)</f>
        <v>2028</v>
      </c>
      <c r="C63" s="539" t="str">
        <f>HLOOKUP(Introduction!$G$4,nametranslations,26,FALSE)</f>
        <v>Urban</v>
      </c>
      <c r="D63" s="542" t="str">
        <f>IF(ISBLANK(Regressions!D73), " ", Regressions!D73)</f>
        <v xml:space="preserve"> </v>
      </c>
      <c r="E63" s="543" t="e">
        <f>IF(ISNUMBER(Regressions!E73),ROUND(Regressions!E73, 1), NA())</f>
        <v>#N/A</v>
      </c>
      <c r="F63" s="544" t="e">
        <f>IF(ISNUMBER(Regressions!F73),ROUND(Regressions!F73, 1), NA())</f>
        <v>#N/A</v>
      </c>
      <c r="G63" s="545" t="e">
        <f>IF(ISNUMBER(Regressions!G73),ROUND(Regressions!G73, 1), NA())</f>
        <v>#N/A</v>
      </c>
      <c r="H63" s="546" t="e">
        <f>IF(ISNUMBER(Regressions!H73),ROUND(Regressions!H73, 1), NA())</f>
        <v>#N/A</v>
      </c>
      <c r="I63" s="547" t="e">
        <f>IF(ISNUMBER(Regressions!I73),ROUND(Regressions!I73, 1), NA())</f>
        <v>#N/A</v>
      </c>
      <c r="J63" s="548" t="e">
        <f>IF(ISNUMBER(Regressions!K73),ROUND(Regressions!K73, 1), NA())</f>
        <v>#N/A</v>
      </c>
      <c r="K63" s="544" t="e">
        <f>IF(ISNUMBER(Regressions!L73),ROUND(Regressions!L73, 1), NA())</f>
        <v>#N/A</v>
      </c>
      <c r="L63" s="549" t="e">
        <f>IF(ISNUMBER(Regressions!M73),ROUND(Regressions!M73, 1), NA())</f>
        <v>#N/A</v>
      </c>
      <c r="M63" s="546" t="e">
        <f>IF(ISNUMBER(Regressions!N73),ROUND(Regressions!N73, 1), NA())</f>
        <v>#N/A</v>
      </c>
      <c r="N63" s="547" t="e">
        <f>IF(ISNUMBER(Regressions!O73),ROUND(Regressions!O73, 1), NA())</f>
        <v>#N/A</v>
      </c>
      <c r="O63" s="548" t="e">
        <f>IF(ISNUMBER(Regressions!Q73),ROUND(Regressions!Q73, 1), NA())</f>
        <v>#N/A</v>
      </c>
      <c r="P63" s="544" t="e">
        <f>IF(ISNUMBER(Regressions!R73),ROUND(Regressions!R73, 1), NA())</f>
        <v>#N/A</v>
      </c>
      <c r="Q63" s="550" t="e">
        <f>IF(ISNUMBER(Regressions!S73),ROUND(Regressions!S73, 1), NA())</f>
        <v>#N/A</v>
      </c>
      <c r="R63" s="546" t="e">
        <f>IF(ISNUMBER(Regressions!T73),ROUND(Regressions!T73, 1), NA())</f>
        <v>#N/A</v>
      </c>
      <c r="S63" s="547" t="e">
        <f>IF(ISNUMBER(Regressions!U73),ROUND(Regressions!U73, 1), NA())</f>
        <v>#N/A</v>
      </c>
    </row>
    <row r="64" spans="1:19" hidden="1" x14ac:dyDescent="0.25">
      <c r="A64" s="539" t="str">
        <f>+Introduction!$C$7</f>
        <v>South Sudan</v>
      </c>
      <c r="B64" s="540">
        <f>IF(ISBLANK(Regressions!B74), " ", Regressions!B74)</f>
        <v>2029</v>
      </c>
      <c r="C64" s="539" t="str">
        <f>HLOOKUP(Introduction!$G$4,nametranslations,26,FALSE)</f>
        <v>Urban</v>
      </c>
      <c r="D64" s="542" t="str">
        <f>IF(ISBLANK(Regressions!D74), " ", Regressions!D74)</f>
        <v xml:space="preserve"> </v>
      </c>
      <c r="E64" s="543" t="e">
        <f>IF(ISNUMBER(Regressions!E74),ROUND(Regressions!E74, 1), NA())</f>
        <v>#N/A</v>
      </c>
      <c r="F64" s="544" t="e">
        <f>IF(ISNUMBER(Regressions!F74),ROUND(Regressions!F74, 1), NA())</f>
        <v>#N/A</v>
      </c>
      <c r="G64" s="545" t="e">
        <f>IF(ISNUMBER(Regressions!G74),ROUND(Regressions!G74, 1), NA())</f>
        <v>#N/A</v>
      </c>
      <c r="H64" s="546" t="e">
        <f>IF(ISNUMBER(Regressions!H74),ROUND(Regressions!H74, 1), NA())</f>
        <v>#N/A</v>
      </c>
      <c r="I64" s="547" t="e">
        <f>IF(ISNUMBER(Regressions!I74),ROUND(Regressions!I74, 1), NA())</f>
        <v>#N/A</v>
      </c>
      <c r="J64" s="548" t="e">
        <f>IF(ISNUMBER(Regressions!K74),ROUND(Regressions!K74, 1), NA())</f>
        <v>#N/A</v>
      </c>
      <c r="K64" s="544" t="e">
        <f>IF(ISNUMBER(Regressions!L74),ROUND(Regressions!L74, 1), NA())</f>
        <v>#N/A</v>
      </c>
      <c r="L64" s="549" t="e">
        <f>IF(ISNUMBER(Regressions!M74),ROUND(Regressions!M74, 1), NA())</f>
        <v>#N/A</v>
      </c>
      <c r="M64" s="546" t="e">
        <f>IF(ISNUMBER(Regressions!N74),ROUND(Regressions!N74, 1), NA())</f>
        <v>#N/A</v>
      </c>
      <c r="N64" s="547" t="e">
        <f>IF(ISNUMBER(Regressions!O74),ROUND(Regressions!O74, 1), NA())</f>
        <v>#N/A</v>
      </c>
      <c r="O64" s="548" t="e">
        <f>IF(ISNUMBER(Regressions!Q74),ROUND(Regressions!Q74, 1), NA())</f>
        <v>#N/A</v>
      </c>
      <c r="P64" s="544" t="e">
        <f>IF(ISNUMBER(Regressions!R74),ROUND(Regressions!R74, 1), NA())</f>
        <v>#N/A</v>
      </c>
      <c r="Q64" s="550" t="e">
        <f>IF(ISNUMBER(Regressions!S74),ROUND(Regressions!S74, 1), NA())</f>
        <v>#N/A</v>
      </c>
      <c r="R64" s="546" t="e">
        <f>IF(ISNUMBER(Regressions!T74),ROUND(Regressions!T74, 1), NA())</f>
        <v>#N/A</v>
      </c>
      <c r="S64" s="547" t="e">
        <f>IF(ISNUMBER(Regressions!U74),ROUND(Regressions!U74, 1), NA())</f>
        <v>#N/A</v>
      </c>
    </row>
    <row r="65" spans="1:19" hidden="1" x14ac:dyDescent="0.25">
      <c r="A65" s="539" t="str">
        <f>+Introduction!$C$7</f>
        <v>South Sudan</v>
      </c>
      <c r="B65" s="540">
        <f>IF(ISBLANK(Regressions!B75), " ", Regressions!B75)</f>
        <v>2030</v>
      </c>
      <c r="C65" s="539" t="str">
        <f>HLOOKUP(Introduction!$G$4,nametranslations,26,FALSE)</f>
        <v>Urban</v>
      </c>
      <c r="D65" s="542" t="str">
        <f>IF(ISBLANK(Regressions!D75), " ", Regressions!D75)</f>
        <v xml:space="preserve"> </v>
      </c>
      <c r="E65" s="543" t="e">
        <f>IF(ISNUMBER(Regressions!E75),ROUND(Regressions!E75, 1), NA())</f>
        <v>#N/A</v>
      </c>
      <c r="F65" s="544" t="e">
        <f>IF(ISNUMBER(Regressions!F75),ROUND(Regressions!F75, 1), NA())</f>
        <v>#N/A</v>
      </c>
      <c r="G65" s="545" t="e">
        <f>IF(ISNUMBER(Regressions!G75),ROUND(Regressions!G75, 1), NA())</f>
        <v>#N/A</v>
      </c>
      <c r="H65" s="546" t="e">
        <f>IF(ISNUMBER(Regressions!H75),ROUND(Regressions!H75, 1), NA())</f>
        <v>#N/A</v>
      </c>
      <c r="I65" s="547" t="e">
        <f>IF(ISNUMBER(Regressions!I75),ROUND(Regressions!I75, 1), NA())</f>
        <v>#N/A</v>
      </c>
      <c r="J65" s="548" t="e">
        <f>IF(ISNUMBER(Regressions!K75),ROUND(Regressions!K75, 1), NA())</f>
        <v>#N/A</v>
      </c>
      <c r="K65" s="544" t="e">
        <f>IF(ISNUMBER(Regressions!L75),ROUND(Regressions!L75, 1), NA())</f>
        <v>#N/A</v>
      </c>
      <c r="L65" s="549" t="e">
        <f>IF(ISNUMBER(Regressions!M75),ROUND(Regressions!M75, 1), NA())</f>
        <v>#N/A</v>
      </c>
      <c r="M65" s="546" t="e">
        <f>IF(ISNUMBER(Regressions!N75),ROUND(Regressions!N75, 1), NA())</f>
        <v>#N/A</v>
      </c>
      <c r="N65" s="547" t="e">
        <f>IF(ISNUMBER(Regressions!O75),ROUND(Regressions!O75, 1), NA())</f>
        <v>#N/A</v>
      </c>
      <c r="O65" s="548" t="e">
        <f>IF(ISNUMBER(Regressions!Q75),ROUND(Regressions!Q75, 1), NA())</f>
        <v>#N/A</v>
      </c>
      <c r="P65" s="544" t="e">
        <f>IF(ISNUMBER(Regressions!R75),ROUND(Regressions!R75, 1), NA())</f>
        <v>#N/A</v>
      </c>
      <c r="Q65" s="550" t="e">
        <f>IF(ISNUMBER(Regressions!S75),ROUND(Regressions!S75, 1), NA())</f>
        <v>#N/A</v>
      </c>
      <c r="R65" s="546" t="e">
        <f>IF(ISNUMBER(Regressions!T75),ROUND(Regressions!T75, 1), NA())</f>
        <v>#N/A</v>
      </c>
      <c r="S65" s="547" t="e">
        <f>IF(ISNUMBER(Regressions!U75),ROUND(Regressions!U75, 1), NA())</f>
        <v>#N/A</v>
      </c>
    </row>
    <row r="66" spans="1:19" x14ac:dyDescent="0.25">
      <c r="A66" s="539" t="str">
        <f>+Introduction!$C$7</f>
        <v>South Sudan</v>
      </c>
      <c r="B66" s="540">
        <f>IF(ISBLANK(Regressions!B76), " ", Regressions!B76)</f>
        <v>2000</v>
      </c>
      <c r="C66" s="539" t="str">
        <f>HLOOKUP(Introduction!$G$4,nametranslations,25,FALSE)</f>
        <v>Rural</v>
      </c>
      <c r="D66" s="542" t="str">
        <f>IF(ISBLANK(Regressions!D76), " ", Regressions!D76)</f>
        <v xml:space="preserve"> </v>
      </c>
      <c r="E66" s="543" t="e">
        <f>IF(ISNUMBER(Regressions!E76),ROUND(Regressions!E76, 1), NA())</f>
        <v>#N/A</v>
      </c>
      <c r="F66" s="544" t="e">
        <f>IF(ISNUMBER(Regressions!F76),ROUND(Regressions!F76, 1), NA())</f>
        <v>#N/A</v>
      </c>
      <c r="G66" s="545" t="e">
        <f>IF(ISNUMBER(Regressions!G76),ROUND(Regressions!G76, 1), NA())</f>
        <v>#N/A</v>
      </c>
      <c r="H66" s="546" t="e">
        <f>IF(ISNUMBER(Regressions!H76),ROUND(Regressions!H76, 1), NA())</f>
        <v>#N/A</v>
      </c>
      <c r="I66" s="547" t="e">
        <f>IF(ISNUMBER(Regressions!I76),ROUND(Regressions!I76, 1), NA())</f>
        <v>#N/A</v>
      </c>
      <c r="J66" s="548" t="e">
        <f>IF(ISNUMBER(Regressions!K76),ROUND(Regressions!K76, 1), NA())</f>
        <v>#N/A</v>
      </c>
      <c r="K66" s="544" t="e">
        <f>IF(ISNUMBER(Regressions!L76),ROUND(Regressions!L76, 1), NA())</f>
        <v>#N/A</v>
      </c>
      <c r="L66" s="549" t="e">
        <f>IF(ISNUMBER(Regressions!M76),ROUND(Regressions!M76, 1), NA())</f>
        <v>#N/A</v>
      </c>
      <c r="M66" s="546" t="e">
        <f>IF(ISNUMBER(Regressions!N76),ROUND(Regressions!N76, 1), NA())</f>
        <v>#N/A</v>
      </c>
      <c r="N66" s="547" t="e">
        <f>IF(ISNUMBER(Regressions!O76),ROUND(Regressions!O76, 1), NA())</f>
        <v>#N/A</v>
      </c>
      <c r="O66" s="548" t="e">
        <f>IF(ISNUMBER(Regressions!Q76),ROUND(Regressions!Q76, 1), NA())</f>
        <v>#N/A</v>
      </c>
      <c r="P66" s="544" t="e">
        <f>IF(ISNUMBER(Regressions!R76),ROUND(Regressions!R76, 1), NA())</f>
        <v>#N/A</v>
      </c>
      <c r="Q66" s="550" t="e">
        <f>IF(ISNUMBER(Regressions!S76),ROUND(Regressions!S76, 1), NA())</f>
        <v>#N/A</v>
      </c>
      <c r="R66" s="546" t="e">
        <f>IF(ISNUMBER(Regressions!T76),ROUND(Regressions!T76, 1), NA())</f>
        <v>#N/A</v>
      </c>
      <c r="S66" s="547" t="e">
        <f>IF(ISNUMBER(Regressions!U76),ROUND(Regressions!U76, 1), NA())</f>
        <v>#N/A</v>
      </c>
    </row>
    <row r="67" spans="1:19" x14ac:dyDescent="0.25">
      <c r="A67" s="539" t="str">
        <f>+Introduction!$C$7</f>
        <v>South Sudan</v>
      </c>
      <c r="B67" s="540">
        <f>IF(ISBLANK(Regressions!B77), " ", Regressions!B77)</f>
        <v>2001</v>
      </c>
      <c r="C67" s="539" t="str">
        <f>HLOOKUP(Introduction!$G$4,nametranslations,25,FALSE)</f>
        <v>Rural</v>
      </c>
      <c r="D67" s="542" t="str">
        <f>IF(ISBLANK(Regressions!D77), " ", Regressions!D77)</f>
        <v xml:space="preserve"> </v>
      </c>
      <c r="E67" s="543" t="e">
        <f>IF(ISNUMBER(Regressions!E77),ROUND(Regressions!E77, 1), NA())</f>
        <v>#N/A</v>
      </c>
      <c r="F67" s="544" t="e">
        <f>IF(ISNUMBER(Regressions!F77),ROUND(Regressions!F77, 1), NA())</f>
        <v>#N/A</v>
      </c>
      <c r="G67" s="545" t="e">
        <f>IF(ISNUMBER(Regressions!G77),ROUND(Regressions!G77, 1), NA())</f>
        <v>#N/A</v>
      </c>
      <c r="H67" s="546" t="e">
        <f>IF(ISNUMBER(Regressions!H77),ROUND(Regressions!H77, 1), NA())</f>
        <v>#N/A</v>
      </c>
      <c r="I67" s="547" t="e">
        <f>IF(ISNUMBER(Regressions!I77),ROUND(Regressions!I77, 1), NA())</f>
        <v>#N/A</v>
      </c>
      <c r="J67" s="548" t="e">
        <f>IF(ISNUMBER(Regressions!K77),ROUND(Regressions!K77, 1), NA())</f>
        <v>#N/A</v>
      </c>
      <c r="K67" s="544" t="e">
        <f>IF(ISNUMBER(Regressions!L77),ROUND(Regressions!L77, 1), NA())</f>
        <v>#N/A</v>
      </c>
      <c r="L67" s="549" t="e">
        <f>IF(ISNUMBER(Regressions!M77),ROUND(Regressions!M77, 1), NA())</f>
        <v>#N/A</v>
      </c>
      <c r="M67" s="546" t="e">
        <f>IF(ISNUMBER(Regressions!N77),ROUND(Regressions!N77, 1), NA())</f>
        <v>#N/A</v>
      </c>
      <c r="N67" s="547" t="e">
        <f>IF(ISNUMBER(Regressions!O77),ROUND(Regressions!O77, 1), NA())</f>
        <v>#N/A</v>
      </c>
      <c r="O67" s="548" t="e">
        <f>IF(ISNUMBER(Regressions!Q77),ROUND(Regressions!Q77, 1), NA())</f>
        <v>#N/A</v>
      </c>
      <c r="P67" s="544" t="e">
        <f>IF(ISNUMBER(Regressions!R77),ROUND(Regressions!R77, 1), NA())</f>
        <v>#N/A</v>
      </c>
      <c r="Q67" s="550" t="e">
        <f>IF(ISNUMBER(Regressions!S77),ROUND(Regressions!S77, 1), NA())</f>
        <v>#N/A</v>
      </c>
      <c r="R67" s="546" t="e">
        <f>IF(ISNUMBER(Regressions!T77),ROUND(Regressions!T77, 1), NA())</f>
        <v>#N/A</v>
      </c>
      <c r="S67" s="547" t="e">
        <f>IF(ISNUMBER(Regressions!U77),ROUND(Regressions!U77, 1), NA())</f>
        <v>#N/A</v>
      </c>
    </row>
    <row r="68" spans="1:19" x14ac:dyDescent="0.25">
      <c r="A68" s="539" t="str">
        <f>+Introduction!$C$7</f>
        <v>South Sudan</v>
      </c>
      <c r="B68" s="540">
        <f>IF(ISBLANK(Regressions!B78), " ", Regressions!B78)</f>
        <v>2002</v>
      </c>
      <c r="C68" s="539" t="str">
        <f>HLOOKUP(Introduction!$G$4,nametranslations,25,FALSE)</f>
        <v>Rural</v>
      </c>
      <c r="D68" s="542" t="str">
        <f>IF(ISBLANK(Regressions!D78), " ", Regressions!D78)</f>
        <v xml:space="preserve"> </v>
      </c>
      <c r="E68" s="543" t="e">
        <f>IF(ISNUMBER(Regressions!E78),ROUND(Regressions!E78, 1), NA())</f>
        <v>#N/A</v>
      </c>
      <c r="F68" s="544" t="e">
        <f>IF(ISNUMBER(Regressions!F78),ROUND(Regressions!F78, 1), NA())</f>
        <v>#N/A</v>
      </c>
      <c r="G68" s="545" t="e">
        <f>IF(ISNUMBER(Regressions!G78),ROUND(Regressions!G78, 1), NA())</f>
        <v>#N/A</v>
      </c>
      <c r="H68" s="546" t="e">
        <f>IF(ISNUMBER(Regressions!H78),ROUND(Regressions!H78, 1), NA())</f>
        <v>#N/A</v>
      </c>
      <c r="I68" s="547" t="e">
        <f>IF(ISNUMBER(Regressions!I78),ROUND(Regressions!I78, 1), NA())</f>
        <v>#N/A</v>
      </c>
      <c r="J68" s="548" t="e">
        <f>IF(ISNUMBER(Regressions!K78),ROUND(Regressions!K78, 1), NA())</f>
        <v>#N/A</v>
      </c>
      <c r="K68" s="544" t="e">
        <f>IF(ISNUMBER(Regressions!L78),ROUND(Regressions!L78, 1), NA())</f>
        <v>#N/A</v>
      </c>
      <c r="L68" s="549" t="e">
        <f>IF(ISNUMBER(Regressions!M78),ROUND(Regressions!M78, 1), NA())</f>
        <v>#N/A</v>
      </c>
      <c r="M68" s="546" t="e">
        <f>IF(ISNUMBER(Regressions!N78),ROUND(Regressions!N78, 1), NA())</f>
        <v>#N/A</v>
      </c>
      <c r="N68" s="547" t="e">
        <f>IF(ISNUMBER(Regressions!O78),ROUND(Regressions!O78, 1), NA())</f>
        <v>#N/A</v>
      </c>
      <c r="O68" s="548" t="e">
        <f>IF(ISNUMBER(Regressions!Q78),ROUND(Regressions!Q78, 1), NA())</f>
        <v>#N/A</v>
      </c>
      <c r="P68" s="544" t="e">
        <f>IF(ISNUMBER(Regressions!R78),ROUND(Regressions!R78, 1), NA())</f>
        <v>#N/A</v>
      </c>
      <c r="Q68" s="550" t="e">
        <f>IF(ISNUMBER(Regressions!S78),ROUND(Regressions!S78, 1), NA())</f>
        <v>#N/A</v>
      </c>
      <c r="R68" s="546" t="e">
        <f>IF(ISNUMBER(Regressions!T78),ROUND(Regressions!T78, 1), NA())</f>
        <v>#N/A</v>
      </c>
      <c r="S68" s="547" t="e">
        <f>IF(ISNUMBER(Regressions!U78),ROUND(Regressions!U78, 1), NA())</f>
        <v>#N/A</v>
      </c>
    </row>
    <row r="69" spans="1:19" x14ac:dyDescent="0.25">
      <c r="A69" s="539" t="str">
        <f>+Introduction!$C$7</f>
        <v>South Sudan</v>
      </c>
      <c r="B69" s="540">
        <f>IF(ISBLANK(Regressions!B79), " ", Regressions!B79)</f>
        <v>2003</v>
      </c>
      <c r="C69" s="539" t="str">
        <f>HLOOKUP(Introduction!$G$4,nametranslations,25,FALSE)</f>
        <v>Rural</v>
      </c>
      <c r="D69" s="542" t="str">
        <f>IF(ISBLANK(Regressions!D79), " ", Regressions!D79)</f>
        <v xml:space="preserve"> </v>
      </c>
      <c r="E69" s="543" t="e">
        <f>IF(ISNUMBER(Regressions!E79),ROUND(Regressions!E79, 1), NA())</f>
        <v>#N/A</v>
      </c>
      <c r="F69" s="544" t="e">
        <f>IF(ISNUMBER(Regressions!F79),ROUND(Regressions!F79, 1), NA())</f>
        <v>#N/A</v>
      </c>
      <c r="G69" s="545" t="e">
        <f>IF(ISNUMBER(Regressions!G79),ROUND(Regressions!G79, 1), NA())</f>
        <v>#N/A</v>
      </c>
      <c r="H69" s="546" t="e">
        <f>IF(ISNUMBER(Regressions!H79),ROUND(Regressions!H79, 1), NA())</f>
        <v>#N/A</v>
      </c>
      <c r="I69" s="547" t="e">
        <f>IF(ISNUMBER(Regressions!I79),ROUND(Regressions!I79, 1), NA())</f>
        <v>#N/A</v>
      </c>
      <c r="J69" s="548" t="e">
        <f>IF(ISNUMBER(Regressions!K79),ROUND(Regressions!K79, 1), NA())</f>
        <v>#N/A</v>
      </c>
      <c r="K69" s="544" t="e">
        <f>IF(ISNUMBER(Regressions!L79),ROUND(Regressions!L79, 1), NA())</f>
        <v>#N/A</v>
      </c>
      <c r="L69" s="549" t="e">
        <f>IF(ISNUMBER(Regressions!M79),ROUND(Regressions!M79, 1), NA())</f>
        <v>#N/A</v>
      </c>
      <c r="M69" s="546" t="e">
        <f>IF(ISNUMBER(Regressions!N79),ROUND(Regressions!N79, 1), NA())</f>
        <v>#N/A</v>
      </c>
      <c r="N69" s="547" t="e">
        <f>IF(ISNUMBER(Regressions!O79),ROUND(Regressions!O79, 1), NA())</f>
        <v>#N/A</v>
      </c>
      <c r="O69" s="548" t="e">
        <f>IF(ISNUMBER(Regressions!Q79),ROUND(Regressions!Q79, 1), NA())</f>
        <v>#N/A</v>
      </c>
      <c r="P69" s="544" t="e">
        <f>IF(ISNUMBER(Regressions!R79),ROUND(Regressions!R79, 1), NA())</f>
        <v>#N/A</v>
      </c>
      <c r="Q69" s="550" t="e">
        <f>IF(ISNUMBER(Regressions!S79),ROUND(Regressions!S79, 1), NA())</f>
        <v>#N/A</v>
      </c>
      <c r="R69" s="546" t="e">
        <f>IF(ISNUMBER(Regressions!T79),ROUND(Regressions!T79, 1), NA())</f>
        <v>#N/A</v>
      </c>
      <c r="S69" s="547" t="e">
        <f>IF(ISNUMBER(Regressions!U79),ROUND(Regressions!U79, 1), NA())</f>
        <v>#N/A</v>
      </c>
    </row>
    <row r="70" spans="1:19" x14ac:dyDescent="0.25">
      <c r="A70" s="539" t="str">
        <f>+Introduction!$C$7</f>
        <v>South Sudan</v>
      </c>
      <c r="B70" s="540">
        <f>IF(ISBLANK(Regressions!B80), " ", Regressions!B80)</f>
        <v>2004</v>
      </c>
      <c r="C70" s="539" t="str">
        <f>HLOOKUP(Introduction!$G$4,nametranslations,25,FALSE)</f>
        <v>Rural</v>
      </c>
      <c r="D70" s="542" t="str">
        <f>IF(ISBLANK(Regressions!D80), " ", Regressions!D80)</f>
        <v xml:space="preserve"> </v>
      </c>
      <c r="E70" s="543" t="e">
        <f>IF(ISNUMBER(Regressions!E80),ROUND(Regressions!E80, 1), NA())</f>
        <v>#N/A</v>
      </c>
      <c r="F70" s="544" t="e">
        <f>IF(ISNUMBER(Regressions!F80),ROUND(Regressions!F80, 1), NA())</f>
        <v>#N/A</v>
      </c>
      <c r="G70" s="545" t="e">
        <f>IF(ISNUMBER(Regressions!G80),ROUND(Regressions!G80, 1), NA())</f>
        <v>#N/A</v>
      </c>
      <c r="H70" s="546" t="e">
        <f>IF(ISNUMBER(Regressions!H80),ROUND(Regressions!H80, 1), NA())</f>
        <v>#N/A</v>
      </c>
      <c r="I70" s="547" t="e">
        <f>IF(ISNUMBER(Regressions!I80),ROUND(Regressions!I80, 1), NA())</f>
        <v>#N/A</v>
      </c>
      <c r="J70" s="548" t="e">
        <f>IF(ISNUMBER(Regressions!K80),ROUND(Regressions!K80, 1), NA())</f>
        <v>#N/A</v>
      </c>
      <c r="K70" s="544" t="e">
        <f>IF(ISNUMBER(Regressions!L80),ROUND(Regressions!L80, 1), NA())</f>
        <v>#N/A</v>
      </c>
      <c r="L70" s="549" t="e">
        <f>IF(ISNUMBER(Regressions!M80),ROUND(Regressions!M80, 1), NA())</f>
        <v>#N/A</v>
      </c>
      <c r="M70" s="546" t="e">
        <f>IF(ISNUMBER(Regressions!N80),ROUND(Regressions!N80, 1), NA())</f>
        <v>#N/A</v>
      </c>
      <c r="N70" s="547" t="e">
        <f>IF(ISNUMBER(Regressions!O80),ROUND(Regressions!O80, 1), NA())</f>
        <v>#N/A</v>
      </c>
      <c r="O70" s="548" t="e">
        <f>IF(ISNUMBER(Regressions!Q80),ROUND(Regressions!Q80, 1), NA())</f>
        <v>#N/A</v>
      </c>
      <c r="P70" s="544" t="e">
        <f>IF(ISNUMBER(Regressions!R80),ROUND(Regressions!R80, 1), NA())</f>
        <v>#N/A</v>
      </c>
      <c r="Q70" s="550" t="e">
        <f>IF(ISNUMBER(Regressions!S80),ROUND(Regressions!S80, 1), NA())</f>
        <v>#N/A</v>
      </c>
      <c r="R70" s="546" t="e">
        <f>IF(ISNUMBER(Regressions!T80),ROUND(Regressions!T80, 1), NA())</f>
        <v>#N/A</v>
      </c>
      <c r="S70" s="547" t="e">
        <f>IF(ISNUMBER(Regressions!U80),ROUND(Regressions!U80, 1), NA())</f>
        <v>#N/A</v>
      </c>
    </row>
    <row r="71" spans="1:19" x14ac:dyDescent="0.25">
      <c r="A71" s="539" t="str">
        <f>+Introduction!$C$7</f>
        <v>South Sudan</v>
      </c>
      <c r="B71" s="540">
        <f>IF(ISBLANK(Regressions!B81), " ", Regressions!B81)</f>
        <v>2005</v>
      </c>
      <c r="C71" s="539" t="str">
        <f>HLOOKUP(Introduction!$G$4,nametranslations,25,FALSE)</f>
        <v>Rural</v>
      </c>
      <c r="D71" s="542" t="str">
        <f>IF(ISBLANK(Regressions!D81), " ", Regressions!D81)</f>
        <v xml:space="preserve"> </v>
      </c>
      <c r="E71" s="543" t="e">
        <f>IF(ISNUMBER(Regressions!E81),ROUND(Regressions!E81, 1), NA())</f>
        <v>#N/A</v>
      </c>
      <c r="F71" s="544" t="e">
        <f>IF(ISNUMBER(Regressions!F81),ROUND(Regressions!F81, 1), NA())</f>
        <v>#N/A</v>
      </c>
      <c r="G71" s="545" t="e">
        <f>IF(ISNUMBER(Regressions!G81),ROUND(Regressions!G81, 1), NA())</f>
        <v>#N/A</v>
      </c>
      <c r="H71" s="546" t="e">
        <f>IF(ISNUMBER(Regressions!H81),ROUND(Regressions!H81, 1), NA())</f>
        <v>#N/A</v>
      </c>
      <c r="I71" s="547" t="e">
        <f>IF(ISNUMBER(Regressions!I81),ROUND(Regressions!I81, 1), NA())</f>
        <v>#N/A</v>
      </c>
      <c r="J71" s="548" t="e">
        <f>IF(ISNUMBER(Regressions!K81),ROUND(Regressions!K81, 1), NA())</f>
        <v>#N/A</v>
      </c>
      <c r="K71" s="544" t="e">
        <f>IF(ISNUMBER(Regressions!L81),ROUND(Regressions!L81, 1), NA())</f>
        <v>#N/A</v>
      </c>
      <c r="L71" s="549" t="e">
        <f>IF(ISNUMBER(Regressions!M81),ROUND(Regressions!M81, 1), NA())</f>
        <v>#N/A</v>
      </c>
      <c r="M71" s="546" t="e">
        <f>IF(ISNUMBER(Regressions!N81),ROUND(Regressions!N81, 1), NA())</f>
        <v>#N/A</v>
      </c>
      <c r="N71" s="547" t="e">
        <f>IF(ISNUMBER(Regressions!O81),ROUND(Regressions!O81, 1), NA())</f>
        <v>#N/A</v>
      </c>
      <c r="O71" s="548" t="e">
        <f>IF(ISNUMBER(Regressions!Q81),ROUND(Regressions!Q81, 1), NA())</f>
        <v>#N/A</v>
      </c>
      <c r="P71" s="544" t="e">
        <f>IF(ISNUMBER(Regressions!R81),ROUND(Regressions!R81, 1), NA())</f>
        <v>#N/A</v>
      </c>
      <c r="Q71" s="550" t="e">
        <f>IF(ISNUMBER(Regressions!S81),ROUND(Regressions!S81, 1), NA())</f>
        <v>#N/A</v>
      </c>
      <c r="R71" s="546" t="e">
        <f>IF(ISNUMBER(Regressions!T81),ROUND(Regressions!T81, 1), NA())</f>
        <v>#N/A</v>
      </c>
      <c r="S71" s="547" t="e">
        <f>IF(ISNUMBER(Regressions!U81),ROUND(Regressions!U81, 1), NA())</f>
        <v>#N/A</v>
      </c>
    </row>
    <row r="72" spans="1:19" x14ac:dyDescent="0.25">
      <c r="A72" s="539" t="str">
        <f>+Introduction!$C$7</f>
        <v>South Sudan</v>
      </c>
      <c r="B72" s="540">
        <f>IF(ISBLANK(Regressions!B82), " ", Regressions!B82)</f>
        <v>2006</v>
      </c>
      <c r="C72" s="539" t="str">
        <f>HLOOKUP(Introduction!$G$4,nametranslations,25,FALSE)</f>
        <v>Rural</v>
      </c>
      <c r="D72" s="542" t="str">
        <f>IF(ISBLANK(Regressions!D82), " ", Regressions!D82)</f>
        <v xml:space="preserve"> </v>
      </c>
      <c r="E72" s="543" t="e">
        <f>IF(ISNUMBER(Regressions!E82),ROUND(Regressions!E82, 1), NA())</f>
        <v>#N/A</v>
      </c>
      <c r="F72" s="544" t="e">
        <f>IF(ISNUMBER(Regressions!F82),ROUND(Regressions!F82, 1), NA())</f>
        <v>#N/A</v>
      </c>
      <c r="G72" s="545" t="e">
        <f>IF(ISNUMBER(Regressions!G82),ROUND(Regressions!G82, 1), NA())</f>
        <v>#N/A</v>
      </c>
      <c r="H72" s="546" t="e">
        <f>IF(ISNUMBER(Regressions!H82),ROUND(Regressions!H82, 1), NA())</f>
        <v>#N/A</v>
      </c>
      <c r="I72" s="547" t="e">
        <f>IF(ISNUMBER(Regressions!I82),ROUND(Regressions!I82, 1), NA())</f>
        <v>#N/A</v>
      </c>
      <c r="J72" s="548" t="e">
        <f>IF(ISNUMBER(Regressions!K82),ROUND(Regressions!K82, 1), NA())</f>
        <v>#N/A</v>
      </c>
      <c r="K72" s="544" t="e">
        <f>IF(ISNUMBER(Regressions!L82),ROUND(Regressions!L82, 1), NA())</f>
        <v>#N/A</v>
      </c>
      <c r="L72" s="549" t="e">
        <f>IF(ISNUMBER(Regressions!M82),ROUND(Regressions!M82, 1), NA())</f>
        <v>#N/A</v>
      </c>
      <c r="M72" s="546" t="e">
        <f>IF(ISNUMBER(Regressions!N82),ROUND(Regressions!N82, 1), NA())</f>
        <v>#N/A</v>
      </c>
      <c r="N72" s="547" t="e">
        <f>IF(ISNUMBER(Regressions!O82),ROUND(Regressions!O82, 1), NA())</f>
        <v>#N/A</v>
      </c>
      <c r="O72" s="548" t="e">
        <f>IF(ISNUMBER(Regressions!Q82),ROUND(Regressions!Q82, 1), NA())</f>
        <v>#N/A</v>
      </c>
      <c r="P72" s="544" t="e">
        <f>IF(ISNUMBER(Regressions!R82),ROUND(Regressions!R82, 1), NA())</f>
        <v>#N/A</v>
      </c>
      <c r="Q72" s="550" t="e">
        <f>IF(ISNUMBER(Regressions!S82),ROUND(Regressions!S82, 1), NA())</f>
        <v>#N/A</v>
      </c>
      <c r="R72" s="546" t="e">
        <f>IF(ISNUMBER(Regressions!T82),ROUND(Regressions!T82, 1), NA())</f>
        <v>#N/A</v>
      </c>
      <c r="S72" s="547" t="e">
        <f>IF(ISNUMBER(Regressions!U82),ROUND(Regressions!U82, 1), NA())</f>
        <v>#N/A</v>
      </c>
    </row>
    <row r="73" spans="1:19" x14ac:dyDescent="0.25">
      <c r="A73" s="539" t="str">
        <f>+Introduction!$C$7</f>
        <v>South Sudan</v>
      </c>
      <c r="B73" s="540">
        <f>IF(ISBLANK(Regressions!B83), " ", Regressions!B83)</f>
        <v>2007</v>
      </c>
      <c r="C73" s="539" t="str">
        <f>HLOOKUP(Introduction!$G$4,nametranslations,25,FALSE)</f>
        <v>Rural</v>
      </c>
      <c r="D73" s="542" t="str">
        <f>IF(ISBLANK(Regressions!D83), " ", Regressions!D83)</f>
        <v xml:space="preserve"> </v>
      </c>
      <c r="E73" s="543" t="e">
        <f>IF(ISNUMBER(Regressions!E83),ROUND(Regressions!E83, 1), NA())</f>
        <v>#N/A</v>
      </c>
      <c r="F73" s="544" t="e">
        <f>IF(ISNUMBER(Regressions!F83),ROUND(Regressions!F83, 1), NA())</f>
        <v>#N/A</v>
      </c>
      <c r="G73" s="545" t="e">
        <f>IF(ISNUMBER(Regressions!G83),ROUND(Regressions!G83, 1), NA())</f>
        <v>#N/A</v>
      </c>
      <c r="H73" s="546" t="e">
        <f>IF(ISNUMBER(Regressions!H83),ROUND(Regressions!H83, 1), NA())</f>
        <v>#N/A</v>
      </c>
      <c r="I73" s="547" t="e">
        <f>IF(ISNUMBER(Regressions!I83),ROUND(Regressions!I83, 1), NA())</f>
        <v>#N/A</v>
      </c>
      <c r="J73" s="548" t="e">
        <f>IF(ISNUMBER(Regressions!K83),ROUND(Regressions!K83, 1), NA())</f>
        <v>#N/A</v>
      </c>
      <c r="K73" s="544" t="e">
        <f>IF(ISNUMBER(Regressions!L83),ROUND(Regressions!L83, 1), NA())</f>
        <v>#N/A</v>
      </c>
      <c r="L73" s="549" t="e">
        <f>IF(ISNUMBER(Regressions!M83),ROUND(Regressions!M83, 1), NA())</f>
        <v>#N/A</v>
      </c>
      <c r="M73" s="546" t="e">
        <f>IF(ISNUMBER(Regressions!N83),ROUND(Regressions!N83, 1), NA())</f>
        <v>#N/A</v>
      </c>
      <c r="N73" s="547" t="e">
        <f>IF(ISNUMBER(Regressions!O83),ROUND(Regressions!O83, 1), NA())</f>
        <v>#N/A</v>
      </c>
      <c r="O73" s="548" t="e">
        <f>IF(ISNUMBER(Regressions!Q83),ROUND(Regressions!Q83, 1), NA())</f>
        <v>#N/A</v>
      </c>
      <c r="P73" s="544" t="e">
        <f>IF(ISNUMBER(Regressions!R83),ROUND(Regressions!R83, 1), NA())</f>
        <v>#N/A</v>
      </c>
      <c r="Q73" s="550" t="e">
        <f>IF(ISNUMBER(Regressions!S83),ROUND(Regressions!S83, 1), NA())</f>
        <v>#N/A</v>
      </c>
      <c r="R73" s="546" t="e">
        <f>IF(ISNUMBER(Regressions!T83),ROUND(Regressions!T83, 1), NA())</f>
        <v>#N/A</v>
      </c>
      <c r="S73" s="547" t="e">
        <f>IF(ISNUMBER(Regressions!U83),ROUND(Regressions!U83, 1), NA())</f>
        <v>#N/A</v>
      </c>
    </row>
    <row r="74" spans="1:19" x14ac:dyDescent="0.25">
      <c r="A74" s="539" t="str">
        <f>+Introduction!$C$7</f>
        <v>South Sudan</v>
      </c>
      <c r="B74" s="540">
        <f>IF(ISBLANK(Regressions!B84), " ", Regressions!B84)</f>
        <v>2008</v>
      </c>
      <c r="C74" s="539" t="str">
        <f>HLOOKUP(Introduction!$G$4,nametranslations,25,FALSE)</f>
        <v>Rural</v>
      </c>
      <c r="D74" s="542" t="str">
        <f>IF(ISBLANK(Regressions!D84), " ", Regressions!D84)</f>
        <v xml:space="preserve"> </v>
      </c>
      <c r="E74" s="543" t="e">
        <f>IF(ISNUMBER(Regressions!E84),ROUND(Regressions!E84, 1), NA())</f>
        <v>#N/A</v>
      </c>
      <c r="F74" s="544" t="e">
        <f>IF(ISNUMBER(Regressions!F84),ROUND(Regressions!F84, 1), NA())</f>
        <v>#N/A</v>
      </c>
      <c r="G74" s="545" t="e">
        <f>IF(ISNUMBER(Regressions!G84),ROUND(Regressions!G84, 1), NA())</f>
        <v>#N/A</v>
      </c>
      <c r="H74" s="546" t="e">
        <f>IF(ISNUMBER(Regressions!H84),ROUND(Regressions!H84, 1), NA())</f>
        <v>#N/A</v>
      </c>
      <c r="I74" s="547" t="e">
        <f>IF(ISNUMBER(Regressions!I84),ROUND(Regressions!I84, 1), NA())</f>
        <v>#N/A</v>
      </c>
      <c r="J74" s="548" t="e">
        <f>IF(ISNUMBER(Regressions!K84),ROUND(Regressions!K84, 1), NA())</f>
        <v>#N/A</v>
      </c>
      <c r="K74" s="544" t="e">
        <f>IF(ISNUMBER(Regressions!L84),ROUND(Regressions!L84, 1), NA())</f>
        <v>#N/A</v>
      </c>
      <c r="L74" s="549" t="e">
        <f>IF(ISNUMBER(Regressions!M84),ROUND(Regressions!M84, 1), NA())</f>
        <v>#N/A</v>
      </c>
      <c r="M74" s="546" t="e">
        <f>IF(ISNUMBER(Regressions!N84),ROUND(Regressions!N84, 1), NA())</f>
        <v>#N/A</v>
      </c>
      <c r="N74" s="547" t="e">
        <f>IF(ISNUMBER(Regressions!O84),ROUND(Regressions!O84, 1), NA())</f>
        <v>#N/A</v>
      </c>
      <c r="O74" s="548" t="e">
        <f>IF(ISNUMBER(Regressions!Q84),ROUND(Regressions!Q84, 1), NA())</f>
        <v>#N/A</v>
      </c>
      <c r="P74" s="544" t="e">
        <f>IF(ISNUMBER(Regressions!R84),ROUND(Regressions!R84, 1), NA())</f>
        <v>#N/A</v>
      </c>
      <c r="Q74" s="550" t="e">
        <f>IF(ISNUMBER(Regressions!S84),ROUND(Regressions!S84, 1), NA())</f>
        <v>#N/A</v>
      </c>
      <c r="R74" s="546" t="e">
        <f>IF(ISNUMBER(Regressions!T84),ROUND(Regressions!T84, 1), NA())</f>
        <v>#N/A</v>
      </c>
      <c r="S74" s="547" t="e">
        <f>IF(ISNUMBER(Regressions!U84),ROUND(Regressions!U84, 1), NA())</f>
        <v>#N/A</v>
      </c>
    </row>
    <row r="75" spans="1:19" x14ac:dyDescent="0.25">
      <c r="A75" s="539" t="str">
        <f>+Introduction!$C$7</f>
        <v>South Sudan</v>
      </c>
      <c r="B75" s="540">
        <f>IF(ISBLANK(Regressions!B85), " ", Regressions!B85)</f>
        <v>2009</v>
      </c>
      <c r="C75" s="539" t="str">
        <f>HLOOKUP(Introduction!$G$4,nametranslations,25,FALSE)</f>
        <v>Rural</v>
      </c>
      <c r="D75" s="542" t="str">
        <f>IF(ISBLANK(Regressions!D85), " ", Regressions!D85)</f>
        <v xml:space="preserve"> </v>
      </c>
      <c r="E75" s="543" t="e">
        <f>IF(ISNUMBER(Regressions!E85),ROUND(Regressions!E85, 1), NA())</f>
        <v>#N/A</v>
      </c>
      <c r="F75" s="544" t="e">
        <f>IF(ISNUMBER(Regressions!F85),ROUND(Regressions!F85, 1), NA())</f>
        <v>#N/A</v>
      </c>
      <c r="G75" s="545" t="e">
        <f>IF(ISNUMBER(Regressions!G85),ROUND(Regressions!G85, 1), NA())</f>
        <v>#N/A</v>
      </c>
      <c r="H75" s="546" t="e">
        <f>IF(ISNUMBER(Regressions!H85),ROUND(Regressions!H85, 1), NA())</f>
        <v>#N/A</v>
      </c>
      <c r="I75" s="547" t="e">
        <f>IF(ISNUMBER(Regressions!I85),ROUND(Regressions!I85, 1), NA())</f>
        <v>#N/A</v>
      </c>
      <c r="J75" s="548" t="e">
        <f>IF(ISNUMBER(Regressions!K85),ROUND(Regressions!K85, 1), NA())</f>
        <v>#N/A</v>
      </c>
      <c r="K75" s="544" t="e">
        <f>IF(ISNUMBER(Regressions!L85),ROUND(Regressions!L85, 1), NA())</f>
        <v>#N/A</v>
      </c>
      <c r="L75" s="549" t="e">
        <f>IF(ISNUMBER(Regressions!M85),ROUND(Regressions!M85, 1), NA())</f>
        <v>#N/A</v>
      </c>
      <c r="M75" s="546" t="e">
        <f>IF(ISNUMBER(Regressions!N85),ROUND(Regressions!N85, 1), NA())</f>
        <v>#N/A</v>
      </c>
      <c r="N75" s="547" t="e">
        <f>IF(ISNUMBER(Regressions!O85),ROUND(Regressions!O85, 1), NA())</f>
        <v>#N/A</v>
      </c>
      <c r="O75" s="548" t="e">
        <f>IF(ISNUMBER(Regressions!Q85),ROUND(Regressions!Q85, 1), NA())</f>
        <v>#N/A</v>
      </c>
      <c r="P75" s="544" t="e">
        <f>IF(ISNUMBER(Regressions!R85),ROUND(Regressions!R85, 1), NA())</f>
        <v>#N/A</v>
      </c>
      <c r="Q75" s="550" t="e">
        <f>IF(ISNUMBER(Regressions!S85),ROUND(Regressions!S85, 1), NA())</f>
        <v>#N/A</v>
      </c>
      <c r="R75" s="546" t="e">
        <f>IF(ISNUMBER(Regressions!T85),ROUND(Regressions!T85, 1), NA())</f>
        <v>#N/A</v>
      </c>
      <c r="S75" s="547" t="e">
        <f>IF(ISNUMBER(Regressions!U85),ROUND(Regressions!U85, 1), NA())</f>
        <v>#N/A</v>
      </c>
    </row>
    <row r="76" spans="1:19" x14ac:dyDescent="0.25">
      <c r="A76" s="539" t="str">
        <f>+Introduction!$C$7</f>
        <v>South Sudan</v>
      </c>
      <c r="B76" s="540">
        <f>IF(ISBLANK(Regressions!B86), " ", Regressions!B86)</f>
        <v>2010</v>
      </c>
      <c r="C76" s="539" t="str">
        <f>HLOOKUP(Introduction!$G$4,nametranslations,25,FALSE)</f>
        <v>Rural</v>
      </c>
      <c r="D76" s="542" t="str">
        <f>IF(ISBLANK(Regressions!D86), " ", Regressions!D86)</f>
        <v xml:space="preserve"> </v>
      </c>
      <c r="E76" s="543" t="e">
        <f>IF(ISNUMBER(Regressions!E86),ROUND(Regressions!E86, 1), NA())</f>
        <v>#N/A</v>
      </c>
      <c r="F76" s="544" t="e">
        <f>IF(ISNUMBER(Regressions!F86),ROUND(Regressions!F86, 1), NA())</f>
        <v>#N/A</v>
      </c>
      <c r="G76" s="545" t="e">
        <f>IF(ISNUMBER(Regressions!G86),ROUND(Regressions!G86, 1), NA())</f>
        <v>#N/A</v>
      </c>
      <c r="H76" s="546" t="e">
        <f>IF(ISNUMBER(Regressions!H86),ROUND(Regressions!H86, 1), NA())</f>
        <v>#N/A</v>
      </c>
      <c r="I76" s="547" t="e">
        <f>IF(ISNUMBER(Regressions!I86),ROUND(Regressions!I86, 1), NA())</f>
        <v>#N/A</v>
      </c>
      <c r="J76" s="548" t="e">
        <f>IF(ISNUMBER(Regressions!K86),ROUND(Regressions!K86, 1), NA())</f>
        <v>#N/A</v>
      </c>
      <c r="K76" s="544" t="e">
        <f>IF(ISNUMBER(Regressions!L86),ROUND(Regressions!L86, 1), NA())</f>
        <v>#N/A</v>
      </c>
      <c r="L76" s="549" t="e">
        <f>IF(ISNUMBER(Regressions!M86),ROUND(Regressions!M86, 1), NA())</f>
        <v>#N/A</v>
      </c>
      <c r="M76" s="546" t="e">
        <f>IF(ISNUMBER(Regressions!N86),ROUND(Regressions!N86, 1), NA())</f>
        <v>#N/A</v>
      </c>
      <c r="N76" s="547" t="e">
        <f>IF(ISNUMBER(Regressions!O86),ROUND(Regressions!O86, 1), NA())</f>
        <v>#N/A</v>
      </c>
      <c r="O76" s="548" t="e">
        <f>IF(ISNUMBER(Regressions!Q86),ROUND(Regressions!Q86, 1), NA())</f>
        <v>#N/A</v>
      </c>
      <c r="P76" s="544" t="e">
        <f>IF(ISNUMBER(Regressions!R86),ROUND(Regressions!R86, 1), NA())</f>
        <v>#N/A</v>
      </c>
      <c r="Q76" s="550" t="e">
        <f>IF(ISNUMBER(Regressions!S86),ROUND(Regressions!S86, 1), NA())</f>
        <v>#N/A</v>
      </c>
      <c r="R76" s="546" t="e">
        <f>IF(ISNUMBER(Regressions!T86),ROUND(Regressions!T86, 1), NA())</f>
        <v>#N/A</v>
      </c>
      <c r="S76" s="547" t="e">
        <f>IF(ISNUMBER(Regressions!U86),ROUND(Regressions!U86, 1), NA())</f>
        <v>#N/A</v>
      </c>
    </row>
    <row r="77" spans="1:19" x14ac:dyDescent="0.25">
      <c r="A77" s="539" t="str">
        <f>+Introduction!$C$7</f>
        <v>South Sudan</v>
      </c>
      <c r="B77" s="540">
        <f>IF(ISBLANK(Regressions!B87), " ", Regressions!B87)</f>
        <v>2011</v>
      </c>
      <c r="C77" s="539" t="str">
        <f>HLOOKUP(Introduction!$G$4,nametranslations,25,FALSE)</f>
        <v>Rural</v>
      </c>
      <c r="D77" s="542">
        <f>IF(ISBLANK(Regressions!D87), " ", Regressions!D87)</f>
        <v>3102627.341514416</v>
      </c>
      <c r="E77" s="543" t="e">
        <f>IF(ISNUMBER(Regressions!E87),ROUND(Regressions!E87, 1), NA())</f>
        <v>#N/A</v>
      </c>
      <c r="F77" s="544" t="e">
        <f>IF(ISNUMBER(Regressions!F87),ROUND(Regressions!F87, 1), NA())</f>
        <v>#N/A</v>
      </c>
      <c r="G77" s="545" t="e">
        <f>IF(ISNUMBER(Regressions!G87),ROUND(Regressions!G87, 1), NA())</f>
        <v>#N/A</v>
      </c>
      <c r="H77" s="546" t="e">
        <f>IF(ISNUMBER(Regressions!H87),ROUND(Regressions!H87, 1), NA())</f>
        <v>#N/A</v>
      </c>
      <c r="I77" s="547" t="e">
        <f>IF(ISNUMBER(Regressions!I87),ROUND(Regressions!I87, 1), NA())</f>
        <v>#N/A</v>
      </c>
      <c r="J77" s="548" t="e">
        <f>IF(ISNUMBER(Regressions!K87),ROUND(Regressions!K87, 1), NA())</f>
        <v>#N/A</v>
      </c>
      <c r="K77" s="544" t="e">
        <f>IF(ISNUMBER(Regressions!L87),ROUND(Regressions!L87, 1), NA())</f>
        <v>#N/A</v>
      </c>
      <c r="L77" s="549" t="e">
        <f>IF(ISNUMBER(Regressions!M87),ROUND(Regressions!M87, 1), NA())</f>
        <v>#N/A</v>
      </c>
      <c r="M77" s="546" t="e">
        <f>IF(ISNUMBER(Regressions!N87),ROUND(Regressions!N87, 1), NA())</f>
        <v>#N/A</v>
      </c>
      <c r="N77" s="547" t="e">
        <f>IF(ISNUMBER(Regressions!O87),ROUND(Regressions!O87, 1), NA())</f>
        <v>#N/A</v>
      </c>
      <c r="O77" s="548" t="e">
        <f>IF(ISNUMBER(Regressions!Q87),ROUND(Regressions!Q87, 1), NA())</f>
        <v>#N/A</v>
      </c>
      <c r="P77" s="544" t="e">
        <f>IF(ISNUMBER(Regressions!R87),ROUND(Regressions!R87, 1), NA())</f>
        <v>#N/A</v>
      </c>
      <c r="Q77" s="550" t="e">
        <f>IF(ISNUMBER(Regressions!S87),ROUND(Regressions!S87, 1), NA())</f>
        <v>#N/A</v>
      </c>
      <c r="R77" s="546" t="e">
        <f>IF(ISNUMBER(Regressions!T87),ROUND(Regressions!T87, 1), NA())</f>
        <v>#N/A</v>
      </c>
      <c r="S77" s="547" t="e">
        <f>IF(ISNUMBER(Regressions!U87),ROUND(Regressions!U87, 1), NA())</f>
        <v>#N/A</v>
      </c>
    </row>
    <row r="78" spans="1:19" x14ac:dyDescent="0.25">
      <c r="A78" s="539" t="str">
        <f>+Introduction!$C$7</f>
        <v>South Sudan</v>
      </c>
      <c r="B78" s="540">
        <f>IF(ISBLANK(Regressions!B88), " ", Regressions!B88)</f>
        <v>2012</v>
      </c>
      <c r="C78" s="539" t="str">
        <f>HLOOKUP(Introduction!$G$4,nametranslations,25,FALSE)</f>
        <v>Rural</v>
      </c>
      <c r="D78" s="542">
        <f>IF(ISBLANK(Regressions!D88), " ", Regressions!D88)</f>
        <v>3218911.7801038744</v>
      </c>
      <c r="E78" s="543" t="e">
        <f>IF(ISNUMBER(Regressions!E88),ROUND(Regressions!E88, 1), NA())</f>
        <v>#N/A</v>
      </c>
      <c r="F78" s="544" t="e">
        <f>IF(ISNUMBER(Regressions!F88),ROUND(Regressions!F88, 1), NA())</f>
        <v>#N/A</v>
      </c>
      <c r="G78" s="545" t="e">
        <f>IF(ISNUMBER(Regressions!G88),ROUND(Regressions!G88, 1), NA())</f>
        <v>#N/A</v>
      </c>
      <c r="H78" s="546" t="e">
        <f>IF(ISNUMBER(Regressions!H88),ROUND(Regressions!H88, 1), NA())</f>
        <v>#N/A</v>
      </c>
      <c r="I78" s="547" t="e">
        <f>IF(ISNUMBER(Regressions!I88),ROUND(Regressions!I88, 1), NA())</f>
        <v>#N/A</v>
      </c>
      <c r="J78" s="548" t="e">
        <f>IF(ISNUMBER(Regressions!K88),ROUND(Regressions!K88, 1), NA())</f>
        <v>#N/A</v>
      </c>
      <c r="K78" s="544" t="e">
        <f>IF(ISNUMBER(Regressions!L88),ROUND(Regressions!L88, 1), NA())</f>
        <v>#N/A</v>
      </c>
      <c r="L78" s="549" t="e">
        <f>IF(ISNUMBER(Regressions!M88),ROUND(Regressions!M88, 1), NA())</f>
        <v>#N/A</v>
      </c>
      <c r="M78" s="546" t="e">
        <f>IF(ISNUMBER(Regressions!N88),ROUND(Regressions!N88, 1), NA())</f>
        <v>#N/A</v>
      </c>
      <c r="N78" s="547" t="e">
        <f>IF(ISNUMBER(Regressions!O88),ROUND(Regressions!O88, 1), NA())</f>
        <v>#N/A</v>
      </c>
      <c r="O78" s="548" t="e">
        <f>IF(ISNUMBER(Regressions!Q88),ROUND(Regressions!Q88, 1), NA())</f>
        <v>#N/A</v>
      </c>
      <c r="P78" s="544" t="e">
        <f>IF(ISNUMBER(Regressions!R88),ROUND(Regressions!R88, 1), NA())</f>
        <v>#N/A</v>
      </c>
      <c r="Q78" s="550" t="e">
        <f>IF(ISNUMBER(Regressions!S88),ROUND(Regressions!S88, 1), NA())</f>
        <v>#N/A</v>
      </c>
      <c r="R78" s="546" t="e">
        <f>IF(ISNUMBER(Regressions!T88),ROUND(Regressions!T88, 1), NA())</f>
        <v>#N/A</v>
      </c>
      <c r="S78" s="547" t="e">
        <f>IF(ISNUMBER(Regressions!U88),ROUND(Regressions!U88, 1), NA())</f>
        <v>#N/A</v>
      </c>
    </row>
    <row r="79" spans="1:19" x14ac:dyDescent="0.25">
      <c r="A79" s="539" t="str">
        <f>+Introduction!$C$7</f>
        <v>South Sudan</v>
      </c>
      <c r="B79" s="540">
        <f>IF(ISBLANK(Regressions!B89), " ", Regressions!B89)</f>
        <v>2013</v>
      </c>
      <c r="C79" s="539" t="str">
        <f>HLOOKUP(Introduction!$G$4,nametranslations,25,FALSE)</f>
        <v>Rural</v>
      </c>
      <c r="D79" s="542">
        <f>IF(ISBLANK(Regressions!D89), " ", Regressions!D89)</f>
        <v>3330241.8151354408</v>
      </c>
      <c r="E79" s="543" t="e">
        <f>IF(ISNUMBER(Regressions!E89),ROUND(Regressions!E89, 1), NA())</f>
        <v>#N/A</v>
      </c>
      <c r="F79" s="544">
        <f>IF(ISNUMBER(Regressions!F89),ROUND(Regressions!F89, 1), NA())</f>
        <v>58.9</v>
      </c>
      <c r="G79" s="545">
        <f>IF(ISNUMBER(Regressions!G89),ROUND(Regressions!G89, 1), NA())</f>
        <v>47.9</v>
      </c>
      <c r="H79" s="546">
        <f>IF(ISNUMBER(Regressions!H89),ROUND(Regressions!H89, 1), NA())</f>
        <v>11</v>
      </c>
      <c r="I79" s="547">
        <f>IF(ISNUMBER(Regressions!I89),ROUND(Regressions!I89, 1), NA())</f>
        <v>41.1</v>
      </c>
      <c r="J79" s="548">
        <f>IF(ISNUMBER(Regressions!K89),ROUND(Regressions!K89, 1), NA())</f>
        <v>62.8</v>
      </c>
      <c r="K79" s="544" t="e">
        <f>IF(ISNUMBER(Regressions!L89),ROUND(Regressions!L89, 1), NA())</f>
        <v>#N/A</v>
      </c>
      <c r="L79" s="549">
        <f>IF(ISNUMBER(Regressions!M89),ROUND(Regressions!M89, 1), NA())</f>
        <v>39.700000000000003</v>
      </c>
      <c r="M79" s="546">
        <f>IF(ISNUMBER(Regressions!N89),ROUND(Regressions!N89, 1), NA())</f>
        <v>23</v>
      </c>
      <c r="N79" s="547">
        <f>IF(ISNUMBER(Regressions!O89),ROUND(Regressions!O89, 1), NA())</f>
        <v>37.200000000000003</v>
      </c>
      <c r="O79" s="548" t="e">
        <f>IF(ISNUMBER(Regressions!Q89),ROUND(Regressions!Q89, 1), NA())</f>
        <v>#N/A</v>
      </c>
      <c r="P79" s="544" t="e">
        <f>IF(ISNUMBER(Regressions!R89),ROUND(Regressions!R89, 1), NA())</f>
        <v>#N/A</v>
      </c>
      <c r="Q79" s="550">
        <f>IF(ISNUMBER(Regressions!S89),ROUND(Regressions!S89, 1), NA())</f>
        <v>13.1</v>
      </c>
      <c r="R79" s="546" t="e">
        <f>IF(ISNUMBER(Regressions!T89),ROUND(Regressions!T89, 1), NA())</f>
        <v>#N/A</v>
      </c>
      <c r="S79" s="547" t="e">
        <f>IF(ISNUMBER(Regressions!U89),ROUND(Regressions!U89, 1), NA())</f>
        <v>#N/A</v>
      </c>
    </row>
    <row r="80" spans="1:19" x14ac:dyDescent="0.25">
      <c r="A80" s="539" t="str">
        <f>+Introduction!$C$7</f>
        <v>South Sudan</v>
      </c>
      <c r="B80" s="540">
        <f>IF(ISBLANK(Regressions!B90), " ", Regressions!B90)</f>
        <v>2014</v>
      </c>
      <c r="C80" s="539" t="str">
        <f>HLOOKUP(Introduction!$G$4,nametranslations,25,FALSE)</f>
        <v>Rural</v>
      </c>
      <c r="D80" s="542">
        <f>IF(ISBLANK(Regressions!D90), " ", Regressions!D90)</f>
        <v>3436730.009439697</v>
      </c>
      <c r="E80" s="543" t="e">
        <f>IF(ISNUMBER(Regressions!E90),ROUND(Regressions!E90, 1), NA())</f>
        <v>#N/A</v>
      </c>
      <c r="F80" s="544">
        <f>IF(ISNUMBER(Regressions!F90),ROUND(Regressions!F90, 1), NA())</f>
        <v>58.9</v>
      </c>
      <c r="G80" s="545">
        <f>IF(ISNUMBER(Regressions!G90),ROUND(Regressions!G90, 1), NA())</f>
        <v>47.9</v>
      </c>
      <c r="H80" s="546">
        <f>IF(ISNUMBER(Regressions!H90),ROUND(Regressions!H90, 1), NA())</f>
        <v>11</v>
      </c>
      <c r="I80" s="547">
        <f>IF(ISNUMBER(Regressions!I90),ROUND(Regressions!I90, 1), NA())</f>
        <v>41.1</v>
      </c>
      <c r="J80" s="548">
        <f>IF(ISNUMBER(Regressions!K90),ROUND(Regressions!K90, 1), NA())</f>
        <v>62.8</v>
      </c>
      <c r="K80" s="544" t="e">
        <f>IF(ISNUMBER(Regressions!L90),ROUND(Regressions!L90, 1), NA())</f>
        <v>#N/A</v>
      </c>
      <c r="L80" s="549">
        <f>IF(ISNUMBER(Regressions!M90),ROUND(Regressions!M90, 1), NA())</f>
        <v>39.700000000000003</v>
      </c>
      <c r="M80" s="546">
        <f>IF(ISNUMBER(Regressions!N90),ROUND(Regressions!N90, 1), NA())</f>
        <v>23</v>
      </c>
      <c r="N80" s="547">
        <f>IF(ISNUMBER(Regressions!O90),ROUND(Regressions!O90, 1), NA())</f>
        <v>37.200000000000003</v>
      </c>
      <c r="O80" s="548" t="e">
        <f>IF(ISNUMBER(Regressions!Q90),ROUND(Regressions!Q90, 1), NA())</f>
        <v>#N/A</v>
      </c>
      <c r="P80" s="544" t="e">
        <f>IF(ISNUMBER(Regressions!R90),ROUND(Regressions!R90, 1), NA())</f>
        <v>#N/A</v>
      </c>
      <c r="Q80" s="550">
        <f>IF(ISNUMBER(Regressions!S90),ROUND(Regressions!S90, 1), NA())</f>
        <v>13.1</v>
      </c>
      <c r="R80" s="546" t="e">
        <f>IF(ISNUMBER(Regressions!T90),ROUND(Regressions!T90, 1), NA())</f>
        <v>#N/A</v>
      </c>
      <c r="S80" s="547" t="e">
        <f>IF(ISNUMBER(Regressions!U90),ROUND(Regressions!U90, 1), NA())</f>
        <v>#N/A</v>
      </c>
    </row>
    <row r="81" spans="1:19" x14ac:dyDescent="0.25">
      <c r="A81" s="539" t="str">
        <f>+Introduction!$C$7</f>
        <v>South Sudan</v>
      </c>
      <c r="B81" s="540">
        <f>IF(ISBLANK(Regressions!B91), " ", Regressions!B91)</f>
        <v>2015</v>
      </c>
      <c r="C81" s="539" t="str">
        <f>HLOOKUP(Introduction!$G$4,nametranslations,25,FALSE)</f>
        <v>Rural</v>
      </c>
      <c r="D81" s="542">
        <f>IF(ISBLANK(Regressions!D91), " ", Regressions!D91)</f>
        <v>3483341.2262247847</v>
      </c>
      <c r="E81" s="543" t="e">
        <f>IF(ISNUMBER(Regressions!E91),ROUND(Regressions!E91, 1), NA())</f>
        <v>#N/A</v>
      </c>
      <c r="F81" s="544">
        <f>IF(ISNUMBER(Regressions!F91),ROUND(Regressions!F91, 1), NA())</f>
        <v>58.9</v>
      </c>
      <c r="G81" s="545">
        <f>IF(ISNUMBER(Regressions!G91),ROUND(Regressions!G91, 1), NA())</f>
        <v>47.9</v>
      </c>
      <c r="H81" s="546">
        <f>IF(ISNUMBER(Regressions!H91),ROUND(Regressions!H91, 1), NA())</f>
        <v>11</v>
      </c>
      <c r="I81" s="547">
        <f>IF(ISNUMBER(Regressions!I91),ROUND(Regressions!I91, 1), NA())</f>
        <v>41.1</v>
      </c>
      <c r="J81" s="548">
        <f>IF(ISNUMBER(Regressions!K91),ROUND(Regressions!K91, 1), NA())</f>
        <v>62.8</v>
      </c>
      <c r="K81" s="544" t="e">
        <f>IF(ISNUMBER(Regressions!L91),ROUND(Regressions!L91, 1), NA())</f>
        <v>#N/A</v>
      </c>
      <c r="L81" s="549">
        <f>IF(ISNUMBER(Regressions!M91),ROUND(Regressions!M91, 1), NA())</f>
        <v>39.700000000000003</v>
      </c>
      <c r="M81" s="546">
        <f>IF(ISNUMBER(Regressions!N91),ROUND(Regressions!N91, 1), NA())</f>
        <v>23</v>
      </c>
      <c r="N81" s="547">
        <f>IF(ISNUMBER(Regressions!O91),ROUND(Regressions!O91, 1), NA())</f>
        <v>37.200000000000003</v>
      </c>
      <c r="O81" s="548" t="e">
        <f>IF(ISNUMBER(Regressions!Q91),ROUND(Regressions!Q91, 1), NA())</f>
        <v>#N/A</v>
      </c>
      <c r="P81" s="544" t="e">
        <f>IF(ISNUMBER(Regressions!R91),ROUND(Regressions!R91, 1), NA())</f>
        <v>#N/A</v>
      </c>
      <c r="Q81" s="550">
        <f>IF(ISNUMBER(Regressions!S91),ROUND(Regressions!S91, 1), NA())</f>
        <v>13.1</v>
      </c>
      <c r="R81" s="546" t="e">
        <f>IF(ISNUMBER(Regressions!T91),ROUND(Regressions!T91, 1), NA())</f>
        <v>#N/A</v>
      </c>
      <c r="S81" s="547" t="e">
        <f>IF(ISNUMBER(Regressions!U91),ROUND(Regressions!U91, 1), NA())</f>
        <v>#N/A</v>
      </c>
    </row>
    <row r="82" spans="1:19" x14ac:dyDescent="0.25">
      <c r="A82" s="539" t="str">
        <f>+Introduction!$C$7</f>
        <v>South Sudan</v>
      </c>
      <c r="B82" s="540">
        <f>IF(ISBLANK(Regressions!B92), " ", Regressions!B92)</f>
        <v>2016</v>
      </c>
      <c r="C82" s="539" t="str">
        <f>HLOOKUP(Introduction!$G$4,nametranslations,25,FALSE)</f>
        <v>Rural</v>
      </c>
      <c r="D82" s="542">
        <f>IF(ISBLANK(Regressions!D92), " ", Regressions!D92)</f>
        <v>3553340.2397886659</v>
      </c>
      <c r="E82" s="543" t="e">
        <f>IF(ISNUMBER(Regressions!E92),ROUND(Regressions!E92, 1), NA())</f>
        <v>#N/A</v>
      </c>
      <c r="F82" s="544">
        <f>IF(ISNUMBER(Regressions!F92),ROUND(Regressions!F92, 1), NA())</f>
        <v>58.9</v>
      </c>
      <c r="G82" s="545">
        <f>IF(ISNUMBER(Regressions!G92),ROUND(Regressions!G92, 1), NA())</f>
        <v>47.9</v>
      </c>
      <c r="H82" s="546">
        <f>IF(ISNUMBER(Regressions!H92),ROUND(Regressions!H92, 1), NA())</f>
        <v>11</v>
      </c>
      <c r="I82" s="547">
        <f>IF(ISNUMBER(Regressions!I92),ROUND(Regressions!I92, 1), NA())</f>
        <v>41.1</v>
      </c>
      <c r="J82" s="548">
        <f>IF(ISNUMBER(Regressions!K92),ROUND(Regressions!K92, 1), NA())</f>
        <v>62.8</v>
      </c>
      <c r="K82" s="544" t="e">
        <f>IF(ISNUMBER(Regressions!L92),ROUND(Regressions!L92, 1), NA())</f>
        <v>#N/A</v>
      </c>
      <c r="L82" s="549">
        <f>IF(ISNUMBER(Regressions!M92),ROUND(Regressions!M92, 1), NA())</f>
        <v>39.700000000000003</v>
      </c>
      <c r="M82" s="546">
        <f>IF(ISNUMBER(Regressions!N92),ROUND(Regressions!N92, 1), NA())</f>
        <v>23</v>
      </c>
      <c r="N82" s="547">
        <f>IF(ISNUMBER(Regressions!O92),ROUND(Regressions!O92, 1), NA())</f>
        <v>37.200000000000003</v>
      </c>
      <c r="O82" s="548" t="e">
        <f>IF(ISNUMBER(Regressions!Q92),ROUND(Regressions!Q92, 1), NA())</f>
        <v>#N/A</v>
      </c>
      <c r="P82" s="544" t="e">
        <f>IF(ISNUMBER(Regressions!R92),ROUND(Regressions!R92, 1), NA())</f>
        <v>#N/A</v>
      </c>
      <c r="Q82" s="550">
        <f>IF(ISNUMBER(Regressions!S92),ROUND(Regressions!S92, 1), NA())</f>
        <v>13.1</v>
      </c>
      <c r="R82" s="546" t="e">
        <f>IF(ISNUMBER(Regressions!T92),ROUND(Regressions!T92, 1), NA())</f>
        <v>#N/A</v>
      </c>
      <c r="S82" s="547" t="e">
        <f>IF(ISNUMBER(Regressions!U92),ROUND(Regressions!U92, 1), NA())</f>
        <v>#N/A</v>
      </c>
    </row>
    <row r="83" spans="1:19" x14ac:dyDescent="0.25">
      <c r="A83" s="539" t="str">
        <f>+Introduction!$C$7</f>
        <v>South Sudan</v>
      </c>
      <c r="B83" s="540">
        <f>IF(ISBLANK(Regressions!B93), " ", Regressions!B93)</f>
        <v>2017</v>
      </c>
      <c r="C83" s="539" t="str">
        <f>HLOOKUP(Introduction!$G$4,nametranslations,25,FALSE)</f>
        <v>Rural</v>
      </c>
      <c r="D83" s="542">
        <f>IF(ISBLANK(Regressions!D93), " ", Regressions!D93)</f>
        <v>3549989.0066088866</v>
      </c>
      <c r="E83" s="543" t="e">
        <f>IF(ISNUMBER(Regressions!E93),ROUND(Regressions!E93, 1), NA())</f>
        <v>#N/A</v>
      </c>
      <c r="F83" s="544">
        <f>IF(ISNUMBER(Regressions!F93),ROUND(Regressions!F93, 1), NA())</f>
        <v>58.9</v>
      </c>
      <c r="G83" s="545">
        <f>IF(ISNUMBER(Regressions!G93),ROUND(Regressions!G93, 1), NA())</f>
        <v>47.9</v>
      </c>
      <c r="H83" s="546">
        <f>IF(ISNUMBER(Regressions!H93),ROUND(Regressions!H93, 1), NA())</f>
        <v>11</v>
      </c>
      <c r="I83" s="547">
        <f>IF(ISNUMBER(Regressions!I93),ROUND(Regressions!I93, 1), NA())</f>
        <v>41.1</v>
      </c>
      <c r="J83" s="548">
        <f>IF(ISNUMBER(Regressions!K93),ROUND(Regressions!K93, 1), NA())</f>
        <v>62.8</v>
      </c>
      <c r="K83" s="544" t="e">
        <f>IF(ISNUMBER(Regressions!L93),ROUND(Regressions!L93, 1), NA())</f>
        <v>#N/A</v>
      </c>
      <c r="L83" s="549">
        <f>IF(ISNUMBER(Regressions!M93),ROUND(Regressions!M93, 1), NA())</f>
        <v>39.700000000000003</v>
      </c>
      <c r="M83" s="546">
        <f>IF(ISNUMBER(Regressions!N93),ROUND(Regressions!N93, 1), NA())</f>
        <v>23</v>
      </c>
      <c r="N83" s="547">
        <f>IF(ISNUMBER(Regressions!O93),ROUND(Regressions!O93, 1), NA())</f>
        <v>37.200000000000003</v>
      </c>
      <c r="O83" s="548" t="e">
        <f>IF(ISNUMBER(Regressions!Q93),ROUND(Regressions!Q93, 1), NA())</f>
        <v>#N/A</v>
      </c>
      <c r="P83" s="544" t="e">
        <f>IF(ISNUMBER(Regressions!R93),ROUND(Regressions!R93, 1), NA())</f>
        <v>#N/A</v>
      </c>
      <c r="Q83" s="550">
        <f>IF(ISNUMBER(Regressions!S93),ROUND(Regressions!S93, 1), NA())</f>
        <v>13.1</v>
      </c>
      <c r="R83" s="546" t="e">
        <f>IF(ISNUMBER(Regressions!T93),ROUND(Regressions!T93, 1), NA())</f>
        <v>#N/A</v>
      </c>
      <c r="S83" s="547" t="e">
        <f>IF(ISNUMBER(Regressions!U93),ROUND(Regressions!U93, 1), NA())</f>
        <v>#N/A</v>
      </c>
    </row>
    <row r="84" spans="1:19" x14ac:dyDescent="0.25">
      <c r="A84" s="539" t="str">
        <f>+Introduction!$C$7</f>
        <v>South Sudan</v>
      </c>
      <c r="B84" s="540">
        <f>IF(ISBLANK(Regressions!B94), " ", Regressions!B94)</f>
        <v>2018</v>
      </c>
      <c r="C84" s="539" t="str">
        <f>HLOOKUP(Introduction!$G$4,nametranslations,25,FALSE)</f>
        <v>Rural</v>
      </c>
      <c r="D84" s="542">
        <f>IF(ISBLANK(Regressions!D94), " ", Regressions!D94)</f>
        <v>3515155.6750087738</v>
      </c>
      <c r="E84" s="543" t="e">
        <f>IF(ISNUMBER(Regressions!E94),ROUND(Regressions!E94, 1), NA())</f>
        <v>#N/A</v>
      </c>
      <c r="F84" s="544">
        <f>IF(ISNUMBER(Regressions!F94),ROUND(Regressions!F94, 1), NA())</f>
        <v>58.9</v>
      </c>
      <c r="G84" s="545">
        <f>IF(ISNUMBER(Regressions!G94),ROUND(Regressions!G94, 1), NA())</f>
        <v>47.9</v>
      </c>
      <c r="H84" s="546">
        <f>IF(ISNUMBER(Regressions!H94),ROUND(Regressions!H94, 1), NA())</f>
        <v>11</v>
      </c>
      <c r="I84" s="547">
        <f>IF(ISNUMBER(Regressions!I94),ROUND(Regressions!I94, 1), NA())</f>
        <v>41.1</v>
      </c>
      <c r="J84" s="548">
        <f>IF(ISNUMBER(Regressions!K94),ROUND(Regressions!K94, 1), NA())</f>
        <v>62.8</v>
      </c>
      <c r="K84" s="544" t="e">
        <f>IF(ISNUMBER(Regressions!L94),ROUND(Regressions!L94, 1), NA())</f>
        <v>#N/A</v>
      </c>
      <c r="L84" s="549">
        <f>IF(ISNUMBER(Regressions!M94),ROUND(Regressions!M94, 1), NA())</f>
        <v>39.700000000000003</v>
      </c>
      <c r="M84" s="546">
        <f>IF(ISNUMBER(Regressions!N94),ROUND(Regressions!N94, 1), NA())</f>
        <v>23</v>
      </c>
      <c r="N84" s="547">
        <f>IF(ISNUMBER(Regressions!O94),ROUND(Regressions!O94, 1), NA())</f>
        <v>37.200000000000003</v>
      </c>
      <c r="O84" s="548" t="e">
        <f>IF(ISNUMBER(Regressions!Q94),ROUND(Regressions!Q94, 1), NA())</f>
        <v>#N/A</v>
      </c>
      <c r="P84" s="544" t="e">
        <f>IF(ISNUMBER(Regressions!R94),ROUND(Regressions!R94, 1), NA())</f>
        <v>#N/A</v>
      </c>
      <c r="Q84" s="550">
        <f>IF(ISNUMBER(Regressions!S94),ROUND(Regressions!S94, 1), NA())</f>
        <v>13.1</v>
      </c>
      <c r="R84" s="546" t="e">
        <f>IF(ISNUMBER(Regressions!T94),ROUND(Regressions!T94, 1), NA())</f>
        <v>#N/A</v>
      </c>
      <c r="S84" s="547" t="e">
        <f>IF(ISNUMBER(Regressions!U94),ROUND(Regressions!U94, 1), NA())</f>
        <v>#N/A</v>
      </c>
    </row>
    <row r="85" spans="1:19" x14ac:dyDescent="0.25">
      <c r="A85" s="539" t="str">
        <f>+Introduction!$C$7</f>
        <v>South Sudan</v>
      </c>
      <c r="B85" s="540">
        <f>IF(ISBLANK(Regressions!B95), " ", Regressions!B95)</f>
        <v>2019</v>
      </c>
      <c r="C85" s="539" t="str">
        <f>HLOOKUP(Introduction!$G$4,nametranslations,25,FALSE)</f>
        <v>Rural</v>
      </c>
      <c r="D85" s="542">
        <f>IF(ISBLANK(Regressions!D95), " ", Regressions!D95)</f>
        <v>3556503.6167875673</v>
      </c>
      <c r="E85" s="543" t="e">
        <f>IF(ISNUMBER(Regressions!E95),ROUND(Regressions!E95, 1), NA())</f>
        <v>#N/A</v>
      </c>
      <c r="F85" s="544">
        <f>IF(ISNUMBER(Regressions!F95),ROUND(Regressions!F95, 1), NA())</f>
        <v>58.9</v>
      </c>
      <c r="G85" s="545">
        <f>IF(ISNUMBER(Regressions!G95),ROUND(Regressions!G95, 1), NA())</f>
        <v>47.9</v>
      </c>
      <c r="H85" s="546">
        <f>IF(ISNUMBER(Regressions!H95),ROUND(Regressions!H95, 1), NA())</f>
        <v>11</v>
      </c>
      <c r="I85" s="547">
        <f>IF(ISNUMBER(Regressions!I95),ROUND(Regressions!I95, 1), NA())</f>
        <v>41.1</v>
      </c>
      <c r="J85" s="548">
        <f>IF(ISNUMBER(Regressions!K95),ROUND(Regressions!K95, 1), NA())</f>
        <v>62.8</v>
      </c>
      <c r="K85" s="544" t="e">
        <f>IF(ISNUMBER(Regressions!L95),ROUND(Regressions!L95, 1), NA())</f>
        <v>#N/A</v>
      </c>
      <c r="L85" s="549">
        <f>IF(ISNUMBER(Regressions!M95),ROUND(Regressions!M95, 1), NA())</f>
        <v>39.700000000000003</v>
      </c>
      <c r="M85" s="546">
        <f>IF(ISNUMBER(Regressions!N95),ROUND(Regressions!N95, 1), NA())</f>
        <v>23</v>
      </c>
      <c r="N85" s="547">
        <f>IF(ISNUMBER(Regressions!O95),ROUND(Regressions!O95, 1), NA())</f>
        <v>37.200000000000003</v>
      </c>
      <c r="O85" s="548" t="e">
        <f>IF(ISNUMBER(Regressions!Q95),ROUND(Regressions!Q95, 1), NA())</f>
        <v>#N/A</v>
      </c>
      <c r="P85" s="544" t="e">
        <f>IF(ISNUMBER(Regressions!R95),ROUND(Regressions!R95, 1), NA())</f>
        <v>#N/A</v>
      </c>
      <c r="Q85" s="550">
        <f>IF(ISNUMBER(Regressions!S95),ROUND(Regressions!S95, 1), NA())</f>
        <v>13.1</v>
      </c>
      <c r="R85" s="546" t="e">
        <f>IF(ISNUMBER(Regressions!T95),ROUND(Regressions!T95, 1), NA())</f>
        <v>#N/A</v>
      </c>
      <c r="S85" s="547" t="e">
        <f>IF(ISNUMBER(Regressions!U95),ROUND(Regressions!U95, 1), NA())</f>
        <v>#N/A</v>
      </c>
    </row>
    <row r="86" spans="1:19" x14ac:dyDescent="0.25">
      <c r="A86" s="539" t="str">
        <f>+Introduction!$C$7</f>
        <v>South Sudan</v>
      </c>
      <c r="B86" s="540">
        <f>IF(ISBLANK(Regressions!B96), " ", Regressions!B96)</f>
        <v>2020</v>
      </c>
      <c r="C86" s="539" t="str">
        <f>HLOOKUP(Introduction!$G$4,nametranslations,25,FALSE)</f>
        <v>Rural</v>
      </c>
      <c r="D86" s="542">
        <f>IF(ISBLANK(Regressions!D96), " ", Regressions!D96)</f>
        <v>3576593.8635814097</v>
      </c>
      <c r="E86" s="543" t="e">
        <f>IF(ISNUMBER(Regressions!E96),ROUND(Regressions!E96, 1), NA())</f>
        <v>#N/A</v>
      </c>
      <c r="F86" s="544">
        <f>IF(ISNUMBER(Regressions!F96),ROUND(Regressions!F96, 1), NA())</f>
        <v>58.9</v>
      </c>
      <c r="G86" s="545">
        <f>IF(ISNUMBER(Regressions!G96),ROUND(Regressions!G96, 1), NA())</f>
        <v>47.9</v>
      </c>
      <c r="H86" s="546">
        <f>IF(ISNUMBER(Regressions!H96),ROUND(Regressions!H96, 1), NA())</f>
        <v>11</v>
      </c>
      <c r="I86" s="547">
        <f>IF(ISNUMBER(Regressions!I96),ROUND(Regressions!I96, 1), NA())</f>
        <v>41.1</v>
      </c>
      <c r="J86" s="548">
        <f>IF(ISNUMBER(Regressions!K96),ROUND(Regressions!K96, 1), NA())</f>
        <v>62.8</v>
      </c>
      <c r="K86" s="544" t="e">
        <f>IF(ISNUMBER(Regressions!L96),ROUND(Regressions!L96, 1), NA())</f>
        <v>#N/A</v>
      </c>
      <c r="L86" s="549">
        <f>IF(ISNUMBER(Regressions!M96),ROUND(Regressions!M96, 1), NA())</f>
        <v>39.700000000000003</v>
      </c>
      <c r="M86" s="546">
        <f>IF(ISNUMBER(Regressions!N96),ROUND(Regressions!N96, 1), NA())</f>
        <v>23</v>
      </c>
      <c r="N86" s="547">
        <f>IF(ISNUMBER(Regressions!O96),ROUND(Regressions!O96, 1), NA())</f>
        <v>37.200000000000003</v>
      </c>
      <c r="O86" s="548" t="e">
        <f>IF(ISNUMBER(Regressions!Q96),ROUND(Regressions!Q96, 1), NA())</f>
        <v>#N/A</v>
      </c>
      <c r="P86" s="544" t="e">
        <f>IF(ISNUMBER(Regressions!R96),ROUND(Regressions!R96, 1), NA())</f>
        <v>#N/A</v>
      </c>
      <c r="Q86" s="550">
        <f>IF(ISNUMBER(Regressions!S96),ROUND(Regressions!S96, 1), NA())</f>
        <v>13.1</v>
      </c>
      <c r="R86" s="546" t="e">
        <f>IF(ISNUMBER(Regressions!T96),ROUND(Regressions!T96, 1), NA())</f>
        <v>#N/A</v>
      </c>
      <c r="S86" s="547" t="e">
        <f>IF(ISNUMBER(Regressions!U96),ROUND(Regressions!U96, 1), NA())</f>
        <v>#N/A</v>
      </c>
    </row>
    <row r="87" spans="1:19" x14ac:dyDescent="0.25">
      <c r="A87" s="539" t="str">
        <f>+Introduction!$C$7</f>
        <v>South Sudan</v>
      </c>
      <c r="B87" s="540">
        <f>IF(ISBLANK(Regressions!B97), " ", Regressions!B97)</f>
        <v>2021</v>
      </c>
      <c r="C87" s="539" t="str">
        <f>HLOOKUP(Introduction!$G$4,nametranslations,25,FALSE)</f>
        <v>Rural</v>
      </c>
      <c r="D87" s="542">
        <f>IF(ISBLANK(Regressions!D97), " ", Regressions!D97)</f>
        <v>3575788.1982857515</v>
      </c>
      <c r="E87" s="548" t="e">
        <f>IF(ISNUMBER(Regressions!E97),ROUND(Regressions!E97, 1), NA())</f>
        <v>#N/A</v>
      </c>
      <c r="F87" s="551">
        <f>IF(ISNUMBER(Regressions!F97),ROUND(Regressions!F97, 1), NA())</f>
        <v>58.9</v>
      </c>
      <c r="G87" s="552">
        <f>IF(ISNUMBER(Regressions!G97),ROUND(Regressions!G97, 1), NA())</f>
        <v>47.9</v>
      </c>
      <c r="H87" s="546">
        <f>IF(ISNUMBER(Regressions!H97),ROUND(Regressions!H97, 1), NA())</f>
        <v>11</v>
      </c>
      <c r="I87" s="547">
        <f>IF(ISNUMBER(Regressions!I97),ROUND(Regressions!I97, 1), NA())</f>
        <v>41.1</v>
      </c>
      <c r="J87" s="548">
        <f>IF(ISNUMBER(Regressions!K97),ROUND(Regressions!K97, 1), NA())</f>
        <v>62.8</v>
      </c>
      <c r="K87" s="551" t="e">
        <f>IF(ISNUMBER(Regressions!L97),ROUND(Regressions!L97, 1), NA())</f>
        <v>#N/A</v>
      </c>
      <c r="L87" s="553">
        <f>IF(ISNUMBER(Regressions!M97),ROUND(Regressions!M97, 1), NA())</f>
        <v>39.700000000000003</v>
      </c>
      <c r="M87" s="546">
        <f>IF(ISNUMBER(Regressions!N97),ROUND(Regressions!N97, 1), NA())</f>
        <v>23</v>
      </c>
      <c r="N87" s="547">
        <f>IF(ISNUMBER(Regressions!O97),ROUND(Regressions!O97, 1), NA())</f>
        <v>37.200000000000003</v>
      </c>
      <c r="O87" s="548" t="e">
        <f>IF(ISNUMBER(Regressions!Q97),ROUND(Regressions!Q97, 1), NA())</f>
        <v>#N/A</v>
      </c>
      <c r="P87" s="551" t="e">
        <f>IF(ISNUMBER(Regressions!R97),ROUND(Regressions!R97, 1), NA())</f>
        <v>#N/A</v>
      </c>
      <c r="Q87" s="554">
        <f>IF(ISNUMBER(Regressions!S97),ROUND(Regressions!S97, 1), NA())</f>
        <v>13.1</v>
      </c>
      <c r="R87" s="546" t="e">
        <f>IF(ISNUMBER(Regressions!T97),ROUND(Regressions!T97, 1), NA())</f>
        <v>#N/A</v>
      </c>
      <c r="S87" s="547" t="e">
        <f>IF(ISNUMBER(Regressions!U97),ROUND(Regressions!U97, 1), NA())</f>
        <v>#N/A</v>
      </c>
    </row>
    <row r="88" spans="1:19" x14ac:dyDescent="0.25">
      <c r="A88" s="539" t="str">
        <f>+Introduction!$C$7</f>
        <v>South Sudan</v>
      </c>
      <c r="B88" s="540">
        <f>IF(ISBLANK(Regressions!B98), " ", Regressions!B98)</f>
        <v>2022</v>
      </c>
      <c r="C88" s="539" t="str">
        <f>HLOOKUP(Introduction!$G$4,nametranslations,25,FALSE)</f>
        <v>Rural</v>
      </c>
      <c r="D88" s="542">
        <f>IF(ISBLANK(Regressions!D98), " ", Regressions!D98)</f>
        <v>3537077.1970783994</v>
      </c>
      <c r="E88" s="543" t="e">
        <f>IF(ISNUMBER(Regressions!E98),ROUND(Regressions!E98, 1), NA())</f>
        <v>#N/A</v>
      </c>
      <c r="F88" s="544" t="e">
        <f>IF(ISNUMBER(Regressions!F98),ROUND(Regressions!F98, 1), NA())</f>
        <v>#N/A</v>
      </c>
      <c r="G88" s="545" t="e">
        <f>IF(ISNUMBER(Regressions!G98),ROUND(Regressions!G98, 1), NA())</f>
        <v>#N/A</v>
      </c>
      <c r="H88" s="546" t="e">
        <f>IF(ISNUMBER(Regressions!H98),ROUND(Regressions!H98, 1), NA())</f>
        <v>#N/A</v>
      </c>
      <c r="I88" s="547" t="e">
        <f>IF(ISNUMBER(Regressions!I98),ROUND(Regressions!I98, 1), NA())</f>
        <v>#N/A</v>
      </c>
      <c r="J88" s="548" t="e">
        <f>IF(ISNUMBER(Regressions!K98),ROUND(Regressions!K98, 1), NA())</f>
        <v>#N/A</v>
      </c>
      <c r="K88" s="544" t="e">
        <f>IF(ISNUMBER(Regressions!L98),ROUND(Regressions!L98, 1), NA())</f>
        <v>#N/A</v>
      </c>
      <c r="L88" s="549" t="e">
        <f>IF(ISNUMBER(Regressions!M98),ROUND(Regressions!M98, 1), NA())</f>
        <v>#N/A</v>
      </c>
      <c r="M88" s="546" t="e">
        <f>IF(ISNUMBER(Regressions!N98),ROUND(Regressions!N98, 1), NA())</f>
        <v>#N/A</v>
      </c>
      <c r="N88" s="547" t="e">
        <f>IF(ISNUMBER(Regressions!O98),ROUND(Regressions!O98, 1), NA())</f>
        <v>#N/A</v>
      </c>
      <c r="O88" s="548" t="e">
        <f>IF(ISNUMBER(Regressions!Q98),ROUND(Regressions!Q98, 1), NA())</f>
        <v>#N/A</v>
      </c>
      <c r="P88" s="544" t="e">
        <f>IF(ISNUMBER(Regressions!R98),ROUND(Regressions!R98, 1), NA())</f>
        <v>#N/A</v>
      </c>
      <c r="Q88" s="550" t="e">
        <f>IF(ISNUMBER(Regressions!S98),ROUND(Regressions!S98, 1), NA())</f>
        <v>#N/A</v>
      </c>
      <c r="R88" s="546" t="e">
        <f>IF(ISNUMBER(Regressions!T98),ROUND(Regressions!T98, 1), NA())</f>
        <v>#N/A</v>
      </c>
      <c r="S88" s="547" t="e">
        <f>IF(ISNUMBER(Regressions!U98),ROUND(Regressions!U98, 1), NA())</f>
        <v>#N/A</v>
      </c>
    </row>
    <row r="89" spans="1:19" x14ac:dyDescent="0.25">
      <c r="A89" s="539" t="str">
        <f>+Introduction!$C$7</f>
        <v>South Sudan</v>
      </c>
      <c r="B89" s="540">
        <f>IF(ISBLANK(Regressions!B99), " ", Regressions!B99)</f>
        <v>2023</v>
      </c>
      <c r="C89" s="539" t="str">
        <f>HLOOKUP(Introduction!$G$4,nametranslations,25,FALSE)</f>
        <v>Rural</v>
      </c>
      <c r="D89" s="542">
        <f>IF(ISBLANK(Regressions!D99), " ", Regressions!D99)</f>
        <v>3519923.8448810577</v>
      </c>
      <c r="E89" s="543" t="e">
        <f>IF(ISNUMBER(Regressions!E99),ROUND(Regressions!E99, 1), NA())</f>
        <v>#N/A</v>
      </c>
      <c r="F89" s="544" t="e">
        <f>IF(ISNUMBER(Regressions!F99),ROUND(Regressions!F99, 1), NA())</f>
        <v>#N/A</v>
      </c>
      <c r="G89" s="545" t="e">
        <f>IF(ISNUMBER(Regressions!G99),ROUND(Regressions!G99, 1), NA())</f>
        <v>#N/A</v>
      </c>
      <c r="H89" s="546" t="e">
        <f>IF(ISNUMBER(Regressions!H99),ROUND(Regressions!H99, 1), NA())</f>
        <v>#N/A</v>
      </c>
      <c r="I89" s="547" t="e">
        <f>IF(ISNUMBER(Regressions!I99),ROUND(Regressions!I99, 1), NA())</f>
        <v>#N/A</v>
      </c>
      <c r="J89" s="548" t="e">
        <f>IF(ISNUMBER(Regressions!K99),ROUND(Regressions!K99, 1), NA())</f>
        <v>#N/A</v>
      </c>
      <c r="K89" s="544" t="e">
        <f>IF(ISNUMBER(Regressions!L99),ROUND(Regressions!L99, 1), NA())</f>
        <v>#N/A</v>
      </c>
      <c r="L89" s="549" t="e">
        <f>IF(ISNUMBER(Regressions!M99),ROUND(Regressions!M99, 1), NA())</f>
        <v>#N/A</v>
      </c>
      <c r="M89" s="546" t="e">
        <f>IF(ISNUMBER(Regressions!N99),ROUND(Regressions!N99, 1), NA())</f>
        <v>#N/A</v>
      </c>
      <c r="N89" s="547" t="e">
        <f>IF(ISNUMBER(Regressions!O99),ROUND(Regressions!O99, 1), NA())</f>
        <v>#N/A</v>
      </c>
      <c r="O89" s="548" t="e">
        <f>IF(ISNUMBER(Regressions!Q99),ROUND(Regressions!Q99, 1), NA())</f>
        <v>#N/A</v>
      </c>
      <c r="P89" s="544" t="e">
        <f>IF(ISNUMBER(Regressions!R99),ROUND(Regressions!R99, 1), NA())</f>
        <v>#N/A</v>
      </c>
      <c r="Q89" s="550" t="e">
        <f>IF(ISNUMBER(Regressions!S99),ROUND(Regressions!S99, 1), NA())</f>
        <v>#N/A</v>
      </c>
      <c r="R89" s="546" t="e">
        <f>IF(ISNUMBER(Regressions!T99),ROUND(Regressions!T99, 1), NA())</f>
        <v>#N/A</v>
      </c>
      <c r="S89" s="547" t="e">
        <f>IF(ISNUMBER(Regressions!U99),ROUND(Regressions!U99, 1), NA())</f>
        <v>#N/A</v>
      </c>
    </row>
    <row r="90" spans="1:19" x14ac:dyDescent="0.25">
      <c r="A90" s="539" t="str">
        <f>+Introduction!$C$7</f>
        <v>South Sudan</v>
      </c>
      <c r="B90" s="540">
        <f>IF(ISBLANK(Regressions!B100), " ", Regressions!B100)</f>
        <v>2024</v>
      </c>
      <c r="C90" s="539" t="str">
        <f>HLOOKUP(Introduction!$G$4,nametranslations,25,FALSE)</f>
        <v>Rural</v>
      </c>
      <c r="D90" s="542">
        <f>IF(ISBLANK(Regressions!D100), " ", Regressions!D100)</f>
        <v>3639081.063976631</v>
      </c>
      <c r="E90" s="543" t="e">
        <f>IF(ISNUMBER(Regressions!E100),ROUND(Regressions!E100, 1), NA())</f>
        <v>#N/A</v>
      </c>
      <c r="F90" s="544" t="e">
        <f>IF(ISNUMBER(Regressions!F100),ROUND(Regressions!F100, 1), NA())</f>
        <v>#N/A</v>
      </c>
      <c r="G90" s="545" t="e">
        <f>IF(ISNUMBER(Regressions!G100),ROUND(Regressions!G100, 1), NA())</f>
        <v>#N/A</v>
      </c>
      <c r="H90" s="546" t="e">
        <f>IF(ISNUMBER(Regressions!H100),ROUND(Regressions!H100, 1), NA())</f>
        <v>#N/A</v>
      </c>
      <c r="I90" s="547" t="e">
        <f>IF(ISNUMBER(Regressions!I100),ROUND(Regressions!I100, 1), NA())</f>
        <v>#N/A</v>
      </c>
      <c r="J90" s="548" t="e">
        <f>IF(ISNUMBER(Regressions!K100),ROUND(Regressions!K100, 1), NA())</f>
        <v>#N/A</v>
      </c>
      <c r="K90" s="544" t="e">
        <f>IF(ISNUMBER(Regressions!L100),ROUND(Regressions!L100, 1), NA())</f>
        <v>#N/A</v>
      </c>
      <c r="L90" s="549" t="e">
        <f>IF(ISNUMBER(Regressions!M100),ROUND(Regressions!M100, 1), NA())</f>
        <v>#N/A</v>
      </c>
      <c r="M90" s="546" t="e">
        <f>IF(ISNUMBER(Regressions!N100),ROUND(Regressions!N100, 1), NA())</f>
        <v>#N/A</v>
      </c>
      <c r="N90" s="547" t="e">
        <f>IF(ISNUMBER(Regressions!O100),ROUND(Regressions!O100, 1), NA())</f>
        <v>#N/A</v>
      </c>
      <c r="O90" s="548" t="e">
        <f>IF(ISNUMBER(Regressions!Q100),ROUND(Regressions!Q100, 1), NA())</f>
        <v>#N/A</v>
      </c>
      <c r="P90" s="544" t="e">
        <f>IF(ISNUMBER(Regressions!R100),ROUND(Regressions!R100, 1), NA())</f>
        <v>#N/A</v>
      </c>
      <c r="Q90" s="550" t="e">
        <f>IF(ISNUMBER(Regressions!S100),ROUND(Regressions!S100, 1), NA())</f>
        <v>#N/A</v>
      </c>
      <c r="R90" s="546" t="e">
        <f>IF(ISNUMBER(Regressions!T100),ROUND(Regressions!T100, 1), NA())</f>
        <v>#N/A</v>
      </c>
      <c r="S90" s="547" t="e">
        <f>IF(ISNUMBER(Regressions!U100),ROUND(Regressions!U100, 1), NA())</f>
        <v>#N/A</v>
      </c>
    </row>
    <row r="91" spans="1:19" x14ac:dyDescent="0.25">
      <c r="A91" s="555" t="str">
        <f>+Introduction!$C$7</f>
        <v>South Sudan</v>
      </c>
      <c r="B91" s="556">
        <f>IF(ISBLANK(Regressions!B101), " ", Regressions!B101)</f>
        <v>2025</v>
      </c>
      <c r="C91" s="555" t="str">
        <f>HLOOKUP(Introduction!$G$4,nametranslations,25,FALSE)</f>
        <v>Rural</v>
      </c>
      <c r="D91" s="557">
        <f>IF(ISBLANK(Regressions!D101), " ", Regressions!D101)</f>
        <v>3937091.2241690825</v>
      </c>
      <c r="E91" s="558" t="e">
        <f>IF(ISNUMBER(Regressions!E101),ROUND(Regressions!E101, 1), NA())</f>
        <v>#N/A</v>
      </c>
      <c r="F91" s="559" t="e">
        <f>IF(ISNUMBER(Regressions!F101),ROUND(Regressions!F101, 1), NA())</f>
        <v>#N/A</v>
      </c>
      <c r="G91" s="560" t="e">
        <f>IF(ISNUMBER(Regressions!G101),ROUND(Regressions!G101, 1), NA())</f>
        <v>#N/A</v>
      </c>
      <c r="H91" s="561" t="e">
        <f>IF(ISNUMBER(Regressions!H101),ROUND(Regressions!H101, 1), NA())</f>
        <v>#N/A</v>
      </c>
      <c r="I91" s="562" t="e">
        <f>IF(ISNUMBER(Regressions!I101),ROUND(Regressions!I101, 1), NA())</f>
        <v>#N/A</v>
      </c>
      <c r="J91" s="563" t="e">
        <f>IF(ISNUMBER(Regressions!K101),ROUND(Regressions!K101, 1), NA())</f>
        <v>#N/A</v>
      </c>
      <c r="K91" s="559" t="e">
        <f>IF(ISNUMBER(Regressions!L101),ROUND(Regressions!L101, 1), NA())</f>
        <v>#N/A</v>
      </c>
      <c r="L91" s="564" t="e">
        <f>IF(ISNUMBER(Regressions!M101),ROUND(Regressions!M101, 1), NA())</f>
        <v>#N/A</v>
      </c>
      <c r="M91" s="561" t="e">
        <f>IF(ISNUMBER(Regressions!N101),ROUND(Regressions!N101, 1), NA())</f>
        <v>#N/A</v>
      </c>
      <c r="N91" s="562" t="e">
        <f>IF(ISNUMBER(Regressions!O101),ROUND(Regressions!O101, 1), NA())</f>
        <v>#N/A</v>
      </c>
      <c r="O91" s="563" t="e">
        <f>IF(ISNUMBER(Regressions!Q101),ROUND(Regressions!Q101, 1), NA())</f>
        <v>#N/A</v>
      </c>
      <c r="P91" s="559" t="e">
        <f>IF(ISNUMBER(Regressions!R101),ROUND(Regressions!R101, 1), NA())</f>
        <v>#N/A</v>
      </c>
      <c r="Q91" s="565" t="e">
        <f>IF(ISNUMBER(Regressions!S101),ROUND(Regressions!S101, 1), NA())</f>
        <v>#N/A</v>
      </c>
      <c r="R91" s="561" t="e">
        <f>IF(ISNUMBER(Regressions!T101),ROUND(Regressions!T101, 1), NA())</f>
        <v>#N/A</v>
      </c>
      <c r="S91" s="562" t="e">
        <f>IF(ISNUMBER(Regressions!U101),ROUND(Regressions!U101, 1), NA())</f>
        <v>#N/A</v>
      </c>
    </row>
    <row r="92" spans="1:19" hidden="1" x14ac:dyDescent="0.25">
      <c r="A92" s="539" t="str">
        <f>+Introduction!$C$7</f>
        <v>South Sudan</v>
      </c>
      <c r="B92" s="540">
        <f>IF(ISBLANK(Regressions!B102), " ", Regressions!B102)</f>
        <v>2026</v>
      </c>
      <c r="C92" s="539" t="str">
        <f>HLOOKUP(Introduction!$G$4,nametranslations,25,FALSE)</f>
        <v>Rural</v>
      </c>
      <c r="D92" s="542" t="str">
        <f>IF(ISBLANK(Regressions!D102), " ", Regressions!D102)</f>
        <v xml:space="preserve"> </v>
      </c>
      <c r="E92" s="543" t="e">
        <f>IF(ISNUMBER(Regressions!E102),ROUND(Regressions!E102, 1), NA())</f>
        <v>#N/A</v>
      </c>
      <c r="F92" s="544" t="e">
        <f>IF(ISNUMBER(Regressions!F102),ROUND(Regressions!F102, 1), NA())</f>
        <v>#N/A</v>
      </c>
      <c r="G92" s="545" t="e">
        <f>IF(ISNUMBER(Regressions!G102),ROUND(Regressions!G102, 1), NA())</f>
        <v>#N/A</v>
      </c>
      <c r="H92" s="546" t="e">
        <f>IF(ISNUMBER(Regressions!H102),ROUND(Regressions!H102, 1), NA())</f>
        <v>#N/A</v>
      </c>
      <c r="I92" s="547" t="e">
        <f>IF(ISNUMBER(Regressions!I102),ROUND(Regressions!I102, 1), NA())</f>
        <v>#N/A</v>
      </c>
      <c r="J92" s="548" t="e">
        <f>IF(ISNUMBER(Regressions!K102),ROUND(Regressions!K102, 1), NA())</f>
        <v>#N/A</v>
      </c>
      <c r="K92" s="544" t="e">
        <f>IF(ISNUMBER(Regressions!L102),ROUND(Regressions!L102, 1), NA())</f>
        <v>#N/A</v>
      </c>
      <c r="L92" s="549" t="e">
        <f>IF(ISNUMBER(Regressions!M102),ROUND(Regressions!M102, 1), NA())</f>
        <v>#N/A</v>
      </c>
      <c r="M92" s="546" t="e">
        <f>IF(ISNUMBER(Regressions!N102),ROUND(Regressions!N102, 1), NA())</f>
        <v>#N/A</v>
      </c>
      <c r="N92" s="547" t="e">
        <f>IF(ISNUMBER(Regressions!O102),ROUND(Regressions!O102, 1), NA())</f>
        <v>#N/A</v>
      </c>
      <c r="O92" s="548" t="e">
        <f>IF(ISNUMBER(Regressions!Q102),ROUND(Regressions!Q102, 1), NA())</f>
        <v>#N/A</v>
      </c>
      <c r="P92" s="544" t="e">
        <f>IF(ISNUMBER(Regressions!R102),ROUND(Regressions!R102, 1), NA())</f>
        <v>#N/A</v>
      </c>
      <c r="Q92" s="550" t="e">
        <f>IF(ISNUMBER(Regressions!S102),ROUND(Regressions!S102, 1), NA())</f>
        <v>#N/A</v>
      </c>
      <c r="R92" s="546" t="e">
        <f>IF(ISNUMBER(Regressions!T102),ROUND(Regressions!T102, 1), NA())</f>
        <v>#N/A</v>
      </c>
      <c r="S92" s="547" t="e">
        <f>IF(ISNUMBER(Regressions!U102),ROUND(Regressions!U102, 1), NA())</f>
        <v>#N/A</v>
      </c>
    </row>
    <row r="93" spans="1:19" hidden="1" x14ac:dyDescent="0.25">
      <c r="A93" s="539" t="str">
        <f>+Introduction!$C$7</f>
        <v>South Sudan</v>
      </c>
      <c r="B93" s="540">
        <f>IF(ISBLANK(Regressions!B103), " ", Regressions!B103)</f>
        <v>2027</v>
      </c>
      <c r="C93" s="539" t="str">
        <f>HLOOKUP(Introduction!$G$4,nametranslations,25,FALSE)</f>
        <v>Rural</v>
      </c>
      <c r="D93" s="542" t="str">
        <f>IF(ISBLANK(Regressions!D103), " ", Regressions!D103)</f>
        <v xml:space="preserve"> </v>
      </c>
      <c r="E93" s="543" t="e">
        <f>IF(ISNUMBER(Regressions!E103),ROUND(Regressions!E103, 1), NA())</f>
        <v>#N/A</v>
      </c>
      <c r="F93" s="544" t="e">
        <f>IF(ISNUMBER(Regressions!F103),ROUND(Regressions!F103, 1), NA())</f>
        <v>#N/A</v>
      </c>
      <c r="G93" s="545" t="e">
        <f>IF(ISNUMBER(Regressions!G103),ROUND(Regressions!G103, 1), NA())</f>
        <v>#N/A</v>
      </c>
      <c r="H93" s="546" t="e">
        <f>IF(ISNUMBER(Regressions!H103),ROUND(Regressions!H103, 1), NA())</f>
        <v>#N/A</v>
      </c>
      <c r="I93" s="547" t="e">
        <f>IF(ISNUMBER(Regressions!I103),ROUND(Regressions!I103, 1), NA())</f>
        <v>#N/A</v>
      </c>
      <c r="J93" s="548" t="e">
        <f>IF(ISNUMBER(Regressions!K103),ROUND(Regressions!K103, 1), NA())</f>
        <v>#N/A</v>
      </c>
      <c r="K93" s="544" t="e">
        <f>IF(ISNUMBER(Regressions!L103),ROUND(Regressions!L103, 1), NA())</f>
        <v>#N/A</v>
      </c>
      <c r="L93" s="549" t="e">
        <f>IF(ISNUMBER(Regressions!M103),ROUND(Regressions!M103, 1), NA())</f>
        <v>#N/A</v>
      </c>
      <c r="M93" s="546" t="e">
        <f>IF(ISNUMBER(Regressions!N103),ROUND(Regressions!N103, 1), NA())</f>
        <v>#N/A</v>
      </c>
      <c r="N93" s="547" t="e">
        <f>IF(ISNUMBER(Regressions!O103),ROUND(Regressions!O103, 1), NA())</f>
        <v>#N/A</v>
      </c>
      <c r="O93" s="548" t="e">
        <f>IF(ISNUMBER(Regressions!Q103),ROUND(Regressions!Q103, 1), NA())</f>
        <v>#N/A</v>
      </c>
      <c r="P93" s="544" t="e">
        <f>IF(ISNUMBER(Regressions!R103),ROUND(Regressions!R103, 1), NA())</f>
        <v>#N/A</v>
      </c>
      <c r="Q93" s="550" t="e">
        <f>IF(ISNUMBER(Regressions!S103),ROUND(Regressions!S103, 1), NA())</f>
        <v>#N/A</v>
      </c>
      <c r="R93" s="546" t="e">
        <f>IF(ISNUMBER(Regressions!T103),ROUND(Regressions!T103, 1), NA())</f>
        <v>#N/A</v>
      </c>
      <c r="S93" s="547" t="e">
        <f>IF(ISNUMBER(Regressions!U103),ROUND(Regressions!U103, 1), NA())</f>
        <v>#N/A</v>
      </c>
    </row>
    <row r="94" spans="1:19" hidden="1" x14ac:dyDescent="0.25">
      <c r="A94" s="539" t="str">
        <f>+Introduction!$C$7</f>
        <v>South Sudan</v>
      </c>
      <c r="B94" s="540">
        <f>IF(ISBLANK(Regressions!B104), " ", Regressions!B104)</f>
        <v>2028</v>
      </c>
      <c r="C94" s="539" t="str">
        <f>HLOOKUP(Introduction!$G$4,nametranslations,25,FALSE)</f>
        <v>Rural</v>
      </c>
      <c r="D94" s="542" t="str">
        <f>IF(ISBLANK(Regressions!D104), " ", Regressions!D104)</f>
        <v xml:space="preserve"> </v>
      </c>
      <c r="E94" s="543" t="e">
        <f>IF(ISNUMBER(Regressions!E104),ROUND(Regressions!E104, 1), NA())</f>
        <v>#N/A</v>
      </c>
      <c r="F94" s="544" t="e">
        <f>IF(ISNUMBER(Regressions!F104),ROUND(Regressions!F104, 1), NA())</f>
        <v>#N/A</v>
      </c>
      <c r="G94" s="545" t="e">
        <f>IF(ISNUMBER(Regressions!G104),ROUND(Regressions!G104, 1), NA())</f>
        <v>#N/A</v>
      </c>
      <c r="H94" s="546" t="e">
        <f>IF(ISNUMBER(Regressions!H104),ROUND(Regressions!H104, 1), NA())</f>
        <v>#N/A</v>
      </c>
      <c r="I94" s="547" t="e">
        <f>IF(ISNUMBER(Regressions!I104),ROUND(Regressions!I104, 1), NA())</f>
        <v>#N/A</v>
      </c>
      <c r="J94" s="548" t="e">
        <f>IF(ISNUMBER(Regressions!K104),ROUND(Regressions!K104, 1), NA())</f>
        <v>#N/A</v>
      </c>
      <c r="K94" s="544" t="e">
        <f>IF(ISNUMBER(Regressions!L104),ROUND(Regressions!L104, 1), NA())</f>
        <v>#N/A</v>
      </c>
      <c r="L94" s="549" t="e">
        <f>IF(ISNUMBER(Regressions!M104),ROUND(Regressions!M104, 1), NA())</f>
        <v>#N/A</v>
      </c>
      <c r="M94" s="546" t="e">
        <f>IF(ISNUMBER(Regressions!N104),ROUND(Regressions!N104, 1), NA())</f>
        <v>#N/A</v>
      </c>
      <c r="N94" s="547" t="e">
        <f>IF(ISNUMBER(Regressions!O104),ROUND(Regressions!O104, 1), NA())</f>
        <v>#N/A</v>
      </c>
      <c r="O94" s="548" t="e">
        <f>IF(ISNUMBER(Regressions!Q104),ROUND(Regressions!Q104, 1), NA())</f>
        <v>#N/A</v>
      </c>
      <c r="P94" s="544" t="e">
        <f>IF(ISNUMBER(Regressions!R104),ROUND(Regressions!R104, 1), NA())</f>
        <v>#N/A</v>
      </c>
      <c r="Q94" s="550" t="e">
        <f>IF(ISNUMBER(Regressions!S104),ROUND(Regressions!S104, 1), NA())</f>
        <v>#N/A</v>
      </c>
      <c r="R94" s="546" t="e">
        <f>IF(ISNUMBER(Regressions!T104),ROUND(Regressions!T104, 1), NA())</f>
        <v>#N/A</v>
      </c>
      <c r="S94" s="547" t="e">
        <f>IF(ISNUMBER(Regressions!U104),ROUND(Regressions!U104, 1), NA())</f>
        <v>#N/A</v>
      </c>
    </row>
    <row r="95" spans="1:19" hidden="1" x14ac:dyDescent="0.25">
      <c r="A95" s="539" t="str">
        <f>+Introduction!$C$7</f>
        <v>South Sudan</v>
      </c>
      <c r="B95" s="540">
        <f>IF(ISBLANK(Regressions!B105), " ", Regressions!B105)</f>
        <v>2029</v>
      </c>
      <c r="C95" s="539" t="str">
        <f>HLOOKUP(Introduction!$G$4,nametranslations,25,FALSE)</f>
        <v>Rural</v>
      </c>
      <c r="D95" s="542" t="str">
        <f>IF(ISBLANK(Regressions!D105), " ", Regressions!D105)</f>
        <v xml:space="preserve"> </v>
      </c>
      <c r="E95" s="543" t="e">
        <f>IF(ISNUMBER(Regressions!E105),ROUND(Regressions!E105, 1), NA())</f>
        <v>#N/A</v>
      </c>
      <c r="F95" s="544" t="e">
        <f>IF(ISNUMBER(Regressions!F105),ROUND(Regressions!F105, 1), NA())</f>
        <v>#N/A</v>
      </c>
      <c r="G95" s="545" t="e">
        <f>IF(ISNUMBER(Regressions!G105),ROUND(Regressions!G105, 1), NA())</f>
        <v>#N/A</v>
      </c>
      <c r="H95" s="546" t="e">
        <f>IF(ISNUMBER(Regressions!H105),ROUND(Regressions!H105, 1), NA())</f>
        <v>#N/A</v>
      </c>
      <c r="I95" s="547" t="e">
        <f>IF(ISNUMBER(Regressions!I105),ROUND(Regressions!I105, 1), NA())</f>
        <v>#N/A</v>
      </c>
      <c r="J95" s="548" t="e">
        <f>IF(ISNUMBER(Regressions!K105),ROUND(Regressions!K105, 1), NA())</f>
        <v>#N/A</v>
      </c>
      <c r="K95" s="544" t="e">
        <f>IF(ISNUMBER(Regressions!L105),ROUND(Regressions!L105, 1), NA())</f>
        <v>#N/A</v>
      </c>
      <c r="L95" s="549" t="e">
        <f>IF(ISNUMBER(Regressions!M105),ROUND(Regressions!M105, 1), NA())</f>
        <v>#N/A</v>
      </c>
      <c r="M95" s="546" t="e">
        <f>IF(ISNUMBER(Regressions!N105),ROUND(Regressions!N105, 1), NA())</f>
        <v>#N/A</v>
      </c>
      <c r="N95" s="547" t="e">
        <f>IF(ISNUMBER(Regressions!O105),ROUND(Regressions!O105, 1), NA())</f>
        <v>#N/A</v>
      </c>
      <c r="O95" s="548" t="e">
        <f>IF(ISNUMBER(Regressions!Q105),ROUND(Regressions!Q105, 1), NA())</f>
        <v>#N/A</v>
      </c>
      <c r="P95" s="544" t="e">
        <f>IF(ISNUMBER(Regressions!R105),ROUND(Regressions!R105, 1), NA())</f>
        <v>#N/A</v>
      </c>
      <c r="Q95" s="550" t="e">
        <f>IF(ISNUMBER(Regressions!S105),ROUND(Regressions!S105, 1), NA())</f>
        <v>#N/A</v>
      </c>
      <c r="R95" s="546" t="e">
        <f>IF(ISNUMBER(Regressions!T105),ROUND(Regressions!T105, 1), NA())</f>
        <v>#N/A</v>
      </c>
      <c r="S95" s="547" t="e">
        <f>IF(ISNUMBER(Regressions!U105),ROUND(Regressions!U105, 1), NA())</f>
        <v>#N/A</v>
      </c>
    </row>
    <row r="96" spans="1:19" hidden="1" x14ac:dyDescent="0.25">
      <c r="A96" s="539" t="str">
        <f>+Introduction!$C$7</f>
        <v>South Sudan</v>
      </c>
      <c r="B96" s="540">
        <f>IF(ISBLANK(Regressions!B106), " ", Regressions!B106)</f>
        <v>2030</v>
      </c>
      <c r="C96" s="539" t="str">
        <f>HLOOKUP(Introduction!$G$4,nametranslations,25,FALSE)</f>
        <v>Rural</v>
      </c>
      <c r="D96" s="542" t="str">
        <f>IF(ISBLANK(Regressions!D106), " ", Regressions!D106)</f>
        <v xml:space="preserve"> </v>
      </c>
      <c r="E96" s="543" t="e">
        <f>IF(ISNUMBER(Regressions!E106),ROUND(Regressions!E106, 1), NA())</f>
        <v>#N/A</v>
      </c>
      <c r="F96" s="544" t="e">
        <f>IF(ISNUMBER(Regressions!F106),ROUND(Regressions!F106, 1), NA())</f>
        <v>#N/A</v>
      </c>
      <c r="G96" s="545" t="e">
        <f>IF(ISNUMBER(Regressions!G106),ROUND(Regressions!G106, 1), NA())</f>
        <v>#N/A</v>
      </c>
      <c r="H96" s="546" t="e">
        <f>IF(ISNUMBER(Regressions!H106),ROUND(Regressions!H106, 1), NA())</f>
        <v>#N/A</v>
      </c>
      <c r="I96" s="547" t="e">
        <f>IF(ISNUMBER(Regressions!I106),ROUND(Regressions!I106, 1), NA())</f>
        <v>#N/A</v>
      </c>
      <c r="J96" s="548" t="e">
        <f>IF(ISNUMBER(Regressions!K106),ROUND(Regressions!K106, 1), NA())</f>
        <v>#N/A</v>
      </c>
      <c r="K96" s="544" t="e">
        <f>IF(ISNUMBER(Regressions!L106),ROUND(Regressions!L106, 1), NA())</f>
        <v>#N/A</v>
      </c>
      <c r="L96" s="549" t="e">
        <f>IF(ISNUMBER(Regressions!M106),ROUND(Regressions!M106, 1), NA())</f>
        <v>#N/A</v>
      </c>
      <c r="M96" s="546" t="e">
        <f>IF(ISNUMBER(Regressions!N106),ROUND(Regressions!N106, 1), NA())</f>
        <v>#N/A</v>
      </c>
      <c r="N96" s="547" t="e">
        <f>IF(ISNUMBER(Regressions!O106),ROUND(Regressions!O106, 1), NA())</f>
        <v>#N/A</v>
      </c>
      <c r="O96" s="548" t="e">
        <f>IF(ISNUMBER(Regressions!Q106),ROUND(Regressions!Q106, 1), NA())</f>
        <v>#N/A</v>
      </c>
      <c r="P96" s="544" t="e">
        <f>IF(ISNUMBER(Regressions!R106),ROUND(Regressions!R106, 1), NA())</f>
        <v>#N/A</v>
      </c>
      <c r="Q96" s="550" t="e">
        <f>IF(ISNUMBER(Regressions!S106),ROUND(Regressions!S106, 1), NA())</f>
        <v>#N/A</v>
      </c>
      <c r="R96" s="546" t="e">
        <f>IF(ISNUMBER(Regressions!T106),ROUND(Regressions!T106, 1), NA())</f>
        <v>#N/A</v>
      </c>
      <c r="S96" s="547" t="e">
        <f>IF(ISNUMBER(Regressions!U106),ROUND(Regressions!U106, 1), NA())</f>
        <v>#N/A</v>
      </c>
    </row>
    <row r="97" spans="1:19" x14ac:dyDescent="0.25">
      <c r="A97" s="539" t="str">
        <f>+Introduction!$C$7</f>
        <v>South Sudan</v>
      </c>
      <c r="B97" s="540">
        <f>IF(ISBLANK(Regressions!B107), " ", Regressions!B107)</f>
        <v>2000</v>
      </c>
      <c r="C97" s="539" t="str">
        <f>HLOOKUP(Introduction!$G$4,nametranslations,27,FALSE)</f>
        <v>Pre-primary</v>
      </c>
      <c r="D97" s="542" t="str">
        <f>IF(ISBLANK(Regressions!D107), " ", Regressions!D107)</f>
        <v xml:space="preserve"> </v>
      </c>
      <c r="E97" s="543" t="e">
        <f>IF(ISNUMBER(Regressions!E107),ROUND(Regressions!E107, 1), NA())</f>
        <v>#N/A</v>
      </c>
      <c r="F97" s="544" t="e">
        <f>IF(ISNUMBER(Regressions!F107),ROUND(Regressions!F107, 1), NA())</f>
        <v>#N/A</v>
      </c>
      <c r="G97" s="545" t="e">
        <f>IF(ISNUMBER(Regressions!G107),ROUND(Regressions!G107, 1), NA())</f>
        <v>#N/A</v>
      </c>
      <c r="H97" s="546" t="e">
        <f>IF(ISNUMBER(Regressions!H107),ROUND(Regressions!H107, 1), NA())</f>
        <v>#N/A</v>
      </c>
      <c r="I97" s="547" t="e">
        <f>IF(ISNUMBER(Regressions!I107),ROUND(Regressions!I107, 1), NA())</f>
        <v>#N/A</v>
      </c>
      <c r="J97" s="548" t="e">
        <f>IF(ISNUMBER(Regressions!K107),ROUND(Regressions!K107, 1), NA())</f>
        <v>#N/A</v>
      </c>
      <c r="K97" s="544" t="e">
        <f>IF(ISNUMBER(Regressions!L107),ROUND(Regressions!L107, 1), NA())</f>
        <v>#N/A</v>
      </c>
      <c r="L97" s="549" t="e">
        <f>IF(ISNUMBER(Regressions!M107),ROUND(Regressions!M107, 1), NA())</f>
        <v>#N/A</v>
      </c>
      <c r="M97" s="546" t="e">
        <f>IF(ISNUMBER(Regressions!N107),ROUND(Regressions!N107, 1), NA())</f>
        <v>#N/A</v>
      </c>
      <c r="N97" s="547" t="e">
        <f>IF(ISNUMBER(Regressions!O107),ROUND(Regressions!O107, 1), NA())</f>
        <v>#N/A</v>
      </c>
      <c r="O97" s="548" t="e">
        <f>IF(ISNUMBER(Regressions!Q107),ROUND(Regressions!Q107, 1), NA())</f>
        <v>#N/A</v>
      </c>
      <c r="P97" s="544" t="e">
        <f>IF(ISNUMBER(Regressions!R107),ROUND(Regressions!R107, 1), NA())</f>
        <v>#N/A</v>
      </c>
      <c r="Q97" s="550" t="e">
        <f>IF(ISNUMBER(Regressions!S107),ROUND(Regressions!S107, 1), NA())</f>
        <v>#N/A</v>
      </c>
      <c r="R97" s="546" t="e">
        <f>IF(ISNUMBER(Regressions!T107),ROUND(Regressions!T107, 1), NA())</f>
        <v>#N/A</v>
      </c>
      <c r="S97" s="547" t="e">
        <f>IF(ISNUMBER(Regressions!U107),ROUND(Regressions!U107, 1), NA())</f>
        <v>#N/A</v>
      </c>
    </row>
    <row r="98" spans="1:19" x14ac:dyDescent="0.25">
      <c r="A98" s="539" t="str">
        <f>+Introduction!$C$7</f>
        <v>South Sudan</v>
      </c>
      <c r="B98" s="540">
        <f>IF(ISBLANK(Regressions!B108), " ", Regressions!B108)</f>
        <v>2001</v>
      </c>
      <c r="C98" s="539" t="str">
        <f>HLOOKUP(Introduction!$G$4,nametranslations,27,FALSE)</f>
        <v>Pre-primary</v>
      </c>
      <c r="D98" s="542" t="str">
        <f>IF(ISBLANK(Regressions!D108), " ", Regressions!D108)</f>
        <v xml:space="preserve"> </v>
      </c>
      <c r="E98" s="543" t="e">
        <f>IF(ISNUMBER(Regressions!E108),ROUND(Regressions!E108, 1), NA())</f>
        <v>#N/A</v>
      </c>
      <c r="F98" s="544" t="e">
        <f>IF(ISNUMBER(Regressions!F108),ROUND(Regressions!F108, 1), NA())</f>
        <v>#N/A</v>
      </c>
      <c r="G98" s="545" t="e">
        <f>IF(ISNUMBER(Regressions!G108),ROUND(Regressions!G108, 1), NA())</f>
        <v>#N/A</v>
      </c>
      <c r="H98" s="546" t="e">
        <f>IF(ISNUMBER(Regressions!H108),ROUND(Regressions!H108, 1), NA())</f>
        <v>#N/A</v>
      </c>
      <c r="I98" s="547" t="e">
        <f>IF(ISNUMBER(Regressions!I108),ROUND(Regressions!I108, 1), NA())</f>
        <v>#N/A</v>
      </c>
      <c r="J98" s="548" t="e">
        <f>IF(ISNUMBER(Regressions!K108),ROUND(Regressions!K108, 1), NA())</f>
        <v>#N/A</v>
      </c>
      <c r="K98" s="544" t="e">
        <f>IF(ISNUMBER(Regressions!L108),ROUND(Regressions!L108, 1), NA())</f>
        <v>#N/A</v>
      </c>
      <c r="L98" s="549" t="e">
        <f>IF(ISNUMBER(Regressions!M108),ROUND(Regressions!M108, 1), NA())</f>
        <v>#N/A</v>
      </c>
      <c r="M98" s="546" t="e">
        <f>IF(ISNUMBER(Regressions!N108),ROUND(Regressions!N108, 1), NA())</f>
        <v>#N/A</v>
      </c>
      <c r="N98" s="547" t="e">
        <f>IF(ISNUMBER(Regressions!O108),ROUND(Regressions!O108, 1), NA())</f>
        <v>#N/A</v>
      </c>
      <c r="O98" s="548" t="e">
        <f>IF(ISNUMBER(Regressions!Q108),ROUND(Regressions!Q108, 1), NA())</f>
        <v>#N/A</v>
      </c>
      <c r="P98" s="544" t="e">
        <f>IF(ISNUMBER(Regressions!R108),ROUND(Regressions!R108, 1), NA())</f>
        <v>#N/A</v>
      </c>
      <c r="Q98" s="550" t="e">
        <f>IF(ISNUMBER(Regressions!S108),ROUND(Regressions!S108, 1), NA())</f>
        <v>#N/A</v>
      </c>
      <c r="R98" s="546" t="e">
        <f>IF(ISNUMBER(Regressions!T108),ROUND(Regressions!T108, 1), NA())</f>
        <v>#N/A</v>
      </c>
      <c r="S98" s="547" t="e">
        <f>IF(ISNUMBER(Regressions!U108),ROUND(Regressions!U108, 1), NA())</f>
        <v>#N/A</v>
      </c>
    </row>
    <row r="99" spans="1:19" x14ac:dyDescent="0.25">
      <c r="A99" s="539" t="str">
        <f>+Introduction!$C$7</f>
        <v>South Sudan</v>
      </c>
      <c r="B99" s="540">
        <f>IF(ISBLANK(Regressions!B109), " ", Regressions!B109)</f>
        <v>2002</v>
      </c>
      <c r="C99" s="539" t="str">
        <f>HLOOKUP(Introduction!$G$4,nametranslations,27,FALSE)</f>
        <v>Pre-primary</v>
      </c>
      <c r="D99" s="542" t="str">
        <f>IF(ISBLANK(Regressions!D109), " ", Regressions!D109)</f>
        <v xml:space="preserve"> </v>
      </c>
      <c r="E99" s="543" t="e">
        <f>IF(ISNUMBER(Regressions!E109),ROUND(Regressions!E109, 1), NA())</f>
        <v>#N/A</v>
      </c>
      <c r="F99" s="544" t="e">
        <f>IF(ISNUMBER(Regressions!F109),ROUND(Regressions!F109, 1), NA())</f>
        <v>#N/A</v>
      </c>
      <c r="G99" s="545" t="e">
        <f>IF(ISNUMBER(Regressions!G109),ROUND(Regressions!G109, 1), NA())</f>
        <v>#N/A</v>
      </c>
      <c r="H99" s="546" t="e">
        <f>IF(ISNUMBER(Regressions!H109),ROUND(Regressions!H109, 1), NA())</f>
        <v>#N/A</v>
      </c>
      <c r="I99" s="547" t="e">
        <f>IF(ISNUMBER(Regressions!I109),ROUND(Regressions!I109, 1), NA())</f>
        <v>#N/A</v>
      </c>
      <c r="J99" s="548" t="e">
        <f>IF(ISNUMBER(Regressions!K109),ROUND(Regressions!K109, 1), NA())</f>
        <v>#N/A</v>
      </c>
      <c r="K99" s="544" t="e">
        <f>IF(ISNUMBER(Regressions!L109),ROUND(Regressions!L109, 1), NA())</f>
        <v>#N/A</v>
      </c>
      <c r="L99" s="549" t="e">
        <f>IF(ISNUMBER(Regressions!M109),ROUND(Regressions!M109, 1), NA())</f>
        <v>#N/A</v>
      </c>
      <c r="M99" s="546" t="e">
        <f>IF(ISNUMBER(Regressions!N109),ROUND(Regressions!N109, 1), NA())</f>
        <v>#N/A</v>
      </c>
      <c r="N99" s="547" t="e">
        <f>IF(ISNUMBER(Regressions!O109),ROUND(Regressions!O109, 1), NA())</f>
        <v>#N/A</v>
      </c>
      <c r="O99" s="548" t="e">
        <f>IF(ISNUMBER(Regressions!Q109),ROUND(Regressions!Q109, 1), NA())</f>
        <v>#N/A</v>
      </c>
      <c r="P99" s="544" t="e">
        <f>IF(ISNUMBER(Regressions!R109),ROUND(Regressions!R109, 1), NA())</f>
        <v>#N/A</v>
      </c>
      <c r="Q99" s="550" t="e">
        <f>IF(ISNUMBER(Regressions!S109),ROUND(Regressions!S109, 1), NA())</f>
        <v>#N/A</v>
      </c>
      <c r="R99" s="546" t="e">
        <f>IF(ISNUMBER(Regressions!T109),ROUND(Regressions!T109, 1), NA())</f>
        <v>#N/A</v>
      </c>
      <c r="S99" s="547" t="e">
        <f>IF(ISNUMBER(Regressions!U109),ROUND(Regressions!U109, 1), NA())</f>
        <v>#N/A</v>
      </c>
    </row>
    <row r="100" spans="1:19" x14ac:dyDescent="0.25">
      <c r="A100" s="539" t="str">
        <f>+Introduction!$C$7</f>
        <v>South Sudan</v>
      </c>
      <c r="B100" s="540">
        <f>IF(ISBLANK(Regressions!B110), " ", Regressions!B110)</f>
        <v>2003</v>
      </c>
      <c r="C100" s="539" t="str">
        <f>HLOOKUP(Introduction!$G$4,nametranslations,27,FALSE)</f>
        <v>Pre-primary</v>
      </c>
      <c r="D100" s="542" t="str">
        <f>IF(ISBLANK(Regressions!D110), " ", Regressions!D110)</f>
        <v xml:space="preserve"> </v>
      </c>
      <c r="E100" s="543" t="e">
        <f>IF(ISNUMBER(Regressions!E110),ROUND(Regressions!E110, 1), NA())</f>
        <v>#N/A</v>
      </c>
      <c r="F100" s="544" t="e">
        <f>IF(ISNUMBER(Regressions!F110),ROUND(Regressions!F110, 1), NA())</f>
        <v>#N/A</v>
      </c>
      <c r="G100" s="545" t="e">
        <f>IF(ISNUMBER(Regressions!G110),ROUND(Regressions!G110, 1), NA())</f>
        <v>#N/A</v>
      </c>
      <c r="H100" s="546" t="e">
        <f>IF(ISNUMBER(Regressions!H110),ROUND(Regressions!H110, 1), NA())</f>
        <v>#N/A</v>
      </c>
      <c r="I100" s="547" t="e">
        <f>IF(ISNUMBER(Regressions!I110),ROUND(Regressions!I110, 1), NA())</f>
        <v>#N/A</v>
      </c>
      <c r="J100" s="548" t="e">
        <f>IF(ISNUMBER(Regressions!K110),ROUND(Regressions!K110, 1), NA())</f>
        <v>#N/A</v>
      </c>
      <c r="K100" s="544" t="e">
        <f>IF(ISNUMBER(Regressions!L110),ROUND(Regressions!L110, 1), NA())</f>
        <v>#N/A</v>
      </c>
      <c r="L100" s="549" t="e">
        <f>IF(ISNUMBER(Regressions!M110),ROUND(Regressions!M110, 1), NA())</f>
        <v>#N/A</v>
      </c>
      <c r="M100" s="546" t="e">
        <f>IF(ISNUMBER(Regressions!N110),ROUND(Regressions!N110, 1), NA())</f>
        <v>#N/A</v>
      </c>
      <c r="N100" s="547" t="e">
        <f>IF(ISNUMBER(Regressions!O110),ROUND(Regressions!O110, 1), NA())</f>
        <v>#N/A</v>
      </c>
      <c r="O100" s="548" t="e">
        <f>IF(ISNUMBER(Regressions!Q110),ROUND(Regressions!Q110, 1), NA())</f>
        <v>#N/A</v>
      </c>
      <c r="P100" s="544" t="e">
        <f>IF(ISNUMBER(Regressions!R110),ROUND(Regressions!R110, 1), NA())</f>
        <v>#N/A</v>
      </c>
      <c r="Q100" s="550" t="e">
        <f>IF(ISNUMBER(Regressions!S110),ROUND(Regressions!S110, 1), NA())</f>
        <v>#N/A</v>
      </c>
      <c r="R100" s="546" t="e">
        <f>IF(ISNUMBER(Regressions!T110),ROUND(Regressions!T110, 1), NA())</f>
        <v>#N/A</v>
      </c>
      <c r="S100" s="547" t="e">
        <f>IF(ISNUMBER(Regressions!U110),ROUND(Regressions!U110, 1), NA())</f>
        <v>#N/A</v>
      </c>
    </row>
    <row r="101" spans="1:19" x14ac:dyDescent="0.25">
      <c r="A101" s="539" t="str">
        <f>+Introduction!$C$7</f>
        <v>South Sudan</v>
      </c>
      <c r="B101" s="540">
        <f>IF(ISBLANK(Regressions!B111), " ", Regressions!B111)</f>
        <v>2004</v>
      </c>
      <c r="C101" s="539" t="str">
        <f>HLOOKUP(Introduction!$G$4,nametranslations,27,FALSE)</f>
        <v>Pre-primary</v>
      </c>
      <c r="D101" s="542" t="str">
        <f>IF(ISBLANK(Regressions!D111), " ", Regressions!D111)</f>
        <v xml:space="preserve"> </v>
      </c>
      <c r="E101" s="543" t="e">
        <f>IF(ISNUMBER(Regressions!E111),ROUND(Regressions!E111, 1), NA())</f>
        <v>#N/A</v>
      </c>
      <c r="F101" s="544" t="e">
        <f>IF(ISNUMBER(Regressions!F111),ROUND(Regressions!F111, 1), NA())</f>
        <v>#N/A</v>
      </c>
      <c r="G101" s="545" t="e">
        <f>IF(ISNUMBER(Regressions!G111),ROUND(Regressions!G111, 1), NA())</f>
        <v>#N/A</v>
      </c>
      <c r="H101" s="546" t="e">
        <f>IF(ISNUMBER(Regressions!H111),ROUND(Regressions!H111, 1), NA())</f>
        <v>#N/A</v>
      </c>
      <c r="I101" s="547" t="e">
        <f>IF(ISNUMBER(Regressions!I111),ROUND(Regressions!I111, 1), NA())</f>
        <v>#N/A</v>
      </c>
      <c r="J101" s="548" t="e">
        <f>IF(ISNUMBER(Regressions!K111),ROUND(Regressions!K111, 1), NA())</f>
        <v>#N/A</v>
      </c>
      <c r="K101" s="544" t="e">
        <f>IF(ISNUMBER(Regressions!L111),ROUND(Regressions!L111, 1), NA())</f>
        <v>#N/A</v>
      </c>
      <c r="L101" s="549" t="e">
        <f>IF(ISNUMBER(Regressions!M111),ROUND(Regressions!M111, 1), NA())</f>
        <v>#N/A</v>
      </c>
      <c r="M101" s="546" t="e">
        <f>IF(ISNUMBER(Regressions!N111),ROUND(Regressions!N111, 1), NA())</f>
        <v>#N/A</v>
      </c>
      <c r="N101" s="547" t="e">
        <f>IF(ISNUMBER(Regressions!O111),ROUND(Regressions!O111, 1), NA())</f>
        <v>#N/A</v>
      </c>
      <c r="O101" s="548" t="e">
        <f>IF(ISNUMBER(Regressions!Q111),ROUND(Regressions!Q111, 1), NA())</f>
        <v>#N/A</v>
      </c>
      <c r="P101" s="544" t="e">
        <f>IF(ISNUMBER(Regressions!R111),ROUND(Regressions!R111, 1), NA())</f>
        <v>#N/A</v>
      </c>
      <c r="Q101" s="550" t="e">
        <f>IF(ISNUMBER(Regressions!S111),ROUND(Regressions!S111, 1), NA())</f>
        <v>#N/A</v>
      </c>
      <c r="R101" s="546" t="e">
        <f>IF(ISNUMBER(Regressions!T111),ROUND(Regressions!T111, 1), NA())</f>
        <v>#N/A</v>
      </c>
      <c r="S101" s="547" t="e">
        <f>IF(ISNUMBER(Regressions!U111),ROUND(Regressions!U111, 1), NA())</f>
        <v>#N/A</v>
      </c>
    </row>
    <row r="102" spans="1:19" x14ac:dyDescent="0.25">
      <c r="A102" s="539" t="str">
        <f>+Introduction!$C$7</f>
        <v>South Sudan</v>
      </c>
      <c r="B102" s="540">
        <f>IF(ISBLANK(Regressions!B112), " ", Regressions!B112)</f>
        <v>2005</v>
      </c>
      <c r="C102" s="539" t="str">
        <f>HLOOKUP(Introduction!$G$4,nametranslations,27,FALSE)</f>
        <v>Pre-primary</v>
      </c>
      <c r="D102" s="542" t="str">
        <f>IF(ISBLANK(Regressions!D112), " ", Regressions!D112)</f>
        <v xml:space="preserve"> </v>
      </c>
      <c r="E102" s="543" t="e">
        <f>IF(ISNUMBER(Regressions!E112),ROUND(Regressions!E112, 1), NA())</f>
        <v>#N/A</v>
      </c>
      <c r="F102" s="544" t="e">
        <f>IF(ISNUMBER(Regressions!F112),ROUND(Regressions!F112, 1), NA())</f>
        <v>#N/A</v>
      </c>
      <c r="G102" s="545" t="e">
        <f>IF(ISNUMBER(Regressions!G112),ROUND(Regressions!G112, 1), NA())</f>
        <v>#N/A</v>
      </c>
      <c r="H102" s="546" t="e">
        <f>IF(ISNUMBER(Regressions!H112),ROUND(Regressions!H112, 1), NA())</f>
        <v>#N/A</v>
      </c>
      <c r="I102" s="547" t="e">
        <f>IF(ISNUMBER(Regressions!I112),ROUND(Regressions!I112, 1), NA())</f>
        <v>#N/A</v>
      </c>
      <c r="J102" s="548" t="e">
        <f>IF(ISNUMBER(Regressions!K112),ROUND(Regressions!K112, 1), NA())</f>
        <v>#N/A</v>
      </c>
      <c r="K102" s="544" t="e">
        <f>IF(ISNUMBER(Regressions!L112),ROUND(Regressions!L112, 1), NA())</f>
        <v>#N/A</v>
      </c>
      <c r="L102" s="549" t="e">
        <f>IF(ISNUMBER(Regressions!M112),ROUND(Regressions!M112, 1), NA())</f>
        <v>#N/A</v>
      </c>
      <c r="M102" s="546" t="e">
        <f>IF(ISNUMBER(Regressions!N112),ROUND(Regressions!N112, 1), NA())</f>
        <v>#N/A</v>
      </c>
      <c r="N102" s="547" t="e">
        <f>IF(ISNUMBER(Regressions!O112),ROUND(Regressions!O112, 1), NA())</f>
        <v>#N/A</v>
      </c>
      <c r="O102" s="548" t="e">
        <f>IF(ISNUMBER(Regressions!Q112),ROUND(Regressions!Q112, 1), NA())</f>
        <v>#N/A</v>
      </c>
      <c r="P102" s="544" t="e">
        <f>IF(ISNUMBER(Regressions!R112),ROUND(Regressions!R112, 1), NA())</f>
        <v>#N/A</v>
      </c>
      <c r="Q102" s="550" t="e">
        <f>IF(ISNUMBER(Regressions!S112),ROUND(Regressions!S112, 1), NA())</f>
        <v>#N/A</v>
      </c>
      <c r="R102" s="546" t="e">
        <f>IF(ISNUMBER(Regressions!T112),ROUND(Regressions!T112, 1), NA())</f>
        <v>#N/A</v>
      </c>
      <c r="S102" s="547" t="e">
        <f>IF(ISNUMBER(Regressions!U112),ROUND(Regressions!U112, 1), NA())</f>
        <v>#N/A</v>
      </c>
    </row>
    <row r="103" spans="1:19" x14ac:dyDescent="0.25">
      <c r="A103" s="539" t="str">
        <f>+Introduction!$C$7</f>
        <v>South Sudan</v>
      </c>
      <c r="B103" s="540">
        <f>IF(ISBLANK(Regressions!B113), " ", Regressions!B113)</f>
        <v>2006</v>
      </c>
      <c r="C103" s="539" t="str">
        <f>HLOOKUP(Introduction!$G$4,nametranslations,27,FALSE)</f>
        <v>Pre-primary</v>
      </c>
      <c r="D103" s="542" t="str">
        <f>IF(ISBLANK(Regressions!D113), " ", Regressions!D113)</f>
        <v xml:space="preserve"> </v>
      </c>
      <c r="E103" s="543" t="e">
        <f>IF(ISNUMBER(Regressions!E113),ROUND(Regressions!E113, 1), NA())</f>
        <v>#N/A</v>
      </c>
      <c r="F103" s="544" t="e">
        <f>IF(ISNUMBER(Regressions!F113),ROUND(Regressions!F113, 1), NA())</f>
        <v>#N/A</v>
      </c>
      <c r="G103" s="545" t="e">
        <f>IF(ISNUMBER(Regressions!G113),ROUND(Regressions!G113, 1), NA())</f>
        <v>#N/A</v>
      </c>
      <c r="H103" s="546" t="e">
        <f>IF(ISNUMBER(Regressions!H113),ROUND(Regressions!H113, 1), NA())</f>
        <v>#N/A</v>
      </c>
      <c r="I103" s="547" t="e">
        <f>IF(ISNUMBER(Regressions!I113),ROUND(Regressions!I113, 1), NA())</f>
        <v>#N/A</v>
      </c>
      <c r="J103" s="548" t="e">
        <f>IF(ISNUMBER(Regressions!K113),ROUND(Regressions!K113, 1), NA())</f>
        <v>#N/A</v>
      </c>
      <c r="K103" s="544" t="e">
        <f>IF(ISNUMBER(Regressions!L113),ROUND(Regressions!L113, 1), NA())</f>
        <v>#N/A</v>
      </c>
      <c r="L103" s="549" t="e">
        <f>IF(ISNUMBER(Regressions!M113),ROUND(Regressions!M113, 1), NA())</f>
        <v>#N/A</v>
      </c>
      <c r="M103" s="546" t="e">
        <f>IF(ISNUMBER(Regressions!N113),ROUND(Regressions!N113, 1), NA())</f>
        <v>#N/A</v>
      </c>
      <c r="N103" s="547" t="e">
        <f>IF(ISNUMBER(Regressions!O113),ROUND(Regressions!O113, 1), NA())</f>
        <v>#N/A</v>
      </c>
      <c r="O103" s="548" t="e">
        <f>IF(ISNUMBER(Regressions!Q113),ROUND(Regressions!Q113, 1), NA())</f>
        <v>#N/A</v>
      </c>
      <c r="P103" s="544" t="e">
        <f>IF(ISNUMBER(Regressions!R113),ROUND(Regressions!R113, 1), NA())</f>
        <v>#N/A</v>
      </c>
      <c r="Q103" s="550" t="e">
        <f>IF(ISNUMBER(Regressions!S113),ROUND(Regressions!S113, 1), NA())</f>
        <v>#N/A</v>
      </c>
      <c r="R103" s="546" t="e">
        <f>IF(ISNUMBER(Regressions!T113),ROUND(Regressions!T113, 1), NA())</f>
        <v>#N/A</v>
      </c>
      <c r="S103" s="547" t="e">
        <f>IF(ISNUMBER(Regressions!U113),ROUND(Regressions!U113, 1), NA())</f>
        <v>#N/A</v>
      </c>
    </row>
    <row r="104" spans="1:19" x14ac:dyDescent="0.25">
      <c r="A104" s="539" t="str">
        <f>+Introduction!$C$7</f>
        <v>South Sudan</v>
      </c>
      <c r="B104" s="540">
        <f>IF(ISBLANK(Regressions!B114), " ", Regressions!B114)</f>
        <v>2007</v>
      </c>
      <c r="C104" s="539" t="str">
        <f>HLOOKUP(Introduction!$G$4,nametranslations,27,FALSE)</f>
        <v>Pre-primary</v>
      </c>
      <c r="D104" s="542" t="str">
        <f>IF(ISBLANK(Regressions!D114), " ", Regressions!D114)</f>
        <v xml:space="preserve"> </v>
      </c>
      <c r="E104" s="543" t="e">
        <f>IF(ISNUMBER(Regressions!E114),ROUND(Regressions!E114, 1), NA())</f>
        <v>#N/A</v>
      </c>
      <c r="F104" s="544" t="e">
        <f>IF(ISNUMBER(Regressions!F114),ROUND(Regressions!F114, 1), NA())</f>
        <v>#N/A</v>
      </c>
      <c r="G104" s="545" t="e">
        <f>IF(ISNUMBER(Regressions!G114),ROUND(Regressions!G114, 1), NA())</f>
        <v>#N/A</v>
      </c>
      <c r="H104" s="546" t="e">
        <f>IF(ISNUMBER(Regressions!H114),ROUND(Regressions!H114, 1), NA())</f>
        <v>#N/A</v>
      </c>
      <c r="I104" s="547" t="e">
        <f>IF(ISNUMBER(Regressions!I114),ROUND(Regressions!I114, 1), NA())</f>
        <v>#N/A</v>
      </c>
      <c r="J104" s="548" t="e">
        <f>IF(ISNUMBER(Regressions!K114),ROUND(Regressions!K114, 1), NA())</f>
        <v>#N/A</v>
      </c>
      <c r="K104" s="544" t="e">
        <f>IF(ISNUMBER(Regressions!L114),ROUND(Regressions!L114, 1), NA())</f>
        <v>#N/A</v>
      </c>
      <c r="L104" s="549" t="e">
        <f>IF(ISNUMBER(Regressions!M114),ROUND(Regressions!M114, 1), NA())</f>
        <v>#N/A</v>
      </c>
      <c r="M104" s="546" t="e">
        <f>IF(ISNUMBER(Regressions!N114),ROUND(Regressions!N114, 1), NA())</f>
        <v>#N/A</v>
      </c>
      <c r="N104" s="547" t="e">
        <f>IF(ISNUMBER(Regressions!O114),ROUND(Regressions!O114, 1), NA())</f>
        <v>#N/A</v>
      </c>
      <c r="O104" s="548" t="e">
        <f>IF(ISNUMBER(Regressions!Q114),ROUND(Regressions!Q114, 1), NA())</f>
        <v>#N/A</v>
      </c>
      <c r="P104" s="544" t="e">
        <f>IF(ISNUMBER(Regressions!R114),ROUND(Regressions!R114, 1), NA())</f>
        <v>#N/A</v>
      </c>
      <c r="Q104" s="550" t="e">
        <f>IF(ISNUMBER(Regressions!S114),ROUND(Regressions!S114, 1), NA())</f>
        <v>#N/A</v>
      </c>
      <c r="R104" s="546" t="e">
        <f>IF(ISNUMBER(Regressions!T114),ROUND(Regressions!T114, 1), NA())</f>
        <v>#N/A</v>
      </c>
      <c r="S104" s="547" t="e">
        <f>IF(ISNUMBER(Regressions!U114),ROUND(Regressions!U114, 1), NA())</f>
        <v>#N/A</v>
      </c>
    </row>
    <row r="105" spans="1:19" x14ac:dyDescent="0.25">
      <c r="A105" s="539" t="str">
        <f>+Introduction!$C$7</f>
        <v>South Sudan</v>
      </c>
      <c r="B105" s="540">
        <f>IF(ISBLANK(Regressions!B115), " ", Regressions!B115)</f>
        <v>2008</v>
      </c>
      <c r="C105" s="539" t="str">
        <f>HLOOKUP(Introduction!$G$4,nametranslations,27,FALSE)</f>
        <v>Pre-primary</v>
      </c>
      <c r="D105" s="542" t="str">
        <f>IF(ISBLANK(Regressions!D115), " ", Regressions!D115)</f>
        <v xml:space="preserve"> </v>
      </c>
      <c r="E105" s="543" t="e">
        <f>IF(ISNUMBER(Regressions!E115),ROUND(Regressions!E115, 1), NA())</f>
        <v>#N/A</v>
      </c>
      <c r="F105" s="544" t="e">
        <f>IF(ISNUMBER(Regressions!F115),ROUND(Regressions!F115, 1), NA())</f>
        <v>#N/A</v>
      </c>
      <c r="G105" s="545" t="e">
        <f>IF(ISNUMBER(Regressions!G115),ROUND(Regressions!G115, 1), NA())</f>
        <v>#N/A</v>
      </c>
      <c r="H105" s="546" t="e">
        <f>IF(ISNUMBER(Regressions!H115),ROUND(Regressions!H115, 1), NA())</f>
        <v>#N/A</v>
      </c>
      <c r="I105" s="547" t="e">
        <f>IF(ISNUMBER(Regressions!I115),ROUND(Regressions!I115, 1), NA())</f>
        <v>#N/A</v>
      </c>
      <c r="J105" s="548" t="e">
        <f>IF(ISNUMBER(Regressions!K115),ROUND(Regressions!K115, 1), NA())</f>
        <v>#N/A</v>
      </c>
      <c r="K105" s="544" t="e">
        <f>IF(ISNUMBER(Regressions!L115),ROUND(Regressions!L115, 1), NA())</f>
        <v>#N/A</v>
      </c>
      <c r="L105" s="549" t="e">
        <f>IF(ISNUMBER(Regressions!M115),ROUND(Regressions!M115, 1), NA())</f>
        <v>#N/A</v>
      </c>
      <c r="M105" s="546" t="e">
        <f>IF(ISNUMBER(Regressions!N115),ROUND(Regressions!N115, 1), NA())</f>
        <v>#N/A</v>
      </c>
      <c r="N105" s="547" t="e">
        <f>IF(ISNUMBER(Regressions!O115),ROUND(Regressions!O115, 1), NA())</f>
        <v>#N/A</v>
      </c>
      <c r="O105" s="548" t="e">
        <f>IF(ISNUMBER(Regressions!Q115),ROUND(Regressions!Q115, 1), NA())</f>
        <v>#N/A</v>
      </c>
      <c r="P105" s="544" t="e">
        <f>IF(ISNUMBER(Regressions!R115),ROUND(Regressions!R115, 1), NA())</f>
        <v>#N/A</v>
      </c>
      <c r="Q105" s="550" t="e">
        <f>IF(ISNUMBER(Regressions!S115),ROUND(Regressions!S115, 1), NA())</f>
        <v>#N/A</v>
      </c>
      <c r="R105" s="546" t="e">
        <f>IF(ISNUMBER(Regressions!T115),ROUND(Regressions!T115, 1), NA())</f>
        <v>#N/A</v>
      </c>
      <c r="S105" s="547" t="e">
        <f>IF(ISNUMBER(Regressions!U115),ROUND(Regressions!U115, 1), NA())</f>
        <v>#N/A</v>
      </c>
    </row>
    <row r="106" spans="1:19" x14ac:dyDescent="0.25">
      <c r="A106" s="539" t="str">
        <f>+Introduction!$C$7</f>
        <v>South Sudan</v>
      </c>
      <c r="B106" s="540">
        <f>IF(ISBLANK(Regressions!B116), " ", Regressions!B116)</f>
        <v>2009</v>
      </c>
      <c r="C106" s="539" t="str">
        <f>HLOOKUP(Introduction!$G$4,nametranslations,27,FALSE)</f>
        <v>Pre-primary</v>
      </c>
      <c r="D106" s="542" t="str">
        <f>IF(ISBLANK(Regressions!D116), " ", Regressions!D116)</f>
        <v xml:space="preserve"> </v>
      </c>
      <c r="E106" s="543" t="e">
        <f>IF(ISNUMBER(Regressions!E116),ROUND(Regressions!E116, 1), NA())</f>
        <v>#N/A</v>
      </c>
      <c r="F106" s="544" t="e">
        <f>IF(ISNUMBER(Regressions!F116),ROUND(Regressions!F116, 1), NA())</f>
        <v>#N/A</v>
      </c>
      <c r="G106" s="545" t="e">
        <f>IF(ISNUMBER(Regressions!G116),ROUND(Regressions!G116, 1), NA())</f>
        <v>#N/A</v>
      </c>
      <c r="H106" s="546" t="e">
        <f>IF(ISNUMBER(Regressions!H116),ROUND(Regressions!H116, 1), NA())</f>
        <v>#N/A</v>
      </c>
      <c r="I106" s="547" t="e">
        <f>IF(ISNUMBER(Regressions!I116),ROUND(Regressions!I116, 1), NA())</f>
        <v>#N/A</v>
      </c>
      <c r="J106" s="548" t="e">
        <f>IF(ISNUMBER(Regressions!K116),ROUND(Regressions!K116, 1), NA())</f>
        <v>#N/A</v>
      </c>
      <c r="K106" s="544" t="e">
        <f>IF(ISNUMBER(Regressions!L116),ROUND(Regressions!L116, 1), NA())</f>
        <v>#N/A</v>
      </c>
      <c r="L106" s="549" t="e">
        <f>IF(ISNUMBER(Regressions!M116),ROUND(Regressions!M116, 1), NA())</f>
        <v>#N/A</v>
      </c>
      <c r="M106" s="546" t="e">
        <f>IF(ISNUMBER(Regressions!N116),ROUND(Regressions!N116, 1), NA())</f>
        <v>#N/A</v>
      </c>
      <c r="N106" s="547" t="e">
        <f>IF(ISNUMBER(Regressions!O116),ROUND(Regressions!O116, 1), NA())</f>
        <v>#N/A</v>
      </c>
      <c r="O106" s="548" t="e">
        <f>IF(ISNUMBER(Regressions!Q116),ROUND(Regressions!Q116, 1), NA())</f>
        <v>#N/A</v>
      </c>
      <c r="P106" s="544" t="e">
        <f>IF(ISNUMBER(Regressions!R116),ROUND(Regressions!R116, 1), NA())</f>
        <v>#N/A</v>
      </c>
      <c r="Q106" s="550" t="e">
        <f>IF(ISNUMBER(Regressions!S116),ROUND(Regressions!S116, 1), NA())</f>
        <v>#N/A</v>
      </c>
      <c r="R106" s="546" t="e">
        <f>IF(ISNUMBER(Regressions!T116),ROUND(Regressions!T116, 1), NA())</f>
        <v>#N/A</v>
      </c>
      <c r="S106" s="547" t="e">
        <f>IF(ISNUMBER(Regressions!U116),ROUND(Regressions!U116, 1), NA())</f>
        <v>#N/A</v>
      </c>
    </row>
    <row r="107" spans="1:19" x14ac:dyDescent="0.25">
      <c r="A107" s="539" t="str">
        <f>+Introduction!$C$7</f>
        <v>South Sudan</v>
      </c>
      <c r="B107" s="540">
        <f>IF(ISBLANK(Regressions!B117), " ", Regressions!B117)</f>
        <v>2010</v>
      </c>
      <c r="C107" s="539" t="str">
        <f>HLOOKUP(Introduction!$G$4,nametranslations,27,FALSE)</f>
        <v>Pre-primary</v>
      </c>
      <c r="D107" s="542" t="str">
        <f>IF(ISBLANK(Regressions!D117), " ", Regressions!D117)</f>
        <v xml:space="preserve"> </v>
      </c>
      <c r="E107" s="543" t="e">
        <f>IF(ISNUMBER(Regressions!E117),ROUND(Regressions!E117, 1), NA())</f>
        <v>#N/A</v>
      </c>
      <c r="F107" s="544" t="e">
        <f>IF(ISNUMBER(Regressions!F117),ROUND(Regressions!F117, 1), NA())</f>
        <v>#N/A</v>
      </c>
      <c r="G107" s="545" t="e">
        <f>IF(ISNUMBER(Regressions!G117),ROUND(Regressions!G117, 1), NA())</f>
        <v>#N/A</v>
      </c>
      <c r="H107" s="546" t="e">
        <f>IF(ISNUMBER(Regressions!H117),ROUND(Regressions!H117, 1), NA())</f>
        <v>#N/A</v>
      </c>
      <c r="I107" s="547" t="e">
        <f>IF(ISNUMBER(Regressions!I117),ROUND(Regressions!I117, 1), NA())</f>
        <v>#N/A</v>
      </c>
      <c r="J107" s="548" t="e">
        <f>IF(ISNUMBER(Regressions!K117),ROUND(Regressions!K117, 1), NA())</f>
        <v>#N/A</v>
      </c>
      <c r="K107" s="544" t="e">
        <f>IF(ISNUMBER(Regressions!L117),ROUND(Regressions!L117, 1), NA())</f>
        <v>#N/A</v>
      </c>
      <c r="L107" s="549" t="e">
        <f>IF(ISNUMBER(Regressions!M117),ROUND(Regressions!M117, 1), NA())</f>
        <v>#N/A</v>
      </c>
      <c r="M107" s="546" t="e">
        <f>IF(ISNUMBER(Regressions!N117),ROUND(Regressions!N117, 1), NA())</f>
        <v>#N/A</v>
      </c>
      <c r="N107" s="547" t="e">
        <f>IF(ISNUMBER(Regressions!O117),ROUND(Regressions!O117, 1), NA())</f>
        <v>#N/A</v>
      </c>
      <c r="O107" s="548" t="e">
        <f>IF(ISNUMBER(Regressions!Q117),ROUND(Regressions!Q117, 1), NA())</f>
        <v>#N/A</v>
      </c>
      <c r="P107" s="544" t="e">
        <f>IF(ISNUMBER(Regressions!R117),ROUND(Regressions!R117, 1), NA())</f>
        <v>#N/A</v>
      </c>
      <c r="Q107" s="550" t="e">
        <f>IF(ISNUMBER(Regressions!S117),ROUND(Regressions!S117, 1), NA())</f>
        <v>#N/A</v>
      </c>
      <c r="R107" s="546" t="e">
        <f>IF(ISNUMBER(Regressions!T117),ROUND(Regressions!T117, 1), NA())</f>
        <v>#N/A</v>
      </c>
      <c r="S107" s="547" t="e">
        <f>IF(ISNUMBER(Regressions!U117),ROUND(Regressions!U117, 1), NA())</f>
        <v>#N/A</v>
      </c>
    </row>
    <row r="108" spans="1:19" x14ac:dyDescent="0.25">
      <c r="A108" s="539" t="str">
        <f>+Introduction!$C$7</f>
        <v>South Sudan</v>
      </c>
      <c r="B108" s="540">
        <f>IF(ISBLANK(Regressions!B118), " ", Regressions!B118)</f>
        <v>2011</v>
      </c>
      <c r="C108" s="539" t="str">
        <f>HLOOKUP(Introduction!$G$4,nametranslations,27,FALSE)</f>
        <v>Pre-primary</v>
      </c>
      <c r="D108" s="542">
        <f>IF(ISBLANK(Regressions!D118), " ", Regressions!D118)</f>
        <v>940067</v>
      </c>
      <c r="E108" s="543">
        <f>IF(ISNUMBER(Regressions!E118),ROUND(Regressions!E118, 1), NA())</f>
        <v>48.3</v>
      </c>
      <c r="F108" s="544" t="e">
        <f>IF(ISNUMBER(Regressions!F118),ROUND(Regressions!F118, 1), NA())</f>
        <v>#N/A</v>
      </c>
      <c r="G108" s="545" t="e">
        <f>IF(ISNUMBER(Regressions!G118),ROUND(Regressions!G118, 1), NA())</f>
        <v>#N/A</v>
      </c>
      <c r="H108" s="546" t="e">
        <f>IF(ISNUMBER(Regressions!H118),ROUND(Regressions!H118, 1), NA())</f>
        <v>#N/A</v>
      </c>
      <c r="I108" s="547" t="e">
        <f>IF(ISNUMBER(Regressions!I118),ROUND(Regressions!I118, 1), NA())</f>
        <v>#N/A</v>
      </c>
      <c r="J108" s="548">
        <f>IF(ISNUMBER(Regressions!K118),ROUND(Regressions!K118, 1), NA())</f>
        <v>62.9</v>
      </c>
      <c r="K108" s="544" t="e">
        <f>IF(ISNUMBER(Regressions!L118),ROUND(Regressions!L118, 1), NA())</f>
        <v>#N/A</v>
      </c>
      <c r="L108" s="549" t="e">
        <f>IF(ISNUMBER(Regressions!M118),ROUND(Regressions!M118, 1), NA())</f>
        <v>#N/A</v>
      </c>
      <c r="M108" s="546" t="e">
        <f>IF(ISNUMBER(Regressions!N118),ROUND(Regressions!N118, 1), NA())</f>
        <v>#N/A</v>
      </c>
      <c r="N108" s="547">
        <f>IF(ISNUMBER(Regressions!O118),ROUND(Regressions!O118, 1), NA())</f>
        <v>37.1</v>
      </c>
      <c r="O108" s="548" t="e">
        <f>IF(ISNUMBER(Regressions!Q118),ROUND(Regressions!Q118, 1), NA())</f>
        <v>#N/A</v>
      </c>
      <c r="P108" s="544" t="e">
        <f>IF(ISNUMBER(Regressions!R118),ROUND(Regressions!R118, 1), NA())</f>
        <v>#N/A</v>
      </c>
      <c r="Q108" s="550" t="e">
        <f>IF(ISNUMBER(Regressions!S118),ROUND(Regressions!S118, 1), NA())</f>
        <v>#N/A</v>
      </c>
      <c r="R108" s="546" t="e">
        <f>IF(ISNUMBER(Regressions!T118),ROUND(Regressions!T118, 1), NA())</f>
        <v>#N/A</v>
      </c>
      <c r="S108" s="547" t="e">
        <f>IF(ISNUMBER(Regressions!U118),ROUND(Regressions!U118, 1), NA())</f>
        <v>#N/A</v>
      </c>
    </row>
    <row r="109" spans="1:19" x14ac:dyDescent="0.25">
      <c r="A109" s="539" t="str">
        <f>+Introduction!$C$7</f>
        <v>South Sudan</v>
      </c>
      <c r="B109" s="540">
        <f>IF(ISBLANK(Regressions!B119), " ", Regressions!B119)</f>
        <v>2012</v>
      </c>
      <c r="C109" s="539" t="str">
        <f>HLOOKUP(Introduction!$G$4,nametranslations,27,FALSE)</f>
        <v>Pre-primary</v>
      </c>
      <c r="D109" s="542">
        <f>IF(ISBLANK(Regressions!D119), " ", Regressions!D119)</f>
        <v>974707</v>
      </c>
      <c r="E109" s="543">
        <f>IF(ISNUMBER(Regressions!E119),ROUND(Regressions!E119, 1), NA())</f>
        <v>51.5</v>
      </c>
      <c r="F109" s="544" t="e">
        <f>IF(ISNUMBER(Regressions!F119),ROUND(Regressions!F119, 1), NA())</f>
        <v>#N/A</v>
      </c>
      <c r="G109" s="545" t="e">
        <f>IF(ISNUMBER(Regressions!G119),ROUND(Regressions!G119, 1), NA())</f>
        <v>#N/A</v>
      </c>
      <c r="H109" s="546" t="e">
        <f>IF(ISNUMBER(Regressions!H119),ROUND(Regressions!H119, 1), NA())</f>
        <v>#N/A</v>
      </c>
      <c r="I109" s="547" t="e">
        <f>IF(ISNUMBER(Regressions!I119),ROUND(Regressions!I119, 1), NA())</f>
        <v>#N/A</v>
      </c>
      <c r="J109" s="548">
        <f>IF(ISNUMBER(Regressions!K119),ROUND(Regressions!K119, 1), NA())</f>
        <v>64</v>
      </c>
      <c r="K109" s="544" t="e">
        <f>IF(ISNUMBER(Regressions!L119),ROUND(Regressions!L119, 1), NA())</f>
        <v>#N/A</v>
      </c>
      <c r="L109" s="549" t="e">
        <f>IF(ISNUMBER(Regressions!M119),ROUND(Regressions!M119, 1), NA())</f>
        <v>#N/A</v>
      </c>
      <c r="M109" s="546" t="e">
        <f>IF(ISNUMBER(Regressions!N119),ROUND(Regressions!N119, 1), NA())</f>
        <v>#N/A</v>
      </c>
      <c r="N109" s="547">
        <f>IF(ISNUMBER(Regressions!O119),ROUND(Regressions!O119, 1), NA())</f>
        <v>36</v>
      </c>
      <c r="O109" s="548" t="e">
        <f>IF(ISNUMBER(Regressions!Q119),ROUND(Regressions!Q119, 1), NA())</f>
        <v>#N/A</v>
      </c>
      <c r="P109" s="544" t="e">
        <f>IF(ISNUMBER(Regressions!R119),ROUND(Regressions!R119, 1), NA())</f>
        <v>#N/A</v>
      </c>
      <c r="Q109" s="550" t="e">
        <f>IF(ISNUMBER(Regressions!S119),ROUND(Regressions!S119, 1), NA())</f>
        <v>#N/A</v>
      </c>
      <c r="R109" s="546" t="e">
        <f>IF(ISNUMBER(Regressions!T119),ROUND(Regressions!T119, 1), NA())</f>
        <v>#N/A</v>
      </c>
      <c r="S109" s="547" t="e">
        <f>IF(ISNUMBER(Regressions!U119),ROUND(Regressions!U119, 1), NA())</f>
        <v>#N/A</v>
      </c>
    </row>
    <row r="110" spans="1:19" x14ac:dyDescent="0.25">
      <c r="A110" s="539" t="str">
        <f>+Introduction!$C$7</f>
        <v>South Sudan</v>
      </c>
      <c r="B110" s="540">
        <f>IF(ISBLANK(Regressions!B120), " ", Regressions!B120)</f>
        <v>2013</v>
      </c>
      <c r="C110" s="539" t="str">
        <f>HLOOKUP(Introduction!$G$4,nametranslations,27,FALSE)</f>
        <v>Pre-primary</v>
      </c>
      <c r="D110" s="542">
        <f>IF(ISBLANK(Regressions!D120), " ", Regressions!D120)</f>
        <v>1010542</v>
      </c>
      <c r="E110" s="543">
        <f>IF(ISNUMBER(Regressions!E120),ROUND(Regressions!E120, 1), NA())</f>
        <v>54.8</v>
      </c>
      <c r="F110" s="544" t="e">
        <f>IF(ISNUMBER(Regressions!F120),ROUND(Regressions!F120, 1), NA())</f>
        <v>#N/A</v>
      </c>
      <c r="G110" s="545" t="e">
        <f>IF(ISNUMBER(Regressions!G120),ROUND(Regressions!G120, 1), NA())</f>
        <v>#N/A</v>
      </c>
      <c r="H110" s="546" t="e">
        <f>IF(ISNUMBER(Regressions!H120),ROUND(Regressions!H120, 1), NA())</f>
        <v>#N/A</v>
      </c>
      <c r="I110" s="547" t="e">
        <f>IF(ISNUMBER(Regressions!I120),ROUND(Regressions!I120, 1), NA())</f>
        <v>#N/A</v>
      </c>
      <c r="J110" s="548">
        <f>IF(ISNUMBER(Regressions!K120),ROUND(Regressions!K120, 1), NA())</f>
        <v>65.2</v>
      </c>
      <c r="K110" s="544" t="e">
        <f>IF(ISNUMBER(Regressions!L120),ROUND(Regressions!L120, 1), NA())</f>
        <v>#N/A</v>
      </c>
      <c r="L110" s="549" t="e">
        <f>IF(ISNUMBER(Regressions!M120),ROUND(Regressions!M120, 1), NA())</f>
        <v>#N/A</v>
      </c>
      <c r="M110" s="546" t="e">
        <f>IF(ISNUMBER(Regressions!N120),ROUND(Regressions!N120, 1), NA())</f>
        <v>#N/A</v>
      </c>
      <c r="N110" s="547">
        <f>IF(ISNUMBER(Regressions!O120),ROUND(Regressions!O120, 1), NA())</f>
        <v>34.799999999999997</v>
      </c>
      <c r="O110" s="548" t="e">
        <f>IF(ISNUMBER(Regressions!Q120),ROUND(Regressions!Q120, 1), NA())</f>
        <v>#N/A</v>
      </c>
      <c r="P110" s="544" t="e">
        <f>IF(ISNUMBER(Regressions!R120),ROUND(Regressions!R120, 1), NA())</f>
        <v>#N/A</v>
      </c>
      <c r="Q110" s="550" t="e">
        <f>IF(ISNUMBER(Regressions!S120),ROUND(Regressions!S120, 1), NA())</f>
        <v>#N/A</v>
      </c>
      <c r="R110" s="546" t="e">
        <f>IF(ISNUMBER(Regressions!T120),ROUND(Regressions!T120, 1), NA())</f>
        <v>#N/A</v>
      </c>
      <c r="S110" s="547" t="e">
        <f>IF(ISNUMBER(Regressions!U120),ROUND(Regressions!U120, 1), NA())</f>
        <v>#N/A</v>
      </c>
    </row>
    <row r="111" spans="1:19" x14ac:dyDescent="0.25">
      <c r="A111" s="539" t="str">
        <f>+Introduction!$C$7</f>
        <v>South Sudan</v>
      </c>
      <c r="B111" s="540">
        <f>IF(ISBLANK(Regressions!B121), " ", Regressions!B121)</f>
        <v>2014</v>
      </c>
      <c r="C111" s="539" t="str">
        <f>HLOOKUP(Introduction!$G$4,nametranslations,27,FALSE)</f>
        <v>Pre-primary</v>
      </c>
      <c r="D111" s="542">
        <f>IF(ISBLANK(Regressions!D121), " ", Regressions!D121)</f>
        <v>1043422</v>
      </c>
      <c r="E111" s="543">
        <f>IF(ISNUMBER(Regressions!E121),ROUND(Regressions!E121, 1), NA())</f>
        <v>58</v>
      </c>
      <c r="F111" s="544" t="e">
        <f>IF(ISNUMBER(Regressions!F121),ROUND(Regressions!F121, 1), NA())</f>
        <v>#N/A</v>
      </c>
      <c r="G111" s="545" t="e">
        <f>IF(ISNUMBER(Regressions!G121),ROUND(Regressions!G121, 1), NA())</f>
        <v>#N/A</v>
      </c>
      <c r="H111" s="546" t="e">
        <f>IF(ISNUMBER(Regressions!H121),ROUND(Regressions!H121, 1), NA())</f>
        <v>#N/A</v>
      </c>
      <c r="I111" s="547" t="e">
        <f>IF(ISNUMBER(Regressions!I121),ROUND(Regressions!I121, 1), NA())</f>
        <v>#N/A</v>
      </c>
      <c r="J111" s="548">
        <f>IF(ISNUMBER(Regressions!K121),ROUND(Regressions!K121, 1), NA())</f>
        <v>66.3</v>
      </c>
      <c r="K111" s="544" t="e">
        <f>IF(ISNUMBER(Regressions!L121),ROUND(Regressions!L121, 1), NA())</f>
        <v>#N/A</v>
      </c>
      <c r="L111" s="549" t="e">
        <f>IF(ISNUMBER(Regressions!M121),ROUND(Regressions!M121, 1), NA())</f>
        <v>#N/A</v>
      </c>
      <c r="M111" s="546" t="e">
        <f>IF(ISNUMBER(Regressions!N121),ROUND(Regressions!N121, 1), NA())</f>
        <v>#N/A</v>
      </c>
      <c r="N111" s="547">
        <f>IF(ISNUMBER(Regressions!O121),ROUND(Regressions!O121, 1), NA())</f>
        <v>33.700000000000003</v>
      </c>
      <c r="O111" s="548" t="e">
        <f>IF(ISNUMBER(Regressions!Q121),ROUND(Regressions!Q121, 1), NA())</f>
        <v>#N/A</v>
      </c>
      <c r="P111" s="544" t="e">
        <f>IF(ISNUMBER(Regressions!R121),ROUND(Regressions!R121, 1), NA())</f>
        <v>#N/A</v>
      </c>
      <c r="Q111" s="550" t="e">
        <f>IF(ISNUMBER(Regressions!S121),ROUND(Regressions!S121, 1), NA())</f>
        <v>#N/A</v>
      </c>
      <c r="R111" s="546" t="e">
        <f>IF(ISNUMBER(Regressions!T121),ROUND(Regressions!T121, 1), NA())</f>
        <v>#N/A</v>
      </c>
      <c r="S111" s="547" t="e">
        <f>IF(ISNUMBER(Regressions!U121),ROUND(Regressions!U121, 1), NA())</f>
        <v>#N/A</v>
      </c>
    </row>
    <row r="112" spans="1:19" x14ac:dyDescent="0.25">
      <c r="A112" s="539" t="str">
        <f>+Introduction!$C$7</f>
        <v>South Sudan</v>
      </c>
      <c r="B112" s="540">
        <f>IF(ISBLANK(Regressions!B122), " ", Regressions!B122)</f>
        <v>2015</v>
      </c>
      <c r="C112" s="539" t="str">
        <f>HLOOKUP(Introduction!$G$4,nametranslations,27,FALSE)</f>
        <v>Pre-primary</v>
      </c>
      <c r="D112" s="542">
        <f>IF(ISBLANK(Regressions!D122), " ", Regressions!D122)</f>
        <v>1058060</v>
      </c>
      <c r="E112" s="543">
        <f>IF(ISNUMBER(Regressions!E122),ROUND(Regressions!E122, 1), NA())</f>
        <v>61.2</v>
      </c>
      <c r="F112" s="544" t="e">
        <f>IF(ISNUMBER(Regressions!F122),ROUND(Regressions!F122, 1), NA())</f>
        <v>#N/A</v>
      </c>
      <c r="G112" s="545" t="e">
        <f>IF(ISNUMBER(Regressions!G122),ROUND(Regressions!G122, 1), NA())</f>
        <v>#N/A</v>
      </c>
      <c r="H112" s="546" t="e">
        <f>IF(ISNUMBER(Regressions!H122),ROUND(Regressions!H122, 1), NA())</f>
        <v>#N/A</v>
      </c>
      <c r="I112" s="547" t="e">
        <f>IF(ISNUMBER(Regressions!I122),ROUND(Regressions!I122, 1), NA())</f>
        <v>#N/A</v>
      </c>
      <c r="J112" s="548">
        <f>IF(ISNUMBER(Regressions!K122),ROUND(Regressions!K122, 1), NA())</f>
        <v>67.5</v>
      </c>
      <c r="K112" s="544" t="e">
        <f>IF(ISNUMBER(Regressions!L122),ROUND(Regressions!L122, 1), NA())</f>
        <v>#N/A</v>
      </c>
      <c r="L112" s="549" t="e">
        <f>IF(ISNUMBER(Regressions!M122),ROUND(Regressions!M122, 1), NA())</f>
        <v>#N/A</v>
      </c>
      <c r="M112" s="546" t="e">
        <f>IF(ISNUMBER(Regressions!N122),ROUND(Regressions!N122, 1), NA())</f>
        <v>#N/A</v>
      </c>
      <c r="N112" s="547">
        <f>IF(ISNUMBER(Regressions!O122),ROUND(Regressions!O122, 1), NA())</f>
        <v>32.5</v>
      </c>
      <c r="O112" s="548" t="e">
        <f>IF(ISNUMBER(Regressions!Q122),ROUND(Regressions!Q122, 1), NA())</f>
        <v>#N/A</v>
      </c>
      <c r="P112" s="544" t="e">
        <f>IF(ISNUMBER(Regressions!R122),ROUND(Regressions!R122, 1), NA())</f>
        <v>#N/A</v>
      </c>
      <c r="Q112" s="550" t="e">
        <f>IF(ISNUMBER(Regressions!S122),ROUND(Regressions!S122, 1), NA())</f>
        <v>#N/A</v>
      </c>
      <c r="R112" s="546" t="e">
        <f>IF(ISNUMBER(Regressions!T122),ROUND(Regressions!T122, 1), NA())</f>
        <v>#N/A</v>
      </c>
      <c r="S112" s="547" t="e">
        <f>IF(ISNUMBER(Regressions!U122),ROUND(Regressions!U122, 1), NA())</f>
        <v>#N/A</v>
      </c>
    </row>
    <row r="113" spans="1:19" x14ac:dyDescent="0.25">
      <c r="A113" s="539" t="str">
        <f>+Introduction!$C$7</f>
        <v>South Sudan</v>
      </c>
      <c r="B113" s="540">
        <f>IF(ISBLANK(Regressions!B123), " ", Regressions!B123)</f>
        <v>2016</v>
      </c>
      <c r="C113" s="539" t="str">
        <f>HLOOKUP(Introduction!$G$4,nametranslations,27,FALSE)</f>
        <v>Pre-primary</v>
      </c>
      <c r="D113" s="542">
        <f>IF(ISBLANK(Regressions!D123), " ", Regressions!D123)</f>
        <v>1064134</v>
      </c>
      <c r="E113" s="543">
        <f>IF(ISNUMBER(Regressions!E123),ROUND(Regressions!E123, 1), NA())</f>
        <v>64.5</v>
      </c>
      <c r="F113" s="544" t="e">
        <f>IF(ISNUMBER(Regressions!F123),ROUND(Regressions!F123, 1), NA())</f>
        <v>#N/A</v>
      </c>
      <c r="G113" s="545" t="e">
        <f>IF(ISNUMBER(Regressions!G123),ROUND(Regressions!G123, 1), NA())</f>
        <v>#N/A</v>
      </c>
      <c r="H113" s="546" t="e">
        <f>IF(ISNUMBER(Regressions!H123),ROUND(Regressions!H123, 1), NA())</f>
        <v>#N/A</v>
      </c>
      <c r="I113" s="547" t="e">
        <f>IF(ISNUMBER(Regressions!I123),ROUND(Regressions!I123, 1), NA())</f>
        <v>#N/A</v>
      </c>
      <c r="J113" s="548">
        <f>IF(ISNUMBER(Regressions!K123),ROUND(Regressions!K123, 1), NA())</f>
        <v>68.7</v>
      </c>
      <c r="K113" s="544" t="e">
        <f>IF(ISNUMBER(Regressions!L123),ROUND(Regressions!L123, 1), NA())</f>
        <v>#N/A</v>
      </c>
      <c r="L113" s="549" t="e">
        <f>IF(ISNUMBER(Regressions!M123),ROUND(Regressions!M123, 1), NA())</f>
        <v>#N/A</v>
      </c>
      <c r="M113" s="546" t="e">
        <f>IF(ISNUMBER(Regressions!N123),ROUND(Regressions!N123, 1), NA())</f>
        <v>#N/A</v>
      </c>
      <c r="N113" s="547">
        <f>IF(ISNUMBER(Regressions!O123),ROUND(Regressions!O123, 1), NA())</f>
        <v>31.3</v>
      </c>
      <c r="O113" s="548" t="e">
        <f>IF(ISNUMBER(Regressions!Q123),ROUND(Regressions!Q123, 1), NA())</f>
        <v>#N/A</v>
      </c>
      <c r="P113" s="544" t="e">
        <f>IF(ISNUMBER(Regressions!R123),ROUND(Regressions!R123, 1), NA())</f>
        <v>#N/A</v>
      </c>
      <c r="Q113" s="550" t="e">
        <f>IF(ISNUMBER(Regressions!S123),ROUND(Regressions!S123, 1), NA())</f>
        <v>#N/A</v>
      </c>
      <c r="R113" s="546" t="e">
        <f>IF(ISNUMBER(Regressions!T123),ROUND(Regressions!T123, 1), NA())</f>
        <v>#N/A</v>
      </c>
      <c r="S113" s="547" t="e">
        <f>IF(ISNUMBER(Regressions!U123),ROUND(Regressions!U123, 1), NA())</f>
        <v>#N/A</v>
      </c>
    </row>
    <row r="114" spans="1:19" x14ac:dyDescent="0.25">
      <c r="A114" s="539" t="str">
        <f>+Introduction!$C$7</f>
        <v>South Sudan</v>
      </c>
      <c r="B114" s="540">
        <f>IF(ISBLANK(Regressions!B124), " ", Regressions!B124)</f>
        <v>2017</v>
      </c>
      <c r="C114" s="539" t="str">
        <f>HLOOKUP(Introduction!$G$4,nametranslations,27,FALSE)</f>
        <v>Pre-primary</v>
      </c>
      <c r="D114" s="542">
        <f>IF(ISBLANK(Regressions!D124), " ", Regressions!D124)</f>
        <v>1035007</v>
      </c>
      <c r="E114" s="543">
        <f>IF(ISNUMBER(Regressions!E124),ROUND(Regressions!E124, 1), NA())</f>
        <v>67.7</v>
      </c>
      <c r="F114" s="544" t="e">
        <f>IF(ISNUMBER(Regressions!F124),ROUND(Regressions!F124, 1), NA())</f>
        <v>#N/A</v>
      </c>
      <c r="G114" s="545" t="e">
        <f>IF(ISNUMBER(Regressions!G124),ROUND(Regressions!G124, 1), NA())</f>
        <v>#N/A</v>
      </c>
      <c r="H114" s="546" t="e">
        <f>IF(ISNUMBER(Regressions!H124),ROUND(Regressions!H124, 1), NA())</f>
        <v>#N/A</v>
      </c>
      <c r="I114" s="547" t="e">
        <f>IF(ISNUMBER(Regressions!I124),ROUND(Regressions!I124, 1), NA())</f>
        <v>#N/A</v>
      </c>
      <c r="J114" s="548">
        <f>IF(ISNUMBER(Regressions!K124),ROUND(Regressions!K124, 1), NA())</f>
        <v>69.8</v>
      </c>
      <c r="K114" s="544" t="e">
        <f>IF(ISNUMBER(Regressions!L124),ROUND(Regressions!L124, 1), NA())</f>
        <v>#N/A</v>
      </c>
      <c r="L114" s="549" t="e">
        <f>IF(ISNUMBER(Regressions!M124),ROUND(Regressions!M124, 1), NA())</f>
        <v>#N/A</v>
      </c>
      <c r="M114" s="546" t="e">
        <f>IF(ISNUMBER(Regressions!N124),ROUND(Regressions!N124, 1), NA())</f>
        <v>#N/A</v>
      </c>
      <c r="N114" s="547">
        <f>IF(ISNUMBER(Regressions!O124),ROUND(Regressions!O124, 1), NA())</f>
        <v>30.2</v>
      </c>
      <c r="O114" s="548" t="e">
        <f>IF(ISNUMBER(Regressions!Q124),ROUND(Regressions!Q124, 1), NA())</f>
        <v>#N/A</v>
      </c>
      <c r="P114" s="544" t="e">
        <f>IF(ISNUMBER(Regressions!R124),ROUND(Regressions!R124, 1), NA())</f>
        <v>#N/A</v>
      </c>
      <c r="Q114" s="550" t="e">
        <f>IF(ISNUMBER(Regressions!S124),ROUND(Regressions!S124, 1), NA())</f>
        <v>#N/A</v>
      </c>
      <c r="R114" s="546" t="e">
        <f>IF(ISNUMBER(Regressions!T124),ROUND(Regressions!T124, 1), NA())</f>
        <v>#N/A</v>
      </c>
      <c r="S114" s="547" t="e">
        <f>IF(ISNUMBER(Regressions!U124),ROUND(Regressions!U124, 1), NA())</f>
        <v>#N/A</v>
      </c>
    </row>
    <row r="115" spans="1:19" x14ac:dyDescent="0.25">
      <c r="A115" s="539" t="str">
        <f>+Introduction!$C$7</f>
        <v>South Sudan</v>
      </c>
      <c r="B115" s="540">
        <f>IF(ISBLANK(Regressions!B125), " ", Regressions!B125)</f>
        <v>2018</v>
      </c>
      <c r="C115" s="539" t="str">
        <f>HLOOKUP(Introduction!$G$4,nametranslations,27,FALSE)</f>
        <v>Pre-primary</v>
      </c>
      <c r="D115" s="542">
        <f>IF(ISBLANK(Regressions!D125), " ", Regressions!D125)</f>
        <v>976359</v>
      </c>
      <c r="E115" s="543">
        <f>IF(ISNUMBER(Regressions!E125),ROUND(Regressions!E125, 1), NA())</f>
        <v>71</v>
      </c>
      <c r="F115" s="544" t="e">
        <f>IF(ISNUMBER(Regressions!F125),ROUND(Regressions!F125, 1), NA())</f>
        <v>#N/A</v>
      </c>
      <c r="G115" s="545" t="e">
        <f>IF(ISNUMBER(Regressions!G125),ROUND(Regressions!G125, 1), NA())</f>
        <v>#N/A</v>
      </c>
      <c r="H115" s="546" t="e">
        <f>IF(ISNUMBER(Regressions!H125),ROUND(Regressions!H125, 1), NA())</f>
        <v>#N/A</v>
      </c>
      <c r="I115" s="547" t="e">
        <f>IF(ISNUMBER(Regressions!I125),ROUND(Regressions!I125, 1), NA())</f>
        <v>#N/A</v>
      </c>
      <c r="J115" s="548">
        <f>IF(ISNUMBER(Regressions!K125),ROUND(Regressions!K125, 1), NA())</f>
        <v>71</v>
      </c>
      <c r="K115" s="544" t="e">
        <f>IF(ISNUMBER(Regressions!L125),ROUND(Regressions!L125, 1), NA())</f>
        <v>#N/A</v>
      </c>
      <c r="L115" s="549" t="e">
        <f>IF(ISNUMBER(Regressions!M125),ROUND(Regressions!M125, 1), NA())</f>
        <v>#N/A</v>
      </c>
      <c r="M115" s="546" t="e">
        <f>IF(ISNUMBER(Regressions!N125),ROUND(Regressions!N125, 1), NA())</f>
        <v>#N/A</v>
      </c>
      <c r="N115" s="547">
        <f>IF(ISNUMBER(Regressions!O125),ROUND(Regressions!O125, 1), NA())</f>
        <v>29</v>
      </c>
      <c r="O115" s="548" t="e">
        <f>IF(ISNUMBER(Regressions!Q125),ROUND(Regressions!Q125, 1), NA())</f>
        <v>#N/A</v>
      </c>
      <c r="P115" s="544" t="e">
        <f>IF(ISNUMBER(Regressions!R125),ROUND(Regressions!R125, 1), NA())</f>
        <v>#N/A</v>
      </c>
      <c r="Q115" s="550" t="e">
        <f>IF(ISNUMBER(Regressions!S125),ROUND(Regressions!S125, 1), NA())</f>
        <v>#N/A</v>
      </c>
      <c r="R115" s="546" t="e">
        <f>IF(ISNUMBER(Regressions!T125),ROUND(Regressions!T125, 1), NA())</f>
        <v>#N/A</v>
      </c>
      <c r="S115" s="547" t="e">
        <f>IF(ISNUMBER(Regressions!U125),ROUND(Regressions!U125, 1), NA())</f>
        <v>#N/A</v>
      </c>
    </row>
    <row r="116" spans="1:19" x14ac:dyDescent="0.25">
      <c r="A116" s="539" t="str">
        <f>+Introduction!$C$7</f>
        <v>South Sudan</v>
      </c>
      <c r="B116" s="540">
        <f>IF(ISBLANK(Regressions!B126), " ", Regressions!B126)</f>
        <v>2019</v>
      </c>
      <c r="C116" s="539" t="str">
        <f>HLOOKUP(Introduction!$G$4,nametranslations,27,FALSE)</f>
        <v>Pre-primary</v>
      </c>
      <c r="D116" s="542">
        <f>IF(ISBLANK(Regressions!D126), " ", Regressions!D126)</f>
        <v>922394</v>
      </c>
      <c r="E116" s="543">
        <f>IF(ISNUMBER(Regressions!E126),ROUND(Regressions!E126, 1), NA())</f>
        <v>74.2</v>
      </c>
      <c r="F116" s="544">
        <f>IF(ISNUMBER(Regressions!F126),ROUND(Regressions!F126, 1), NA())</f>
        <v>73.8</v>
      </c>
      <c r="G116" s="545" t="e">
        <f>IF(ISNUMBER(Regressions!G126),ROUND(Regressions!G126, 1), NA())</f>
        <v>#N/A</v>
      </c>
      <c r="H116" s="546" t="e">
        <f>IF(ISNUMBER(Regressions!H126),ROUND(Regressions!H126, 1), NA())</f>
        <v>#N/A</v>
      </c>
      <c r="I116" s="547">
        <f>IF(ISNUMBER(Regressions!I126),ROUND(Regressions!I126, 1), NA())</f>
        <v>26.2</v>
      </c>
      <c r="J116" s="548">
        <f>IF(ISNUMBER(Regressions!K126),ROUND(Regressions!K126, 1), NA())</f>
        <v>72.2</v>
      </c>
      <c r="K116" s="544" t="e">
        <f>IF(ISNUMBER(Regressions!L126),ROUND(Regressions!L126, 1), NA())</f>
        <v>#N/A</v>
      </c>
      <c r="L116" s="549" t="e">
        <f>IF(ISNUMBER(Regressions!M126),ROUND(Regressions!M126, 1), NA())</f>
        <v>#N/A</v>
      </c>
      <c r="M116" s="546" t="e">
        <f>IF(ISNUMBER(Regressions!N126),ROUND(Regressions!N126, 1), NA())</f>
        <v>#N/A</v>
      </c>
      <c r="N116" s="547">
        <f>IF(ISNUMBER(Regressions!O126),ROUND(Regressions!O126, 1), NA())</f>
        <v>27.8</v>
      </c>
      <c r="O116" s="548" t="e">
        <f>IF(ISNUMBER(Regressions!Q126),ROUND(Regressions!Q126, 1), NA())</f>
        <v>#N/A</v>
      </c>
      <c r="P116" s="544" t="e">
        <f>IF(ISNUMBER(Regressions!R126),ROUND(Regressions!R126, 1), NA())</f>
        <v>#N/A</v>
      </c>
      <c r="Q116" s="550" t="e">
        <f>IF(ISNUMBER(Regressions!S126),ROUND(Regressions!S126, 1), NA())</f>
        <v>#N/A</v>
      </c>
      <c r="R116" s="546" t="e">
        <f>IF(ISNUMBER(Regressions!T126),ROUND(Regressions!T126, 1), NA())</f>
        <v>#N/A</v>
      </c>
      <c r="S116" s="547" t="e">
        <f>IF(ISNUMBER(Regressions!U126),ROUND(Regressions!U126, 1), NA())</f>
        <v>#N/A</v>
      </c>
    </row>
    <row r="117" spans="1:19" x14ac:dyDescent="0.25">
      <c r="A117" s="539" t="str">
        <f>+Introduction!$C$7</f>
        <v>South Sudan</v>
      </c>
      <c r="B117" s="540">
        <f>IF(ISBLANK(Regressions!B127), " ", Regressions!B127)</f>
        <v>2020</v>
      </c>
      <c r="C117" s="539" t="str">
        <f>HLOOKUP(Introduction!$G$4,nametranslations,27,FALSE)</f>
        <v>Pre-primary</v>
      </c>
      <c r="D117" s="542">
        <f>IF(ISBLANK(Regressions!D127), " ", Regressions!D127)</f>
        <v>880618</v>
      </c>
      <c r="E117" s="543">
        <f>IF(ISNUMBER(Regressions!E127),ROUND(Regressions!E127, 1), NA())</f>
        <v>77.400000000000006</v>
      </c>
      <c r="F117" s="544">
        <f>IF(ISNUMBER(Regressions!F127),ROUND(Regressions!F127, 1), NA())</f>
        <v>73.8</v>
      </c>
      <c r="G117" s="545" t="e">
        <f>IF(ISNUMBER(Regressions!G127),ROUND(Regressions!G127, 1), NA())</f>
        <v>#N/A</v>
      </c>
      <c r="H117" s="546" t="e">
        <f>IF(ISNUMBER(Regressions!H127),ROUND(Regressions!H127, 1), NA())</f>
        <v>#N/A</v>
      </c>
      <c r="I117" s="547">
        <f>IF(ISNUMBER(Regressions!I127),ROUND(Regressions!I127, 1), NA())</f>
        <v>26.2</v>
      </c>
      <c r="J117" s="548">
        <f>IF(ISNUMBER(Regressions!K127),ROUND(Regressions!K127, 1), NA())</f>
        <v>73.3</v>
      </c>
      <c r="K117" s="544" t="e">
        <f>IF(ISNUMBER(Regressions!L127),ROUND(Regressions!L127, 1), NA())</f>
        <v>#N/A</v>
      </c>
      <c r="L117" s="549" t="e">
        <f>IF(ISNUMBER(Regressions!M127),ROUND(Regressions!M127, 1), NA())</f>
        <v>#N/A</v>
      </c>
      <c r="M117" s="546" t="e">
        <f>IF(ISNUMBER(Regressions!N127),ROUND(Regressions!N127, 1), NA())</f>
        <v>#N/A</v>
      </c>
      <c r="N117" s="547">
        <f>IF(ISNUMBER(Regressions!O127),ROUND(Regressions!O127, 1), NA())</f>
        <v>26.7</v>
      </c>
      <c r="O117" s="548" t="e">
        <f>IF(ISNUMBER(Regressions!Q127),ROUND(Regressions!Q127, 1), NA())</f>
        <v>#N/A</v>
      </c>
      <c r="P117" s="544" t="e">
        <f>IF(ISNUMBER(Regressions!R127),ROUND(Regressions!R127, 1), NA())</f>
        <v>#N/A</v>
      </c>
      <c r="Q117" s="550" t="e">
        <f>IF(ISNUMBER(Regressions!S127),ROUND(Regressions!S127, 1), NA())</f>
        <v>#N/A</v>
      </c>
      <c r="R117" s="546" t="e">
        <f>IF(ISNUMBER(Regressions!T127),ROUND(Regressions!T127, 1), NA())</f>
        <v>#N/A</v>
      </c>
      <c r="S117" s="547" t="e">
        <f>IF(ISNUMBER(Regressions!U127),ROUND(Regressions!U127, 1), NA())</f>
        <v>#N/A</v>
      </c>
    </row>
    <row r="118" spans="1:19" x14ac:dyDescent="0.25">
      <c r="A118" s="539" t="str">
        <f>+Introduction!$C$7</f>
        <v>South Sudan</v>
      </c>
      <c r="B118" s="540">
        <f>IF(ISBLANK(Regressions!B128), " ", Regressions!B128)</f>
        <v>2021</v>
      </c>
      <c r="C118" s="539" t="str">
        <f>HLOOKUP(Introduction!$G$4,nametranslations,27,FALSE)</f>
        <v>Pre-primary</v>
      </c>
      <c r="D118" s="542">
        <f>IF(ISBLANK(Regressions!D128), " ", Regressions!D128)</f>
        <v>844665</v>
      </c>
      <c r="E118" s="548">
        <f>IF(ISNUMBER(Regressions!E128),ROUND(Regressions!E128, 1), NA())</f>
        <v>80.7</v>
      </c>
      <c r="F118" s="551">
        <f>IF(ISNUMBER(Regressions!F128),ROUND(Regressions!F128, 1), NA())</f>
        <v>73.8</v>
      </c>
      <c r="G118" s="552" t="e">
        <f>IF(ISNUMBER(Regressions!G128),ROUND(Regressions!G128, 1), NA())</f>
        <v>#N/A</v>
      </c>
      <c r="H118" s="546" t="e">
        <f>IF(ISNUMBER(Regressions!H128),ROUND(Regressions!H128, 1), NA())</f>
        <v>#N/A</v>
      </c>
      <c r="I118" s="547">
        <f>IF(ISNUMBER(Regressions!I128),ROUND(Regressions!I128, 1), NA())</f>
        <v>26.2</v>
      </c>
      <c r="J118" s="548">
        <f>IF(ISNUMBER(Regressions!K128),ROUND(Regressions!K128, 1), NA())</f>
        <v>74.5</v>
      </c>
      <c r="K118" s="551" t="e">
        <f>IF(ISNUMBER(Regressions!L128),ROUND(Regressions!L128, 1), NA())</f>
        <v>#N/A</v>
      </c>
      <c r="L118" s="553" t="e">
        <f>IF(ISNUMBER(Regressions!M128),ROUND(Regressions!M128, 1), NA())</f>
        <v>#N/A</v>
      </c>
      <c r="M118" s="546" t="e">
        <f>IF(ISNUMBER(Regressions!N128),ROUND(Regressions!N128, 1), NA())</f>
        <v>#N/A</v>
      </c>
      <c r="N118" s="547">
        <f>IF(ISNUMBER(Regressions!O128),ROUND(Regressions!O128, 1), NA())</f>
        <v>25.5</v>
      </c>
      <c r="O118" s="548" t="e">
        <f>IF(ISNUMBER(Regressions!Q128),ROUND(Regressions!Q128, 1), NA())</f>
        <v>#N/A</v>
      </c>
      <c r="P118" s="551" t="e">
        <f>IF(ISNUMBER(Regressions!R128),ROUND(Regressions!R128, 1), NA())</f>
        <v>#N/A</v>
      </c>
      <c r="Q118" s="554" t="e">
        <f>IF(ISNUMBER(Regressions!S128),ROUND(Regressions!S128, 1), NA())</f>
        <v>#N/A</v>
      </c>
      <c r="R118" s="546" t="e">
        <f>IF(ISNUMBER(Regressions!T128),ROUND(Regressions!T128, 1), NA())</f>
        <v>#N/A</v>
      </c>
      <c r="S118" s="547" t="e">
        <f>IF(ISNUMBER(Regressions!U128),ROUND(Regressions!U128, 1), NA())</f>
        <v>#N/A</v>
      </c>
    </row>
    <row r="119" spans="1:19" x14ac:dyDescent="0.25">
      <c r="A119" s="539" t="str">
        <f>+Introduction!$C$7</f>
        <v>South Sudan</v>
      </c>
      <c r="B119" s="540">
        <f>IF(ISBLANK(Regressions!B129), " ", Regressions!B129)</f>
        <v>2022</v>
      </c>
      <c r="C119" s="539" t="str">
        <f>HLOOKUP(Introduction!$G$4,nametranslations,27,FALSE)</f>
        <v>Pre-primary</v>
      </c>
      <c r="D119" s="542">
        <f>IF(ISBLANK(Regressions!D129), " ", Regressions!D129)</f>
        <v>821908</v>
      </c>
      <c r="E119" s="543">
        <f>IF(ISNUMBER(Regressions!E129),ROUND(Regressions!E129, 1), NA())</f>
        <v>83.9</v>
      </c>
      <c r="F119" s="544">
        <f>IF(ISNUMBER(Regressions!F129),ROUND(Regressions!F129, 1), NA())</f>
        <v>73.8</v>
      </c>
      <c r="G119" s="545" t="e">
        <f>IF(ISNUMBER(Regressions!G129),ROUND(Regressions!G129, 1), NA())</f>
        <v>#N/A</v>
      </c>
      <c r="H119" s="546" t="e">
        <f>IF(ISNUMBER(Regressions!H129),ROUND(Regressions!H129, 1), NA())</f>
        <v>#N/A</v>
      </c>
      <c r="I119" s="547">
        <f>IF(ISNUMBER(Regressions!I129),ROUND(Regressions!I129, 1), NA())</f>
        <v>26.2</v>
      </c>
      <c r="J119" s="548">
        <f>IF(ISNUMBER(Regressions!K129),ROUND(Regressions!K129, 1), NA())</f>
        <v>75.599999999999994</v>
      </c>
      <c r="K119" s="544" t="e">
        <f>IF(ISNUMBER(Regressions!L129),ROUND(Regressions!L129, 1), NA())</f>
        <v>#N/A</v>
      </c>
      <c r="L119" s="549" t="e">
        <f>IF(ISNUMBER(Regressions!M129),ROUND(Regressions!M129, 1), NA())</f>
        <v>#N/A</v>
      </c>
      <c r="M119" s="546" t="e">
        <f>IF(ISNUMBER(Regressions!N129),ROUND(Regressions!N129, 1), NA())</f>
        <v>#N/A</v>
      </c>
      <c r="N119" s="547">
        <f>IF(ISNUMBER(Regressions!O129),ROUND(Regressions!O129, 1), NA())</f>
        <v>24.4</v>
      </c>
      <c r="O119" s="548" t="e">
        <f>IF(ISNUMBER(Regressions!Q129),ROUND(Regressions!Q129, 1), NA())</f>
        <v>#N/A</v>
      </c>
      <c r="P119" s="544" t="e">
        <f>IF(ISNUMBER(Regressions!R129),ROUND(Regressions!R129, 1), NA())</f>
        <v>#N/A</v>
      </c>
      <c r="Q119" s="550" t="e">
        <f>IF(ISNUMBER(Regressions!S129),ROUND(Regressions!S129, 1), NA())</f>
        <v>#N/A</v>
      </c>
      <c r="R119" s="546" t="e">
        <f>IF(ISNUMBER(Regressions!T129),ROUND(Regressions!T129, 1), NA())</f>
        <v>#N/A</v>
      </c>
      <c r="S119" s="547" t="e">
        <f>IF(ISNUMBER(Regressions!U129),ROUND(Regressions!U129, 1), NA())</f>
        <v>#N/A</v>
      </c>
    </row>
    <row r="120" spans="1:19" x14ac:dyDescent="0.25">
      <c r="A120" s="539" t="str">
        <f>+Introduction!$C$7</f>
        <v>South Sudan</v>
      </c>
      <c r="B120" s="540">
        <f>IF(ISBLANK(Regressions!B130), " ", Regressions!B130)</f>
        <v>2023</v>
      </c>
      <c r="C120" s="539" t="str">
        <f>HLOOKUP(Introduction!$G$4,nametranslations,27,FALSE)</f>
        <v>Pre-primary</v>
      </c>
      <c r="D120" s="542">
        <f>IF(ISBLANK(Regressions!D130), " ", Regressions!D130)</f>
        <v>817971</v>
      </c>
      <c r="E120" s="543">
        <f>IF(ISNUMBER(Regressions!E130),ROUND(Regressions!E130, 1), NA())</f>
        <v>87.2</v>
      </c>
      <c r="F120" s="544">
        <f>IF(ISNUMBER(Regressions!F130),ROUND(Regressions!F130, 1), NA())</f>
        <v>73.8</v>
      </c>
      <c r="G120" s="545" t="e">
        <f>IF(ISNUMBER(Regressions!G130),ROUND(Regressions!G130, 1), NA())</f>
        <v>#N/A</v>
      </c>
      <c r="H120" s="546" t="e">
        <f>IF(ISNUMBER(Regressions!H130),ROUND(Regressions!H130, 1), NA())</f>
        <v>#N/A</v>
      </c>
      <c r="I120" s="547">
        <f>IF(ISNUMBER(Regressions!I130),ROUND(Regressions!I130, 1), NA())</f>
        <v>26.2</v>
      </c>
      <c r="J120" s="548">
        <f>IF(ISNUMBER(Regressions!K130),ROUND(Regressions!K130, 1), NA())</f>
        <v>76.8</v>
      </c>
      <c r="K120" s="544" t="e">
        <f>IF(ISNUMBER(Regressions!L130),ROUND(Regressions!L130, 1), NA())</f>
        <v>#N/A</v>
      </c>
      <c r="L120" s="549" t="e">
        <f>IF(ISNUMBER(Regressions!M130),ROUND(Regressions!M130, 1), NA())</f>
        <v>#N/A</v>
      </c>
      <c r="M120" s="546" t="e">
        <f>IF(ISNUMBER(Regressions!N130),ROUND(Regressions!N130, 1), NA())</f>
        <v>#N/A</v>
      </c>
      <c r="N120" s="547">
        <f>IF(ISNUMBER(Regressions!O130),ROUND(Regressions!O130, 1), NA())</f>
        <v>23.2</v>
      </c>
      <c r="O120" s="548" t="e">
        <f>IF(ISNUMBER(Regressions!Q130),ROUND(Regressions!Q130, 1), NA())</f>
        <v>#N/A</v>
      </c>
      <c r="P120" s="544" t="e">
        <f>IF(ISNUMBER(Regressions!R130),ROUND(Regressions!R130, 1), NA())</f>
        <v>#N/A</v>
      </c>
      <c r="Q120" s="550" t="e">
        <f>IF(ISNUMBER(Regressions!S130),ROUND(Regressions!S130, 1), NA())</f>
        <v>#N/A</v>
      </c>
      <c r="R120" s="546" t="e">
        <f>IF(ISNUMBER(Regressions!T130),ROUND(Regressions!T130, 1), NA())</f>
        <v>#N/A</v>
      </c>
      <c r="S120" s="547" t="e">
        <f>IF(ISNUMBER(Regressions!U130),ROUND(Regressions!U130, 1), NA())</f>
        <v>#N/A</v>
      </c>
    </row>
    <row r="121" spans="1:19" x14ac:dyDescent="0.25">
      <c r="A121" s="539" t="str">
        <f>+Introduction!$C$7</f>
        <v>South Sudan</v>
      </c>
      <c r="B121" s="540">
        <f>IF(ISBLANK(Regressions!B131), " ", Regressions!B131)</f>
        <v>2024</v>
      </c>
      <c r="C121" s="539" t="str">
        <f>HLOOKUP(Introduction!$G$4,nametranslations,27,FALSE)</f>
        <v>Pre-primary</v>
      </c>
      <c r="D121" s="542">
        <f>IF(ISBLANK(Regressions!D131), " ", Regressions!D131)</f>
        <v>861431</v>
      </c>
      <c r="E121" s="543">
        <f>IF(ISNUMBER(Regressions!E131),ROUND(Regressions!E131, 1), NA())</f>
        <v>90.4</v>
      </c>
      <c r="F121" s="544">
        <f>IF(ISNUMBER(Regressions!F131),ROUND(Regressions!F131, 1), NA())</f>
        <v>73.8</v>
      </c>
      <c r="G121" s="545" t="e">
        <f>IF(ISNUMBER(Regressions!G131),ROUND(Regressions!G131, 1), NA())</f>
        <v>#N/A</v>
      </c>
      <c r="H121" s="546" t="e">
        <f>IF(ISNUMBER(Regressions!H131),ROUND(Regressions!H131, 1), NA())</f>
        <v>#N/A</v>
      </c>
      <c r="I121" s="547">
        <f>IF(ISNUMBER(Regressions!I131),ROUND(Regressions!I131, 1), NA())</f>
        <v>26.2</v>
      </c>
      <c r="J121" s="548">
        <f>IF(ISNUMBER(Regressions!K131),ROUND(Regressions!K131, 1), NA())</f>
        <v>78</v>
      </c>
      <c r="K121" s="544" t="e">
        <f>IF(ISNUMBER(Regressions!L131),ROUND(Regressions!L131, 1), NA())</f>
        <v>#N/A</v>
      </c>
      <c r="L121" s="549" t="e">
        <f>IF(ISNUMBER(Regressions!M131),ROUND(Regressions!M131, 1), NA())</f>
        <v>#N/A</v>
      </c>
      <c r="M121" s="546" t="e">
        <f>IF(ISNUMBER(Regressions!N131),ROUND(Regressions!N131, 1), NA())</f>
        <v>#N/A</v>
      </c>
      <c r="N121" s="547">
        <f>IF(ISNUMBER(Regressions!O131),ROUND(Regressions!O131, 1), NA())</f>
        <v>22</v>
      </c>
      <c r="O121" s="548" t="e">
        <f>IF(ISNUMBER(Regressions!Q131),ROUND(Regressions!Q131, 1), NA())</f>
        <v>#N/A</v>
      </c>
      <c r="P121" s="544" t="e">
        <f>IF(ISNUMBER(Regressions!R131),ROUND(Regressions!R131, 1), NA())</f>
        <v>#N/A</v>
      </c>
      <c r="Q121" s="550" t="e">
        <f>IF(ISNUMBER(Regressions!S131),ROUND(Regressions!S131, 1), NA())</f>
        <v>#N/A</v>
      </c>
      <c r="R121" s="546" t="e">
        <f>IF(ISNUMBER(Regressions!T131),ROUND(Regressions!T131, 1), NA())</f>
        <v>#N/A</v>
      </c>
      <c r="S121" s="547" t="e">
        <f>IF(ISNUMBER(Regressions!U131),ROUND(Regressions!U131, 1), NA())</f>
        <v>#N/A</v>
      </c>
    </row>
    <row r="122" spans="1:19" x14ac:dyDescent="0.25">
      <c r="A122" s="555" t="str">
        <f>+Introduction!$C$7</f>
        <v>South Sudan</v>
      </c>
      <c r="B122" s="556">
        <f>IF(ISBLANK(Regressions!B132), " ", Regressions!B132)</f>
        <v>2025</v>
      </c>
      <c r="C122" s="555" t="str">
        <f>HLOOKUP(Introduction!$G$4,nametranslations,27,FALSE)</f>
        <v>Pre-primary</v>
      </c>
      <c r="D122" s="557">
        <f>IF(ISBLANK(Regressions!D132), " ", Regressions!D132)</f>
        <v>1006162</v>
      </c>
      <c r="E122" s="558">
        <f>IF(ISNUMBER(Regressions!E132),ROUND(Regressions!E132, 1), NA())</f>
        <v>93.6</v>
      </c>
      <c r="F122" s="559">
        <f>IF(ISNUMBER(Regressions!F132),ROUND(Regressions!F132, 1), NA())</f>
        <v>73.8</v>
      </c>
      <c r="G122" s="560" t="e">
        <f>IF(ISNUMBER(Regressions!G132),ROUND(Regressions!G132, 1), NA())</f>
        <v>#N/A</v>
      </c>
      <c r="H122" s="561" t="e">
        <f>IF(ISNUMBER(Regressions!H132),ROUND(Regressions!H132, 1), NA())</f>
        <v>#N/A</v>
      </c>
      <c r="I122" s="562">
        <f>IF(ISNUMBER(Regressions!I132),ROUND(Regressions!I132, 1), NA())</f>
        <v>26.2</v>
      </c>
      <c r="J122" s="563">
        <f>IF(ISNUMBER(Regressions!K132),ROUND(Regressions!K132, 1), NA())</f>
        <v>79.099999999999994</v>
      </c>
      <c r="K122" s="559" t="e">
        <f>IF(ISNUMBER(Regressions!L132),ROUND(Regressions!L132, 1), NA())</f>
        <v>#N/A</v>
      </c>
      <c r="L122" s="564" t="e">
        <f>IF(ISNUMBER(Regressions!M132),ROUND(Regressions!M132, 1), NA())</f>
        <v>#N/A</v>
      </c>
      <c r="M122" s="561" t="e">
        <f>IF(ISNUMBER(Regressions!N132),ROUND(Regressions!N132, 1), NA())</f>
        <v>#N/A</v>
      </c>
      <c r="N122" s="562">
        <f>IF(ISNUMBER(Regressions!O132),ROUND(Regressions!O132, 1), NA())</f>
        <v>20.9</v>
      </c>
      <c r="O122" s="563" t="e">
        <f>IF(ISNUMBER(Regressions!Q132),ROUND(Regressions!Q132, 1), NA())</f>
        <v>#N/A</v>
      </c>
      <c r="P122" s="559" t="e">
        <f>IF(ISNUMBER(Regressions!R132),ROUND(Regressions!R132, 1), NA())</f>
        <v>#N/A</v>
      </c>
      <c r="Q122" s="565" t="e">
        <f>IF(ISNUMBER(Regressions!S132),ROUND(Regressions!S132, 1), NA())</f>
        <v>#N/A</v>
      </c>
      <c r="R122" s="561" t="e">
        <f>IF(ISNUMBER(Regressions!T132),ROUND(Regressions!T132, 1), NA())</f>
        <v>#N/A</v>
      </c>
      <c r="S122" s="562" t="e">
        <f>IF(ISNUMBER(Regressions!U132),ROUND(Regressions!U132, 1), NA())</f>
        <v>#N/A</v>
      </c>
    </row>
    <row r="123" spans="1:19" hidden="1" x14ac:dyDescent="0.25">
      <c r="A123" s="539" t="str">
        <f>+Introduction!$C$7</f>
        <v>South Sudan</v>
      </c>
      <c r="B123" s="540">
        <f>IF(ISBLANK(Regressions!B133), " ", Regressions!B133)</f>
        <v>2026</v>
      </c>
      <c r="C123" s="539" t="str">
        <f>HLOOKUP(Introduction!$G$4,nametranslations,27,FALSE)</f>
        <v>Pre-primary</v>
      </c>
      <c r="D123" s="542" t="str">
        <f>IF(ISBLANK(Regressions!D133), " ", Regressions!D133)</f>
        <v xml:space="preserve"> </v>
      </c>
      <c r="E123" s="543">
        <f>IF(ISNUMBER(Regressions!E133),ROUND(Regressions!E133, 1), NA())</f>
        <v>93.6</v>
      </c>
      <c r="F123" s="544">
        <f>IF(ISNUMBER(Regressions!F133),ROUND(Regressions!F133, 1), NA())</f>
        <v>73.8</v>
      </c>
      <c r="G123" s="545" t="e">
        <f>IF(ISNUMBER(Regressions!G133),ROUND(Regressions!G133, 1), NA())</f>
        <v>#N/A</v>
      </c>
      <c r="H123" s="546" t="e">
        <f>IF(ISNUMBER(Regressions!H133),ROUND(Regressions!H133, 1), NA())</f>
        <v>#N/A</v>
      </c>
      <c r="I123" s="547">
        <f>IF(ISNUMBER(Regressions!I133),ROUND(Regressions!I133, 1), NA())</f>
        <v>26.2</v>
      </c>
      <c r="J123" s="548">
        <f>IF(ISNUMBER(Regressions!K133),ROUND(Regressions!K133, 1), NA())</f>
        <v>79.099999999999994</v>
      </c>
      <c r="K123" s="544" t="e">
        <f>IF(ISNUMBER(Regressions!L133),ROUND(Regressions!L133, 1), NA())</f>
        <v>#N/A</v>
      </c>
      <c r="L123" s="549" t="e">
        <f>IF(ISNUMBER(Regressions!M133),ROUND(Regressions!M133, 1), NA())</f>
        <v>#N/A</v>
      </c>
      <c r="M123" s="546" t="e">
        <f>IF(ISNUMBER(Regressions!N133),ROUND(Regressions!N133, 1), NA())</f>
        <v>#N/A</v>
      </c>
      <c r="N123" s="547">
        <f>IF(ISNUMBER(Regressions!O133),ROUND(Regressions!O133, 1), NA())</f>
        <v>20.9</v>
      </c>
      <c r="O123" s="548" t="e">
        <f>IF(ISNUMBER(Regressions!Q133),ROUND(Regressions!Q133, 1), NA())</f>
        <v>#N/A</v>
      </c>
      <c r="P123" s="544" t="e">
        <f>IF(ISNUMBER(Regressions!R133),ROUND(Regressions!R133, 1), NA())</f>
        <v>#N/A</v>
      </c>
      <c r="Q123" s="550" t="e">
        <f>IF(ISNUMBER(Regressions!S133),ROUND(Regressions!S133, 1), NA())</f>
        <v>#N/A</v>
      </c>
      <c r="R123" s="546" t="e">
        <f>IF(ISNUMBER(Regressions!T133),ROUND(Regressions!T133, 1), NA())</f>
        <v>#N/A</v>
      </c>
      <c r="S123" s="547" t="e">
        <f>IF(ISNUMBER(Regressions!U133),ROUND(Regressions!U133, 1), NA())</f>
        <v>#N/A</v>
      </c>
    </row>
    <row r="124" spans="1:19" hidden="1" x14ac:dyDescent="0.25">
      <c r="A124" s="539" t="str">
        <f>+Introduction!$C$7</f>
        <v>South Sudan</v>
      </c>
      <c r="B124" s="540">
        <f>IF(ISBLANK(Regressions!B134), " ", Regressions!B134)</f>
        <v>2027</v>
      </c>
      <c r="C124" s="539" t="str">
        <f>HLOOKUP(Introduction!$G$4,nametranslations,27,FALSE)</f>
        <v>Pre-primary</v>
      </c>
      <c r="D124" s="542" t="str">
        <f>IF(ISBLANK(Regressions!D134), " ", Regressions!D134)</f>
        <v xml:space="preserve"> </v>
      </c>
      <c r="E124" s="543">
        <f>IF(ISNUMBER(Regressions!E134),ROUND(Regressions!E134, 1), NA())</f>
        <v>93.6</v>
      </c>
      <c r="F124" s="544">
        <f>IF(ISNUMBER(Regressions!F134),ROUND(Regressions!F134, 1), NA())</f>
        <v>73.8</v>
      </c>
      <c r="G124" s="545" t="e">
        <f>IF(ISNUMBER(Regressions!G134),ROUND(Regressions!G134, 1), NA())</f>
        <v>#N/A</v>
      </c>
      <c r="H124" s="546" t="e">
        <f>IF(ISNUMBER(Regressions!H134),ROUND(Regressions!H134, 1), NA())</f>
        <v>#N/A</v>
      </c>
      <c r="I124" s="547">
        <f>IF(ISNUMBER(Regressions!I134),ROUND(Regressions!I134, 1), NA())</f>
        <v>26.2</v>
      </c>
      <c r="J124" s="548">
        <f>IF(ISNUMBER(Regressions!K134),ROUND(Regressions!K134, 1), NA())</f>
        <v>79.099999999999994</v>
      </c>
      <c r="K124" s="544" t="e">
        <f>IF(ISNUMBER(Regressions!L134),ROUND(Regressions!L134, 1), NA())</f>
        <v>#N/A</v>
      </c>
      <c r="L124" s="549" t="e">
        <f>IF(ISNUMBER(Regressions!M134),ROUND(Regressions!M134, 1), NA())</f>
        <v>#N/A</v>
      </c>
      <c r="M124" s="546" t="e">
        <f>IF(ISNUMBER(Regressions!N134),ROUND(Regressions!N134, 1), NA())</f>
        <v>#N/A</v>
      </c>
      <c r="N124" s="547">
        <f>IF(ISNUMBER(Regressions!O134),ROUND(Regressions!O134, 1), NA())</f>
        <v>20.9</v>
      </c>
      <c r="O124" s="548" t="e">
        <f>IF(ISNUMBER(Regressions!Q134),ROUND(Regressions!Q134, 1), NA())</f>
        <v>#N/A</v>
      </c>
      <c r="P124" s="544" t="e">
        <f>IF(ISNUMBER(Regressions!R134),ROUND(Regressions!R134, 1), NA())</f>
        <v>#N/A</v>
      </c>
      <c r="Q124" s="550" t="e">
        <f>IF(ISNUMBER(Regressions!S134),ROUND(Regressions!S134, 1), NA())</f>
        <v>#N/A</v>
      </c>
      <c r="R124" s="546" t="e">
        <f>IF(ISNUMBER(Regressions!T134),ROUND(Regressions!T134, 1), NA())</f>
        <v>#N/A</v>
      </c>
      <c r="S124" s="547" t="e">
        <f>IF(ISNUMBER(Regressions!U134),ROUND(Regressions!U134, 1), NA())</f>
        <v>#N/A</v>
      </c>
    </row>
    <row r="125" spans="1:19" hidden="1" x14ac:dyDescent="0.25">
      <c r="A125" s="539" t="str">
        <f>+Introduction!$C$7</f>
        <v>South Sudan</v>
      </c>
      <c r="B125" s="540">
        <f>IF(ISBLANK(Regressions!B135), " ", Regressions!B135)</f>
        <v>2028</v>
      </c>
      <c r="C125" s="539" t="str">
        <f>HLOOKUP(Introduction!$G$4,nametranslations,27,FALSE)</f>
        <v>Pre-primary</v>
      </c>
      <c r="D125" s="542" t="str">
        <f>IF(ISBLANK(Regressions!D135), " ", Regressions!D135)</f>
        <v xml:space="preserve"> </v>
      </c>
      <c r="E125" s="543">
        <f>IF(ISNUMBER(Regressions!E135),ROUND(Regressions!E135, 1), NA())</f>
        <v>93.6</v>
      </c>
      <c r="F125" s="544" t="e">
        <f>IF(ISNUMBER(Regressions!F135),ROUND(Regressions!F135, 1), NA())</f>
        <v>#N/A</v>
      </c>
      <c r="G125" s="545" t="e">
        <f>IF(ISNUMBER(Regressions!G135),ROUND(Regressions!G135, 1), NA())</f>
        <v>#N/A</v>
      </c>
      <c r="H125" s="546" t="e">
        <f>IF(ISNUMBER(Regressions!H135),ROUND(Regressions!H135, 1), NA())</f>
        <v>#N/A</v>
      </c>
      <c r="I125" s="547" t="e">
        <f>IF(ISNUMBER(Regressions!I135),ROUND(Regressions!I135, 1), NA())</f>
        <v>#N/A</v>
      </c>
      <c r="J125" s="548">
        <f>IF(ISNUMBER(Regressions!K135),ROUND(Regressions!K135, 1), NA())</f>
        <v>79.099999999999994</v>
      </c>
      <c r="K125" s="544" t="e">
        <f>IF(ISNUMBER(Regressions!L135),ROUND(Regressions!L135, 1), NA())</f>
        <v>#N/A</v>
      </c>
      <c r="L125" s="549" t="e">
        <f>IF(ISNUMBER(Regressions!M135),ROUND(Regressions!M135, 1), NA())</f>
        <v>#N/A</v>
      </c>
      <c r="M125" s="546" t="e">
        <f>IF(ISNUMBER(Regressions!N135),ROUND(Regressions!N135, 1), NA())</f>
        <v>#N/A</v>
      </c>
      <c r="N125" s="547">
        <f>IF(ISNUMBER(Regressions!O135),ROUND(Regressions!O135, 1), NA())</f>
        <v>20.9</v>
      </c>
      <c r="O125" s="548" t="e">
        <f>IF(ISNUMBER(Regressions!Q135),ROUND(Regressions!Q135, 1), NA())</f>
        <v>#N/A</v>
      </c>
      <c r="P125" s="544" t="e">
        <f>IF(ISNUMBER(Regressions!R135),ROUND(Regressions!R135, 1), NA())</f>
        <v>#N/A</v>
      </c>
      <c r="Q125" s="550" t="e">
        <f>IF(ISNUMBER(Regressions!S135),ROUND(Regressions!S135, 1), NA())</f>
        <v>#N/A</v>
      </c>
      <c r="R125" s="546" t="e">
        <f>IF(ISNUMBER(Regressions!T135),ROUND(Regressions!T135, 1), NA())</f>
        <v>#N/A</v>
      </c>
      <c r="S125" s="547" t="e">
        <f>IF(ISNUMBER(Regressions!U135),ROUND(Regressions!U135, 1), NA())</f>
        <v>#N/A</v>
      </c>
    </row>
    <row r="126" spans="1:19" hidden="1" x14ac:dyDescent="0.25">
      <c r="A126" s="539" t="str">
        <f>+Introduction!$C$7</f>
        <v>South Sudan</v>
      </c>
      <c r="B126" s="540">
        <f>IF(ISBLANK(Regressions!B136), " ", Regressions!B136)</f>
        <v>2029</v>
      </c>
      <c r="C126" s="539" t="str">
        <f>HLOOKUP(Introduction!$G$4,nametranslations,27,FALSE)</f>
        <v>Pre-primary</v>
      </c>
      <c r="D126" s="542" t="str">
        <f>IF(ISBLANK(Regressions!D136), " ", Regressions!D136)</f>
        <v xml:space="preserve"> </v>
      </c>
      <c r="E126" s="543">
        <f>IF(ISNUMBER(Regressions!E136),ROUND(Regressions!E136, 1), NA())</f>
        <v>93.6</v>
      </c>
      <c r="F126" s="544" t="e">
        <f>IF(ISNUMBER(Regressions!F136),ROUND(Regressions!F136, 1), NA())</f>
        <v>#N/A</v>
      </c>
      <c r="G126" s="545" t="e">
        <f>IF(ISNUMBER(Regressions!G136),ROUND(Regressions!G136, 1), NA())</f>
        <v>#N/A</v>
      </c>
      <c r="H126" s="546" t="e">
        <f>IF(ISNUMBER(Regressions!H136),ROUND(Regressions!H136, 1), NA())</f>
        <v>#N/A</v>
      </c>
      <c r="I126" s="547" t="e">
        <f>IF(ISNUMBER(Regressions!I136),ROUND(Regressions!I136, 1), NA())</f>
        <v>#N/A</v>
      </c>
      <c r="J126" s="548">
        <f>IF(ISNUMBER(Regressions!K136),ROUND(Regressions!K136, 1), NA())</f>
        <v>79.099999999999994</v>
      </c>
      <c r="K126" s="544" t="e">
        <f>IF(ISNUMBER(Regressions!L136),ROUND(Regressions!L136, 1), NA())</f>
        <v>#N/A</v>
      </c>
      <c r="L126" s="549" t="e">
        <f>IF(ISNUMBER(Regressions!M136),ROUND(Regressions!M136, 1), NA())</f>
        <v>#N/A</v>
      </c>
      <c r="M126" s="546" t="e">
        <f>IF(ISNUMBER(Regressions!N136),ROUND(Regressions!N136, 1), NA())</f>
        <v>#N/A</v>
      </c>
      <c r="N126" s="547">
        <f>IF(ISNUMBER(Regressions!O136),ROUND(Regressions!O136, 1), NA())</f>
        <v>20.9</v>
      </c>
      <c r="O126" s="548" t="e">
        <f>IF(ISNUMBER(Regressions!Q136),ROUND(Regressions!Q136, 1), NA())</f>
        <v>#N/A</v>
      </c>
      <c r="P126" s="544" t="e">
        <f>IF(ISNUMBER(Regressions!R136),ROUND(Regressions!R136, 1), NA())</f>
        <v>#N/A</v>
      </c>
      <c r="Q126" s="550" t="e">
        <f>IF(ISNUMBER(Regressions!S136),ROUND(Regressions!S136, 1), NA())</f>
        <v>#N/A</v>
      </c>
      <c r="R126" s="546" t="e">
        <f>IF(ISNUMBER(Regressions!T136),ROUND(Regressions!T136, 1), NA())</f>
        <v>#N/A</v>
      </c>
      <c r="S126" s="547" t="e">
        <f>IF(ISNUMBER(Regressions!U136),ROUND(Regressions!U136, 1), NA())</f>
        <v>#N/A</v>
      </c>
    </row>
    <row r="127" spans="1:19" hidden="1" x14ac:dyDescent="0.25">
      <c r="A127" s="539" t="str">
        <f>+Introduction!$C$7</f>
        <v>South Sudan</v>
      </c>
      <c r="B127" s="540">
        <f>IF(ISBLANK(Regressions!B137), " ", Regressions!B137)</f>
        <v>2030</v>
      </c>
      <c r="C127" s="539" t="str">
        <f>HLOOKUP(Introduction!$G$4,nametranslations,27,FALSE)</f>
        <v>Pre-primary</v>
      </c>
      <c r="D127" s="542" t="str">
        <f>IF(ISBLANK(Regressions!D137), " ", Regressions!D137)</f>
        <v xml:space="preserve"> </v>
      </c>
      <c r="E127" s="543" t="e">
        <f>IF(ISNUMBER(Regressions!E137),ROUND(Regressions!E137, 1), NA())</f>
        <v>#N/A</v>
      </c>
      <c r="F127" s="544" t="e">
        <f>IF(ISNUMBER(Regressions!F137),ROUND(Regressions!F137, 1), NA())</f>
        <v>#N/A</v>
      </c>
      <c r="G127" s="545" t="e">
        <f>IF(ISNUMBER(Regressions!G137),ROUND(Regressions!G137, 1), NA())</f>
        <v>#N/A</v>
      </c>
      <c r="H127" s="546" t="e">
        <f>IF(ISNUMBER(Regressions!H137),ROUND(Regressions!H137, 1), NA())</f>
        <v>#N/A</v>
      </c>
      <c r="I127" s="547" t="e">
        <f>IF(ISNUMBER(Regressions!I137),ROUND(Regressions!I137, 1), NA())</f>
        <v>#N/A</v>
      </c>
      <c r="J127" s="548" t="e">
        <f>IF(ISNUMBER(Regressions!K137),ROUND(Regressions!K137, 1), NA())</f>
        <v>#N/A</v>
      </c>
      <c r="K127" s="544" t="e">
        <f>IF(ISNUMBER(Regressions!L137),ROUND(Regressions!L137, 1), NA())</f>
        <v>#N/A</v>
      </c>
      <c r="L127" s="549" t="e">
        <f>IF(ISNUMBER(Regressions!M137),ROUND(Regressions!M137, 1), NA())</f>
        <v>#N/A</v>
      </c>
      <c r="M127" s="546" t="e">
        <f>IF(ISNUMBER(Regressions!N137),ROUND(Regressions!N137, 1), NA())</f>
        <v>#N/A</v>
      </c>
      <c r="N127" s="547" t="e">
        <f>IF(ISNUMBER(Regressions!O137),ROUND(Regressions!O137, 1), NA())</f>
        <v>#N/A</v>
      </c>
      <c r="O127" s="548" t="e">
        <f>IF(ISNUMBER(Regressions!Q137),ROUND(Regressions!Q137, 1), NA())</f>
        <v>#N/A</v>
      </c>
      <c r="P127" s="544" t="e">
        <f>IF(ISNUMBER(Regressions!R137),ROUND(Regressions!R137, 1), NA())</f>
        <v>#N/A</v>
      </c>
      <c r="Q127" s="550" t="e">
        <f>IF(ISNUMBER(Regressions!S137),ROUND(Regressions!S137, 1), NA())</f>
        <v>#N/A</v>
      </c>
      <c r="R127" s="546" t="e">
        <f>IF(ISNUMBER(Regressions!T137),ROUND(Regressions!T137, 1), NA())</f>
        <v>#N/A</v>
      </c>
      <c r="S127" s="547" t="e">
        <f>IF(ISNUMBER(Regressions!U137),ROUND(Regressions!U137, 1), NA())</f>
        <v>#N/A</v>
      </c>
    </row>
    <row r="128" spans="1:19" x14ac:dyDescent="0.25">
      <c r="A128" s="539" t="str">
        <f>+Introduction!$C$7</f>
        <v>South Sudan</v>
      </c>
      <c r="B128" s="540">
        <f>IF(ISBLANK(Regressions!B138), " ", Regressions!B138)</f>
        <v>2000</v>
      </c>
      <c r="C128" s="539" t="str">
        <f>HLOOKUP(Introduction!$G$4,nametranslations,28,FALSE)</f>
        <v>Primary</v>
      </c>
      <c r="D128" s="542" t="str">
        <f>IF(ISBLANK(Regressions!D138), " ", Regressions!D138)</f>
        <v xml:space="preserve"> </v>
      </c>
      <c r="E128" s="543" t="e">
        <f>IF(ISNUMBER(Regressions!E138),ROUND(Regressions!E138, 1), NA())</f>
        <v>#N/A</v>
      </c>
      <c r="F128" s="544" t="e">
        <f>IF(ISNUMBER(Regressions!F138),ROUND(Regressions!F138, 1), NA())</f>
        <v>#N/A</v>
      </c>
      <c r="G128" s="545" t="e">
        <f>IF(ISNUMBER(Regressions!G138),ROUND(Regressions!G138, 1), NA())</f>
        <v>#N/A</v>
      </c>
      <c r="H128" s="546" t="e">
        <f>IF(ISNUMBER(Regressions!H138),ROUND(Regressions!H138, 1), NA())</f>
        <v>#N/A</v>
      </c>
      <c r="I128" s="547" t="e">
        <f>IF(ISNUMBER(Regressions!I138),ROUND(Regressions!I138, 1), NA())</f>
        <v>#N/A</v>
      </c>
      <c r="J128" s="548" t="e">
        <f>IF(ISNUMBER(Regressions!K138),ROUND(Regressions!K138, 1), NA())</f>
        <v>#N/A</v>
      </c>
      <c r="K128" s="544" t="e">
        <f>IF(ISNUMBER(Regressions!L138),ROUND(Regressions!L138, 1), NA())</f>
        <v>#N/A</v>
      </c>
      <c r="L128" s="549" t="e">
        <f>IF(ISNUMBER(Regressions!M138),ROUND(Regressions!M138, 1), NA())</f>
        <v>#N/A</v>
      </c>
      <c r="M128" s="546" t="e">
        <f>IF(ISNUMBER(Regressions!N138),ROUND(Regressions!N138, 1), NA())</f>
        <v>#N/A</v>
      </c>
      <c r="N128" s="547" t="e">
        <f>IF(ISNUMBER(Regressions!O138),ROUND(Regressions!O138, 1), NA())</f>
        <v>#N/A</v>
      </c>
      <c r="O128" s="548" t="e">
        <f>IF(ISNUMBER(Regressions!Q138),ROUND(Regressions!Q138, 1), NA())</f>
        <v>#N/A</v>
      </c>
      <c r="P128" s="544" t="e">
        <f>IF(ISNUMBER(Regressions!R138),ROUND(Regressions!R138, 1), NA())</f>
        <v>#N/A</v>
      </c>
      <c r="Q128" s="550" t="e">
        <f>IF(ISNUMBER(Regressions!S138),ROUND(Regressions!S138, 1), NA())</f>
        <v>#N/A</v>
      </c>
      <c r="R128" s="546" t="e">
        <f>IF(ISNUMBER(Regressions!T138),ROUND(Regressions!T138, 1), NA())</f>
        <v>#N/A</v>
      </c>
      <c r="S128" s="547" t="e">
        <f>IF(ISNUMBER(Regressions!U138),ROUND(Regressions!U138, 1), NA())</f>
        <v>#N/A</v>
      </c>
    </row>
    <row r="129" spans="1:19" x14ac:dyDescent="0.25">
      <c r="A129" s="539" t="str">
        <f>+Introduction!$C$7</f>
        <v>South Sudan</v>
      </c>
      <c r="B129" s="540">
        <f>IF(ISBLANK(Regressions!B139), " ", Regressions!B139)</f>
        <v>2001</v>
      </c>
      <c r="C129" s="539" t="str">
        <f>HLOOKUP(Introduction!$G$4,nametranslations,28,FALSE)</f>
        <v>Primary</v>
      </c>
      <c r="D129" s="542" t="str">
        <f>IF(ISBLANK(Regressions!D139), " ", Regressions!D139)</f>
        <v xml:space="preserve"> </v>
      </c>
      <c r="E129" s="543" t="e">
        <f>IF(ISNUMBER(Regressions!E139),ROUND(Regressions!E139, 1), NA())</f>
        <v>#N/A</v>
      </c>
      <c r="F129" s="544" t="e">
        <f>IF(ISNUMBER(Regressions!F139),ROUND(Regressions!F139, 1), NA())</f>
        <v>#N/A</v>
      </c>
      <c r="G129" s="545" t="e">
        <f>IF(ISNUMBER(Regressions!G139),ROUND(Regressions!G139, 1), NA())</f>
        <v>#N/A</v>
      </c>
      <c r="H129" s="546" t="e">
        <f>IF(ISNUMBER(Regressions!H139),ROUND(Regressions!H139, 1), NA())</f>
        <v>#N/A</v>
      </c>
      <c r="I129" s="547" t="e">
        <f>IF(ISNUMBER(Regressions!I139),ROUND(Regressions!I139, 1), NA())</f>
        <v>#N/A</v>
      </c>
      <c r="J129" s="548" t="e">
        <f>IF(ISNUMBER(Regressions!K139),ROUND(Regressions!K139, 1), NA())</f>
        <v>#N/A</v>
      </c>
      <c r="K129" s="544" t="e">
        <f>IF(ISNUMBER(Regressions!L139),ROUND(Regressions!L139, 1), NA())</f>
        <v>#N/A</v>
      </c>
      <c r="L129" s="549" t="e">
        <f>IF(ISNUMBER(Regressions!M139),ROUND(Regressions!M139, 1), NA())</f>
        <v>#N/A</v>
      </c>
      <c r="M129" s="546" t="e">
        <f>IF(ISNUMBER(Regressions!N139),ROUND(Regressions!N139, 1), NA())</f>
        <v>#N/A</v>
      </c>
      <c r="N129" s="547" t="e">
        <f>IF(ISNUMBER(Regressions!O139),ROUND(Regressions!O139, 1), NA())</f>
        <v>#N/A</v>
      </c>
      <c r="O129" s="548" t="e">
        <f>IF(ISNUMBER(Regressions!Q139),ROUND(Regressions!Q139, 1), NA())</f>
        <v>#N/A</v>
      </c>
      <c r="P129" s="544" t="e">
        <f>IF(ISNUMBER(Regressions!R139),ROUND(Regressions!R139, 1), NA())</f>
        <v>#N/A</v>
      </c>
      <c r="Q129" s="550" t="e">
        <f>IF(ISNUMBER(Regressions!S139),ROUND(Regressions!S139, 1), NA())</f>
        <v>#N/A</v>
      </c>
      <c r="R129" s="546" t="e">
        <f>IF(ISNUMBER(Regressions!T139),ROUND(Regressions!T139, 1), NA())</f>
        <v>#N/A</v>
      </c>
      <c r="S129" s="547" t="e">
        <f>IF(ISNUMBER(Regressions!U139),ROUND(Regressions!U139, 1), NA())</f>
        <v>#N/A</v>
      </c>
    </row>
    <row r="130" spans="1:19" x14ac:dyDescent="0.25">
      <c r="A130" s="539" t="str">
        <f>+Introduction!$C$7</f>
        <v>South Sudan</v>
      </c>
      <c r="B130" s="540">
        <f>IF(ISBLANK(Regressions!B140), " ", Regressions!B140)</f>
        <v>2002</v>
      </c>
      <c r="C130" s="539" t="str">
        <f>HLOOKUP(Introduction!$G$4,nametranslations,28,FALSE)</f>
        <v>Primary</v>
      </c>
      <c r="D130" s="542" t="str">
        <f>IF(ISBLANK(Regressions!D140), " ", Regressions!D140)</f>
        <v xml:space="preserve"> </v>
      </c>
      <c r="E130" s="543" t="e">
        <f>IF(ISNUMBER(Regressions!E140),ROUND(Regressions!E140, 1), NA())</f>
        <v>#N/A</v>
      </c>
      <c r="F130" s="544" t="e">
        <f>IF(ISNUMBER(Regressions!F140),ROUND(Regressions!F140, 1), NA())</f>
        <v>#N/A</v>
      </c>
      <c r="G130" s="545" t="e">
        <f>IF(ISNUMBER(Regressions!G140),ROUND(Regressions!G140, 1), NA())</f>
        <v>#N/A</v>
      </c>
      <c r="H130" s="546" t="e">
        <f>IF(ISNUMBER(Regressions!H140),ROUND(Regressions!H140, 1), NA())</f>
        <v>#N/A</v>
      </c>
      <c r="I130" s="547" t="e">
        <f>IF(ISNUMBER(Regressions!I140),ROUND(Regressions!I140, 1), NA())</f>
        <v>#N/A</v>
      </c>
      <c r="J130" s="548" t="e">
        <f>IF(ISNUMBER(Regressions!K140),ROUND(Regressions!K140, 1), NA())</f>
        <v>#N/A</v>
      </c>
      <c r="K130" s="544" t="e">
        <f>IF(ISNUMBER(Regressions!L140),ROUND(Regressions!L140, 1), NA())</f>
        <v>#N/A</v>
      </c>
      <c r="L130" s="549" t="e">
        <f>IF(ISNUMBER(Regressions!M140),ROUND(Regressions!M140, 1), NA())</f>
        <v>#N/A</v>
      </c>
      <c r="M130" s="546" t="e">
        <f>IF(ISNUMBER(Regressions!N140),ROUND(Regressions!N140, 1), NA())</f>
        <v>#N/A</v>
      </c>
      <c r="N130" s="547" t="e">
        <f>IF(ISNUMBER(Regressions!O140),ROUND(Regressions!O140, 1), NA())</f>
        <v>#N/A</v>
      </c>
      <c r="O130" s="548" t="e">
        <f>IF(ISNUMBER(Regressions!Q140),ROUND(Regressions!Q140, 1), NA())</f>
        <v>#N/A</v>
      </c>
      <c r="P130" s="544" t="e">
        <f>IF(ISNUMBER(Regressions!R140),ROUND(Regressions!R140, 1), NA())</f>
        <v>#N/A</v>
      </c>
      <c r="Q130" s="550" t="e">
        <f>IF(ISNUMBER(Regressions!S140),ROUND(Regressions!S140, 1), NA())</f>
        <v>#N/A</v>
      </c>
      <c r="R130" s="546" t="e">
        <f>IF(ISNUMBER(Regressions!T140),ROUND(Regressions!T140, 1), NA())</f>
        <v>#N/A</v>
      </c>
      <c r="S130" s="547" t="e">
        <f>IF(ISNUMBER(Regressions!U140),ROUND(Regressions!U140, 1), NA())</f>
        <v>#N/A</v>
      </c>
    </row>
    <row r="131" spans="1:19" x14ac:dyDescent="0.25">
      <c r="A131" s="539" t="str">
        <f>+Introduction!$C$7</f>
        <v>South Sudan</v>
      </c>
      <c r="B131" s="540">
        <f>IF(ISBLANK(Regressions!B141), " ", Regressions!B141)</f>
        <v>2003</v>
      </c>
      <c r="C131" s="539" t="str">
        <f>HLOOKUP(Introduction!$G$4,nametranslations,28,FALSE)</f>
        <v>Primary</v>
      </c>
      <c r="D131" s="542" t="str">
        <f>IF(ISBLANK(Regressions!D141), " ", Regressions!D141)</f>
        <v xml:space="preserve"> </v>
      </c>
      <c r="E131" s="543" t="e">
        <f>IF(ISNUMBER(Regressions!E141),ROUND(Regressions!E141, 1), NA())</f>
        <v>#N/A</v>
      </c>
      <c r="F131" s="544" t="e">
        <f>IF(ISNUMBER(Regressions!F141),ROUND(Regressions!F141, 1), NA())</f>
        <v>#N/A</v>
      </c>
      <c r="G131" s="545" t="e">
        <f>IF(ISNUMBER(Regressions!G141),ROUND(Regressions!G141, 1), NA())</f>
        <v>#N/A</v>
      </c>
      <c r="H131" s="546" t="e">
        <f>IF(ISNUMBER(Regressions!H141),ROUND(Regressions!H141, 1), NA())</f>
        <v>#N/A</v>
      </c>
      <c r="I131" s="547" t="e">
        <f>IF(ISNUMBER(Regressions!I141),ROUND(Regressions!I141, 1), NA())</f>
        <v>#N/A</v>
      </c>
      <c r="J131" s="548" t="e">
        <f>IF(ISNUMBER(Regressions!K141),ROUND(Regressions!K141, 1), NA())</f>
        <v>#N/A</v>
      </c>
      <c r="K131" s="544" t="e">
        <f>IF(ISNUMBER(Regressions!L141),ROUND(Regressions!L141, 1), NA())</f>
        <v>#N/A</v>
      </c>
      <c r="L131" s="549" t="e">
        <f>IF(ISNUMBER(Regressions!M141),ROUND(Regressions!M141, 1), NA())</f>
        <v>#N/A</v>
      </c>
      <c r="M131" s="546" t="e">
        <f>IF(ISNUMBER(Regressions!N141),ROUND(Regressions!N141, 1), NA())</f>
        <v>#N/A</v>
      </c>
      <c r="N131" s="547" t="e">
        <f>IF(ISNUMBER(Regressions!O141),ROUND(Regressions!O141, 1), NA())</f>
        <v>#N/A</v>
      </c>
      <c r="O131" s="548" t="e">
        <f>IF(ISNUMBER(Regressions!Q141),ROUND(Regressions!Q141, 1), NA())</f>
        <v>#N/A</v>
      </c>
      <c r="P131" s="544" t="e">
        <f>IF(ISNUMBER(Regressions!R141),ROUND(Regressions!R141, 1), NA())</f>
        <v>#N/A</v>
      </c>
      <c r="Q131" s="550" t="e">
        <f>IF(ISNUMBER(Regressions!S141),ROUND(Regressions!S141, 1), NA())</f>
        <v>#N/A</v>
      </c>
      <c r="R131" s="546" t="e">
        <f>IF(ISNUMBER(Regressions!T141),ROUND(Regressions!T141, 1), NA())</f>
        <v>#N/A</v>
      </c>
      <c r="S131" s="547" t="e">
        <f>IF(ISNUMBER(Regressions!U141),ROUND(Regressions!U141, 1), NA())</f>
        <v>#N/A</v>
      </c>
    </row>
    <row r="132" spans="1:19" x14ac:dyDescent="0.25">
      <c r="A132" s="539" t="str">
        <f>+Introduction!$C$7</f>
        <v>South Sudan</v>
      </c>
      <c r="B132" s="540">
        <f>IF(ISBLANK(Regressions!B142), " ", Regressions!B142)</f>
        <v>2004</v>
      </c>
      <c r="C132" s="539" t="str">
        <f>HLOOKUP(Introduction!$G$4,nametranslations,28,FALSE)</f>
        <v>Primary</v>
      </c>
      <c r="D132" s="542" t="str">
        <f>IF(ISBLANK(Regressions!D142), " ", Regressions!D142)</f>
        <v xml:space="preserve"> </v>
      </c>
      <c r="E132" s="543" t="e">
        <f>IF(ISNUMBER(Regressions!E142),ROUND(Regressions!E142, 1), NA())</f>
        <v>#N/A</v>
      </c>
      <c r="F132" s="544" t="e">
        <f>IF(ISNUMBER(Regressions!F142),ROUND(Regressions!F142, 1), NA())</f>
        <v>#N/A</v>
      </c>
      <c r="G132" s="545" t="e">
        <f>IF(ISNUMBER(Regressions!G142),ROUND(Regressions!G142, 1), NA())</f>
        <v>#N/A</v>
      </c>
      <c r="H132" s="546" t="e">
        <f>IF(ISNUMBER(Regressions!H142),ROUND(Regressions!H142, 1), NA())</f>
        <v>#N/A</v>
      </c>
      <c r="I132" s="547" t="e">
        <f>IF(ISNUMBER(Regressions!I142),ROUND(Regressions!I142, 1), NA())</f>
        <v>#N/A</v>
      </c>
      <c r="J132" s="548" t="e">
        <f>IF(ISNUMBER(Regressions!K142),ROUND(Regressions!K142, 1), NA())</f>
        <v>#N/A</v>
      </c>
      <c r="K132" s="544" t="e">
        <f>IF(ISNUMBER(Regressions!L142),ROUND(Regressions!L142, 1), NA())</f>
        <v>#N/A</v>
      </c>
      <c r="L132" s="549" t="e">
        <f>IF(ISNUMBER(Regressions!M142),ROUND(Regressions!M142, 1), NA())</f>
        <v>#N/A</v>
      </c>
      <c r="M132" s="546" t="e">
        <f>IF(ISNUMBER(Regressions!N142),ROUND(Regressions!N142, 1), NA())</f>
        <v>#N/A</v>
      </c>
      <c r="N132" s="547" t="e">
        <f>IF(ISNUMBER(Regressions!O142),ROUND(Regressions!O142, 1), NA())</f>
        <v>#N/A</v>
      </c>
      <c r="O132" s="548" t="e">
        <f>IF(ISNUMBER(Regressions!Q142),ROUND(Regressions!Q142, 1), NA())</f>
        <v>#N/A</v>
      </c>
      <c r="P132" s="544" t="e">
        <f>IF(ISNUMBER(Regressions!R142),ROUND(Regressions!R142, 1), NA())</f>
        <v>#N/A</v>
      </c>
      <c r="Q132" s="550" t="e">
        <f>IF(ISNUMBER(Regressions!S142),ROUND(Regressions!S142, 1), NA())</f>
        <v>#N/A</v>
      </c>
      <c r="R132" s="546" t="e">
        <f>IF(ISNUMBER(Regressions!T142),ROUND(Regressions!T142, 1), NA())</f>
        <v>#N/A</v>
      </c>
      <c r="S132" s="547" t="e">
        <f>IF(ISNUMBER(Regressions!U142),ROUND(Regressions!U142, 1), NA())</f>
        <v>#N/A</v>
      </c>
    </row>
    <row r="133" spans="1:19" x14ac:dyDescent="0.25">
      <c r="A133" s="539" t="str">
        <f>+Introduction!$C$7</f>
        <v>South Sudan</v>
      </c>
      <c r="B133" s="540">
        <f>IF(ISBLANK(Regressions!B143), " ", Regressions!B143)</f>
        <v>2005</v>
      </c>
      <c r="C133" s="539" t="str">
        <f>HLOOKUP(Introduction!$G$4,nametranslations,28,FALSE)</f>
        <v>Primary</v>
      </c>
      <c r="D133" s="542" t="str">
        <f>IF(ISBLANK(Regressions!D143), " ", Regressions!D143)</f>
        <v xml:space="preserve"> </v>
      </c>
      <c r="E133" s="543" t="e">
        <f>IF(ISNUMBER(Regressions!E143),ROUND(Regressions!E143, 1), NA())</f>
        <v>#N/A</v>
      </c>
      <c r="F133" s="544" t="e">
        <f>IF(ISNUMBER(Regressions!F143),ROUND(Regressions!F143, 1), NA())</f>
        <v>#N/A</v>
      </c>
      <c r="G133" s="545" t="e">
        <f>IF(ISNUMBER(Regressions!G143),ROUND(Regressions!G143, 1), NA())</f>
        <v>#N/A</v>
      </c>
      <c r="H133" s="546" t="e">
        <f>IF(ISNUMBER(Regressions!H143),ROUND(Regressions!H143, 1), NA())</f>
        <v>#N/A</v>
      </c>
      <c r="I133" s="547" t="e">
        <f>IF(ISNUMBER(Regressions!I143),ROUND(Regressions!I143, 1), NA())</f>
        <v>#N/A</v>
      </c>
      <c r="J133" s="548" t="e">
        <f>IF(ISNUMBER(Regressions!K143),ROUND(Regressions!K143, 1), NA())</f>
        <v>#N/A</v>
      </c>
      <c r="K133" s="544" t="e">
        <f>IF(ISNUMBER(Regressions!L143),ROUND(Regressions!L143, 1), NA())</f>
        <v>#N/A</v>
      </c>
      <c r="L133" s="549" t="e">
        <f>IF(ISNUMBER(Regressions!M143),ROUND(Regressions!M143, 1), NA())</f>
        <v>#N/A</v>
      </c>
      <c r="M133" s="546" t="e">
        <f>IF(ISNUMBER(Regressions!N143),ROUND(Regressions!N143, 1), NA())</f>
        <v>#N/A</v>
      </c>
      <c r="N133" s="547" t="e">
        <f>IF(ISNUMBER(Regressions!O143),ROUND(Regressions!O143, 1), NA())</f>
        <v>#N/A</v>
      </c>
      <c r="O133" s="548" t="e">
        <f>IF(ISNUMBER(Regressions!Q143),ROUND(Regressions!Q143, 1), NA())</f>
        <v>#N/A</v>
      </c>
      <c r="P133" s="544" t="e">
        <f>IF(ISNUMBER(Regressions!R143),ROUND(Regressions!R143, 1), NA())</f>
        <v>#N/A</v>
      </c>
      <c r="Q133" s="550" t="e">
        <f>IF(ISNUMBER(Regressions!S143),ROUND(Regressions!S143, 1), NA())</f>
        <v>#N/A</v>
      </c>
      <c r="R133" s="546" t="e">
        <f>IF(ISNUMBER(Regressions!T143),ROUND(Regressions!T143, 1), NA())</f>
        <v>#N/A</v>
      </c>
      <c r="S133" s="547" t="e">
        <f>IF(ISNUMBER(Regressions!U143),ROUND(Regressions!U143, 1), NA())</f>
        <v>#N/A</v>
      </c>
    </row>
    <row r="134" spans="1:19" x14ac:dyDescent="0.25">
      <c r="A134" s="539" t="str">
        <f>+Introduction!$C$7</f>
        <v>South Sudan</v>
      </c>
      <c r="B134" s="540">
        <f>IF(ISBLANK(Regressions!B144), " ", Regressions!B144)</f>
        <v>2006</v>
      </c>
      <c r="C134" s="539" t="str">
        <f>HLOOKUP(Introduction!$G$4,nametranslations,28,FALSE)</f>
        <v>Primary</v>
      </c>
      <c r="D134" s="542" t="str">
        <f>IF(ISBLANK(Regressions!D144), " ", Regressions!D144)</f>
        <v xml:space="preserve"> </v>
      </c>
      <c r="E134" s="543" t="e">
        <f>IF(ISNUMBER(Regressions!E144),ROUND(Regressions!E144, 1), NA())</f>
        <v>#N/A</v>
      </c>
      <c r="F134" s="544" t="e">
        <f>IF(ISNUMBER(Regressions!F144),ROUND(Regressions!F144, 1), NA())</f>
        <v>#N/A</v>
      </c>
      <c r="G134" s="545" t="e">
        <f>IF(ISNUMBER(Regressions!G144),ROUND(Regressions!G144, 1), NA())</f>
        <v>#N/A</v>
      </c>
      <c r="H134" s="546" t="e">
        <f>IF(ISNUMBER(Regressions!H144),ROUND(Regressions!H144, 1), NA())</f>
        <v>#N/A</v>
      </c>
      <c r="I134" s="547" t="e">
        <f>IF(ISNUMBER(Regressions!I144),ROUND(Regressions!I144, 1), NA())</f>
        <v>#N/A</v>
      </c>
      <c r="J134" s="548" t="e">
        <f>IF(ISNUMBER(Regressions!K144),ROUND(Regressions!K144, 1), NA())</f>
        <v>#N/A</v>
      </c>
      <c r="K134" s="544" t="e">
        <f>IF(ISNUMBER(Regressions!L144),ROUND(Regressions!L144, 1), NA())</f>
        <v>#N/A</v>
      </c>
      <c r="L134" s="549" t="e">
        <f>IF(ISNUMBER(Regressions!M144),ROUND(Regressions!M144, 1), NA())</f>
        <v>#N/A</v>
      </c>
      <c r="M134" s="546" t="e">
        <f>IF(ISNUMBER(Regressions!N144),ROUND(Regressions!N144, 1), NA())</f>
        <v>#N/A</v>
      </c>
      <c r="N134" s="547" t="e">
        <f>IF(ISNUMBER(Regressions!O144),ROUND(Regressions!O144, 1), NA())</f>
        <v>#N/A</v>
      </c>
      <c r="O134" s="548" t="e">
        <f>IF(ISNUMBER(Regressions!Q144),ROUND(Regressions!Q144, 1), NA())</f>
        <v>#N/A</v>
      </c>
      <c r="P134" s="544" t="e">
        <f>IF(ISNUMBER(Regressions!R144),ROUND(Regressions!R144, 1), NA())</f>
        <v>#N/A</v>
      </c>
      <c r="Q134" s="550" t="e">
        <f>IF(ISNUMBER(Regressions!S144),ROUND(Regressions!S144, 1), NA())</f>
        <v>#N/A</v>
      </c>
      <c r="R134" s="546" t="e">
        <f>IF(ISNUMBER(Regressions!T144),ROUND(Regressions!T144, 1), NA())</f>
        <v>#N/A</v>
      </c>
      <c r="S134" s="547" t="e">
        <f>IF(ISNUMBER(Regressions!U144),ROUND(Regressions!U144, 1), NA())</f>
        <v>#N/A</v>
      </c>
    </row>
    <row r="135" spans="1:19" x14ac:dyDescent="0.25">
      <c r="A135" s="539" t="str">
        <f>+Introduction!$C$7</f>
        <v>South Sudan</v>
      </c>
      <c r="B135" s="540">
        <f>IF(ISBLANK(Regressions!B145), " ", Regressions!B145)</f>
        <v>2007</v>
      </c>
      <c r="C135" s="539" t="str">
        <f>HLOOKUP(Introduction!$G$4,nametranslations,28,FALSE)</f>
        <v>Primary</v>
      </c>
      <c r="D135" s="542" t="str">
        <f>IF(ISBLANK(Regressions!D145), " ", Regressions!D145)</f>
        <v xml:space="preserve"> </v>
      </c>
      <c r="E135" s="543" t="e">
        <f>IF(ISNUMBER(Regressions!E145),ROUND(Regressions!E145, 1), NA())</f>
        <v>#N/A</v>
      </c>
      <c r="F135" s="544" t="e">
        <f>IF(ISNUMBER(Regressions!F145),ROUND(Regressions!F145, 1), NA())</f>
        <v>#N/A</v>
      </c>
      <c r="G135" s="545" t="e">
        <f>IF(ISNUMBER(Regressions!G145),ROUND(Regressions!G145, 1), NA())</f>
        <v>#N/A</v>
      </c>
      <c r="H135" s="546" t="e">
        <f>IF(ISNUMBER(Regressions!H145),ROUND(Regressions!H145, 1), NA())</f>
        <v>#N/A</v>
      </c>
      <c r="I135" s="547" t="e">
        <f>IF(ISNUMBER(Regressions!I145),ROUND(Regressions!I145, 1), NA())</f>
        <v>#N/A</v>
      </c>
      <c r="J135" s="548" t="e">
        <f>IF(ISNUMBER(Regressions!K145),ROUND(Regressions!K145, 1), NA())</f>
        <v>#N/A</v>
      </c>
      <c r="K135" s="544" t="e">
        <f>IF(ISNUMBER(Regressions!L145),ROUND(Regressions!L145, 1), NA())</f>
        <v>#N/A</v>
      </c>
      <c r="L135" s="549" t="e">
        <f>IF(ISNUMBER(Regressions!M145),ROUND(Regressions!M145, 1), NA())</f>
        <v>#N/A</v>
      </c>
      <c r="M135" s="546" t="e">
        <f>IF(ISNUMBER(Regressions!N145),ROUND(Regressions!N145, 1), NA())</f>
        <v>#N/A</v>
      </c>
      <c r="N135" s="547" t="e">
        <f>IF(ISNUMBER(Regressions!O145),ROUND(Regressions!O145, 1), NA())</f>
        <v>#N/A</v>
      </c>
      <c r="O135" s="548" t="e">
        <f>IF(ISNUMBER(Regressions!Q145),ROUND(Regressions!Q145, 1), NA())</f>
        <v>#N/A</v>
      </c>
      <c r="P135" s="544" t="e">
        <f>IF(ISNUMBER(Regressions!R145),ROUND(Regressions!R145, 1), NA())</f>
        <v>#N/A</v>
      </c>
      <c r="Q135" s="550" t="e">
        <f>IF(ISNUMBER(Regressions!S145),ROUND(Regressions!S145, 1), NA())</f>
        <v>#N/A</v>
      </c>
      <c r="R135" s="546" t="e">
        <f>IF(ISNUMBER(Regressions!T145),ROUND(Regressions!T145, 1), NA())</f>
        <v>#N/A</v>
      </c>
      <c r="S135" s="547" t="e">
        <f>IF(ISNUMBER(Regressions!U145),ROUND(Regressions!U145, 1), NA())</f>
        <v>#N/A</v>
      </c>
    </row>
    <row r="136" spans="1:19" x14ac:dyDescent="0.25">
      <c r="A136" s="539" t="str">
        <f>+Introduction!$C$7</f>
        <v>South Sudan</v>
      </c>
      <c r="B136" s="540">
        <f>IF(ISBLANK(Regressions!B146), " ", Regressions!B146)</f>
        <v>2008</v>
      </c>
      <c r="C136" s="539" t="str">
        <f>HLOOKUP(Introduction!$G$4,nametranslations,28,FALSE)</f>
        <v>Primary</v>
      </c>
      <c r="D136" s="542" t="str">
        <f>IF(ISBLANK(Regressions!D146), " ", Regressions!D146)</f>
        <v xml:space="preserve"> </v>
      </c>
      <c r="E136" s="543" t="e">
        <f>IF(ISNUMBER(Regressions!E146),ROUND(Regressions!E146, 1), NA())</f>
        <v>#N/A</v>
      </c>
      <c r="F136" s="544" t="e">
        <f>IF(ISNUMBER(Regressions!F146),ROUND(Regressions!F146, 1), NA())</f>
        <v>#N/A</v>
      </c>
      <c r="G136" s="545" t="e">
        <f>IF(ISNUMBER(Regressions!G146),ROUND(Regressions!G146, 1), NA())</f>
        <v>#N/A</v>
      </c>
      <c r="H136" s="546" t="e">
        <f>IF(ISNUMBER(Regressions!H146),ROUND(Regressions!H146, 1), NA())</f>
        <v>#N/A</v>
      </c>
      <c r="I136" s="547" t="e">
        <f>IF(ISNUMBER(Regressions!I146),ROUND(Regressions!I146, 1), NA())</f>
        <v>#N/A</v>
      </c>
      <c r="J136" s="548" t="e">
        <f>IF(ISNUMBER(Regressions!K146),ROUND(Regressions!K146, 1), NA())</f>
        <v>#N/A</v>
      </c>
      <c r="K136" s="544" t="e">
        <f>IF(ISNUMBER(Regressions!L146),ROUND(Regressions!L146, 1), NA())</f>
        <v>#N/A</v>
      </c>
      <c r="L136" s="549" t="e">
        <f>IF(ISNUMBER(Regressions!M146),ROUND(Regressions!M146, 1), NA())</f>
        <v>#N/A</v>
      </c>
      <c r="M136" s="546" t="e">
        <f>IF(ISNUMBER(Regressions!N146),ROUND(Regressions!N146, 1), NA())</f>
        <v>#N/A</v>
      </c>
      <c r="N136" s="547" t="e">
        <f>IF(ISNUMBER(Regressions!O146),ROUND(Regressions!O146, 1), NA())</f>
        <v>#N/A</v>
      </c>
      <c r="O136" s="548" t="e">
        <f>IF(ISNUMBER(Regressions!Q146),ROUND(Regressions!Q146, 1), NA())</f>
        <v>#N/A</v>
      </c>
      <c r="P136" s="544" t="e">
        <f>IF(ISNUMBER(Regressions!R146),ROUND(Regressions!R146, 1), NA())</f>
        <v>#N/A</v>
      </c>
      <c r="Q136" s="550" t="e">
        <f>IF(ISNUMBER(Regressions!S146),ROUND(Regressions!S146, 1), NA())</f>
        <v>#N/A</v>
      </c>
      <c r="R136" s="546" t="e">
        <f>IF(ISNUMBER(Regressions!T146),ROUND(Regressions!T146, 1), NA())</f>
        <v>#N/A</v>
      </c>
      <c r="S136" s="547" t="e">
        <f>IF(ISNUMBER(Regressions!U146),ROUND(Regressions!U146, 1), NA())</f>
        <v>#N/A</v>
      </c>
    </row>
    <row r="137" spans="1:19" x14ac:dyDescent="0.25">
      <c r="A137" s="539" t="str">
        <f>+Introduction!$C$7</f>
        <v>South Sudan</v>
      </c>
      <c r="B137" s="540">
        <f>IF(ISBLANK(Regressions!B147), " ", Regressions!B147)</f>
        <v>2009</v>
      </c>
      <c r="C137" s="539" t="str">
        <f>HLOOKUP(Introduction!$G$4,nametranslations,28,FALSE)</f>
        <v>Primary</v>
      </c>
      <c r="D137" s="542" t="str">
        <f>IF(ISBLANK(Regressions!D147), " ", Regressions!D147)</f>
        <v xml:space="preserve"> </v>
      </c>
      <c r="E137" s="543" t="e">
        <f>IF(ISNUMBER(Regressions!E147),ROUND(Regressions!E147, 1), NA())</f>
        <v>#N/A</v>
      </c>
      <c r="F137" s="544" t="e">
        <f>IF(ISNUMBER(Regressions!F147),ROUND(Regressions!F147, 1), NA())</f>
        <v>#N/A</v>
      </c>
      <c r="G137" s="545" t="e">
        <f>IF(ISNUMBER(Regressions!G147),ROUND(Regressions!G147, 1), NA())</f>
        <v>#N/A</v>
      </c>
      <c r="H137" s="546" t="e">
        <f>IF(ISNUMBER(Regressions!H147),ROUND(Regressions!H147, 1), NA())</f>
        <v>#N/A</v>
      </c>
      <c r="I137" s="547" t="e">
        <f>IF(ISNUMBER(Regressions!I147),ROUND(Regressions!I147, 1), NA())</f>
        <v>#N/A</v>
      </c>
      <c r="J137" s="548" t="e">
        <f>IF(ISNUMBER(Regressions!K147),ROUND(Regressions!K147, 1), NA())</f>
        <v>#N/A</v>
      </c>
      <c r="K137" s="544" t="e">
        <f>IF(ISNUMBER(Regressions!L147),ROUND(Regressions!L147, 1), NA())</f>
        <v>#N/A</v>
      </c>
      <c r="L137" s="549" t="e">
        <f>IF(ISNUMBER(Regressions!M147),ROUND(Regressions!M147, 1), NA())</f>
        <v>#N/A</v>
      </c>
      <c r="M137" s="546" t="e">
        <f>IF(ISNUMBER(Regressions!N147),ROUND(Regressions!N147, 1), NA())</f>
        <v>#N/A</v>
      </c>
      <c r="N137" s="547" t="e">
        <f>IF(ISNUMBER(Regressions!O147),ROUND(Regressions!O147, 1), NA())</f>
        <v>#N/A</v>
      </c>
      <c r="O137" s="548" t="e">
        <f>IF(ISNUMBER(Regressions!Q147),ROUND(Regressions!Q147, 1), NA())</f>
        <v>#N/A</v>
      </c>
      <c r="P137" s="544" t="e">
        <f>IF(ISNUMBER(Regressions!R147),ROUND(Regressions!R147, 1), NA())</f>
        <v>#N/A</v>
      </c>
      <c r="Q137" s="550" t="e">
        <f>IF(ISNUMBER(Regressions!S147),ROUND(Regressions!S147, 1), NA())</f>
        <v>#N/A</v>
      </c>
      <c r="R137" s="546" t="e">
        <f>IF(ISNUMBER(Regressions!T147),ROUND(Regressions!T147, 1), NA())</f>
        <v>#N/A</v>
      </c>
      <c r="S137" s="547" t="e">
        <f>IF(ISNUMBER(Regressions!U147),ROUND(Regressions!U147, 1), NA())</f>
        <v>#N/A</v>
      </c>
    </row>
    <row r="138" spans="1:19" x14ac:dyDescent="0.25">
      <c r="A138" s="539" t="str">
        <f>+Introduction!$C$7</f>
        <v>South Sudan</v>
      </c>
      <c r="B138" s="540">
        <f>IF(ISBLANK(Regressions!B148), " ", Regressions!B148)</f>
        <v>2010</v>
      </c>
      <c r="C138" s="539" t="str">
        <f>HLOOKUP(Introduction!$G$4,nametranslations,28,FALSE)</f>
        <v>Primary</v>
      </c>
      <c r="D138" s="542" t="str">
        <f>IF(ISBLANK(Regressions!D148), " ", Regressions!D148)</f>
        <v xml:space="preserve"> </v>
      </c>
      <c r="E138" s="543" t="e">
        <f>IF(ISNUMBER(Regressions!E148),ROUND(Regressions!E148, 1), NA())</f>
        <v>#N/A</v>
      </c>
      <c r="F138" s="544" t="e">
        <f>IF(ISNUMBER(Regressions!F148),ROUND(Regressions!F148, 1), NA())</f>
        <v>#N/A</v>
      </c>
      <c r="G138" s="545" t="e">
        <f>IF(ISNUMBER(Regressions!G148),ROUND(Regressions!G148, 1), NA())</f>
        <v>#N/A</v>
      </c>
      <c r="H138" s="546" t="e">
        <f>IF(ISNUMBER(Regressions!H148),ROUND(Regressions!H148, 1), NA())</f>
        <v>#N/A</v>
      </c>
      <c r="I138" s="547" t="e">
        <f>IF(ISNUMBER(Regressions!I148),ROUND(Regressions!I148, 1), NA())</f>
        <v>#N/A</v>
      </c>
      <c r="J138" s="548" t="e">
        <f>IF(ISNUMBER(Regressions!K148),ROUND(Regressions!K148, 1), NA())</f>
        <v>#N/A</v>
      </c>
      <c r="K138" s="544" t="e">
        <f>IF(ISNUMBER(Regressions!L148),ROUND(Regressions!L148, 1), NA())</f>
        <v>#N/A</v>
      </c>
      <c r="L138" s="549" t="e">
        <f>IF(ISNUMBER(Regressions!M148),ROUND(Regressions!M148, 1), NA())</f>
        <v>#N/A</v>
      </c>
      <c r="M138" s="546" t="e">
        <f>IF(ISNUMBER(Regressions!N148),ROUND(Regressions!N148, 1), NA())</f>
        <v>#N/A</v>
      </c>
      <c r="N138" s="547" t="e">
        <f>IF(ISNUMBER(Regressions!O148),ROUND(Regressions!O148, 1), NA())</f>
        <v>#N/A</v>
      </c>
      <c r="O138" s="548" t="e">
        <f>IF(ISNUMBER(Regressions!Q148),ROUND(Regressions!Q148, 1), NA())</f>
        <v>#N/A</v>
      </c>
      <c r="P138" s="544" t="e">
        <f>IF(ISNUMBER(Regressions!R148),ROUND(Regressions!R148, 1), NA())</f>
        <v>#N/A</v>
      </c>
      <c r="Q138" s="550" t="e">
        <f>IF(ISNUMBER(Regressions!S148),ROUND(Regressions!S148, 1), NA())</f>
        <v>#N/A</v>
      </c>
      <c r="R138" s="546" t="e">
        <f>IF(ISNUMBER(Regressions!T148),ROUND(Regressions!T148, 1), NA())</f>
        <v>#N/A</v>
      </c>
      <c r="S138" s="547" t="e">
        <f>IF(ISNUMBER(Regressions!U148),ROUND(Regressions!U148, 1), NA())</f>
        <v>#N/A</v>
      </c>
    </row>
    <row r="139" spans="1:19" x14ac:dyDescent="0.25">
      <c r="A139" s="539" t="str">
        <f>+Introduction!$C$7</f>
        <v>South Sudan</v>
      </c>
      <c r="B139" s="540">
        <f>IF(ISBLANK(Regressions!B149), " ", Regressions!B149)</f>
        <v>2011</v>
      </c>
      <c r="C139" s="539" t="str">
        <f>HLOOKUP(Introduction!$G$4,nametranslations,28,FALSE)</f>
        <v>Primary</v>
      </c>
      <c r="D139" s="542">
        <f>IF(ISBLANK(Regressions!D149), " ", Regressions!D149)</f>
        <v>1604637</v>
      </c>
      <c r="E139" s="543">
        <f>IF(ISNUMBER(Regressions!E149),ROUND(Regressions!E149, 1), NA())</f>
        <v>45.5</v>
      </c>
      <c r="F139" s="544">
        <f>IF(ISNUMBER(Regressions!F149),ROUND(Regressions!F149, 1), NA())</f>
        <v>45.5</v>
      </c>
      <c r="G139" s="545" t="e">
        <f>IF(ISNUMBER(Regressions!G149),ROUND(Regressions!G149, 1), NA())</f>
        <v>#N/A</v>
      </c>
      <c r="H139" s="546" t="e">
        <f>IF(ISNUMBER(Regressions!H149),ROUND(Regressions!H149, 1), NA())</f>
        <v>#N/A</v>
      </c>
      <c r="I139" s="547">
        <f>IF(ISNUMBER(Regressions!I149),ROUND(Regressions!I149, 1), NA())</f>
        <v>54.5</v>
      </c>
      <c r="J139" s="548">
        <f>IF(ISNUMBER(Regressions!K149),ROUND(Regressions!K149, 1), NA())</f>
        <v>51.6</v>
      </c>
      <c r="K139" s="544" t="e">
        <f>IF(ISNUMBER(Regressions!L149),ROUND(Regressions!L149, 1), NA())</f>
        <v>#N/A</v>
      </c>
      <c r="L139" s="549">
        <f>IF(ISNUMBER(Regressions!M149),ROUND(Regressions!M149, 1), NA())</f>
        <v>36.700000000000003</v>
      </c>
      <c r="M139" s="546">
        <f>IF(ISNUMBER(Regressions!N149),ROUND(Regressions!N149, 1), NA())</f>
        <v>14.9</v>
      </c>
      <c r="N139" s="547">
        <f>IF(ISNUMBER(Regressions!O149),ROUND(Regressions!O149, 1), NA())</f>
        <v>48.4</v>
      </c>
      <c r="O139" s="548" t="e">
        <f>IF(ISNUMBER(Regressions!Q149),ROUND(Regressions!Q149, 1), NA())</f>
        <v>#N/A</v>
      </c>
      <c r="P139" s="544" t="e">
        <f>IF(ISNUMBER(Regressions!R149),ROUND(Regressions!R149, 1), NA())</f>
        <v>#N/A</v>
      </c>
      <c r="Q139" s="550">
        <f>IF(ISNUMBER(Regressions!S149),ROUND(Regressions!S149, 1), NA())</f>
        <v>18.100000000000001</v>
      </c>
      <c r="R139" s="546" t="e">
        <f>IF(ISNUMBER(Regressions!T149),ROUND(Regressions!T149, 1), NA())</f>
        <v>#N/A</v>
      </c>
      <c r="S139" s="547" t="e">
        <f>IF(ISNUMBER(Regressions!U149),ROUND(Regressions!U149, 1), NA())</f>
        <v>#N/A</v>
      </c>
    </row>
    <row r="140" spans="1:19" x14ac:dyDescent="0.25">
      <c r="A140" s="539" t="str">
        <f>+Introduction!$C$7</f>
        <v>South Sudan</v>
      </c>
      <c r="B140" s="540">
        <f>IF(ISBLANK(Regressions!B150), " ", Regressions!B150)</f>
        <v>2012</v>
      </c>
      <c r="C140" s="539" t="str">
        <f>HLOOKUP(Introduction!$G$4,nametranslations,28,FALSE)</f>
        <v>Primary</v>
      </c>
      <c r="D140" s="542">
        <f>IF(ISBLANK(Regressions!D150), " ", Regressions!D150)</f>
        <v>1663452</v>
      </c>
      <c r="E140" s="543">
        <f>IF(ISNUMBER(Regressions!E150),ROUND(Regressions!E150, 1), NA())</f>
        <v>48.5</v>
      </c>
      <c r="F140" s="544">
        <f>IF(ISNUMBER(Regressions!F150),ROUND(Regressions!F150, 1), NA())</f>
        <v>48.5</v>
      </c>
      <c r="G140" s="545" t="e">
        <f>IF(ISNUMBER(Regressions!G150),ROUND(Regressions!G150, 1), NA())</f>
        <v>#N/A</v>
      </c>
      <c r="H140" s="546" t="e">
        <f>IF(ISNUMBER(Regressions!H150),ROUND(Regressions!H150, 1), NA())</f>
        <v>#N/A</v>
      </c>
      <c r="I140" s="547">
        <f>IF(ISNUMBER(Regressions!I150),ROUND(Regressions!I150, 1), NA())</f>
        <v>51.5</v>
      </c>
      <c r="J140" s="548">
        <f>IF(ISNUMBER(Regressions!K150),ROUND(Regressions!K150, 1), NA())</f>
        <v>52.6</v>
      </c>
      <c r="K140" s="544" t="e">
        <f>IF(ISNUMBER(Regressions!L150),ROUND(Regressions!L150, 1), NA())</f>
        <v>#N/A</v>
      </c>
      <c r="L140" s="549">
        <f>IF(ISNUMBER(Regressions!M150),ROUND(Regressions!M150, 1), NA())</f>
        <v>36.700000000000003</v>
      </c>
      <c r="M140" s="546">
        <f>IF(ISNUMBER(Regressions!N150),ROUND(Regressions!N150, 1), NA())</f>
        <v>15.9</v>
      </c>
      <c r="N140" s="547">
        <f>IF(ISNUMBER(Regressions!O150),ROUND(Regressions!O150, 1), NA())</f>
        <v>47.4</v>
      </c>
      <c r="O140" s="548" t="e">
        <f>IF(ISNUMBER(Regressions!Q150),ROUND(Regressions!Q150, 1), NA())</f>
        <v>#N/A</v>
      </c>
      <c r="P140" s="544" t="e">
        <f>IF(ISNUMBER(Regressions!R150),ROUND(Regressions!R150, 1), NA())</f>
        <v>#N/A</v>
      </c>
      <c r="Q140" s="550">
        <f>IF(ISNUMBER(Regressions!S150),ROUND(Regressions!S150, 1), NA())</f>
        <v>18.100000000000001</v>
      </c>
      <c r="R140" s="546" t="e">
        <f>IF(ISNUMBER(Regressions!T150),ROUND(Regressions!T150, 1), NA())</f>
        <v>#N/A</v>
      </c>
      <c r="S140" s="547" t="e">
        <f>IF(ISNUMBER(Regressions!U150),ROUND(Regressions!U150, 1), NA())</f>
        <v>#N/A</v>
      </c>
    </row>
    <row r="141" spans="1:19" x14ac:dyDescent="0.25">
      <c r="A141" s="539" t="str">
        <f>+Introduction!$C$7</f>
        <v>South Sudan</v>
      </c>
      <c r="B141" s="540">
        <f>IF(ISBLANK(Regressions!B151), " ", Regressions!B151)</f>
        <v>2013</v>
      </c>
      <c r="C141" s="539" t="str">
        <f>HLOOKUP(Introduction!$G$4,nametranslations,28,FALSE)</f>
        <v>Primary</v>
      </c>
      <c r="D141" s="542">
        <f>IF(ISBLANK(Regressions!D151), " ", Regressions!D151)</f>
        <v>1720034</v>
      </c>
      <c r="E141" s="543">
        <f>IF(ISNUMBER(Regressions!E151),ROUND(Regressions!E151, 1), NA())</f>
        <v>51.5</v>
      </c>
      <c r="F141" s="544">
        <f>IF(ISNUMBER(Regressions!F151),ROUND(Regressions!F151, 1), NA())</f>
        <v>51.5</v>
      </c>
      <c r="G141" s="545">
        <f>IF(ISNUMBER(Regressions!G151),ROUND(Regressions!G151, 1), NA())</f>
        <v>50.8</v>
      </c>
      <c r="H141" s="546">
        <f>IF(ISNUMBER(Regressions!H151),ROUND(Regressions!H151, 1), NA())</f>
        <v>0.8</v>
      </c>
      <c r="I141" s="547">
        <f>IF(ISNUMBER(Regressions!I151),ROUND(Regressions!I151, 1), NA())</f>
        <v>48.5</v>
      </c>
      <c r="J141" s="548">
        <f>IF(ISNUMBER(Regressions!K151),ROUND(Regressions!K151, 1), NA())</f>
        <v>53.6</v>
      </c>
      <c r="K141" s="544" t="e">
        <f>IF(ISNUMBER(Regressions!L151),ROUND(Regressions!L151, 1), NA())</f>
        <v>#N/A</v>
      </c>
      <c r="L141" s="549">
        <f>IF(ISNUMBER(Regressions!M151),ROUND(Regressions!M151, 1), NA())</f>
        <v>36.700000000000003</v>
      </c>
      <c r="M141" s="546">
        <f>IF(ISNUMBER(Regressions!N151),ROUND(Regressions!N151, 1), NA())</f>
        <v>17</v>
      </c>
      <c r="N141" s="547">
        <f>IF(ISNUMBER(Regressions!O151),ROUND(Regressions!O151, 1), NA())</f>
        <v>46.4</v>
      </c>
      <c r="O141" s="548" t="e">
        <f>IF(ISNUMBER(Regressions!Q151),ROUND(Regressions!Q151, 1), NA())</f>
        <v>#N/A</v>
      </c>
      <c r="P141" s="544" t="e">
        <f>IF(ISNUMBER(Regressions!R151),ROUND(Regressions!R151, 1), NA())</f>
        <v>#N/A</v>
      </c>
      <c r="Q141" s="550">
        <f>IF(ISNUMBER(Regressions!S151),ROUND(Regressions!S151, 1), NA())</f>
        <v>18.100000000000001</v>
      </c>
      <c r="R141" s="546" t="e">
        <f>IF(ISNUMBER(Regressions!T151),ROUND(Regressions!T151, 1), NA())</f>
        <v>#N/A</v>
      </c>
      <c r="S141" s="547" t="e">
        <f>IF(ISNUMBER(Regressions!U151),ROUND(Regressions!U151, 1), NA())</f>
        <v>#N/A</v>
      </c>
    </row>
    <row r="142" spans="1:19" x14ac:dyDescent="0.25">
      <c r="A142" s="539" t="str">
        <f>+Introduction!$C$7</f>
        <v>South Sudan</v>
      </c>
      <c r="B142" s="540">
        <f>IF(ISBLANK(Regressions!B152), " ", Regressions!B152)</f>
        <v>2014</v>
      </c>
      <c r="C142" s="539" t="str">
        <f>HLOOKUP(Introduction!$G$4,nametranslations,28,FALSE)</f>
        <v>Primary</v>
      </c>
      <c r="D142" s="542">
        <f>IF(ISBLANK(Regressions!D152), " ", Regressions!D152)</f>
        <v>1775774</v>
      </c>
      <c r="E142" s="543">
        <f>IF(ISNUMBER(Regressions!E152),ROUND(Regressions!E152, 1), NA())</f>
        <v>54.6</v>
      </c>
      <c r="F142" s="544">
        <f>IF(ISNUMBER(Regressions!F152),ROUND(Regressions!F152, 1), NA())</f>
        <v>54.6</v>
      </c>
      <c r="G142" s="545">
        <f>IF(ISNUMBER(Regressions!G152),ROUND(Regressions!G152, 1), NA())</f>
        <v>50.8</v>
      </c>
      <c r="H142" s="546">
        <f>IF(ISNUMBER(Regressions!H152),ROUND(Regressions!H152, 1), NA())</f>
        <v>3.8</v>
      </c>
      <c r="I142" s="547">
        <f>IF(ISNUMBER(Regressions!I152),ROUND(Regressions!I152, 1), NA())</f>
        <v>45.4</v>
      </c>
      <c r="J142" s="548">
        <f>IF(ISNUMBER(Regressions!K152),ROUND(Regressions!K152, 1), NA())</f>
        <v>54.7</v>
      </c>
      <c r="K142" s="544" t="e">
        <f>IF(ISNUMBER(Regressions!L152),ROUND(Regressions!L152, 1), NA())</f>
        <v>#N/A</v>
      </c>
      <c r="L142" s="549">
        <f>IF(ISNUMBER(Regressions!M152),ROUND(Regressions!M152, 1), NA())</f>
        <v>36.700000000000003</v>
      </c>
      <c r="M142" s="546">
        <f>IF(ISNUMBER(Regressions!N152),ROUND(Regressions!N152, 1), NA())</f>
        <v>18</v>
      </c>
      <c r="N142" s="547">
        <f>IF(ISNUMBER(Regressions!O152),ROUND(Regressions!O152, 1), NA())</f>
        <v>45.3</v>
      </c>
      <c r="O142" s="548">
        <f>IF(ISNUMBER(Regressions!Q152),ROUND(Regressions!Q152, 1), NA())</f>
        <v>19.600000000000001</v>
      </c>
      <c r="P142" s="544" t="e">
        <f>IF(ISNUMBER(Regressions!R152),ROUND(Regressions!R152, 1), NA())</f>
        <v>#N/A</v>
      </c>
      <c r="Q142" s="550">
        <f>IF(ISNUMBER(Regressions!S152),ROUND(Regressions!S152, 1), NA())</f>
        <v>18.100000000000001</v>
      </c>
      <c r="R142" s="546">
        <f>IF(ISNUMBER(Regressions!T152),ROUND(Regressions!T152, 1), NA())</f>
        <v>1.5</v>
      </c>
      <c r="S142" s="547">
        <f>IF(ISNUMBER(Regressions!U152),ROUND(Regressions!U152, 1), NA())</f>
        <v>80.400000000000006</v>
      </c>
    </row>
    <row r="143" spans="1:19" x14ac:dyDescent="0.25">
      <c r="A143" s="539" t="str">
        <f>+Introduction!$C$7</f>
        <v>South Sudan</v>
      </c>
      <c r="B143" s="540">
        <f>IF(ISBLANK(Regressions!B153), " ", Regressions!B153)</f>
        <v>2015</v>
      </c>
      <c r="C143" s="539" t="str">
        <f>HLOOKUP(Introduction!$G$4,nametranslations,28,FALSE)</f>
        <v>Primary</v>
      </c>
      <c r="D143" s="542">
        <f>IF(ISBLANK(Regressions!D153), " ", Regressions!D153)</f>
        <v>1811564</v>
      </c>
      <c r="E143" s="543">
        <f>IF(ISNUMBER(Regressions!E153),ROUND(Regressions!E153, 1), NA())</f>
        <v>57.6</v>
      </c>
      <c r="F143" s="544">
        <f>IF(ISNUMBER(Regressions!F153),ROUND(Regressions!F153, 1), NA())</f>
        <v>57.6</v>
      </c>
      <c r="G143" s="545">
        <f>IF(ISNUMBER(Regressions!G153),ROUND(Regressions!G153, 1), NA())</f>
        <v>50.8</v>
      </c>
      <c r="H143" s="546">
        <f>IF(ISNUMBER(Regressions!H153),ROUND(Regressions!H153, 1), NA())</f>
        <v>6.8</v>
      </c>
      <c r="I143" s="547">
        <f>IF(ISNUMBER(Regressions!I153),ROUND(Regressions!I153, 1), NA())</f>
        <v>42.4</v>
      </c>
      <c r="J143" s="548">
        <f>IF(ISNUMBER(Regressions!K153),ROUND(Regressions!K153, 1), NA())</f>
        <v>55.7</v>
      </c>
      <c r="K143" s="544" t="e">
        <f>IF(ISNUMBER(Regressions!L153),ROUND(Regressions!L153, 1), NA())</f>
        <v>#N/A</v>
      </c>
      <c r="L143" s="549">
        <f>IF(ISNUMBER(Regressions!M153),ROUND(Regressions!M153, 1), NA())</f>
        <v>36.700000000000003</v>
      </c>
      <c r="M143" s="546">
        <f>IF(ISNUMBER(Regressions!N153),ROUND(Regressions!N153, 1), NA())</f>
        <v>19.100000000000001</v>
      </c>
      <c r="N143" s="547">
        <f>IF(ISNUMBER(Regressions!O153),ROUND(Regressions!O153, 1), NA())</f>
        <v>44.3</v>
      </c>
      <c r="O143" s="548">
        <f>IF(ISNUMBER(Regressions!Q153),ROUND(Regressions!Q153, 1), NA())</f>
        <v>19.600000000000001</v>
      </c>
      <c r="P143" s="544" t="e">
        <f>IF(ISNUMBER(Regressions!R153),ROUND(Regressions!R153, 1), NA())</f>
        <v>#N/A</v>
      </c>
      <c r="Q143" s="550">
        <f>IF(ISNUMBER(Regressions!S153),ROUND(Regressions!S153, 1), NA())</f>
        <v>18.100000000000001</v>
      </c>
      <c r="R143" s="546">
        <f>IF(ISNUMBER(Regressions!T153),ROUND(Regressions!T153, 1), NA())</f>
        <v>1.5</v>
      </c>
      <c r="S143" s="547">
        <f>IF(ISNUMBER(Regressions!U153),ROUND(Regressions!U153, 1), NA())</f>
        <v>80.400000000000006</v>
      </c>
    </row>
    <row r="144" spans="1:19" x14ac:dyDescent="0.25">
      <c r="A144" s="539" t="str">
        <f>+Introduction!$C$7</f>
        <v>South Sudan</v>
      </c>
      <c r="B144" s="540">
        <f>IF(ISBLANK(Regressions!B154), " ", Regressions!B154)</f>
        <v>2016</v>
      </c>
      <c r="C144" s="539" t="str">
        <f>HLOOKUP(Introduction!$G$4,nametranslations,28,FALSE)</f>
        <v>Primary</v>
      </c>
      <c r="D144" s="542">
        <f>IF(ISBLANK(Regressions!D154), " ", Regressions!D154)</f>
        <v>1850015</v>
      </c>
      <c r="E144" s="543">
        <f>IF(ISNUMBER(Regressions!E154),ROUND(Regressions!E154, 1), NA())</f>
        <v>60.6</v>
      </c>
      <c r="F144" s="544">
        <f>IF(ISNUMBER(Regressions!F154),ROUND(Regressions!F154, 1), NA())</f>
        <v>59.6</v>
      </c>
      <c r="G144" s="545">
        <f>IF(ISNUMBER(Regressions!G154),ROUND(Regressions!G154, 1), NA())</f>
        <v>50.8</v>
      </c>
      <c r="H144" s="546">
        <f>IF(ISNUMBER(Regressions!H154),ROUND(Regressions!H154, 1), NA())</f>
        <v>8.9</v>
      </c>
      <c r="I144" s="547">
        <f>IF(ISNUMBER(Regressions!I154),ROUND(Regressions!I154, 1), NA())</f>
        <v>40.4</v>
      </c>
      <c r="J144" s="548">
        <f>IF(ISNUMBER(Regressions!K154),ROUND(Regressions!K154, 1), NA())</f>
        <v>56.8</v>
      </c>
      <c r="K144" s="544" t="e">
        <f>IF(ISNUMBER(Regressions!L154),ROUND(Regressions!L154, 1), NA())</f>
        <v>#N/A</v>
      </c>
      <c r="L144" s="549">
        <f>IF(ISNUMBER(Regressions!M154),ROUND(Regressions!M154, 1), NA())</f>
        <v>36.700000000000003</v>
      </c>
      <c r="M144" s="546">
        <f>IF(ISNUMBER(Regressions!N154),ROUND(Regressions!N154, 1), NA())</f>
        <v>20.100000000000001</v>
      </c>
      <c r="N144" s="547">
        <f>IF(ISNUMBER(Regressions!O154),ROUND(Regressions!O154, 1), NA())</f>
        <v>43.2</v>
      </c>
      <c r="O144" s="548">
        <f>IF(ISNUMBER(Regressions!Q154),ROUND(Regressions!Q154, 1), NA())</f>
        <v>19.600000000000001</v>
      </c>
      <c r="P144" s="544" t="e">
        <f>IF(ISNUMBER(Regressions!R154),ROUND(Regressions!R154, 1), NA())</f>
        <v>#N/A</v>
      </c>
      <c r="Q144" s="550">
        <f>IF(ISNUMBER(Regressions!S154),ROUND(Regressions!S154, 1), NA())</f>
        <v>18.100000000000001</v>
      </c>
      <c r="R144" s="546">
        <f>IF(ISNUMBER(Regressions!T154),ROUND(Regressions!T154, 1), NA())</f>
        <v>1.5</v>
      </c>
      <c r="S144" s="547">
        <f>IF(ISNUMBER(Regressions!U154),ROUND(Regressions!U154, 1), NA())</f>
        <v>80.400000000000006</v>
      </c>
    </row>
    <row r="145" spans="1:19" x14ac:dyDescent="0.25">
      <c r="A145" s="539" t="str">
        <f>+Introduction!$C$7</f>
        <v>South Sudan</v>
      </c>
      <c r="B145" s="540">
        <f>IF(ISBLANK(Regressions!B155), " ", Regressions!B155)</f>
        <v>2017</v>
      </c>
      <c r="C145" s="539" t="str">
        <f>HLOOKUP(Introduction!$G$4,nametranslations,28,FALSE)</f>
        <v>Primary</v>
      </c>
      <c r="D145" s="542">
        <f>IF(ISBLANK(Regressions!D155), " ", Regressions!D155)</f>
        <v>1868705</v>
      </c>
      <c r="E145" s="543">
        <f>IF(ISNUMBER(Regressions!E155),ROUND(Regressions!E155, 1), NA())</f>
        <v>63.6</v>
      </c>
      <c r="F145" s="544">
        <f>IF(ISNUMBER(Regressions!F155),ROUND(Regressions!F155, 1), NA())</f>
        <v>60.1</v>
      </c>
      <c r="G145" s="545">
        <f>IF(ISNUMBER(Regressions!G155),ROUND(Regressions!G155, 1), NA())</f>
        <v>50.8</v>
      </c>
      <c r="H145" s="546">
        <f>IF(ISNUMBER(Regressions!H155),ROUND(Regressions!H155, 1), NA())</f>
        <v>9.3000000000000007</v>
      </c>
      <c r="I145" s="547">
        <f>IF(ISNUMBER(Regressions!I155),ROUND(Regressions!I155, 1), NA())</f>
        <v>39.9</v>
      </c>
      <c r="J145" s="548">
        <f>IF(ISNUMBER(Regressions!K155),ROUND(Regressions!K155, 1), NA())</f>
        <v>57.8</v>
      </c>
      <c r="K145" s="544" t="e">
        <f>IF(ISNUMBER(Regressions!L155),ROUND(Regressions!L155, 1), NA())</f>
        <v>#N/A</v>
      </c>
      <c r="L145" s="549">
        <f>IF(ISNUMBER(Regressions!M155),ROUND(Regressions!M155, 1), NA())</f>
        <v>36.700000000000003</v>
      </c>
      <c r="M145" s="546">
        <f>IF(ISNUMBER(Regressions!N155),ROUND(Regressions!N155, 1), NA())</f>
        <v>21.1</v>
      </c>
      <c r="N145" s="547">
        <f>IF(ISNUMBER(Regressions!O155),ROUND(Regressions!O155, 1), NA())</f>
        <v>42.2</v>
      </c>
      <c r="O145" s="548">
        <f>IF(ISNUMBER(Regressions!Q155),ROUND(Regressions!Q155, 1), NA())</f>
        <v>19.600000000000001</v>
      </c>
      <c r="P145" s="544" t="e">
        <f>IF(ISNUMBER(Regressions!R155),ROUND(Regressions!R155, 1), NA())</f>
        <v>#N/A</v>
      </c>
      <c r="Q145" s="550">
        <f>IF(ISNUMBER(Regressions!S155),ROUND(Regressions!S155, 1), NA())</f>
        <v>18.100000000000001</v>
      </c>
      <c r="R145" s="546">
        <f>IF(ISNUMBER(Regressions!T155),ROUND(Regressions!T155, 1), NA())</f>
        <v>1.5</v>
      </c>
      <c r="S145" s="547">
        <f>IF(ISNUMBER(Regressions!U155),ROUND(Regressions!U155, 1), NA())</f>
        <v>80.400000000000006</v>
      </c>
    </row>
    <row r="146" spans="1:19" x14ac:dyDescent="0.25">
      <c r="A146" s="539" t="str">
        <f>+Introduction!$C$7</f>
        <v>South Sudan</v>
      </c>
      <c r="B146" s="540">
        <f>IF(ISBLANK(Regressions!B156), " ", Regressions!B156)</f>
        <v>2018</v>
      </c>
      <c r="C146" s="539" t="str">
        <f>HLOOKUP(Introduction!$G$4,nametranslations,28,FALSE)</f>
        <v>Primary</v>
      </c>
      <c r="D146" s="542">
        <f>IF(ISBLANK(Regressions!D156), " ", Regressions!D156)</f>
        <v>1884494</v>
      </c>
      <c r="E146" s="543">
        <f>IF(ISNUMBER(Regressions!E156),ROUND(Regressions!E156, 1), NA())</f>
        <v>66.7</v>
      </c>
      <c r="F146" s="544">
        <f>IF(ISNUMBER(Regressions!F156),ROUND(Regressions!F156, 1), NA())</f>
        <v>60.6</v>
      </c>
      <c r="G146" s="545">
        <f>IF(ISNUMBER(Regressions!G156),ROUND(Regressions!G156, 1), NA())</f>
        <v>50.8</v>
      </c>
      <c r="H146" s="546">
        <f>IF(ISNUMBER(Regressions!H156),ROUND(Regressions!H156, 1), NA())</f>
        <v>9.8000000000000007</v>
      </c>
      <c r="I146" s="547">
        <f>IF(ISNUMBER(Regressions!I156),ROUND(Regressions!I156, 1), NA())</f>
        <v>39.4</v>
      </c>
      <c r="J146" s="548">
        <f>IF(ISNUMBER(Regressions!K156),ROUND(Regressions!K156, 1), NA())</f>
        <v>58.8</v>
      </c>
      <c r="K146" s="544" t="e">
        <f>IF(ISNUMBER(Regressions!L156),ROUND(Regressions!L156, 1), NA())</f>
        <v>#N/A</v>
      </c>
      <c r="L146" s="549">
        <f>IF(ISNUMBER(Regressions!M156),ROUND(Regressions!M156, 1), NA())</f>
        <v>36.700000000000003</v>
      </c>
      <c r="M146" s="546">
        <f>IF(ISNUMBER(Regressions!N156),ROUND(Regressions!N156, 1), NA())</f>
        <v>22.2</v>
      </c>
      <c r="N146" s="547">
        <f>IF(ISNUMBER(Regressions!O156),ROUND(Regressions!O156, 1), NA())</f>
        <v>41.2</v>
      </c>
      <c r="O146" s="548">
        <f>IF(ISNUMBER(Regressions!Q156),ROUND(Regressions!Q156, 1), NA())</f>
        <v>19.600000000000001</v>
      </c>
      <c r="P146" s="544" t="e">
        <f>IF(ISNUMBER(Regressions!R156),ROUND(Regressions!R156, 1), NA())</f>
        <v>#N/A</v>
      </c>
      <c r="Q146" s="550">
        <f>IF(ISNUMBER(Regressions!S156),ROUND(Regressions!S156, 1), NA())</f>
        <v>18.100000000000001</v>
      </c>
      <c r="R146" s="546">
        <f>IF(ISNUMBER(Regressions!T156),ROUND(Regressions!T156, 1), NA())</f>
        <v>1.5</v>
      </c>
      <c r="S146" s="547">
        <f>IF(ISNUMBER(Regressions!U156),ROUND(Regressions!U156, 1), NA())</f>
        <v>80.400000000000006</v>
      </c>
    </row>
    <row r="147" spans="1:19" x14ac:dyDescent="0.25">
      <c r="A147" s="539" t="str">
        <f>+Introduction!$C$7</f>
        <v>South Sudan</v>
      </c>
      <c r="B147" s="540">
        <f>IF(ISBLANK(Regressions!B157), " ", Regressions!B157)</f>
        <v>2019</v>
      </c>
      <c r="C147" s="539" t="str">
        <f>HLOOKUP(Introduction!$G$4,nametranslations,28,FALSE)</f>
        <v>Primary</v>
      </c>
      <c r="D147" s="542">
        <f>IF(ISBLANK(Regressions!D157), " ", Regressions!D157)</f>
        <v>1922311</v>
      </c>
      <c r="E147" s="543">
        <f>IF(ISNUMBER(Regressions!E157),ROUND(Regressions!E157, 1), NA())</f>
        <v>69.7</v>
      </c>
      <c r="F147" s="544">
        <f>IF(ISNUMBER(Regressions!F157),ROUND(Regressions!F157, 1), NA())</f>
        <v>61.1</v>
      </c>
      <c r="G147" s="545">
        <f>IF(ISNUMBER(Regressions!G157),ROUND(Regressions!G157, 1), NA())</f>
        <v>50.8</v>
      </c>
      <c r="H147" s="546">
        <f>IF(ISNUMBER(Regressions!H157),ROUND(Regressions!H157, 1), NA())</f>
        <v>10.3</v>
      </c>
      <c r="I147" s="547">
        <f>IF(ISNUMBER(Regressions!I157),ROUND(Regressions!I157, 1), NA())</f>
        <v>38.9</v>
      </c>
      <c r="J147" s="548">
        <f>IF(ISNUMBER(Regressions!K157),ROUND(Regressions!K157, 1), NA())</f>
        <v>59.9</v>
      </c>
      <c r="K147" s="544" t="e">
        <f>IF(ISNUMBER(Regressions!L157),ROUND(Regressions!L157, 1), NA())</f>
        <v>#N/A</v>
      </c>
      <c r="L147" s="549">
        <f>IF(ISNUMBER(Regressions!M157),ROUND(Regressions!M157, 1), NA())</f>
        <v>36.700000000000003</v>
      </c>
      <c r="M147" s="546">
        <f>IF(ISNUMBER(Regressions!N157),ROUND(Regressions!N157, 1), NA())</f>
        <v>23.2</v>
      </c>
      <c r="N147" s="547">
        <f>IF(ISNUMBER(Regressions!O157),ROUND(Regressions!O157, 1), NA())</f>
        <v>40.1</v>
      </c>
      <c r="O147" s="548">
        <f>IF(ISNUMBER(Regressions!Q157),ROUND(Regressions!Q157, 1), NA())</f>
        <v>19.600000000000001</v>
      </c>
      <c r="P147" s="544" t="e">
        <f>IF(ISNUMBER(Regressions!R157),ROUND(Regressions!R157, 1), NA())</f>
        <v>#N/A</v>
      </c>
      <c r="Q147" s="550">
        <f>IF(ISNUMBER(Regressions!S157),ROUND(Regressions!S157, 1), NA())</f>
        <v>18.100000000000001</v>
      </c>
      <c r="R147" s="546">
        <f>IF(ISNUMBER(Regressions!T157),ROUND(Regressions!T157, 1), NA())</f>
        <v>1.5</v>
      </c>
      <c r="S147" s="547">
        <f>IF(ISNUMBER(Regressions!U157),ROUND(Regressions!U157, 1), NA())</f>
        <v>80.400000000000006</v>
      </c>
    </row>
    <row r="148" spans="1:19" x14ac:dyDescent="0.25">
      <c r="A148" s="539" t="str">
        <f>+Introduction!$C$7</f>
        <v>South Sudan</v>
      </c>
      <c r="B148" s="540">
        <f>IF(ISBLANK(Regressions!B158), " ", Regressions!B158)</f>
        <v>2020</v>
      </c>
      <c r="C148" s="539" t="str">
        <f>HLOOKUP(Introduction!$G$4,nametranslations,28,FALSE)</f>
        <v>Primary</v>
      </c>
      <c r="D148" s="542">
        <f>IF(ISBLANK(Regressions!D158), " ", Regressions!D158)</f>
        <v>1939550</v>
      </c>
      <c r="E148" s="543">
        <f>IF(ISNUMBER(Regressions!E158),ROUND(Regressions!E158, 1), NA())</f>
        <v>72.7</v>
      </c>
      <c r="F148" s="544">
        <f>IF(ISNUMBER(Regressions!F158),ROUND(Regressions!F158, 1), NA())</f>
        <v>61.6</v>
      </c>
      <c r="G148" s="545">
        <f>IF(ISNUMBER(Regressions!G158),ROUND(Regressions!G158, 1), NA())</f>
        <v>50.8</v>
      </c>
      <c r="H148" s="546">
        <f>IF(ISNUMBER(Regressions!H158),ROUND(Regressions!H158, 1), NA())</f>
        <v>10.8</v>
      </c>
      <c r="I148" s="547">
        <f>IF(ISNUMBER(Regressions!I158),ROUND(Regressions!I158, 1), NA())</f>
        <v>38.4</v>
      </c>
      <c r="J148" s="548">
        <f>IF(ISNUMBER(Regressions!K158),ROUND(Regressions!K158, 1), NA())</f>
        <v>60.9</v>
      </c>
      <c r="K148" s="544" t="e">
        <f>IF(ISNUMBER(Regressions!L158),ROUND(Regressions!L158, 1), NA())</f>
        <v>#N/A</v>
      </c>
      <c r="L148" s="549">
        <f>IF(ISNUMBER(Regressions!M158),ROUND(Regressions!M158, 1), NA())</f>
        <v>36.700000000000003</v>
      </c>
      <c r="M148" s="546">
        <f>IF(ISNUMBER(Regressions!N158),ROUND(Regressions!N158, 1), NA())</f>
        <v>24.3</v>
      </c>
      <c r="N148" s="547">
        <f>IF(ISNUMBER(Regressions!O158),ROUND(Regressions!O158, 1), NA())</f>
        <v>39.1</v>
      </c>
      <c r="O148" s="548">
        <f>IF(ISNUMBER(Regressions!Q158),ROUND(Regressions!Q158, 1), NA())</f>
        <v>19.600000000000001</v>
      </c>
      <c r="P148" s="544" t="e">
        <f>IF(ISNUMBER(Regressions!R158),ROUND(Regressions!R158, 1), NA())</f>
        <v>#N/A</v>
      </c>
      <c r="Q148" s="550">
        <f>IF(ISNUMBER(Regressions!S158),ROUND(Regressions!S158, 1), NA())</f>
        <v>18.100000000000001</v>
      </c>
      <c r="R148" s="546">
        <f>IF(ISNUMBER(Regressions!T158),ROUND(Regressions!T158, 1), NA())</f>
        <v>1.5</v>
      </c>
      <c r="S148" s="547">
        <f>IF(ISNUMBER(Regressions!U158),ROUND(Regressions!U158, 1), NA())</f>
        <v>80.400000000000006</v>
      </c>
    </row>
    <row r="149" spans="1:19" x14ac:dyDescent="0.25">
      <c r="A149" s="539" t="str">
        <f>+Introduction!$C$7</f>
        <v>South Sudan</v>
      </c>
      <c r="B149" s="540">
        <f>IF(ISBLANK(Regressions!B159), " ", Regressions!B159)</f>
        <v>2021</v>
      </c>
      <c r="C149" s="539" t="str">
        <f>HLOOKUP(Introduction!$G$4,nametranslations,28,FALSE)</f>
        <v>Primary</v>
      </c>
      <c r="D149" s="542">
        <f>IF(ISBLANK(Regressions!D159), " ", Regressions!D159)</f>
        <v>1934302</v>
      </c>
      <c r="E149" s="548">
        <f>IF(ISNUMBER(Regressions!E159),ROUND(Regressions!E159, 1), NA())</f>
        <v>75.7</v>
      </c>
      <c r="F149" s="551">
        <f>IF(ISNUMBER(Regressions!F159),ROUND(Regressions!F159, 1), NA())</f>
        <v>62.1</v>
      </c>
      <c r="G149" s="552">
        <f>IF(ISNUMBER(Regressions!G159),ROUND(Regressions!G159, 1), NA())</f>
        <v>50.8</v>
      </c>
      <c r="H149" s="546">
        <f>IF(ISNUMBER(Regressions!H159),ROUND(Regressions!H159, 1), NA())</f>
        <v>11.3</v>
      </c>
      <c r="I149" s="547">
        <f>IF(ISNUMBER(Regressions!I159),ROUND(Regressions!I159, 1), NA())</f>
        <v>37.9</v>
      </c>
      <c r="J149" s="548">
        <f>IF(ISNUMBER(Regressions!K159),ROUND(Regressions!K159, 1), NA())</f>
        <v>61.9</v>
      </c>
      <c r="K149" s="551" t="e">
        <f>IF(ISNUMBER(Regressions!L159),ROUND(Regressions!L159, 1), NA())</f>
        <v>#N/A</v>
      </c>
      <c r="L149" s="553">
        <f>IF(ISNUMBER(Regressions!M159),ROUND(Regressions!M159, 1), NA())</f>
        <v>36.700000000000003</v>
      </c>
      <c r="M149" s="546">
        <f>IF(ISNUMBER(Regressions!N159),ROUND(Regressions!N159, 1), NA())</f>
        <v>25.3</v>
      </c>
      <c r="N149" s="547">
        <f>IF(ISNUMBER(Regressions!O159),ROUND(Regressions!O159, 1), NA())</f>
        <v>38.1</v>
      </c>
      <c r="O149" s="548">
        <f>IF(ISNUMBER(Regressions!Q159),ROUND(Regressions!Q159, 1), NA())</f>
        <v>19.600000000000001</v>
      </c>
      <c r="P149" s="551" t="e">
        <f>IF(ISNUMBER(Regressions!R159),ROUND(Regressions!R159, 1), NA())</f>
        <v>#N/A</v>
      </c>
      <c r="Q149" s="554">
        <f>IF(ISNUMBER(Regressions!S159),ROUND(Regressions!S159, 1), NA())</f>
        <v>18.100000000000001</v>
      </c>
      <c r="R149" s="546">
        <f>IF(ISNUMBER(Regressions!T159),ROUND(Regressions!T159, 1), NA())</f>
        <v>1.5</v>
      </c>
      <c r="S149" s="547">
        <f>IF(ISNUMBER(Regressions!U159),ROUND(Regressions!U159, 1), NA())</f>
        <v>80.400000000000006</v>
      </c>
    </row>
    <row r="150" spans="1:19" x14ac:dyDescent="0.25">
      <c r="A150" s="539" t="str">
        <f>+Introduction!$C$7</f>
        <v>South Sudan</v>
      </c>
      <c r="B150" s="540">
        <f>IF(ISBLANK(Regressions!B160), " ", Regressions!B160)</f>
        <v>2022</v>
      </c>
      <c r="C150" s="539" t="str">
        <f>HLOOKUP(Introduction!$G$4,nametranslations,28,FALSE)</f>
        <v>Primary</v>
      </c>
      <c r="D150" s="542">
        <f>IF(ISBLANK(Regressions!D160), " ", Regressions!D160)</f>
        <v>1889457</v>
      </c>
      <c r="E150" s="543">
        <f>IF(ISNUMBER(Regressions!E160),ROUND(Regressions!E160, 1), NA())</f>
        <v>78.8</v>
      </c>
      <c r="F150" s="544">
        <f>IF(ISNUMBER(Regressions!F160),ROUND(Regressions!F160, 1), NA())</f>
        <v>62.6</v>
      </c>
      <c r="G150" s="545" t="e">
        <f>IF(ISNUMBER(Regressions!G160),ROUND(Regressions!G160, 1), NA())</f>
        <v>#N/A</v>
      </c>
      <c r="H150" s="546" t="e">
        <f>IF(ISNUMBER(Regressions!H160),ROUND(Regressions!H160, 1), NA())</f>
        <v>#N/A</v>
      </c>
      <c r="I150" s="547">
        <f>IF(ISNUMBER(Regressions!I160),ROUND(Regressions!I160, 1), NA())</f>
        <v>37.4</v>
      </c>
      <c r="J150" s="548">
        <f>IF(ISNUMBER(Regressions!K160),ROUND(Regressions!K160, 1), NA())</f>
        <v>63</v>
      </c>
      <c r="K150" s="544" t="e">
        <f>IF(ISNUMBER(Regressions!L160),ROUND(Regressions!L160, 1), NA())</f>
        <v>#N/A</v>
      </c>
      <c r="L150" s="549">
        <f>IF(ISNUMBER(Regressions!M160),ROUND(Regressions!M160, 1), NA())</f>
        <v>36.700000000000003</v>
      </c>
      <c r="M150" s="546">
        <f>IF(ISNUMBER(Regressions!N160),ROUND(Regressions!N160, 1), NA())</f>
        <v>26.3</v>
      </c>
      <c r="N150" s="547">
        <f>IF(ISNUMBER(Regressions!O160),ROUND(Regressions!O160, 1), NA())</f>
        <v>37</v>
      </c>
      <c r="O150" s="548">
        <f>IF(ISNUMBER(Regressions!Q160),ROUND(Regressions!Q160, 1), NA())</f>
        <v>19.600000000000001</v>
      </c>
      <c r="P150" s="544" t="e">
        <f>IF(ISNUMBER(Regressions!R160),ROUND(Regressions!R160, 1), NA())</f>
        <v>#N/A</v>
      </c>
      <c r="Q150" s="550">
        <f>IF(ISNUMBER(Regressions!S160),ROUND(Regressions!S160, 1), NA())</f>
        <v>18.100000000000001</v>
      </c>
      <c r="R150" s="546">
        <f>IF(ISNUMBER(Regressions!T160),ROUND(Regressions!T160, 1), NA())</f>
        <v>1.5</v>
      </c>
      <c r="S150" s="547">
        <f>IF(ISNUMBER(Regressions!U160),ROUND(Regressions!U160, 1), NA())</f>
        <v>80.400000000000006</v>
      </c>
    </row>
    <row r="151" spans="1:19" x14ac:dyDescent="0.25">
      <c r="A151" s="539" t="str">
        <f>+Introduction!$C$7</f>
        <v>South Sudan</v>
      </c>
      <c r="B151" s="540">
        <f>IF(ISBLANK(Regressions!B161), " ", Regressions!B161)</f>
        <v>2023</v>
      </c>
      <c r="C151" s="539" t="str">
        <f>HLOOKUP(Introduction!$G$4,nametranslations,28,FALSE)</f>
        <v>Primary</v>
      </c>
      <c r="D151" s="542">
        <f>IF(ISBLANK(Regressions!D161), " ", Regressions!D161)</f>
        <v>1842564</v>
      </c>
      <c r="E151" s="543">
        <f>IF(ISNUMBER(Regressions!E161),ROUND(Regressions!E161, 1), NA())</f>
        <v>81.8</v>
      </c>
      <c r="F151" s="544">
        <f>IF(ISNUMBER(Regressions!F161),ROUND(Regressions!F161, 1), NA())</f>
        <v>63.1</v>
      </c>
      <c r="G151" s="545" t="e">
        <f>IF(ISNUMBER(Regressions!G161),ROUND(Regressions!G161, 1), NA())</f>
        <v>#N/A</v>
      </c>
      <c r="H151" s="546" t="e">
        <f>IF(ISNUMBER(Regressions!H161),ROUND(Regressions!H161, 1), NA())</f>
        <v>#N/A</v>
      </c>
      <c r="I151" s="547">
        <f>IF(ISNUMBER(Regressions!I161),ROUND(Regressions!I161, 1), NA())</f>
        <v>36.9</v>
      </c>
      <c r="J151" s="548">
        <f>IF(ISNUMBER(Regressions!K161),ROUND(Regressions!K161, 1), NA())</f>
        <v>64</v>
      </c>
      <c r="K151" s="544" t="e">
        <f>IF(ISNUMBER(Regressions!L161),ROUND(Regressions!L161, 1), NA())</f>
        <v>#N/A</v>
      </c>
      <c r="L151" s="549">
        <f>IF(ISNUMBER(Regressions!M161),ROUND(Regressions!M161, 1), NA())</f>
        <v>36.700000000000003</v>
      </c>
      <c r="M151" s="546">
        <f>IF(ISNUMBER(Regressions!N161),ROUND(Regressions!N161, 1), NA())</f>
        <v>27.4</v>
      </c>
      <c r="N151" s="547">
        <f>IF(ISNUMBER(Regressions!O161),ROUND(Regressions!O161, 1), NA())</f>
        <v>36</v>
      </c>
      <c r="O151" s="548" t="e">
        <f>IF(ISNUMBER(Regressions!Q161),ROUND(Regressions!Q161, 1), NA())</f>
        <v>#N/A</v>
      </c>
      <c r="P151" s="544" t="e">
        <f>IF(ISNUMBER(Regressions!R161),ROUND(Regressions!R161, 1), NA())</f>
        <v>#N/A</v>
      </c>
      <c r="Q151" s="550">
        <f>IF(ISNUMBER(Regressions!S161),ROUND(Regressions!S161, 1), NA())</f>
        <v>18.100000000000001</v>
      </c>
      <c r="R151" s="546" t="e">
        <f>IF(ISNUMBER(Regressions!T161),ROUND(Regressions!T161, 1), NA())</f>
        <v>#N/A</v>
      </c>
      <c r="S151" s="547" t="e">
        <f>IF(ISNUMBER(Regressions!U161),ROUND(Regressions!U161, 1), NA())</f>
        <v>#N/A</v>
      </c>
    </row>
    <row r="152" spans="1:19" x14ac:dyDescent="0.25">
      <c r="A152" s="539" t="str">
        <f>+Introduction!$C$7</f>
        <v>South Sudan</v>
      </c>
      <c r="B152" s="540">
        <f>IF(ISBLANK(Regressions!B162), " ", Regressions!B162)</f>
        <v>2024</v>
      </c>
      <c r="C152" s="539" t="str">
        <f>HLOOKUP(Introduction!$G$4,nametranslations,28,FALSE)</f>
        <v>Primary</v>
      </c>
      <c r="D152" s="542">
        <f>IF(ISBLANK(Regressions!D162), " ", Regressions!D162)</f>
        <v>1852304</v>
      </c>
      <c r="E152" s="543">
        <f>IF(ISNUMBER(Regressions!E162),ROUND(Regressions!E162, 1), NA())</f>
        <v>84.8</v>
      </c>
      <c r="F152" s="544">
        <f>IF(ISNUMBER(Regressions!F162),ROUND(Regressions!F162, 1), NA())</f>
        <v>63.6</v>
      </c>
      <c r="G152" s="545" t="e">
        <f>IF(ISNUMBER(Regressions!G162),ROUND(Regressions!G162, 1), NA())</f>
        <v>#N/A</v>
      </c>
      <c r="H152" s="546" t="e">
        <f>IF(ISNUMBER(Regressions!H162),ROUND(Regressions!H162, 1), NA())</f>
        <v>#N/A</v>
      </c>
      <c r="I152" s="547">
        <f>IF(ISNUMBER(Regressions!I162),ROUND(Regressions!I162, 1), NA())</f>
        <v>36.4</v>
      </c>
      <c r="J152" s="548">
        <f>IF(ISNUMBER(Regressions!K162),ROUND(Regressions!K162, 1), NA())</f>
        <v>65.099999999999994</v>
      </c>
      <c r="K152" s="544" t="e">
        <f>IF(ISNUMBER(Regressions!L162),ROUND(Regressions!L162, 1), NA())</f>
        <v>#N/A</v>
      </c>
      <c r="L152" s="549">
        <f>IF(ISNUMBER(Regressions!M162),ROUND(Regressions!M162, 1), NA())</f>
        <v>36.700000000000003</v>
      </c>
      <c r="M152" s="546">
        <f>IF(ISNUMBER(Regressions!N162),ROUND(Regressions!N162, 1), NA())</f>
        <v>28.4</v>
      </c>
      <c r="N152" s="547">
        <f>IF(ISNUMBER(Regressions!O162),ROUND(Regressions!O162, 1), NA())</f>
        <v>34.9</v>
      </c>
      <c r="O152" s="548" t="e">
        <f>IF(ISNUMBER(Regressions!Q162),ROUND(Regressions!Q162, 1), NA())</f>
        <v>#N/A</v>
      </c>
      <c r="P152" s="544" t="e">
        <f>IF(ISNUMBER(Regressions!R162),ROUND(Regressions!R162, 1), NA())</f>
        <v>#N/A</v>
      </c>
      <c r="Q152" s="550">
        <f>IF(ISNUMBER(Regressions!S162),ROUND(Regressions!S162, 1), NA())</f>
        <v>18.100000000000001</v>
      </c>
      <c r="R152" s="546" t="e">
        <f>IF(ISNUMBER(Regressions!T162),ROUND(Regressions!T162, 1), NA())</f>
        <v>#N/A</v>
      </c>
      <c r="S152" s="547" t="e">
        <f>IF(ISNUMBER(Regressions!U162),ROUND(Regressions!U162, 1), NA())</f>
        <v>#N/A</v>
      </c>
    </row>
    <row r="153" spans="1:19" x14ac:dyDescent="0.25">
      <c r="A153" s="555" t="str">
        <f>+Introduction!$C$7</f>
        <v>South Sudan</v>
      </c>
      <c r="B153" s="556">
        <f>IF(ISBLANK(Regressions!B163), " ", Regressions!B163)</f>
        <v>2025</v>
      </c>
      <c r="C153" s="555" t="str">
        <f>HLOOKUP(Introduction!$G$4,nametranslations,28,FALSE)</f>
        <v>Primary</v>
      </c>
      <c r="D153" s="557">
        <f>IF(ISBLANK(Regressions!D163), " ", Regressions!D163)</f>
        <v>2120040</v>
      </c>
      <c r="E153" s="558">
        <f>IF(ISNUMBER(Regressions!E163),ROUND(Regressions!E163, 1), NA())</f>
        <v>87.8</v>
      </c>
      <c r="F153" s="559">
        <f>IF(ISNUMBER(Regressions!F163),ROUND(Regressions!F163, 1), NA())</f>
        <v>64</v>
      </c>
      <c r="G153" s="560" t="e">
        <f>IF(ISNUMBER(Regressions!G163),ROUND(Regressions!G163, 1), NA())</f>
        <v>#N/A</v>
      </c>
      <c r="H153" s="561" t="e">
        <f>IF(ISNUMBER(Regressions!H163),ROUND(Regressions!H163, 1), NA())</f>
        <v>#N/A</v>
      </c>
      <c r="I153" s="562">
        <f>IF(ISNUMBER(Regressions!I163),ROUND(Regressions!I163, 1), NA())</f>
        <v>36</v>
      </c>
      <c r="J153" s="563">
        <f>IF(ISNUMBER(Regressions!K163),ROUND(Regressions!K163, 1), NA())</f>
        <v>66.099999999999994</v>
      </c>
      <c r="K153" s="559" t="e">
        <f>IF(ISNUMBER(Regressions!L163),ROUND(Regressions!L163, 1), NA())</f>
        <v>#N/A</v>
      </c>
      <c r="L153" s="564" t="e">
        <f>IF(ISNUMBER(Regressions!M163),ROUND(Regressions!M163, 1), NA())</f>
        <v>#N/A</v>
      </c>
      <c r="M153" s="561" t="e">
        <f>IF(ISNUMBER(Regressions!N163),ROUND(Regressions!N163, 1), NA())</f>
        <v>#N/A</v>
      </c>
      <c r="N153" s="562">
        <f>IF(ISNUMBER(Regressions!O163),ROUND(Regressions!O163, 1), NA())</f>
        <v>33.9</v>
      </c>
      <c r="O153" s="563" t="e">
        <f>IF(ISNUMBER(Regressions!Q163),ROUND(Regressions!Q163, 1), NA())</f>
        <v>#N/A</v>
      </c>
      <c r="P153" s="559" t="e">
        <f>IF(ISNUMBER(Regressions!R163),ROUND(Regressions!R163, 1), NA())</f>
        <v>#N/A</v>
      </c>
      <c r="Q153" s="565" t="e">
        <f>IF(ISNUMBER(Regressions!S163),ROUND(Regressions!S163, 1), NA())</f>
        <v>#N/A</v>
      </c>
      <c r="R153" s="561" t="e">
        <f>IF(ISNUMBER(Regressions!T163),ROUND(Regressions!T163, 1), NA())</f>
        <v>#N/A</v>
      </c>
      <c r="S153" s="562" t="e">
        <f>IF(ISNUMBER(Regressions!U163),ROUND(Regressions!U163, 1), NA())</f>
        <v>#N/A</v>
      </c>
    </row>
    <row r="154" spans="1:19" hidden="1" x14ac:dyDescent="0.25">
      <c r="A154" s="539" t="str">
        <f>+Introduction!$C$7</f>
        <v>South Sudan</v>
      </c>
      <c r="B154" s="540">
        <f>IF(ISBLANK(Regressions!B164), " ", Regressions!B164)</f>
        <v>2026</v>
      </c>
      <c r="C154" s="539" t="str">
        <f>HLOOKUP(Introduction!$G$4,nametranslations,28,FALSE)</f>
        <v>Primary</v>
      </c>
      <c r="D154" s="542" t="str">
        <f>IF(ISBLANK(Regressions!D164), " ", Regressions!D164)</f>
        <v xml:space="preserve"> </v>
      </c>
      <c r="E154" s="543">
        <f>IF(ISNUMBER(Regressions!E164),ROUND(Regressions!E164, 1), NA())</f>
        <v>87.8</v>
      </c>
      <c r="F154" s="544">
        <f>IF(ISNUMBER(Regressions!F164),ROUND(Regressions!F164, 1), NA())</f>
        <v>64</v>
      </c>
      <c r="G154" s="545" t="e">
        <f>IF(ISNUMBER(Regressions!G164),ROUND(Regressions!G164, 1), NA())</f>
        <v>#N/A</v>
      </c>
      <c r="H154" s="546" t="e">
        <f>IF(ISNUMBER(Regressions!H164),ROUND(Regressions!H164, 1), NA())</f>
        <v>#N/A</v>
      </c>
      <c r="I154" s="547">
        <f>IF(ISNUMBER(Regressions!I164),ROUND(Regressions!I164, 1), NA())</f>
        <v>36</v>
      </c>
      <c r="J154" s="548">
        <f>IF(ISNUMBER(Regressions!K164),ROUND(Regressions!K164, 1), NA())</f>
        <v>66.099999999999994</v>
      </c>
      <c r="K154" s="544" t="e">
        <f>IF(ISNUMBER(Regressions!L164),ROUND(Regressions!L164, 1), NA())</f>
        <v>#N/A</v>
      </c>
      <c r="L154" s="549" t="e">
        <f>IF(ISNUMBER(Regressions!M164),ROUND(Regressions!M164, 1), NA())</f>
        <v>#N/A</v>
      </c>
      <c r="M154" s="546" t="e">
        <f>IF(ISNUMBER(Regressions!N164),ROUND(Regressions!N164, 1), NA())</f>
        <v>#N/A</v>
      </c>
      <c r="N154" s="547">
        <f>IF(ISNUMBER(Regressions!O164),ROUND(Regressions!O164, 1), NA())</f>
        <v>33.9</v>
      </c>
      <c r="O154" s="548" t="e">
        <f>IF(ISNUMBER(Regressions!Q164),ROUND(Regressions!Q164, 1), NA())</f>
        <v>#N/A</v>
      </c>
      <c r="P154" s="544" t="e">
        <f>IF(ISNUMBER(Regressions!R164),ROUND(Regressions!R164, 1), NA())</f>
        <v>#N/A</v>
      </c>
      <c r="Q154" s="550" t="e">
        <f>IF(ISNUMBER(Regressions!S164),ROUND(Regressions!S164, 1), NA())</f>
        <v>#N/A</v>
      </c>
      <c r="R154" s="546" t="e">
        <f>IF(ISNUMBER(Regressions!T164),ROUND(Regressions!T164, 1), NA())</f>
        <v>#N/A</v>
      </c>
      <c r="S154" s="547" t="e">
        <f>IF(ISNUMBER(Regressions!U164),ROUND(Regressions!U164, 1), NA())</f>
        <v>#N/A</v>
      </c>
    </row>
    <row r="155" spans="1:19" hidden="1" x14ac:dyDescent="0.25">
      <c r="A155" s="539" t="str">
        <f>+Introduction!$C$7</f>
        <v>South Sudan</v>
      </c>
      <c r="B155" s="540">
        <f>IF(ISBLANK(Regressions!B165), " ", Regressions!B165)</f>
        <v>2027</v>
      </c>
      <c r="C155" s="539" t="str">
        <f>HLOOKUP(Introduction!$G$4,nametranslations,28,FALSE)</f>
        <v>Primary</v>
      </c>
      <c r="D155" s="542" t="str">
        <f>IF(ISBLANK(Regressions!D165), " ", Regressions!D165)</f>
        <v xml:space="preserve"> </v>
      </c>
      <c r="E155" s="543">
        <f>IF(ISNUMBER(Regressions!E165),ROUND(Regressions!E165, 1), NA())</f>
        <v>87.8</v>
      </c>
      <c r="F155" s="544">
        <f>IF(ISNUMBER(Regressions!F165),ROUND(Regressions!F165, 1), NA())</f>
        <v>64</v>
      </c>
      <c r="G155" s="545" t="e">
        <f>IF(ISNUMBER(Regressions!G165),ROUND(Regressions!G165, 1), NA())</f>
        <v>#N/A</v>
      </c>
      <c r="H155" s="546" t="e">
        <f>IF(ISNUMBER(Regressions!H165),ROUND(Regressions!H165, 1), NA())</f>
        <v>#N/A</v>
      </c>
      <c r="I155" s="547">
        <f>IF(ISNUMBER(Regressions!I165),ROUND(Regressions!I165, 1), NA())</f>
        <v>36</v>
      </c>
      <c r="J155" s="548">
        <f>IF(ISNUMBER(Regressions!K165),ROUND(Regressions!K165, 1), NA())</f>
        <v>66.099999999999994</v>
      </c>
      <c r="K155" s="544" t="e">
        <f>IF(ISNUMBER(Regressions!L165),ROUND(Regressions!L165, 1), NA())</f>
        <v>#N/A</v>
      </c>
      <c r="L155" s="549" t="e">
        <f>IF(ISNUMBER(Regressions!M165),ROUND(Regressions!M165, 1), NA())</f>
        <v>#N/A</v>
      </c>
      <c r="M155" s="546" t="e">
        <f>IF(ISNUMBER(Regressions!N165),ROUND(Regressions!N165, 1), NA())</f>
        <v>#N/A</v>
      </c>
      <c r="N155" s="547">
        <f>IF(ISNUMBER(Regressions!O165),ROUND(Regressions!O165, 1), NA())</f>
        <v>33.9</v>
      </c>
      <c r="O155" s="548" t="e">
        <f>IF(ISNUMBER(Regressions!Q165),ROUND(Regressions!Q165, 1), NA())</f>
        <v>#N/A</v>
      </c>
      <c r="P155" s="544" t="e">
        <f>IF(ISNUMBER(Regressions!R165),ROUND(Regressions!R165, 1), NA())</f>
        <v>#N/A</v>
      </c>
      <c r="Q155" s="550" t="e">
        <f>IF(ISNUMBER(Regressions!S165),ROUND(Regressions!S165, 1), NA())</f>
        <v>#N/A</v>
      </c>
      <c r="R155" s="546" t="e">
        <f>IF(ISNUMBER(Regressions!T165),ROUND(Regressions!T165, 1), NA())</f>
        <v>#N/A</v>
      </c>
      <c r="S155" s="547" t="e">
        <f>IF(ISNUMBER(Regressions!U165),ROUND(Regressions!U165, 1), NA())</f>
        <v>#N/A</v>
      </c>
    </row>
    <row r="156" spans="1:19" hidden="1" x14ac:dyDescent="0.25">
      <c r="A156" s="539" t="str">
        <f>+Introduction!$C$7</f>
        <v>South Sudan</v>
      </c>
      <c r="B156" s="540">
        <f>IF(ISBLANK(Regressions!B166), " ", Regressions!B166)</f>
        <v>2028</v>
      </c>
      <c r="C156" s="539" t="str">
        <f>HLOOKUP(Introduction!$G$4,nametranslations,28,FALSE)</f>
        <v>Primary</v>
      </c>
      <c r="D156" s="542" t="str">
        <f>IF(ISBLANK(Regressions!D166), " ", Regressions!D166)</f>
        <v xml:space="preserve"> </v>
      </c>
      <c r="E156" s="543">
        <f>IF(ISNUMBER(Regressions!E166),ROUND(Regressions!E166, 1), NA())</f>
        <v>87.8</v>
      </c>
      <c r="F156" s="544">
        <f>IF(ISNUMBER(Regressions!F166),ROUND(Regressions!F166, 1), NA())</f>
        <v>64</v>
      </c>
      <c r="G156" s="545" t="e">
        <f>IF(ISNUMBER(Regressions!G166),ROUND(Regressions!G166, 1), NA())</f>
        <v>#N/A</v>
      </c>
      <c r="H156" s="546" t="e">
        <f>IF(ISNUMBER(Regressions!H166),ROUND(Regressions!H166, 1), NA())</f>
        <v>#N/A</v>
      </c>
      <c r="I156" s="547">
        <f>IF(ISNUMBER(Regressions!I166),ROUND(Regressions!I166, 1), NA())</f>
        <v>36</v>
      </c>
      <c r="J156" s="548">
        <f>IF(ISNUMBER(Regressions!K166),ROUND(Regressions!K166, 1), NA())</f>
        <v>66.099999999999994</v>
      </c>
      <c r="K156" s="544" t="e">
        <f>IF(ISNUMBER(Regressions!L166),ROUND(Regressions!L166, 1), NA())</f>
        <v>#N/A</v>
      </c>
      <c r="L156" s="549" t="e">
        <f>IF(ISNUMBER(Regressions!M166),ROUND(Regressions!M166, 1), NA())</f>
        <v>#N/A</v>
      </c>
      <c r="M156" s="546" t="e">
        <f>IF(ISNUMBER(Regressions!N166),ROUND(Regressions!N166, 1), NA())</f>
        <v>#N/A</v>
      </c>
      <c r="N156" s="547">
        <f>IF(ISNUMBER(Regressions!O166),ROUND(Regressions!O166, 1), NA())</f>
        <v>33.9</v>
      </c>
      <c r="O156" s="548" t="e">
        <f>IF(ISNUMBER(Regressions!Q166),ROUND(Regressions!Q166, 1), NA())</f>
        <v>#N/A</v>
      </c>
      <c r="P156" s="544" t="e">
        <f>IF(ISNUMBER(Regressions!R166),ROUND(Regressions!R166, 1), NA())</f>
        <v>#N/A</v>
      </c>
      <c r="Q156" s="550" t="e">
        <f>IF(ISNUMBER(Regressions!S166),ROUND(Regressions!S166, 1), NA())</f>
        <v>#N/A</v>
      </c>
      <c r="R156" s="546" t="e">
        <f>IF(ISNUMBER(Regressions!T166),ROUND(Regressions!T166, 1), NA())</f>
        <v>#N/A</v>
      </c>
      <c r="S156" s="547" t="e">
        <f>IF(ISNUMBER(Regressions!U166),ROUND(Regressions!U166, 1), NA())</f>
        <v>#N/A</v>
      </c>
    </row>
    <row r="157" spans="1:19" hidden="1" x14ac:dyDescent="0.25">
      <c r="A157" s="539" t="str">
        <f>+Introduction!$C$7</f>
        <v>South Sudan</v>
      </c>
      <c r="B157" s="540">
        <f>IF(ISBLANK(Regressions!B167), " ", Regressions!B167)</f>
        <v>2029</v>
      </c>
      <c r="C157" s="539" t="str">
        <f>HLOOKUP(Introduction!$G$4,nametranslations,28,FALSE)</f>
        <v>Primary</v>
      </c>
      <c r="D157" s="542" t="str">
        <f>IF(ISBLANK(Regressions!D167), " ", Regressions!D167)</f>
        <v xml:space="preserve"> </v>
      </c>
      <c r="E157" s="543">
        <f>IF(ISNUMBER(Regressions!E167),ROUND(Regressions!E167, 1), NA())</f>
        <v>87.8</v>
      </c>
      <c r="F157" s="544">
        <f>IF(ISNUMBER(Regressions!F167),ROUND(Regressions!F167, 1), NA())</f>
        <v>64</v>
      </c>
      <c r="G157" s="545" t="e">
        <f>IF(ISNUMBER(Regressions!G167),ROUND(Regressions!G167, 1), NA())</f>
        <v>#N/A</v>
      </c>
      <c r="H157" s="546" t="e">
        <f>IF(ISNUMBER(Regressions!H167),ROUND(Regressions!H167, 1), NA())</f>
        <v>#N/A</v>
      </c>
      <c r="I157" s="547">
        <f>IF(ISNUMBER(Regressions!I167),ROUND(Regressions!I167, 1), NA())</f>
        <v>36</v>
      </c>
      <c r="J157" s="548">
        <f>IF(ISNUMBER(Regressions!K167),ROUND(Regressions!K167, 1), NA())</f>
        <v>66.099999999999994</v>
      </c>
      <c r="K157" s="544" t="e">
        <f>IF(ISNUMBER(Regressions!L167),ROUND(Regressions!L167, 1), NA())</f>
        <v>#N/A</v>
      </c>
      <c r="L157" s="549" t="e">
        <f>IF(ISNUMBER(Regressions!M167),ROUND(Regressions!M167, 1), NA())</f>
        <v>#N/A</v>
      </c>
      <c r="M157" s="546" t="e">
        <f>IF(ISNUMBER(Regressions!N167),ROUND(Regressions!N167, 1), NA())</f>
        <v>#N/A</v>
      </c>
      <c r="N157" s="547">
        <f>IF(ISNUMBER(Regressions!O167),ROUND(Regressions!O167, 1), NA())</f>
        <v>33.9</v>
      </c>
      <c r="O157" s="548" t="e">
        <f>IF(ISNUMBER(Regressions!Q167),ROUND(Regressions!Q167, 1), NA())</f>
        <v>#N/A</v>
      </c>
      <c r="P157" s="544" t="e">
        <f>IF(ISNUMBER(Regressions!R167),ROUND(Regressions!R167, 1), NA())</f>
        <v>#N/A</v>
      </c>
      <c r="Q157" s="550" t="e">
        <f>IF(ISNUMBER(Regressions!S167),ROUND(Regressions!S167, 1), NA())</f>
        <v>#N/A</v>
      </c>
      <c r="R157" s="546" t="e">
        <f>IF(ISNUMBER(Regressions!T167),ROUND(Regressions!T167, 1), NA())</f>
        <v>#N/A</v>
      </c>
      <c r="S157" s="547" t="e">
        <f>IF(ISNUMBER(Regressions!U167),ROUND(Regressions!U167, 1), NA())</f>
        <v>#N/A</v>
      </c>
    </row>
    <row r="158" spans="1:19" hidden="1" x14ac:dyDescent="0.25">
      <c r="A158" s="539" t="str">
        <f>+Introduction!$C$7</f>
        <v>South Sudan</v>
      </c>
      <c r="B158" s="540">
        <f>IF(ISBLANK(Regressions!B168), " ", Regressions!B168)</f>
        <v>2030</v>
      </c>
      <c r="C158" s="539" t="str">
        <f>HLOOKUP(Introduction!$G$4,nametranslations,28,FALSE)</f>
        <v>Primary</v>
      </c>
      <c r="D158" s="542" t="str">
        <f>IF(ISBLANK(Regressions!D168), " ", Regressions!D168)</f>
        <v xml:space="preserve"> </v>
      </c>
      <c r="E158" s="543" t="e">
        <f>IF(ISNUMBER(Regressions!E168),ROUND(Regressions!E168, 1), NA())</f>
        <v>#N/A</v>
      </c>
      <c r="F158" s="544" t="e">
        <f>IF(ISNUMBER(Regressions!F168),ROUND(Regressions!F168, 1), NA())</f>
        <v>#N/A</v>
      </c>
      <c r="G158" s="545" t="e">
        <f>IF(ISNUMBER(Regressions!G168),ROUND(Regressions!G168, 1), NA())</f>
        <v>#N/A</v>
      </c>
      <c r="H158" s="546" t="e">
        <f>IF(ISNUMBER(Regressions!H168),ROUND(Regressions!H168, 1), NA())</f>
        <v>#N/A</v>
      </c>
      <c r="I158" s="547" t="e">
        <f>IF(ISNUMBER(Regressions!I168),ROUND(Regressions!I168, 1), NA())</f>
        <v>#N/A</v>
      </c>
      <c r="J158" s="548" t="e">
        <f>IF(ISNUMBER(Regressions!K168),ROUND(Regressions!K168, 1), NA())</f>
        <v>#N/A</v>
      </c>
      <c r="K158" s="544" t="e">
        <f>IF(ISNUMBER(Regressions!L168),ROUND(Regressions!L168, 1), NA())</f>
        <v>#N/A</v>
      </c>
      <c r="L158" s="549" t="e">
        <f>IF(ISNUMBER(Regressions!M168),ROUND(Regressions!M168, 1), NA())</f>
        <v>#N/A</v>
      </c>
      <c r="M158" s="546" t="e">
        <f>IF(ISNUMBER(Regressions!N168),ROUND(Regressions!N168, 1), NA())</f>
        <v>#N/A</v>
      </c>
      <c r="N158" s="547" t="e">
        <f>IF(ISNUMBER(Regressions!O168),ROUND(Regressions!O168, 1), NA())</f>
        <v>#N/A</v>
      </c>
      <c r="O158" s="548" t="e">
        <f>IF(ISNUMBER(Regressions!Q168),ROUND(Regressions!Q168, 1), NA())</f>
        <v>#N/A</v>
      </c>
      <c r="P158" s="544" t="e">
        <f>IF(ISNUMBER(Regressions!R168),ROUND(Regressions!R168, 1), NA())</f>
        <v>#N/A</v>
      </c>
      <c r="Q158" s="550" t="e">
        <f>IF(ISNUMBER(Regressions!S168),ROUND(Regressions!S168, 1), NA())</f>
        <v>#N/A</v>
      </c>
      <c r="R158" s="546" t="e">
        <f>IF(ISNUMBER(Regressions!T168),ROUND(Regressions!T168, 1), NA())</f>
        <v>#N/A</v>
      </c>
      <c r="S158" s="547" t="e">
        <f>IF(ISNUMBER(Regressions!U168),ROUND(Regressions!U168, 1), NA())</f>
        <v>#N/A</v>
      </c>
    </row>
    <row r="159" spans="1:19" x14ac:dyDescent="0.25">
      <c r="A159" s="539" t="str">
        <f>+Introduction!$C$7</f>
        <v>South Sudan</v>
      </c>
      <c r="B159" s="540">
        <f>IF(ISBLANK(Regressions!B169), " ", Regressions!B169)</f>
        <v>2000</v>
      </c>
      <c r="C159" s="539" t="str">
        <f>HLOOKUP(Introduction!$G$4,nametranslations,29,FALSE)</f>
        <v>Secondary</v>
      </c>
      <c r="D159" s="542" t="str">
        <f>IF(ISBLANK(Regressions!D169), " ", Regressions!D169)</f>
        <v xml:space="preserve"> </v>
      </c>
      <c r="E159" s="543" t="e">
        <f>IF(ISNUMBER(Regressions!E169),ROUND(Regressions!E169, 1), NA())</f>
        <v>#N/A</v>
      </c>
      <c r="F159" s="544" t="e">
        <f>IF(ISNUMBER(Regressions!F169),ROUND(Regressions!F169, 1), NA())</f>
        <v>#N/A</v>
      </c>
      <c r="G159" s="545" t="e">
        <f>IF(ISNUMBER(Regressions!G169),ROUND(Regressions!G169, 1), NA())</f>
        <v>#N/A</v>
      </c>
      <c r="H159" s="546" t="e">
        <f>IF(ISNUMBER(Regressions!H169),ROUND(Regressions!H169, 1), NA())</f>
        <v>#N/A</v>
      </c>
      <c r="I159" s="547" t="e">
        <f>IF(ISNUMBER(Regressions!I169),ROUND(Regressions!I169, 1), NA())</f>
        <v>#N/A</v>
      </c>
      <c r="J159" s="548" t="e">
        <f>IF(ISNUMBER(Regressions!K169),ROUND(Regressions!K169, 1), NA())</f>
        <v>#N/A</v>
      </c>
      <c r="K159" s="544" t="e">
        <f>IF(ISNUMBER(Regressions!L169),ROUND(Regressions!L169, 1), NA())</f>
        <v>#N/A</v>
      </c>
      <c r="L159" s="549" t="e">
        <f>IF(ISNUMBER(Regressions!M169),ROUND(Regressions!M169, 1), NA())</f>
        <v>#N/A</v>
      </c>
      <c r="M159" s="546" t="e">
        <f>IF(ISNUMBER(Regressions!N169),ROUND(Regressions!N169, 1), NA())</f>
        <v>#N/A</v>
      </c>
      <c r="N159" s="547" t="e">
        <f>IF(ISNUMBER(Regressions!O169),ROUND(Regressions!O169, 1), NA())</f>
        <v>#N/A</v>
      </c>
      <c r="O159" s="548" t="e">
        <f>IF(ISNUMBER(Regressions!Q169),ROUND(Regressions!Q169, 1), NA())</f>
        <v>#N/A</v>
      </c>
      <c r="P159" s="544" t="e">
        <f>IF(ISNUMBER(Regressions!R169),ROUND(Regressions!R169, 1), NA())</f>
        <v>#N/A</v>
      </c>
      <c r="Q159" s="550" t="e">
        <f>IF(ISNUMBER(Regressions!S169),ROUND(Regressions!S169, 1), NA())</f>
        <v>#N/A</v>
      </c>
      <c r="R159" s="546" t="e">
        <f>IF(ISNUMBER(Regressions!T169),ROUND(Regressions!T169, 1), NA())</f>
        <v>#N/A</v>
      </c>
      <c r="S159" s="547" t="e">
        <f>IF(ISNUMBER(Regressions!U169),ROUND(Regressions!U169, 1), NA())</f>
        <v>#N/A</v>
      </c>
    </row>
    <row r="160" spans="1:19" x14ac:dyDescent="0.25">
      <c r="A160" s="539" t="str">
        <f>+Introduction!$C$7</f>
        <v>South Sudan</v>
      </c>
      <c r="B160" s="540">
        <f>IF(ISBLANK(Regressions!B170), " ", Regressions!B170)</f>
        <v>2001</v>
      </c>
      <c r="C160" s="539" t="str">
        <f>HLOOKUP(Introduction!$G$4,nametranslations,29,FALSE)</f>
        <v>Secondary</v>
      </c>
      <c r="D160" s="542" t="str">
        <f>IF(ISBLANK(Regressions!D170), " ", Regressions!D170)</f>
        <v xml:space="preserve"> </v>
      </c>
      <c r="E160" s="543" t="e">
        <f>IF(ISNUMBER(Regressions!E170),ROUND(Regressions!E170, 1), NA())</f>
        <v>#N/A</v>
      </c>
      <c r="F160" s="544" t="e">
        <f>IF(ISNUMBER(Regressions!F170),ROUND(Regressions!F170, 1), NA())</f>
        <v>#N/A</v>
      </c>
      <c r="G160" s="545" t="e">
        <f>IF(ISNUMBER(Regressions!G170),ROUND(Regressions!G170, 1), NA())</f>
        <v>#N/A</v>
      </c>
      <c r="H160" s="546" t="e">
        <f>IF(ISNUMBER(Regressions!H170),ROUND(Regressions!H170, 1), NA())</f>
        <v>#N/A</v>
      </c>
      <c r="I160" s="547" t="e">
        <f>IF(ISNUMBER(Regressions!I170),ROUND(Regressions!I170, 1), NA())</f>
        <v>#N/A</v>
      </c>
      <c r="J160" s="548" t="e">
        <f>IF(ISNUMBER(Regressions!K170),ROUND(Regressions!K170, 1), NA())</f>
        <v>#N/A</v>
      </c>
      <c r="K160" s="544" t="e">
        <f>IF(ISNUMBER(Regressions!L170),ROUND(Regressions!L170, 1), NA())</f>
        <v>#N/A</v>
      </c>
      <c r="L160" s="549" t="e">
        <f>IF(ISNUMBER(Regressions!M170),ROUND(Regressions!M170, 1), NA())</f>
        <v>#N/A</v>
      </c>
      <c r="M160" s="546" t="e">
        <f>IF(ISNUMBER(Regressions!N170),ROUND(Regressions!N170, 1), NA())</f>
        <v>#N/A</v>
      </c>
      <c r="N160" s="547" t="e">
        <f>IF(ISNUMBER(Regressions!O170),ROUND(Regressions!O170, 1), NA())</f>
        <v>#N/A</v>
      </c>
      <c r="O160" s="548" t="e">
        <f>IF(ISNUMBER(Regressions!Q170),ROUND(Regressions!Q170, 1), NA())</f>
        <v>#N/A</v>
      </c>
      <c r="P160" s="544" t="e">
        <f>IF(ISNUMBER(Regressions!R170),ROUND(Regressions!R170, 1), NA())</f>
        <v>#N/A</v>
      </c>
      <c r="Q160" s="550" t="e">
        <f>IF(ISNUMBER(Regressions!S170),ROUND(Regressions!S170, 1), NA())</f>
        <v>#N/A</v>
      </c>
      <c r="R160" s="546" t="e">
        <f>IF(ISNUMBER(Regressions!T170),ROUND(Regressions!T170, 1), NA())</f>
        <v>#N/A</v>
      </c>
      <c r="S160" s="547" t="e">
        <f>IF(ISNUMBER(Regressions!U170),ROUND(Regressions!U170, 1), NA())</f>
        <v>#N/A</v>
      </c>
    </row>
    <row r="161" spans="1:19" x14ac:dyDescent="0.25">
      <c r="A161" s="539" t="str">
        <f>+Introduction!$C$7</f>
        <v>South Sudan</v>
      </c>
      <c r="B161" s="540">
        <f>IF(ISBLANK(Regressions!B171), " ", Regressions!B171)</f>
        <v>2002</v>
      </c>
      <c r="C161" s="539" t="str">
        <f>HLOOKUP(Introduction!$G$4,nametranslations,29,FALSE)</f>
        <v>Secondary</v>
      </c>
      <c r="D161" s="542" t="str">
        <f>IF(ISBLANK(Regressions!D171), " ", Regressions!D171)</f>
        <v xml:space="preserve"> </v>
      </c>
      <c r="E161" s="543" t="e">
        <f>IF(ISNUMBER(Regressions!E171),ROUND(Regressions!E171, 1), NA())</f>
        <v>#N/A</v>
      </c>
      <c r="F161" s="544" t="e">
        <f>IF(ISNUMBER(Regressions!F171),ROUND(Regressions!F171, 1), NA())</f>
        <v>#N/A</v>
      </c>
      <c r="G161" s="545" t="e">
        <f>IF(ISNUMBER(Regressions!G171),ROUND(Regressions!G171, 1), NA())</f>
        <v>#N/A</v>
      </c>
      <c r="H161" s="546" t="e">
        <f>IF(ISNUMBER(Regressions!H171),ROUND(Regressions!H171, 1), NA())</f>
        <v>#N/A</v>
      </c>
      <c r="I161" s="547" t="e">
        <f>IF(ISNUMBER(Regressions!I171),ROUND(Regressions!I171, 1), NA())</f>
        <v>#N/A</v>
      </c>
      <c r="J161" s="548" t="e">
        <f>IF(ISNUMBER(Regressions!K171),ROUND(Regressions!K171, 1), NA())</f>
        <v>#N/A</v>
      </c>
      <c r="K161" s="544" t="e">
        <f>IF(ISNUMBER(Regressions!L171),ROUND(Regressions!L171, 1), NA())</f>
        <v>#N/A</v>
      </c>
      <c r="L161" s="549" t="e">
        <f>IF(ISNUMBER(Regressions!M171),ROUND(Regressions!M171, 1), NA())</f>
        <v>#N/A</v>
      </c>
      <c r="M161" s="546" t="e">
        <f>IF(ISNUMBER(Regressions!N171),ROUND(Regressions!N171, 1), NA())</f>
        <v>#N/A</v>
      </c>
      <c r="N161" s="547" t="e">
        <f>IF(ISNUMBER(Regressions!O171),ROUND(Regressions!O171, 1), NA())</f>
        <v>#N/A</v>
      </c>
      <c r="O161" s="548" t="e">
        <f>IF(ISNUMBER(Regressions!Q171),ROUND(Regressions!Q171, 1), NA())</f>
        <v>#N/A</v>
      </c>
      <c r="P161" s="544" t="e">
        <f>IF(ISNUMBER(Regressions!R171),ROUND(Regressions!R171, 1), NA())</f>
        <v>#N/A</v>
      </c>
      <c r="Q161" s="550" t="e">
        <f>IF(ISNUMBER(Regressions!S171),ROUND(Regressions!S171, 1), NA())</f>
        <v>#N/A</v>
      </c>
      <c r="R161" s="546" t="e">
        <f>IF(ISNUMBER(Regressions!T171),ROUND(Regressions!T171, 1), NA())</f>
        <v>#N/A</v>
      </c>
      <c r="S161" s="547" t="e">
        <f>IF(ISNUMBER(Regressions!U171),ROUND(Regressions!U171, 1), NA())</f>
        <v>#N/A</v>
      </c>
    </row>
    <row r="162" spans="1:19" x14ac:dyDescent="0.25">
      <c r="A162" s="539" t="str">
        <f>+Introduction!$C$7</f>
        <v>South Sudan</v>
      </c>
      <c r="B162" s="540">
        <f>IF(ISBLANK(Regressions!B172), " ", Regressions!B172)</f>
        <v>2003</v>
      </c>
      <c r="C162" s="539" t="str">
        <f>HLOOKUP(Introduction!$G$4,nametranslations,29,FALSE)</f>
        <v>Secondary</v>
      </c>
      <c r="D162" s="542" t="str">
        <f>IF(ISBLANK(Regressions!D172), " ", Regressions!D172)</f>
        <v xml:space="preserve"> </v>
      </c>
      <c r="E162" s="543" t="e">
        <f>IF(ISNUMBER(Regressions!E172),ROUND(Regressions!E172, 1), NA())</f>
        <v>#N/A</v>
      </c>
      <c r="F162" s="544" t="e">
        <f>IF(ISNUMBER(Regressions!F172),ROUND(Regressions!F172, 1), NA())</f>
        <v>#N/A</v>
      </c>
      <c r="G162" s="545" t="e">
        <f>IF(ISNUMBER(Regressions!G172),ROUND(Regressions!G172, 1), NA())</f>
        <v>#N/A</v>
      </c>
      <c r="H162" s="546" t="e">
        <f>IF(ISNUMBER(Regressions!H172),ROUND(Regressions!H172, 1), NA())</f>
        <v>#N/A</v>
      </c>
      <c r="I162" s="547" t="e">
        <f>IF(ISNUMBER(Regressions!I172),ROUND(Regressions!I172, 1), NA())</f>
        <v>#N/A</v>
      </c>
      <c r="J162" s="548" t="e">
        <f>IF(ISNUMBER(Regressions!K172),ROUND(Regressions!K172, 1), NA())</f>
        <v>#N/A</v>
      </c>
      <c r="K162" s="544" t="e">
        <f>IF(ISNUMBER(Regressions!L172),ROUND(Regressions!L172, 1), NA())</f>
        <v>#N/A</v>
      </c>
      <c r="L162" s="549" t="e">
        <f>IF(ISNUMBER(Regressions!M172),ROUND(Regressions!M172, 1), NA())</f>
        <v>#N/A</v>
      </c>
      <c r="M162" s="546" t="e">
        <f>IF(ISNUMBER(Regressions!N172),ROUND(Regressions!N172, 1), NA())</f>
        <v>#N/A</v>
      </c>
      <c r="N162" s="547" t="e">
        <f>IF(ISNUMBER(Regressions!O172),ROUND(Regressions!O172, 1), NA())</f>
        <v>#N/A</v>
      </c>
      <c r="O162" s="548" t="e">
        <f>IF(ISNUMBER(Regressions!Q172),ROUND(Regressions!Q172, 1), NA())</f>
        <v>#N/A</v>
      </c>
      <c r="P162" s="544" t="e">
        <f>IF(ISNUMBER(Regressions!R172),ROUND(Regressions!R172, 1), NA())</f>
        <v>#N/A</v>
      </c>
      <c r="Q162" s="550" t="e">
        <f>IF(ISNUMBER(Regressions!S172),ROUND(Regressions!S172, 1), NA())</f>
        <v>#N/A</v>
      </c>
      <c r="R162" s="546" t="e">
        <f>IF(ISNUMBER(Regressions!T172),ROUND(Regressions!T172, 1), NA())</f>
        <v>#N/A</v>
      </c>
      <c r="S162" s="547" t="e">
        <f>IF(ISNUMBER(Regressions!U172),ROUND(Regressions!U172, 1), NA())</f>
        <v>#N/A</v>
      </c>
    </row>
    <row r="163" spans="1:19" x14ac:dyDescent="0.25">
      <c r="A163" s="539" t="str">
        <f>+Introduction!$C$7</f>
        <v>South Sudan</v>
      </c>
      <c r="B163" s="540">
        <f>IF(ISBLANK(Regressions!B173), " ", Regressions!B173)</f>
        <v>2004</v>
      </c>
      <c r="C163" s="539" t="str">
        <f>HLOOKUP(Introduction!$G$4,nametranslations,29,FALSE)</f>
        <v>Secondary</v>
      </c>
      <c r="D163" s="542" t="str">
        <f>IF(ISBLANK(Regressions!D173), " ", Regressions!D173)</f>
        <v xml:space="preserve"> </v>
      </c>
      <c r="E163" s="543" t="e">
        <f>IF(ISNUMBER(Regressions!E173),ROUND(Regressions!E173, 1), NA())</f>
        <v>#N/A</v>
      </c>
      <c r="F163" s="544" t="e">
        <f>IF(ISNUMBER(Regressions!F173),ROUND(Regressions!F173, 1), NA())</f>
        <v>#N/A</v>
      </c>
      <c r="G163" s="545" t="e">
        <f>IF(ISNUMBER(Regressions!G173),ROUND(Regressions!G173, 1), NA())</f>
        <v>#N/A</v>
      </c>
      <c r="H163" s="546" t="e">
        <f>IF(ISNUMBER(Regressions!H173),ROUND(Regressions!H173, 1), NA())</f>
        <v>#N/A</v>
      </c>
      <c r="I163" s="547" t="e">
        <f>IF(ISNUMBER(Regressions!I173),ROUND(Regressions!I173, 1), NA())</f>
        <v>#N/A</v>
      </c>
      <c r="J163" s="548" t="e">
        <f>IF(ISNUMBER(Regressions!K173),ROUND(Regressions!K173, 1), NA())</f>
        <v>#N/A</v>
      </c>
      <c r="K163" s="544" t="e">
        <f>IF(ISNUMBER(Regressions!L173),ROUND(Regressions!L173, 1), NA())</f>
        <v>#N/A</v>
      </c>
      <c r="L163" s="549" t="e">
        <f>IF(ISNUMBER(Regressions!M173),ROUND(Regressions!M173, 1), NA())</f>
        <v>#N/A</v>
      </c>
      <c r="M163" s="546" t="e">
        <f>IF(ISNUMBER(Regressions!N173),ROUND(Regressions!N173, 1), NA())</f>
        <v>#N/A</v>
      </c>
      <c r="N163" s="547" t="e">
        <f>IF(ISNUMBER(Regressions!O173),ROUND(Regressions!O173, 1), NA())</f>
        <v>#N/A</v>
      </c>
      <c r="O163" s="548" t="e">
        <f>IF(ISNUMBER(Regressions!Q173),ROUND(Regressions!Q173, 1), NA())</f>
        <v>#N/A</v>
      </c>
      <c r="P163" s="544" t="e">
        <f>IF(ISNUMBER(Regressions!R173),ROUND(Regressions!R173, 1), NA())</f>
        <v>#N/A</v>
      </c>
      <c r="Q163" s="550" t="e">
        <f>IF(ISNUMBER(Regressions!S173),ROUND(Regressions!S173, 1), NA())</f>
        <v>#N/A</v>
      </c>
      <c r="R163" s="546" t="e">
        <f>IF(ISNUMBER(Regressions!T173),ROUND(Regressions!T173, 1), NA())</f>
        <v>#N/A</v>
      </c>
      <c r="S163" s="547" t="e">
        <f>IF(ISNUMBER(Regressions!U173),ROUND(Regressions!U173, 1), NA())</f>
        <v>#N/A</v>
      </c>
    </row>
    <row r="164" spans="1:19" x14ac:dyDescent="0.25">
      <c r="A164" s="539" t="str">
        <f>+Introduction!$C$7</f>
        <v>South Sudan</v>
      </c>
      <c r="B164" s="540">
        <f>IF(ISBLANK(Regressions!B174), " ", Regressions!B174)</f>
        <v>2005</v>
      </c>
      <c r="C164" s="539" t="str">
        <f>HLOOKUP(Introduction!$G$4,nametranslations,29,FALSE)</f>
        <v>Secondary</v>
      </c>
      <c r="D164" s="542" t="str">
        <f>IF(ISBLANK(Regressions!D174), " ", Regressions!D174)</f>
        <v xml:space="preserve"> </v>
      </c>
      <c r="E164" s="543" t="e">
        <f>IF(ISNUMBER(Regressions!E174),ROUND(Regressions!E174, 1), NA())</f>
        <v>#N/A</v>
      </c>
      <c r="F164" s="544" t="e">
        <f>IF(ISNUMBER(Regressions!F174),ROUND(Regressions!F174, 1), NA())</f>
        <v>#N/A</v>
      </c>
      <c r="G164" s="545" t="e">
        <f>IF(ISNUMBER(Regressions!G174),ROUND(Regressions!G174, 1), NA())</f>
        <v>#N/A</v>
      </c>
      <c r="H164" s="546" t="e">
        <f>IF(ISNUMBER(Regressions!H174),ROUND(Regressions!H174, 1), NA())</f>
        <v>#N/A</v>
      </c>
      <c r="I164" s="547" t="e">
        <f>IF(ISNUMBER(Regressions!I174),ROUND(Regressions!I174, 1), NA())</f>
        <v>#N/A</v>
      </c>
      <c r="J164" s="548" t="e">
        <f>IF(ISNUMBER(Regressions!K174),ROUND(Regressions!K174, 1), NA())</f>
        <v>#N/A</v>
      </c>
      <c r="K164" s="544" t="e">
        <f>IF(ISNUMBER(Regressions!L174),ROUND(Regressions!L174, 1), NA())</f>
        <v>#N/A</v>
      </c>
      <c r="L164" s="549" t="e">
        <f>IF(ISNUMBER(Regressions!M174),ROUND(Regressions!M174, 1), NA())</f>
        <v>#N/A</v>
      </c>
      <c r="M164" s="546" t="e">
        <f>IF(ISNUMBER(Regressions!N174),ROUND(Regressions!N174, 1), NA())</f>
        <v>#N/A</v>
      </c>
      <c r="N164" s="547" t="e">
        <f>IF(ISNUMBER(Regressions!O174),ROUND(Regressions!O174, 1), NA())</f>
        <v>#N/A</v>
      </c>
      <c r="O164" s="548" t="e">
        <f>IF(ISNUMBER(Regressions!Q174),ROUND(Regressions!Q174, 1), NA())</f>
        <v>#N/A</v>
      </c>
      <c r="P164" s="544" t="e">
        <f>IF(ISNUMBER(Regressions!R174),ROUND(Regressions!R174, 1), NA())</f>
        <v>#N/A</v>
      </c>
      <c r="Q164" s="550" t="e">
        <f>IF(ISNUMBER(Regressions!S174),ROUND(Regressions!S174, 1), NA())</f>
        <v>#N/A</v>
      </c>
      <c r="R164" s="546" t="e">
        <f>IF(ISNUMBER(Regressions!T174),ROUND(Regressions!T174, 1), NA())</f>
        <v>#N/A</v>
      </c>
      <c r="S164" s="547" t="e">
        <f>IF(ISNUMBER(Regressions!U174),ROUND(Regressions!U174, 1), NA())</f>
        <v>#N/A</v>
      </c>
    </row>
    <row r="165" spans="1:19" x14ac:dyDescent="0.25">
      <c r="A165" s="539" t="str">
        <f>+Introduction!$C$7</f>
        <v>South Sudan</v>
      </c>
      <c r="B165" s="540">
        <f>IF(ISBLANK(Regressions!B175), " ", Regressions!B175)</f>
        <v>2006</v>
      </c>
      <c r="C165" s="539" t="str">
        <f>HLOOKUP(Introduction!$G$4,nametranslations,29,FALSE)</f>
        <v>Secondary</v>
      </c>
      <c r="D165" s="542" t="str">
        <f>IF(ISBLANK(Regressions!D175), " ", Regressions!D175)</f>
        <v xml:space="preserve"> </v>
      </c>
      <c r="E165" s="543" t="e">
        <f>IF(ISNUMBER(Regressions!E175),ROUND(Regressions!E175, 1), NA())</f>
        <v>#N/A</v>
      </c>
      <c r="F165" s="544" t="e">
        <f>IF(ISNUMBER(Regressions!F175),ROUND(Regressions!F175, 1), NA())</f>
        <v>#N/A</v>
      </c>
      <c r="G165" s="545" t="e">
        <f>IF(ISNUMBER(Regressions!G175),ROUND(Regressions!G175, 1), NA())</f>
        <v>#N/A</v>
      </c>
      <c r="H165" s="546" t="e">
        <f>IF(ISNUMBER(Regressions!H175),ROUND(Regressions!H175, 1), NA())</f>
        <v>#N/A</v>
      </c>
      <c r="I165" s="547" t="e">
        <f>IF(ISNUMBER(Regressions!I175),ROUND(Regressions!I175, 1), NA())</f>
        <v>#N/A</v>
      </c>
      <c r="J165" s="548" t="e">
        <f>IF(ISNUMBER(Regressions!K175),ROUND(Regressions!K175, 1), NA())</f>
        <v>#N/A</v>
      </c>
      <c r="K165" s="544" t="e">
        <f>IF(ISNUMBER(Regressions!L175),ROUND(Regressions!L175, 1), NA())</f>
        <v>#N/A</v>
      </c>
      <c r="L165" s="549" t="e">
        <f>IF(ISNUMBER(Regressions!M175),ROUND(Regressions!M175, 1), NA())</f>
        <v>#N/A</v>
      </c>
      <c r="M165" s="546" t="e">
        <f>IF(ISNUMBER(Regressions!N175),ROUND(Regressions!N175, 1), NA())</f>
        <v>#N/A</v>
      </c>
      <c r="N165" s="547" t="e">
        <f>IF(ISNUMBER(Regressions!O175),ROUND(Regressions!O175, 1), NA())</f>
        <v>#N/A</v>
      </c>
      <c r="O165" s="548" t="e">
        <f>IF(ISNUMBER(Regressions!Q175),ROUND(Regressions!Q175, 1), NA())</f>
        <v>#N/A</v>
      </c>
      <c r="P165" s="544" t="e">
        <f>IF(ISNUMBER(Regressions!R175),ROUND(Regressions!R175, 1), NA())</f>
        <v>#N/A</v>
      </c>
      <c r="Q165" s="550" t="e">
        <f>IF(ISNUMBER(Regressions!S175),ROUND(Regressions!S175, 1), NA())</f>
        <v>#N/A</v>
      </c>
      <c r="R165" s="546" t="e">
        <f>IF(ISNUMBER(Regressions!T175),ROUND(Regressions!T175, 1), NA())</f>
        <v>#N/A</v>
      </c>
      <c r="S165" s="547" t="e">
        <f>IF(ISNUMBER(Regressions!U175),ROUND(Regressions!U175, 1), NA())</f>
        <v>#N/A</v>
      </c>
    </row>
    <row r="166" spans="1:19" x14ac:dyDescent="0.25">
      <c r="A166" s="539" t="str">
        <f>+Introduction!$C$7</f>
        <v>South Sudan</v>
      </c>
      <c r="B166" s="540">
        <f>IF(ISBLANK(Regressions!B176), " ", Regressions!B176)</f>
        <v>2007</v>
      </c>
      <c r="C166" s="539" t="str">
        <f>HLOOKUP(Introduction!$G$4,nametranslations,29,FALSE)</f>
        <v>Secondary</v>
      </c>
      <c r="D166" s="542" t="str">
        <f>IF(ISBLANK(Regressions!D176), " ", Regressions!D176)</f>
        <v xml:space="preserve"> </v>
      </c>
      <c r="E166" s="543" t="e">
        <f>IF(ISNUMBER(Regressions!E176),ROUND(Regressions!E176, 1), NA())</f>
        <v>#N/A</v>
      </c>
      <c r="F166" s="544" t="e">
        <f>IF(ISNUMBER(Regressions!F176),ROUND(Regressions!F176, 1), NA())</f>
        <v>#N/A</v>
      </c>
      <c r="G166" s="545" t="e">
        <f>IF(ISNUMBER(Regressions!G176),ROUND(Regressions!G176, 1), NA())</f>
        <v>#N/A</v>
      </c>
      <c r="H166" s="546" t="e">
        <f>IF(ISNUMBER(Regressions!H176),ROUND(Regressions!H176, 1), NA())</f>
        <v>#N/A</v>
      </c>
      <c r="I166" s="547" t="e">
        <f>IF(ISNUMBER(Regressions!I176),ROUND(Regressions!I176, 1), NA())</f>
        <v>#N/A</v>
      </c>
      <c r="J166" s="548" t="e">
        <f>IF(ISNUMBER(Regressions!K176),ROUND(Regressions!K176, 1), NA())</f>
        <v>#N/A</v>
      </c>
      <c r="K166" s="544" t="e">
        <f>IF(ISNUMBER(Regressions!L176),ROUND(Regressions!L176, 1), NA())</f>
        <v>#N/A</v>
      </c>
      <c r="L166" s="549" t="e">
        <f>IF(ISNUMBER(Regressions!M176),ROUND(Regressions!M176, 1), NA())</f>
        <v>#N/A</v>
      </c>
      <c r="M166" s="546" t="e">
        <f>IF(ISNUMBER(Regressions!N176),ROUND(Regressions!N176, 1), NA())</f>
        <v>#N/A</v>
      </c>
      <c r="N166" s="547" t="e">
        <f>IF(ISNUMBER(Regressions!O176),ROUND(Regressions!O176, 1), NA())</f>
        <v>#N/A</v>
      </c>
      <c r="O166" s="548" t="e">
        <f>IF(ISNUMBER(Regressions!Q176),ROUND(Regressions!Q176, 1), NA())</f>
        <v>#N/A</v>
      </c>
      <c r="P166" s="544" t="e">
        <f>IF(ISNUMBER(Regressions!R176),ROUND(Regressions!R176, 1), NA())</f>
        <v>#N/A</v>
      </c>
      <c r="Q166" s="550" t="e">
        <f>IF(ISNUMBER(Regressions!S176),ROUND(Regressions!S176, 1), NA())</f>
        <v>#N/A</v>
      </c>
      <c r="R166" s="546" t="e">
        <f>IF(ISNUMBER(Regressions!T176),ROUND(Regressions!T176, 1), NA())</f>
        <v>#N/A</v>
      </c>
      <c r="S166" s="547" t="e">
        <f>IF(ISNUMBER(Regressions!U176),ROUND(Regressions!U176, 1), NA())</f>
        <v>#N/A</v>
      </c>
    </row>
    <row r="167" spans="1:19" x14ac:dyDescent="0.25">
      <c r="A167" s="539" t="str">
        <f>+Introduction!$C$7</f>
        <v>South Sudan</v>
      </c>
      <c r="B167" s="540">
        <f>IF(ISBLANK(Regressions!B177), " ", Regressions!B177)</f>
        <v>2008</v>
      </c>
      <c r="C167" s="539" t="str">
        <f>HLOOKUP(Introduction!$G$4,nametranslations,29,FALSE)</f>
        <v>Secondary</v>
      </c>
      <c r="D167" s="542" t="str">
        <f>IF(ISBLANK(Regressions!D177), " ", Regressions!D177)</f>
        <v xml:space="preserve"> </v>
      </c>
      <c r="E167" s="543" t="e">
        <f>IF(ISNUMBER(Regressions!E177),ROUND(Regressions!E177, 1), NA())</f>
        <v>#N/A</v>
      </c>
      <c r="F167" s="544" t="e">
        <f>IF(ISNUMBER(Regressions!F177),ROUND(Regressions!F177, 1), NA())</f>
        <v>#N/A</v>
      </c>
      <c r="G167" s="545" t="e">
        <f>IF(ISNUMBER(Regressions!G177),ROUND(Regressions!G177, 1), NA())</f>
        <v>#N/A</v>
      </c>
      <c r="H167" s="546" t="e">
        <f>IF(ISNUMBER(Regressions!H177),ROUND(Regressions!H177, 1), NA())</f>
        <v>#N/A</v>
      </c>
      <c r="I167" s="547" t="e">
        <f>IF(ISNUMBER(Regressions!I177),ROUND(Regressions!I177, 1), NA())</f>
        <v>#N/A</v>
      </c>
      <c r="J167" s="548" t="e">
        <f>IF(ISNUMBER(Regressions!K177),ROUND(Regressions!K177, 1), NA())</f>
        <v>#N/A</v>
      </c>
      <c r="K167" s="544" t="e">
        <f>IF(ISNUMBER(Regressions!L177),ROUND(Regressions!L177, 1), NA())</f>
        <v>#N/A</v>
      </c>
      <c r="L167" s="549" t="e">
        <f>IF(ISNUMBER(Regressions!M177),ROUND(Regressions!M177, 1), NA())</f>
        <v>#N/A</v>
      </c>
      <c r="M167" s="546" t="e">
        <f>IF(ISNUMBER(Regressions!N177),ROUND(Regressions!N177, 1), NA())</f>
        <v>#N/A</v>
      </c>
      <c r="N167" s="547" t="e">
        <f>IF(ISNUMBER(Regressions!O177),ROUND(Regressions!O177, 1), NA())</f>
        <v>#N/A</v>
      </c>
      <c r="O167" s="548" t="e">
        <f>IF(ISNUMBER(Regressions!Q177),ROUND(Regressions!Q177, 1), NA())</f>
        <v>#N/A</v>
      </c>
      <c r="P167" s="544" t="e">
        <f>IF(ISNUMBER(Regressions!R177),ROUND(Regressions!R177, 1), NA())</f>
        <v>#N/A</v>
      </c>
      <c r="Q167" s="550" t="e">
        <f>IF(ISNUMBER(Regressions!S177),ROUND(Regressions!S177, 1), NA())</f>
        <v>#N/A</v>
      </c>
      <c r="R167" s="546" t="e">
        <f>IF(ISNUMBER(Regressions!T177),ROUND(Regressions!T177, 1), NA())</f>
        <v>#N/A</v>
      </c>
      <c r="S167" s="547" t="e">
        <f>IF(ISNUMBER(Regressions!U177),ROUND(Regressions!U177, 1), NA())</f>
        <v>#N/A</v>
      </c>
    </row>
    <row r="168" spans="1:19" x14ac:dyDescent="0.25">
      <c r="A168" s="539" t="str">
        <f>+Introduction!$C$7</f>
        <v>South Sudan</v>
      </c>
      <c r="B168" s="540">
        <f>IF(ISBLANK(Regressions!B178), " ", Regressions!B178)</f>
        <v>2009</v>
      </c>
      <c r="C168" s="539" t="str">
        <f>HLOOKUP(Introduction!$G$4,nametranslations,29,FALSE)</f>
        <v>Secondary</v>
      </c>
      <c r="D168" s="542" t="str">
        <f>IF(ISBLANK(Regressions!D178), " ", Regressions!D178)</f>
        <v xml:space="preserve"> </v>
      </c>
      <c r="E168" s="543" t="e">
        <f>IF(ISNUMBER(Regressions!E178),ROUND(Regressions!E178, 1), NA())</f>
        <v>#N/A</v>
      </c>
      <c r="F168" s="544" t="e">
        <f>IF(ISNUMBER(Regressions!F178),ROUND(Regressions!F178, 1), NA())</f>
        <v>#N/A</v>
      </c>
      <c r="G168" s="545" t="e">
        <f>IF(ISNUMBER(Regressions!G178),ROUND(Regressions!G178, 1), NA())</f>
        <v>#N/A</v>
      </c>
      <c r="H168" s="546" t="e">
        <f>IF(ISNUMBER(Regressions!H178),ROUND(Regressions!H178, 1), NA())</f>
        <v>#N/A</v>
      </c>
      <c r="I168" s="547" t="e">
        <f>IF(ISNUMBER(Regressions!I178),ROUND(Regressions!I178, 1), NA())</f>
        <v>#N/A</v>
      </c>
      <c r="J168" s="548" t="e">
        <f>IF(ISNUMBER(Regressions!K178),ROUND(Regressions!K178, 1), NA())</f>
        <v>#N/A</v>
      </c>
      <c r="K168" s="544" t="e">
        <f>IF(ISNUMBER(Regressions!L178),ROUND(Regressions!L178, 1), NA())</f>
        <v>#N/A</v>
      </c>
      <c r="L168" s="549" t="e">
        <f>IF(ISNUMBER(Regressions!M178),ROUND(Regressions!M178, 1), NA())</f>
        <v>#N/A</v>
      </c>
      <c r="M168" s="546" t="e">
        <f>IF(ISNUMBER(Regressions!N178),ROUND(Regressions!N178, 1), NA())</f>
        <v>#N/A</v>
      </c>
      <c r="N168" s="547" t="e">
        <f>IF(ISNUMBER(Regressions!O178),ROUND(Regressions!O178, 1), NA())</f>
        <v>#N/A</v>
      </c>
      <c r="O168" s="548" t="e">
        <f>IF(ISNUMBER(Regressions!Q178),ROUND(Regressions!Q178, 1), NA())</f>
        <v>#N/A</v>
      </c>
      <c r="P168" s="544" t="e">
        <f>IF(ISNUMBER(Regressions!R178),ROUND(Regressions!R178, 1), NA())</f>
        <v>#N/A</v>
      </c>
      <c r="Q168" s="550" t="e">
        <f>IF(ISNUMBER(Regressions!S178),ROUND(Regressions!S178, 1), NA())</f>
        <v>#N/A</v>
      </c>
      <c r="R168" s="546" t="e">
        <f>IF(ISNUMBER(Regressions!T178),ROUND(Regressions!T178, 1), NA())</f>
        <v>#N/A</v>
      </c>
      <c r="S168" s="547" t="e">
        <f>IF(ISNUMBER(Regressions!U178),ROUND(Regressions!U178, 1), NA())</f>
        <v>#N/A</v>
      </c>
    </row>
    <row r="169" spans="1:19" x14ac:dyDescent="0.25">
      <c r="A169" s="539" t="str">
        <f>+Introduction!$C$7</f>
        <v>South Sudan</v>
      </c>
      <c r="B169" s="540">
        <f>IF(ISBLANK(Regressions!B179), " ", Regressions!B179)</f>
        <v>2010</v>
      </c>
      <c r="C169" s="539" t="str">
        <f>HLOOKUP(Introduction!$G$4,nametranslations,29,FALSE)</f>
        <v>Secondary</v>
      </c>
      <c r="D169" s="542" t="str">
        <f>IF(ISBLANK(Regressions!D179), " ", Regressions!D179)</f>
        <v xml:space="preserve"> </v>
      </c>
      <c r="E169" s="543" t="e">
        <f>IF(ISNUMBER(Regressions!E179),ROUND(Regressions!E179, 1), NA())</f>
        <v>#N/A</v>
      </c>
      <c r="F169" s="544" t="e">
        <f>IF(ISNUMBER(Regressions!F179),ROUND(Regressions!F179, 1), NA())</f>
        <v>#N/A</v>
      </c>
      <c r="G169" s="545" t="e">
        <f>IF(ISNUMBER(Regressions!G179),ROUND(Regressions!G179, 1), NA())</f>
        <v>#N/A</v>
      </c>
      <c r="H169" s="546" t="e">
        <f>IF(ISNUMBER(Regressions!H179),ROUND(Regressions!H179, 1), NA())</f>
        <v>#N/A</v>
      </c>
      <c r="I169" s="547" t="e">
        <f>IF(ISNUMBER(Regressions!I179),ROUND(Regressions!I179, 1), NA())</f>
        <v>#N/A</v>
      </c>
      <c r="J169" s="548" t="e">
        <f>IF(ISNUMBER(Regressions!K179),ROUND(Regressions!K179, 1), NA())</f>
        <v>#N/A</v>
      </c>
      <c r="K169" s="544" t="e">
        <f>IF(ISNUMBER(Regressions!L179),ROUND(Regressions!L179, 1), NA())</f>
        <v>#N/A</v>
      </c>
      <c r="L169" s="549" t="e">
        <f>IF(ISNUMBER(Regressions!M179),ROUND(Regressions!M179, 1), NA())</f>
        <v>#N/A</v>
      </c>
      <c r="M169" s="546" t="e">
        <f>IF(ISNUMBER(Regressions!N179),ROUND(Regressions!N179, 1), NA())</f>
        <v>#N/A</v>
      </c>
      <c r="N169" s="547" t="e">
        <f>IF(ISNUMBER(Regressions!O179),ROUND(Regressions!O179, 1), NA())</f>
        <v>#N/A</v>
      </c>
      <c r="O169" s="548" t="e">
        <f>IF(ISNUMBER(Regressions!Q179),ROUND(Regressions!Q179, 1), NA())</f>
        <v>#N/A</v>
      </c>
      <c r="P169" s="544" t="e">
        <f>IF(ISNUMBER(Regressions!R179),ROUND(Regressions!R179, 1), NA())</f>
        <v>#N/A</v>
      </c>
      <c r="Q169" s="550" t="e">
        <f>IF(ISNUMBER(Regressions!S179),ROUND(Regressions!S179, 1), NA())</f>
        <v>#N/A</v>
      </c>
      <c r="R169" s="546" t="e">
        <f>IF(ISNUMBER(Regressions!T179),ROUND(Regressions!T179, 1), NA())</f>
        <v>#N/A</v>
      </c>
      <c r="S169" s="547" t="e">
        <f>IF(ISNUMBER(Regressions!U179),ROUND(Regressions!U179, 1), NA())</f>
        <v>#N/A</v>
      </c>
    </row>
    <row r="170" spans="1:19" x14ac:dyDescent="0.25">
      <c r="A170" s="539" t="str">
        <f>+Introduction!$C$7</f>
        <v>South Sudan</v>
      </c>
      <c r="B170" s="540">
        <f>IF(ISBLANK(Regressions!B180), " ", Regressions!B180)</f>
        <v>2011</v>
      </c>
      <c r="C170" s="539" t="str">
        <f>HLOOKUP(Introduction!$G$4,nametranslations,29,FALSE)</f>
        <v>Secondary</v>
      </c>
      <c r="D170" s="542">
        <f>IF(ISBLANK(Regressions!D180), " ", Regressions!D180)</f>
        <v>1240465</v>
      </c>
      <c r="E170" s="543">
        <f>IF(ISNUMBER(Regressions!E180),ROUND(Regressions!E180, 1), NA())</f>
        <v>64.400000000000006</v>
      </c>
      <c r="F170" s="544" t="e">
        <f>IF(ISNUMBER(Regressions!F180),ROUND(Regressions!F180, 1), NA())</f>
        <v>#N/A</v>
      </c>
      <c r="G170" s="545" t="e">
        <f>IF(ISNUMBER(Regressions!G180),ROUND(Regressions!G180, 1), NA())</f>
        <v>#N/A</v>
      </c>
      <c r="H170" s="546" t="e">
        <f>IF(ISNUMBER(Regressions!H180),ROUND(Regressions!H180, 1), NA())</f>
        <v>#N/A</v>
      </c>
      <c r="I170" s="547" t="e">
        <f>IF(ISNUMBER(Regressions!I180),ROUND(Regressions!I180, 1), NA())</f>
        <v>#N/A</v>
      </c>
      <c r="J170" s="548">
        <f>IF(ISNUMBER(Regressions!K180),ROUND(Regressions!K180, 1), NA())</f>
        <v>73.7</v>
      </c>
      <c r="K170" s="544" t="e">
        <f>IF(ISNUMBER(Regressions!L180),ROUND(Regressions!L180, 1), NA())</f>
        <v>#N/A</v>
      </c>
      <c r="L170" s="549" t="e">
        <f>IF(ISNUMBER(Regressions!M180),ROUND(Regressions!M180, 1), NA())</f>
        <v>#N/A</v>
      </c>
      <c r="M170" s="546" t="e">
        <f>IF(ISNUMBER(Regressions!N180),ROUND(Regressions!N180, 1), NA())</f>
        <v>#N/A</v>
      </c>
      <c r="N170" s="547">
        <f>IF(ISNUMBER(Regressions!O180),ROUND(Regressions!O180, 1), NA())</f>
        <v>26.3</v>
      </c>
      <c r="O170" s="548" t="e">
        <f>IF(ISNUMBER(Regressions!Q180),ROUND(Regressions!Q180, 1), NA())</f>
        <v>#N/A</v>
      </c>
      <c r="P170" s="544" t="e">
        <f>IF(ISNUMBER(Regressions!R180),ROUND(Regressions!R180, 1), NA())</f>
        <v>#N/A</v>
      </c>
      <c r="Q170" s="550" t="e">
        <f>IF(ISNUMBER(Regressions!S180),ROUND(Regressions!S180, 1), NA())</f>
        <v>#N/A</v>
      </c>
      <c r="R170" s="546" t="e">
        <f>IF(ISNUMBER(Regressions!T180),ROUND(Regressions!T180, 1), NA())</f>
        <v>#N/A</v>
      </c>
      <c r="S170" s="547" t="e">
        <f>IF(ISNUMBER(Regressions!U180),ROUND(Regressions!U180, 1), NA())</f>
        <v>#N/A</v>
      </c>
    </row>
    <row r="171" spans="1:19" x14ac:dyDescent="0.25">
      <c r="A171" s="539" t="str">
        <f>+Introduction!$C$7</f>
        <v>South Sudan</v>
      </c>
      <c r="B171" s="540">
        <f>IF(ISBLANK(Regressions!B181), " ", Regressions!B181)</f>
        <v>2012</v>
      </c>
      <c r="C171" s="539" t="str">
        <f>HLOOKUP(Introduction!$G$4,nametranslations,29,FALSE)</f>
        <v>Secondary</v>
      </c>
      <c r="D171" s="542">
        <f>IF(ISBLANK(Regressions!D181), " ", Regressions!D181)</f>
        <v>1297759</v>
      </c>
      <c r="E171" s="543">
        <f>IF(ISNUMBER(Regressions!E181),ROUND(Regressions!E181, 1), NA())</f>
        <v>66.3</v>
      </c>
      <c r="F171" s="544" t="e">
        <f>IF(ISNUMBER(Regressions!F181),ROUND(Regressions!F181, 1), NA())</f>
        <v>#N/A</v>
      </c>
      <c r="G171" s="545" t="e">
        <f>IF(ISNUMBER(Regressions!G181),ROUND(Regressions!G181, 1), NA())</f>
        <v>#N/A</v>
      </c>
      <c r="H171" s="546" t="e">
        <f>IF(ISNUMBER(Regressions!H181),ROUND(Regressions!H181, 1), NA())</f>
        <v>#N/A</v>
      </c>
      <c r="I171" s="547" t="e">
        <f>IF(ISNUMBER(Regressions!I181),ROUND(Regressions!I181, 1), NA())</f>
        <v>#N/A</v>
      </c>
      <c r="J171" s="548">
        <f>IF(ISNUMBER(Regressions!K181),ROUND(Regressions!K181, 1), NA())</f>
        <v>75.400000000000006</v>
      </c>
      <c r="K171" s="544" t="e">
        <f>IF(ISNUMBER(Regressions!L181),ROUND(Regressions!L181, 1), NA())</f>
        <v>#N/A</v>
      </c>
      <c r="L171" s="549" t="e">
        <f>IF(ISNUMBER(Regressions!M181),ROUND(Regressions!M181, 1), NA())</f>
        <v>#N/A</v>
      </c>
      <c r="M171" s="546" t="e">
        <f>IF(ISNUMBER(Regressions!N181),ROUND(Regressions!N181, 1), NA())</f>
        <v>#N/A</v>
      </c>
      <c r="N171" s="547">
        <f>IF(ISNUMBER(Regressions!O181),ROUND(Regressions!O181, 1), NA())</f>
        <v>24.6</v>
      </c>
      <c r="O171" s="548" t="e">
        <f>IF(ISNUMBER(Regressions!Q181),ROUND(Regressions!Q181, 1), NA())</f>
        <v>#N/A</v>
      </c>
      <c r="P171" s="544" t="e">
        <f>IF(ISNUMBER(Regressions!R181),ROUND(Regressions!R181, 1), NA())</f>
        <v>#N/A</v>
      </c>
      <c r="Q171" s="550" t="e">
        <f>IF(ISNUMBER(Regressions!S181),ROUND(Regressions!S181, 1), NA())</f>
        <v>#N/A</v>
      </c>
      <c r="R171" s="546" t="e">
        <f>IF(ISNUMBER(Regressions!T181),ROUND(Regressions!T181, 1), NA())</f>
        <v>#N/A</v>
      </c>
      <c r="S171" s="547" t="e">
        <f>IF(ISNUMBER(Regressions!U181),ROUND(Regressions!U181, 1), NA())</f>
        <v>#N/A</v>
      </c>
    </row>
    <row r="172" spans="1:19" x14ac:dyDescent="0.25">
      <c r="A172" s="539" t="str">
        <f>+Introduction!$C$7</f>
        <v>South Sudan</v>
      </c>
      <c r="B172" s="540">
        <f>IF(ISBLANK(Regressions!B182), " ", Regressions!B182)</f>
        <v>2013</v>
      </c>
      <c r="C172" s="539" t="str">
        <f>HLOOKUP(Introduction!$G$4,nametranslations,29,FALSE)</f>
        <v>Secondary</v>
      </c>
      <c r="D172" s="542">
        <f>IF(ISBLANK(Regressions!D182), " ", Regressions!D182)</f>
        <v>1351353</v>
      </c>
      <c r="E172" s="543">
        <f>IF(ISNUMBER(Regressions!E182),ROUND(Regressions!E182, 1), NA())</f>
        <v>68.2</v>
      </c>
      <c r="F172" s="544" t="e">
        <f>IF(ISNUMBER(Regressions!F182),ROUND(Regressions!F182, 1), NA())</f>
        <v>#N/A</v>
      </c>
      <c r="G172" s="545" t="e">
        <f>IF(ISNUMBER(Regressions!G182),ROUND(Regressions!G182, 1), NA())</f>
        <v>#N/A</v>
      </c>
      <c r="H172" s="546" t="e">
        <f>IF(ISNUMBER(Regressions!H182),ROUND(Regressions!H182, 1), NA())</f>
        <v>#N/A</v>
      </c>
      <c r="I172" s="547" t="e">
        <f>IF(ISNUMBER(Regressions!I182),ROUND(Regressions!I182, 1), NA())</f>
        <v>#N/A</v>
      </c>
      <c r="J172" s="548">
        <f>IF(ISNUMBER(Regressions!K182),ROUND(Regressions!K182, 1), NA())</f>
        <v>77.2</v>
      </c>
      <c r="K172" s="544" t="e">
        <f>IF(ISNUMBER(Regressions!L182),ROUND(Regressions!L182, 1), NA())</f>
        <v>#N/A</v>
      </c>
      <c r="L172" s="549" t="e">
        <f>IF(ISNUMBER(Regressions!M182),ROUND(Regressions!M182, 1), NA())</f>
        <v>#N/A</v>
      </c>
      <c r="M172" s="546" t="e">
        <f>IF(ISNUMBER(Regressions!N182),ROUND(Regressions!N182, 1), NA())</f>
        <v>#N/A</v>
      </c>
      <c r="N172" s="547">
        <f>IF(ISNUMBER(Regressions!O182),ROUND(Regressions!O182, 1), NA())</f>
        <v>22.8</v>
      </c>
      <c r="O172" s="548" t="e">
        <f>IF(ISNUMBER(Regressions!Q182),ROUND(Regressions!Q182, 1), NA())</f>
        <v>#N/A</v>
      </c>
      <c r="P172" s="544" t="e">
        <f>IF(ISNUMBER(Regressions!R182),ROUND(Regressions!R182, 1), NA())</f>
        <v>#N/A</v>
      </c>
      <c r="Q172" s="550" t="e">
        <f>IF(ISNUMBER(Regressions!S182),ROUND(Regressions!S182, 1), NA())</f>
        <v>#N/A</v>
      </c>
      <c r="R172" s="546" t="e">
        <f>IF(ISNUMBER(Regressions!T182),ROUND(Regressions!T182, 1), NA())</f>
        <v>#N/A</v>
      </c>
      <c r="S172" s="547" t="e">
        <f>IF(ISNUMBER(Regressions!U182),ROUND(Regressions!U182, 1), NA())</f>
        <v>#N/A</v>
      </c>
    </row>
    <row r="173" spans="1:19" x14ac:dyDescent="0.25">
      <c r="A173" s="539" t="str">
        <f>+Introduction!$C$7</f>
        <v>South Sudan</v>
      </c>
      <c r="B173" s="540">
        <f>IF(ISBLANK(Regressions!B183), " ", Regressions!B183)</f>
        <v>2014</v>
      </c>
      <c r="C173" s="539" t="str">
        <f>HLOOKUP(Introduction!$G$4,nametranslations,29,FALSE)</f>
        <v>Secondary</v>
      </c>
      <c r="D173" s="542">
        <f>IF(ISBLANK(Regressions!D183), " ", Regressions!D183)</f>
        <v>1404180</v>
      </c>
      <c r="E173" s="543">
        <f>IF(ISNUMBER(Regressions!E183),ROUND(Regressions!E183, 1), NA())</f>
        <v>70.099999999999994</v>
      </c>
      <c r="F173" s="544" t="e">
        <f>IF(ISNUMBER(Regressions!F183),ROUND(Regressions!F183, 1), NA())</f>
        <v>#N/A</v>
      </c>
      <c r="G173" s="545" t="e">
        <f>IF(ISNUMBER(Regressions!G183),ROUND(Regressions!G183, 1), NA())</f>
        <v>#N/A</v>
      </c>
      <c r="H173" s="546" t="e">
        <f>IF(ISNUMBER(Regressions!H183),ROUND(Regressions!H183, 1), NA())</f>
        <v>#N/A</v>
      </c>
      <c r="I173" s="547" t="e">
        <f>IF(ISNUMBER(Regressions!I183),ROUND(Regressions!I183, 1), NA())</f>
        <v>#N/A</v>
      </c>
      <c r="J173" s="548">
        <f>IF(ISNUMBER(Regressions!K183),ROUND(Regressions!K183, 1), NA())</f>
        <v>78.900000000000006</v>
      </c>
      <c r="K173" s="544" t="e">
        <f>IF(ISNUMBER(Regressions!L183),ROUND(Regressions!L183, 1), NA())</f>
        <v>#N/A</v>
      </c>
      <c r="L173" s="549" t="e">
        <f>IF(ISNUMBER(Regressions!M183),ROUND(Regressions!M183, 1), NA())</f>
        <v>#N/A</v>
      </c>
      <c r="M173" s="546" t="e">
        <f>IF(ISNUMBER(Regressions!N183),ROUND(Regressions!N183, 1), NA())</f>
        <v>#N/A</v>
      </c>
      <c r="N173" s="547">
        <f>IF(ISNUMBER(Regressions!O183),ROUND(Regressions!O183, 1), NA())</f>
        <v>21.1</v>
      </c>
      <c r="O173" s="548" t="e">
        <f>IF(ISNUMBER(Regressions!Q183),ROUND(Regressions!Q183, 1), NA())</f>
        <v>#N/A</v>
      </c>
      <c r="P173" s="544" t="e">
        <f>IF(ISNUMBER(Regressions!R183),ROUND(Regressions!R183, 1), NA())</f>
        <v>#N/A</v>
      </c>
      <c r="Q173" s="550" t="e">
        <f>IF(ISNUMBER(Regressions!S183),ROUND(Regressions!S183, 1), NA())</f>
        <v>#N/A</v>
      </c>
      <c r="R173" s="546" t="e">
        <f>IF(ISNUMBER(Regressions!T183),ROUND(Regressions!T183, 1), NA())</f>
        <v>#N/A</v>
      </c>
      <c r="S173" s="547" t="e">
        <f>IF(ISNUMBER(Regressions!U183),ROUND(Regressions!U183, 1), NA())</f>
        <v>#N/A</v>
      </c>
    </row>
    <row r="174" spans="1:19" x14ac:dyDescent="0.25">
      <c r="A174" s="539" t="str">
        <f>+Introduction!$C$7</f>
        <v>South Sudan</v>
      </c>
      <c r="B174" s="540">
        <f>IF(ISBLANK(Regressions!B184), " ", Regressions!B184)</f>
        <v>2015</v>
      </c>
      <c r="C174" s="539" t="str">
        <f>HLOOKUP(Introduction!$G$4,nametranslations,29,FALSE)</f>
        <v>Secondary</v>
      </c>
      <c r="D174" s="542">
        <f>IF(ISBLANK(Regressions!D184), " ", Regressions!D184)</f>
        <v>1422954</v>
      </c>
      <c r="E174" s="543">
        <f>IF(ISNUMBER(Regressions!E184),ROUND(Regressions!E184, 1), NA())</f>
        <v>72.099999999999994</v>
      </c>
      <c r="F174" s="544" t="e">
        <f>IF(ISNUMBER(Regressions!F184),ROUND(Regressions!F184, 1), NA())</f>
        <v>#N/A</v>
      </c>
      <c r="G174" s="545" t="e">
        <f>IF(ISNUMBER(Regressions!G184),ROUND(Regressions!G184, 1), NA())</f>
        <v>#N/A</v>
      </c>
      <c r="H174" s="546" t="e">
        <f>IF(ISNUMBER(Regressions!H184),ROUND(Regressions!H184, 1), NA())</f>
        <v>#N/A</v>
      </c>
      <c r="I174" s="547" t="e">
        <f>IF(ISNUMBER(Regressions!I184),ROUND(Regressions!I184, 1), NA())</f>
        <v>#N/A</v>
      </c>
      <c r="J174" s="548">
        <f>IF(ISNUMBER(Regressions!K184),ROUND(Regressions!K184, 1), NA())</f>
        <v>80.599999999999994</v>
      </c>
      <c r="K174" s="544" t="e">
        <f>IF(ISNUMBER(Regressions!L184),ROUND(Regressions!L184, 1), NA())</f>
        <v>#N/A</v>
      </c>
      <c r="L174" s="549" t="e">
        <f>IF(ISNUMBER(Regressions!M184),ROUND(Regressions!M184, 1), NA())</f>
        <v>#N/A</v>
      </c>
      <c r="M174" s="546" t="e">
        <f>IF(ISNUMBER(Regressions!N184),ROUND(Regressions!N184, 1), NA())</f>
        <v>#N/A</v>
      </c>
      <c r="N174" s="547">
        <f>IF(ISNUMBER(Regressions!O184),ROUND(Regressions!O184, 1), NA())</f>
        <v>19.399999999999999</v>
      </c>
      <c r="O174" s="548" t="e">
        <f>IF(ISNUMBER(Regressions!Q184),ROUND(Regressions!Q184, 1), NA())</f>
        <v>#N/A</v>
      </c>
      <c r="P174" s="544" t="e">
        <f>IF(ISNUMBER(Regressions!R184),ROUND(Regressions!R184, 1), NA())</f>
        <v>#N/A</v>
      </c>
      <c r="Q174" s="550" t="e">
        <f>IF(ISNUMBER(Regressions!S184),ROUND(Regressions!S184, 1), NA())</f>
        <v>#N/A</v>
      </c>
      <c r="R174" s="546" t="e">
        <f>IF(ISNUMBER(Regressions!T184),ROUND(Regressions!T184, 1), NA())</f>
        <v>#N/A</v>
      </c>
      <c r="S174" s="547" t="e">
        <f>IF(ISNUMBER(Regressions!U184),ROUND(Regressions!U184, 1), NA())</f>
        <v>#N/A</v>
      </c>
    </row>
    <row r="175" spans="1:19" x14ac:dyDescent="0.25">
      <c r="A175" s="539" t="str">
        <f>+Introduction!$C$7</f>
        <v>South Sudan</v>
      </c>
      <c r="B175" s="540">
        <f>IF(ISBLANK(Regressions!B185), " ", Regressions!B185)</f>
        <v>2016</v>
      </c>
      <c r="C175" s="539" t="str">
        <f>HLOOKUP(Introduction!$G$4,nametranslations,29,FALSE)</f>
        <v>Secondary</v>
      </c>
      <c r="D175" s="542">
        <f>IF(ISBLANK(Regressions!D185), " ", Regressions!D185)</f>
        <v>1477679</v>
      </c>
      <c r="E175" s="543">
        <f>IF(ISNUMBER(Regressions!E185),ROUND(Regressions!E185, 1), NA())</f>
        <v>74</v>
      </c>
      <c r="F175" s="544" t="e">
        <f>IF(ISNUMBER(Regressions!F185),ROUND(Regressions!F185, 1), NA())</f>
        <v>#N/A</v>
      </c>
      <c r="G175" s="545" t="e">
        <f>IF(ISNUMBER(Regressions!G185),ROUND(Regressions!G185, 1), NA())</f>
        <v>#N/A</v>
      </c>
      <c r="H175" s="546" t="e">
        <f>IF(ISNUMBER(Regressions!H185),ROUND(Regressions!H185, 1), NA())</f>
        <v>#N/A</v>
      </c>
      <c r="I175" s="547" t="e">
        <f>IF(ISNUMBER(Regressions!I185),ROUND(Regressions!I185, 1), NA())</f>
        <v>#N/A</v>
      </c>
      <c r="J175" s="548">
        <f>IF(ISNUMBER(Regressions!K185),ROUND(Regressions!K185, 1), NA())</f>
        <v>82.3</v>
      </c>
      <c r="K175" s="544" t="e">
        <f>IF(ISNUMBER(Regressions!L185),ROUND(Regressions!L185, 1), NA())</f>
        <v>#N/A</v>
      </c>
      <c r="L175" s="549" t="e">
        <f>IF(ISNUMBER(Regressions!M185),ROUND(Regressions!M185, 1), NA())</f>
        <v>#N/A</v>
      </c>
      <c r="M175" s="546" t="e">
        <f>IF(ISNUMBER(Regressions!N185),ROUND(Regressions!N185, 1), NA())</f>
        <v>#N/A</v>
      </c>
      <c r="N175" s="547">
        <f>IF(ISNUMBER(Regressions!O185),ROUND(Regressions!O185, 1), NA())</f>
        <v>17.7</v>
      </c>
      <c r="O175" s="548" t="e">
        <f>IF(ISNUMBER(Regressions!Q185),ROUND(Regressions!Q185, 1), NA())</f>
        <v>#N/A</v>
      </c>
      <c r="P175" s="544" t="e">
        <f>IF(ISNUMBER(Regressions!R185),ROUND(Regressions!R185, 1), NA())</f>
        <v>#N/A</v>
      </c>
      <c r="Q175" s="550" t="e">
        <f>IF(ISNUMBER(Regressions!S185),ROUND(Regressions!S185, 1), NA())</f>
        <v>#N/A</v>
      </c>
      <c r="R175" s="546" t="e">
        <f>IF(ISNUMBER(Regressions!T185),ROUND(Regressions!T185, 1), NA())</f>
        <v>#N/A</v>
      </c>
      <c r="S175" s="547" t="e">
        <f>IF(ISNUMBER(Regressions!U185),ROUND(Regressions!U185, 1), NA())</f>
        <v>#N/A</v>
      </c>
    </row>
    <row r="176" spans="1:19" x14ac:dyDescent="0.25">
      <c r="A176" s="539" t="str">
        <f>+Introduction!$C$7</f>
        <v>South Sudan</v>
      </c>
      <c r="B176" s="540">
        <f>IF(ISBLANK(Regressions!B186), " ", Regressions!B186)</f>
        <v>2017</v>
      </c>
      <c r="C176" s="539" t="str">
        <f>HLOOKUP(Introduction!$G$4,nametranslations,29,FALSE)</f>
        <v>Secondary</v>
      </c>
      <c r="D176" s="542">
        <f>IF(ISBLANK(Regressions!D186), " ", Regressions!D186)</f>
        <v>1497792</v>
      </c>
      <c r="E176" s="543">
        <f>IF(ISNUMBER(Regressions!E186),ROUND(Regressions!E186, 1), NA())</f>
        <v>75.900000000000006</v>
      </c>
      <c r="F176" s="544" t="e">
        <f>IF(ISNUMBER(Regressions!F186),ROUND(Regressions!F186, 1), NA())</f>
        <v>#N/A</v>
      </c>
      <c r="G176" s="545" t="e">
        <f>IF(ISNUMBER(Regressions!G186),ROUND(Regressions!G186, 1), NA())</f>
        <v>#N/A</v>
      </c>
      <c r="H176" s="546" t="e">
        <f>IF(ISNUMBER(Regressions!H186),ROUND(Regressions!H186, 1), NA())</f>
        <v>#N/A</v>
      </c>
      <c r="I176" s="547" t="e">
        <f>IF(ISNUMBER(Regressions!I186),ROUND(Regressions!I186, 1), NA())</f>
        <v>#N/A</v>
      </c>
      <c r="J176" s="548">
        <f>IF(ISNUMBER(Regressions!K186),ROUND(Regressions!K186, 1), NA())</f>
        <v>84.1</v>
      </c>
      <c r="K176" s="544" t="e">
        <f>IF(ISNUMBER(Regressions!L186),ROUND(Regressions!L186, 1), NA())</f>
        <v>#N/A</v>
      </c>
      <c r="L176" s="549" t="e">
        <f>IF(ISNUMBER(Regressions!M186),ROUND(Regressions!M186, 1), NA())</f>
        <v>#N/A</v>
      </c>
      <c r="M176" s="546" t="e">
        <f>IF(ISNUMBER(Regressions!N186),ROUND(Regressions!N186, 1), NA())</f>
        <v>#N/A</v>
      </c>
      <c r="N176" s="547">
        <f>IF(ISNUMBER(Regressions!O186),ROUND(Regressions!O186, 1), NA())</f>
        <v>15.9</v>
      </c>
      <c r="O176" s="548" t="e">
        <f>IF(ISNUMBER(Regressions!Q186),ROUND(Regressions!Q186, 1), NA())</f>
        <v>#N/A</v>
      </c>
      <c r="P176" s="544" t="e">
        <f>IF(ISNUMBER(Regressions!R186),ROUND(Regressions!R186, 1), NA())</f>
        <v>#N/A</v>
      </c>
      <c r="Q176" s="550" t="e">
        <f>IF(ISNUMBER(Regressions!S186),ROUND(Regressions!S186, 1), NA())</f>
        <v>#N/A</v>
      </c>
      <c r="R176" s="546" t="e">
        <f>IF(ISNUMBER(Regressions!T186),ROUND(Regressions!T186, 1), NA())</f>
        <v>#N/A</v>
      </c>
      <c r="S176" s="547" t="e">
        <f>IF(ISNUMBER(Regressions!U186),ROUND(Regressions!U186, 1), NA())</f>
        <v>#N/A</v>
      </c>
    </row>
    <row r="177" spans="1:19" x14ac:dyDescent="0.25">
      <c r="A177" s="539" t="str">
        <f>+Introduction!$C$7</f>
        <v>South Sudan</v>
      </c>
      <c r="B177" s="540">
        <f>IF(ISBLANK(Regressions!B187), " ", Regressions!B187)</f>
        <v>2018</v>
      </c>
      <c r="C177" s="539" t="str">
        <f>HLOOKUP(Introduction!$G$4,nametranslations,29,FALSE)</f>
        <v>Secondary</v>
      </c>
      <c r="D177" s="542">
        <f>IF(ISBLANK(Regressions!D187), " ", Regressions!D187)</f>
        <v>1512047</v>
      </c>
      <c r="E177" s="543">
        <f>IF(ISNUMBER(Regressions!E187),ROUND(Regressions!E187, 1), NA())</f>
        <v>77.8</v>
      </c>
      <c r="F177" s="544" t="e">
        <f>IF(ISNUMBER(Regressions!F187),ROUND(Regressions!F187, 1), NA())</f>
        <v>#N/A</v>
      </c>
      <c r="G177" s="545" t="e">
        <f>IF(ISNUMBER(Regressions!G187),ROUND(Regressions!G187, 1), NA())</f>
        <v>#N/A</v>
      </c>
      <c r="H177" s="546" t="e">
        <f>IF(ISNUMBER(Regressions!H187),ROUND(Regressions!H187, 1), NA())</f>
        <v>#N/A</v>
      </c>
      <c r="I177" s="547" t="e">
        <f>IF(ISNUMBER(Regressions!I187),ROUND(Regressions!I187, 1), NA())</f>
        <v>#N/A</v>
      </c>
      <c r="J177" s="548">
        <f>IF(ISNUMBER(Regressions!K187),ROUND(Regressions!K187, 1), NA())</f>
        <v>85.8</v>
      </c>
      <c r="K177" s="544" t="e">
        <f>IF(ISNUMBER(Regressions!L187),ROUND(Regressions!L187, 1), NA())</f>
        <v>#N/A</v>
      </c>
      <c r="L177" s="549" t="e">
        <f>IF(ISNUMBER(Regressions!M187),ROUND(Regressions!M187, 1), NA())</f>
        <v>#N/A</v>
      </c>
      <c r="M177" s="546" t="e">
        <f>IF(ISNUMBER(Regressions!N187),ROUND(Regressions!N187, 1), NA())</f>
        <v>#N/A</v>
      </c>
      <c r="N177" s="547">
        <f>IF(ISNUMBER(Regressions!O187),ROUND(Regressions!O187, 1), NA())</f>
        <v>14.2</v>
      </c>
      <c r="O177" s="548" t="e">
        <f>IF(ISNUMBER(Regressions!Q187),ROUND(Regressions!Q187, 1), NA())</f>
        <v>#N/A</v>
      </c>
      <c r="P177" s="544" t="e">
        <f>IF(ISNUMBER(Regressions!R187),ROUND(Regressions!R187, 1), NA())</f>
        <v>#N/A</v>
      </c>
      <c r="Q177" s="550" t="e">
        <f>IF(ISNUMBER(Regressions!S187),ROUND(Regressions!S187, 1), NA())</f>
        <v>#N/A</v>
      </c>
      <c r="R177" s="546" t="e">
        <f>IF(ISNUMBER(Regressions!T187),ROUND(Regressions!T187, 1), NA())</f>
        <v>#N/A</v>
      </c>
      <c r="S177" s="547" t="e">
        <f>IF(ISNUMBER(Regressions!U187),ROUND(Regressions!U187, 1), NA())</f>
        <v>#N/A</v>
      </c>
    </row>
    <row r="178" spans="1:19" x14ac:dyDescent="0.25">
      <c r="A178" s="539" t="str">
        <f>+Introduction!$C$7</f>
        <v>South Sudan</v>
      </c>
      <c r="B178" s="540">
        <f>IF(ISBLANK(Regressions!B188), " ", Regressions!B188)</f>
        <v>2019</v>
      </c>
      <c r="C178" s="539" t="str">
        <f>HLOOKUP(Introduction!$G$4,nametranslations,29,FALSE)</f>
        <v>Secondary</v>
      </c>
      <c r="D178" s="542">
        <f>IF(ISBLANK(Regressions!D188), " ", Regressions!D188)</f>
        <v>1595319</v>
      </c>
      <c r="E178" s="543">
        <f>IF(ISNUMBER(Regressions!E188),ROUND(Regressions!E188, 1), NA())</f>
        <v>79.7</v>
      </c>
      <c r="F178" s="544">
        <f>IF(ISNUMBER(Regressions!F188),ROUND(Regressions!F188, 1), NA())</f>
        <v>76.5</v>
      </c>
      <c r="G178" s="545" t="e">
        <f>IF(ISNUMBER(Regressions!G188),ROUND(Regressions!G188, 1), NA())</f>
        <v>#N/A</v>
      </c>
      <c r="H178" s="546" t="e">
        <f>IF(ISNUMBER(Regressions!H188),ROUND(Regressions!H188, 1), NA())</f>
        <v>#N/A</v>
      </c>
      <c r="I178" s="547">
        <f>IF(ISNUMBER(Regressions!I188),ROUND(Regressions!I188, 1), NA())</f>
        <v>23.5</v>
      </c>
      <c r="J178" s="548">
        <f>IF(ISNUMBER(Regressions!K188),ROUND(Regressions!K188, 1), NA())</f>
        <v>87.5</v>
      </c>
      <c r="K178" s="544" t="e">
        <f>IF(ISNUMBER(Regressions!L188),ROUND(Regressions!L188, 1), NA())</f>
        <v>#N/A</v>
      </c>
      <c r="L178" s="549" t="e">
        <f>IF(ISNUMBER(Regressions!M188),ROUND(Regressions!M188, 1), NA())</f>
        <v>#N/A</v>
      </c>
      <c r="M178" s="546" t="e">
        <f>IF(ISNUMBER(Regressions!N188),ROUND(Regressions!N188, 1), NA())</f>
        <v>#N/A</v>
      </c>
      <c r="N178" s="547">
        <f>IF(ISNUMBER(Regressions!O188),ROUND(Regressions!O188, 1), NA())</f>
        <v>12.5</v>
      </c>
      <c r="O178" s="548" t="e">
        <f>IF(ISNUMBER(Regressions!Q188),ROUND(Regressions!Q188, 1), NA())</f>
        <v>#N/A</v>
      </c>
      <c r="P178" s="544" t="e">
        <f>IF(ISNUMBER(Regressions!R188),ROUND(Regressions!R188, 1), NA())</f>
        <v>#N/A</v>
      </c>
      <c r="Q178" s="550" t="e">
        <f>IF(ISNUMBER(Regressions!S188),ROUND(Regressions!S188, 1), NA())</f>
        <v>#N/A</v>
      </c>
      <c r="R178" s="546" t="e">
        <f>IF(ISNUMBER(Regressions!T188),ROUND(Regressions!T188, 1), NA())</f>
        <v>#N/A</v>
      </c>
      <c r="S178" s="547" t="e">
        <f>IF(ISNUMBER(Regressions!U188),ROUND(Regressions!U188, 1), NA())</f>
        <v>#N/A</v>
      </c>
    </row>
    <row r="179" spans="1:19" x14ac:dyDescent="0.25">
      <c r="A179" s="539" t="str">
        <f>+Introduction!$C$7</f>
        <v>South Sudan</v>
      </c>
      <c r="B179" s="540">
        <f>IF(ISBLANK(Regressions!B189), " ", Regressions!B189)</f>
        <v>2020</v>
      </c>
      <c r="C179" s="539" t="str">
        <f>HLOOKUP(Introduction!$G$4,nametranslations,29,FALSE)</f>
        <v>Secondary</v>
      </c>
      <c r="D179" s="542">
        <f>IF(ISBLANK(Regressions!D189), " ", Regressions!D189)</f>
        <v>1661723</v>
      </c>
      <c r="E179" s="543">
        <f>IF(ISNUMBER(Regressions!E189),ROUND(Regressions!E189, 1), NA())</f>
        <v>81.599999999999994</v>
      </c>
      <c r="F179" s="544">
        <f>IF(ISNUMBER(Regressions!F189),ROUND(Regressions!F189, 1), NA())</f>
        <v>76.5</v>
      </c>
      <c r="G179" s="545" t="e">
        <f>IF(ISNUMBER(Regressions!G189),ROUND(Regressions!G189, 1), NA())</f>
        <v>#N/A</v>
      </c>
      <c r="H179" s="546" t="e">
        <f>IF(ISNUMBER(Regressions!H189),ROUND(Regressions!H189, 1), NA())</f>
        <v>#N/A</v>
      </c>
      <c r="I179" s="547">
        <f>IF(ISNUMBER(Regressions!I189),ROUND(Regressions!I189, 1), NA())</f>
        <v>23.5</v>
      </c>
      <c r="J179" s="548">
        <f>IF(ISNUMBER(Regressions!K189),ROUND(Regressions!K189, 1), NA())</f>
        <v>89.3</v>
      </c>
      <c r="K179" s="544" t="e">
        <f>IF(ISNUMBER(Regressions!L189),ROUND(Regressions!L189, 1), NA())</f>
        <v>#N/A</v>
      </c>
      <c r="L179" s="549" t="e">
        <f>IF(ISNUMBER(Regressions!M189),ROUND(Regressions!M189, 1), NA())</f>
        <v>#N/A</v>
      </c>
      <c r="M179" s="546" t="e">
        <f>IF(ISNUMBER(Regressions!N189),ROUND(Regressions!N189, 1), NA())</f>
        <v>#N/A</v>
      </c>
      <c r="N179" s="547">
        <f>IF(ISNUMBER(Regressions!O189),ROUND(Regressions!O189, 1), NA())</f>
        <v>10.7</v>
      </c>
      <c r="O179" s="548" t="e">
        <f>IF(ISNUMBER(Regressions!Q189),ROUND(Regressions!Q189, 1), NA())</f>
        <v>#N/A</v>
      </c>
      <c r="P179" s="544" t="e">
        <f>IF(ISNUMBER(Regressions!R189),ROUND(Regressions!R189, 1), NA())</f>
        <v>#N/A</v>
      </c>
      <c r="Q179" s="550" t="e">
        <f>IF(ISNUMBER(Regressions!S189),ROUND(Regressions!S189, 1), NA())</f>
        <v>#N/A</v>
      </c>
      <c r="R179" s="546" t="e">
        <f>IF(ISNUMBER(Regressions!T189),ROUND(Regressions!T189, 1), NA())</f>
        <v>#N/A</v>
      </c>
      <c r="S179" s="547" t="e">
        <f>IF(ISNUMBER(Regressions!U189),ROUND(Regressions!U189, 1), NA())</f>
        <v>#N/A</v>
      </c>
    </row>
    <row r="180" spans="1:19" x14ac:dyDescent="0.25">
      <c r="A180" s="539" t="str">
        <f>+Introduction!$C$7</f>
        <v>South Sudan</v>
      </c>
      <c r="B180" s="540">
        <f>IF(ISBLANK(Regressions!B190), " ", Regressions!B190)</f>
        <v>2021</v>
      </c>
      <c r="C180" s="539" t="str">
        <f>HLOOKUP(Introduction!$G$4,nametranslations,29,FALSE)</f>
        <v>Secondary</v>
      </c>
      <c r="D180" s="542">
        <f>IF(ISBLANK(Regressions!D190), " ", Regressions!D190)</f>
        <v>1719672</v>
      </c>
      <c r="E180" s="548">
        <f>IF(ISNUMBER(Regressions!E190),ROUND(Regressions!E190, 1), NA())</f>
        <v>83.5</v>
      </c>
      <c r="F180" s="551">
        <f>IF(ISNUMBER(Regressions!F190),ROUND(Regressions!F190, 1), NA())</f>
        <v>76.5</v>
      </c>
      <c r="G180" s="552" t="e">
        <f>IF(ISNUMBER(Regressions!G190),ROUND(Regressions!G190, 1), NA())</f>
        <v>#N/A</v>
      </c>
      <c r="H180" s="546" t="e">
        <f>IF(ISNUMBER(Regressions!H190),ROUND(Regressions!H190, 1), NA())</f>
        <v>#N/A</v>
      </c>
      <c r="I180" s="547">
        <f>IF(ISNUMBER(Regressions!I190),ROUND(Regressions!I190, 1), NA())</f>
        <v>23.5</v>
      </c>
      <c r="J180" s="548">
        <f>IF(ISNUMBER(Regressions!K190),ROUND(Regressions!K190, 1), NA())</f>
        <v>91</v>
      </c>
      <c r="K180" s="551" t="e">
        <f>IF(ISNUMBER(Regressions!L190),ROUND(Regressions!L190, 1), NA())</f>
        <v>#N/A</v>
      </c>
      <c r="L180" s="553" t="e">
        <f>IF(ISNUMBER(Regressions!M190),ROUND(Regressions!M190, 1), NA())</f>
        <v>#N/A</v>
      </c>
      <c r="M180" s="546" t="e">
        <f>IF(ISNUMBER(Regressions!N190),ROUND(Regressions!N190, 1), NA())</f>
        <v>#N/A</v>
      </c>
      <c r="N180" s="547">
        <f>IF(ISNUMBER(Regressions!O190),ROUND(Regressions!O190, 1), NA())</f>
        <v>9</v>
      </c>
      <c r="O180" s="548" t="e">
        <f>IF(ISNUMBER(Regressions!Q190),ROUND(Regressions!Q190, 1), NA())</f>
        <v>#N/A</v>
      </c>
      <c r="P180" s="551" t="e">
        <f>IF(ISNUMBER(Regressions!R190),ROUND(Regressions!R190, 1), NA())</f>
        <v>#N/A</v>
      </c>
      <c r="Q180" s="554" t="e">
        <f>IF(ISNUMBER(Regressions!S190),ROUND(Regressions!S190, 1), NA())</f>
        <v>#N/A</v>
      </c>
      <c r="R180" s="546" t="e">
        <f>IF(ISNUMBER(Regressions!T190),ROUND(Regressions!T190, 1), NA())</f>
        <v>#N/A</v>
      </c>
      <c r="S180" s="547" t="e">
        <f>IF(ISNUMBER(Regressions!U190),ROUND(Regressions!U190, 1), NA())</f>
        <v>#N/A</v>
      </c>
    </row>
    <row r="181" spans="1:19" x14ac:dyDescent="0.25">
      <c r="A181" s="539" t="str">
        <f>+Introduction!$C$7</f>
        <v>South Sudan</v>
      </c>
      <c r="B181" s="540">
        <f>IF(ISBLANK(Regressions!B191), " ", Regressions!B191)</f>
        <v>2022</v>
      </c>
      <c r="C181" s="539" t="str">
        <f>HLOOKUP(Introduction!$G$4,nametranslations,29,FALSE)</f>
        <v>Secondary</v>
      </c>
      <c r="D181" s="542">
        <f>IF(ISBLANK(Regressions!D191), " ", Regressions!D191)</f>
        <v>1757237</v>
      </c>
      <c r="E181" s="543">
        <f>IF(ISNUMBER(Regressions!E191),ROUND(Regressions!E191, 1), NA())</f>
        <v>85.4</v>
      </c>
      <c r="F181" s="544">
        <f>IF(ISNUMBER(Regressions!F191),ROUND(Regressions!F191, 1), NA())</f>
        <v>76.5</v>
      </c>
      <c r="G181" s="545" t="e">
        <f>IF(ISNUMBER(Regressions!G191),ROUND(Regressions!G191, 1), NA())</f>
        <v>#N/A</v>
      </c>
      <c r="H181" s="546" t="e">
        <f>IF(ISNUMBER(Regressions!H191),ROUND(Regressions!H191, 1), NA())</f>
        <v>#N/A</v>
      </c>
      <c r="I181" s="547">
        <f>IF(ISNUMBER(Regressions!I191),ROUND(Regressions!I191, 1), NA())</f>
        <v>23.5</v>
      </c>
      <c r="J181" s="548">
        <f>IF(ISNUMBER(Regressions!K191),ROUND(Regressions!K191, 1), NA())</f>
        <v>92.7</v>
      </c>
      <c r="K181" s="544" t="e">
        <f>IF(ISNUMBER(Regressions!L191),ROUND(Regressions!L191, 1), NA())</f>
        <v>#N/A</v>
      </c>
      <c r="L181" s="549" t="e">
        <f>IF(ISNUMBER(Regressions!M191),ROUND(Regressions!M191, 1), NA())</f>
        <v>#N/A</v>
      </c>
      <c r="M181" s="546" t="e">
        <f>IF(ISNUMBER(Regressions!N191),ROUND(Regressions!N191, 1), NA())</f>
        <v>#N/A</v>
      </c>
      <c r="N181" s="547">
        <f>IF(ISNUMBER(Regressions!O191),ROUND(Regressions!O191, 1), NA())</f>
        <v>7.3</v>
      </c>
      <c r="O181" s="548" t="e">
        <f>IF(ISNUMBER(Regressions!Q191),ROUND(Regressions!Q191, 1), NA())</f>
        <v>#N/A</v>
      </c>
      <c r="P181" s="544" t="e">
        <f>IF(ISNUMBER(Regressions!R191),ROUND(Regressions!R191, 1), NA())</f>
        <v>#N/A</v>
      </c>
      <c r="Q181" s="550" t="e">
        <f>IF(ISNUMBER(Regressions!S191),ROUND(Regressions!S191, 1), NA())</f>
        <v>#N/A</v>
      </c>
      <c r="R181" s="546" t="e">
        <f>IF(ISNUMBER(Regressions!T191),ROUND(Regressions!T191, 1), NA())</f>
        <v>#N/A</v>
      </c>
      <c r="S181" s="547" t="e">
        <f>IF(ISNUMBER(Regressions!U191),ROUND(Regressions!U191, 1), NA())</f>
        <v>#N/A</v>
      </c>
    </row>
    <row r="182" spans="1:19" x14ac:dyDescent="0.25">
      <c r="A182" s="539" t="str">
        <f>+Introduction!$C$7</f>
        <v>South Sudan</v>
      </c>
      <c r="B182" s="540">
        <f>IF(ISBLANK(Regressions!B192), " ", Regressions!B192)</f>
        <v>2023</v>
      </c>
      <c r="C182" s="539" t="str">
        <f>HLOOKUP(Introduction!$G$4,nametranslations,29,FALSE)</f>
        <v>Secondary</v>
      </c>
      <c r="D182" s="542">
        <f>IF(ISBLANK(Regressions!D192), " ", Regressions!D192)</f>
        <v>1806090</v>
      </c>
      <c r="E182" s="543">
        <f>IF(ISNUMBER(Regressions!E192),ROUND(Regressions!E192, 1), NA())</f>
        <v>87.3</v>
      </c>
      <c r="F182" s="544">
        <f>IF(ISNUMBER(Regressions!F192),ROUND(Regressions!F192, 1), NA())</f>
        <v>76.5</v>
      </c>
      <c r="G182" s="545" t="e">
        <f>IF(ISNUMBER(Regressions!G192),ROUND(Regressions!G192, 1), NA())</f>
        <v>#N/A</v>
      </c>
      <c r="H182" s="546" t="e">
        <f>IF(ISNUMBER(Regressions!H192),ROUND(Regressions!H192, 1), NA())</f>
        <v>#N/A</v>
      </c>
      <c r="I182" s="547">
        <f>IF(ISNUMBER(Regressions!I192),ROUND(Regressions!I192, 1), NA())</f>
        <v>23.5</v>
      </c>
      <c r="J182" s="548">
        <f>IF(ISNUMBER(Regressions!K192),ROUND(Regressions!K192, 1), NA())</f>
        <v>94.5</v>
      </c>
      <c r="K182" s="544" t="e">
        <f>IF(ISNUMBER(Regressions!L192),ROUND(Regressions!L192, 1), NA())</f>
        <v>#N/A</v>
      </c>
      <c r="L182" s="549" t="e">
        <f>IF(ISNUMBER(Regressions!M192),ROUND(Regressions!M192, 1), NA())</f>
        <v>#N/A</v>
      </c>
      <c r="M182" s="546" t="e">
        <f>IF(ISNUMBER(Regressions!N192),ROUND(Regressions!N192, 1), NA())</f>
        <v>#N/A</v>
      </c>
      <c r="N182" s="547">
        <f>IF(ISNUMBER(Regressions!O192),ROUND(Regressions!O192, 1), NA())</f>
        <v>5.5</v>
      </c>
      <c r="O182" s="548" t="e">
        <f>IF(ISNUMBER(Regressions!Q192),ROUND(Regressions!Q192, 1), NA())</f>
        <v>#N/A</v>
      </c>
      <c r="P182" s="544" t="e">
        <f>IF(ISNUMBER(Regressions!R192),ROUND(Regressions!R192, 1), NA())</f>
        <v>#N/A</v>
      </c>
      <c r="Q182" s="550" t="e">
        <f>IF(ISNUMBER(Regressions!S192),ROUND(Regressions!S192, 1), NA())</f>
        <v>#N/A</v>
      </c>
      <c r="R182" s="546" t="e">
        <f>IF(ISNUMBER(Regressions!T192),ROUND(Regressions!T192, 1), NA())</f>
        <v>#N/A</v>
      </c>
      <c r="S182" s="547" t="e">
        <f>IF(ISNUMBER(Regressions!U192),ROUND(Regressions!U192, 1), NA())</f>
        <v>#N/A</v>
      </c>
    </row>
    <row r="183" spans="1:19" x14ac:dyDescent="0.25">
      <c r="A183" s="539" t="str">
        <f>+Introduction!$C$7</f>
        <v>South Sudan</v>
      </c>
      <c r="B183" s="540">
        <f>IF(ISBLANK(Regressions!B193), " ", Regressions!B193)</f>
        <v>2024</v>
      </c>
      <c r="C183" s="539" t="str">
        <f>HLOOKUP(Introduction!$G$4,nametranslations,29,FALSE)</f>
        <v>Secondary</v>
      </c>
      <c r="D183" s="542">
        <f>IF(ISBLANK(Regressions!D193), " ", Regressions!D193)</f>
        <v>1925583</v>
      </c>
      <c r="E183" s="543">
        <f>IF(ISNUMBER(Regressions!E193),ROUND(Regressions!E193, 1), NA())</f>
        <v>89.2</v>
      </c>
      <c r="F183" s="544">
        <f>IF(ISNUMBER(Regressions!F193),ROUND(Regressions!F193, 1), NA())</f>
        <v>76.5</v>
      </c>
      <c r="G183" s="545" t="e">
        <f>IF(ISNUMBER(Regressions!G193),ROUND(Regressions!G193, 1), NA())</f>
        <v>#N/A</v>
      </c>
      <c r="H183" s="546" t="e">
        <f>IF(ISNUMBER(Regressions!H193),ROUND(Regressions!H193, 1), NA())</f>
        <v>#N/A</v>
      </c>
      <c r="I183" s="547">
        <f>IF(ISNUMBER(Regressions!I193),ROUND(Regressions!I193, 1), NA())</f>
        <v>23.5</v>
      </c>
      <c r="J183" s="548">
        <f>IF(ISNUMBER(Regressions!K193),ROUND(Regressions!K193, 1), NA())</f>
        <v>96.2</v>
      </c>
      <c r="K183" s="544" t="e">
        <f>IF(ISNUMBER(Regressions!L193),ROUND(Regressions!L193, 1), NA())</f>
        <v>#N/A</v>
      </c>
      <c r="L183" s="549" t="e">
        <f>IF(ISNUMBER(Regressions!M193),ROUND(Regressions!M193, 1), NA())</f>
        <v>#N/A</v>
      </c>
      <c r="M183" s="546" t="e">
        <f>IF(ISNUMBER(Regressions!N193),ROUND(Regressions!N193, 1), NA())</f>
        <v>#N/A</v>
      </c>
      <c r="N183" s="547">
        <f>IF(ISNUMBER(Regressions!O193),ROUND(Regressions!O193, 1), NA())</f>
        <v>3.8</v>
      </c>
      <c r="O183" s="548" t="e">
        <f>IF(ISNUMBER(Regressions!Q193),ROUND(Regressions!Q193, 1), NA())</f>
        <v>#N/A</v>
      </c>
      <c r="P183" s="544" t="e">
        <f>IF(ISNUMBER(Regressions!R193),ROUND(Regressions!R193, 1), NA())</f>
        <v>#N/A</v>
      </c>
      <c r="Q183" s="550" t="e">
        <f>IF(ISNUMBER(Regressions!S193),ROUND(Regressions!S193, 1), NA())</f>
        <v>#N/A</v>
      </c>
      <c r="R183" s="546" t="e">
        <f>IF(ISNUMBER(Regressions!T193),ROUND(Regressions!T193, 1), NA())</f>
        <v>#N/A</v>
      </c>
      <c r="S183" s="547" t="e">
        <f>IF(ISNUMBER(Regressions!U193),ROUND(Regressions!U193, 1), NA())</f>
        <v>#N/A</v>
      </c>
    </row>
    <row r="184" spans="1:19" x14ac:dyDescent="0.25">
      <c r="A184" s="555" t="str">
        <f>+Introduction!$C$7</f>
        <v>South Sudan</v>
      </c>
      <c r="B184" s="556">
        <f>IF(ISBLANK(Regressions!B194), " ", Regressions!B194)</f>
        <v>2025</v>
      </c>
      <c r="C184" s="555" t="str">
        <f>HLOOKUP(Introduction!$G$4,nametranslations,29,FALSE)</f>
        <v>Secondary</v>
      </c>
      <c r="D184" s="557">
        <f>IF(ISBLANK(Regressions!D194), " ", Regressions!D194)</f>
        <v>1917664</v>
      </c>
      <c r="E184" s="558">
        <f>IF(ISNUMBER(Regressions!E194),ROUND(Regressions!E194, 1), NA())</f>
        <v>91.1</v>
      </c>
      <c r="F184" s="559">
        <f>IF(ISNUMBER(Regressions!F194),ROUND(Regressions!F194, 1), NA())</f>
        <v>76.5</v>
      </c>
      <c r="G184" s="560" t="e">
        <f>IF(ISNUMBER(Regressions!G194),ROUND(Regressions!G194, 1), NA())</f>
        <v>#N/A</v>
      </c>
      <c r="H184" s="561" t="e">
        <f>IF(ISNUMBER(Regressions!H194),ROUND(Regressions!H194, 1), NA())</f>
        <v>#N/A</v>
      </c>
      <c r="I184" s="562">
        <f>IF(ISNUMBER(Regressions!I194),ROUND(Regressions!I194, 1), NA())</f>
        <v>23.5</v>
      </c>
      <c r="J184" s="563">
        <f>IF(ISNUMBER(Regressions!K194),ROUND(Regressions!K194, 1), NA())</f>
        <v>97.9</v>
      </c>
      <c r="K184" s="559" t="e">
        <f>IF(ISNUMBER(Regressions!L194),ROUND(Regressions!L194, 1), NA())</f>
        <v>#N/A</v>
      </c>
      <c r="L184" s="564" t="e">
        <f>IF(ISNUMBER(Regressions!M194),ROUND(Regressions!M194, 1), NA())</f>
        <v>#N/A</v>
      </c>
      <c r="M184" s="561" t="e">
        <f>IF(ISNUMBER(Regressions!N194),ROUND(Regressions!N194, 1), NA())</f>
        <v>#N/A</v>
      </c>
      <c r="N184" s="562">
        <f>IF(ISNUMBER(Regressions!O194),ROUND(Regressions!O194, 1), NA())</f>
        <v>2.1</v>
      </c>
      <c r="O184" s="563" t="e">
        <f>IF(ISNUMBER(Regressions!Q194),ROUND(Regressions!Q194, 1), NA())</f>
        <v>#N/A</v>
      </c>
      <c r="P184" s="559" t="e">
        <f>IF(ISNUMBER(Regressions!R194),ROUND(Regressions!R194, 1), NA())</f>
        <v>#N/A</v>
      </c>
      <c r="Q184" s="565" t="e">
        <f>IF(ISNUMBER(Regressions!S194),ROUND(Regressions!S194, 1), NA())</f>
        <v>#N/A</v>
      </c>
      <c r="R184" s="561" t="e">
        <f>IF(ISNUMBER(Regressions!T194),ROUND(Regressions!T194, 1), NA())</f>
        <v>#N/A</v>
      </c>
      <c r="S184" s="562" t="e">
        <f>IF(ISNUMBER(Regressions!U194),ROUND(Regressions!U194, 1), NA())</f>
        <v>#N/A</v>
      </c>
    </row>
    <row r="185" spans="1:19" hidden="1" x14ac:dyDescent="0.25">
      <c r="A185" s="539" t="str">
        <f>+Introduction!$C$7</f>
        <v>South Sudan</v>
      </c>
      <c r="B185" s="540">
        <f>IF(ISBLANK(Regressions!B195), " ", Regressions!B195)</f>
        <v>2026</v>
      </c>
      <c r="C185" s="539" t="str">
        <f>HLOOKUP(Introduction!$G$4,nametranslations,29,FALSE)</f>
        <v>Secondary</v>
      </c>
      <c r="D185" s="542" t="str">
        <f>IF(ISBLANK(Regressions!D195), " ", Regressions!D195)</f>
        <v xml:space="preserve"> </v>
      </c>
      <c r="E185" s="543">
        <f>IF(ISNUMBER(Regressions!E195),ROUND(Regressions!E195, 1), NA())</f>
        <v>91.1</v>
      </c>
      <c r="F185" s="544">
        <f>IF(ISNUMBER(Regressions!F195),ROUND(Regressions!F195, 1), NA())</f>
        <v>76.5</v>
      </c>
      <c r="G185" s="545" t="e">
        <f>IF(ISNUMBER(Regressions!G195),ROUND(Regressions!G195, 1), NA())</f>
        <v>#N/A</v>
      </c>
      <c r="H185" s="546" t="e">
        <f>IF(ISNUMBER(Regressions!H195),ROUND(Regressions!H195, 1), NA())</f>
        <v>#N/A</v>
      </c>
      <c r="I185" s="547">
        <f>IF(ISNUMBER(Regressions!I195),ROUND(Regressions!I195, 1), NA())</f>
        <v>23.5</v>
      </c>
      <c r="J185" s="548">
        <f>IF(ISNUMBER(Regressions!K195),ROUND(Regressions!K195, 1), NA())</f>
        <v>97.9</v>
      </c>
      <c r="K185" s="544" t="e">
        <f>IF(ISNUMBER(Regressions!L195),ROUND(Regressions!L195, 1), NA())</f>
        <v>#N/A</v>
      </c>
      <c r="L185" s="549" t="e">
        <f>IF(ISNUMBER(Regressions!M195),ROUND(Regressions!M195, 1), NA())</f>
        <v>#N/A</v>
      </c>
      <c r="M185" s="546" t="e">
        <f>IF(ISNUMBER(Regressions!N195),ROUND(Regressions!N195, 1), NA())</f>
        <v>#N/A</v>
      </c>
      <c r="N185" s="547">
        <f>IF(ISNUMBER(Regressions!O195),ROUND(Regressions!O195, 1), NA())</f>
        <v>2.1</v>
      </c>
      <c r="O185" s="548" t="e">
        <f>IF(ISNUMBER(Regressions!Q195),ROUND(Regressions!Q195, 1), NA())</f>
        <v>#N/A</v>
      </c>
      <c r="P185" s="544" t="e">
        <f>IF(ISNUMBER(Regressions!R195),ROUND(Regressions!R195, 1), NA())</f>
        <v>#N/A</v>
      </c>
      <c r="Q185" s="550" t="e">
        <f>IF(ISNUMBER(Regressions!S195),ROUND(Regressions!S195, 1), NA())</f>
        <v>#N/A</v>
      </c>
      <c r="R185" s="546" t="e">
        <f>IF(ISNUMBER(Regressions!T195),ROUND(Regressions!T195, 1), NA())</f>
        <v>#N/A</v>
      </c>
      <c r="S185" s="547" t="e">
        <f>IF(ISNUMBER(Regressions!U195),ROUND(Regressions!U195, 1), NA())</f>
        <v>#N/A</v>
      </c>
    </row>
    <row r="186" spans="1:19" hidden="1" x14ac:dyDescent="0.25">
      <c r="A186" s="539" t="str">
        <f>+Introduction!$C$7</f>
        <v>South Sudan</v>
      </c>
      <c r="B186" s="540">
        <f>IF(ISBLANK(Regressions!B196), " ", Regressions!B196)</f>
        <v>2027</v>
      </c>
      <c r="C186" s="539" t="str">
        <f>HLOOKUP(Introduction!$G$4,nametranslations,29,FALSE)</f>
        <v>Secondary</v>
      </c>
      <c r="D186" s="542" t="str">
        <f>IF(ISBLANK(Regressions!D196), " ", Regressions!D196)</f>
        <v xml:space="preserve"> </v>
      </c>
      <c r="E186" s="543">
        <f>IF(ISNUMBER(Regressions!E196),ROUND(Regressions!E196, 1), NA())</f>
        <v>91.1</v>
      </c>
      <c r="F186" s="544">
        <f>IF(ISNUMBER(Regressions!F196),ROUND(Regressions!F196, 1), NA())</f>
        <v>76.5</v>
      </c>
      <c r="G186" s="545" t="e">
        <f>IF(ISNUMBER(Regressions!G196),ROUND(Regressions!G196, 1), NA())</f>
        <v>#N/A</v>
      </c>
      <c r="H186" s="546" t="e">
        <f>IF(ISNUMBER(Regressions!H196),ROUND(Regressions!H196, 1), NA())</f>
        <v>#N/A</v>
      </c>
      <c r="I186" s="547">
        <f>IF(ISNUMBER(Regressions!I196),ROUND(Regressions!I196, 1), NA())</f>
        <v>23.5</v>
      </c>
      <c r="J186" s="548">
        <f>IF(ISNUMBER(Regressions!K196),ROUND(Regressions!K196, 1), NA())</f>
        <v>97.9</v>
      </c>
      <c r="K186" s="544" t="e">
        <f>IF(ISNUMBER(Regressions!L196),ROUND(Regressions!L196, 1), NA())</f>
        <v>#N/A</v>
      </c>
      <c r="L186" s="549" t="e">
        <f>IF(ISNUMBER(Regressions!M196),ROUND(Regressions!M196, 1), NA())</f>
        <v>#N/A</v>
      </c>
      <c r="M186" s="546" t="e">
        <f>IF(ISNUMBER(Regressions!N196),ROUND(Regressions!N196, 1), NA())</f>
        <v>#N/A</v>
      </c>
      <c r="N186" s="547">
        <f>IF(ISNUMBER(Regressions!O196),ROUND(Regressions!O196, 1), NA())</f>
        <v>2.1</v>
      </c>
      <c r="O186" s="548" t="e">
        <f>IF(ISNUMBER(Regressions!Q196),ROUND(Regressions!Q196, 1), NA())</f>
        <v>#N/A</v>
      </c>
      <c r="P186" s="544" t="e">
        <f>IF(ISNUMBER(Regressions!R196),ROUND(Regressions!R196, 1), NA())</f>
        <v>#N/A</v>
      </c>
      <c r="Q186" s="550" t="e">
        <f>IF(ISNUMBER(Regressions!S196),ROUND(Regressions!S196, 1), NA())</f>
        <v>#N/A</v>
      </c>
      <c r="R186" s="546" t="e">
        <f>IF(ISNUMBER(Regressions!T196),ROUND(Regressions!T196, 1), NA())</f>
        <v>#N/A</v>
      </c>
      <c r="S186" s="547" t="e">
        <f>IF(ISNUMBER(Regressions!U196),ROUND(Regressions!U196, 1), NA())</f>
        <v>#N/A</v>
      </c>
    </row>
    <row r="187" spans="1:19" hidden="1" x14ac:dyDescent="0.25">
      <c r="A187" s="539" t="str">
        <f>+Introduction!$C$7</f>
        <v>South Sudan</v>
      </c>
      <c r="B187" s="540">
        <f>IF(ISBLANK(Regressions!B197), " ", Regressions!B197)</f>
        <v>2028</v>
      </c>
      <c r="C187" s="539" t="str">
        <f>HLOOKUP(Introduction!$G$4,nametranslations,29,FALSE)</f>
        <v>Secondary</v>
      </c>
      <c r="D187" s="542" t="str">
        <f>IF(ISBLANK(Regressions!D197), " ", Regressions!D197)</f>
        <v xml:space="preserve"> </v>
      </c>
      <c r="E187" s="543">
        <f>IF(ISNUMBER(Regressions!E197),ROUND(Regressions!E197, 1), NA())</f>
        <v>91.1</v>
      </c>
      <c r="F187" s="544" t="e">
        <f>IF(ISNUMBER(Regressions!F197),ROUND(Regressions!F197, 1), NA())</f>
        <v>#N/A</v>
      </c>
      <c r="G187" s="545" t="e">
        <f>IF(ISNUMBER(Regressions!G197),ROUND(Regressions!G197, 1), NA())</f>
        <v>#N/A</v>
      </c>
      <c r="H187" s="546" t="e">
        <f>IF(ISNUMBER(Regressions!H197),ROUND(Regressions!H197, 1), NA())</f>
        <v>#N/A</v>
      </c>
      <c r="I187" s="547" t="e">
        <f>IF(ISNUMBER(Regressions!I197),ROUND(Regressions!I197, 1), NA())</f>
        <v>#N/A</v>
      </c>
      <c r="J187" s="548">
        <f>IF(ISNUMBER(Regressions!K197),ROUND(Regressions!K197, 1), NA())</f>
        <v>97.9</v>
      </c>
      <c r="K187" s="544" t="e">
        <f>IF(ISNUMBER(Regressions!L197),ROUND(Regressions!L197, 1), NA())</f>
        <v>#N/A</v>
      </c>
      <c r="L187" s="549" t="e">
        <f>IF(ISNUMBER(Regressions!M197),ROUND(Regressions!M197, 1), NA())</f>
        <v>#N/A</v>
      </c>
      <c r="M187" s="546" t="e">
        <f>IF(ISNUMBER(Regressions!N197),ROUND(Regressions!N197, 1), NA())</f>
        <v>#N/A</v>
      </c>
      <c r="N187" s="547">
        <f>IF(ISNUMBER(Regressions!O197),ROUND(Regressions!O197, 1), NA())</f>
        <v>2.1</v>
      </c>
      <c r="O187" s="548" t="e">
        <f>IF(ISNUMBER(Regressions!Q197),ROUND(Regressions!Q197, 1), NA())</f>
        <v>#N/A</v>
      </c>
      <c r="P187" s="544" t="e">
        <f>IF(ISNUMBER(Regressions!R197),ROUND(Regressions!R197, 1), NA())</f>
        <v>#N/A</v>
      </c>
      <c r="Q187" s="550" t="e">
        <f>IF(ISNUMBER(Regressions!S197),ROUND(Regressions!S197, 1), NA())</f>
        <v>#N/A</v>
      </c>
      <c r="R187" s="546" t="e">
        <f>IF(ISNUMBER(Regressions!T197),ROUND(Regressions!T197, 1), NA())</f>
        <v>#N/A</v>
      </c>
      <c r="S187" s="547" t="e">
        <f>IF(ISNUMBER(Regressions!U197),ROUND(Regressions!U197, 1), NA())</f>
        <v>#N/A</v>
      </c>
    </row>
    <row r="188" spans="1:19" hidden="1" x14ac:dyDescent="0.25">
      <c r="A188" s="539" t="str">
        <f>+Introduction!$C$7</f>
        <v>South Sudan</v>
      </c>
      <c r="B188" s="540">
        <f>IF(ISBLANK(Regressions!B198), " ", Regressions!B198)</f>
        <v>2029</v>
      </c>
      <c r="C188" s="539" t="str">
        <f>HLOOKUP(Introduction!$G$4,nametranslations,29,FALSE)</f>
        <v>Secondary</v>
      </c>
      <c r="D188" s="542" t="str">
        <f>IF(ISBLANK(Regressions!D198), " ", Regressions!D198)</f>
        <v xml:space="preserve"> </v>
      </c>
      <c r="E188" s="543">
        <f>IF(ISNUMBER(Regressions!E198),ROUND(Regressions!E198, 1), NA())</f>
        <v>91.1</v>
      </c>
      <c r="F188" s="544" t="e">
        <f>IF(ISNUMBER(Regressions!F198),ROUND(Regressions!F198, 1), NA())</f>
        <v>#N/A</v>
      </c>
      <c r="G188" s="545" t="e">
        <f>IF(ISNUMBER(Regressions!G198),ROUND(Regressions!G198, 1), NA())</f>
        <v>#N/A</v>
      </c>
      <c r="H188" s="546" t="e">
        <f>IF(ISNUMBER(Regressions!H198),ROUND(Regressions!H198, 1), NA())</f>
        <v>#N/A</v>
      </c>
      <c r="I188" s="547" t="e">
        <f>IF(ISNUMBER(Regressions!I198),ROUND(Regressions!I198, 1), NA())</f>
        <v>#N/A</v>
      </c>
      <c r="J188" s="548">
        <f>IF(ISNUMBER(Regressions!K198),ROUND(Regressions!K198, 1), NA())</f>
        <v>97.9</v>
      </c>
      <c r="K188" s="544" t="e">
        <f>IF(ISNUMBER(Regressions!L198),ROUND(Regressions!L198, 1), NA())</f>
        <v>#N/A</v>
      </c>
      <c r="L188" s="549" t="e">
        <f>IF(ISNUMBER(Regressions!M198),ROUND(Regressions!M198, 1), NA())</f>
        <v>#N/A</v>
      </c>
      <c r="M188" s="546" t="e">
        <f>IF(ISNUMBER(Regressions!N198),ROUND(Regressions!N198, 1), NA())</f>
        <v>#N/A</v>
      </c>
      <c r="N188" s="547">
        <f>IF(ISNUMBER(Regressions!O198),ROUND(Regressions!O198, 1), NA())</f>
        <v>2.1</v>
      </c>
      <c r="O188" s="548" t="e">
        <f>IF(ISNUMBER(Regressions!Q198),ROUND(Regressions!Q198, 1), NA())</f>
        <v>#N/A</v>
      </c>
      <c r="P188" s="544" t="e">
        <f>IF(ISNUMBER(Regressions!R198),ROUND(Regressions!R198, 1), NA())</f>
        <v>#N/A</v>
      </c>
      <c r="Q188" s="550" t="e">
        <f>IF(ISNUMBER(Regressions!S198),ROUND(Regressions!S198, 1), NA())</f>
        <v>#N/A</v>
      </c>
      <c r="R188" s="546" t="e">
        <f>IF(ISNUMBER(Regressions!T198),ROUND(Regressions!T198, 1), NA())</f>
        <v>#N/A</v>
      </c>
      <c r="S188" s="547" t="e">
        <f>IF(ISNUMBER(Regressions!U198),ROUND(Regressions!U198, 1), NA())</f>
        <v>#N/A</v>
      </c>
    </row>
    <row r="189" spans="1:19" hidden="1" x14ac:dyDescent="0.25">
      <c r="A189" s="539" t="str">
        <f>+Introduction!$C$7</f>
        <v>South Sudan</v>
      </c>
      <c r="B189" s="540">
        <f>IF(ISBLANK(Regressions!B199), " ", Regressions!B199)</f>
        <v>2030</v>
      </c>
      <c r="C189" s="539" t="str">
        <f>HLOOKUP(Introduction!$G$4,nametranslations,29,FALSE)</f>
        <v>Secondary</v>
      </c>
      <c r="D189" s="542" t="str">
        <f>IF(ISBLANK(Regressions!D199), " ", Regressions!D199)</f>
        <v xml:space="preserve"> </v>
      </c>
      <c r="E189" s="543" t="e">
        <f>IF(ISNUMBER(Regressions!E199),ROUND(Regressions!E199, 1), NA())</f>
        <v>#N/A</v>
      </c>
      <c r="F189" s="544" t="e">
        <f>IF(ISNUMBER(Regressions!F199),ROUND(Regressions!F199, 1), NA())</f>
        <v>#N/A</v>
      </c>
      <c r="G189" s="545" t="e">
        <f>IF(ISNUMBER(Regressions!G199),ROUND(Regressions!G199, 1), NA())</f>
        <v>#N/A</v>
      </c>
      <c r="H189" s="546" t="e">
        <f>IF(ISNUMBER(Regressions!H199),ROUND(Regressions!H199, 1), NA())</f>
        <v>#N/A</v>
      </c>
      <c r="I189" s="547" t="e">
        <f>IF(ISNUMBER(Regressions!I199),ROUND(Regressions!I199, 1), NA())</f>
        <v>#N/A</v>
      </c>
      <c r="J189" s="548" t="e">
        <f>IF(ISNUMBER(Regressions!K199),ROUND(Regressions!K199, 1), NA())</f>
        <v>#N/A</v>
      </c>
      <c r="K189" s="544" t="e">
        <f>IF(ISNUMBER(Regressions!L199),ROUND(Regressions!L199, 1), NA())</f>
        <v>#N/A</v>
      </c>
      <c r="L189" s="549" t="e">
        <f>IF(ISNUMBER(Regressions!M199),ROUND(Regressions!M199, 1), NA())</f>
        <v>#N/A</v>
      </c>
      <c r="M189" s="546" t="e">
        <f>IF(ISNUMBER(Regressions!N199),ROUND(Regressions!N199, 1), NA())</f>
        <v>#N/A</v>
      </c>
      <c r="N189" s="547" t="e">
        <f>IF(ISNUMBER(Regressions!O199),ROUND(Regressions!O199, 1), NA())</f>
        <v>#N/A</v>
      </c>
      <c r="O189" s="548" t="e">
        <f>IF(ISNUMBER(Regressions!Q199),ROUND(Regressions!Q199, 1), NA())</f>
        <v>#N/A</v>
      </c>
      <c r="P189" s="544" t="e">
        <f>IF(ISNUMBER(Regressions!R199),ROUND(Regressions!R199, 1), NA())</f>
        <v>#N/A</v>
      </c>
      <c r="Q189" s="550" t="e">
        <f>IF(ISNUMBER(Regressions!S199),ROUND(Regressions!S199, 1), NA())</f>
        <v>#N/A</v>
      </c>
      <c r="R189" s="546" t="e">
        <f>IF(ISNUMBER(Regressions!T199),ROUND(Regressions!T199, 1), NA())</f>
        <v>#N/A</v>
      </c>
      <c r="S189" s="547" t="e">
        <f>IF(ISNUMBER(Regressions!U199),ROUND(Regressions!U199, 1), NA())</f>
        <v>#N/A</v>
      </c>
    </row>
    <row r="211" spans="5:13" x14ac:dyDescent="0.25">
      <c r="E211" s="569"/>
      <c r="G211" s="516"/>
      <c r="K211" s="570"/>
      <c r="M211" s="570"/>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2B0BE-4709-469F-A9DF-4A3FBB8DAE0C}">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7" customWidth="1"/>
    <col min="2" max="2" width="13.59765625" style="367" customWidth="1"/>
    <col min="3" max="3" width="5" style="367" customWidth="1"/>
    <col min="4" max="21" width="3.8984375" style="367" customWidth="1"/>
    <col min="22" max="25" width="3.8984375" style="473" customWidth="1"/>
    <col min="26" max="26" width="6.5" style="473" customWidth="1"/>
    <col min="27" max="30" width="3.8984375" style="473" customWidth="1"/>
    <col min="31" max="31" width="6.5" style="473" customWidth="1"/>
    <col min="32" max="35" width="3.8984375" style="473" customWidth="1"/>
    <col min="36" max="36" width="6.5" style="473" customWidth="1"/>
    <col min="37" max="40" width="3.8984375" style="473" customWidth="1"/>
    <col min="41" max="41" width="6.5" style="473" customWidth="1"/>
    <col min="42" max="45" width="3.8984375" style="473" customWidth="1"/>
    <col min="46" max="46" width="6.5" style="473" customWidth="1"/>
    <col min="47" max="50" width="3.8984375" style="473" customWidth="1"/>
    <col min="51" max="51" width="6.5" style="473" customWidth="1"/>
    <col min="52" max="52" width="3.8984375" style="474" customWidth="1"/>
    <col min="53" max="53" width="6.5" style="583" customWidth="1"/>
    <col min="54" max="55" width="3.8984375" style="474" customWidth="1"/>
    <col min="56" max="56" width="6.5" style="474" customWidth="1"/>
    <col min="57" max="58" width="3.8984375" style="474" customWidth="1"/>
    <col min="59" max="59" width="6.5" style="474" customWidth="1"/>
    <col min="60" max="60" width="3.8984375" style="474" customWidth="1"/>
    <col min="61" max="61" width="6.09765625" style="474" customWidth="1"/>
    <col min="62" max="62" width="6.5" style="474" customWidth="1"/>
    <col min="63" max="63" width="8.8984375" style="474" customWidth="1"/>
    <col min="64" max="64" width="3.8984375" style="474" customWidth="1"/>
    <col min="65" max="65" width="6.5" style="474" customWidth="1"/>
    <col min="66" max="67" width="3.8984375" style="474" customWidth="1"/>
    <col min="68" max="68" width="6.5" style="474" customWidth="1"/>
    <col min="69" max="69" width="3.8984375" style="474" customWidth="1"/>
    <col min="70" max="70" width="9" style="367" customWidth="1"/>
    <col min="71" max="136" width="3.8984375" style="367" hidden="1" customWidth="1"/>
    <col min="137" max="137" width="9" style="367" customWidth="1"/>
    <col min="138" max="16384" width="9" style="367"/>
  </cols>
  <sheetData>
    <row r="1" spans="1:136" ht="17.399999999999999" x14ac:dyDescent="0.3">
      <c r="A1" s="475" t="str">
        <f>HLOOKUP(Introduction!$G$4,nametranslations,83,FALSE)</f>
        <v>Summary of data from national surveys and censuses</v>
      </c>
      <c r="B1" s="476"/>
      <c r="C1" s="476"/>
      <c r="D1" s="476"/>
      <c r="E1" s="476"/>
      <c r="F1" s="476"/>
      <c r="G1" s="476"/>
      <c r="H1" s="476"/>
      <c r="I1" s="476"/>
      <c r="J1" s="476"/>
      <c r="K1" s="476"/>
      <c r="L1" s="476"/>
      <c r="M1" s="476"/>
      <c r="N1" s="476"/>
      <c r="O1" s="476"/>
      <c r="P1" s="476"/>
      <c r="Q1" s="476"/>
      <c r="R1" s="476"/>
      <c r="S1" s="476"/>
      <c r="T1" s="476"/>
      <c r="U1" s="476"/>
      <c r="V1" s="476"/>
      <c r="W1" s="476"/>
      <c r="X1" s="476"/>
      <c r="Y1" s="476"/>
      <c r="Z1" s="476"/>
      <c r="AA1" s="476"/>
      <c r="AB1" s="476"/>
      <c r="AC1" s="476"/>
      <c r="AD1" s="476"/>
      <c r="AE1" s="476"/>
      <c r="AF1" s="476"/>
      <c r="AG1" s="476"/>
      <c r="AH1" s="476"/>
      <c r="AI1" s="476"/>
      <c r="AJ1" s="476"/>
      <c r="AK1" s="476"/>
      <c r="AL1" s="476"/>
      <c r="AM1" s="476"/>
      <c r="AN1" s="476"/>
      <c r="AO1" s="476"/>
      <c r="AP1" s="476"/>
      <c r="AQ1" s="476"/>
      <c r="AR1" s="476"/>
      <c r="AS1" s="476"/>
      <c r="AT1" s="476"/>
      <c r="AU1" s="476"/>
      <c r="AV1" s="476"/>
      <c r="AW1" s="476"/>
      <c r="AX1" s="476"/>
      <c r="AY1" s="476"/>
      <c r="AZ1" s="476"/>
      <c r="BA1" s="488"/>
      <c r="BB1" s="476"/>
      <c r="BC1" s="476"/>
      <c r="BD1" s="476"/>
      <c r="BE1" s="476"/>
      <c r="BF1" s="476"/>
      <c r="BG1" s="476"/>
      <c r="BH1" s="476"/>
      <c r="BI1" s="476"/>
      <c r="BJ1" s="476"/>
      <c r="BK1" s="476"/>
      <c r="BL1" s="476"/>
      <c r="BM1" s="476"/>
      <c r="BN1" s="476"/>
      <c r="BO1" s="476"/>
      <c r="BP1" s="476"/>
      <c r="BQ1" s="476"/>
      <c r="BR1" s="476"/>
      <c r="BS1" s="476"/>
    </row>
    <row r="2" spans="1:136" ht="15.6" x14ac:dyDescent="0.3">
      <c r="A2" s="477" t="str">
        <f>HLOOKUP(Introduction!$G$4,nametranslations,84,FALSE)</f>
        <v>[values in square brackets not used]</v>
      </c>
      <c r="B2" s="477"/>
      <c r="C2" s="477"/>
      <c r="D2" s="478" t="str">
        <f>HLOOKUP(Introduction!$G$4,nametranslations,85,FALSE)</f>
        <v>Drinking Water</v>
      </c>
      <c r="E2" s="476"/>
      <c r="F2" s="476"/>
      <c r="G2" s="479"/>
      <c r="H2" s="476"/>
      <c r="I2" s="476"/>
      <c r="J2" s="479"/>
      <c r="K2" s="480"/>
      <c r="L2" s="480"/>
      <c r="M2" s="479"/>
      <c r="N2" s="480"/>
      <c r="O2" s="480"/>
      <c r="P2" s="479"/>
      <c r="Q2" s="480"/>
      <c r="R2" s="480"/>
      <c r="S2" s="479"/>
      <c r="T2" s="480"/>
      <c r="U2" s="480"/>
      <c r="V2" s="481" t="str">
        <f>HLOOKUP(Introduction!$G$4,nametranslations,86,FALSE)</f>
        <v>Sanitation</v>
      </c>
      <c r="W2" s="366"/>
      <c r="X2" s="480"/>
      <c r="Y2" s="480"/>
      <c r="Z2" s="480"/>
      <c r="AA2" s="482"/>
      <c r="AB2" s="480"/>
      <c r="AC2" s="480"/>
      <c r="AD2" s="480"/>
      <c r="AE2" s="480"/>
      <c r="AF2" s="482"/>
      <c r="AG2" s="480"/>
      <c r="AH2" s="480"/>
      <c r="AI2" s="480"/>
      <c r="AJ2" s="480"/>
      <c r="AK2" s="482"/>
      <c r="AL2" s="480"/>
      <c r="AM2" s="480"/>
      <c r="AN2" s="480"/>
      <c r="AO2" s="480"/>
      <c r="AP2" s="482"/>
      <c r="AQ2" s="480"/>
      <c r="AR2" s="480"/>
      <c r="AS2" s="480"/>
      <c r="AT2" s="480"/>
      <c r="AU2" s="482"/>
      <c r="AV2" s="480"/>
      <c r="AW2" s="480"/>
      <c r="AX2" s="480"/>
      <c r="AY2" s="480"/>
      <c r="AZ2" s="483" t="str">
        <f>HLOOKUP(Introduction!$G$4,nametranslations,87,FALSE)</f>
        <v>Hygiene</v>
      </c>
      <c r="BA2" s="484"/>
      <c r="BB2" s="485"/>
      <c r="BC2" s="485"/>
      <c r="BD2" s="486"/>
      <c r="BE2" s="486"/>
      <c r="BF2" s="486"/>
      <c r="BG2" s="486"/>
      <c r="BH2" s="486"/>
      <c r="BI2" s="486"/>
      <c r="BJ2" s="486"/>
      <c r="BK2" s="486"/>
      <c r="BL2" s="486"/>
      <c r="BM2" s="486"/>
      <c r="BN2" s="486"/>
      <c r="BO2" s="486"/>
      <c r="BP2" s="486"/>
      <c r="BQ2" s="486"/>
      <c r="BS2" s="478" t="str">
        <f>HLOOKUP(Introduction!$G$4,nametranslations,85,FALSE)</f>
        <v>Drinking Water</v>
      </c>
      <c r="CK2" s="481" t="str">
        <f>HLOOKUP(Introduction!$G$4,nametranslations,86,FALSE)</f>
        <v>Sanitation</v>
      </c>
      <c r="DO2" s="483" t="str">
        <f>HLOOKUP(Introduction!$G$4,nametranslations,87,FALSE)</f>
        <v>Hygiene</v>
      </c>
    </row>
    <row r="3" spans="1:136" ht="13.8" x14ac:dyDescent="0.25">
      <c r="A3" s="487"/>
      <c r="B3" s="476"/>
      <c r="C3" s="476"/>
      <c r="D3" s="476" t="str">
        <f>+Key!$I$26</f>
        <v>Total</v>
      </c>
      <c r="E3" s="476"/>
      <c r="F3" s="476"/>
      <c r="G3" s="476" t="str">
        <f>+Key!$I$28</f>
        <v>Urban</v>
      </c>
      <c r="I3" s="476"/>
      <c r="J3" s="476" t="str">
        <f>+Key!$I$27</f>
        <v>Rural</v>
      </c>
      <c r="L3" s="476"/>
      <c r="M3" s="476" t="str">
        <f>+Key!$I$29</f>
        <v>Pre-primary</v>
      </c>
      <c r="O3" s="476"/>
      <c r="P3" s="476" t="str">
        <f>+Key!$I$30</f>
        <v>Primary</v>
      </c>
      <c r="Q3" s="476"/>
      <c r="R3" s="476"/>
      <c r="S3" s="476" t="str">
        <f>+Key!$I$31</f>
        <v>Secondary</v>
      </c>
      <c r="U3" s="476"/>
      <c r="V3" s="476" t="str">
        <f>+Key!$I$26</f>
        <v>Total</v>
      </c>
      <c r="W3" s="476"/>
      <c r="X3" s="476"/>
      <c r="Y3" s="476"/>
      <c r="Z3" s="367"/>
      <c r="AA3" s="476" t="str">
        <f>+Key!$I$28</f>
        <v>Urban</v>
      </c>
      <c r="AB3" s="476"/>
      <c r="AC3" s="367"/>
      <c r="AD3" s="476"/>
      <c r="AE3" s="476"/>
      <c r="AF3" s="476" t="str">
        <f>+Key!$I$27</f>
        <v>Rural</v>
      </c>
      <c r="AG3" s="476"/>
      <c r="AH3" s="476"/>
      <c r="AI3" s="476"/>
      <c r="AJ3" s="476"/>
      <c r="AK3" s="476" t="str">
        <f>+Key!$I$29</f>
        <v>Pre-primary</v>
      </c>
      <c r="AL3" s="476"/>
      <c r="AM3" s="476"/>
      <c r="AN3" s="476"/>
      <c r="AO3" s="476"/>
      <c r="AP3" s="476" t="str">
        <f>+Key!$I$30</f>
        <v>Primary</v>
      </c>
      <c r="AQ3" s="476"/>
      <c r="AR3" s="476"/>
      <c r="AS3" s="476"/>
      <c r="AT3" s="476"/>
      <c r="AU3" s="476" t="str">
        <f>+Key!$I$31</f>
        <v>Secondary</v>
      </c>
      <c r="AV3" s="476"/>
      <c r="AW3" s="476"/>
      <c r="AX3" s="476"/>
      <c r="AY3" s="476"/>
      <c r="AZ3" s="476" t="str">
        <f>+Key!$I$26</f>
        <v>Total</v>
      </c>
      <c r="BA3" s="488"/>
      <c r="BB3" s="476"/>
      <c r="BC3" s="476" t="str">
        <f>+Key!$I$28</f>
        <v>Urban</v>
      </c>
      <c r="BD3" s="367"/>
      <c r="BE3" s="476"/>
      <c r="BF3" s="476" t="str">
        <f>+Key!$I$27</f>
        <v>Rural</v>
      </c>
      <c r="BG3" s="367"/>
      <c r="BH3" s="476"/>
      <c r="BI3" s="476" t="str">
        <f>+Key!$I$29</f>
        <v>Pre-primary</v>
      </c>
      <c r="BJ3" s="367"/>
      <c r="BK3" s="476"/>
      <c r="BL3" s="476" t="str">
        <f>+Key!$I$30</f>
        <v>Primary</v>
      </c>
      <c r="BM3" s="476"/>
      <c r="BN3" s="476"/>
      <c r="BO3" s="476" t="str">
        <f>+Key!$I$31</f>
        <v>Secondary</v>
      </c>
      <c r="BP3" s="366"/>
      <c r="BQ3" s="476"/>
      <c r="BS3" s="476" t="str">
        <f>+Key!$I$26</f>
        <v>Total</v>
      </c>
      <c r="BT3" s="476"/>
      <c r="BU3" s="476"/>
      <c r="BV3" s="476" t="str">
        <f>+Key!$I$28</f>
        <v>Urban</v>
      </c>
      <c r="BX3" s="476"/>
      <c r="BY3" s="476" t="str">
        <f>+Key!$I$27</f>
        <v>Rural</v>
      </c>
      <c r="CA3" s="476"/>
      <c r="CB3" s="476" t="str">
        <f>+Key!$I$29</f>
        <v>Pre-primary</v>
      </c>
      <c r="CD3" s="476"/>
      <c r="CE3" s="476" t="str">
        <f>+Key!$I$30</f>
        <v>Primary</v>
      </c>
      <c r="CF3" s="476"/>
      <c r="CG3" s="476"/>
      <c r="CH3" s="476" t="str">
        <f>+Key!$I$31</f>
        <v>Secondary</v>
      </c>
      <c r="CJ3" s="476"/>
      <c r="CK3" s="476" t="str">
        <f>+Key!$I$26</f>
        <v>Total</v>
      </c>
      <c r="CL3" s="476"/>
      <c r="CM3" s="476"/>
      <c r="CN3" s="476"/>
      <c r="CP3" s="476" t="str">
        <f>+Key!$I$28</f>
        <v>Urban</v>
      </c>
      <c r="CQ3" s="476"/>
      <c r="CS3" s="476"/>
      <c r="CT3" s="476"/>
      <c r="CU3" s="476" t="str">
        <f>+Key!$I$27</f>
        <v>Rural</v>
      </c>
      <c r="CV3" s="476"/>
      <c r="CW3" s="476"/>
      <c r="CX3" s="476"/>
      <c r="CY3" s="476"/>
      <c r="CZ3" s="476" t="str">
        <f>+Key!$I$29</f>
        <v>Pre-primary</v>
      </c>
      <c r="DA3" s="476"/>
      <c r="DB3" s="476"/>
      <c r="DC3" s="476"/>
      <c r="DD3" s="476"/>
      <c r="DE3" s="476" t="str">
        <f>+Key!$I$30</f>
        <v>Primary</v>
      </c>
      <c r="DF3" s="476"/>
      <c r="DG3" s="476"/>
      <c r="DH3" s="476"/>
      <c r="DI3" s="476"/>
      <c r="DJ3" s="476" t="s">
        <v>18</v>
      </c>
      <c r="DK3" s="476"/>
      <c r="DL3" s="476"/>
      <c r="DM3" s="476"/>
      <c r="DN3" s="476"/>
      <c r="DO3" s="476" t="str">
        <f>+Key!$I$26</f>
        <v>Total</v>
      </c>
      <c r="DP3" s="488"/>
      <c r="DQ3" s="476"/>
      <c r="DR3" s="476" t="str">
        <f>+Key!$I$28</f>
        <v>Urban</v>
      </c>
      <c r="DT3" s="476"/>
      <c r="DU3" s="476" t="str">
        <f>+Key!$I$27</f>
        <v>Rural</v>
      </c>
      <c r="DW3" s="476"/>
      <c r="DX3" s="476" t="str">
        <f>+Key!$I$29</f>
        <v>Pre-primary</v>
      </c>
      <c r="DZ3" s="476"/>
      <c r="EA3" s="476" t="str">
        <f>+Key!$I$30</f>
        <v>Primary</v>
      </c>
      <c r="EB3" s="476"/>
      <c r="EC3" s="476"/>
      <c r="ED3" s="476" t="str">
        <f>+Key!$I$31</f>
        <v>Secondary</v>
      </c>
      <c r="EE3" s="366"/>
      <c r="EF3" s="476"/>
    </row>
    <row r="4" spans="1:136" s="580" customFormat="1" ht="160.5" customHeight="1" x14ac:dyDescent="0.25">
      <c r="A4" s="489" t="str">
        <f>HLOOKUP(Introduction!$G$4,nametranslations,89,FALSE)</f>
        <v>Source</v>
      </c>
      <c r="B4" s="489" t="str">
        <f>HLOOKUP(Introduction!$G$4,nametranslations,88,FALSE)</f>
        <v>Type</v>
      </c>
      <c r="C4" s="489" t="str">
        <f>HLOOKUP(Introduction!$G$4,nametranslations,72,FALSE)</f>
        <v>Year</v>
      </c>
      <c r="D4" s="490" t="str">
        <f>HLOOKUP(Introduction!$G$4,nametranslations,74,FALSE)</f>
        <v>Facility</v>
      </c>
      <c r="E4" s="575" t="str">
        <f>HLOOKUP(Introduction!$G$4,nametranslations,75,FALSE)</f>
        <v>Improved</v>
      </c>
      <c r="F4" s="576" t="str">
        <f>HLOOKUP(Introduction!$G$4,nametranslations,76,FALSE)</f>
        <v>Basic (improved &amp; available)</v>
      </c>
      <c r="G4" s="490" t="str">
        <f>HLOOKUP(Introduction!$G$4,nametranslations,74,FALSE)</f>
        <v>Facility</v>
      </c>
      <c r="H4" s="575" t="str">
        <f>HLOOKUP(Introduction!$G$4,nametranslations,75,FALSE)</f>
        <v>Improved</v>
      </c>
      <c r="I4" s="576" t="str">
        <f>HLOOKUP(Introduction!$G$4,nametranslations,76,FALSE)</f>
        <v>Basic (improved &amp; available)</v>
      </c>
      <c r="J4" s="490" t="str">
        <f>HLOOKUP(Introduction!$G$4,nametranslations,74,FALSE)</f>
        <v>Facility</v>
      </c>
      <c r="K4" s="575" t="str">
        <f>HLOOKUP(Introduction!$G$4,nametranslations,75,FALSE)</f>
        <v>Improved</v>
      </c>
      <c r="L4" s="576" t="str">
        <f>HLOOKUP(Introduction!$G$4,nametranslations,76,FALSE)</f>
        <v>Basic (improved &amp; available)</v>
      </c>
      <c r="M4" s="490" t="str">
        <f>HLOOKUP(Introduction!$G$4,nametranslations,74,FALSE)</f>
        <v>Facility</v>
      </c>
      <c r="N4" s="575" t="str">
        <f>HLOOKUP(Introduction!$G$4,nametranslations,75,FALSE)</f>
        <v>Improved</v>
      </c>
      <c r="O4" s="576" t="str">
        <f>HLOOKUP(Introduction!$G$4,nametranslations,76,FALSE)</f>
        <v>Basic (improved &amp; available)</v>
      </c>
      <c r="P4" s="490" t="str">
        <f>HLOOKUP(Introduction!$G$4,nametranslations,74,FALSE)</f>
        <v>Facility</v>
      </c>
      <c r="Q4" s="575" t="str">
        <f>HLOOKUP(Introduction!$G$4,nametranslations,75,FALSE)</f>
        <v>Improved</v>
      </c>
      <c r="R4" s="576" t="str">
        <f>HLOOKUP(Introduction!$G$4,nametranslations,76,FALSE)</f>
        <v>Basic (improved &amp; available)</v>
      </c>
      <c r="S4" s="490" t="str">
        <f>HLOOKUP(Introduction!$G$4,nametranslations,74,FALSE)</f>
        <v>Facility</v>
      </c>
      <c r="T4" s="575" t="str">
        <f>HLOOKUP(Introduction!$G$4,nametranslations,75,FALSE)</f>
        <v>Improved</v>
      </c>
      <c r="U4" s="576" t="str">
        <f>HLOOKUP(Introduction!$G$4,nametranslations,76,FALSE)</f>
        <v>Basic (improved &amp; available)</v>
      </c>
      <c r="V4" s="494" t="str">
        <f>HLOOKUP(Introduction!$G$4,nametranslations,74,FALSE)</f>
        <v>Facility</v>
      </c>
      <c r="W4" s="495" t="str">
        <f>HLOOKUP(Introduction!$G$4,nametranslations,75,FALSE)</f>
        <v>Improved</v>
      </c>
      <c r="X4" s="577" t="str">
        <f>HLOOKUP(Introduction!$G$4,nametranslations,90,FALSE)</f>
        <v>Improved &amp; usable</v>
      </c>
      <c r="Y4" s="577" t="str">
        <f>HLOOKUP(Introduction!$G$4,nametranslations,91,FALSE)</f>
        <v>Improved &amp; single-sex</v>
      </c>
      <c r="Z4" s="578" t="str">
        <f>HLOOKUP(Introduction!$G$4,nametranslations,79,FALSE)</f>
        <v>Basic
(improved, usable &amp; single-sex)</v>
      </c>
      <c r="AA4" s="494" t="str">
        <f>HLOOKUP(Introduction!$G$4,nametranslations,74,FALSE)</f>
        <v>Facility</v>
      </c>
      <c r="AB4" s="495" t="str">
        <f>HLOOKUP(Introduction!$G$4,nametranslations,75,FALSE)</f>
        <v>Improved</v>
      </c>
      <c r="AC4" s="577" t="str">
        <f>HLOOKUP(Introduction!$G$4,nametranslations,90,FALSE)</f>
        <v>Improved &amp; usable</v>
      </c>
      <c r="AD4" s="577" t="str">
        <f>HLOOKUP(Introduction!$G$4,nametranslations,91,FALSE)</f>
        <v>Improved &amp; single-sex</v>
      </c>
      <c r="AE4" s="578" t="str">
        <f>HLOOKUP(Introduction!$G$4,nametranslations,79,FALSE)</f>
        <v>Basic
(improved, usable &amp; single-sex)</v>
      </c>
      <c r="AF4" s="494" t="str">
        <f>HLOOKUP(Introduction!$G$4,nametranslations,74,FALSE)</f>
        <v>Facility</v>
      </c>
      <c r="AG4" s="495" t="str">
        <f>HLOOKUP(Introduction!$G$4,nametranslations,75,FALSE)</f>
        <v>Improved</v>
      </c>
      <c r="AH4" s="577" t="str">
        <f>HLOOKUP(Introduction!$G$4,nametranslations,90,FALSE)</f>
        <v>Improved &amp; usable</v>
      </c>
      <c r="AI4" s="577" t="str">
        <f>HLOOKUP(Introduction!$G$4,nametranslations,91,FALSE)</f>
        <v>Improved &amp; single-sex</v>
      </c>
      <c r="AJ4" s="578" t="str">
        <f>HLOOKUP(Introduction!$G$4,nametranslations,79,FALSE)</f>
        <v>Basic
(improved, usable &amp; single-sex)</v>
      </c>
      <c r="AK4" s="494" t="str">
        <f>HLOOKUP(Introduction!$G$4,nametranslations,74,FALSE)</f>
        <v>Facility</v>
      </c>
      <c r="AL4" s="495" t="str">
        <f>HLOOKUP(Introduction!$G$4,nametranslations,75,FALSE)</f>
        <v>Improved</v>
      </c>
      <c r="AM4" s="577" t="str">
        <f>HLOOKUP(Introduction!$G$4,nametranslations,90,FALSE)</f>
        <v>Improved &amp; usable</v>
      </c>
      <c r="AN4" s="577" t="str">
        <f>HLOOKUP(Introduction!$G$4,nametranslations,91,FALSE)</f>
        <v>Improved &amp; single-sex</v>
      </c>
      <c r="AO4" s="578" t="str">
        <f>HLOOKUP(Introduction!$G$4,nametranslations,79,FALSE)</f>
        <v>Basic
(improved, usable &amp; single-sex)</v>
      </c>
      <c r="AP4" s="494" t="str">
        <f>HLOOKUP(Introduction!$G$4,nametranslations,74,FALSE)</f>
        <v>Facility</v>
      </c>
      <c r="AQ4" s="495" t="str">
        <f>HLOOKUP(Introduction!$G$4,nametranslations,75,FALSE)</f>
        <v>Improved</v>
      </c>
      <c r="AR4" s="577" t="str">
        <f>HLOOKUP(Introduction!$G$4,nametranslations,90,FALSE)</f>
        <v>Improved &amp; usable</v>
      </c>
      <c r="AS4" s="577" t="str">
        <f>HLOOKUP(Introduction!$G$4,nametranslations,91,FALSE)</f>
        <v>Improved &amp; single-sex</v>
      </c>
      <c r="AT4" s="578" t="str">
        <f>HLOOKUP(Introduction!$G$4,nametranslations,79,FALSE)</f>
        <v>Basic
(improved, usable &amp; single-sex)</v>
      </c>
      <c r="AU4" s="494" t="str">
        <f>HLOOKUP(Introduction!$G$4,nametranslations,74,FALSE)</f>
        <v>Facility</v>
      </c>
      <c r="AV4" s="495" t="str">
        <f>HLOOKUP(Introduction!$G$4,nametranslations,75,FALSE)</f>
        <v>Improved</v>
      </c>
      <c r="AW4" s="577" t="str">
        <f>HLOOKUP(Introduction!$G$4,nametranslations,90,FALSE)</f>
        <v>Improved &amp; usable</v>
      </c>
      <c r="AX4" s="577" t="str">
        <f>HLOOKUP(Introduction!$G$4,nametranslations,91,FALSE)</f>
        <v>Improved &amp; single-sex</v>
      </c>
      <c r="AY4" s="578" t="str">
        <f>HLOOKUP(Introduction!$G$4,nametranslations,79,FALSE)</f>
        <v>Basic
(improved, usable &amp; single-sex)</v>
      </c>
      <c r="AZ4" s="498" t="str">
        <f>HLOOKUP(Introduction!$G$4,nametranslations,92,FALSE)</f>
        <v>Handwashing facility</v>
      </c>
      <c r="BA4" s="579" t="str">
        <f>HLOOKUP(Introduction!$G$4,nametranslations,93,FALSE)</f>
        <v>Handwashing facility with water</v>
      </c>
      <c r="BB4" s="579" t="str">
        <f>HLOOKUP(Introduction!$G$4,nametranslations,81,FALSE)</f>
        <v>Basic  
(facility with water &amp; soap)</v>
      </c>
      <c r="BC4" s="498" t="str">
        <f>HLOOKUP(Introduction!$G$4,nametranslations,92,FALSE)</f>
        <v>Handwashing facility</v>
      </c>
      <c r="BD4" s="579" t="str">
        <f>HLOOKUP(Introduction!$G$4,nametranslations,93,FALSE)</f>
        <v>Handwashing facility with water</v>
      </c>
      <c r="BE4" s="579" t="str">
        <f>HLOOKUP(Introduction!$G$4,nametranslations,81,FALSE)</f>
        <v>Basic  
(facility with water &amp; soap)</v>
      </c>
      <c r="BF4" s="498" t="str">
        <f>HLOOKUP(Introduction!$G$4,nametranslations,92,FALSE)</f>
        <v>Handwashing facility</v>
      </c>
      <c r="BG4" s="579" t="str">
        <f>HLOOKUP(Introduction!$G$4,nametranslations,93,FALSE)</f>
        <v>Handwashing facility with water</v>
      </c>
      <c r="BH4" s="579" t="str">
        <f>HLOOKUP(Introduction!$G$4,nametranslations,81,FALSE)</f>
        <v>Basic  
(facility with water &amp; soap)</v>
      </c>
      <c r="BI4" s="498" t="str">
        <f>HLOOKUP(Introduction!$G$4,nametranslations,92,FALSE)</f>
        <v>Handwashing facility</v>
      </c>
      <c r="BJ4" s="579" t="str">
        <f>HLOOKUP(Introduction!$G$4,nametranslations,93,FALSE)</f>
        <v>Handwashing facility with water</v>
      </c>
      <c r="BK4" s="579" t="str">
        <f>HLOOKUP(Introduction!$G$4,nametranslations,81,FALSE)</f>
        <v>Basic  
(facility with water &amp; soap)</v>
      </c>
      <c r="BL4" s="498" t="str">
        <f>HLOOKUP(Introduction!$G$4,nametranslations,92,FALSE)</f>
        <v>Handwashing facility</v>
      </c>
      <c r="BM4" s="579" t="str">
        <f>HLOOKUP(Introduction!$G$4,nametranslations,93,FALSE)</f>
        <v>Handwashing facility with water</v>
      </c>
      <c r="BN4" s="579" t="str">
        <f>HLOOKUP(Introduction!$G$4,nametranslations,81,FALSE)</f>
        <v>Basic  
(facility with water &amp; soap)</v>
      </c>
      <c r="BO4" s="498" t="str">
        <f>HLOOKUP(Introduction!$G$4,nametranslations,92,FALSE)</f>
        <v>Handwashing facility</v>
      </c>
      <c r="BP4" s="579" t="str">
        <f>HLOOKUP(Introduction!$G$4,nametranslations,93,FALSE)</f>
        <v>Handwashing facility with water</v>
      </c>
      <c r="BQ4" s="579" t="str">
        <f>HLOOKUP(Introduction!$G$4,nametranslations,81,FALSE)</f>
        <v>Basic  
(facility with water &amp; soap)</v>
      </c>
      <c r="BS4" s="490" t="str">
        <f>HLOOKUP(Introduction!$G$4,nametranslations,74,FALSE)</f>
        <v>Facility</v>
      </c>
      <c r="BT4" s="575" t="str">
        <f>HLOOKUP(Introduction!$G$4,nametranslations,75,FALSE)</f>
        <v>Improved</v>
      </c>
      <c r="BU4" s="581" t="str">
        <f>HLOOKUP(Introduction!$G$4,nametranslations,76,FALSE)</f>
        <v>Basic (improved &amp; available)</v>
      </c>
      <c r="BV4" s="490" t="str">
        <f>HLOOKUP(Introduction!$G$4,nametranslations,74,FALSE)</f>
        <v>Facility</v>
      </c>
      <c r="BW4" s="575" t="str">
        <f>HLOOKUP(Introduction!$G$4,nametranslations,75,FALSE)</f>
        <v>Improved</v>
      </c>
      <c r="BX4" s="581" t="str">
        <f>HLOOKUP(Introduction!$G$4,nametranslations,76,FALSE)</f>
        <v>Basic (improved &amp; available)</v>
      </c>
      <c r="BY4" s="490" t="str">
        <f>HLOOKUP(Introduction!$G$4,nametranslations,74,FALSE)</f>
        <v>Facility</v>
      </c>
      <c r="BZ4" s="575" t="str">
        <f>HLOOKUP(Introduction!$G$4,nametranslations,75,FALSE)</f>
        <v>Improved</v>
      </c>
      <c r="CA4" s="581" t="str">
        <f>HLOOKUP(Introduction!$G$4,nametranslations,76,FALSE)</f>
        <v>Basic (improved &amp; available)</v>
      </c>
      <c r="CB4" s="490" t="str">
        <f>HLOOKUP(Introduction!$G$4,nametranslations,74,FALSE)</f>
        <v>Facility</v>
      </c>
      <c r="CC4" s="575" t="str">
        <f>HLOOKUP(Introduction!$G$4,nametranslations,75,FALSE)</f>
        <v>Improved</v>
      </c>
      <c r="CD4" s="581" t="str">
        <f>HLOOKUP(Introduction!$G$4,nametranslations,76,FALSE)</f>
        <v>Basic (improved &amp; available)</v>
      </c>
      <c r="CE4" s="490" t="str">
        <f>HLOOKUP(Introduction!$G$4,nametranslations,74,FALSE)</f>
        <v>Facility</v>
      </c>
      <c r="CF4" s="575" t="str">
        <f>HLOOKUP(Introduction!$G$4,nametranslations,75,FALSE)</f>
        <v>Improved</v>
      </c>
      <c r="CG4" s="581" t="str">
        <f>HLOOKUP(Introduction!$G$4,nametranslations,76,FALSE)</f>
        <v>Basic (improved &amp; available)</v>
      </c>
      <c r="CH4" s="490" t="str">
        <f>HLOOKUP(Introduction!$G$4,nametranslations,74,FALSE)</f>
        <v>Facility</v>
      </c>
      <c r="CI4" s="575" t="str">
        <f>HLOOKUP(Introduction!$G$4,nametranslations,75,FALSE)</f>
        <v>Improved</v>
      </c>
      <c r="CJ4" s="581" t="str">
        <f>HLOOKUP(Introduction!$G$4,nametranslations,76,FALSE)</f>
        <v>Basic (improved &amp; available)</v>
      </c>
      <c r="CK4" s="494" t="str">
        <f>HLOOKUP(Introduction!$G$4,nametranslations,74,FALSE)</f>
        <v>Facility</v>
      </c>
      <c r="CL4" s="495" t="str">
        <f>HLOOKUP(Introduction!$G$4,nametranslations,75,FALSE)</f>
        <v>Improved</v>
      </c>
      <c r="CM4" s="495" t="str">
        <f>HLOOKUP(Introduction!$G$4,nametranslations,90,FALSE)</f>
        <v>Improved &amp; usable</v>
      </c>
      <c r="CN4" s="495" t="str">
        <f>HLOOKUP(Introduction!$G$4,nametranslations,91,FALSE)</f>
        <v>Improved &amp; single-sex</v>
      </c>
      <c r="CO4" s="578" t="str">
        <f>HLOOKUP(Introduction!$G$4,nametranslations,79,FALSE)</f>
        <v>Basic
(improved, usable &amp; single-sex)</v>
      </c>
      <c r="CP4" s="494" t="str">
        <f>HLOOKUP(Introduction!$G$4,nametranslations,74,FALSE)</f>
        <v>Facility</v>
      </c>
      <c r="CQ4" s="495" t="str">
        <f>HLOOKUP(Introduction!$G$4,nametranslations,75,FALSE)</f>
        <v>Improved</v>
      </c>
      <c r="CR4" s="495" t="str">
        <f>HLOOKUP(Introduction!$G$4,nametranslations,90,FALSE)</f>
        <v>Improved &amp; usable</v>
      </c>
      <c r="CS4" s="495" t="str">
        <f>HLOOKUP(Introduction!$G$4,nametranslations,91,FALSE)</f>
        <v>Improved &amp; single-sex</v>
      </c>
      <c r="CT4" s="578" t="str">
        <f>HLOOKUP(Introduction!$G$4,nametranslations,79,FALSE)</f>
        <v>Basic
(improved, usable &amp; single-sex)</v>
      </c>
      <c r="CU4" s="494" t="str">
        <f>HLOOKUP(Introduction!$G$4,nametranslations,74,FALSE)</f>
        <v>Facility</v>
      </c>
      <c r="CV4" s="495" t="str">
        <f>HLOOKUP(Introduction!$G$4,nametranslations,75,FALSE)</f>
        <v>Improved</v>
      </c>
      <c r="CW4" s="495" t="str">
        <f>HLOOKUP(Introduction!$G$4,nametranslations,90,FALSE)</f>
        <v>Improved &amp; usable</v>
      </c>
      <c r="CX4" s="495" t="str">
        <f>HLOOKUP(Introduction!$G$4,nametranslations,91,FALSE)</f>
        <v>Improved &amp; single-sex</v>
      </c>
      <c r="CY4" s="578" t="str">
        <f>HLOOKUP(Introduction!$G$4,nametranslations,79,FALSE)</f>
        <v>Basic
(improved, usable &amp; single-sex)</v>
      </c>
      <c r="CZ4" s="494" t="str">
        <f>HLOOKUP(Introduction!$G$4,nametranslations,74,FALSE)</f>
        <v>Facility</v>
      </c>
      <c r="DA4" s="495" t="str">
        <f>HLOOKUP(Introduction!$G$4,nametranslations,75,FALSE)</f>
        <v>Improved</v>
      </c>
      <c r="DB4" s="495" t="str">
        <f>HLOOKUP(Introduction!$G$4,nametranslations,90,FALSE)</f>
        <v>Improved &amp; usable</v>
      </c>
      <c r="DC4" s="495" t="str">
        <f>HLOOKUP(Introduction!$G$4,nametranslations,91,FALSE)</f>
        <v>Improved &amp; single-sex</v>
      </c>
      <c r="DD4" s="578" t="str">
        <f>HLOOKUP(Introduction!$G$4,nametranslations,79,FALSE)</f>
        <v>Basic
(improved, usable &amp; single-sex)</v>
      </c>
      <c r="DE4" s="494" t="str">
        <f>HLOOKUP(Introduction!$G$4,nametranslations,74,FALSE)</f>
        <v>Facility</v>
      </c>
      <c r="DF4" s="495" t="str">
        <f>HLOOKUP(Introduction!$G$4,nametranslations,75,FALSE)</f>
        <v>Improved</v>
      </c>
      <c r="DG4" s="495" t="str">
        <f>HLOOKUP(Introduction!$G$4,nametranslations,90,FALSE)</f>
        <v>Improved &amp; usable</v>
      </c>
      <c r="DH4" s="495" t="str">
        <f>HLOOKUP(Introduction!$G$4,nametranslations,91,FALSE)</f>
        <v>Improved &amp; single-sex</v>
      </c>
      <c r="DI4" s="578" t="str">
        <f>HLOOKUP(Introduction!$G$4,nametranslations,79,FALSE)</f>
        <v>Basic
(improved, usable &amp; single-sex)</v>
      </c>
      <c r="DJ4" s="494" t="str">
        <f>HLOOKUP(Introduction!$G$4,nametranslations,74,FALSE)</f>
        <v>Facility</v>
      </c>
      <c r="DK4" s="495" t="str">
        <f>HLOOKUP(Introduction!$G$4,nametranslations,75,FALSE)</f>
        <v>Improved</v>
      </c>
      <c r="DL4" s="495" t="str">
        <f>HLOOKUP(Introduction!$G$4,nametranslations,90,FALSE)</f>
        <v>Improved &amp; usable</v>
      </c>
      <c r="DM4" s="495" t="str">
        <f>HLOOKUP(Introduction!$G$4,nametranslations,91,FALSE)</f>
        <v>Improved &amp; single-sex</v>
      </c>
      <c r="DN4" s="578" t="str">
        <f>HLOOKUP(Introduction!$G$4,nametranslations,79,FALSE)</f>
        <v>Basic
(improved, usable &amp; single-sex)</v>
      </c>
      <c r="DO4" s="498" t="str">
        <f>HLOOKUP(Introduction!$G$4,nametranslations,92,FALSE)</f>
        <v>Handwashing facility</v>
      </c>
      <c r="DP4" s="579" t="str">
        <f>HLOOKUP(Introduction!$G$4,nametranslations,93,FALSE)</f>
        <v>Handwashing facility with water</v>
      </c>
      <c r="DQ4" s="579" t="str">
        <f>HLOOKUP(Introduction!$G$4,nametranslations,81,FALSE)</f>
        <v>Basic  
(facility with water &amp; soap)</v>
      </c>
      <c r="DR4" s="498" t="str">
        <f>HLOOKUP(Introduction!$G$4,nametranslations,92,FALSE)</f>
        <v>Handwashing facility</v>
      </c>
      <c r="DS4" s="579" t="str">
        <f>HLOOKUP(Introduction!$G$4,nametranslations,93,FALSE)</f>
        <v>Handwashing facility with water</v>
      </c>
      <c r="DT4" s="579" t="str">
        <f>HLOOKUP(Introduction!$G$4,nametranslations,81,FALSE)</f>
        <v>Basic  
(facility with water &amp; soap)</v>
      </c>
      <c r="DU4" s="498" t="str">
        <f>HLOOKUP(Introduction!$G$4,nametranslations,92,FALSE)</f>
        <v>Handwashing facility</v>
      </c>
      <c r="DV4" s="579" t="str">
        <f>HLOOKUP(Introduction!$G$4,nametranslations,93,FALSE)</f>
        <v>Handwashing facility with water</v>
      </c>
      <c r="DW4" s="579" t="str">
        <f>HLOOKUP(Introduction!$G$4,nametranslations,81,FALSE)</f>
        <v>Basic  
(facility with water &amp; soap)</v>
      </c>
      <c r="DX4" s="498" t="str">
        <f>HLOOKUP(Introduction!$G$4,nametranslations,92,FALSE)</f>
        <v>Handwashing facility</v>
      </c>
      <c r="DY4" s="579" t="str">
        <f>HLOOKUP(Introduction!$G$4,nametranslations,93,FALSE)</f>
        <v>Handwashing facility with water</v>
      </c>
      <c r="DZ4" s="579" t="str">
        <f>HLOOKUP(Introduction!$G$4,nametranslations,81,FALSE)</f>
        <v>Basic  
(facility with water &amp; soap)</v>
      </c>
      <c r="EA4" s="498" t="str">
        <f>HLOOKUP(Introduction!$G$4,nametranslations,92,FALSE)</f>
        <v>Handwashing facility</v>
      </c>
      <c r="EB4" s="579" t="str">
        <f>HLOOKUP(Introduction!$G$4,nametranslations,93,FALSE)</f>
        <v>Handwashing facility with water</v>
      </c>
      <c r="EC4" s="579" t="str">
        <f>HLOOKUP(Introduction!$G$4,nametranslations,81,FALSE)</f>
        <v>Basic  
(facility with water &amp; soap)</v>
      </c>
      <c r="ED4" s="498" t="str">
        <f>HLOOKUP(Introduction!$G$4,nametranslations,92,FALSE)</f>
        <v>Handwashing facility</v>
      </c>
      <c r="EE4" s="579" t="str">
        <f>HLOOKUP(Introduction!$G$4,nametranslations,93,FALSE)</f>
        <v>Handwashing facility with water</v>
      </c>
      <c r="EF4" s="579" t="str">
        <f>HLOOKUP(Introduction!$G$4,nametranslations,81,FALSE)</f>
        <v>Basic  
(facility with water &amp; soap)</v>
      </c>
    </row>
    <row r="5" spans="1:136" ht="43.2" hidden="1" x14ac:dyDescent="0.25">
      <c r="A5" s="489" t="s">
        <v>38</v>
      </c>
      <c r="B5" s="489" t="s">
        <v>39</v>
      </c>
      <c r="C5" s="489" t="s">
        <v>40</v>
      </c>
      <c r="D5" s="490" t="s">
        <v>121</v>
      </c>
      <c r="E5" s="491" t="s">
        <v>41</v>
      </c>
      <c r="F5" s="492" t="s">
        <v>159</v>
      </c>
      <c r="G5" s="490" t="s">
        <v>122</v>
      </c>
      <c r="H5" s="491" t="s">
        <v>42</v>
      </c>
      <c r="I5" s="492" t="s">
        <v>160</v>
      </c>
      <c r="J5" s="490" t="s">
        <v>123</v>
      </c>
      <c r="K5" s="491" t="s">
        <v>43</v>
      </c>
      <c r="L5" s="492" t="s">
        <v>161</v>
      </c>
      <c r="M5" s="490" t="s">
        <v>124</v>
      </c>
      <c r="N5" s="491" t="s">
        <v>79</v>
      </c>
      <c r="O5" s="492" t="s">
        <v>162</v>
      </c>
      <c r="P5" s="490" t="s">
        <v>125</v>
      </c>
      <c r="Q5" s="491" t="s">
        <v>80</v>
      </c>
      <c r="R5" s="492" t="s">
        <v>163</v>
      </c>
      <c r="S5" s="490" t="s">
        <v>126</v>
      </c>
      <c r="T5" s="491" t="s">
        <v>81</v>
      </c>
      <c r="U5" s="493" t="s">
        <v>164</v>
      </c>
      <c r="V5" s="494" t="s">
        <v>115</v>
      </c>
      <c r="W5" s="495" t="s">
        <v>44</v>
      </c>
      <c r="X5" s="501" t="s">
        <v>58</v>
      </c>
      <c r="Y5" s="501" t="s">
        <v>59</v>
      </c>
      <c r="Z5" s="496" t="s">
        <v>165</v>
      </c>
      <c r="AA5" s="494" t="s">
        <v>116</v>
      </c>
      <c r="AB5" s="495" t="s">
        <v>45</v>
      </c>
      <c r="AC5" s="501" t="s">
        <v>60</v>
      </c>
      <c r="AD5" s="501" t="s">
        <v>61</v>
      </c>
      <c r="AE5" s="496" t="s">
        <v>166</v>
      </c>
      <c r="AF5" s="494" t="s">
        <v>117</v>
      </c>
      <c r="AG5" s="495" t="s">
        <v>46</v>
      </c>
      <c r="AH5" s="501" t="s">
        <v>62</v>
      </c>
      <c r="AI5" s="501" t="s">
        <v>63</v>
      </c>
      <c r="AJ5" s="496" t="s">
        <v>167</v>
      </c>
      <c r="AK5" s="494" t="s">
        <v>118</v>
      </c>
      <c r="AL5" s="495" t="s">
        <v>64</v>
      </c>
      <c r="AM5" s="501" t="s">
        <v>65</v>
      </c>
      <c r="AN5" s="501" t="s">
        <v>66</v>
      </c>
      <c r="AO5" s="496" t="s">
        <v>168</v>
      </c>
      <c r="AP5" s="494" t="s">
        <v>119</v>
      </c>
      <c r="AQ5" s="495" t="s">
        <v>67</v>
      </c>
      <c r="AR5" s="501" t="s">
        <v>68</v>
      </c>
      <c r="AS5" s="501" t="s">
        <v>69</v>
      </c>
      <c r="AT5" s="496" t="s">
        <v>169</v>
      </c>
      <c r="AU5" s="494" t="s">
        <v>120</v>
      </c>
      <c r="AV5" s="495" t="s">
        <v>70</v>
      </c>
      <c r="AW5" s="501" t="s">
        <v>71</v>
      </c>
      <c r="AX5" s="501" t="s">
        <v>72</v>
      </c>
      <c r="AY5" s="497" t="s">
        <v>170</v>
      </c>
      <c r="AZ5" s="498" t="s">
        <v>73</v>
      </c>
      <c r="BA5" s="579" t="s">
        <v>100</v>
      </c>
      <c r="BB5" s="500" t="s">
        <v>171</v>
      </c>
      <c r="BC5" s="498" t="s">
        <v>78</v>
      </c>
      <c r="BD5" s="499" t="s">
        <v>101</v>
      </c>
      <c r="BE5" s="500" t="s">
        <v>172</v>
      </c>
      <c r="BF5" s="498" t="s">
        <v>77</v>
      </c>
      <c r="BG5" s="499" t="s">
        <v>102</v>
      </c>
      <c r="BH5" s="500" t="s">
        <v>173</v>
      </c>
      <c r="BI5" s="498" t="s">
        <v>76</v>
      </c>
      <c r="BJ5" s="499" t="s">
        <v>103</v>
      </c>
      <c r="BK5" s="500" t="s">
        <v>174</v>
      </c>
      <c r="BL5" s="498" t="s">
        <v>75</v>
      </c>
      <c r="BM5" s="499" t="s">
        <v>104</v>
      </c>
      <c r="BN5" s="500" t="s">
        <v>175</v>
      </c>
      <c r="BO5" s="498" t="s">
        <v>74</v>
      </c>
      <c r="BP5" s="499" t="s">
        <v>105</v>
      </c>
      <c r="BQ5" s="500" t="s">
        <v>176</v>
      </c>
    </row>
    <row r="6" spans="1:136" x14ac:dyDescent="0.25">
      <c r="A6" s="476" t="str">
        <f>IF('Water Data'!$B$2="","",'Water Data'!$B$2)</f>
        <v>SSD_2011_EMIS</v>
      </c>
      <c r="B6" s="476" t="str">
        <f>IF('Water Data'!C2="Census",Key!I111,IF('Water Data'!C2="Survey with microdata",Key!I113,IF('Water Data'!C2="Survey",Key!I110,IF('Water Data'!C2="Admin",Key!I114,IF('Water Data'!C2="EMIS",Key!I109,IF('Water Data'!C2="Other",Key!I112))))))</f>
        <v>EMIS</v>
      </c>
      <c r="C6" s="503">
        <f>+IF(ISNUMBER(VALUE(MID(A6,5,4))), VALUE(MID(A6, 5,4)),"")</f>
        <v>2011</v>
      </c>
      <c r="D6" s="504">
        <f>+IF(AND(ISTEXT('Water Data'!B2),BS6="Yes"),100-'Water Data'!D4,IF(AND(ISTEXT('Water Data'!B2),BS6="No",ISNUMBER('Water Data'!D4)),CONCATENATE("[",ROUND(100-'Water Data'!D4,0),"]"),NA()))</f>
        <v>41.007775061124697</v>
      </c>
      <c r="E6" s="504" t="e">
        <f>+IF(AND(ISTEXT('Water Data'!B2),BT6="Yes"),'Water Data'!D6,IF(AND(ISTEXT('Water Data'!B2),BT6="No",ISNUMBER('Water Data'!D6)),CONCATENATE("[",ROUND('Water Data'!D6,0),"]"),NA()))</f>
        <v>#N/A</v>
      </c>
      <c r="F6" s="504" t="e">
        <f>+IF(AND(ISTEXT('Water Data'!B2),BU6="Yes"),'Water Data'!D9,IF(AND(ISTEXT('Water Data'!B2),BU6="No",ISNUMBER('Water Data'!D9)),CONCATENATE("[",ROUND('Water Data'!D9,0),"]"),NA()))</f>
        <v>#N/A</v>
      </c>
      <c r="G6" s="504" t="e">
        <f>+IF(AND(ISTEXT('Water Data'!B2),BV6="Yes"),100-'Water Data'!E4,IF(AND(ISTEXT('Water Data'!B2),BV6="No",ISNUMBER('Water Data'!E4)),CONCATENATE("[",ROUND(100-'Water Data'!E4,0),"]"),NA()))</f>
        <v>#N/A</v>
      </c>
      <c r="H6" s="504" t="e">
        <f>+IF(AND(ISTEXT('Water Data'!B2),BW6="Yes"),'Water Data'!E6,IF(AND(ISTEXT('Water Data'!B2),BW6="No",ISNUMBER('Water Data'!E6)),CONCATENATE("[",ROUND('Water Data'!E6,0),"]"),NA()))</f>
        <v>#N/A</v>
      </c>
      <c r="I6" s="504" t="e">
        <f>+IF(AND(ISTEXT('Water Data'!B2),BX6="Yes"),'Water Data'!E9,IF(AND(ISTEXT('Water Data'!B2),BX6="No",ISNUMBER('Water Data'!E9)),CONCATENATE("[",ROUND('Water Data'!E9,0),"]"),NA()))</f>
        <v>#N/A</v>
      </c>
      <c r="J6" s="504" t="e">
        <f>+IF(AND(ISTEXT('Water Data'!B2),BY6="Yes"),100-'Water Data'!F4,IF(AND(ISTEXT('Water Data'!B2),BY6="No",ISNUMBER('Water Data'!F4)),CONCATENATE("[",ROUND(100-'Water Data'!F4,0),"]"),NA()))</f>
        <v>#N/A</v>
      </c>
      <c r="K6" s="504" t="e">
        <f>+IF(AND(ISTEXT('Water Data'!B2),BZ6="Yes"),'Water Data'!F6,IF(AND(ISTEXT('Water Data'!B2),BZ6="No",ISNUMBER('Water Data'!F6)),CONCATENATE("[",ROUND('Water Data'!F6,0),"]"),NA()))</f>
        <v>#N/A</v>
      </c>
      <c r="L6" s="504" t="e">
        <f>+IF(AND(ISTEXT('Water Data'!B2),CA6="Yes"),'Water Data'!F9,IF(AND(ISTEXT('Water Data'!B2),CA6="No",ISNUMBER('Water Data'!F9)),CONCATENATE("[",ROUND('Water Data'!F9,0),"]"),NA()))</f>
        <v>#N/A</v>
      </c>
      <c r="M6" s="504">
        <f>+IF(AND(ISTEXT('Water Data'!B2),CB6="Yes"),100-'Water Data'!G4,IF(AND(ISTEXT('Water Data'!B2),CB6="No",ISNUMBER('Water Data'!G4)),CONCATENATE("[",ROUND(100-'Water Data'!G4,0),"]"),NA()))</f>
        <v>55.9</v>
      </c>
      <c r="N6" s="504" t="e">
        <f>+IF(AND(ISTEXT('Water Data'!B2),CC6="Yes"),'Water Data'!G6,IF(AND(ISTEXT('Water Data'!B2),CC6="No",ISNUMBER('Water Data'!G6)),CONCATENATE("[",ROUND('Water Data'!G6,0),"]"),NA()))</f>
        <v>#N/A</v>
      </c>
      <c r="O6" s="504" t="e">
        <f>+IF(AND(ISTEXT('Water Data'!B2),CD6="Yes"),'Water Data'!G9,IF(AND(ISTEXT('Water Data'!B2),CD6="No",ISNUMBER('Water Data'!G9)),CONCATENATE("[",ROUND('Water Data'!G9,0),"]"),NA()))</f>
        <v>#N/A</v>
      </c>
      <c r="P6" s="504">
        <f>+IF(AND(ISTEXT('Water Data'!B2),CE6="Yes"),100-'Water Data'!H4,IF(AND(ISTEXT('Water Data'!B2),CE6="No",ISNUMBER('Water Data'!H4)),CONCATENATE("[",ROUND(100-'Water Data'!H4,0),"]"),NA()))</f>
        <v>37.9</v>
      </c>
      <c r="Q6" s="504" t="e">
        <f>+IF(AND(ISTEXT('Water Data'!B2),CF6="Yes"),'Water Data'!H6,IF(AND(ISTEXT('Water Data'!B2),CF6="No",ISNUMBER('Water Data'!H6)),CONCATENATE("[",ROUND('Water Data'!H6,0),"]"),NA()))</f>
        <v>#N/A</v>
      </c>
      <c r="R6" s="504" t="e">
        <f>+IF(AND(ISTEXT('Water Data'!B2),CG6="Yes"),'Water Data'!H9,IF(AND(ISTEXT('Water Data'!B2),CG6="No",ISNUMBER('Water Data'!H9)),CONCATENATE("[",ROUND('Water Data'!H9,0),"]"),NA()))</f>
        <v>#N/A</v>
      </c>
      <c r="S6" s="504">
        <f>+IF(AND(ISTEXT('Water Data'!B2),CH6="Yes"),100-'Water Data'!I4,IF(AND(ISTEXT('Water Data'!B2),CH6="No",ISNUMBER('Water Data'!I4)),CONCATENATE("[",ROUND(100-'Water Data'!I4,0),"]"),NA()))</f>
        <v>61.7</v>
      </c>
      <c r="T6" s="504" t="e">
        <f>+IF(AND(ISTEXT('Water Data'!B2),CI6="Yes"),'Water Data'!I6,IF(AND(ISTEXT('Water Data'!B2),CI6="No",ISNUMBER('Water Data'!I6)),CONCATENATE("[",ROUND('Water Data'!I6,0),"]"),NA()))</f>
        <v>#N/A</v>
      </c>
      <c r="U6" s="504" t="e">
        <f>+IF(AND(ISTEXT('Water Data'!B2),CJ6="Yes"),'Water Data'!I9,IF(AND(ISTEXT('Water Data'!B2),CJ6="No",ISNUMBER('Water Data'!I9)),CONCATENATE("[",ROUND('Water Data'!I9,0),"]"),NA()))</f>
        <v>#N/A</v>
      </c>
      <c r="V6" s="505">
        <f>+IF(AND(ISTEXT('Sanitation Data'!B2),CK6="Yes"),100-'Sanitation Data'!D4,IF(AND(ISTEXT('Sanitation Data'!B2),CK6="No",ISNUMBER('Sanitation Data'!D4)),CONCATENATE("[",ROUND(100-'Sanitation Data'!D4,0),"]"),NA()))</f>
        <v>43.553911980440098</v>
      </c>
      <c r="W6" s="505" t="e">
        <f>+IF(AND(ISTEXT('Sanitation Data'!B2),CL6="Yes"),'Sanitation Data'!D6,IF(AND(ISTEXT('Sanitation Data'!B2),CL6="No",ISNUMBER('Sanitation Data'!D6)),CONCATENATE("[",ROUND('Sanitation Data'!D6,0),"]"),NA()))</f>
        <v>#N/A</v>
      </c>
      <c r="X6" s="505" t="e">
        <f>+IF(AND(ISTEXT('Sanitation Data'!B2),CM6="Yes"),'Sanitation Data'!D10,IF(AND(ISTEXT('Sanitation Data'!B2),CM6="No",ISNUMBER('Sanitation Data'!D10)),CONCATENATE("[",ROUND('Sanitation Data'!D10,0),"]"),NA()))</f>
        <v>#N/A</v>
      </c>
      <c r="Y6" s="505" t="e">
        <f>+IF(AND(ISTEXT('Sanitation Data'!B2),CN6="Yes"),'Sanitation Data'!D11,IF(AND(ISTEXT('Sanitation Data'!B2),CN6="No",ISNUMBER('Sanitation Data'!D11)),CONCATENATE("[",ROUND('Sanitation Data'!D11,0),"]"),NA()))</f>
        <v>#N/A</v>
      </c>
      <c r="Z6" s="505" t="e">
        <f>+IF(AND(ISTEXT('Sanitation Data'!B2),CO6="Yes"),'Sanitation Data'!D12,IF(AND(ISTEXT('Sanitation Data'!B2),CO6="No",ISNUMBER('Sanitation Data'!D12)),CONCATENATE("[",ROUND('Sanitation Data'!D12,0),"]"),NA()))</f>
        <v>#N/A</v>
      </c>
      <c r="AA6" s="505" t="e">
        <f>+IF(AND(ISTEXT('Sanitation Data'!B2),CP6="Yes"),100-'Sanitation Data'!E4,IF(AND(ISTEXT('Sanitation Data'!B2),CP6="No",ISNUMBER('Sanitation Data'!E4)),CONCATENATE("[",ROUND(100-'Sanitation Data'!E4,0),"]"),NA()))</f>
        <v>#N/A</v>
      </c>
      <c r="AB6" s="505" t="e">
        <f>+IF(AND(ISTEXT('Sanitation Data'!B2),CQ6="Yes"),'Sanitation Data'!E6,IF(AND(ISTEXT('Sanitation Data'!B2),CQ6="No",ISNUMBER('Sanitation Data'!E6)),CONCATENATE("[",ROUND('Sanitation Data'!E6,0),"]"),NA()))</f>
        <v>#N/A</v>
      </c>
      <c r="AC6" s="505" t="e">
        <f>+IF(AND(ISTEXT('Sanitation Data'!B2),CR6="Yes"),'Sanitation Data'!E10,IF(AND(ISTEXT('Sanitation Data'!B2),CR6="No",ISNUMBER('Sanitation Data'!E10)),CONCATENATE("[",ROUND('Sanitation Data'!E10,0),"]"),NA()))</f>
        <v>#N/A</v>
      </c>
      <c r="AD6" s="505" t="e">
        <f>+IF(AND(ISTEXT('Sanitation Data'!B2),CS6="Yes"),'Sanitation Data'!E11,IF(AND(ISTEXT('Sanitation Data'!B2),CS6="No",ISNUMBER('Sanitation Data'!E11)),CONCATENATE("[",ROUND('Sanitation Data'!E11,0),"]"),NA()))</f>
        <v>#N/A</v>
      </c>
      <c r="AE6" s="505" t="e">
        <f>+IF(AND(ISTEXT('Sanitation Data'!B2),CT6="Yes"),'Sanitation Data'!E12,IF(AND(ISTEXT('Sanitation Data'!B2),CT6="No",ISNUMBER('Sanitation Data'!E12)),CONCATENATE("[",ROUND('Sanitation Data'!E12,0),"]"),NA()))</f>
        <v>#N/A</v>
      </c>
      <c r="AF6" s="505" t="e">
        <f>+IF(AND(ISTEXT('Sanitation Data'!B2),CU6="Yes"),100-'Sanitation Data'!F4,IF(AND(ISTEXT('Sanitation Data'!B2),CU6="No",ISNUMBER('Sanitation Data'!F4)),CONCATENATE("[",ROUND(100-'Sanitation Data'!F4,0),"]"),NA()))</f>
        <v>#N/A</v>
      </c>
      <c r="AG6" s="505" t="e">
        <f>+IF(AND(ISTEXT('Sanitation Data'!B2),CV6="Yes"),'Sanitation Data'!F6,IF(AND(ISTEXT('Sanitation Data'!B2),CV6="No",ISNUMBER('Sanitation Data'!F6)),CONCATENATE("[",ROUND('Sanitation Data'!F6,0),"]"),NA()))</f>
        <v>#N/A</v>
      </c>
      <c r="AH6" s="505" t="e">
        <f>+IF(AND(ISTEXT('Sanitation Data'!B2),CW6="Yes"),'Sanitation Data'!F10,IF(AND(ISTEXT('Sanitation Data'!B2),CW6="No",ISNUMBER('Sanitation Data'!F10)),CONCATENATE("[",ROUND('Sanitation Data'!F10,0),"]"),NA()))</f>
        <v>#N/A</v>
      </c>
      <c r="AI6" s="505" t="e">
        <f>+IF(AND(ISTEXT('Sanitation Data'!B2),CX6="Yes"),'Sanitation Data'!F11,IF(AND(ISTEXT('Sanitation Data'!B2),CX6="No",ISNUMBER('Sanitation Data'!F11)),CONCATENATE("[",ROUND('Sanitation Data'!F11,0),"]"),NA()))</f>
        <v>#N/A</v>
      </c>
      <c r="AJ6" s="505" t="e">
        <f>+IF(AND(ISTEXT('Sanitation Data'!B2),CY6="Yes"),'Sanitation Data'!F12,IF(AND(ISTEXT('Sanitation Data'!B2),CY6="No",ISNUMBER('Sanitation Data'!F12)),CONCATENATE("[",ROUND('Sanitation Data'!F12,0),"]"),NA()))</f>
        <v>#N/A</v>
      </c>
      <c r="AK6" s="505">
        <f>+IF(AND(ISTEXT('Sanitation Data'!B2),CZ6="Yes"),100-'Sanitation Data'!G4,IF(AND(ISTEXT('Sanitation Data'!B2),CZ6="No",ISNUMBER('Sanitation Data'!G4)),CONCATENATE("[",ROUND(100-'Sanitation Data'!G4,0),"]"),NA()))</f>
        <v>58.6</v>
      </c>
      <c r="AL6" s="505" t="e">
        <f>+IF(AND(ISTEXT('Sanitation Data'!B2),DA6="Yes"),'Sanitation Data'!G6,IF(AND(ISTEXT('Sanitation Data'!B2),DA6="No",ISNUMBER('Sanitation Data'!G6)),CONCATENATE("[",ROUND('Sanitation Data'!G6,0),"]"),NA()))</f>
        <v>#N/A</v>
      </c>
      <c r="AM6" s="505" t="e">
        <f>+IF(AND(ISTEXT('Sanitation Data'!B2),DB6="Yes"),'Sanitation Data'!G10,IF(AND(ISTEXT('Sanitation Data'!B2),DB6="No",ISNUMBER('Sanitation Data'!G10)),CONCATENATE("[",ROUND('Sanitation Data'!G10,0),"]"),NA()))</f>
        <v>#N/A</v>
      </c>
      <c r="AN6" s="505" t="e">
        <f>+IF(AND(ISTEXT('Sanitation Data'!B2),DC6="Yes"),'Sanitation Data'!G11,IF(AND(ISTEXT('Sanitation Data'!B2),DC6="No",ISNUMBER('Sanitation Data'!G11)),CONCATENATE("[",ROUND('Sanitation Data'!G11,0),"]"),NA()))</f>
        <v>#N/A</v>
      </c>
      <c r="AO6" s="505" t="e">
        <f>+IF(AND(ISTEXT('Sanitation Data'!B2),DD6="Yes"),'Sanitation Data'!G12,IF(AND(ISTEXT('Sanitation Data'!B2),DD6="No",ISNUMBER('Sanitation Data'!G12)),CONCATENATE("[",ROUND('Sanitation Data'!G12,0),"]"),NA()))</f>
        <v>#N/A</v>
      </c>
      <c r="AP6" s="505">
        <f>+IF(AND(ISTEXT('Sanitation Data'!B2),DE6="Yes"),100-'Sanitation Data'!H4,IF(AND(ISTEXT('Sanitation Data'!B2),DE6="No",ISNUMBER('Sanitation Data'!H4)),CONCATENATE("[",ROUND(100-'Sanitation Data'!H4,0),"]"),NA()))</f>
        <v>39.9</v>
      </c>
      <c r="AQ6" s="505" t="e">
        <f>+IF(AND(ISTEXT('Sanitation Data'!B2),DF6="Yes"),'Sanitation Data'!H6,IF(AND(ISTEXT('Sanitation Data'!B2),DF6="No",ISTEXT('Sanitation Data'!H6)),CONCATENATE("[",ROUND('Sanitation Data'!H6,0),"]"),NA()))</f>
        <v>#N/A</v>
      </c>
      <c r="AR6" s="505" t="e">
        <f>+IF(AND(ISTEXT('Sanitation Data'!B2),DG6="Yes"),'Sanitation Data'!H10,IF(AND(ISTEXT('Sanitation Data'!B2),DG6="No",ISNUMBER('Sanitation Data'!H10)),CONCATENATE("[",ROUND('Sanitation Data'!H10,0),"]"),NA()))</f>
        <v>#N/A</v>
      </c>
      <c r="AS6" s="505" t="e">
        <f>+IF(AND(ISTEXT('Sanitation Data'!B2),DH6="Yes"),'Sanitation Data'!H11,IF(AND(ISTEXT('Sanitation Data'!B2),DH6="No",ISNUMBER('Sanitation Data'!H11)),CONCATENATE("[",ROUND('Sanitation Data'!H11,0),"]"),NA()))</f>
        <v>#N/A</v>
      </c>
      <c r="AT6" s="505" t="e">
        <f>+IF(AND(ISTEXT('Sanitation Data'!B2),DI6="Yes"),'Sanitation Data'!H12,IF(AND(ISTEXT('Sanitation Data'!B2),DI6="No",ISNUMBER('Sanitation Data'!H12)),CONCATENATE("[",ROUND('Sanitation Data'!H12,0),"]"),NA()))</f>
        <v>#N/A</v>
      </c>
      <c r="AU6" s="505">
        <f>+IF(AND(ISTEXT('Sanitation Data'!B2),DJ6="Yes"),100-'Sanitation Data'!I4,IF(AND(ISTEXT('Sanitation Data'!B2),DJ6="No",ISNUMBER('Sanitation Data'!I4)),CONCATENATE("[",ROUND(100-'Sanitation Data'!I4,0),"]"),NA()))</f>
        <v>73.5</v>
      </c>
      <c r="AV6" s="505" t="e">
        <f>+IF(AND(ISTEXT('Sanitation Data'!B2),DK6="Yes"),'Sanitation Data'!I6,IF(AND(ISTEXT('Sanitation Data'!B2),DK6="No",ISNUMBER('Sanitation Data'!I6)),CONCATENATE("[",ROUND('Sanitation Data'!I6,0),"]"),NA()))</f>
        <v>#N/A</v>
      </c>
      <c r="AW6" s="505" t="e">
        <f>+IF(AND(ISTEXT('Sanitation Data'!B2),DL6="Yes"),'Sanitation Data'!I10,IF(AND(ISTEXT('Sanitation Data'!B2),DL6="No",ISNUMBER('Sanitation Data'!I10)),CONCATENATE("[",ROUND('Sanitation Data'!I10,0),"]"),NA()))</f>
        <v>#N/A</v>
      </c>
      <c r="AX6" s="505" t="e">
        <f>+IF(AND(ISTEXT('Sanitation Data'!B2),DM6="Yes"),'Sanitation Data'!I11,IF(AND(ISTEXT('Sanitation Data'!B2),DM6="No",ISNUMBER('Sanitation Data'!I11)),CONCATENATE("[",ROUND('Sanitation Data'!I11,0),"]"),NA()))</f>
        <v>#N/A</v>
      </c>
      <c r="AY6" s="505" t="e">
        <f>+IF(AND(ISTEXT('Sanitation Data'!B2),DN6="Yes"),'Sanitation Data'!I12,IF(AND(ISTEXT('Sanitation Data'!B2),DN6="No",ISNUMBER('Sanitation Data'!I12)),CONCATENATE("[",ROUND('Sanitation Data'!I12,0),"]"),NA()))</f>
        <v>#N/A</v>
      </c>
      <c r="AZ6" s="506" t="e">
        <f>+IF(AND(ISTEXT('Hygiene Data'!B2),DO6="Yes"),'Hygiene Data'!D5,IF(AND(ISTEXT('Hygiene Data'!B2),DO6="No",ISNUMBER('Hygiene Data'!D5)),CONCATENATE("[",ROUND('Hygiene Data'!D5,0),"]"),NA()))</f>
        <v>#N/A</v>
      </c>
      <c r="BA6" s="582" t="e">
        <f>+IF(AND(ISTEXT('Hygiene Data'!B2),DP6="Yes"),'Hygiene Data'!D7,IF(AND(ISTEXT('Hygiene Data'!B2),DP6="No",ISNUMBER('Hygiene Data'!D7)),CONCATENATE("[",ROUND('Hygiene Data'!D7,0),"]"),NA()))</f>
        <v>#N/A</v>
      </c>
      <c r="BB6" s="506" t="e">
        <f>+IF(AND(ISTEXT('Hygiene Data'!B2),DQ6="Yes"),'Hygiene Data'!D9,IF(AND(ISTEXT('Hygiene Data'!B2),DQ6="No",ISNUMBER('Hygiene Data'!D9)),CONCATENATE("[",ROUND('Hygiene Data'!D9,0),"]"),NA()))</f>
        <v>#N/A</v>
      </c>
      <c r="BC6" s="506" t="e">
        <f>+IF(AND(ISTEXT('Hygiene Data'!B2),DR6="Yes"),'Hygiene Data'!E5,IF(AND(ISTEXT('Hygiene Data'!B2),DR6="No",ISNUMBER('Hygiene Data'!E5)),CONCATENATE("[",ROUND('Hygiene Data'!E5,0),"]"),NA()))</f>
        <v>#N/A</v>
      </c>
      <c r="BD6" s="506" t="e">
        <f>+IF(AND(ISTEXT('Hygiene Data'!B2),DS6="Yes"),'Hygiene Data'!E7,IF(AND(ISTEXT('Hygiene Data'!B2),DS6="No",ISNUMBER('Hygiene Data'!E7)),CONCATENATE("[",ROUND('Hygiene Data'!E7,0),"]"),NA()))</f>
        <v>#N/A</v>
      </c>
      <c r="BE6" s="506" t="e">
        <f>+IF(AND(ISTEXT('Hygiene Data'!B2),DT6="Yes"),'Hygiene Data'!E9,IF(AND(ISTEXT('Hygiene Data'!B2),DT6="No",ISNUMBER('Hygiene Data'!E9)),CONCATENATE("[",ROUND('Hygiene Data'!E9,0),"]"),NA()))</f>
        <v>#N/A</v>
      </c>
      <c r="BF6" s="506" t="e">
        <f>+IF(AND(ISTEXT('Hygiene Data'!B2),DU6="Yes"),'Hygiene Data'!F5,IF(AND(ISTEXT('Hygiene Data'!B2),DU6="No",ISNUMBER('Hygiene Data'!F5)),CONCATENATE("[",ROUND('Hygiene Data'!F5,0),"]"),NA()))</f>
        <v>#N/A</v>
      </c>
      <c r="BG6" s="506" t="e">
        <f>+IF(AND(ISTEXT('Hygiene Data'!B2),DV6="Yes"),'Hygiene Data'!F7,IF(AND(ISTEXT('Hygiene Data'!B2),DV6="No",ISNUMBER('Hygiene Data'!F7)),CONCATENATE("[",ROUND('Hygiene Data'!F7,0),"]"),NA()))</f>
        <v>#N/A</v>
      </c>
      <c r="BH6" s="506" t="e">
        <f>+IF(AND(ISTEXT('Hygiene Data'!B2),DW6="Yes"),'Hygiene Data'!F9,IF(AND(ISTEXT('Hygiene Data'!B2),DW6="No",ISNUMBER('Hygiene Data'!F9)),CONCATENATE("[",ROUND('Hygiene Data'!F9,0),"]"),NA()))</f>
        <v>#N/A</v>
      </c>
      <c r="BI6" s="506" t="e">
        <f>+IF(AND(ISTEXT('Hygiene Data'!B2),DX6="Yes"),'Hygiene Data'!G5,IF(AND(ISTEXT('Hygiene Data'!B2),DX6="No",ISNUMBER('Hygiene Data'!G5)),CONCATENATE("[",ROUND('Hygiene Data'!G5,0),"]"),NA()))</f>
        <v>#N/A</v>
      </c>
      <c r="BJ6" s="506" t="e">
        <f>+IF(AND(ISTEXT('Hygiene Data'!B2),DY6="Yes"),'Hygiene Data'!G7,IF(AND(ISTEXT('Hygiene Data'!B2),DY6="No",ISNUMBER('Hygiene Data'!G7)),CONCATENATE("[",ROUND('Hygiene Data'!G7,0),"]"),NA()))</f>
        <v>#N/A</v>
      </c>
      <c r="BK6" s="506" t="e">
        <f>+IF(AND(ISTEXT('Hygiene Data'!B2),DZ6="Yes"),'Hygiene Data'!G9,IF(AND(ISTEXT('Hygiene Data'!B2),DZ6="No",ISNUMBER('Hygiene Data'!G9)),CONCATENATE("[",ROUND('Hygiene Data'!G9,0),"]"),NA()))</f>
        <v>#N/A</v>
      </c>
      <c r="BL6" s="506" t="e">
        <f>+IF(AND(ISTEXT('Hygiene Data'!B2),EA6="Yes"),'Hygiene Data'!H5,IF(AND(ISTEXT('Hygiene Data'!B2),EA6="No",ISNUMBER('Hygiene Data'!H5)),CONCATENATE("[",ROUND('Hygiene Data'!H5,0),"]"),NA()))</f>
        <v>#N/A</v>
      </c>
      <c r="BM6" s="506" t="e">
        <f>+IF(AND(ISTEXT('Hygiene Data'!B2),EB6="Yes"),'Hygiene Data'!H7,IF(AND(ISTEXT('Hygiene Data'!B2),EB6="No",ISNUMBER('Hygiene Data'!H7)),CONCATENATE("[",ROUND('Hygiene Data'!H7,0),"]"),NA()))</f>
        <v>#N/A</v>
      </c>
      <c r="BN6" s="506" t="e">
        <f>+IF(AND(ISTEXT('Hygiene Data'!B2),EC6="Yes"),'Hygiene Data'!H9,IF(AND(ISTEXT('Hygiene Data'!B2),EC6="No",ISNUMBER('Hygiene Data'!H9)),CONCATENATE("[",ROUND('Hygiene Data'!H9,0),"]"),NA()))</f>
        <v>#N/A</v>
      </c>
      <c r="BO6" s="506" t="e">
        <f>+IF(AND(ISTEXT('Hygiene Data'!B2),ED6="Yes"),'Hygiene Data'!I5,IF(AND(ISTEXT('Hygiene Data'!B2),ED6="No",ISNUMBER('Hygiene Data'!I5)),CONCATENATE("[",ROUND('Hygiene Data'!I5,0),"]"),NA()))</f>
        <v>#N/A</v>
      </c>
      <c r="BP6" s="506" t="e">
        <f>+IF(AND(ISTEXT('Hygiene Data'!B2),EE6="Yes"),'Hygiene Data'!I7,IF(AND(ISTEXT('Hygiene Data'!B2),EE6="No",ISNUMBER('Hygiene Data'!I7)),CONCATENATE("[",ROUND('Hygiene Data'!I7,0),"]"),NA()))</f>
        <v>#N/A</v>
      </c>
      <c r="BQ6" s="506" t="e">
        <f>+IF(AND(ISTEXT('Hygiene Data'!B2),EF6="Yes"),'Hygiene Data'!I9,IF(AND(ISTEXT('Hygiene Data'!B2),EF6="No",ISNUMBER('Hygiene Data'!I9)),CONCATENATE("[",ROUND('Hygiene Data'!I9,0),"]"),NA()))</f>
        <v>#N/A</v>
      </c>
      <c r="BS6" s="367" t="str">
        <f>+'Water Data'!D27</f>
        <v>Yes</v>
      </c>
      <c r="BT6" s="367">
        <f>+'Water Data'!D28</f>
        <v>0</v>
      </c>
      <c r="BU6" s="367">
        <f>+'Water Data'!D29</f>
        <v>0</v>
      </c>
      <c r="BV6" s="367">
        <f>+'Water Data'!E27</f>
        <v>0</v>
      </c>
      <c r="BW6" s="367">
        <f>+'Water Data'!E28</f>
        <v>0</v>
      </c>
      <c r="BX6" s="367">
        <f>+'Water Data'!E29</f>
        <v>0</v>
      </c>
      <c r="BY6" s="367">
        <f>+'Water Data'!F27</f>
        <v>0</v>
      </c>
      <c r="BZ6" s="367">
        <f>+'Water Data'!F28</f>
        <v>0</v>
      </c>
      <c r="CA6" s="367">
        <f>+'Water Data'!F29</f>
        <v>0</v>
      </c>
      <c r="CB6" s="367" t="str">
        <f>+'Water Data'!G27</f>
        <v>Yes</v>
      </c>
      <c r="CC6" s="367">
        <f>+'Water Data'!G28</f>
        <v>0</v>
      </c>
      <c r="CD6" s="367">
        <f>+'Water Data'!G29</f>
        <v>0</v>
      </c>
      <c r="CE6" s="367" t="str">
        <f>+'Water Data'!H27</f>
        <v>Yes</v>
      </c>
      <c r="CF6" s="367">
        <f>+'Water Data'!H28</f>
        <v>0</v>
      </c>
      <c r="CG6" s="367">
        <f>+'Water Data'!H29</f>
        <v>0</v>
      </c>
      <c r="CH6" s="367" t="str">
        <f>+'Water Data'!I27</f>
        <v>Yes</v>
      </c>
      <c r="CI6" s="367">
        <f>+'Water Data'!I28</f>
        <v>0</v>
      </c>
      <c r="CJ6" s="367">
        <f>+'Water Data'!I29</f>
        <v>0</v>
      </c>
      <c r="CK6" s="367" t="str">
        <f>+'Sanitation Data'!D28</f>
        <v>Yes</v>
      </c>
      <c r="CL6" s="367">
        <f>+'Sanitation Data'!D29</f>
        <v>0</v>
      </c>
      <c r="CM6" s="367">
        <f>+'Sanitation Data'!D30</f>
        <v>0</v>
      </c>
      <c r="CN6" s="367">
        <f>+'Sanitation Data'!D31</f>
        <v>0</v>
      </c>
      <c r="CO6" s="367">
        <f>+'Sanitation Data'!D32</f>
        <v>0</v>
      </c>
      <c r="CP6" s="367">
        <f>+'Sanitation Data'!E28</f>
        <v>0</v>
      </c>
      <c r="CQ6" s="367">
        <f>+'Sanitation Data'!E29</f>
        <v>0</v>
      </c>
      <c r="CR6" s="367">
        <f>+'Sanitation Data'!E30</f>
        <v>0</v>
      </c>
      <c r="CS6" s="367">
        <f>+'Sanitation Data'!E31</f>
        <v>0</v>
      </c>
      <c r="CT6" s="367">
        <f>+'Sanitation Data'!E32</f>
        <v>0</v>
      </c>
      <c r="CU6" s="367">
        <f>+'Sanitation Data'!F28</f>
        <v>0</v>
      </c>
      <c r="CV6" s="367">
        <f>+'Sanitation Data'!F29</f>
        <v>0</v>
      </c>
      <c r="CW6" s="367">
        <f>+'Sanitation Data'!F30</f>
        <v>0</v>
      </c>
      <c r="CX6" s="367">
        <f>+'Sanitation Data'!F31</f>
        <v>0</v>
      </c>
      <c r="CY6" s="367">
        <f>+'Sanitation Data'!F32</f>
        <v>0</v>
      </c>
      <c r="CZ6" s="367" t="str">
        <f>+'Sanitation Data'!G28</f>
        <v>Yes</v>
      </c>
      <c r="DA6" s="367">
        <f>+'Sanitation Data'!G29</f>
        <v>0</v>
      </c>
      <c r="DB6" s="367">
        <f>+'Sanitation Data'!G30</f>
        <v>0</v>
      </c>
      <c r="DC6" s="367">
        <f>+'Sanitation Data'!G31</f>
        <v>0</v>
      </c>
      <c r="DD6" s="367">
        <f>+'Sanitation Data'!G32</f>
        <v>0</v>
      </c>
      <c r="DE6" s="367" t="str">
        <f>+'Sanitation Data'!H28</f>
        <v>Yes</v>
      </c>
      <c r="DF6" s="367">
        <f>+'Sanitation Data'!H29</f>
        <v>0</v>
      </c>
      <c r="DG6" s="367">
        <f>+'Sanitation Data'!H30</f>
        <v>0</v>
      </c>
      <c r="DH6" s="367">
        <f>+'Sanitation Data'!H31</f>
        <v>0</v>
      </c>
      <c r="DI6" s="367">
        <f>+'Sanitation Data'!H32</f>
        <v>0</v>
      </c>
      <c r="DJ6" s="367" t="str">
        <f>+'Sanitation Data'!I28</f>
        <v>Yes</v>
      </c>
      <c r="DK6" s="367">
        <f>+'Sanitation Data'!I29</f>
        <v>0</v>
      </c>
      <c r="DL6" s="367">
        <f>+'Sanitation Data'!I30</f>
        <v>0</v>
      </c>
      <c r="DM6" s="367">
        <f>+'Sanitation Data'!I31</f>
        <v>0</v>
      </c>
      <c r="DN6" s="367">
        <f>+'Sanitation Data'!I32</f>
        <v>0</v>
      </c>
      <c r="DO6" s="367">
        <f>+'Hygiene Data'!D11</f>
        <v>0</v>
      </c>
      <c r="DP6" s="367">
        <f>+'Hygiene Data'!D12</f>
        <v>0</v>
      </c>
      <c r="DQ6" s="367">
        <f>+'Hygiene Data'!D13</f>
        <v>0</v>
      </c>
      <c r="DR6" s="367">
        <f>+'Hygiene Data'!E11</f>
        <v>0</v>
      </c>
      <c r="DS6" s="367">
        <f>+'Hygiene Data'!E12</f>
        <v>0</v>
      </c>
      <c r="DT6" s="367">
        <f>+'Hygiene Data'!E13</f>
        <v>0</v>
      </c>
      <c r="DU6" s="367">
        <f>+'Hygiene Data'!F11</f>
        <v>0</v>
      </c>
      <c r="DV6" s="367">
        <f>+'Hygiene Data'!F12</f>
        <v>0</v>
      </c>
      <c r="DW6" s="367">
        <f>+'Hygiene Data'!F13</f>
        <v>0</v>
      </c>
      <c r="DX6" s="367">
        <f>+'Hygiene Data'!G11</f>
        <v>0</v>
      </c>
      <c r="DY6" s="367">
        <f>+'Hygiene Data'!G12</f>
        <v>0</v>
      </c>
      <c r="DZ6" s="367">
        <f>+'Hygiene Data'!G13</f>
        <v>0</v>
      </c>
      <c r="EA6" s="367">
        <f>+'Hygiene Data'!H11</f>
        <v>0</v>
      </c>
      <c r="EB6" s="367">
        <f>+'Hygiene Data'!H12</f>
        <v>0</v>
      </c>
      <c r="EC6" s="367">
        <f>+'Hygiene Data'!H13</f>
        <v>0</v>
      </c>
      <c r="ED6" s="367">
        <f>+'Hygiene Data'!I11</f>
        <v>0</v>
      </c>
      <c r="EE6" s="367">
        <f>+'Hygiene Data'!I12</f>
        <v>0</v>
      </c>
      <c r="EF6" s="367">
        <f>+'Hygiene Data'!I13</f>
        <v>0</v>
      </c>
    </row>
    <row r="7" spans="1:136" x14ac:dyDescent="0.25">
      <c r="A7" s="476" t="str">
        <f ca="1">+IF(OFFSET('Water Data'!$B$2,0,10*ROW('Water Data'!E1))="","",OFFSET('Water Data'!$B$2,0,10*ROW('Water Data'!E1)))</f>
        <v>SSD_2015_EMIS</v>
      </c>
      <c r="B7" s="476"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EMIS</v>
      </c>
      <c r="C7" s="503">
        <f t="shared" ref="C7:C70" ca="1" si="0">+IF(ISNUMBER(VALUE(MID(A7,5,4))), VALUE(MID(A7, 5,4)),"")</f>
        <v>2015</v>
      </c>
      <c r="D7" s="504">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38.113110539845756</v>
      </c>
      <c r="E7" s="504"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504"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04"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4"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04"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4"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4"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04"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4">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39.200000000000003</v>
      </c>
      <c r="N7" s="504"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4"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4">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36.200000000000003</v>
      </c>
      <c r="Q7" s="504"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04"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04">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57.6</v>
      </c>
      <c r="T7" s="504"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04"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05">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52.988534704370181</v>
      </c>
      <c r="W7" s="505"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05"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5"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5"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05"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5"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05"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5"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5"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5"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5"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05"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5"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5"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5">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64.8</v>
      </c>
      <c r="AL7" s="505"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5"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5"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5"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5">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48.5</v>
      </c>
      <c r="AQ7" s="505"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05"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5"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5"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05">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71</v>
      </c>
      <c r="AV7" s="505"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05"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5"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5"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06"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82"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06"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06"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6"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6"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6"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6"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6"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6"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6"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6"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6"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06"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06"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06"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06"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06"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67" t="str">
        <f ca="1">+IF(OFFSET('Water Data'!$D$27,0,10*ROW('Water Data'!D1))="","",OFFSET('Water Data'!$D$27,0,10*ROW('Water Data'!D1)))</f>
        <v>Yes</v>
      </c>
      <c r="BT7" s="367" t="str">
        <f ca="1">+IF(OFFSET('Water Data'!$D$28,0,10*ROW('Water Data'!D1))="","",OFFSET('Water Data'!$D$28,0,10*ROW('Water Data'!D1)))</f>
        <v/>
      </c>
      <c r="BU7" s="367" t="str">
        <f ca="1">+IF(OFFSET('Water Data'!$D$29,0,10*ROW('Water Data'!D1))="","",OFFSET('Water Data'!$D$29,0,10*ROW('Water Data'!D1)))</f>
        <v/>
      </c>
      <c r="BV7" s="367" t="str">
        <f ca="1">+IF(OFFSET('Water Data'!$E$27,0,10*ROW('Water Data'!E1))="","",OFFSET('Water Data'!$E$27,0,10*ROW('Water Data'!E1)))</f>
        <v/>
      </c>
      <c r="BW7" s="367" t="str">
        <f ca="1">+IF(OFFSET('Water Data'!$E$28,0,10*ROW('Water Data'!E1))="","",OFFSET('Water Data'!$E$28,0,10*ROW('Water Data'!E1)))</f>
        <v/>
      </c>
      <c r="BX7" s="367" t="str">
        <f ca="1">+IF(OFFSET('Water Data'!$E$29,0,10*ROW('Water Data'!E1))="","",OFFSET('Water Data'!$E$29,0,10*ROW('Water Data'!E1)))</f>
        <v/>
      </c>
      <c r="BY7" s="367" t="str">
        <f ca="1">+IF(OFFSET('Water Data'!$F$27,0,10*ROW('Water Data'!F1))="","",OFFSET('Water Data'!$F$27,0,10*ROW('Water Data'!F1)))</f>
        <v/>
      </c>
      <c r="BZ7" s="367" t="str">
        <f ca="1">+IF(OFFSET('Water Data'!$F$28,0,10*ROW('Water Data'!F1))="","",OFFSET('Water Data'!$F$28,0,10*ROW('Water Data'!F1)))</f>
        <v/>
      </c>
      <c r="CA7" s="367" t="str">
        <f ca="1">+IF(OFFSET('Water Data'!$F$29,0,10*ROW('Water Data'!F1))="","",OFFSET('Water Data'!$F$29,0,10*ROW('Water Data'!F1)))</f>
        <v/>
      </c>
      <c r="CB7" s="367" t="str">
        <f ca="1">+IF(OFFSET('Water Data'!$G$27,0,10*ROW('Water Data'!G1))="","",OFFSET('Water Data'!$G$27,0,10*ROW('Water Data'!G1)))</f>
        <v>Yes</v>
      </c>
      <c r="CC7" s="367" t="str">
        <f ca="1">+IF(OFFSET('Water Data'!$G$28,0,10*ROW('Water Data'!G1))="","",OFFSET('Water Data'!$G$28,0,10*ROW('Water Data'!G1)))</f>
        <v/>
      </c>
      <c r="CD7" s="367" t="str">
        <f ca="1">+IF(OFFSET('Water Data'!$G$29,0,10*ROW('Water Data'!G1))="","",OFFSET('Water Data'!$G$29,0,10*ROW('Water Data'!G1)))</f>
        <v/>
      </c>
      <c r="CE7" s="367" t="str">
        <f ca="1">+IF(OFFSET('Water Data'!$H$27,0,10*ROW('Water Data'!H1))="","",OFFSET('Water Data'!$H$27,0,10*ROW('Water Data'!H1)))</f>
        <v>Yes</v>
      </c>
      <c r="CF7" s="367" t="str">
        <f ca="1">+IF(OFFSET('Water Data'!$H$28,0,10*ROW('Water Data'!H1))="","",OFFSET('Water Data'!$H$28,0,10*ROW('Water Data'!H1)))</f>
        <v/>
      </c>
      <c r="CG7" s="367" t="str">
        <f ca="1">+IF(OFFSET('Water Data'!$H$29,0,10*ROW('Water Data'!H1))="","",OFFSET('Water Data'!$H$29,0,10*ROW('Water Data'!H1)))</f>
        <v/>
      </c>
      <c r="CH7" s="367" t="str">
        <f ca="1">+IF(OFFSET('Water Data'!$I$27,0,10*ROW('Water Data'!I1))="","",OFFSET('Water Data'!$I$27,0,10*ROW('Water Data'!I1)))</f>
        <v>Yes</v>
      </c>
      <c r="CI7" s="367" t="str">
        <f ca="1">+IF(OFFSET('Water Data'!$I$28,0,10*ROW('Water Data'!I1))="","",OFFSET('Water Data'!$I$28,0,10*ROW('Water Data'!I1)))</f>
        <v/>
      </c>
      <c r="CJ7" s="367" t="str">
        <f ca="1">+IF(OFFSET('Water Data'!$I$29,0,10*ROW('Water Data'!I1))="","",OFFSET('Water Data'!$I$29,0,10*ROW('Water Data'!I1)))</f>
        <v/>
      </c>
      <c r="CK7" s="367" t="str">
        <f ca="1">+IF(OFFSET('Sanitation Data'!$D$28,0,10*ROW('Sanitation Data'!D1))="","",OFFSET('Sanitation Data'!$D$28,0,10*ROW('Sanitation Data'!D1)))</f>
        <v>Yes</v>
      </c>
      <c r="CL7" s="367" t="str">
        <f ca="1">+IF(OFFSET('Sanitation Data'!$D$29,0,10*ROW('Sanitation Data'!D1))="","",OFFSET('Sanitation Data'!$D$29,0,10*ROW('Sanitation Data'!D1)))</f>
        <v/>
      </c>
      <c r="CM7" s="367" t="str">
        <f ca="1">+IF(OFFSET('Sanitation Data'!$D$30,0,10*ROW('Sanitation Data'!D1))="","",OFFSET('Sanitation Data'!$D$30,0,10*ROW('Sanitation Data'!D1)))</f>
        <v/>
      </c>
      <c r="CN7" s="367" t="str">
        <f ca="1">+IF(OFFSET('Sanitation Data'!$D$31,0,10*ROW('Sanitation Data'!D1))="","",OFFSET('Sanitation Data'!$D$31,0,10*ROW('Sanitation Data'!D1)))</f>
        <v/>
      </c>
      <c r="CO7" s="367" t="str">
        <f ca="1">+IF(OFFSET('Sanitation Data'!$D$32,0,10*ROW('Sanitation Data'!D1))="","",OFFSET('Sanitation Data'!$D$32,0,10*ROW('Sanitation Data'!D1)))</f>
        <v/>
      </c>
      <c r="CP7" s="367" t="str">
        <f ca="1">+IF(OFFSET('Sanitation Data'!$E$28,0,10*ROW('Sanitation Data'!E1))="","",OFFSET('Sanitation Data'!$E$28,0,10*ROW('Sanitation Data'!E1)))</f>
        <v/>
      </c>
      <c r="CQ7" s="367" t="str">
        <f ca="1">+IF(OFFSET('Sanitation Data'!$E$29,0,10*ROW('Sanitation Data'!E1))="","",OFFSET('Sanitation Data'!$E$29,0,10*ROW('Sanitation Data'!E1)))</f>
        <v/>
      </c>
      <c r="CR7" s="367" t="str">
        <f ca="1">+IF(OFFSET('Sanitation Data'!$E$30,0,10*ROW('Sanitation Data'!E1))="","",OFFSET('Sanitation Data'!$E$30,0,10*ROW('Sanitation Data'!E1)))</f>
        <v/>
      </c>
      <c r="CS7" s="367" t="str">
        <f ca="1">+IF(OFFSET('Sanitation Data'!$E$31,0,10*ROW('Sanitation Data'!E1))="","",OFFSET('Sanitation Data'!$E$31,0,10*ROW('Sanitation Data'!E1)))</f>
        <v/>
      </c>
      <c r="CT7" s="367" t="str">
        <f ca="1">+IF(OFFSET('Sanitation Data'!$E$32,0,10*ROW('Sanitation Data'!E1))="","",OFFSET('Sanitation Data'!$E$32,0,10*ROW('Sanitation Data'!E1)))</f>
        <v/>
      </c>
      <c r="CU7" s="367" t="str">
        <f ca="1">+IF(OFFSET('Sanitation Data'!$F$28,0,10*ROW('Sanitation Data'!F1))="","",OFFSET('Sanitation Data'!$F$28,0,10*ROW('Sanitation Data'!F1)))</f>
        <v/>
      </c>
      <c r="CV7" s="367" t="str">
        <f ca="1">+IF(OFFSET('Sanitation Data'!$F$29,0,10*ROW('Sanitation Data'!F1))="","",OFFSET('Sanitation Data'!$F$29,0,10*ROW('Sanitation Data'!F1)))</f>
        <v/>
      </c>
      <c r="CW7" s="367" t="str">
        <f ca="1">+IF(OFFSET('Sanitation Data'!$F$30,0,10*ROW('Sanitation Data'!F1))="","",OFFSET('Sanitation Data'!$F$30,0,10*ROW('Sanitation Data'!F1)))</f>
        <v/>
      </c>
      <c r="CX7" s="367" t="str">
        <f ca="1">+IF(OFFSET('Sanitation Data'!$F$31,0,10*ROW('Sanitation Data'!F1))="","",OFFSET('Sanitation Data'!$F$31,0,10*ROW('Sanitation Data'!F1)))</f>
        <v/>
      </c>
      <c r="CY7" s="367" t="str">
        <f ca="1">+IF(OFFSET('Sanitation Data'!$F$32,0,10*ROW('Sanitation Data'!F1))="","",OFFSET('Sanitation Data'!$F$32,0,10*ROW('Sanitation Data'!F1)))</f>
        <v/>
      </c>
      <c r="CZ7" s="367" t="str">
        <f ca="1">+IF(OFFSET('Sanitation Data'!$G$28,0,10*ROW('Sanitation Data'!G1))="","",OFFSET('Sanitation Data'!$G$28,0,10*ROW('Sanitation Data'!G1)))</f>
        <v>Yes</v>
      </c>
      <c r="DA7" s="367" t="str">
        <f ca="1">+IF(OFFSET('Sanitation Data'!$G$29,0,10*ROW('Sanitation Data'!G1))="","",OFFSET('Sanitation Data'!$G$29,0,10*ROW('Sanitation Data'!G1)))</f>
        <v/>
      </c>
      <c r="DB7" s="367" t="str">
        <f ca="1">+IF(OFFSET('Sanitation Data'!$G$30,0,10*ROW('Sanitation Data'!G1))="","",OFFSET('Sanitation Data'!$G$30,0,10*ROW('Sanitation Data'!G1)))</f>
        <v/>
      </c>
      <c r="DC7" s="367" t="str">
        <f ca="1">+IF(OFFSET('Sanitation Data'!$G$31,0,10*ROW('Sanitation Data'!G1))="","",OFFSET('Sanitation Data'!$G$31,0,10*ROW('Sanitation Data'!G1)))</f>
        <v/>
      </c>
      <c r="DD7" s="367" t="str">
        <f ca="1">+IF(OFFSET('Sanitation Data'!$G$32,0,10*ROW('Sanitation Data'!G1))="","",OFFSET('Sanitation Data'!$G$32,0,10*ROW('Sanitation Data'!G1)))</f>
        <v/>
      </c>
      <c r="DE7" s="367" t="str">
        <f ca="1">+IF(OFFSET('Sanitation Data'!$H$28,0,10*ROW('Sanitation Data'!H1))="","",OFFSET('Sanitation Data'!$H$28,0,10*ROW('Sanitation Data'!H1)))</f>
        <v>Yes</v>
      </c>
      <c r="DF7" s="367" t="str">
        <f ca="1">+IF(OFFSET('Sanitation Data'!$H$29,0,10*ROW('Sanitation Data'!H1))="","",OFFSET('Sanitation Data'!$H$29,0,10*ROW('Sanitation Data'!H1)))</f>
        <v/>
      </c>
      <c r="DG7" s="367" t="str">
        <f ca="1">+IF(OFFSET('Sanitation Data'!$H$30,0,10*ROW('Sanitation Data'!H1))="","",OFFSET('Sanitation Data'!$H$30,0,10*ROW('Sanitation Data'!H1)))</f>
        <v/>
      </c>
      <c r="DH7" s="367" t="str">
        <f ca="1">+IF(OFFSET('Sanitation Data'!$H$31,0,10*ROW('Sanitation Data'!H1))="","",OFFSET('Sanitation Data'!$H$31,0,10*ROW('Sanitation Data'!H1)))</f>
        <v/>
      </c>
      <c r="DI7" s="367" t="str">
        <f ca="1">+IF(OFFSET('Sanitation Data'!$H$32,0,10*ROW('Sanitation Data'!H1))="","",OFFSET('Sanitation Data'!$H$32,0,10*ROW('Sanitation Data'!H1)))</f>
        <v/>
      </c>
      <c r="DJ7" s="367" t="str">
        <f ca="1">+IF(OFFSET('Sanitation Data'!$I$28,0,10*ROW('Sanitation Data'!I1))="","",OFFSET('Sanitation Data'!$I$28,0,10*ROW('Sanitation Data'!I1)))</f>
        <v>Yes</v>
      </c>
      <c r="DK7" s="367" t="str">
        <f ca="1">+IF(OFFSET('Sanitation Data'!$I$29,0,10*ROW('Sanitation Data'!I1))="","",OFFSET('Sanitation Data'!$I$29,0,10*ROW('Sanitation Data'!I1)))</f>
        <v/>
      </c>
      <c r="DL7" s="367" t="str">
        <f ca="1">+IF(OFFSET('Sanitation Data'!$I$30,0,10*ROW('Sanitation Data'!I1))="","",OFFSET('Sanitation Data'!$I$30,0,10*ROW('Sanitation Data'!I1)))</f>
        <v/>
      </c>
      <c r="DM7" s="367" t="str">
        <f ca="1">+IF(OFFSET('Sanitation Data'!$I$31,0,10*ROW('Sanitation Data'!I1))="","",OFFSET('Sanitation Data'!$I$31,0,10*ROW('Sanitation Data'!I1)))</f>
        <v/>
      </c>
      <c r="DN7" s="367" t="str">
        <f ca="1">+IF(OFFSET('Sanitation Data'!$I$32,0,10*ROW('Sanitation Data'!I1))="","",OFFSET('Sanitation Data'!$I$32,0,10*ROW('Sanitation Data'!I1)))</f>
        <v/>
      </c>
      <c r="DO7" s="367" t="str">
        <f ca="1">+IF(OFFSET('Hygiene Data'!$D$11,0,10*ROW('Hygiene Data'!D1))="","",OFFSET('Hygiene Data'!$D$11,0,10*ROW('Hygiene Data'!D1)))</f>
        <v/>
      </c>
      <c r="DP7" s="367" t="str">
        <f ca="1">+IF(OFFSET('Hygiene Data'!$D$12,0,10*ROW('Hygiene Data'!D1))="","",OFFSET('Hygiene Data'!$D$12,0,10*ROW('Hygiene Data'!D1)))</f>
        <v/>
      </c>
      <c r="DQ7" s="367" t="str">
        <f ca="1">+IF(OFFSET('Hygiene Data'!$D$13,0,10*ROW('Hygiene Data'!D1))="","",OFFSET('Hygiene Data'!$D$13,0,10*ROW('Hygiene Data'!D1)))</f>
        <v/>
      </c>
      <c r="DR7" s="367" t="str">
        <f ca="1">+IF(OFFSET('Hygiene Data'!$E$11,0,10*ROW('Hygiene Data'!E1))="","",OFFSET('Hygiene Data'!$E$11,0,10*ROW('Hygiene Data'!E1)))</f>
        <v/>
      </c>
      <c r="DS7" s="367" t="str">
        <f ca="1">+IF(OFFSET('Hygiene Data'!$E$12,0,10*ROW('Hygiene Data'!E1))="","",OFFSET('Hygiene Data'!$E$12,0,10*ROW('Hygiene Data'!E1)))</f>
        <v/>
      </c>
      <c r="DT7" s="367" t="str">
        <f ca="1">+IF(OFFSET('Hygiene Data'!$E$13,0,10*ROW('Hygiene Data'!E1))="","",OFFSET('Hygiene Data'!$E$13,0,10*ROW('Hygiene Data'!E1)))</f>
        <v/>
      </c>
      <c r="DU7" s="367" t="str">
        <f ca="1">+IF(OFFSET('Hygiene Data'!$F$11,0,10*ROW('Hygiene Data'!F1))="","",OFFSET('Hygiene Data'!$F$11,0,10*ROW('Hygiene Data'!F1)))</f>
        <v/>
      </c>
      <c r="DV7" s="367" t="str">
        <f ca="1">+IF(OFFSET('Hygiene Data'!$F$12,0,10*ROW('Hygiene Data'!F1))="","",OFFSET('Hygiene Data'!$F$12,0,10*ROW('Hygiene Data'!F1)))</f>
        <v/>
      </c>
      <c r="DW7" s="367" t="str">
        <f ca="1">+IF(OFFSET('Hygiene Data'!$F$13,0,10*ROW('Hygiene Data'!F1))="","",OFFSET('Hygiene Data'!$F$13,0,10*ROW('Hygiene Data'!F1)))</f>
        <v/>
      </c>
      <c r="DX7" s="367" t="str">
        <f ca="1">+IF(OFFSET('Hygiene Data'!$G$11,0,10*ROW('Hygiene Data'!G1))="","",OFFSET('Hygiene Data'!$G$11,0,10*ROW('Hygiene Data'!G1)))</f>
        <v/>
      </c>
      <c r="DY7" s="367" t="str">
        <f ca="1">+IF(OFFSET('Hygiene Data'!$G$12,0,10*ROW('Hygiene Data'!G1))="","",OFFSET('Hygiene Data'!$G$12,0,10*ROW('Hygiene Data'!G1)))</f>
        <v/>
      </c>
      <c r="DZ7" s="367" t="str">
        <f ca="1">+IF(OFFSET('Hygiene Data'!$G$13,0,10*ROW('Hygiene Data'!G1))="","",OFFSET('Hygiene Data'!$G$13,0,10*ROW('Hygiene Data'!G1)))</f>
        <v/>
      </c>
      <c r="EA7" s="367" t="str">
        <f ca="1">+IF(OFFSET('Hygiene Data'!$H$11,0,10*ROW('Hygiene Data'!H1))="","",OFFSET('Hygiene Data'!$H$11,0,10*ROW('Hygiene Data'!H1)))</f>
        <v/>
      </c>
      <c r="EB7" s="367" t="str">
        <f ca="1">+IF(OFFSET('Hygiene Data'!$H$12,0,10*ROW('Hygiene Data'!H1))="","",OFFSET('Hygiene Data'!$H$12,0,10*ROW('Hygiene Data'!H1)))</f>
        <v/>
      </c>
      <c r="EC7" s="367" t="str">
        <f ca="1">+IF(OFFSET('Hygiene Data'!$H$13,0,10*ROW('Hygiene Data'!H1))="","",OFFSET('Hygiene Data'!$H$13,0,10*ROW('Hygiene Data'!H1)))</f>
        <v/>
      </c>
      <c r="ED7" s="367" t="str">
        <f ca="1">+IF(OFFSET('Hygiene Data'!$I$11,0,10*ROW('Hygiene Data'!I1))="","",OFFSET('Hygiene Data'!$I$11,0,10*ROW('Hygiene Data'!I1)))</f>
        <v/>
      </c>
      <c r="EE7" s="367" t="str">
        <f ca="1">+IF(OFFSET('Hygiene Data'!$I$12,0,10*ROW('Hygiene Data'!I1))="","",OFFSET('Hygiene Data'!$I$12,0,10*ROW('Hygiene Data'!I1)))</f>
        <v/>
      </c>
      <c r="EF7" s="367" t="str">
        <f ca="1">+IF(OFFSET('Hygiene Data'!$I$13,0,10*ROW('Hygiene Data'!I1))="","",OFFSET('Hygiene Data'!$I$13,0,10*ROW('Hygiene Data'!I1)))</f>
        <v/>
      </c>
    </row>
    <row r="8" spans="1:136" x14ac:dyDescent="0.25">
      <c r="A8" s="476" t="str">
        <f ca="1">+IF(OFFSET('Water Data'!$B$2,0,10*ROW('Water Data'!E2))="","",OFFSET('Water Data'!$B$2,0,10*ROW('Water Data'!E2)))</f>
        <v>SSD_2016_EMIS</v>
      </c>
      <c r="B8" s="476"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EMIS</v>
      </c>
      <c r="C8" s="503">
        <f t="shared" ca="1" si="0"/>
        <v>2016</v>
      </c>
      <c r="D8" s="504">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92</v>
      </c>
      <c r="E8" s="504"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04"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04"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4"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04"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4"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4"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04"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4"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4"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04"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04">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92</v>
      </c>
      <c r="Q8" s="504"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04"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04">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92</v>
      </c>
      <c r="T8" s="504"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04"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05">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65.916452442159382</v>
      </c>
      <c r="W8" s="505"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05"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5"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5"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05"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5"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5"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5"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5"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5"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5"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5"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5"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5"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5"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5"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5"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5"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5"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5">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64</v>
      </c>
      <c r="AQ8" s="505"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05"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5"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5"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05">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92</v>
      </c>
      <c r="AV8" s="505"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05"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5"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5"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06"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82"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06"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06"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6"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6"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6"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6"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6"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6"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6"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6"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6"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06"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06"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06"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06"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06"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67" t="str">
        <f ca="1">+IF(OFFSET('Water Data'!$D$27,0,10*ROW('Water Data'!D2))="","",OFFSET('Water Data'!$D$27,0,10*ROW('Water Data'!D2)))</f>
        <v>Yes</v>
      </c>
      <c r="BT8" s="367" t="str">
        <f ca="1">+IF(OFFSET('Water Data'!$D$28,0,10*ROW('Water Data'!D2))="","",OFFSET('Water Data'!$D$28,0,10*ROW('Water Data'!D2)))</f>
        <v/>
      </c>
      <c r="BU8" s="367" t="str">
        <f ca="1">+IF(OFFSET('Water Data'!$D$29,0,10*ROW('Water Data'!D2))="","",OFFSET('Water Data'!$D$29,0,10*ROW('Water Data'!D2)))</f>
        <v/>
      </c>
      <c r="BV8" s="367" t="str">
        <f ca="1">+IF(OFFSET('Water Data'!$E$27,0,10*ROW('Water Data'!E2))="","",OFFSET('Water Data'!$E$27,0,10*ROW('Water Data'!E2)))</f>
        <v/>
      </c>
      <c r="BW8" s="367" t="str">
        <f ca="1">+IF(OFFSET('Water Data'!$E$28,0,10*ROW('Water Data'!E2))="","",OFFSET('Water Data'!$E$28,0,10*ROW('Water Data'!E2)))</f>
        <v/>
      </c>
      <c r="BX8" s="367" t="str">
        <f ca="1">+IF(OFFSET('Water Data'!$E$29,0,10*ROW('Water Data'!E2))="","",OFFSET('Water Data'!$E$29,0,10*ROW('Water Data'!E2)))</f>
        <v/>
      </c>
      <c r="BY8" s="367" t="str">
        <f ca="1">+IF(OFFSET('Water Data'!$F$27,0,10*ROW('Water Data'!F2))="","",OFFSET('Water Data'!$F$27,0,10*ROW('Water Data'!F2)))</f>
        <v/>
      </c>
      <c r="BZ8" s="367" t="str">
        <f ca="1">+IF(OFFSET('Water Data'!$F$28,0,10*ROW('Water Data'!F2))="","",OFFSET('Water Data'!$F$28,0,10*ROW('Water Data'!F2)))</f>
        <v/>
      </c>
      <c r="CA8" s="367" t="str">
        <f ca="1">+IF(OFFSET('Water Data'!$F$29,0,10*ROW('Water Data'!F2))="","",OFFSET('Water Data'!$F$29,0,10*ROW('Water Data'!F2)))</f>
        <v/>
      </c>
      <c r="CB8" s="367" t="str">
        <f ca="1">+IF(OFFSET('Water Data'!$G$27,0,10*ROW('Water Data'!G2))="","",OFFSET('Water Data'!$G$27,0,10*ROW('Water Data'!G2)))</f>
        <v/>
      </c>
      <c r="CC8" s="367" t="str">
        <f ca="1">+IF(OFFSET('Water Data'!$G$28,0,10*ROW('Water Data'!G2))="","",OFFSET('Water Data'!$G$28,0,10*ROW('Water Data'!G2)))</f>
        <v/>
      </c>
      <c r="CD8" s="367" t="str">
        <f ca="1">+IF(OFFSET('Water Data'!$G$29,0,10*ROW('Water Data'!G2))="","",OFFSET('Water Data'!$G$29,0,10*ROW('Water Data'!G2)))</f>
        <v/>
      </c>
      <c r="CE8" s="367" t="str">
        <f ca="1">+IF(OFFSET('Water Data'!$H$27,0,10*ROW('Water Data'!H2))="","",OFFSET('Water Data'!$H$27,0,10*ROW('Water Data'!H2)))</f>
        <v>Yes</v>
      </c>
      <c r="CF8" s="367" t="str">
        <f ca="1">+IF(OFFSET('Water Data'!$H$28,0,10*ROW('Water Data'!H2))="","",OFFSET('Water Data'!$H$28,0,10*ROW('Water Data'!H2)))</f>
        <v/>
      </c>
      <c r="CG8" s="367" t="str">
        <f ca="1">+IF(OFFSET('Water Data'!$H$29,0,10*ROW('Water Data'!H2))="","",OFFSET('Water Data'!$H$29,0,10*ROW('Water Data'!H2)))</f>
        <v/>
      </c>
      <c r="CH8" s="367" t="str">
        <f ca="1">+IF(OFFSET('Water Data'!$I$27,0,10*ROW('Water Data'!I2))="","",OFFSET('Water Data'!$I$27,0,10*ROW('Water Data'!I2)))</f>
        <v>Yes</v>
      </c>
      <c r="CI8" s="367" t="str">
        <f ca="1">+IF(OFFSET('Water Data'!$I$28,0,10*ROW('Water Data'!I2))="","",OFFSET('Water Data'!$I$28,0,10*ROW('Water Data'!I2)))</f>
        <v/>
      </c>
      <c r="CJ8" s="367" t="str">
        <f ca="1">+IF(OFFSET('Water Data'!$I$29,0,10*ROW('Water Data'!I2))="","",OFFSET('Water Data'!$I$29,0,10*ROW('Water Data'!I2)))</f>
        <v/>
      </c>
      <c r="CK8" s="367" t="str">
        <f ca="1">+IF(OFFSET('Sanitation Data'!$D$28,0,10*ROW('Sanitation Data'!D2))="","",OFFSET('Sanitation Data'!$D$28,0,10*ROW('Sanitation Data'!D2)))</f>
        <v>Yes</v>
      </c>
      <c r="CL8" s="367" t="str">
        <f ca="1">+IF(OFFSET('Sanitation Data'!$D$29,0,10*ROW('Sanitation Data'!D2))="","",OFFSET('Sanitation Data'!$D$29,0,10*ROW('Sanitation Data'!D2)))</f>
        <v/>
      </c>
      <c r="CM8" s="367" t="str">
        <f ca="1">+IF(OFFSET('Sanitation Data'!$D$30,0,10*ROW('Sanitation Data'!D2))="","",OFFSET('Sanitation Data'!$D$30,0,10*ROW('Sanitation Data'!D2)))</f>
        <v/>
      </c>
      <c r="CN8" s="367" t="str">
        <f ca="1">+IF(OFFSET('Sanitation Data'!$D$31,0,10*ROW('Sanitation Data'!D2))="","",OFFSET('Sanitation Data'!$D$31,0,10*ROW('Sanitation Data'!D2)))</f>
        <v/>
      </c>
      <c r="CO8" s="367" t="str">
        <f ca="1">+IF(OFFSET('Sanitation Data'!$D$32,0,10*ROW('Sanitation Data'!D2))="","",OFFSET('Sanitation Data'!$D$32,0,10*ROW('Sanitation Data'!D2)))</f>
        <v/>
      </c>
      <c r="CP8" s="367" t="str">
        <f ca="1">+IF(OFFSET('Sanitation Data'!$E$28,0,10*ROW('Sanitation Data'!E2))="","",OFFSET('Sanitation Data'!$E$28,0,10*ROW('Sanitation Data'!E2)))</f>
        <v/>
      </c>
      <c r="CQ8" s="367" t="str">
        <f ca="1">+IF(OFFSET('Sanitation Data'!$E$29,0,10*ROW('Sanitation Data'!E2))="","",OFFSET('Sanitation Data'!$E$29,0,10*ROW('Sanitation Data'!E2)))</f>
        <v/>
      </c>
      <c r="CR8" s="367" t="str">
        <f ca="1">+IF(OFFSET('Sanitation Data'!$E$30,0,10*ROW('Sanitation Data'!E2))="","",OFFSET('Sanitation Data'!$E$30,0,10*ROW('Sanitation Data'!E2)))</f>
        <v/>
      </c>
      <c r="CS8" s="367" t="str">
        <f ca="1">+IF(OFFSET('Sanitation Data'!$E$31,0,10*ROW('Sanitation Data'!E2))="","",OFFSET('Sanitation Data'!$E$31,0,10*ROW('Sanitation Data'!E2)))</f>
        <v/>
      </c>
      <c r="CT8" s="367" t="str">
        <f ca="1">+IF(OFFSET('Sanitation Data'!$E$32,0,10*ROW('Sanitation Data'!E2))="","",OFFSET('Sanitation Data'!$E$32,0,10*ROW('Sanitation Data'!E2)))</f>
        <v/>
      </c>
      <c r="CU8" s="367" t="str">
        <f ca="1">+IF(OFFSET('Sanitation Data'!$F$28,0,10*ROW('Sanitation Data'!F2))="","",OFFSET('Sanitation Data'!$F$28,0,10*ROW('Sanitation Data'!F2)))</f>
        <v/>
      </c>
      <c r="CV8" s="367" t="str">
        <f ca="1">+IF(OFFSET('Sanitation Data'!$F$29,0,10*ROW('Sanitation Data'!F2))="","",OFFSET('Sanitation Data'!$F$29,0,10*ROW('Sanitation Data'!F2)))</f>
        <v/>
      </c>
      <c r="CW8" s="367" t="str">
        <f ca="1">+IF(OFFSET('Sanitation Data'!$F$30,0,10*ROW('Sanitation Data'!F2))="","",OFFSET('Sanitation Data'!$F$30,0,10*ROW('Sanitation Data'!F2)))</f>
        <v/>
      </c>
      <c r="CX8" s="367" t="str">
        <f ca="1">+IF(OFFSET('Sanitation Data'!$F$31,0,10*ROW('Sanitation Data'!F2))="","",OFFSET('Sanitation Data'!$F$31,0,10*ROW('Sanitation Data'!F2)))</f>
        <v/>
      </c>
      <c r="CY8" s="367" t="str">
        <f ca="1">+IF(OFFSET('Sanitation Data'!$F$32,0,10*ROW('Sanitation Data'!F2))="","",OFFSET('Sanitation Data'!$F$32,0,10*ROW('Sanitation Data'!F2)))</f>
        <v/>
      </c>
      <c r="CZ8" s="367" t="str">
        <f ca="1">+IF(OFFSET('Sanitation Data'!$G$28,0,10*ROW('Sanitation Data'!G2))="","",OFFSET('Sanitation Data'!$G$28,0,10*ROW('Sanitation Data'!G2)))</f>
        <v/>
      </c>
      <c r="DA8" s="367" t="str">
        <f ca="1">+IF(OFFSET('Sanitation Data'!$G$29,0,10*ROW('Sanitation Data'!G2))="","",OFFSET('Sanitation Data'!$G$29,0,10*ROW('Sanitation Data'!G2)))</f>
        <v/>
      </c>
      <c r="DB8" s="367" t="str">
        <f ca="1">+IF(OFFSET('Sanitation Data'!$G$30,0,10*ROW('Sanitation Data'!G2))="","",OFFSET('Sanitation Data'!$G$30,0,10*ROW('Sanitation Data'!G2)))</f>
        <v/>
      </c>
      <c r="DC8" s="367" t="str">
        <f ca="1">+IF(OFFSET('Sanitation Data'!$G$31,0,10*ROW('Sanitation Data'!G2))="","",OFFSET('Sanitation Data'!$G$31,0,10*ROW('Sanitation Data'!G2)))</f>
        <v/>
      </c>
      <c r="DD8" s="367" t="str">
        <f ca="1">+IF(OFFSET('Sanitation Data'!$G$32,0,10*ROW('Sanitation Data'!G2))="","",OFFSET('Sanitation Data'!$G$32,0,10*ROW('Sanitation Data'!G2)))</f>
        <v/>
      </c>
      <c r="DE8" s="367" t="str">
        <f ca="1">+IF(OFFSET('Sanitation Data'!$H$28,0,10*ROW('Sanitation Data'!H2))="","",OFFSET('Sanitation Data'!$H$28,0,10*ROW('Sanitation Data'!H2)))</f>
        <v>Yes</v>
      </c>
      <c r="DF8" s="367" t="str">
        <f ca="1">+IF(OFFSET('Sanitation Data'!$H$29,0,10*ROW('Sanitation Data'!H2))="","",OFFSET('Sanitation Data'!$H$29,0,10*ROW('Sanitation Data'!H2)))</f>
        <v/>
      </c>
      <c r="DG8" s="367" t="str">
        <f ca="1">+IF(OFFSET('Sanitation Data'!$H$30,0,10*ROW('Sanitation Data'!H2))="","",OFFSET('Sanitation Data'!$H$30,0,10*ROW('Sanitation Data'!H2)))</f>
        <v/>
      </c>
      <c r="DH8" s="367" t="str">
        <f ca="1">+IF(OFFSET('Sanitation Data'!$H$31,0,10*ROW('Sanitation Data'!H2))="","",OFFSET('Sanitation Data'!$H$31,0,10*ROW('Sanitation Data'!H2)))</f>
        <v/>
      </c>
      <c r="DI8" s="367" t="str">
        <f ca="1">+IF(OFFSET('Sanitation Data'!$H$32,0,10*ROW('Sanitation Data'!H2))="","",OFFSET('Sanitation Data'!$H$32,0,10*ROW('Sanitation Data'!H2)))</f>
        <v/>
      </c>
      <c r="DJ8" s="367" t="str">
        <f ca="1">+IF(OFFSET('Sanitation Data'!$I$28,0,10*ROW('Sanitation Data'!I2))="","",OFFSET('Sanitation Data'!$I$28,0,10*ROW('Sanitation Data'!I2)))</f>
        <v>Yes</v>
      </c>
      <c r="DK8" s="367" t="str">
        <f ca="1">+IF(OFFSET('Sanitation Data'!$I$29,0,10*ROW('Sanitation Data'!I2))="","",OFFSET('Sanitation Data'!$I$29,0,10*ROW('Sanitation Data'!I2)))</f>
        <v/>
      </c>
      <c r="DL8" s="367" t="str">
        <f ca="1">+IF(OFFSET('Sanitation Data'!$I$30,0,10*ROW('Sanitation Data'!I2))="","",OFFSET('Sanitation Data'!$I$30,0,10*ROW('Sanitation Data'!I2)))</f>
        <v/>
      </c>
      <c r="DM8" s="367" t="str">
        <f ca="1">+IF(OFFSET('Sanitation Data'!$I$31,0,10*ROW('Sanitation Data'!I2))="","",OFFSET('Sanitation Data'!$I$31,0,10*ROW('Sanitation Data'!I2)))</f>
        <v/>
      </c>
      <c r="DN8" s="367" t="str">
        <f ca="1">+IF(OFFSET('Sanitation Data'!$I$32,0,10*ROW('Sanitation Data'!I2))="","",OFFSET('Sanitation Data'!$I$32,0,10*ROW('Sanitation Data'!I2)))</f>
        <v/>
      </c>
      <c r="DO8" s="367" t="str">
        <f ca="1">+IF(OFFSET('Hygiene Data'!$D$11,0,10*ROW('Hygiene Data'!D2))="","",OFFSET('Hygiene Data'!$D$11,0,10*ROW('Hygiene Data'!D2)))</f>
        <v/>
      </c>
      <c r="DP8" s="367" t="str">
        <f ca="1">+IF(OFFSET('Hygiene Data'!$D$12,0,10*ROW('Hygiene Data'!D2))="","",OFFSET('Hygiene Data'!$D$12,0,10*ROW('Hygiene Data'!D2)))</f>
        <v/>
      </c>
      <c r="DQ8" s="367" t="str">
        <f ca="1">+IF(OFFSET('Hygiene Data'!$D$13,0,10*ROW('Hygiene Data'!D2))="","",OFFSET('Hygiene Data'!$D$13,0,10*ROW('Hygiene Data'!D2)))</f>
        <v/>
      </c>
      <c r="DR8" s="367" t="str">
        <f ca="1">+IF(OFFSET('Hygiene Data'!$E$11,0,10*ROW('Hygiene Data'!E2))="","",OFFSET('Hygiene Data'!$E$11,0,10*ROW('Hygiene Data'!E2)))</f>
        <v/>
      </c>
      <c r="DS8" s="367" t="str">
        <f ca="1">+IF(OFFSET('Hygiene Data'!$E$12,0,10*ROW('Hygiene Data'!E2))="","",OFFSET('Hygiene Data'!$E$12,0,10*ROW('Hygiene Data'!E2)))</f>
        <v/>
      </c>
      <c r="DT8" s="367" t="str">
        <f ca="1">+IF(OFFSET('Hygiene Data'!$E$13,0,10*ROW('Hygiene Data'!E2))="","",OFFSET('Hygiene Data'!$E$13,0,10*ROW('Hygiene Data'!E2)))</f>
        <v/>
      </c>
      <c r="DU8" s="367" t="str">
        <f ca="1">+IF(OFFSET('Hygiene Data'!$F$11,0,10*ROW('Hygiene Data'!F2))="","",OFFSET('Hygiene Data'!$F$11,0,10*ROW('Hygiene Data'!F2)))</f>
        <v/>
      </c>
      <c r="DV8" s="367" t="str">
        <f ca="1">+IF(OFFSET('Hygiene Data'!$F$12,0,10*ROW('Hygiene Data'!F2))="","",OFFSET('Hygiene Data'!$F$12,0,10*ROW('Hygiene Data'!F2)))</f>
        <v/>
      </c>
      <c r="DW8" s="367" t="str">
        <f ca="1">+IF(OFFSET('Hygiene Data'!$F$13,0,10*ROW('Hygiene Data'!F2))="","",OFFSET('Hygiene Data'!$F$13,0,10*ROW('Hygiene Data'!F2)))</f>
        <v/>
      </c>
      <c r="DX8" s="367" t="str">
        <f ca="1">+IF(OFFSET('Hygiene Data'!$G$11,0,10*ROW('Hygiene Data'!G2))="","",OFFSET('Hygiene Data'!$G$11,0,10*ROW('Hygiene Data'!G2)))</f>
        <v/>
      </c>
      <c r="DY8" s="367" t="str">
        <f ca="1">+IF(OFFSET('Hygiene Data'!$G$12,0,10*ROW('Hygiene Data'!G2))="","",OFFSET('Hygiene Data'!$G$12,0,10*ROW('Hygiene Data'!G2)))</f>
        <v/>
      </c>
      <c r="DZ8" s="367" t="str">
        <f ca="1">+IF(OFFSET('Hygiene Data'!$G$13,0,10*ROW('Hygiene Data'!G2))="","",OFFSET('Hygiene Data'!$G$13,0,10*ROW('Hygiene Data'!G2)))</f>
        <v/>
      </c>
      <c r="EA8" s="367" t="str">
        <f ca="1">+IF(OFFSET('Hygiene Data'!$H$11,0,10*ROW('Hygiene Data'!H2))="","",OFFSET('Hygiene Data'!$H$11,0,10*ROW('Hygiene Data'!H2)))</f>
        <v/>
      </c>
      <c r="EB8" s="367" t="str">
        <f ca="1">+IF(OFFSET('Hygiene Data'!$H$12,0,10*ROW('Hygiene Data'!H2))="","",OFFSET('Hygiene Data'!$H$12,0,10*ROW('Hygiene Data'!H2)))</f>
        <v/>
      </c>
      <c r="EC8" s="367" t="str">
        <f ca="1">+IF(OFFSET('Hygiene Data'!$H$13,0,10*ROW('Hygiene Data'!H2))="","",OFFSET('Hygiene Data'!$H$13,0,10*ROW('Hygiene Data'!H2)))</f>
        <v/>
      </c>
      <c r="ED8" s="367" t="str">
        <f ca="1">+IF(OFFSET('Hygiene Data'!$I$11,0,10*ROW('Hygiene Data'!I2))="","",OFFSET('Hygiene Data'!$I$11,0,10*ROW('Hygiene Data'!I2)))</f>
        <v/>
      </c>
      <c r="EE8" s="367" t="str">
        <f ca="1">+IF(OFFSET('Hygiene Data'!$I$12,0,10*ROW('Hygiene Data'!I2))="","",OFFSET('Hygiene Data'!$I$12,0,10*ROW('Hygiene Data'!I2)))</f>
        <v/>
      </c>
      <c r="EF8" s="367" t="str">
        <f ca="1">+IF(OFFSET('Hygiene Data'!$I$13,0,10*ROW('Hygiene Data'!I2))="","",OFFSET('Hygiene Data'!$I$13,0,10*ROW('Hygiene Data'!I2)))</f>
        <v/>
      </c>
    </row>
    <row r="9" spans="1:136" x14ac:dyDescent="0.25">
      <c r="A9" s="476" t="str">
        <f ca="1">+IF(OFFSET('Water Data'!$B$2,0,10*ROW('Water Data'!E3))="","",OFFSET('Water Data'!$B$2,0,10*ROW('Water Data'!E3)))</f>
        <v>SSD_2017_SUR</v>
      </c>
      <c r="B9" s="476"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Survey</v>
      </c>
      <c r="C9" s="503">
        <f t="shared" ca="1" si="0"/>
        <v>2017</v>
      </c>
      <c r="D9" s="504"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04">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60.101009999999995</v>
      </c>
      <c r="F9" s="504">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50.757579999999997</v>
      </c>
      <c r="G9" s="504"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04">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64.646460000000005</v>
      </c>
      <c r="I9" s="504">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60.606059999999999</v>
      </c>
      <c r="J9" s="504"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04">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58.865250000000003</v>
      </c>
      <c r="L9" s="504">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47.872340000000001</v>
      </c>
      <c r="M9" s="504"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04"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04"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4"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04">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60.101009999999995</v>
      </c>
      <c r="R9" s="504">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50.757579999999997</v>
      </c>
      <c r="S9" s="504"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04"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04"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05">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70.202020000000005</v>
      </c>
      <c r="W9" s="505"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05"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05"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5">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47.979799999999997</v>
      </c>
      <c r="AA9" s="505">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88.888890000000004</v>
      </c>
      <c r="AB9" s="505"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05"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5"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5">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66.666669999999996</v>
      </c>
      <c r="AF9" s="505">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62.76596</v>
      </c>
      <c r="AG9" s="505"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05"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5"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5">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39.71631</v>
      </c>
      <c r="AK9" s="505"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5"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5"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5"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5"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5">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70.202020000000005</v>
      </c>
      <c r="AQ9" s="505"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05"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5"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5">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47.979799999999997</v>
      </c>
      <c r="AU9" s="505"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05"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05"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5"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5"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06"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82"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06">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21.717169999999999</v>
      </c>
      <c r="BC9" s="506"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6"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6">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45.454549999999998</v>
      </c>
      <c r="BF9" s="506"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6"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6">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13.120570000000001</v>
      </c>
      <c r="BI9" s="506"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6"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6"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6"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06"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06">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21.717169999999999</v>
      </c>
      <c r="BO9" s="506"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06"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06"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67" t="str">
        <f ca="1">+IF(OFFSET('Water Data'!$D$27,0,10*ROW('Water Data'!D3))="","",OFFSET('Water Data'!$D$27,0,10*ROW('Water Data'!D3)))</f>
        <v/>
      </c>
      <c r="BT9" s="367" t="str">
        <f ca="1">+IF(OFFSET('Water Data'!$D$28,0,10*ROW('Water Data'!D3))="","",OFFSET('Water Data'!$D$28,0,10*ROW('Water Data'!D3)))</f>
        <v>Yes</v>
      </c>
      <c r="BU9" s="367" t="str">
        <f ca="1">+IF(OFFSET('Water Data'!$D$29,0,10*ROW('Water Data'!D3))="","",OFFSET('Water Data'!$D$29,0,10*ROW('Water Data'!D3)))</f>
        <v>Yes</v>
      </c>
      <c r="BV9" s="367" t="str">
        <f ca="1">+IF(OFFSET('Water Data'!$E$27,0,10*ROW('Water Data'!E3))="","",OFFSET('Water Data'!$E$27,0,10*ROW('Water Data'!E3)))</f>
        <v/>
      </c>
      <c r="BW9" s="367" t="str">
        <f ca="1">+IF(OFFSET('Water Data'!$E$28,0,10*ROW('Water Data'!E3))="","",OFFSET('Water Data'!$E$28,0,10*ROW('Water Data'!E3)))</f>
        <v>Yes</v>
      </c>
      <c r="BX9" s="367" t="str">
        <f ca="1">+IF(OFFSET('Water Data'!$E$29,0,10*ROW('Water Data'!E3))="","",OFFSET('Water Data'!$E$29,0,10*ROW('Water Data'!E3)))</f>
        <v>Yes</v>
      </c>
      <c r="BY9" s="367" t="str">
        <f ca="1">+IF(OFFSET('Water Data'!$F$27,0,10*ROW('Water Data'!F3))="","",OFFSET('Water Data'!$F$27,0,10*ROW('Water Data'!F3)))</f>
        <v/>
      </c>
      <c r="BZ9" s="367" t="str">
        <f ca="1">+IF(OFFSET('Water Data'!$F$28,0,10*ROW('Water Data'!F3))="","",OFFSET('Water Data'!$F$28,0,10*ROW('Water Data'!F3)))</f>
        <v>Yes</v>
      </c>
      <c r="CA9" s="367" t="str">
        <f ca="1">+IF(OFFSET('Water Data'!$F$29,0,10*ROW('Water Data'!F3))="","",OFFSET('Water Data'!$F$29,0,10*ROW('Water Data'!F3)))</f>
        <v>Yes</v>
      </c>
      <c r="CB9" s="367" t="str">
        <f ca="1">+IF(OFFSET('Water Data'!$G$27,0,10*ROW('Water Data'!G3))="","",OFFSET('Water Data'!$G$27,0,10*ROW('Water Data'!G3)))</f>
        <v/>
      </c>
      <c r="CC9" s="367" t="str">
        <f ca="1">+IF(OFFSET('Water Data'!$G$28,0,10*ROW('Water Data'!G3))="","",OFFSET('Water Data'!$G$28,0,10*ROW('Water Data'!G3)))</f>
        <v/>
      </c>
      <c r="CD9" s="367" t="str">
        <f ca="1">+IF(OFFSET('Water Data'!$G$29,0,10*ROW('Water Data'!G3))="","",OFFSET('Water Data'!$G$29,0,10*ROW('Water Data'!G3)))</f>
        <v/>
      </c>
      <c r="CE9" s="367" t="str">
        <f ca="1">+IF(OFFSET('Water Data'!$H$27,0,10*ROW('Water Data'!H3))="","",OFFSET('Water Data'!$H$27,0,10*ROW('Water Data'!H3)))</f>
        <v/>
      </c>
      <c r="CF9" s="367" t="str">
        <f ca="1">+IF(OFFSET('Water Data'!$H$28,0,10*ROW('Water Data'!H3))="","",OFFSET('Water Data'!$H$28,0,10*ROW('Water Data'!H3)))</f>
        <v>Yes</v>
      </c>
      <c r="CG9" s="367" t="str">
        <f ca="1">+IF(OFFSET('Water Data'!$H$29,0,10*ROW('Water Data'!H3))="","",OFFSET('Water Data'!$H$29,0,10*ROW('Water Data'!H3)))</f>
        <v>Yes</v>
      </c>
      <c r="CH9" s="367" t="str">
        <f ca="1">+IF(OFFSET('Water Data'!$I$27,0,10*ROW('Water Data'!I3))="","",OFFSET('Water Data'!$I$27,0,10*ROW('Water Data'!I3)))</f>
        <v/>
      </c>
      <c r="CI9" s="367" t="str">
        <f ca="1">+IF(OFFSET('Water Data'!$I$28,0,10*ROW('Water Data'!I3))="","",OFFSET('Water Data'!$I$28,0,10*ROW('Water Data'!I3)))</f>
        <v/>
      </c>
      <c r="CJ9" s="367" t="str">
        <f ca="1">+IF(OFFSET('Water Data'!$I$29,0,10*ROW('Water Data'!I3))="","",OFFSET('Water Data'!$I$29,0,10*ROW('Water Data'!I3)))</f>
        <v/>
      </c>
      <c r="CK9" s="367" t="str">
        <f ca="1">+IF(OFFSET('Sanitation Data'!$D$28,0,10*ROW('Sanitation Data'!D3))="","",OFFSET('Sanitation Data'!$D$28,0,10*ROW('Sanitation Data'!D3)))</f>
        <v>Yes</v>
      </c>
      <c r="CL9" s="367" t="str">
        <f ca="1">+IF(OFFSET('Sanitation Data'!$D$29,0,10*ROW('Sanitation Data'!D3))="","",OFFSET('Sanitation Data'!$D$29,0,10*ROW('Sanitation Data'!D3)))</f>
        <v/>
      </c>
      <c r="CM9" s="367" t="str">
        <f ca="1">+IF(OFFSET('Sanitation Data'!$D$30,0,10*ROW('Sanitation Data'!D3))="","",OFFSET('Sanitation Data'!$D$30,0,10*ROW('Sanitation Data'!D3)))</f>
        <v/>
      </c>
      <c r="CN9" s="367" t="str">
        <f ca="1">+IF(OFFSET('Sanitation Data'!$D$31,0,10*ROW('Sanitation Data'!D3))="","",OFFSET('Sanitation Data'!$D$31,0,10*ROW('Sanitation Data'!D3)))</f>
        <v/>
      </c>
      <c r="CO9" s="367" t="str">
        <f ca="1">+IF(OFFSET('Sanitation Data'!$D$32,0,10*ROW('Sanitation Data'!D3))="","",OFFSET('Sanitation Data'!$D$32,0,10*ROW('Sanitation Data'!D3)))</f>
        <v>Yes</v>
      </c>
      <c r="CP9" s="367" t="str">
        <f ca="1">+IF(OFFSET('Sanitation Data'!$E$28,0,10*ROW('Sanitation Data'!E3))="","",OFFSET('Sanitation Data'!$E$28,0,10*ROW('Sanitation Data'!E3)))</f>
        <v>Yes</v>
      </c>
      <c r="CQ9" s="367" t="str">
        <f ca="1">+IF(OFFSET('Sanitation Data'!$E$29,0,10*ROW('Sanitation Data'!E3))="","",OFFSET('Sanitation Data'!$E$29,0,10*ROW('Sanitation Data'!E3)))</f>
        <v/>
      </c>
      <c r="CR9" s="367" t="str">
        <f ca="1">+IF(OFFSET('Sanitation Data'!$E$30,0,10*ROW('Sanitation Data'!E3))="","",OFFSET('Sanitation Data'!$E$30,0,10*ROW('Sanitation Data'!E3)))</f>
        <v/>
      </c>
      <c r="CS9" s="367" t="str">
        <f ca="1">+IF(OFFSET('Sanitation Data'!$E$31,0,10*ROW('Sanitation Data'!E3))="","",OFFSET('Sanitation Data'!$E$31,0,10*ROW('Sanitation Data'!E3)))</f>
        <v/>
      </c>
      <c r="CT9" s="367" t="str">
        <f ca="1">+IF(OFFSET('Sanitation Data'!$E$32,0,10*ROW('Sanitation Data'!E3))="","",OFFSET('Sanitation Data'!$E$32,0,10*ROW('Sanitation Data'!E3)))</f>
        <v>Yes</v>
      </c>
      <c r="CU9" s="367" t="str">
        <f ca="1">+IF(OFFSET('Sanitation Data'!$F$28,0,10*ROW('Sanitation Data'!F3))="","",OFFSET('Sanitation Data'!$F$28,0,10*ROW('Sanitation Data'!F3)))</f>
        <v>Yes</v>
      </c>
      <c r="CV9" s="367" t="str">
        <f ca="1">+IF(OFFSET('Sanitation Data'!$F$29,0,10*ROW('Sanitation Data'!F3))="","",OFFSET('Sanitation Data'!$F$29,0,10*ROW('Sanitation Data'!F3)))</f>
        <v/>
      </c>
      <c r="CW9" s="367" t="str">
        <f ca="1">+IF(OFFSET('Sanitation Data'!$F$30,0,10*ROW('Sanitation Data'!F3))="","",OFFSET('Sanitation Data'!$F$30,0,10*ROW('Sanitation Data'!F3)))</f>
        <v/>
      </c>
      <c r="CX9" s="367" t="str">
        <f ca="1">+IF(OFFSET('Sanitation Data'!$F$31,0,10*ROW('Sanitation Data'!F3))="","",OFFSET('Sanitation Data'!$F$31,0,10*ROW('Sanitation Data'!F3)))</f>
        <v/>
      </c>
      <c r="CY9" s="367" t="str">
        <f ca="1">+IF(OFFSET('Sanitation Data'!$F$32,0,10*ROW('Sanitation Data'!F3))="","",OFFSET('Sanitation Data'!$F$32,0,10*ROW('Sanitation Data'!F3)))</f>
        <v>Yes</v>
      </c>
      <c r="CZ9" s="367" t="str">
        <f ca="1">+IF(OFFSET('Sanitation Data'!$G$28,0,10*ROW('Sanitation Data'!G3))="","",OFFSET('Sanitation Data'!$G$28,0,10*ROW('Sanitation Data'!G3)))</f>
        <v/>
      </c>
      <c r="DA9" s="367" t="str">
        <f ca="1">+IF(OFFSET('Sanitation Data'!$G$29,0,10*ROW('Sanitation Data'!G3))="","",OFFSET('Sanitation Data'!$G$29,0,10*ROW('Sanitation Data'!G3)))</f>
        <v/>
      </c>
      <c r="DB9" s="367" t="str">
        <f ca="1">+IF(OFFSET('Sanitation Data'!$G$30,0,10*ROW('Sanitation Data'!G3))="","",OFFSET('Sanitation Data'!$G$30,0,10*ROW('Sanitation Data'!G3)))</f>
        <v/>
      </c>
      <c r="DC9" s="367" t="str">
        <f ca="1">+IF(OFFSET('Sanitation Data'!$G$31,0,10*ROW('Sanitation Data'!G3))="","",OFFSET('Sanitation Data'!$G$31,0,10*ROW('Sanitation Data'!G3)))</f>
        <v/>
      </c>
      <c r="DD9" s="367" t="str">
        <f ca="1">+IF(OFFSET('Sanitation Data'!$G$32,0,10*ROW('Sanitation Data'!G3))="","",OFFSET('Sanitation Data'!$G$32,0,10*ROW('Sanitation Data'!G3)))</f>
        <v/>
      </c>
      <c r="DE9" s="367" t="str">
        <f ca="1">+IF(OFFSET('Sanitation Data'!$H$28,0,10*ROW('Sanitation Data'!H3))="","",OFFSET('Sanitation Data'!$H$28,0,10*ROW('Sanitation Data'!H3)))</f>
        <v>Yes</v>
      </c>
      <c r="DF9" s="367" t="str">
        <f ca="1">+IF(OFFSET('Sanitation Data'!$H$29,0,10*ROW('Sanitation Data'!H3))="","",OFFSET('Sanitation Data'!$H$29,0,10*ROW('Sanitation Data'!H3)))</f>
        <v/>
      </c>
      <c r="DG9" s="367" t="str">
        <f ca="1">+IF(OFFSET('Sanitation Data'!$H$30,0,10*ROW('Sanitation Data'!H3))="","",OFFSET('Sanitation Data'!$H$30,0,10*ROW('Sanitation Data'!H3)))</f>
        <v/>
      </c>
      <c r="DH9" s="367" t="str">
        <f ca="1">+IF(OFFSET('Sanitation Data'!$H$31,0,10*ROW('Sanitation Data'!H3))="","",OFFSET('Sanitation Data'!$H$31,0,10*ROW('Sanitation Data'!H3)))</f>
        <v/>
      </c>
      <c r="DI9" s="367" t="str">
        <f ca="1">+IF(OFFSET('Sanitation Data'!$H$32,0,10*ROW('Sanitation Data'!H3))="","",OFFSET('Sanitation Data'!$H$32,0,10*ROW('Sanitation Data'!H3)))</f>
        <v>Yes</v>
      </c>
      <c r="DJ9" s="367" t="str">
        <f ca="1">+IF(OFFSET('Sanitation Data'!$I$28,0,10*ROW('Sanitation Data'!I3))="","",OFFSET('Sanitation Data'!$I$28,0,10*ROW('Sanitation Data'!I3)))</f>
        <v/>
      </c>
      <c r="DK9" s="367" t="str">
        <f ca="1">+IF(OFFSET('Sanitation Data'!$I$29,0,10*ROW('Sanitation Data'!I3))="","",OFFSET('Sanitation Data'!$I$29,0,10*ROW('Sanitation Data'!I3)))</f>
        <v/>
      </c>
      <c r="DL9" s="367" t="str">
        <f ca="1">+IF(OFFSET('Sanitation Data'!$I$30,0,10*ROW('Sanitation Data'!I3))="","",OFFSET('Sanitation Data'!$I$30,0,10*ROW('Sanitation Data'!I3)))</f>
        <v/>
      </c>
      <c r="DM9" s="367" t="str">
        <f ca="1">+IF(OFFSET('Sanitation Data'!$I$31,0,10*ROW('Sanitation Data'!I3))="","",OFFSET('Sanitation Data'!$I$31,0,10*ROW('Sanitation Data'!I3)))</f>
        <v/>
      </c>
      <c r="DN9" s="367" t="str">
        <f ca="1">+IF(OFFSET('Sanitation Data'!$I$32,0,10*ROW('Sanitation Data'!I3))="","",OFFSET('Sanitation Data'!$I$32,0,10*ROW('Sanitation Data'!I3)))</f>
        <v/>
      </c>
      <c r="DO9" s="367" t="str">
        <f ca="1">+IF(OFFSET('Hygiene Data'!$D$11,0,10*ROW('Hygiene Data'!D3))="","",OFFSET('Hygiene Data'!$D$11,0,10*ROW('Hygiene Data'!D3)))</f>
        <v/>
      </c>
      <c r="DP9" s="367" t="str">
        <f ca="1">+IF(OFFSET('Hygiene Data'!$D$12,0,10*ROW('Hygiene Data'!D3))="","",OFFSET('Hygiene Data'!$D$12,0,10*ROW('Hygiene Data'!D3)))</f>
        <v/>
      </c>
      <c r="DQ9" s="367" t="str">
        <f ca="1">+IF(OFFSET('Hygiene Data'!$D$13,0,10*ROW('Hygiene Data'!D3))="","",OFFSET('Hygiene Data'!$D$13,0,10*ROW('Hygiene Data'!D3)))</f>
        <v>Yes</v>
      </c>
      <c r="DR9" s="367" t="str">
        <f ca="1">+IF(OFFSET('Hygiene Data'!$E$11,0,10*ROW('Hygiene Data'!E3))="","",OFFSET('Hygiene Data'!$E$11,0,10*ROW('Hygiene Data'!E3)))</f>
        <v/>
      </c>
      <c r="DS9" s="367" t="str">
        <f ca="1">+IF(OFFSET('Hygiene Data'!$E$12,0,10*ROW('Hygiene Data'!E3))="","",OFFSET('Hygiene Data'!$E$12,0,10*ROW('Hygiene Data'!E3)))</f>
        <v/>
      </c>
      <c r="DT9" s="367" t="str">
        <f ca="1">+IF(OFFSET('Hygiene Data'!$E$13,0,10*ROW('Hygiene Data'!E3))="","",OFFSET('Hygiene Data'!$E$13,0,10*ROW('Hygiene Data'!E3)))</f>
        <v>Yes</v>
      </c>
      <c r="DU9" s="367" t="str">
        <f ca="1">+IF(OFFSET('Hygiene Data'!$F$11,0,10*ROW('Hygiene Data'!F3))="","",OFFSET('Hygiene Data'!$F$11,0,10*ROW('Hygiene Data'!F3)))</f>
        <v/>
      </c>
      <c r="DV9" s="367" t="str">
        <f ca="1">+IF(OFFSET('Hygiene Data'!$F$12,0,10*ROW('Hygiene Data'!F3))="","",OFFSET('Hygiene Data'!$F$12,0,10*ROW('Hygiene Data'!F3)))</f>
        <v/>
      </c>
      <c r="DW9" s="367" t="str">
        <f ca="1">+IF(OFFSET('Hygiene Data'!$F$13,0,10*ROW('Hygiene Data'!F3))="","",OFFSET('Hygiene Data'!$F$13,0,10*ROW('Hygiene Data'!F3)))</f>
        <v>Yes</v>
      </c>
      <c r="DX9" s="367" t="str">
        <f ca="1">+IF(OFFSET('Hygiene Data'!$G$11,0,10*ROW('Hygiene Data'!G3))="","",OFFSET('Hygiene Data'!$G$11,0,10*ROW('Hygiene Data'!G3)))</f>
        <v/>
      </c>
      <c r="DY9" s="367" t="str">
        <f ca="1">+IF(OFFSET('Hygiene Data'!$G$12,0,10*ROW('Hygiene Data'!G3))="","",OFFSET('Hygiene Data'!$G$12,0,10*ROW('Hygiene Data'!G3)))</f>
        <v/>
      </c>
      <c r="DZ9" s="367" t="str">
        <f ca="1">+IF(OFFSET('Hygiene Data'!$G$13,0,10*ROW('Hygiene Data'!G3))="","",OFFSET('Hygiene Data'!$G$13,0,10*ROW('Hygiene Data'!G3)))</f>
        <v/>
      </c>
      <c r="EA9" s="367" t="str">
        <f ca="1">+IF(OFFSET('Hygiene Data'!$H$11,0,10*ROW('Hygiene Data'!H3))="","",OFFSET('Hygiene Data'!$H$11,0,10*ROW('Hygiene Data'!H3)))</f>
        <v/>
      </c>
      <c r="EB9" s="367" t="str">
        <f ca="1">+IF(OFFSET('Hygiene Data'!$H$12,0,10*ROW('Hygiene Data'!H3))="","",OFFSET('Hygiene Data'!$H$12,0,10*ROW('Hygiene Data'!H3)))</f>
        <v/>
      </c>
      <c r="EC9" s="367" t="str">
        <f ca="1">+IF(OFFSET('Hygiene Data'!$H$13,0,10*ROW('Hygiene Data'!H3))="","",OFFSET('Hygiene Data'!$H$13,0,10*ROW('Hygiene Data'!H3)))</f>
        <v>Yes</v>
      </c>
      <c r="ED9" s="367" t="str">
        <f ca="1">+IF(OFFSET('Hygiene Data'!$I$11,0,10*ROW('Hygiene Data'!I3))="","",OFFSET('Hygiene Data'!$I$11,0,10*ROW('Hygiene Data'!I3)))</f>
        <v/>
      </c>
      <c r="EE9" s="367" t="str">
        <f ca="1">+IF(OFFSET('Hygiene Data'!$I$12,0,10*ROW('Hygiene Data'!I3))="","",OFFSET('Hygiene Data'!$I$12,0,10*ROW('Hygiene Data'!I3)))</f>
        <v/>
      </c>
      <c r="EF9" s="367" t="str">
        <f ca="1">+IF(OFFSET('Hygiene Data'!$I$13,0,10*ROW('Hygiene Data'!I3))="","",OFFSET('Hygiene Data'!$I$13,0,10*ROW('Hygiene Data'!I3)))</f>
        <v/>
      </c>
    </row>
    <row r="10" spans="1:136" x14ac:dyDescent="0.25">
      <c r="A10" s="476" t="str">
        <f ca="1">+IF(OFFSET('Water Data'!$B$2,0,10*ROW('Water Data'!E4))="","",OFFSET('Water Data'!$B$2,0,10*ROW('Water Data'!E4)))</f>
        <v>SSD_2018_SUR</v>
      </c>
      <c r="B10" s="476"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Survey</v>
      </c>
      <c r="C10" s="503">
        <f t="shared" ca="1" si="0"/>
        <v>2018</v>
      </c>
      <c r="D10" s="504"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04"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04"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04"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4"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04"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4"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4"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04"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04"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04"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04"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04"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04"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04"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04"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04"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04"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05">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67.900000000000006</v>
      </c>
      <c r="W10" s="505"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05"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5"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5">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25.326700000000002</v>
      </c>
      <c r="AA10" s="505"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5"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5"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5"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5"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5"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5"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5"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5"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5"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5"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5"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5"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5"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5"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5">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67.900000000000006</v>
      </c>
      <c r="AQ10" s="505"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05"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5"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5">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25.326700000000002</v>
      </c>
      <c r="AU10" s="505"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05"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05"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5"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5"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06">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19.600000000000001</v>
      </c>
      <c r="BA10" s="582"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06">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14.5</v>
      </c>
      <c r="BC10" s="506"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6"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6"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6"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6"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6"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6"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6"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6"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6">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19.600000000000001</v>
      </c>
      <c r="BM10" s="506"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06">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14.5</v>
      </c>
      <c r="BO10" s="506"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06"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06"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67" t="str">
        <f ca="1">+IF(OFFSET('Water Data'!$D$27,0,10*ROW('Water Data'!D4))="","",OFFSET('Water Data'!$D$27,0,10*ROW('Water Data'!D4)))</f>
        <v/>
      </c>
      <c r="BT10" s="367" t="str">
        <f ca="1">+IF(OFFSET('Water Data'!$D$28,0,10*ROW('Water Data'!D4))="","",OFFSET('Water Data'!$D$28,0,10*ROW('Water Data'!D4)))</f>
        <v/>
      </c>
      <c r="BU10" s="367" t="str">
        <f ca="1">+IF(OFFSET('Water Data'!$D$29,0,10*ROW('Water Data'!D4))="","",OFFSET('Water Data'!$D$29,0,10*ROW('Water Data'!D4)))</f>
        <v/>
      </c>
      <c r="BV10" s="367" t="str">
        <f ca="1">+IF(OFFSET('Water Data'!$E$27,0,10*ROW('Water Data'!E4))="","",OFFSET('Water Data'!$E$27,0,10*ROW('Water Data'!E4)))</f>
        <v/>
      </c>
      <c r="BW10" s="367" t="str">
        <f ca="1">+IF(OFFSET('Water Data'!$E$28,0,10*ROW('Water Data'!E4))="","",OFFSET('Water Data'!$E$28,0,10*ROW('Water Data'!E4)))</f>
        <v/>
      </c>
      <c r="BX10" s="367" t="str">
        <f ca="1">+IF(OFFSET('Water Data'!$E$29,0,10*ROW('Water Data'!E4))="","",OFFSET('Water Data'!$E$29,0,10*ROW('Water Data'!E4)))</f>
        <v/>
      </c>
      <c r="BY10" s="367" t="str">
        <f ca="1">+IF(OFFSET('Water Data'!$F$27,0,10*ROW('Water Data'!F4))="","",OFFSET('Water Data'!$F$27,0,10*ROW('Water Data'!F4)))</f>
        <v/>
      </c>
      <c r="BZ10" s="367" t="str">
        <f ca="1">+IF(OFFSET('Water Data'!$F$28,0,10*ROW('Water Data'!F4))="","",OFFSET('Water Data'!$F$28,0,10*ROW('Water Data'!F4)))</f>
        <v/>
      </c>
      <c r="CA10" s="367" t="str">
        <f ca="1">+IF(OFFSET('Water Data'!$F$29,0,10*ROW('Water Data'!F4))="","",OFFSET('Water Data'!$F$29,0,10*ROW('Water Data'!F4)))</f>
        <v/>
      </c>
      <c r="CB10" s="367" t="str">
        <f ca="1">+IF(OFFSET('Water Data'!$G$27,0,10*ROW('Water Data'!G4))="","",OFFSET('Water Data'!$G$27,0,10*ROW('Water Data'!G4)))</f>
        <v/>
      </c>
      <c r="CC10" s="367" t="str">
        <f ca="1">+IF(OFFSET('Water Data'!$G$28,0,10*ROW('Water Data'!G4))="","",OFFSET('Water Data'!$G$28,0,10*ROW('Water Data'!G4)))</f>
        <v/>
      </c>
      <c r="CD10" s="367" t="str">
        <f ca="1">+IF(OFFSET('Water Data'!$G$29,0,10*ROW('Water Data'!G4))="","",OFFSET('Water Data'!$G$29,0,10*ROW('Water Data'!G4)))</f>
        <v/>
      </c>
      <c r="CE10" s="367" t="str">
        <f ca="1">+IF(OFFSET('Water Data'!$H$27,0,10*ROW('Water Data'!H4))="","",OFFSET('Water Data'!$H$27,0,10*ROW('Water Data'!H4)))</f>
        <v/>
      </c>
      <c r="CF10" s="367" t="str">
        <f ca="1">+IF(OFFSET('Water Data'!$H$28,0,10*ROW('Water Data'!H4))="","",OFFSET('Water Data'!$H$28,0,10*ROW('Water Data'!H4)))</f>
        <v/>
      </c>
      <c r="CG10" s="367" t="str">
        <f ca="1">+IF(OFFSET('Water Data'!$H$29,0,10*ROW('Water Data'!H4))="","",OFFSET('Water Data'!$H$29,0,10*ROW('Water Data'!H4)))</f>
        <v/>
      </c>
      <c r="CH10" s="367" t="str">
        <f ca="1">+IF(OFFSET('Water Data'!$I$27,0,10*ROW('Water Data'!I4))="","",OFFSET('Water Data'!$I$27,0,10*ROW('Water Data'!I4)))</f>
        <v/>
      </c>
      <c r="CI10" s="367" t="str">
        <f ca="1">+IF(OFFSET('Water Data'!$I$28,0,10*ROW('Water Data'!I4))="","",OFFSET('Water Data'!$I$28,0,10*ROW('Water Data'!I4)))</f>
        <v/>
      </c>
      <c r="CJ10" s="367" t="str">
        <f ca="1">+IF(OFFSET('Water Data'!$I$29,0,10*ROW('Water Data'!I4))="","",OFFSET('Water Data'!$I$29,0,10*ROW('Water Data'!I4)))</f>
        <v/>
      </c>
      <c r="CK10" s="367" t="str">
        <f ca="1">+IF(OFFSET('Sanitation Data'!$D$28,0,10*ROW('Sanitation Data'!D4))="","",OFFSET('Sanitation Data'!$D$28,0,10*ROW('Sanitation Data'!D4)))</f>
        <v>Yes</v>
      </c>
      <c r="CL10" s="367" t="str">
        <f ca="1">+IF(OFFSET('Sanitation Data'!$D$29,0,10*ROW('Sanitation Data'!D4))="","",OFFSET('Sanitation Data'!$D$29,0,10*ROW('Sanitation Data'!D4)))</f>
        <v/>
      </c>
      <c r="CM10" s="367" t="str">
        <f ca="1">+IF(OFFSET('Sanitation Data'!$D$30,0,10*ROW('Sanitation Data'!D4))="","",OFFSET('Sanitation Data'!$D$30,0,10*ROW('Sanitation Data'!D4)))</f>
        <v/>
      </c>
      <c r="CN10" s="367" t="str">
        <f ca="1">+IF(OFFSET('Sanitation Data'!$D$31,0,10*ROW('Sanitation Data'!D4))="","",OFFSET('Sanitation Data'!$D$31,0,10*ROW('Sanitation Data'!D4)))</f>
        <v/>
      </c>
      <c r="CO10" s="367" t="str">
        <f ca="1">+IF(OFFSET('Sanitation Data'!$D$32,0,10*ROW('Sanitation Data'!D4))="","",OFFSET('Sanitation Data'!$D$32,0,10*ROW('Sanitation Data'!D4)))</f>
        <v>Yes</v>
      </c>
      <c r="CP10" s="367" t="str">
        <f ca="1">+IF(OFFSET('Sanitation Data'!$E$28,0,10*ROW('Sanitation Data'!E4))="","",OFFSET('Sanitation Data'!$E$28,0,10*ROW('Sanitation Data'!E4)))</f>
        <v/>
      </c>
      <c r="CQ10" s="367" t="str">
        <f ca="1">+IF(OFFSET('Sanitation Data'!$E$29,0,10*ROW('Sanitation Data'!E4))="","",OFFSET('Sanitation Data'!$E$29,0,10*ROW('Sanitation Data'!E4)))</f>
        <v/>
      </c>
      <c r="CR10" s="367" t="str">
        <f ca="1">+IF(OFFSET('Sanitation Data'!$E$30,0,10*ROW('Sanitation Data'!E4))="","",OFFSET('Sanitation Data'!$E$30,0,10*ROW('Sanitation Data'!E4)))</f>
        <v/>
      </c>
      <c r="CS10" s="367" t="str">
        <f ca="1">+IF(OFFSET('Sanitation Data'!$E$31,0,10*ROW('Sanitation Data'!E4))="","",OFFSET('Sanitation Data'!$E$31,0,10*ROW('Sanitation Data'!E4)))</f>
        <v/>
      </c>
      <c r="CT10" s="367" t="str">
        <f ca="1">+IF(OFFSET('Sanitation Data'!$E$32,0,10*ROW('Sanitation Data'!E4))="","",OFFSET('Sanitation Data'!$E$32,0,10*ROW('Sanitation Data'!E4)))</f>
        <v/>
      </c>
      <c r="CU10" s="367" t="str">
        <f ca="1">+IF(OFFSET('Sanitation Data'!$F$28,0,10*ROW('Sanitation Data'!F4))="","",OFFSET('Sanitation Data'!$F$28,0,10*ROW('Sanitation Data'!F4)))</f>
        <v/>
      </c>
      <c r="CV10" s="367" t="str">
        <f ca="1">+IF(OFFSET('Sanitation Data'!$F$29,0,10*ROW('Sanitation Data'!F4))="","",OFFSET('Sanitation Data'!$F$29,0,10*ROW('Sanitation Data'!F4)))</f>
        <v/>
      </c>
      <c r="CW10" s="367" t="str">
        <f ca="1">+IF(OFFSET('Sanitation Data'!$F$30,0,10*ROW('Sanitation Data'!F4))="","",OFFSET('Sanitation Data'!$F$30,0,10*ROW('Sanitation Data'!F4)))</f>
        <v/>
      </c>
      <c r="CX10" s="367" t="str">
        <f ca="1">+IF(OFFSET('Sanitation Data'!$F$31,0,10*ROW('Sanitation Data'!F4))="","",OFFSET('Sanitation Data'!$F$31,0,10*ROW('Sanitation Data'!F4)))</f>
        <v/>
      </c>
      <c r="CY10" s="367" t="str">
        <f ca="1">+IF(OFFSET('Sanitation Data'!$F$32,0,10*ROW('Sanitation Data'!F4))="","",OFFSET('Sanitation Data'!$F$32,0,10*ROW('Sanitation Data'!F4)))</f>
        <v/>
      </c>
      <c r="CZ10" s="367" t="str">
        <f ca="1">+IF(OFFSET('Sanitation Data'!$G$28,0,10*ROW('Sanitation Data'!G4))="","",OFFSET('Sanitation Data'!$G$28,0,10*ROW('Sanitation Data'!G4)))</f>
        <v/>
      </c>
      <c r="DA10" s="367" t="str">
        <f ca="1">+IF(OFFSET('Sanitation Data'!$G$29,0,10*ROW('Sanitation Data'!G4))="","",OFFSET('Sanitation Data'!$G$29,0,10*ROW('Sanitation Data'!G4)))</f>
        <v/>
      </c>
      <c r="DB10" s="367" t="str">
        <f ca="1">+IF(OFFSET('Sanitation Data'!$G$30,0,10*ROW('Sanitation Data'!G4))="","",OFFSET('Sanitation Data'!$G$30,0,10*ROW('Sanitation Data'!G4)))</f>
        <v/>
      </c>
      <c r="DC10" s="367" t="str">
        <f ca="1">+IF(OFFSET('Sanitation Data'!$G$31,0,10*ROW('Sanitation Data'!G4))="","",OFFSET('Sanitation Data'!$G$31,0,10*ROW('Sanitation Data'!G4)))</f>
        <v/>
      </c>
      <c r="DD10" s="367" t="str">
        <f ca="1">+IF(OFFSET('Sanitation Data'!$G$32,0,10*ROW('Sanitation Data'!G4))="","",OFFSET('Sanitation Data'!$G$32,0,10*ROW('Sanitation Data'!G4)))</f>
        <v/>
      </c>
      <c r="DE10" s="367" t="str">
        <f ca="1">+IF(OFFSET('Sanitation Data'!$H$28,0,10*ROW('Sanitation Data'!H4))="","",OFFSET('Sanitation Data'!$H$28,0,10*ROW('Sanitation Data'!H4)))</f>
        <v>Yes</v>
      </c>
      <c r="DF10" s="367" t="str">
        <f ca="1">+IF(OFFSET('Sanitation Data'!$H$29,0,10*ROW('Sanitation Data'!H4))="","",OFFSET('Sanitation Data'!$H$29,0,10*ROW('Sanitation Data'!H4)))</f>
        <v/>
      </c>
      <c r="DG10" s="367" t="str">
        <f ca="1">+IF(OFFSET('Sanitation Data'!$H$30,0,10*ROW('Sanitation Data'!H4))="","",OFFSET('Sanitation Data'!$H$30,0,10*ROW('Sanitation Data'!H4)))</f>
        <v/>
      </c>
      <c r="DH10" s="367" t="str">
        <f ca="1">+IF(OFFSET('Sanitation Data'!$H$31,0,10*ROW('Sanitation Data'!H4))="","",OFFSET('Sanitation Data'!$H$31,0,10*ROW('Sanitation Data'!H4)))</f>
        <v/>
      </c>
      <c r="DI10" s="367" t="str">
        <f ca="1">+IF(OFFSET('Sanitation Data'!$H$32,0,10*ROW('Sanitation Data'!H4))="","",OFFSET('Sanitation Data'!$H$32,0,10*ROW('Sanitation Data'!H4)))</f>
        <v>Yes</v>
      </c>
      <c r="DJ10" s="367" t="str">
        <f ca="1">+IF(OFFSET('Sanitation Data'!$I$28,0,10*ROW('Sanitation Data'!I4))="","",OFFSET('Sanitation Data'!$I$28,0,10*ROW('Sanitation Data'!I4)))</f>
        <v/>
      </c>
      <c r="DK10" s="367" t="str">
        <f ca="1">+IF(OFFSET('Sanitation Data'!$I$29,0,10*ROW('Sanitation Data'!I4))="","",OFFSET('Sanitation Data'!$I$29,0,10*ROW('Sanitation Data'!I4)))</f>
        <v/>
      </c>
      <c r="DL10" s="367" t="str">
        <f ca="1">+IF(OFFSET('Sanitation Data'!$I$30,0,10*ROW('Sanitation Data'!I4))="","",OFFSET('Sanitation Data'!$I$30,0,10*ROW('Sanitation Data'!I4)))</f>
        <v/>
      </c>
      <c r="DM10" s="367" t="str">
        <f ca="1">+IF(OFFSET('Sanitation Data'!$I$31,0,10*ROW('Sanitation Data'!I4))="","",OFFSET('Sanitation Data'!$I$31,0,10*ROW('Sanitation Data'!I4)))</f>
        <v/>
      </c>
      <c r="DN10" s="367" t="str">
        <f ca="1">+IF(OFFSET('Sanitation Data'!$I$32,0,10*ROW('Sanitation Data'!I4))="","",OFFSET('Sanitation Data'!$I$32,0,10*ROW('Sanitation Data'!I4)))</f>
        <v/>
      </c>
      <c r="DO10" s="367" t="str">
        <f ca="1">+IF(OFFSET('Hygiene Data'!$D$11,0,10*ROW('Hygiene Data'!D4))="","",OFFSET('Hygiene Data'!$D$11,0,10*ROW('Hygiene Data'!D4)))</f>
        <v>Yes</v>
      </c>
      <c r="DP10" s="367" t="str">
        <f ca="1">+IF(OFFSET('Hygiene Data'!$D$12,0,10*ROW('Hygiene Data'!D4))="","",OFFSET('Hygiene Data'!$D$12,0,10*ROW('Hygiene Data'!D4)))</f>
        <v/>
      </c>
      <c r="DQ10" s="367" t="str">
        <f ca="1">+IF(OFFSET('Hygiene Data'!$D$13,0,10*ROW('Hygiene Data'!D4))="","",OFFSET('Hygiene Data'!$D$13,0,10*ROW('Hygiene Data'!D4)))</f>
        <v>Yes</v>
      </c>
      <c r="DR10" s="367" t="str">
        <f ca="1">+IF(OFFSET('Hygiene Data'!$E$11,0,10*ROW('Hygiene Data'!E4))="","",OFFSET('Hygiene Data'!$E$11,0,10*ROW('Hygiene Data'!E4)))</f>
        <v/>
      </c>
      <c r="DS10" s="367" t="str">
        <f ca="1">+IF(OFFSET('Hygiene Data'!$E$12,0,10*ROW('Hygiene Data'!E4))="","",OFFSET('Hygiene Data'!$E$12,0,10*ROW('Hygiene Data'!E4)))</f>
        <v/>
      </c>
      <c r="DT10" s="367" t="str">
        <f ca="1">+IF(OFFSET('Hygiene Data'!$E$13,0,10*ROW('Hygiene Data'!E4))="","",OFFSET('Hygiene Data'!$E$13,0,10*ROW('Hygiene Data'!E4)))</f>
        <v/>
      </c>
      <c r="DU10" s="367" t="str">
        <f ca="1">+IF(OFFSET('Hygiene Data'!$F$11,0,10*ROW('Hygiene Data'!F4))="","",OFFSET('Hygiene Data'!$F$11,0,10*ROW('Hygiene Data'!F4)))</f>
        <v/>
      </c>
      <c r="DV10" s="367" t="str">
        <f ca="1">+IF(OFFSET('Hygiene Data'!$F$12,0,10*ROW('Hygiene Data'!F4))="","",OFFSET('Hygiene Data'!$F$12,0,10*ROW('Hygiene Data'!F4)))</f>
        <v/>
      </c>
      <c r="DW10" s="367" t="str">
        <f ca="1">+IF(OFFSET('Hygiene Data'!$F$13,0,10*ROW('Hygiene Data'!F4))="","",OFFSET('Hygiene Data'!$F$13,0,10*ROW('Hygiene Data'!F4)))</f>
        <v/>
      </c>
      <c r="DX10" s="367" t="str">
        <f ca="1">+IF(OFFSET('Hygiene Data'!$G$11,0,10*ROW('Hygiene Data'!G4))="","",OFFSET('Hygiene Data'!$G$11,0,10*ROW('Hygiene Data'!G4)))</f>
        <v/>
      </c>
      <c r="DY10" s="367" t="str">
        <f ca="1">+IF(OFFSET('Hygiene Data'!$G$12,0,10*ROW('Hygiene Data'!G4))="","",OFFSET('Hygiene Data'!$G$12,0,10*ROW('Hygiene Data'!G4)))</f>
        <v/>
      </c>
      <c r="DZ10" s="367" t="str">
        <f ca="1">+IF(OFFSET('Hygiene Data'!$G$13,0,10*ROW('Hygiene Data'!G4))="","",OFFSET('Hygiene Data'!$G$13,0,10*ROW('Hygiene Data'!G4)))</f>
        <v/>
      </c>
      <c r="EA10" s="367" t="str">
        <f ca="1">+IF(OFFSET('Hygiene Data'!$H$11,0,10*ROW('Hygiene Data'!H4))="","",OFFSET('Hygiene Data'!$H$11,0,10*ROW('Hygiene Data'!H4)))</f>
        <v>Yes</v>
      </c>
      <c r="EB10" s="367" t="str">
        <f ca="1">+IF(OFFSET('Hygiene Data'!$H$12,0,10*ROW('Hygiene Data'!H4))="","",OFFSET('Hygiene Data'!$H$12,0,10*ROW('Hygiene Data'!H4)))</f>
        <v/>
      </c>
      <c r="EC10" s="367" t="str">
        <f ca="1">+IF(OFFSET('Hygiene Data'!$H$13,0,10*ROW('Hygiene Data'!H4))="","",OFFSET('Hygiene Data'!$H$13,0,10*ROW('Hygiene Data'!H4)))</f>
        <v>Yes</v>
      </c>
      <c r="ED10" s="367" t="str">
        <f ca="1">+IF(OFFSET('Hygiene Data'!$I$11,0,10*ROW('Hygiene Data'!I4))="","",OFFSET('Hygiene Data'!$I$11,0,10*ROW('Hygiene Data'!I4)))</f>
        <v/>
      </c>
      <c r="EE10" s="367" t="str">
        <f ca="1">+IF(OFFSET('Hygiene Data'!$I$12,0,10*ROW('Hygiene Data'!I4))="","",OFFSET('Hygiene Data'!$I$12,0,10*ROW('Hygiene Data'!I4)))</f>
        <v/>
      </c>
      <c r="EF10" s="367" t="str">
        <f ca="1">+IF(OFFSET('Hygiene Data'!$I$13,0,10*ROW('Hygiene Data'!I4))="","",OFFSET('Hygiene Data'!$I$13,0,10*ROW('Hygiene Data'!I4)))</f>
        <v/>
      </c>
    </row>
    <row r="11" spans="1:136" x14ac:dyDescent="0.25">
      <c r="A11" s="476" t="str">
        <f ca="1">+IF(OFFSET('Water Data'!$B$2,0,10*ROW('Water Data'!E5))="","",OFFSET('Water Data'!$B$2,0,10*ROW('Water Data'!E5)))</f>
        <v>SSD_2018_EMIS</v>
      </c>
      <c r="B11" s="476"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EMIS</v>
      </c>
      <c r="C11" s="503">
        <f t="shared" ca="1" si="0"/>
        <v>2018</v>
      </c>
      <c r="D11" s="504">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84.378345110553909</v>
      </c>
      <c r="E11" s="504">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74</v>
      </c>
      <c r="F11" s="504"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04"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04"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04"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04"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04"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04"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04">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89.2</v>
      </c>
      <c r="N11" s="504"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04"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04">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83.9</v>
      </c>
      <c r="Q11" s="504"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04"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04">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82.2</v>
      </c>
      <c r="T11" s="504"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04"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05">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72.14611351720994</v>
      </c>
      <c r="W11" s="505"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05"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5"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5"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05"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5"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5"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5"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5"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5"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5"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05"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5"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05"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5">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86.8</v>
      </c>
      <c r="AL11" s="505"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5"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5"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5"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5">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68.7</v>
      </c>
      <c r="AQ11" s="505"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05"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5"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5"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05">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90.6</v>
      </c>
      <c r="AV11" s="505"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05"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5"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5"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06"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82"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06"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06"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6"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6"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6"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6"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6"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6"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6"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6"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6"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06"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6"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06"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06"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6"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67" t="str">
        <f ca="1">+IF(OFFSET('Water Data'!$D$27,0,10*ROW('Water Data'!D5))="","",OFFSET('Water Data'!$D$27,0,10*ROW('Water Data'!D5)))</f>
        <v>Yes</v>
      </c>
      <c r="BT11" s="367" t="str">
        <f ca="1">+IF(OFFSET('Water Data'!$D$28,0,10*ROW('Water Data'!D5))="","",OFFSET('Water Data'!$D$28,0,10*ROW('Water Data'!D5)))</f>
        <v>Yes</v>
      </c>
      <c r="BU11" s="367" t="str">
        <f ca="1">+IF(OFFSET('Water Data'!$D$29,0,10*ROW('Water Data'!D5))="","",OFFSET('Water Data'!$D$29,0,10*ROW('Water Data'!D5)))</f>
        <v/>
      </c>
      <c r="BV11" s="367" t="str">
        <f ca="1">+IF(OFFSET('Water Data'!$E$27,0,10*ROW('Water Data'!E5))="","",OFFSET('Water Data'!$E$27,0,10*ROW('Water Data'!E5)))</f>
        <v/>
      </c>
      <c r="BW11" s="367" t="str">
        <f ca="1">+IF(OFFSET('Water Data'!$E$28,0,10*ROW('Water Data'!E5))="","",OFFSET('Water Data'!$E$28,0,10*ROW('Water Data'!E5)))</f>
        <v/>
      </c>
      <c r="BX11" s="367" t="str">
        <f ca="1">+IF(OFFSET('Water Data'!$E$29,0,10*ROW('Water Data'!E5))="","",OFFSET('Water Data'!$E$29,0,10*ROW('Water Data'!E5)))</f>
        <v/>
      </c>
      <c r="BY11" s="367" t="str">
        <f ca="1">+IF(OFFSET('Water Data'!$F$27,0,10*ROW('Water Data'!F5))="","",OFFSET('Water Data'!$F$27,0,10*ROW('Water Data'!F5)))</f>
        <v/>
      </c>
      <c r="BZ11" s="367" t="str">
        <f ca="1">+IF(OFFSET('Water Data'!$F$28,0,10*ROW('Water Data'!F5))="","",OFFSET('Water Data'!$F$28,0,10*ROW('Water Data'!F5)))</f>
        <v/>
      </c>
      <c r="CA11" s="367" t="str">
        <f ca="1">+IF(OFFSET('Water Data'!$F$29,0,10*ROW('Water Data'!F5))="","",OFFSET('Water Data'!$F$29,0,10*ROW('Water Data'!F5)))</f>
        <v/>
      </c>
      <c r="CB11" s="367" t="str">
        <f ca="1">+IF(OFFSET('Water Data'!$G$27,0,10*ROW('Water Data'!G5))="","",OFFSET('Water Data'!$G$27,0,10*ROW('Water Data'!G5)))</f>
        <v>Yes</v>
      </c>
      <c r="CC11" s="367" t="str">
        <f ca="1">+IF(OFFSET('Water Data'!$G$28,0,10*ROW('Water Data'!G5))="","",OFFSET('Water Data'!$G$28,0,10*ROW('Water Data'!G5)))</f>
        <v/>
      </c>
      <c r="CD11" s="367" t="str">
        <f ca="1">+IF(OFFSET('Water Data'!$G$29,0,10*ROW('Water Data'!G5))="","",OFFSET('Water Data'!$G$29,0,10*ROW('Water Data'!G5)))</f>
        <v/>
      </c>
      <c r="CE11" s="367" t="str">
        <f ca="1">+IF(OFFSET('Water Data'!$H$27,0,10*ROW('Water Data'!H5))="","",OFFSET('Water Data'!$H$27,0,10*ROW('Water Data'!H5)))</f>
        <v>Yes</v>
      </c>
      <c r="CF11" s="367" t="str">
        <f ca="1">+IF(OFFSET('Water Data'!$H$28,0,10*ROW('Water Data'!H5))="","",OFFSET('Water Data'!$H$28,0,10*ROW('Water Data'!H5)))</f>
        <v/>
      </c>
      <c r="CG11" s="367" t="str">
        <f ca="1">+IF(OFFSET('Water Data'!$H$29,0,10*ROW('Water Data'!H5))="","",OFFSET('Water Data'!$H$29,0,10*ROW('Water Data'!H5)))</f>
        <v/>
      </c>
      <c r="CH11" s="367" t="str">
        <f ca="1">+IF(OFFSET('Water Data'!$I$27,0,10*ROW('Water Data'!I5))="","",OFFSET('Water Data'!$I$27,0,10*ROW('Water Data'!I5)))</f>
        <v>Yes</v>
      </c>
      <c r="CI11" s="367" t="str">
        <f ca="1">+IF(OFFSET('Water Data'!$I$28,0,10*ROW('Water Data'!I5))="","",OFFSET('Water Data'!$I$28,0,10*ROW('Water Data'!I5)))</f>
        <v/>
      </c>
      <c r="CJ11" s="367" t="str">
        <f ca="1">+IF(OFFSET('Water Data'!$I$29,0,10*ROW('Water Data'!I5))="","",OFFSET('Water Data'!$I$29,0,10*ROW('Water Data'!I5)))</f>
        <v/>
      </c>
      <c r="CK11" s="367" t="str">
        <f ca="1">+IF(OFFSET('Sanitation Data'!$D$28,0,10*ROW('Sanitation Data'!D5))="","",OFFSET('Sanitation Data'!$D$28,0,10*ROW('Sanitation Data'!D5)))</f>
        <v>Yes</v>
      </c>
      <c r="CL11" s="367" t="str">
        <f ca="1">+IF(OFFSET('Sanitation Data'!$D$29,0,10*ROW('Sanitation Data'!D5))="","",OFFSET('Sanitation Data'!$D$29,0,10*ROW('Sanitation Data'!D5)))</f>
        <v/>
      </c>
      <c r="CM11" s="367" t="str">
        <f ca="1">+IF(OFFSET('Sanitation Data'!$D$30,0,10*ROW('Sanitation Data'!D5))="","",OFFSET('Sanitation Data'!$D$30,0,10*ROW('Sanitation Data'!D5)))</f>
        <v/>
      </c>
      <c r="CN11" s="367" t="str">
        <f ca="1">+IF(OFFSET('Sanitation Data'!$D$31,0,10*ROW('Sanitation Data'!D5))="","",OFFSET('Sanitation Data'!$D$31,0,10*ROW('Sanitation Data'!D5)))</f>
        <v/>
      </c>
      <c r="CO11" s="367" t="str">
        <f ca="1">+IF(OFFSET('Sanitation Data'!$D$32,0,10*ROW('Sanitation Data'!D5))="","",OFFSET('Sanitation Data'!$D$32,0,10*ROW('Sanitation Data'!D5)))</f>
        <v/>
      </c>
      <c r="CP11" s="367" t="str">
        <f ca="1">+IF(OFFSET('Sanitation Data'!$E$28,0,10*ROW('Sanitation Data'!E5))="","",OFFSET('Sanitation Data'!$E$28,0,10*ROW('Sanitation Data'!E5)))</f>
        <v/>
      </c>
      <c r="CQ11" s="367" t="str">
        <f ca="1">+IF(OFFSET('Sanitation Data'!$E$29,0,10*ROW('Sanitation Data'!E5))="","",OFFSET('Sanitation Data'!$E$29,0,10*ROW('Sanitation Data'!E5)))</f>
        <v/>
      </c>
      <c r="CR11" s="367" t="str">
        <f ca="1">+IF(OFFSET('Sanitation Data'!$E$30,0,10*ROW('Sanitation Data'!E5))="","",OFFSET('Sanitation Data'!$E$30,0,10*ROW('Sanitation Data'!E5)))</f>
        <v/>
      </c>
      <c r="CS11" s="367" t="str">
        <f ca="1">+IF(OFFSET('Sanitation Data'!$E$31,0,10*ROW('Sanitation Data'!E5))="","",OFFSET('Sanitation Data'!$E$31,0,10*ROW('Sanitation Data'!E5)))</f>
        <v/>
      </c>
      <c r="CT11" s="367" t="str">
        <f ca="1">+IF(OFFSET('Sanitation Data'!$E$32,0,10*ROW('Sanitation Data'!E5))="","",OFFSET('Sanitation Data'!$E$32,0,10*ROW('Sanitation Data'!E5)))</f>
        <v/>
      </c>
      <c r="CU11" s="367" t="str">
        <f ca="1">+IF(OFFSET('Sanitation Data'!$F$28,0,10*ROW('Sanitation Data'!F5))="","",OFFSET('Sanitation Data'!$F$28,0,10*ROW('Sanitation Data'!F5)))</f>
        <v/>
      </c>
      <c r="CV11" s="367" t="str">
        <f ca="1">+IF(OFFSET('Sanitation Data'!$F$29,0,10*ROW('Sanitation Data'!F5))="","",OFFSET('Sanitation Data'!$F$29,0,10*ROW('Sanitation Data'!F5)))</f>
        <v/>
      </c>
      <c r="CW11" s="367" t="str">
        <f ca="1">+IF(OFFSET('Sanitation Data'!$F$30,0,10*ROW('Sanitation Data'!F5))="","",OFFSET('Sanitation Data'!$F$30,0,10*ROW('Sanitation Data'!F5)))</f>
        <v/>
      </c>
      <c r="CX11" s="367" t="str">
        <f ca="1">+IF(OFFSET('Sanitation Data'!$F$31,0,10*ROW('Sanitation Data'!F5))="","",OFFSET('Sanitation Data'!$F$31,0,10*ROW('Sanitation Data'!F5)))</f>
        <v/>
      </c>
      <c r="CY11" s="367" t="str">
        <f ca="1">+IF(OFFSET('Sanitation Data'!$F$32,0,10*ROW('Sanitation Data'!F5))="","",OFFSET('Sanitation Data'!$F$32,0,10*ROW('Sanitation Data'!F5)))</f>
        <v/>
      </c>
      <c r="CZ11" s="367" t="str">
        <f ca="1">+IF(OFFSET('Sanitation Data'!$G$28,0,10*ROW('Sanitation Data'!G5))="","",OFFSET('Sanitation Data'!$G$28,0,10*ROW('Sanitation Data'!G5)))</f>
        <v>Yes</v>
      </c>
      <c r="DA11" s="367" t="str">
        <f ca="1">+IF(OFFSET('Sanitation Data'!$G$29,0,10*ROW('Sanitation Data'!G5))="","",OFFSET('Sanitation Data'!$G$29,0,10*ROW('Sanitation Data'!G5)))</f>
        <v/>
      </c>
      <c r="DB11" s="367" t="str">
        <f ca="1">+IF(OFFSET('Sanitation Data'!$G$30,0,10*ROW('Sanitation Data'!G5))="","",OFFSET('Sanitation Data'!$G$30,0,10*ROW('Sanitation Data'!G5)))</f>
        <v/>
      </c>
      <c r="DC11" s="367" t="str">
        <f ca="1">+IF(OFFSET('Sanitation Data'!$G$31,0,10*ROW('Sanitation Data'!G5))="","",OFFSET('Sanitation Data'!$G$31,0,10*ROW('Sanitation Data'!G5)))</f>
        <v/>
      </c>
      <c r="DD11" s="367" t="str">
        <f ca="1">+IF(OFFSET('Sanitation Data'!$G$32,0,10*ROW('Sanitation Data'!G5))="","",OFFSET('Sanitation Data'!$G$32,0,10*ROW('Sanitation Data'!G5)))</f>
        <v/>
      </c>
      <c r="DE11" s="367" t="str">
        <f ca="1">+IF(OFFSET('Sanitation Data'!$H$28,0,10*ROW('Sanitation Data'!H5))="","",OFFSET('Sanitation Data'!$H$28,0,10*ROW('Sanitation Data'!H5)))</f>
        <v>Yes</v>
      </c>
      <c r="DF11" s="367" t="str">
        <f ca="1">+IF(OFFSET('Sanitation Data'!$H$29,0,10*ROW('Sanitation Data'!H5))="","",OFFSET('Sanitation Data'!$H$29,0,10*ROW('Sanitation Data'!H5)))</f>
        <v/>
      </c>
      <c r="DG11" s="367" t="str">
        <f ca="1">+IF(OFFSET('Sanitation Data'!$H$30,0,10*ROW('Sanitation Data'!H5))="","",OFFSET('Sanitation Data'!$H$30,0,10*ROW('Sanitation Data'!H5)))</f>
        <v/>
      </c>
      <c r="DH11" s="367" t="str">
        <f ca="1">+IF(OFFSET('Sanitation Data'!$H$31,0,10*ROW('Sanitation Data'!H5))="","",OFFSET('Sanitation Data'!$H$31,0,10*ROW('Sanitation Data'!H5)))</f>
        <v/>
      </c>
      <c r="DI11" s="367" t="str">
        <f ca="1">+IF(OFFSET('Sanitation Data'!$H$32,0,10*ROW('Sanitation Data'!H5))="","",OFFSET('Sanitation Data'!$H$32,0,10*ROW('Sanitation Data'!H5)))</f>
        <v/>
      </c>
      <c r="DJ11" s="367" t="str">
        <f ca="1">+IF(OFFSET('Sanitation Data'!$I$28,0,10*ROW('Sanitation Data'!I5))="","",OFFSET('Sanitation Data'!$I$28,0,10*ROW('Sanitation Data'!I5)))</f>
        <v>Yes</v>
      </c>
      <c r="DK11" s="367" t="str">
        <f ca="1">+IF(OFFSET('Sanitation Data'!$I$29,0,10*ROW('Sanitation Data'!I5))="","",OFFSET('Sanitation Data'!$I$29,0,10*ROW('Sanitation Data'!I5)))</f>
        <v/>
      </c>
      <c r="DL11" s="367" t="str">
        <f ca="1">+IF(OFFSET('Sanitation Data'!$I$30,0,10*ROW('Sanitation Data'!I5))="","",OFFSET('Sanitation Data'!$I$30,0,10*ROW('Sanitation Data'!I5)))</f>
        <v/>
      </c>
      <c r="DM11" s="367" t="str">
        <f ca="1">+IF(OFFSET('Sanitation Data'!$I$31,0,10*ROW('Sanitation Data'!I5))="","",OFFSET('Sanitation Data'!$I$31,0,10*ROW('Sanitation Data'!I5)))</f>
        <v/>
      </c>
      <c r="DN11" s="367" t="str">
        <f ca="1">+IF(OFFSET('Sanitation Data'!$I$32,0,10*ROW('Sanitation Data'!I5))="","",OFFSET('Sanitation Data'!$I$32,0,10*ROW('Sanitation Data'!I5)))</f>
        <v/>
      </c>
      <c r="DO11" s="367" t="str">
        <f ca="1">+IF(OFFSET('Hygiene Data'!$D$11,0,10*ROW('Hygiene Data'!D5))="","",OFFSET('Hygiene Data'!$D$11,0,10*ROW('Hygiene Data'!D5)))</f>
        <v/>
      </c>
      <c r="DP11" s="367" t="str">
        <f ca="1">+IF(OFFSET('Hygiene Data'!$D$12,0,10*ROW('Hygiene Data'!D5))="","",OFFSET('Hygiene Data'!$D$12,0,10*ROW('Hygiene Data'!D5)))</f>
        <v/>
      </c>
      <c r="DQ11" s="367" t="str">
        <f ca="1">+IF(OFFSET('Hygiene Data'!$D$13,0,10*ROW('Hygiene Data'!D5))="","",OFFSET('Hygiene Data'!$D$13,0,10*ROW('Hygiene Data'!D5)))</f>
        <v/>
      </c>
      <c r="DR11" s="367" t="str">
        <f ca="1">+IF(OFFSET('Hygiene Data'!$E$11,0,10*ROW('Hygiene Data'!E5))="","",OFFSET('Hygiene Data'!$E$11,0,10*ROW('Hygiene Data'!E5)))</f>
        <v/>
      </c>
      <c r="DS11" s="367" t="str">
        <f ca="1">+IF(OFFSET('Hygiene Data'!$E$12,0,10*ROW('Hygiene Data'!E5))="","",OFFSET('Hygiene Data'!$E$12,0,10*ROW('Hygiene Data'!E5)))</f>
        <v/>
      </c>
      <c r="DT11" s="367" t="str">
        <f ca="1">+IF(OFFSET('Hygiene Data'!$E$13,0,10*ROW('Hygiene Data'!E5))="","",OFFSET('Hygiene Data'!$E$13,0,10*ROW('Hygiene Data'!E5)))</f>
        <v/>
      </c>
      <c r="DU11" s="367" t="str">
        <f ca="1">+IF(OFFSET('Hygiene Data'!$F$11,0,10*ROW('Hygiene Data'!F5))="","",OFFSET('Hygiene Data'!$F$11,0,10*ROW('Hygiene Data'!F5)))</f>
        <v/>
      </c>
      <c r="DV11" s="367" t="str">
        <f ca="1">+IF(OFFSET('Hygiene Data'!$F$12,0,10*ROW('Hygiene Data'!F5))="","",OFFSET('Hygiene Data'!$F$12,0,10*ROW('Hygiene Data'!F5)))</f>
        <v/>
      </c>
      <c r="DW11" s="367" t="str">
        <f ca="1">+IF(OFFSET('Hygiene Data'!$F$13,0,10*ROW('Hygiene Data'!F5))="","",OFFSET('Hygiene Data'!$F$13,0,10*ROW('Hygiene Data'!F5)))</f>
        <v/>
      </c>
      <c r="DX11" s="367" t="str">
        <f ca="1">+IF(OFFSET('Hygiene Data'!$G$11,0,10*ROW('Hygiene Data'!G5))="","",OFFSET('Hygiene Data'!$G$11,0,10*ROW('Hygiene Data'!G5)))</f>
        <v/>
      </c>
      <c r="DY11" s="367" t="str">
        <f ca="1">+IF(OFFSET('Hygiene Data'!$G$12,0,10*ROW('Hygiene Data'!G5))="","",OFFSET('Hygiene Data'!$G$12,0,10*ROW('Hygiene Data'!G5)))</f>
        <v/>
      </c>
      <c r="DZ11" s="367" t="str">
        <f ca="1">+IF(OFFSET('Hygiene Data'!$G$13,0,10*ROW('Hygiene Data'!G5))="","",OFFSET('Hygiene Data'!$G$13,0,10*ROW('Hygiene Data'!G5)))</f>
        <v/>
      </c>
      <c r="EA11" s="367" t="str">
        <f ca="1">+IF(OFFSET('Hygiene Data'!$H$11,0,10*ROW('Hygiene Data'!H5))="","",OFFSET('Hygiene Data'!$H$11,0,10*ROW('Hygiene Data'!H5)))</f>
        <v/>
      </c>
      <c r="EB11" s="367" t="str">
        <f ca="1">+IF(OFFSET('Hygiene Data'!$H$12,0,10*ROW('Hygiene Data'!H5))="","",OFFSET('Hygiene Data'!$H$12,0,10*ROW('Hygiene Data'!H5)))</f>
        <v/>
      </c>
      <c r="EC11" s="367" t="str">
        <f ca="1">+IF(OFFSET('Hygiene Data'!$H$13,0,10*ROW('Hygiene Data'!H5))="","",OFFSET('Hygiene Data'!$H$13,0,10*ROW('Hygiene Data'!H5)))</f>
        <v/>
      </c>
      <c r="ED11" s="367" t="str">
        <f ca="1">+IF(OFFSET('Hygiene Data'!$I$11,0,10*ROW('Hygiene Data'!I5))="","",OFFSET('Hygiene Data'!$I$11,0,10*ROW('Hygiene Data'!I5)))</f>
        <v/>
      </c>
      <c r="EE11" s="367" t="str">
        <f ca="1">+IF(OFFSET('Hygiene Data'!$I$12,0,10*ROW('Hygiene Data'!I5))="","",OFFSET('Hygiene Data'!$I$12,0,10*ROW('Hygiene Data'!I5)))</f>
        <v/>
      </c>
      <c r="EF11" s="367" t="str">
        <f ca="1">+IF(OFFSET('Hygiene Data'!$I$13,0,10*ROW('Hygiene Data'!I5))="","",OFFSET('Hygiene Data'!$I$13,0,10*ROW('Hygiene Data'!I5)))</f>
        <v/>
      </c>
    </row>
    <row r="12" spans="1:136" x14ac:dyDescent="0.25">
      <c r="A12" s="476" t="str">
        <f ca="1">+IF(OFFSET('Water Data'!$B$2,0,10*ROW('Water Data'!E6))="","",OFFSET('Water Data'!$B$2,0,10*ROW('Water Data'!E6)))</f>
        <v>SSD_2021_EMIS</v>
      </c>
      <c r="B12" s="476"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EMIS</v>
      </c>
      <c r="C12" s="503">
        <f t="shared" ca="1" si="0"/>
        <v>2021</v>
      </c>
      <c r="D12" s="504">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60.65006915629322</v>
      </c>
      <c r="E12" s="504"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04"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04"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4"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4"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4"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4"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4"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4">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77.388836329233683</v>
      </c>
      <c r="N12" s="504"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04"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4">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53.762423095125413</v>
      </c>
      <c r="Q12" s="504"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04"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04">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83.433133732534927</v>
      </c>
      <c r="T12" s="504"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04"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05">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57.491303596127246</v>
      </c>
      <c r="W12" s="505"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05"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5"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5"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05"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5"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5"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5"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5"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5"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5"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5"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5"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5"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5">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71.3</v>
      </c>
      <c r="AL12" s="505"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5"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5"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5"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5">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50.8</v>
      </c>
      <c r="AQ12" s="505"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05"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5"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5"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05">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84.8</v>
      </c>
      <c r="AV12" s="505"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5"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5"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5"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6"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2"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6"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06"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6"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6"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6"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6"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6"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6"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6"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6"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6"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6"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6"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06"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6"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6"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67" t="str">
        <f ca="1">+IF(OFFSET('Water Data'!$D$27,0,10*ROW('Water Data'!D6))="","",OFFSET('Water Data'!$D$27,0,10*ROW('Water Data'!D6)))</f>
        <v>Yes</v>
      </c>
      <c r="BT12" s="367" t="str">
        <f ca="1">+IF(OFFSET('Water Data'!$D$28,0,10*ROW('Water Data'!D6))="","",OFFSET('Water Data'!$D$28,0,10*ROW('Water Data'!D6)))</f>
        <v/>
      </c>
      <c r="BU12" s="367" t="str">
        <f ca="1">+IF(OFFSET('Water Data'!$D$29,0,10*ROW('Water Data'!D6))="","",OFFSET('Water Data'!$D$29,0,10*ROW('Water Data'!D6)))</f>
        <v/>
      </c>
      <c r="BV12" s="367" t="str">
        <f ca="1">+IF(OFFSET('Water Data'!$E$27,0,10*ROW('Water Data'!E6))="","",OFFSET('Water Data'!$E$27,0,10*ROW('Water Data'!E6)))</f>
        <v/>
      </c>
      <c r="BW12" s="367" t="str">
        <f ca="1">+IF(OFFSET('Water Data'!$E$28,0,10*ROW('Water Data'!E6))="","",OFFSET('Water Data'!$E$28,0,10*ROW('Water Data'!E6)))</f>
        <v/>
      </c>
      <c r="BX12" s="367" t="str">
        <f ca="1">+IF(OFFSET('Water Data'!$E$29,0,10*ROW('Water Data'!E6))="","",OFFSET('Water Data'!$E$29,0,10*ROW('Water Data'!E6)))</f>
        <v/>
      </c>
      <c r="BY12" s="367" t="str">
        <f ca="1">+IF(OFFSET('Water Data'!$F$27,0,10*ROW('Water Data'!F6))="","",OFFSET('Water Data'!$F$27,0,10*ROW('Water Data'!F6)))</f>
        <v/>
      </c>
      <c r="BZ12" s="367" t="str">
        <f ca="1">+IF(OFFSET('Water Data'!$F$28,0,10*ROW('Water Data'!F6))="","",OFFSET('Water Data'!$F$28,0,10*ROW('Water Data'!F6)))</f>
        <v/>
      </c>
      <c r="CA12" s="367" t="str">
        <f ca="1">+IF(OFFSET('Water Data'!$F$29,0,10*ROW('Water Data'!F6))="","",OFFSET('Water Data'!$F$29,0,10*ROW('Water Data'!F6)))</f>
        <v/>
      </c>
      <c r="CB12" s="367" t="str">
        <f ca="1">+IF(OFFSET('Water Data'!$G$27,0,10*ROW('Water Data'!G6))="","",OFFSET('Water Data'!$G$27,0,10*ROW('Water Data'!G6)))</f>
        <v>Yes</v>
      </c>
      <c r="CC12" s="367" t="str">
        <f ca="1">+IF(OFFSET('Water Data'!$G$28,0,10*ROW('Water Data'!G6))="","",OFFSET('Water Data'!$G$28,0,10*ROW('Water Data'!G6)))</f>
        <v/>
      </c>
      <c r="CD12" s="367" t="str">
        <f ca="1">+IF(OFFSET('Water Data'!$G$29,0,10*ROW('Water Data'!G6))="","",OFFSET('Water Data'!$G$29,0,10*ROW('Water Data'!G6)))</f>
        <v/>
      </c>
      <c r="CE12" s="367" t="str">
        <f ca="1">+IF(OFFSET('Water Data'!$H$27,0,10*ROW('Water Data'!H6))="","",OFFSET('Water Data'!$H$27,0,10*ROW('Water Data'!H6)))</f>
        <v>Yes</v>
      </c>
      <c r="CF12" s="367" t="str">
        <f ca="1">+IF(OFFSET('Water Data'!$H$28,0,10*ROW('Water Data'!H6))="","",OFFSET('Water Data'!$H$28,0,10*ROW('Water Data'!H6)))</f>
        <v/>
      </c>
      <c r="CG12" s="367" t="str">
        <f ca="1">+IF(OFFSET('Water Data'!$H$29,0,10*ROW('Water Data'!H6))="","",OFFSET('Water Data'!$H$29,0,10*ROW('Water Data'!H6)))</f>
        <v/>
      </c>
      <c r="CH12" s="367" t="str">
        <f ca="1">+IF(OFFSET('Water Data'!$I$27,0,10*ROW('Water Data'!I6))="","",OFFSET('Water Data'!$I$27,0,10*ROW('Water Data'!I6)))</f>
        <v>Yes</v>
      </c>
      <c r="CI12" s="367" t="str">
        <f ca="1">+IF(OFFSET('Water Data'!$I$28,0,10*ROW('Water Data'!I6))="","",OFFSET('Water Data'!$I$28,0,10*ROW('Water Data'!I6)))</f>
        <v/>
      </c>
      <c r="CJ12" s="367" t="str">
        <f ca="1">+IF(OFFSET('Water Data'!$I$29,0,10*ROW('Water Data'!I6))="","",OFFSET('Water Data'!$I$29,0,10*ROW('Water Data'!I6)))</f>
        <v/>
      </c>
      <c r="CK12" s="367" t="str">
        <f ca="1">+IF(OFFSET('Sanitation Data'!$D$28,0,10*ROW('Sanitation Data'!D6))="","",OFFSET('Sanitation Data'!$D$28,0,10*ROW('Sanitation Data'!D6)))</f>
        <v>Yes</v>
      </c>
      <c r="CL12" s="367" t="str">
        <f ca="1">+IF(OFFSET('Sanitation Data'!$D$29,0,10*ROW('Sanitation Data'!D6))="","",OFFSET('Sanitation Data'!$D$29,0,10*ROW('Sanitation Data'!D6)))</f>
        <v/>
      </c>
      <c r="CM12" s="367" t="str">
        <f ca="1">+IF(OFFSET('Sanitation Data'!$D$30,0,10*ROW('Sanitation Data'!D6))="","",OFFSET('Sanitation Data'!$D$30,0,10*ROW('Sanitation Data'!D6)))</f>
        <v/>
      </c>
      <c r="CN12" s="367" t="str">
        <f ca="1">+IF(OFFSET('Sanitation Data'!$D$31,0,10*ROW('Sanitation Data'!D6))="","",OFFSET('Sanitation Data'!$D$31,0,10*ROW('Sanitation Data'!D6)))</f>
        <v/>
      </c>
      <c r="CO12" s="367" t="str">
        <f ca="1">+IF(OFFSET('Sanitation Data'!$D$32,0,10*ROW('Sanitation Data'!D6))="","",OFFSET('Sanitation Data'!$D$32,0,10*ROW('Sanitation Data'!D6)))</f>
        <v/>
      </c>
      <c r="CP12" s="367" t="str">
        <f ca="1">+IF(OFFSET('Sanitation Data'!$E$28,0,10*ROW('Sanitation Data'!E6))="","",OFFSET('Sanitation Data'!$E$28,0,10*ROW('Sanitation Data'!E6)))</f>
        <v/>
      </c>
      <c r="CQ12" s="367" t="str">
        <f ca="1">+IF(OFFSET('Sanitation Data'!$E$29,0,10*ROW('Sanitation Data'!E6))="","",OFFSET('Sanitation Data'!$E$29,0,10*ROW('Sanitation Data'!E6)))</f>
        <v/>
      </c>
      <c r="CR12" s="367" t="str">
        <f ca="1">+IF(OFFSET('Sanitation Data'!$E$30,0,10*ROW('Sanitation Data'!E6))="","",OFFSET('Sanitation Data'!$E$30,0,10*ROW('Sanitation Data'!E6)))</f>
        <v/>
      </c>
      <c r="CS12" s="367" t="str">
        <f ca="1">+IF(OFFSET('Sanitation Data'!$E$31,0,10*ROW('Sanitation Data'!E6))="","",OFFSET('Sanitation Data'!$E$31,0,10*ROW('Sanitation Data'!E6)))</f>
        <v/>
      </c>
      <c r="CT12" s="367" t="str">
        <f ca="1">+IF(OFFSET('Sanitation Data'!$E$32,0,10*ROW('Sanitation Data'!E6))="","",OFFSET('Sanitation Data'!$E$32,0,10*ROW('Sanitation Data'!E6)))</f>
        <v/>
      </c>
      <c r="CU12" s="367" t="str">
        <f ca="1">+IF(OFFSET('Sanitation Data'!$F$28,0,10*ROW('Sanitation Data'!F6))="","",OFFSET('Sanitation Data'!$F$28,0,10*ROW('Sanitation Data'!F6)))</f>
        <v/>
      </c>
      <c r="CV12" s="367" t="str">
        <f ca="1">+IF(OFFSET('Sanitation Data'!$F$29,0,10*ROW('Sanitation Data'!F6))="","",OFFSET('Sanitation Data'!$F$29,0,10*ROW('Sanitation Data'!F6)))</f>
        <v/>
      </c>
      <c r="CW12" s="367" t="str">
        <f ca="1">+IF(OFFSET('Sanitation Data'!$F$30,0,10*ROW('Sanitation Data'!F6))="","",OFFSET('Sanitation Data'!$F$30,0,10*ROW('Sanitation Data'!F6)))</f>
        <v/>
      </c>
      <c r="CX12" s="367" t="str">
        <f ca="1">+IF(OFFSET('Sanitation Data'!$F$31,0,10*ROW('Sanitation Data'!F6))="","",OFFSET('Sanitation Data'!$F$31,0,10*ROW('Sanitation Data'!F6)))</f>
        <v/>
      </c>
      <c r="CY12" s="367" t="str">
        <f ca="1">+IF(OFFSET('Sanitation Data'!$F$32,0,10*ROW('Sanitation Data'!F6))="","",OFFSET('Sanitation Data'!$F$32,0,10*ROW('Sanitation Data'!F6)))</f>
        <v/>
      </c>
      <c r="CZ12" s="367" t="str">
        <f ca="1">+IF(OFFSET('Sanitation Data'!$G$28,0,10*ROW('Sanitation Data'!G6))="","",OFFSET('Sanitation Data'!$G$28,0,10*ROW('Sanitation Data'!G6)))</f>
        <v>Yes</v>
      </c>
      <c r="DA12" s="367" t="str">
        <f ca="1">+IF(OFFSET('Sanitation Data'!$G$29,0,10*ROW('Sanitation Data'!G6))="","",OFFSET('Sanitation Data'!$G$29,0,10*ROW('Sanitation Data'!G6)))</f>
        <v/>
      </c>
      <c r="DB12" s="367" t="str">
        <f ca="1">+IF(OFFSET('Sanitation Data'!$G$30,0,10*ROW('Sanitation Data'!G6))="","",OFFSET('Sanitation Data'!$G$30,0,10*ROW('Sanitation Data'!G6)))</f>
        <v/>
      </c>
      <c r="DC12" s="367" t="str">
        <f ca="1">+IF(OFFSET('Sanitation Data'!$G$31,0,10*ROW('Sanitation Data'!G6))="","",OFFSET('Sanitation Data'!$G$31,0,10*ROW('Sanitation Data'!G6)))</f>
        <v/>
      </c>
      <c r="DD12" s="367" t="str">
        <f ca="1">+IF(OFFSET('Sanitation Data'!$G$32,0,10*ROW('Sanitation Data'!G6))="","",OFFSET('Sanitation Data'!$G$32,0,10*ROW('Sanitation Data'!G6)))</f>
        <v/>
      </c>
      <c r="DE12" s="367" t="str">
        <f ca="1">+IF(OFFSET('Sanitation Data'!$H$28,0,10*ROW('Sanitation Data'!H6))="","",OFFSET('Sanitation Data'!$H$28,0,10*ROW('Sanitation Data'!H6)))</f>
        <v>Yes</v>
      </c>
      <c r="DF12" s="367" t="str">
        <f ca="1">+IF(OFFSET('Sanitation Data'!$H$29,0,10*ROW('Sanitation Data'!H6))="","",OFFSET('Sanitation Data'!$H$29,0,10*ROW('Sanitation Data'!H6)))</f>
        <v/>
      </c>
      <c r="DG12" s="367" t="str">
        <f ca="1">+IF(OFFSET('Sanitation Data'!$H$30,0,10*ROW('Sanitation Data'!H6))="","",OFFSET('Sanitation Data'!$H$30,0,10*ROW('Sanitation Data'!H6)))</f>
        <v/>
      </c>
      <c r="DH12" s="367" t="str">
        <f ca="1">+IF(OFFSET('Sanitation Data'!$H$31,0,10*ROW('Sanitation Data'!H6))="","",OFFSET('Sanitation Data'!$H$31,0,10*ROW('Sanitation Data'!H6)))</f>
        <v/>
      </c>
      <c r="DI12" s="367" t="str">
        <f ca="1">+IF(OFFSET('Sanitation Data'!$H$32,0,10*ROW('Sanitation Data'!H6))="","",OFFSET('Sanitation Data'!$H$32,0,10*ROW('Sanitation Data'!H6)))</f>
        <v/>
      </c>
      <c r="DJ12" s="367" t="str">
        <f ca="1">+IF(OFFSET('Sanitation Data'!$I$28,0,10*ROW('Sanitation Data'!I6))="","",OFFSET('Sanitation Data'!$I$28,0,10*ROW('Sanitation Data'!I6)))</f>
        <v>Yes</v>
      </c>
      <c r="DK12" s="367" t="str">
        <f ca="1">+IF(OFFSET('Sanitation Data'!$I$29,0,10*ROW('Sanitation Data'!I6))="","",OFFSET('Sanitation Data'!$I$29,0,10*ROW('Sanitation Data'!I6)))</f>
        <v/>
      </c>
      <c r="DL12" s="367" t="str">
        <f ca="1">+IF(OFFSET('Sanitation Data'!$I$30,0,10*ROW('Sanitation Data'!I6))="","",OFFSET('Sanitation Data'!$I$30,0,10*ROW('Sanitation Data'!I6)))</f>
        <v/>
      </c>
      <c r="DM12" s="367" t="str">
        <f ca="1">+IF(OFFSET('Sanitation Data'!$I$31,0,10*ROW('Sanitation Data'!I6))="","",OFFSET('Sanitation Data'!$I$31,0,10*ROW('Sanitation Data'!I6)))</f>
        <v/>
      </c>
      <c r="DN12" s="367" t="str">
        <f ca="1">+IF(OFFSET('Sanitation Data'!$I$32,0,10*ROW('Sanitation Data'!I6))="","",OFFSET('Sanitation Data'!$I$32,0,10*ROW('Sanitation Data'!I6)))</f>
        <v/>
      </c>
      <c r="DO12" s="367" t="str">
        <f ca="1">+IF(OFFSET('Hygiene Data'!$D$11,0,10*ROW('Hygiene Data'!D6))="","",OFFSET('Hygiene Data'!$D$11,0,10*ROW('Hygiene Data'!D6)))</f>
        <v/>
      </c>
      <c r="DP12" s="367" t="str">
        <f ca="1">+IF(OFFSET('Hygiene Data'!$D$12,0,10*ROW('Hygiene Data'!D6))="","",OFFSET('Hygiene Data'!$D$12,0,10*ROW('Hygiene Data'!D6)))</f>
        <v/>
      </c>
      <c r="DQ12" s="367" t="str">
        <f ca="1">+IF(OFFSET('Hygiene Data'!$D$13,0,10*ROW('Hygiene Data'!D6))="","",OFFSET('Hygiene Data'!$D$13,0,10*ROW('Hygiene Data'!D6)))</f>
        <v/>
      </c>
      <c r="DR12" s="367" t="str">
        <f ca="1">+IF(OFFSET('Hygiene Data'!$E$11,0,10*ROW('Hygiene Data'!E6))="","",OFFSET('Hygiene Data'!$E$11,0,10*ROW('Hygiene Data'!E6)))</f>
        <v/>
      </c>
      <c r="DS12" s="367" t="str">
        <f ca="1">+IF(OFFSET('Hygiene Data'!$E$12,0,10*ROW('Hygiene Data'!E6))="","",OFFSET('Hygiene Data'!$E$12,0,10*ROW('Hygiene Data'!E6)))</f>
        <v/>
      </c>
      <c r="DT12" s="367" t="str">
        <f ca="1">+IF(OFFSET('Hygiene Data'!$E$13,0,10*ROW('Hygiene Data'!E6))="","",OFFSET('Hygiene Data'!$E$13,0,10*ROW('Hygiene Data'!E6)))</f>
        <v/>
      </c>
      <c r="DU12" s="367" t="str">
        <f ca="1">+IF(OFFSET('Hygiene Data'!$F$11,0,10*ROW('Hygiene Data'!F6))="","",OFFSET('Hygiene Data'!$F$11,0,10*ROW('Hygiene Data'!F6)))</f>
        <v/>
      </c>
      <c r="DV12" s="367" t="str">
        <f ca="1">+IF(OFFSET('Hygiene Data'!$F$12,0,10*ROW('Hygiene Data'!F6))="","",OFFSET('Hygiene Data'!$F$12,0,10*ROW('Hygiene Data'!F6)))</f>
        <v/>
      </c>
      <c r="DW12" s="367" t="str">
        <f ca="1">+IF(OFFSET('Hygiene Data'!$F$13,0,10*ROW('Hygiene Data'!F6))="","",OFFSET('Hygiene Data'!$F$13,0,10*ROW('Hygiene Data'!F6)))</f>
        <v/>
      </c>
      <c r="DX12" s="367" t="str">
        <f ca="1">+IF(OFFSET('Hygiene Data'!$G$11,0,10*ROW('Hygiene Data'!G6))="","",OFFSET('Hygiene Data'!$G$11,0,10*ROW('Hygiene Data'!G6)))</f>
        <v/>
      </c>
      <c r="DY12" s="367" t="str">
        <f ca="1">+IF(OFFSET('Hygiene Data'!$G$12,0,10*ROW('Hygiene Data'!G6))="","",OFFSET('Hygiene Data'!$G$12,0,10*ROW('Hygiene Data'!G6)))</f>
        <v/>
      </c>
      <c r="DZ12" s="367" t="str">
        <f ca="1">+IF(OFFSET('Hygiene Data'!$G$13,0,10*ROW('Hygiene Data'!G6))="","",OFFSET('Hygiene Data'!$G$13,0,10*ROW('Hygiene Data'!G6)))</f>
        <v/>
      </c>
      <c r="EA12" s="367" t="str">
        <f ca="1">+IF(OFFSET('Hygiene Data'!$H$11,0,10*ROW('Hygiene Data'!H6))="","",OFFSET('Hygiene Data'!$H$11,0,10*ROW('Hygiene Data'!H6)))</f>
        <v/>
      </c>
      <c r="EB12" s="367" t="str">
        <f ca="1">+IF(OFFSET('Hygiene Data'!$H$12,0,10*ROW('Hygiene Data'!H6))="","",OFFSET('Hygiene Data'!$H$12,0,10*ROW('Hygiene Data'!H6)))</f>
        <v/>
      </c>
      <c r="EC12" s="367" t="str">
        <f ca="1">+IF(OFFSET('Hygiene Data'!$H$13,0,10*ROW('Hygiene Data'!H6))="","",OFFSET('Hygiene Data'!$H$13,0,10*ROW('Hygiene Data'!H6)))</f>
        <v/>
      </c>
      <c r="ED12" s="367" t="str">
        <f ca="1">+IF(OFFSET('Hygiene Data'!$I$11,0,10*ROW('Hygiene Data'!I6))="","",OFFSET('Hygiene Data'!$I$11,0,10*ROW('Hygiene Data'!I6)))</f>
        <v/>
      </c>
      <c r="EE12" s="367" t="str">
        <f ca="1">+IF(OFFSET('Hygiene Data'!$I$12,0,10*ROW('Hygiene Data'!I6))="","",OFFSET('Hygiene Data'!$I$12,0,10*ROW('Hygiene Data'!I6)))</f>
        <v/>
      </c>
      <c r="EF12" s="367" t="str">
        <f ca="1">+IF(OFFSET('Hygiene Data'!$I$13,0,10*ROW('Hygiene Data'!I6))="","",OFFSET('Hygiene Data'!$I$13,0,10*ROW('Hygiene Data'!I6)))</f>
        <v/>
      </c>
    </row>
    <row r="13" spans="1:136" x14ac:dyDescent="0.25">
      <c r="A13" s="476" t="str">
        <f ca="1">+IF(OFFSET('Water Data'!$B$2,0,10*ROW('Water Data'!E7))="","",OFFSET('Water Data'!$B$2,0,10*ROW('Water Data'!E7)))</f>
        <v>SSD_2023_EMIS</v>
      </c>
      <c r="B13" s="476"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EMIS</v>
      </c>
      <c r="C13" s="503">
        <f t="shared" ca="1" si="0"/>
        <v>2023</v>
      </c>
      <c r="D13" s="504">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84.348680516563732</v>
      </c>
      <c r="E13" s="504">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66.198764738910725</v>
      </c>
      <c r="F13" s="504"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04"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4"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4"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4"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4"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04"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4">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86.586345381526101</v>
      </c>
      <c r="N13" s="504">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73.815261044176708</v>
      </c>
      <c r="O13" s="504"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4">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84.10049865746069</v>
      </c>
      <c r="Q13" s="504">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63.06098964326813</v>
      </c>
      <c r="R13" s="504"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04">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82.10526315789474</v>
      </c>
      <c r="T13" s="504">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76.541353383458656</v>
      </c>
      <c r="U13" s="504"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5">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61.825726141078839</v>
      </c>
      <c r="W13" s="505"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05"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5"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5"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5"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5"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5"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5"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5"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5"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5"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5"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5"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5"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5">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71.144749290444651</v>
      </c>
      <c r="AL13" s="505"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5"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5"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5"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5">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55.442498816848087</v>
      </c>
      <c r="AQ13" s="505"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5"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5"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5"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5">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96.007984031936132</v>
      </c>
      <c r="AV13" s="505"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5"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5"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5"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6"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2"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6"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6"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6"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6"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6"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6"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6"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6"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6"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6"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6"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6"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6"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6"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6"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6"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7" t="str">
        <f ca="1">+IF(OFFSET('Water Data'!$D$27,0,10*ROW('Water Data'!D7))="","",OFFSET('Water Data'!$D$27,0,10*ROW('Water Data'!D7)))</f>
        <v>Yes</v>
      </c>
      <c r="BT13" s="367" t="str">
        <f ca="1">+IF(OFFSET('Water Data'!$D$28,0,10*ROW('Water Data'!D7))="","",OFFSET('Water Data'!$D$28,0,10*ROW('Water Data'!D7)))</f>
        <v>Yes</v>
      </c>
      <c r="BU13" s="367" t="str">
        <f ca="1">+IF(OFFSET('Water Data'!$D$29,0,10*ROW('Water Data'!D7))="","",OFFSET('Water Data'!$D$29,0,10*ROW('Water Data'!D7)))</f>
        <v/>
      </c>
      <c r="BV13" s="367" t="str">
        <f ca="1">+IF(OFFSET('Water Data'!$E$27,0,10*ROW('Water Data'!E7))="","",OFFSET('Water Data'!$E$27,0,10*ROW('Water Data'!E7)))</f>
        <v/>
      </c>
      <c r="BW13" s="367" t="str">
        <f ca="1">+IF(OFFSET('Water Data'!$E$28,0,10*ROW('Water Data'!E7))="","",OFFSET('Water Data'!$E$28,0,10*ROW('Water Data'!E7)))</f>
        <v/>
      </c>
      <c r="BX13" s="367" t="str">
        <f ca="1">+IF(OFFSET('Water Data'!$E$29,0,10*ROW('Water Data'!E7))="","",OFFSET('Water Data'!$E$29,0,10*ROW('Water Data'!E7)))</f>
        <v/>
      </c>
      <c r="BY13" s="367" t="str">
        <f ca="1">+IF(OFFSET('Water Data'!$F$27,0,10*ROW('Water Data'!F7))="","",OFFSET('Water Data'!$F$27,0,10*ROW('Water Data'!F7)))</f>
        <v/>
      </c>
      <c r="BZ13" s="367" t="str">
        <f ca="1">+IF(OFFSET('Water Data'!$F$28,0,10*ROW('Water Data'!F7))="","",OFFSET('Water Data'!$F$28,0,10*ROW('Water Data'!F7)))</f>
        <v/>
      </c>
      <c r="CA13" s="367" t="str">
        <f ca="1">+IF(OFFSET('Water Data'!$F$29,0,10*ROW('Water Data'!F7))="","",OFFSET('Water Data'!$F$29,0,10*ROW('Water Data'!F7)))</f>
        <v/>
      </c>
      <c r="CB13" s="367" t="str">
        <f ca="1">+IF(OFFSET('Water Data'!$G$27,0,10*ROW('Water Data'!G7))="","",OFFSET('Water Data'!$G$27,0,10*ROW('Water Data'!G7)))</f>
        <v>Yes</v>
      </c>
      <c r="CC13" s="367" t="str">
        <f ca="1">+IF(OFFSET('Water Data'!$G$28,0,10*ROW('Water Data'!G7))="","",OFFSET('Water Data'!$G$28,0,10*ROW('Water Data'!G7)))</f>
        <v>Yes</v>
      </c>
      <c r="CD13" s="367" t="str">
        <f ca="1">+IF(OFFSET('Water Data'!$G$29,0,10*ROW('Water Data'!G7))="","",OFFSET('Water Data'!$G$29,0,10*ROW('Water Data'!G7)))</f>
        <v/>
      </c>
      <c r="CE13" s="367" t="str">
        <f ca="1">+IF(OFFSET('Water Data'!$H$27,0,10*ROW('Water Data'!H7))="","",OFFSET('Water Data'!$H$27,0,10*ROW('Water Data'!H7)))</f>
        <v>Yes</v>
      </c>
      <c r="CF13" s="367" t="str">
        <f ca="1">+IF(OFFSET('Water Data'!$H$28,0,10*ROW('Water Data'!H7))="","",OFFSET('Water Data'!$H$28,0,10*ROW('Water Data'!H7)))</f>
        <v>Yes</v>
      </c>
      <c r="CG13" s="367" t="str">
        <f ca="1">+IF(OFFSET('Water Data'!$H$29,0,10*ROW('Water Data'!H7))="","",OFFSET('Water Data'!$H$29,0,10*ROW('Water Data'!H7)))</f>
        <v/>
      </c>
      <c r="CH13" s="367" t="str">
        <f ca="1">+IF(OFFSET('Water Data'!$I$27,0,10*ROW('Water Data'!I7))="","",OFFSET('Water Data'!$I$27,0,10*ROW('Water Data'!I7)))</f>
        <v>Yes</v>
      </c>
      <c r="CI13" s="367" t="str">
        <f ca="1">+IF(OFFSET('Water Data'!$I$28,0,10*ROW('Water Data'!I7))="","",OFFSET('Water Data'!$I$28,0,10*ROW('Water Data'!I7)))</f>
        <v>Yes</v>
      </c>
      <c r="CJ13" s="367" t="str">
        <f ca="1">+IF(OFFSET('Water Data'!$I$29,0,10*ROW('Water Data'!I7))="","",OFFSET('Water Data'!$I$29,0,10*ROW('Water Data'!I7)))</f>
        <v/>
      </c>
      <c r="CK13" s="367" t="str">
        <f ca="1">+IF(OFFSET('Sanitation Data'!$D$28,0,10*ROW('Sanitation Data'!D7))="","",OFFSET('Sanitation Data'!$D$28,0,10*ROW('Sanitation Data'!D7)))</f>
        <v>Yes</v>
      </c>
      <c r="CL13" s="367" t="str">
        <f ca="1">+IF(OFFSET('Sanitation Data'!$D$29,0,10*ROW('Sanitation Data'!D7))="","",OFFSET('Sanitation Data'!$D$29,0,10*ROW('Sanitation Data'!D7)))</f>
        <v/>
      </c>
      <c r="CM13" s="367" t="str">
        <f ca="1">+IF(OFFSET('Sanitation Data'!$D$30,0,10*ROW('Sanitation Data'!D7))="","",OFFSET('Sanitation Data'!$D$30,0,10*ROW('Sanitation Data'!D7)))</f>
        <v/>
      </c>
      <c r="CN13" s="367" t="str">
        <f ca="1">+IF(OFFSET('Sanitation Data'!$D$31,0,10*ROW('Sanitation Data'!D7))="","",OFFSET('Sanitation Data'!$D$31,0,10*ROW('Sanitation Data'!D7)))</f>
        <v/>
      </c>
      <c r="CO13" s="367" t="str">
        <f ca="1">+IF(OFFSET('Sanitation Data'!$D$32,0,10*ROW('Sanitation Data'!D7))="","",OFFSET('Sanitation Data'!$D$32,0,10*ROW('Sanitation Data'!D7)))</f>
        <v/>
      </c>
      <c r="CP13" s="367" t="str">
        <f ca="1">+IF(OFFSET('Sanitation Data'!$E$28,0,10*ROW('Sanitation Data'!E7))="","",OFFSET('Sanitation Data'!$E$28,0,10*ROW('Sanitation Data'!E7)))</f>
        <v/>
      </c>
      <c r="CQ13" s="367" t="str">
        <f ca="1">+IF(OFFSET('Sanitation Data'!$E$29,0,10*ROW('Sanitation Data'!E7))="","",OFFSET('Sanitation Data'!$E$29,0,10*ROW('Sanitation Data'!E7)))</f>
        <v/>
      </c>
      <c r="CR13" s="367" t="str">
        <f ca="1">+IF(OFFSET('Sanitation Data'!$E$30,0,10*ROW('Sanitation Data'!E7))="","",OFFSET('Sanitation Data'!$E$30,0,10*ROW('Sanitation Data'!E7)))</f>
        <v/>
      </c>
      <c r="CS13" s="367" t="str">
        <f ca="1">+IF(OFFSET('Sanitation Data'!$E$31,0,10*ROW('Sanitation Data'!E7))="","",OFFSET('Sanitation Data'!$E$31,0,10*ROW('Sanitation Data'!E7)))</f>
        <v/>
      </c>
      <c r="CT13" s="367" t="str">
        <f ca="1">+IF(OFFSET('Sanitation Data'!$E$32,0,10*ROW('Sanitation Data'!E7))="","",OFFSET('Sanitation Data'!$E$32,0,10*ROW('Sanitation Data'!E7)))</f>
        <v/>
      </c>
      <c r="CU13" s="367" t="str">
        <f ca="1">+IF(OFFSET('Sanitation Data'!$F$28,0,10*ROW('Sanitation Data'!F7))="","",OFFSET('Sanitation Data'!$F$28,0,10*ROW('Sanitation Data'!F7)))</f>
        <v/>
      </c>
      <c r="CV13" s="367" t="str">
        <f ca="1">+IF(OFFSET('Sanitation Data'!$F$29,0,10*ROW('Sanitation Data'!F7))="","",OFFSET('Sanitation Data'!$F$29,0,10*ROW('Sanitation Data'!F7)))</f>
        <v/>
      </c>
      <c r="CW13" s="367" t="str">
        <f ca="1">+IF(OFFSET('Sanitation Data'!$F$30,0,10*ROW('Sanitation Data'!F7))="","",OFFSET('Sanitation Data'!$F$30,0,10*ROW('Sanitation Data'!F7)))</f>
        <v/>
      </c>
      <c r="CX13" s="367" t="str">
        <f ca="1">+IF(OFFSET('Sanitation Data'!$F$31,0,10*ROW('Sanitation Data'!F7))="","",OFFSET('Sanitation Data'!$F$31,0,10*ROW('Sanitation Data'!F7)))</f>
        <v/>
      </c>
      <c r="CY13" s="367" t="str">
        <f ca="1">+IF(OFFSET('Sanitation Data'!$F$32,0,10*ROW('Sanitation Data'!F7))="","",OFFSET('Sanitation Data'!$F$32,0,10*ROW('Sanitation Data'!F7)))</f>
        <v/>
      </c>
      <c r="CZ13" s="367" t="str">
        <f ca="1">+IF(OFFSET('Sanitation Data'!$G$28,0,10*ROW('Sanitation Data'!G7))="","",OFFSET('Sanitation Data'!$G$28,0,10*ROW('Sanitation Data'!G7)))</f>
        <v>Yes</v>
      </c>
      <c r="DA13" s="367" t="str">
        <f ca="1">+IF(OFFSET('Sanitation Data'!$G$29,0,10*ROW('Sanitation Data'!G7))="","",OFFSET('Sanitation Data'!$G$29,0,10*ROW('Sanitation Data'!G7)))</f>
        <v/>
      </c>
      <c r="DB13" s="367" t="str">
        <f ca="1">+IF(OFFSET('Sanitation Data'!$G$30,0,10*ROW('Sanitation Data'!G7))="","",OFFSET('Sanitation Data'!$G$30,0,10*ROW('Sanitation Data'!G7)))</f>
        <v/>
      </c>
      <c r="DC13" s="367" t="str">
        <f ca="1">+IF(OFFSET('Sanitation Data'!$G$31,0,10*ROW('Sanitation Data'!G7))="","",OFFSET('Sanitation Data'!$G$31,0,10*ROW('Sanitation Data'!G7)))</f>
        <v/>
      </c>
      <c r="DD13" s="367" t="str">
        <f ca="1">+IF(OFFSET('Sanitation Data'!$G$32,0,10*ROW('Sanitation Data'!G7))="","",OFFSET('Sanitation Data'!$G$32,0,10*ROW('Sanitation Data'!G7)))</f>
        <v/>
      </c>
      <c r="DE13" s="367" t="str">
        <f ca="1">+IF(OFFSET('Sanitation Data'!$H$28,0,10*ROW('Sanitation Data'!H7))="","",OFFSET('Sanitation Data'!$H$28,0,10*ROW('Sanitation Data'!H7)))</f>
        <v>Yes</v>
      </c>
      <c r="DF13" s="367" t="str">
        <f ca="1">+IF(OFFSET('Sanitation Data'!$H$29,0,10*ROW('Sanitation Data'!H7))="","",OFFSET('Sanitation Data'!$H$29,0,10*ROW('Sanitation Data'!H7)))</f>
        <v/>
      </c>
      <c r="DG13" s="367" t="str">
        <f ca="1">+IF(OFFSET('Sanitation Data'!$H$30,0,10*ROW('Sanitation Data'!H7))="","",OFFSET('Sanitation Data'!$H$30,0,10*ROW('Sanitation Data'!H7)))</f>
        <v/>
      </c>
      <c r="DH13" s="367" t="str">
        <f ca="1">+IF(OFFSET('Sanitation Data'!$H$31,0,10*ROW('Sanitation Data'!H7))="","",OFFSET('Sanitation Data'!$H$31,0,10*ROW('Sanitation Data'!H7)))</f>
        <v/>
      </c>
      <c r="DI13" s="367" t="str">
        <f ca="1">+IF(OFFSET('Sanitation Data'!$H$32,0,10*ROW('Sanitation Data'!H7))="","",OFFSET('Sanitation Data'!$H$32,0,10*ROW('Sanitation Data'!H7)))</f>
        <v/>
      </c>
      <c r="DJ13" s="367" t="str">
        <f ca="1">+IF(OFFSET('Sanitation Data'!$I$28,0,10*ROW('Sanitation Data'!I7))="","",OFFSET('Sanitation Data'!$I$28,0,10*ROW('Sanitation Data'!I7)))</f>
        <v>Yes</v>
      </c>
      <c r="DK13" s="367" t="str">
        <f ca="1">+IF(OFFSET('Sanitation Data'!$I$29,0,10*ROW('Sanitation Data'!I7))="","",OFFSET('Sanitation Data'!$I$29,0,10*ROW('Sanitation Data'!I7)))</f>
        <v/>
      </c>
      <c r="DL13" s="367" t="str">
        <f ca="1">+IF(OFFSET('Sanitation Data'!$I$30,0,10*ROW('Sanitation Data'!I7))="","",OFFSET('Sanitation Data'!$I$30,0,10*ROW('Sanitation Data'!I7)))</f>
        <v/>
      </c>
      <c r="DM13" s="367" t="str">
        <f ca="1">+IF(OFFSET('Sanitation Data'!$I$31,0,10*ROW('Sanitation Data'!I7))="","",OFFSET('Sanitation Data'!$I$31,0,10*ROW('Sanitation Data'!I7)))</f>
        <v/>
      </c>
      <c r="DN13" s="367" t="str">
        <f ca="1">+IF(OFFSET('Sanitation Data'!$I$32,0,10*ROW('Sanitation Data'!I7))="","",OFFSET('Sanitation Data'!$I$32,0,10*ROW('Sanitation Data'!I7)))</f>
        <v/>
      </c>
      <c r="DO13" s="367" t="str">
        <f ca="1">+IF(OFFSET('Hygiene Data'!$D$11,0,10*ROW('Hygiene Data'!D7))="","",OFFSET('Hygiene Data'!$D$11,0,10*ROW('Hygiene Data'!D7)))</f>
        <v/>
      </c>
      <c r="DP13" s="367" t="str">
        <f ca="1">+IF(OFFSET('Hygiene Data'!$D$12,0,10*ROW('Hygiene Data'!D7))="","",OFFSET('Hygiene Data'!$D$12,0,10*ROW('Hygiene Data'!D7)))</f>
        <v/>
      </c>
      <c r="DQ13" s="367" t="str">
        <f ca="1">+IF(OFFSET('Hygiene Data'!$D$13,0,10*ROW('Hygiene Data'!D7))="","",OFFSET('Hygiene Data'!$D$13,0,10*ROW('Hygiene Data'!D7)))</f>
        <v/>
      </c>
      <c r="DR13" s="367" t="str">
        <f ca="1">+IF(OFFSET('Hygiene Data'!$E$11,0,10*ROW('Hygiene Data'!E7))="","",OFFSET('Hygiene Data'!$E$11,0,10*ROW('Hygiene Data'!E7)))</f>
        <v/>
      </c>
      <c r="DS13" s="367" t="str">
        <f ca="1">+IF(OFFSET('Hygiene Data'!$E$12,0,10*ROW('Hygiene Data'!E7))="","",OFFSET('Hygiene Data'!$E$12,0,10*ROW('Hygiene Data'!E7)))</f>
        <v/>
      </c>
      <c r="DT13" s="367" t="str">
        <f ca="1">+IF(OFFSET('Hygiene Data'!$E$13,0,10*ROW('Hygiene Data'!E7))="","",OFFSET('Hygiene Data'!$E$13,0,10*ROW('Hygiene Data'!E7)))</f>
        <v/>
      </c>
      <c r="DU13" s="367" t="str">
        <f ca="1">+IF(OFFSET('Hygiene Data'!$F$11,0,10*ROW('Hygiene Data'!F7))="","",OFFSET('Hygiene Data'!$F$11,0,10*ROW('Hygiene Data'!F7)))</f>
        <v/>
      </c>
      <c r="DV13" s="367" t="str">
        <f ca="1">+IF(OFFSET('Hygiene Data'!$F$12,0,10*ROW('Hygiene Data'!F7))="","",OFFSET('Hygiene Data'!$F$12,0,10*ROW('Hygiene Data'!F7)))</f>
        <v/>
      </c>
      <c r="DW13" s="367" t="str">
        <f ca="1">+IF(OFFSET('Hygiene Data'!$F$13,0,10*ROW('Hygiene Data'!F7))="","",OFFSET('Hygiene Data'!$F$13,0,10*ROW('Hygiene Data'!F7)))</f>
        <v/>
      </c>
      <c r="DX13" s="367" t="str">
        <f ca="1">+IF(OFFSET('Hygiene Data'!$G$11,0,10*ROW('Hygiene Data'!G7))="","",OFFSET('Hygiene Data'!$G$11,0,10*ROW('Hygiene Data'!G7)))</f>
        <v/>
      </c>
      <c r="DY13" s="367" t="str">
        <f ca="1">+IF(OFFSET('Hygiene Data'!$G$12,0,10*ROW('Hygiene Data'!G7))="","",OFFSET('Hygiene Data'!$G$12,0,10*ROW('Hygiene Data'!G7)))</f>
        <v/>
      </c>
      <c r="DZ13" s="367" t="str">
        <f ca="1">+IF(OFFSET('Hygiene Data'!$G$13,0,10*ROW('Hygiene Data'!G7))="","",OFFSET('Hygiene Data'!$G$13,0,10*ROW('Hygiene Data'!G7)))</f>
        <v/>
      </c>
      <c r="EA13" s="367" t="str">
        <f ca="1">+IF(OFFSET('Hygiene Data'!$H$11,0,10*ROW('Hygiene Data'!H7))="","",OFFSET('Hygiene Data'!$H$11,0,10*ROW('Hygiene Data'!H7)))</f>
        <v/>
      </c>
      <c r="EB13" s="367" t="str">
        <f ca="1">+IF(OFFSET('Hygiene Data'!$H$12,0,10*ROW('Hygiene Data'!H7))="","",OFFSET('Hygiene Data'!$H$12,0,10*ROW('Hygiene Data'!H7)))</f>
        <v/>
      </c>
      <c r="EC13" s="367" t="str">
        <f ca="1">+IF(OFFSET('Hygiene Data'!$H$13,0,10*ROW('Hygiene Data'!H7))="","",OFFSET('Hygiene Data'!$H$13,0,10*ROW('Hygiene Data'!H7)))</f>
        <v/>
      </c>
      <c r="ED13" s="367" t="str">
        <f ca="1">+IF(OFFSET('Hygiene Data'!$I$11,0,10*ROW('Hygiene Data'!I7))="","",OFFSET('Hygiene Data'!$I$11,0,10*ROW('Hygiene Data'!I7)))</f>
        <v/>
      </c>
      <c r="EE13" s="367" t="str">
        <f ca="1">+IF(OFFSET('Hygiene Data'!$I$12,0,10*ROW('Hygiene Data'!I7))="","",OFFSET('Hygiene Data'!$I$12,0,10*ROW('Hygiene Data'!I7)))</f>
        <v/>
      </c>
      <c r="EF13" s="367" t="str">
        <f ca="1">+IF(OFFSET('Hygiene Data'!$I$13,0,10*ROW('Hygiene Data'!I7))="","",OFFSET('Hygiene Data'!$I$13,0,10*ROW('Hygiene Data'!I7)))</f>
        <v/>
      </c>
    </row>
    <row r="14" spans="1:136" x14ac:dyDescent="0.25">
      <c r="A14" s="476" t="str">
        <f ca="1">+IF(OFFSET('Water Data'!$B$2,0,10*ROW('Water Data'!E8))="","",OFFSET('Water Data'!$B$2,0,10*ROW('Water Data'!E8)))</f>
        <v/>
      </c>
      <c r="B14" s="476"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03" t="str">
        <f t="shared" ca="1" si="0"/>
        <v/>
      </c>
      <c r="D14" s="504"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04"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04"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04"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4"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4"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4"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4"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4"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4"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4"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04"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4"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4"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04"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04"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4"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04"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5"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5"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5"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5"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5"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05"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5"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5"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5"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5"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5"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5"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5"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5"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5"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5"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5"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5"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5"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5"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5"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5"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5"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5"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5"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5"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5"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5"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5"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5"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06"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2"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6"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06"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6"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6"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6"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6"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6"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6"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6"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6"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6"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6"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6"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06"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6"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6"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67" t="str">
        <f ca="1">+IF(OFFSET('Water Data'!$D$27,0,10*ROW('Water Data'!D8))="","",OFFSET('Water Data'!$D$27,0,10*ROW('Water Data'!D8)))</f>
        <v/>
      </c>
      <c r="BT14" s="367" t="str">
        <f ca="1">+IF(OFFSET('Water Data'!$D$28,0,10*ROW('Water Data'!D8))="","",OFFSET('Water Data'!$D$28,0,10*ROW('Water Data'!D8)))</f>
        <v/>
      </c>
      <c r="BU14" s="367" t="str">
        <f ca="1">+IF(OFFSET('Water Data'!$D$29,0,10*ROW('Water Data'!D8))="","",OFFSET('Water Data'!$D$29,0,10*ROW('Water Data'!D8)))</f>
        <v/>
      </c>
      <c r="BV14" s="367" t="str">
        <f ca="1">+IF(OFFSET('Water Data'!$E$27,0,10*ROW('Water Data'!E8))="","",OFFSET('Water Data'!$E$27,0,10*ROW('Water Data'!E8)))</f>
        <v/>
      </c>
      <c r="BW14" s="367" t="str">
        <f ca="1">+IF(OFFSET('Water Data'!$E$28,0,10*ROW('Water Data'!E8))="","",OFFSET('Water Data'!$E$28,0,10*ROW('Water Data'!E8)))</f>
        <v/>
      </c>
      <c r="BX14" s="367" t="str">
        <f ca="1">+IF(OFFSET('Water Data'!$E$29,0,10*ROW('Water Data'!E8))="","",OFFSET('Water Data'!$E$29,0,10*ROW('Water Data'!E8)))</f>
        <v/>
      </c>
      <c r="BY14" s="367" t="str">
        <f ca="1">+IF(OFFSET('Water Data'!$F$27,0,10*ROW('Water Data'!F8))="","",OFFSET('Water Data'!$F$27,0,10*ROW('Water Data'!F8)))</f>
        <v/>
      </c>
      <c r="BZ14" s="367" t="str">
        <f ca="1">+IF(OFFSET('Water Data'!$F$28,0,10*ROW('Water Data'!F8))="","",OFFSET('Water Data'!$F$28,0,10*ROW('Water Data'!F8)))</f>
        <v/>
      </c>
      <c r="CA14" s="367" t="str">
        <f ca="1">+IF(OFFSET('Water Data'!$F$29,0,10*ROW('Water Data'!F8))="","",OFFSET('Water Data'!$F$29,0,10*ROW('Water Data'!F8)))</f>
        <v/>
      </c>
      <c r="CB14" s="367" t="str">
        <f ca="1">+IF(OFFSET('Water Data'!$G$27,0,10*ROW('Water Data'!G8))="","",OFFSET('Water Data'!$G$27,0,10*ROW('Water Data'!G8)))</f>
        <v/>
      </c>
      <c r="CC14" s="367" t="str">
        <f ca="1">+IF(OFFSET('Water Data'!$G$28,0,10*ROW('Water Data'!G8))="","",OFFSET('Water Data'!$G$28,0,10*ROW('Water Data'!G8)))</f>
        <v/>
      </c>
      <c r="CD14" s="367" t="str">
        <f ca="1">+IF(OFFSET('Water Data'!$G$29,0,10*ROW('Water Data'!G8))="","",OFFSET('Water Data'!$G$29,0,10*ROW('Water Data'!G8)))</f>
        <v/>
      </c>
      <c r="CE14" s="367" t="str">
        <f ca="1">+IF(OFFSET('Water Data'!$H$27,0,10*ROW('Water Data'!H8))="","",OFFSET('Water Data'!$H$27,0,10*ROW('Water Data'!H8)))</f>
        <v/>
      </c>
      <c r="CF14" s="367" t="str">
        <f ca="1">+IF(OFFSET('Water Data'!$H$28,0,10*ROW('Water Data'!H8))="","",OFFSET('Water Data'!$H$28,0,10*ROW('Water Data'!H8)))</f>
        <v/>
      </c>
      <c r="CG14" s="367" t="str">
        <f ca="1">+IF(OFFSET('Water Data'!$H$29,0,10*ROW('Water Data'!H8))="","",OFFSET('Water Data'!$H$29,0,10*ROW('Water Data'!H8)))</f>
        <v/>
      </c>
      <c r="CH14" s="367" t="str">
        <f ca="1">+IF(OFFSET('Water Data'!$I$27,0,10*ROW('Water Data'!I8))="","",OFFSET('Water Data'!$I$27,0,10*ROW('Water Data'!I8)))</f>
        <v/>
      </c>
      <c r="CI14" s="367" t="str">
        <f ca="1">+IF(OFFSET('Water Data'!$I$28,0,10*ROW('Water Data'!I8))="","",OFFSET('Water Data'!$I$28,0,10*ROW('Water Data'!I8)))</f>
        <v/>
      </c>
      <c r="CJ14" s="367" t="str">
        <f ca="1">+IF(OFFSET('Water Data'!$I$29,0,10*ROW('Water Data'!I8))="","",OFFSET('Water Data'!$I$29,0,10*ROW('Water Data'!I8)))</f>
        <v/>
      </c>
      <c r="CK14" s="367" t="str">
        <f ca="1">+IF(OFFSET('Sanitation Data'!$D$28,0,10*ROW('Sanitation Data'!D8))="","",OFFSET('Sanitation Data'!$D$28,0,10*ROW('Sanitation Data'!D8)))</f>
        <v/>
      </c>
      <c r="CL14" s="367" t="str">
        <f ca="1">+IF(OFFSET('Sanitation Data'!$D$29,0,10*ROW('Sanitation Data'!D8))="","",OFFSET('Sanitation Data'!$D$29,0,10*ROW('Sanitation Data'!D8)))</f>
        <v/>
      </c>
      <c r="CM14" s="367" t="str">
        <f ca="1">+IF(OFFSET('Sanitation Data'!$D$30,0,10*ROW('Sanitation Data'!D8))="","",OFFSET('Sanitation Data'!$D$30,0,10*ROW('Sanitation Data'!D8)))</f>
        <v/>
      </c>
      <c r="CN14" s="367" t="str">
        <f ca="1">+IF(OFFSET('Sanitation Data'!$D$31,0,10*ROW('Sanitation Data'!D8))="","",OFFSET('Sanitation Data'!$D$31,0,10*ROW('Sanitation Data'!D8)))</f>
        <v/>
      </c>
      <c r="CO14" s="367" t="str">
        <f ca="1">+IF(OFFSET('Sanitation Data'!$D$32,0,10*ROW('Sanitation Data'!D8))="","",OFFSET('Sanitation Data'!$D$32,0,10*ROW('Sanitation Data'!D8)))</f>
        <v/>
      </c>
      <c r="CP14" s="367" t="str">
        <f ca="1">+IF(OFFSET('Sanitation Data'!$E$28,0,10*ROW('Sanitation Data'!E8))="","",OFFSET('Sanitation Data'!$E$28,0,10*ROW('Sanitation Data'!E8)))</f>
        <v/>
      </c>
      <c r="CQ14" s="367" t="str">
        <f ca="1">+IF(OFFSET('Sanitation Data'!$E$29,0,10*ROW('Sanitation Data'!E8))="","",OFFSET('Sanitation Data'!$E$29,0,10*ROW('Sanitation Data'!E8)))</f>
        <v/>
      </c>
      <c r="CR14" s="367" t="str">
        <f ca="1">+IF(OFFSET('Sanitation Data'!$E$30,0,10*ROW('Sanitation Data'!E8))="","",OFFSET('Sanitation Data'!$E$30,0,10*ROW('Sanitation Data'!E8)))</f>
        <v/>
      </c>
      <c r="CS14" s="367" t="str">
        <f ca="1">+IF(OFFSET('Sanitation Data'!$E$31,0,10*ROW('Sanitation Data'!E8))="","",OFFSET('Sanitation Data'!$E$31,0,10*ROW('Sanitation Data'!E8)))</f>
        <v/>
      </c>
      <c r="CT14" s="367" t="str">
        <f ca="1">+IF(OFFSET('Sanitation Data'!$E$32,0,10*ROW('Sanitation Data'!E8))="","",OFFSET('Sanitation Data'!$E$32,0,10*ROW('Sanitation Data'!E8)))</f>
        <v/>
      </c>
      <c r="CU14" s="367" t="str">
        <f ca="1">+IF(OFFSET('Sanitation Data'!$F$28,0,10*ROW('Sanitation Data'!F8))="","",OFFSET('Sanitation Data'!$F$28,0,10*ROW('Sanitation Data'!F8)))</f>
        <v/>
      </c>
      <c r="CV14" s="367" t="str">
        <f ca="1">+IF(OFFSET('Sanitation Data'!$F$29,0,10*ROW('Sanitation Data'!F8))="","",OFFSET('Sanitation Data'!$F$29,0,10*ROW('Sanitation Data'!F8)))</f>
        <v/>
      </c>
      <c r="CW14" s="367" t="str">
        <f ca="1">+IF(OFFSET('Sanitation Data'!$F$30,0,10*ROW('Sanitation Data'!F8))="","",OFFSET('Sanitation Data'!$F$30,0,10*ROW('Sanitation Data'!F8)))</f>
        <v/>
      </c>
      <c r="CX14" s="367" t="str">
        <f ca="1">+IF(OFFSET('Sanitation Data'!$F$31,0,10*ROW('Sanitation Data'!F8))="","",OFFSET('Sanitation Data'!$F$31,0,10*ROW('Sanitation Data'!F8)))</f>
        <v/>
      </c>
      <c r="CY14" s="367" t="str">
        <f ca="1">+IF(OFFSET('Sanitation Data'!$F$32,0,10*ROW('Sanitation Data'!F8))="","",OFFSET('Sanitation Data'!$F$32,0,10*ROW('Sanitation Data'!F8)))</f>
        <v/>
      </c>
      <c r="CZ14" s="367" t="str">
        <f ca="1">+IF(OFFSET('Sanitation Data'!$G$28,0,10*ROW('Sanitation Data'!G8))="","",OFFSET('Sanitation Data'!$G$28,0,10*ROW('Sanitation Data'!G8)))</f>
        <v/>
      </c>
      <c r="DA14" s="367" t="str">
        <f ca="1">+IF(OFFSET('Sanitation Data'!$G$29,0,10*ROW('Sanitation Data'!G8))="","",OFFSET('Sanitation Data'!$G$29,0,10*ROW('Sanitation Data'!G8)))</f>
        <v/>
      </c>
      <c r="DB14" s="367" t="str">
        <f ca="1">+IF(OFFSET('Sanitation Data'!$G$30,0,10*ROW('Sanitation Data'!G8))="","",OFFSET('Sanitation Data'!$G$30,0,10*ROW('Sanitation Data'!G8)))</f>
        <v/>
      </c>
      <c r="DC14" s="367" t="str">
        <f ca="1">+IF(OFFSET('Sanitation Data'!$G$31,0,10*ROW('Sanitation Data'!G8))="","",OFFSET('Sanitation Data'!$G$31,0,10*ROW('Sanitation Data'!G8)))</f>
        <v/>
      </c>
      <c r="DD14" s="367" t="str">
        <f ca="1">+IF(OFFSET('Sanitation Data'!$G$32,0,10*ROW('Sanitation Data'!G8))="","",OFFSET('Sanitation Data'!$G$32,0,10*ROW('Sanitation Data'!G8)))</f>
        <v/>
      </c>
      <c r="DE14" s="367" t="str">
        <f ca="1">+IF(OFFSET('Sanitation Data'!$H$28,0,10*ROW('Sanitation Data'!H8))="","",OFFSET('Sanitation Data'!$H$28,0,10*ROW('Sanitation Data'!H8)))</f>
        <v/>
      </c>
      <c r="DF14" s="367" t="str">
        <f ca="1">+IF(OFFSET('Sanitation Data'!$H$29,0,10*ROW('Sanitation Data'!H8))="","",OFFSET('Sanitation Data'!$H$29,0,10*ROW('Sanitation Data'!H8)))</f>
        <v/>
      </c>
      <c r="DG14" s="367" t="str">
        <f ca="1">+IF(OFFSET('Sanitation Data'!$H$30,0,10*ROW('Sanitation Data'!H8))="","",OFFSET('Sanitation Data'!$H$30,0,10*ROW('Sanitation Data'!H8)))</f>
        <v/>
      </c>
      <c r="DH14" s="367" t="str">
        <f ca="1">+IF(OFFSET('Sanitation Data'!$H$31,0,10*ROW('Sanitation Data'!H8))="","",OFFSET('Sanitation Data'!$H$31,0,10*ROW('Sanitation Data'!H8)))</f>
        <v/>
      </c>
      <c r="DI14" s="367" t="str">
        <f ca="1">+IF(OFFSET('Sanitation Data'!$H$32,0,10*ROW('Sanitation Data'!H8))="","",OFFSET('Sanitation Data'!$H$32,0,10*ROW('Sanitation Data'!H8)))</f>
        <v/>
      </c>
      <c r="DJ14" s="367" t="str">
        <f ca="1">+IF(OFFSET('Sanitation Data'!$I$28,0,10*ROW('Sanitation Data'!I8))="","",OFFSET('Sanitation Data'!$I$28,0,10*ROW('Sanitation Data'!I8)))</f>
        <v/>
      </c>
      <c r="DK14" s="367" t="str">
        <f ca="1">+IF(OFFSET('Sanitation Data'!$I$29,0,10*ROW('Sanitation Data'!I8))="","",OFFSET('Sanitation Data'!$I$29,0,10*ROW('Sanitation Data'!I8)))</f>
        <v/>
      </c>
      <c r="DL14" s="367" t="str">
        <f ca="1">+IF(OFFSET('Sanitation Data'!$I$30,0,10*ROW('Sanitation Data'!I8))="","",OFFSET('Sanitation Data'!$I$30,0,10*ROW('Sanitation Data'!I8)))</f>
        <v/>
      </c>
      <c r="DM14" s="367" t="str">
        <f ca="1">+IF(OFFSET('Sanitation Data'!$I$31,0,10*ROW('Sanitation Data'!I8))="","",OFFSET('Sanitation Data'!$I$31,0,10*ROW('Sanitation Data'!I8)))</f>
        <v/>
      </c>
      <c r="DN14" s="367" t="str">
        <f ca="1">+IF(OFFSET('Sanitation Data'!$I$32,0,10*ROW('Sanitation Data'!I8))="","",OFFSET('Sanitation Data'!$I$32,0,10*ROW('Sanitation Data'!I8)))</f>
        <v/>
      </c>
      <c r="DO14" s="367" t="str">
        <f ca="1">+IF(OFFSET('Hygiene Data'!$D$11,0,10*ROW('Hygiene Data'!D8))="","",OFFSET('Hygiene Data'!$D$11,0,10*ROW('Hygiene Data'!D8)))</f>
        <v/>
      </c>
      <c r="DP14" s="367" t="str">
        <f ca="1">+IF(OFFSET('Hygiene Data'!$D$12,0,10*ROW('Hygiene Data'!D8))="","",OFFSET('Hygiene Data'!$D$12,0,10*ROW('Hygiene Data'!D8)))</f>
        <v/>
      </c>
      <c r="DQ14" s="367" t="str">
        <f ca="1">+IF(OFFSET('Hygiene Data'!$D$13,0,10*ROW('Hygiene Data'!D8))="","",OFFSET('Hygiene Data'!$D$13,0,10*ROW('Hygiene Data'!D8)))</f>
        <v/>
      </c>
      <c r="DR14" s="367" t="str">
        <f ca="1">+IF(OFFSET('Hygiene Data'!$E$11,0,10*ROW('Hygiene Data'!E8))="","",OFFSET('Hygiene Data'!$E$11,0,10*ROW('Hygiene Data'!E8)))</f>
        <v/>
      </c>
      <c r="DS14" s="367" t="str">
        <f ca="1">+IF(OFFSET('Hygiene Data'!$E$12,0,10*ROW('Hygiene Data'!E8))="","",OFFSET('Hygiene Data'!$E$12,0,10*ROW('Hygiene Data'!E8)))</f>
        <v/>
      </c>
      <c r="DT14" s="367" t="str">
        <f ca="1">+IF(OFFSET('Hygiene Data'!$E$13,0,10*ROW('Hygiene Data'!E8))="","",OFFSET('Hygiene Data'!$E$13,0,10*ROW('Hygiene Data'!E8)))</f>
        <v/>
      </c>
      <c r="DU14" s="367" t="str">
        <f ca="1">+IF(OFFSET('Hygiene Data'!$F$11,0,10*ROW('Hygiene Data'!F8))="","",OFFSET('Hygiene Data'!$F$11,0,10*ROW('Hygiene Data'!F8)))</f>
        <v/>
      </c>
      <c r="DV14" s="367" t="str">
        <f ca="1">+IF(OFFSET('Hygiene Data'!$F$12,0,10*ROW('Hygiene Data'!F8))="","",OFFSET('Hygiene Data'!$F$12,0,10*ROW('Hygiene Data'!F8)))</f>
        <v/>
      </c>
      <c r="DW14" s="367" t="str">
        <f ca="1">+IF(OFFSET('Hygiene Data'!$F$13,0,10*ROW('Hygiene Data'!F8))="","",OFFSET('Hygiene Data'!$F$13,0,10*ROW('Hygiene Data'!F8)))</f>
        <v/>
      </c>
      <c r="DX14" s="367" t="str">
        <f ca="1">+IF(OFFSET('Hygiene Data'!$G$11,0,10*ROW('Hygiene Data'!G8))="","",OFFSET('Hygiene Data'!$G$11,0,10*ROW('Hygiene Data'!G8)))</f>
        <v/>
      </c>
      <c r="DY14" s="367" t="str">
        <f ca="1">+IF(OFFSET('Hygiene Data'!$G$12,0,10*ROW('Hygiene Data'!G8))="","",OFFSET('Hygiene Data'!$G$12,0,10*ROW('Hygiene Data'!G8)))</f>
        <v/>
      </c>
      <c r="DZ14" s="367" t="str">
        <f ca="1">+IF(OFFSET('Hygiene Data'!$G$13,0,10*ROW('Hygiene Data'!G8))="","",OFFSET('Hygiene Data'!$G$13,0,10*ROW('Hygiene Data'!G8)))</f>
        <v/>
      </c>
      <c r="EA14" s="367" t="str">
        <f ca="1">+IF(OFFSET('Hygiene Data'!$H$11,0,10*ROW('Hygiene Data'!H8))="","",OFFSET('Hygiene Data'!$H$11,0,10*ROW('Hygiene Data'!H8)))</f>
        <v/>
      </c>
      <c r="EB14" s="367" t="str">
        <f ca="1">+IF(OFFSET('Hygiene Data'!$H$12,0,10*ROW('Hygiene Data'!H8))="","",OFFSET('Hygiene Data'!$H$12,0,10*ROW('Hygiene Data'!H8)))</f>
        <v/>
      </c>
      <c r="EC14" s="367" t="str">
        <f ca="1">+IF(OFFSET('Hygiene Data'!$H$13,0,10*ROW('Hygiene Data'!H8))="","",OFFSET('Hygiene Data'!$H$13,0,10*ROW('Hygiene Data'!H8)))</f>
        <v/>
      </c>
      <c r="ED14" s="367" t="str">
        <f ca="1">+IF(OFFSET('Hygiene Data'!$I$11,0,10*ROW('Hygiene Data'!I8))="","",OFFSET('Hygiene Data'!$I$11,0,10*ROW('Hygiene Data'!I8)))</f>
        <v/>
      </c>
      <c r="EE14" s="367" t="str">
        <f ca="1">+IF(OFFSET('Hygiene Data'!$I$12,0,10*ROW('Hygiene Data'!I8))="","",OFFSET('Hygiene Data'!$I$12,0,10*ROW('Hygiene Data'!I8)))</f>
        <v/>
      </c>
      <c r="EF14" s="367" t="str">
        <f ca="1">+IF(OFFSET('Hygiene Data'!$I$13,0,10*ROW('Hygiene Data'!I8))="","",OFFSET('Hygiene Data'!$I$13,0,10*ROW('Hygiene Data'!I8)))</f>
        <v/>
      </c>
    </row>
    <row r="15" spans="1:136" x14ac:dyDescent="0.25">
      <c r="A15" s="476" t="str">
        <f ca="1">+IF(OFFSET('Water Data'!$B$2,0,10*ROW('Water Data'!E9))="","",OFFSET('Water Data'!$B$2,0,10*ROW('Water Data'!E9)))</f>
        <v/>
      </c>
      <c r="B15" s="476"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03" t="str">
        <f t="shared" ca="1" si="0"/>
        <v/>
      </c>
      <c r="D15" s="504"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04"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04"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04"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4"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4"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4"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4"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4"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4"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04"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04"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4"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04"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04"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04"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04"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04"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05"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5"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5"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5"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5"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5"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5"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5"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5"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5"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5"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5"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5"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5"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5"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5"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5"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5"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5"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5"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5"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5"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5"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5"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5"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5"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5"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5"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5"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5"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6"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2"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6"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06"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6"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6"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6"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6"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6"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6"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6"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6"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6"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6"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6"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6"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6"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6"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7" t="str">
        <f ca="1">+IF(OFFSET('Water Data'!$D$27,0,10*ROW('Water Data'!D9))="","",OFFSET('Water Data'!$D$27,0,10*ROW('Water Data'!D9)))</f>
        <v/>
      </c>
      <c r="BT15" s="367" t="str">
        <f ca="1">+IF(OFFSET('Water Data'!$D$28,0,10*ROW('Water Data'!D9))="","",OFFSET('Water Data'!$D$28,0,10*ROW('Water Data'!D9)))</f>
        <v/>
      </c>
      <c r="BU15" s="367" t="str">
        <f ca="1">+IF(OFFSET('Water Data'!$D$29,0,10*ROW('Water Data'!D9))="","",OFFSET('Water Data'!$D$29,0,10*ROW('Water Data'!D9)))</f>
        <v/>
      </c>
      <c r="BV15" s="367" t="str">
        <f ca="1">+IF(OFFSET('Water Data'!$E$27,0,10*ROW('Water Data'!E9))="","",OFFSET('Water Data'!$E$27,0,10*ROW('Water Data'!E9)))</f>
        <v/>
      </c>
      <c r="BW15" s="367" t="str">
        <f ca="1">+IF(OFFSET('Water Data'!$E$28,0,10*ROW('Water Data'!E9))="","",OFFSET('Water Data'!$E$28,0,10*ROW('Water Data'!E9)))</f>
        <v/>
      </c>
      <c r="BX15" s="367" t="str">
        <f ca="1">+IF(OFFSET('Water Data'!$E$29,0,10*ROW('Water Data'!E9))="","",OFFSET('Water Data'!$E$29,0,10*ROW('Water Data'!E9)))</f>
        <v/>
      </c>
      <c r="BY15" s="367" t="str">
        <f ca="1">+IF(OFFSET('Water Data'!$F$27,0,10*ROW('Water Data'!F9))="","",OFFSET('Water Data'!$F$27,0,10*ROW('Water Data'!F9)))</f>
        <v/>
      </c>
      <c r="BZ15" s="367" t="str">
        <f ca="1">+IF(OFFSET('Water Data'!$F$28,0,10*ROW('Water Data'!F9))="","",OFFSET('Water Data'!$F$28,0,10*ROW('Water Data'!F9)))</f>
        <v/>
      </c>
      <c r="CA15" s="367" t="str">
        <f ca="1">+IF(OFFSET('Water Data'!$F$29,0,10*ROW('Water Data'!F9))="","",OFFSET('Water Data'!$F$29,0,10*ROW('Water Data'!F9)))</f>
        <v/>
      </c>
      <c r="CB15" s="367" t="str">
        <f ca="1">+IF(OFFSET('Water Data'!$G$27,0,10*ROW('Water Data'!G9))="","",OFFSET('Water Data'!$G$27,0,10*ROW('Water Data'!G9)))</f>
        <v/>
      </c>
      <c r="CC15" s="367" t="str">
        <f ca="1">+IF(OFFSET('Water Data'!$G$28,0,10*ROW('Water Data'!G9))="","",OFFSET('Water Data'!$G$28,0,10*ROW('Water Data'!G9)))</f>
        <v/>
      </c>
      <c r="CD15" s="367" t="str">
        <f ca="1">+IF(OFFSET('Water Data'!$G$29,0,10*ROW('Water Data'!G9))="","",OFFSET('Water Data'!$G$29,0,10*ROW('Water Data'!G9)))</f>
        <v/>
      </c>
      <c r="CE15" s="367" t="str">
        <f ca="1">+IF(OFFSET('Water Data'!$H$27,0,10*ROW('Water Data'!H9))="","",OFFSET('Water Data'!$H$27,0,10*ROW('Water Data'!H9)))</f>
        <v/>
      </c>
      <c r="CF15" s="367" t="str">
        <f ca="1">+IF(OFFSET('Water Data'!$H$28,0,10*ROW('Water Data'!H9))="","",OFFSET('Water Data'!$H$28,0,10*ROW('Water Data'!H9)))</f>
        <v/>
      </c>
      <c r="CG15" s="367" t="str">
        <f ca="1">+IF(OFFSET('Water Data'!$H$29,0,10*ROW('Water Data'!H9))="","",OFFSET('Water Data'!$H$29,0,10*ROW('Water Data'!H9)))</f>
        <v/>
      </c>
      <c r="CH15" s="367" t="str">
        <f ca="1">+IF(OFFSET('Water Data'!$I$27,0,10*ROW('Water Data'!I9))="","",OFFSET('Water Data'!$I$27,0,10*ROW('Water Data'!I9)))</f>
        <v/>
      </c>
      <c r="CI15" s="367" t="str">
        <f ca="1">+IF(OFFSET('Water Data'!$I$28,0,10*ROW('Water Data'!I9))="","",OFFSET('Water Data'!$I$28,0,10*ROW('Water Data'!I9)))</f>
        <v/>
      </c>
      <c r="CJ15" s="367" t="str">
        <f ca="1">+IF(OFFSET('Water Data'!$I$29,0,10*ROW('Water Data'!I9))="","",OFFSET('Water Data'!$I$29,0,10*ROW('Water Data'!I9)))</f>
        <v/>
      </c>
      <c r="CK15" s="367" t="str">
        <f ca="1">+IF(OFFSET('Sanitation Data'!$D$28,0,10*ROW('Sanitation Data'!D9))="","",OFFSET('Sanitation Data'!$D$28,0,10*ROW('Sanitation Data'!D9)))</f>
        <v/>
      </c>
      <c r="CL15" s="367" t="str">
        <f ca="1">+IF(OFFSET('Sanitation Data'!$D$29,0,10*ROW('Sanitation Data'!D9))="","",OFFSET('Sanitation Data'!$D$29,0,10*ROW('Sanitation Data'!D9)))</f>
        <v/>
      </c>
      <c r="CM15" s="367" t="str">
        <f ca="1">+IF(OFFSET('Sanitation Data'!$D$30,0,10*ROW('Sanitation Data'!D9))="","",OFFSET('Sanitation Data'!$D$30,0,10*ROW('Sanitation Data'!D9)))</f>
        <v/>
      </c>
      <c r="CN15" s="367" t="str">
        <f ca="1">+IF(OFFSET('Sanitation Data'!$D$31,0,10*ROW('Sanitation Data'!D9))="","",OFFSET('Sanitation Data'!$D$31,0,10*ROW('Sanitation Data'!D9)))</f>
        <v/>
      </c>
      <c r="CO15" s="367" t="str">
        <f ca="1">+IF(OFFSET('Sanitation Data'!$D$32,0,10*ROW('Sanitation Data'!D9))="","",OFFSET('Sanitation Data'!$D$32,0,10*ROW('Sanitation Data'!D9)))</f>
        <v/>
      </c>
      <c r="CP15" s="367" t="str">
        <f ca="1">+IF(OFFSET('Sanitation Data'!$E$28,0,10*ROW('Sanitation Data'!E9))="","",OFFSET('Sanitation Data'!$E$28,0,10*ROW('Sanitation Data'!E9)))</f>
        <v/>
      </c>
      <c r="CQ15" s="367" t="str">
        <f ca="1">+IF(OFFSET('Sanitation Data'!$E$29,0,10*ROW('Sanitation Data'!E9))="","",OFFSET('Sanitation Data'!$E$29,0,10*ROW('Sanitation Data'!E9)))</f>
        <v/>
      </c>
      <c r="CR15" s="367" t="str">
        <f ca="1">+IF(OFFSET('Sanitation Data'!$E$30,0,10*ROW('Sanitation Data'!E9))="","",OFFSET('Sanitation Data'!$E$30,0,10*ROW('Sanitation Data'!E9)))</f>
        <v/>
      </c>
      <c r="CS15" s="367" t="str">
        <f ca="1">+IF(OFFSET('Sanitation Data'!$E$31,0,10*ROW('Sanitation Data'!E9))="","",OFFSET('Sanitation Data'!$E$31,0,10*ROW('Sanitation Data'!E9)))</f>
        <v/>
      </c>
      <c r="CT15" s="367" t="str">
        <f ca="1">+IF(OFFSET('Sanitation Data'!$E$32,0,10*ROW('Sanitation Data'!E9))="","",OFFSET('Sanitation Data'!$E$32,0,10*ROW('Sanitation Data'!E9)))</f>
        <v/>
      </c>
      <c r="CU15" s="367" t="str">
        <f ca="1">+IF(OFFSET('Sanitation Data'!$F$28,0,10*ROW('Sanitation Data'!F9))="","",OFFSET('Sanitation Data'!$F$28,0,10*ROW('Sanitation Data'!F9)))</f>
        <v/>
      </c>
      <c r="CV15" s="367" t="str">
        <f ca="1">+IF(OFFSET('Sanitation Data'!$F$29,0,10*ROW('Sanitation Data'!F9))="","",OFFSET('Sanitation Data'!$F$29,0,10*ROW('Sanitation Data'!F9)))</f>
        <v/>
      </c>
      <c r="CW15" s="367" t="str">
        <f ca="1">+IF(OFFSET('Sanitation Data'!$F$30,0,10*ROW('Sanitation Data'!F9))="","",OFFSET('Sanitation Data'!$F$30,0,10*ROW('Sanitation Data'!F9)))</f>
        <v/>
      </c>
      <c r="CX15" s="367" t="str">
        <f ca="1">+IF(OFFSET('Sanitation Data'!$F$31,0,10*ROW('Sanitation Data'!F9))="","",OFFSET('Sanitation Data'!$F$31,0,10*ROW('Sanitation Data'!F9)))</f>
        <v/>
      </c>
      <c r="CY15" s="367" t="str">
        <f ca="1">+IF(OFFSET('Sanitation Data'!$F$32,0,10*ROW('Sanitation Data'!F9))="","",OFFSET('Sanitation Data'!$F$32,0,10*ROW('Sanitation Data'!F9)))</f>
        <v/>
      </c>
      <c r="CZ15" s="367" t="str">
        <f ca="1">+IF(OFFSET('Sanitation Data'!$G$28,0,10*ROW('Sanitation Data'!G9))="","",OFFSET('Sanitation Data'!$G$28,0,10*ROW('Sanitation Data'!G9)))</f>
        <v/>
      </c>
      <c r="DA15" s="367" t="str">
        <f ca="1">+IF(OFFSET('Sanitation Data'!$G$29,0,10*ROW('Sanitation Data'!G9))="","",OFFSET('Sanitation Data'!$G$29,0,10*ROW('Sanitation Data'!G9)))</f>
        <v/>
      </c>
      <c r="DB15" s="367" t="str">
        <f ca="1">+IF(OFFSET('Sanitation Data'!$G$30,0,10*ROW('Sanitation Data'!G9))="","",OFFSET('Sanitation Data'!$G$30,0,10*ROW('Sanitation Data'!G9)))</f>
        <v/>
      </c>
      <c r="DC15" s="367" t="str">
        <f ca="1">+IF(OFFSET('Sanitation Data'!$G$31,0,10*ROW('Sanitation Data'!G9))="","",OFFSET('Sanitation Data'!$G$31,0,10*ROW('Sanitation Data'!G9)))</f>
        <v/>
      </c>
      <c r="DD15" s="367" t="str">
        <f ca="1">+IF(OFFSET('Sanitation Data'!$G$32,0,10*ROW('Sanitation Data'!G9))="","",OFFSET('Sanitation Data'!$G$32,0,10*ROW('Sanitation Data'!G9)))</f>
        <v/>
      </c>
      <c r="DE15" s="367" t="str">
        <f ca="1">+IF(OFFSET('Sanitation Data'!$H$28,0,10*ROW('Sanitation Data'!H9))="","",OFFSET('Sanitation Data'!$H$28,0,10*ROW('Sanitation Data'!H9)))</f>
        <v/>
      </c>
      <c r="DF15" s="367" t="str">
        <f ca="1">+IF(OFFSET('Sanitation Data'!$H$29,0,10*ROW('Sanitation Data'!H9))="","",OFFSET('Sanitation Data'!$H$29,0,10*ROW('Sanitation Data'!H9)))</f>
        <v/>
      </c>
      <c r="DG15" s="367" t="str">
        <f ca="1">+IF(OFFSET('Sanitation Data'!$H$30,0,10*ROW('Sanitation Data'!H9))="","",OFFSET('Sanitation Data'!$H$30,0,10*ROW('Sanitation Data'!H9)))</f>
        <v/>
      </c>
      <c r="DH15" s="367" t="str">
        <f ca="1">+IF(OFFSET('Sanitation Data'!$H$31,0,10*ROW('Sanitation Data'!H9))="","",OFFSET('Sanitation Data'!$H$31,0,10*ROW('Sanitation Data'!H9)))</f>
        <v/>
      </c>
      <c r="DI15" s="367" t="str">
        <f ca="1">+IF(OFFSET('Sanitation Data'!$H$32,0,10*ROW('Sanitation Data'!H9))="","",OFFSET('Sanitation Data'!$H$32,0,10*ROW('Sanitation Data'!H9)))</f>
        <v/>
      </c>
      <c r="DJ15" s="367" t="str">
        <f ca="1">+IF(OFFSET('Sanitation Data'!$I$28,0,10*ROW('Sanitation Data'!I9))="","",OFFSET('Sanitation Data'!$I$28,0,10*ROW('Sanitation Data'!I9)))</f>
        <v/>
      </c>
      <c r="DK15" s="367" t="str">
        <f ca="1">+IF(OFFSET('Sanitation Data'!$I$29,0,10*ROW('Sanitation Data'!I9))="","",OFFSET('Sanitation Data'!$I$29,0,10*ROW('Sanitation Data'!I9)))</f>
        <v/>
      </c>
      <c r="DL15" s="367" t="str">
        <f ca="1">+IF(OFFSET('Sanitation Data'!$I$30,0,10*ROW('Sanitation Data'!I9))="","",OFFSET('Sanitation Data'!$I$30,0,10*ROW('Sanitation Data'!I9)))</f>
        <v/>
      </c>
      <c r="DM15" s="367" t="str">
        <f ca="1">+IF(OFFSET('Sanitation Data'!$I$31,0,10*ROW('Sanitation Data'!I9))="","",OFFSET('Sanitation Data'!$I$31,0,10*ROW('Sanitation Data'!I9)))</f>
        <v/>
      </c>
      <c r="DN15" s="367" t="str">
        <f ca="1">+IF(OFFSET('Sanitation Data'!$I$32,0,10*ROW('Sanitation Data'!I9))="","",OFFSET('Sanitation Data'!$I$32,0,10*ROW('Sanitation Data'!I9)))</f>
        <v/>
      </c>
      <c r="DO15" s="367" t="str">
        <f ca="1">+IF(OFFSET('Hygiene Data'!$D$11,0,10*ROW('Hygiene Data'!D9))="","",OFFSET('Hygiene Data'!$D$11,0,10*ROW('Hygiene Data'!D9)))</f>
        <v/>
      </c>
      <c r="DP15" s="367" t="str">
        <f ca="1">+IF(OFFSET('Hygiene Data'!$D$12,0,10*ROW('Hygiene Data'!D9))="","",OFFSET('Hygiene Data'!$D$12,0,10*ROW('Hygiene Data'!D9)))</f>
        <v/>
      </c>
      <c r="DQ15" s="367" t="str">
        <f ca="1">+IF(OFFSET('Hygiene Data'!$D$13,0,10*ROW('Hygiene Data'!D9))="","",OFFSET('Hygiene Data'!$D$13,0,10*ROW('Hygiene Data'!D9)))</f>
        <v/>
      </c>
      <c r="DR15" s="367" t="str">
        <f ca="1">+IF(OFFSET('Hygiene Data'!$E$11,0,10*ROW('Hygiene Data'!E9))="","",OFFSET('Hygiene Data'!$E$11,0,10*ROW('Hygiene Data'!E9)))</f>
        <v/>
      </c>
      <c r="DS15" s="367" t="str">
        <f ca="1">+IF(OFFSET('Hygiene Data'!$E$12,0,10*ROW('Hygiene Data'!E9))="","",OFFSET('Hygiene Data'!$E$12,0,10*ROW('Hygiene Data'!E9)))</f>
        <v/>
      </c>
      <c r="DT15" s="367" t="str">
        <f ca="1">+IF(OFFSET('Hygiene Data'!$E$13,0,10*ROW('Hygiene Data'!E9))="","",OFFSET('Hygiene Data'!$E$13,0,10*ROW('Hygiene Data'!E9)))</f>
        <v/>
      </c>
      <c r="DU15" s="367" t="str">
        <f ca="1">+IF(OFFSET('Hygiene Data'!$F$11,0,10*ROW('Hygiene Data'!F9))="","",OFFSET('Hygiene Data'!$F$11,0,10*ROW('Hygiene Data'!F9)))</f>
        <v/>
      </c>
      <c r="DV15" s="367" t="str">
        <f ca="1">+IF(OFFSET('Hygiene Data'!$F$12,0,10*ROW('Hygiene Data'!F9))="","",OFFSET('Hygiene Data'!$F$12,0,10*ROW('Hygiene Data'!F9)))</f>
        <v/>
      </c>
      <c r="DW15" s="367" t="str">
        <f ca="1">+IF(OFFSET('Hygiene Data'!$F$13,0,10*ROW('Hygiene Data'!F9))="","",OFFSET('Hygiene Data'!$F$13,0,10*ROW('Hygiene Data'!F9)))</f>
        <v/>
      </c>
      <c r="DX15" s="367" t="str">
        <f ca="1">+IF(OFFSET('Hygiene Data'!$G$11,0,10*ROW('Hygiene Data'!G9))="","",OFFSET('Hygiene Data'!$G$11,0,10*ROW('Hygiene Data'!G9)))</f>
        <v/>
      </c>
      <c r="DY15" s="367" t="str">
        <f ca="1">+IF(OFFSET('Hygiene Data'!$G$12,0,10*ROW('Hygiene Data'!G9))="","",OFFSET('Hygiene Data'!$G$12,0,10*ROW('Hygiene Data'!G9)))</f>
        <v/>
      </c>
      <c r="DZ15" s="367" t="str">
        <f ca="1">+IF(OFFSET('Hygiene Data'!$G$13,0,10*ROW('Hygiene Data'!G9))="","",OFFSET('Hygiene Data'!$G$13,0,10*ROW('Hygiene Data'!G9)))</f>
        <v/>
      </c>
      <c r="EA15" s="367" t="str">
        <f ca="1">+IF(OFFSET('Hygiene Data'!$H$11,0,10*ROW('Hygiene Data'!H9))="","",OFFSET('Hygiene Data'!$H$11,0,10*ROW('Hygiene Data'!H9)))</f>
        <v/>
      </c>
      <c r="EB15" s="367" t="str">
        <f ca="1">+IF(OFFSET('Hygiene Data'!$H$12,0,10*ROW('Hygiene Data'!H9))="","",OFFSET('Hygiene Data'!$H$12,0,10*ROW('Hygiene Data'!H9)))</f>
        <v/>
      </c>
      <c r="EC15" s="367" t="str">
        <f ca="1">+IF(OFFSET('Hygiene Data'!$H$13,0,10*ROW('Hygiene Data'!H9))="","",OFFSET('Hygiene Data'!$H$13,0,10*ROW('Hygiene Data'!H9)))</f>
        <v/>
      </c>
      <c r="ED15" s="367" t="str">
        <f ca="1">+IF(OFFSET('Hygiene Data'!$I$11,0,10*ROW('Hygiene Data'!I9))="","",OFFSET('Hygiene Data'!$I$11,0,10*ROW('Hygiene Data'!I9)))</f>
        <v/>
      </c>
      <c r="EE15" s="367" t="str">
        <f ca="1">+IF(OFFSET('Hygiene Data'!$I$12,0,10*ROW('Hygiene Data'!I9))="","",OFFSET('Hygiene Data'!$I$12,0,10*ROW('Hygiene Data'!I9)))</f>
        <v/>
      </c>
      <c r="EF15" s="367" t="str">
        <f ca="1">+IF(OFFSET('Hygiene Data'!$I$13,0,10*ROW('Hygiene Data'!I9))="","",OFFSET('Hygiene Data'!$I$13,0,10*ROW('Hygiene Data'!I9)))</f>
        <v/>
      </c>
    </row>
    <row r="16" spans="1:136" x14ac:dyDescent="0.25">
      <c r="A16" s="476" t="str">
        <f ca="1">+IF(OFFSET('Water Data'!$B$2,0,10*ROW('Water Data'!E10))="","",OFFSET('Water Data'!$B$2,0,10*ROW('Water Data'!E10)))</f>
        <v/>
      </c>
      <c r="B16" s="476"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03" t="str">
        <f t="shared" ca="1" si="0"/>
        <v/>
      </c>
      <c r="D16" s="504"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4"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04"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04"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4"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4"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4"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4"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04"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4"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4"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4"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4"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4"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04"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04"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4"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04"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05"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5"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5"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5"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5"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5"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5"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5"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5"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5"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5"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5"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5"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5"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5"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5"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5"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5"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5"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5"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5"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5"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5"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5"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5"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5"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5"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5"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5"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5"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6"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2"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6"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6"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6"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6"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6"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6"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6"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6"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6"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6"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6"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6"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6"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6"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6"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6"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7" t="str">
        <f ca="1">+IF(OFFSET('Water Data'!$D$27,0,10*ROW('Water Data'!D10))="","",OFFSET('Water Data'!$D$27,0,10*ROW('Water Data'!D10)))</f>
        <v/>
      </c>
      <c r="BT16" s="367" t="str">
        <f ca="1">+IF(OFFSET('Water Data'!$D$28,0,10*ROW('Water Data'!D10))="","",OFFSET('Water Data'!$D$28,0,10*ROW('Water Data'!D10)))</f>
        <v/>
      </c>
      <c r="BU16" s="367" t="str">
        <f ca="1">+IF(OFFSET('Water Data'!$D$29,0,10*ROW('Water Data'!D10))="","",OFFSET('Water Data'!$D$29,0,10*ROW('Water Data'!D10)))</f>
        <v/>
      </c>
      <c r="BV16" s="367" t="str">
        <f ca="1">+IF(OFFSET('Water Data'!$E$27,0,10*ROW('Water Data'!E10))="","",OFFSET('Water Data'!$E$27,0,10*ROW('Water Data'!E10)))</f>
        <v/>
      </c>
      <c r="BW16" s="367" t="str">
        <f ca="1">+IF(OFFSET('Water Data'!$E$28,0,10*ROW('Water Data'!E10))="","",OFFSET('Water Data'!$E$28,0,10*ROW('Water Data'!E10)))</f>
        <v/>
      </c>
      <c r="BX16" s="367" t="str">
        <f ca="1">+IF(OFFSET('Water Data'!$E$29,0,10*ROW('Water Data'!E10))="","",OFFSET('Water Data'!$E$29,0,10*ROW('Water Data'!E10)))</f>
        <v/>
      </c>
      <c r="BY16" s="367" t="str">
        <f ca="1">+IF(OFFSET('Water Data'!$F$27,0,10*ROW('Water Data'!F10))="","",OFFSET('Water Data'!$F$27,0,10*ROW('Water Data'!F10)))</f>
        <v/>
      </c>
      <c r="BZ16" s="367" t="str">
        <f ca="1">+IF(OFFSET('Water Data'!$F$28,0,10*ROW('Water Data'!F10))="","",OFFSET('Water Data'!$F$28,0,10*ROW('Water Data'!F10)))</f>
        <v/>
      </c>
      <c r="CA16" s="367" t="str">
        <f ca="1">+IF(OFFSET('Water Data'!$F$29,0,10*ROW('Water Data'!F10))="","",OFFSET('Water Data'!$F$29,0,10*ROW('Water Data'!F10)))</f>
        <v/>
      </c>
      <c r="CB16" s="367" t="str">
        <f ca="1">+IF(OFFSET('Water Data'!$G$27,0,10*ROW('Water Data'!G10))="","",OFFSET('Water Data'!$G$27,0,10*ROW('Water Data'!G10)))</f>
        <v/>
      </c>
      <c r="CC16" s="367" t="str">
        <f ca="1">+IF(OFFSET('Water Data'!$G$28,0,10*ROW('Water Data'!G10))="","",OFFSET('Water Data'!$G$28,0,10*ROW('Water Data'!G10)))</f>
        <v/>
      </c>
      <c r="CD16" s="367" t="str">
        <f ca="1">+IF(OFFSET('Water Data'!$G$29,0,10*ROW('Water Data'!G10))="","",OFFSET('Water Data'!$G$29,0,10*ROW('Water Data'!G10)))</f>
        <v/>
      </c>
      <c r="CE16" s="367" t="str">
        <f ca="1">+IF(OFFSET('Water Data'!$H$27,0,10*ROW('Water Data'!H10))="","",OFFSET('Water Data'!$H$27,0,10*ROW('Water Data'!H10)))</f>
        <v/>
      </c>
      <c r="CF16" s="367" t="str">
        <f ca="1">+IF(OFFSET('Water Data'!$H$28,0,10*ROW('Water Data'!H10))="","",OFFSET('Water Data'!$H$28,0,10*ROW('Water Data'!H10)))</f>
        <v/>
      </c>
      <c r="CG16" s="367" t="str">
        <f ca="1">+IF(OFFSET('Water Data'!$H$29,0,10*ROW('Water Data'!H10))="","",OFFSET('Water Data'!$H$29,0,10*ROW('Water Data'!H10)))</f>
        <v/>
      </c>
      <c r="CH16" s="367" t="str">
        <f ca="1">+IF(OFFSET('Water Data'!$I$27,0,10*ROW('Water Data'!I10))="","",OFFSET('Water Data'!$I$27,0,10*ROW('Water Data'!I10)))</f>
        <v/>
      </c>
      <c r="CI16" s="367" t="str">
        <f ca="1">+IF(OFFSET('Water Data'!$I$28,0,10*ROW('Water Data'!I10))="","",OFFSET('Water Data'!$I$28,0,10*ROW('Water Data'!I10)))</f>
        <v/>
      </c>
      <c r="CJ16" s="367" t="str">
        <f ca="1">+IF(OFFSET('Water Data'!$I$29,0,10*ROW('Water Data'!I10))="","",OFFSET('Water Data'!$I$29,0,10*ROW('Water Data'!I10)))</f>
        <v/>
      </c>
      <c r="CK16" s="367" t="str">
        <f ca="1">+IF(OFFSET('Sanitation Data'!$D$28,0,10*ROW('Sanitation Data'!D10))="","",OFFSET('Sanitation Data'!$D$28,0,10*ROW('Sanitation Data'!D10)))</f>
        <v/>
      </c>
      <c r="CL16" s="367" t="str">
        <f ca="1">+IF(OFFSET('Sanitation Data'!$D$29,0,10*ROW('Sanitation Data'!D10))="","",OFFSET('Sanitation Data'!$D$29,0,10*ROW('Sanitation Data'!D10)))</f>
        <v/>
      </c>
      <c r="CM16" s="367" t="str">
        <f ca="1">+IF(OFFSET('Sanitation Data'!$D$30,0,10*ROW('Sanitation Data'!D10))="","",OFFSET('Sanitation Data'!$D$30,0,10*ROW('Sanitation Data'!D10)))</f>
        <v/>
      </c>
      <c r="CN16" s="367" t="str">
        <f ca="1">+IF(OFFSET('Sanitation Data'!$D$31,0,10*ROW('Sanitation Data'!D10))="","",OFFSET('Sanitation Data'!$D$31,0,10*ROW('Sanitation Data'!D10)))</f>
        <v/>
      </c>
      <c r="CO16" s="367" t="str">
        <f ca="1">+IF(OFFSET('Sanitation Data'!$D$32,0,10*ROW('Sanitation Data'!D10))="","",OFFSET('Sanitation Data'!$D$32,0,10*ROW('Sanitation Data'!D10)))</f>
        <v/>
      </c>
      <c r="CP16" s="367" t="str">
        <f ca="1">+IF(OFFSET('Sanitation Data'!$E$28,0,10*ROW('Sanitation Data'!E10))="","",OFFSET('Sanitation Data'!$E$28,0,10*ROW('Sanitation Data'!E10)))</f>
        <v/>
      </c>
      <c r="CQ16" s="367" t="str">
        <f ca="1">+IF(OFFSET('Sanitation Data'!$E$29,0,10*ROW('Sanitation Data'!E10))="","",OFFSET('Sanitation Data'!$E$29,0,10*ROW('Sanitation Data'!E10)))</f>
        <v/>
      </c>
      <c r="CR16" s="367" t="str">
        <f ca="1">+IF(OFFSET('Sanitation Data'!$E$30,0,10*ROW('Sanitation Data'!E10))="","",OFFSET('Sanitation Data'!$E$30,0,10*ROW('Sanitation Data'!E10)))</f>
        <v/>
      </c>
      <c r="CS16" s="367" t="str">
        <f ca="1">+IF(OFFSET('Sanitation Data'!$E$31,0,10*ROW('Sanitation Data'!E10))="","",OFFSET('Sanitation Data'!$E$31,0,10*ROW('Sanitation Data'!E10)))</f>
        <v/>
      </c>
      <c r="CT16" s="367" t="str">
        <f ca="1">+IF(OFFSET('Sanitation Data'!$E$32,0,10*ROW('Sanitation Data'!E10))="","",OFFSET('Sanitation Data'!$E$32,0,10*ROW('Sanitation Data'!E10)))</f>
        <v/>
      </c>
      <c r="CU16" s="367" t="str">
        <f ca="1">+IF(OFFSET('Sanitation Data'!$F$28,0,10*ROW('Sanitation Data'!F10))="","",OFFSET('Sanitation Data'!$F$28,0,10*ROW('Sanitation Data'!F10)))</f>
        <v/>
      </c>
      <c r="CV16" s="367" t="str">
        <f ca="1">+IF(OFFSET('Sanitation Data'!$F$29,0,10*ROW('Sanitation Data'!F10))="","",OFFSET('Sanitation Data'!$F$29,0,10*ROW('Sanitation Data'!F10)))</f>
        <v/>
      </c>
      <c r="CW16" s="367" t="str">
        <f ca="1">+IF(OFFSET('Sanitation Data'!$F$30,0,10*ROW('Sanitation Data'!F10))="","",OFFSET('Sanitation Data'!$F$30,0,10*ROW('Sanitation Data'!F10)))</f>
        <v/>
      </c>
      <c r="CX16" s="367" t="str">
        <f ca="1">+IF(OFFSET('Sanitation Data'!$F$31,0,10*ROW('Sanitation Data'!F10))="","",OFFSET('Sanitation Data'!$F$31,0,10*ROW('Sanitation Data'!F10)))</f>
        <v/>
      </c>
      <c r="CY16" s="367" t="str">
        <f ca="1">+IF(OFFSET('Sanitation Data'!$F$32,0,10*ROW('Sanitation Data'!F10))="","",OFFSET('Sanitation Data'!$F$32,0,10*ROW('Sanitation Data'!F10)))</f>
        <v/>
      </c>
      <c r="CZ16" s="367" t="str">
        <f ca="1">+IF(OFFSET('Sanitation Data'!$G$28,0,10*ROW('Sanitation Data'!G10))="","",OFFSET('Sanitation Data'!$G$28,0,10*ROW('Sanitation Data'!G10)))</f>
        <v/>
      </c>
      <c r="DA16" s="367" t="str">
        <f ca="1">+IF(OFFSET('Sanitation Data'!$G$29,0,10*ROW('Sanitation Data'!G10))="","",OFFSET('Sanitation Data'!$G$29,0,10*ROW('Sanitation Data'!G10)))</f>
        <v/>
      </c>
      <c r="DB16" s="367" t="str">
        <f ca="1">+IF(OFFSET('Sanitation Data'!$G$30,0,10*ROW('Sanitation Data'!G10))="","",OFFSET('Sanitation Data'!$G$30,0,10*ROW('Sanitation Data'!G10)))</f>
        <v/>
      </c>
      <c r="DC16" s="367" t="str">
        <f ca="1">+IF(OFFSET('Sanitation Data'!$G$31,0,10*ROW('Sanitation Data'!G10))="","",OFFSET('Sanitation Data'!$G$31,0,10*ROW('Sanitation Data'!G10)))</f>
        <v/>
      </c>
      <c r="DD16" s="367" t="str">
        <f ca="1">+IF(OFFSET('Sanitation Data'!$G$32,0,10*ROW('Sanitation Data'!G10))="","",OFFSET('Sanitation Data'!$G$32,0,10*ROW('Sanitation Data'!G10)))</f>
        <v/>
      </c>
      <c r="DE16" s="367" t="str">
        <f ca="1">+IF(OFFSET('Sanitation Data'!$H$28,0,10*ROW('Sanitation Data'!H10))="","",OFFSET('Sanitation Data'!$H$28,0,10*ROW('Sanitation Data'!H10)))</f>
        <v/>
      </c>
      <c r="DF16" s="367" t="str">
        <f ca="1">+IF(OFFSET('Sanitation Data'!$H$29,0,10*ROW('Sanitation Data'!H10))="","",OFFSET('Sanitation Data'!$H$29,0,10*ROW('Sanitation Data'!H10)))</f>
        <v/>
      </c>
      <c r="DG16" s="367" t="str">
        <f ca="1">+IF(OFFSET('Sanitation Data'!$H$30,0,10*ROW('Sanitation Data'!H10))="","",OFFSET('Sanitation Data'!$H$30,0,10*ROW('Sanitation Data'!H10)))</f>
        <v/>
      </c>
      <c r="DH16" s="367" t="str">
        <f ca="1">+IF(OFFSET('Sanitation Data'!$H$31,0,10*ROW('Sanitation Data'!H10))="","",OFFSET('Sanitation Data'!$H$31,0,10*ROW('Sanitation Data'!H10)))</f>
        <v/>
      </c>
      <c r="DI16" s="367" t="str">
        <f ca="1">+IF(OFFSET('Sanitation Data'!$H$32,0,10*ROW('Sanitation Data'!H10))="","",OFFSET('Sanitation Data'!$H$32,0,10*ROW('Sanitation Data'!H10)))</f>
        <v/>
      </c>
      <c r="DJ16" s="367" t="str">
        <f ca="1">+IF(OFFSET('Sanitation Data'!$I$28,0,10*ROW('Sanitation Data'!I10))="","",OFFSET('Sanitation Data'!$I$28,0,10*ROW('Sanitation Data'!I10)))</f>
        <v/>
      </c>
      <c r="DK16" s="367" t="str">
        <f ca="1">+IF(OFFSET('Sanitation Data'!$I$29,0,10*ROW('Sanitation Data'!I10))="","",OFFSET('Sanitation Data'!$I$29,0,10*ROW('Sanitation Data'!I10)))</f>
        <v/>
      </c>
      <c r="DL16" s="367" t="str">
        <f ca="1">+IF(OFFSET('Sanitation Data'!$I$30,0,10*ROW('Sanitation Data'!I10))="","",OFFSET('Sanitation Data'!$I$30,0,10*ROW('Sanitation Data'!I10)))</f>
        <v/>
      </c>
      <c r="DM16" s="367" t="str">
        <f ca="1">+IF(OFFSET('Sanitation Data'!$I$31,0,10*ROW('Sanitation Data'!I10))="","",OFFSET('Sanitation Data'!$I$31,0,10*ROW('Sanitation Data'!I10)))</f>
        <v/>
      </c>
      <c r="DN16" s="367" t="str">
        <f ca="1">+IF(OFFSET('Sanitation Data'!$I$32,0,10*ROW('Sanitation Data'!I10))="","",OFFSET('Sanitation Data'!$I$32,0,10*ROW('Sanitation Data'!I10)))</f>
        <v/>
      </c>
      <c r="DO16" s="367" t="str">
        <f ca="1">+IF(OFFSET('Hygiene Data'!$D$11,0,10*ROW('Hygiene Data'!D10))="","",OFFSET('Hygiene Data'!$D$11,0,10*ROW('Hygiene Data'!D10)))</f>
        <v/>
      </c>
      <c r="DP16" s="367" t="str">
        <f ca="1">+IF(OFFSET('Hygiene Data'!$D$12,0,10*ROW('Hygiene Data'!D10))="","",OFFSET('Hygiene Data'!$D$12,0,10*ROW('Hygiene Data'!D10)))</f>
        <v/>
      </c>
      <c r="DQ16" s="367" t="str">
        <f ca="1">+IF(OFFSET('Hygiene Data'!$D$13,0,10*ROW('Hygiene Data'!D10))="","",OFFSET('Hygiene Data'!$D$13,0,10*ROW('Hygiene Data'!D10)))</f>
        <v/>
      </c>
      <c r="DR16" s="367" t="str">
        <f ca="1">+IF(OFFSET('Hygiene Data'!$E$11,0,10*ROW('Hygiene Data'!E10))="","",OFFSET('Hygiene Data'!$E$11,0,10*ROW('Hygiene Data'!E10)))</f>
        <v/>
      </c>
      <c r="DS16" s="367" t="str">
        <f ca="1">+IF(OFFSET('Hygiene Data'!$E$12,0,10*ROW('Hygiene Data'!E10))="","",OFFSET('Hygiene Data'!$E$12,0,10*ROW('Hygiene Data'!E10)))</f>
        <v/>
      </c>
      <c r="DT16" s="367" t="str">
        <f ca="1">+IF(OFFSET('Hygiene Data'!$E$13,0,10*ROW('Hygiene Data'!E10))="","",OFFSET('Hygiene Data'!$E$13,0,10*ROW('Hygiene Data'!E10)))</f>
        <v/>
      </c>
      <c r="DU16" s="367" t="str">
        <f ca="1">+IF(OFFSET('Hygiene Data'!$F$11,0,10*ROW('Hygiene Data'!F10))="","",OFFSET('Hygiene Data'!$F$11,0,10*ROW('Hygiene Data'!F10)))</f>
        <v/>
      </c>
      <c r="DV16" s="367" t="str">
        <f ca="1">+IF(OFFSET('Hygiene Data'!$F$12,0,10*ROW('Hygiene Data'!F10))="","",OFFSET('Hygiene Data'!$F$12,0,10*ROW('Hygiene Data'!F10)))</f>
        <v/>
      </c>
      <c r="DW16" s="367" t="str">
        <f ca="1">+IF(OFFSET('Hygiene Data'!$F$13,0,10*ROW('Hygiene Data'!F10))="","",OFFSET('Hygiene Data'!$F$13,0,10*ROW('Hygiene Data'!F10)))</f>
        <v/>
      </c>
      <c r="DX16" s="367" t="str">
        <f ca="1">+IF(OFFSET('Hygiene Data'!$G$11,0,10*ROW('Hygiene Data'!G10))="","",OFFSET('Hygiene Data'!$G$11,0,10*ROW('Hygiene Data'!G10)))</f>
        <v/>
      </c>
      <c r="DY16" s="367" t="str">
        <f ca="1">+IF(OFFSET('Hygiene Data'!$G$12,0,10*ROW('Hygiene Data'!G10))="","",OFFSET('Hygiene Data'!$G$12,0,10*ROW('Hygiene Data'!G10)))</f>
        <v/>
      </c>
      <c r="DZ16" s="367" t="str">
        <f ca="1">+IF(OFFSET('Hygiene Data'!$G$13,0,10*ROW('Hygiene Data'!G10))="","",OFFSET('Hygiene Data'!$G$13,0,10*ROW('Hygiene Data'!G10)))</f>
        <v/>
      </c>
      <c r="EA16" s="367" t="str">
        <f ca="1">+IF(OFFSET('Hygiene Data'!$H$11,0,10*ROW('Hygiene Data'!H10))="","",OFFSET('Hygiene Data'!$H$11,0,10*ROW('Hygiene Data'!H10)))</f>
        <v/>
      </c>
      <c r="EB16" s="367" t="str">
        <f ca="1">+IF(OFFSET('Hygiene Data'!$H$12,0,10*ROW('Hygiene Data'!H10))="","",OFFSET('Hygiene Data'!$H$12,0,10*ROW('Hygiene Data'!H10)))</f>
        <v/>
      </c>
      <c r="EC16" s="367" t="str">
        <f ca="1">+IF(OFFSET('Hygiene Data'!$H$13,0,10*ROW('Hygiene Data'!H10))="","",OFFSET('Hygiene Data'!$H$13,0,10*ROW('Hygiene Data'!H10)))</f>
        <v/>
      </c>
      <c r="ED16" s="367" t="str">
        <f ca="1">+IF(OFFSET('Hygiene Data'!$I$11,0,10*ROW('Hygiene Data'!I10))="","",OFFSET('Hygiene Data'!$I$11,0,10*ROW('Hygiene Data'!I10)))</f>
        <v/>
      </c>
      <c r="EE16" s="367" t="str">
        <f ca="1">+IF(OFFSET('Hygiene Data'!$I$12,0,10*ROW('Hygiene Data'!I10))="","",OFFSET('Hygiene Data'!$I$12,0,10*ROW('Hygiene Data'!I10)))</f>
        <v/>
      </c>
      <c r="EF16" s="367" t="str">
        <f ca="1">+IF(OFFSET('Hygiene Data'!$I$13,0,10*ROW('Hygiene Data'!I10))="","",OFFSET('Hygiene Data'!$I$13,0,10*ROW('Hygiene Data'!I10)))</f>
        <v/>
      </c>
    </row>
    <row r="17" spans="1:136" x14ac:dyDescent="0.25">
      <c r="A17" s="476" t="str">
        <f ca="1">+IF(OFFSET('Water Data'!$B$2,0,10*ROW('Water Data'!E11))="","",OFFSET('Water Data'!$B$2,0,10*ROW('Water Data'!E11)))</f>
        <v/>
      </c>
      <c r="B17" s="476"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03" t="str">
        <f t="shared" ca="1" si="0"/>
        <v/>
      </c>
      <c r="D17" s="504"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04"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04"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4"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4"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4"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4"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4"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4"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4"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4"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04"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4"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4"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04"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4"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4"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04"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5"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5"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5"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5"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5"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5"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5"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5"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5"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5"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5"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5"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5"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5"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5"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5"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5"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5"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5"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5"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5"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5"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5"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5"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5"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5"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5"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5"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5"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5"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6"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2"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6"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6"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6"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6"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6"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6"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6"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6"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6"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6"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6"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6"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6"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6"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6"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6"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7" t="str">
        <f ca="1">+IF(OFFSET('Water Data'!$D$27,0,10*ROW('Water Data'!D11))="","",OFFSET('Water Data'!$D$27,0,10*ROW('Water Data'!D11)))</f>
        <v/>
      </c>
      <c r="BT17" s="367" t="str">
        <f ca="1">+IF(OFFSET('Water Data'!$D$28,0,10*ROW('Water Data'!D11))="","",OFFSET('Water Data'!$D$28,0,10*ROW('Water Data'!D11)))</f>
        <v/>
      </c>
      <c r="BU17" s="367" t="str">
        <f ca="1">+IF(OFFSET('Water Data'!$D$29,0,10*ROW('Water Data'!D11))="","",OFFSET('Water Data'!$D$29,0,10*ROW('Water Data'!D11)))</f>
        <v/>
      </c>
      <c r="BV17" s="367" t="str">
        <f ca="1">+IF(OFFSET('Water Data'!$E$27,0,10*ROW('Water Data'!E11))="","",OFFSET('Water Data'!$E$27,0,10*ROW('Water Data'!E11)))</f>
        <v/>
      </c>
      <c r="BW17" s="367" t="str">
        <f ca="1">+IF(OFFSET('Water Data'!$E$28,0,10*ROW('Water Data'!E11))="","",OFFSET('Water Data'!$E$28,0,10*ROW('Water Data'!E11)))</f>
        <v/>
      </c>
      <c r="BX17" s="367" t="str">
        <f ca="1">+IF(OFFSET('Water Data'!$E$29,0,10*ROW('Water Data'!E11))="","",OFFSET('Water Data'!$E$29,0,10*ROW('Water Data'!E11)))</f>
        <v/>
      </c>
      <c r="BY17" s="367" t="str">
        <f ca="1">+IF(OFFSET('Water Data'!$F$27,0,10*ROW('Water Data'!F11))="","",OFFSET('Water Data'!$F$27,0,10*ROW('Water Data'!F11)))</f>
        <v/>
      </c>
      <c r="BZ17" s="367" t="str">
        <f ca="1">+IF(OFFSET('Water Data'!$F$28,0,10*ROW('Water Data'!F11))="","",OFFSET('Water Data'!$F$28,0,10*ROW('Water Data'!F11)))</f>
        <v/>
      </c>
      <c r="CA17" s="367" t="str">
        <f ca="1">+IF(OFFSET('Water Data'!$F$29,0,10*ROW('Water Data'!F11))="","",OFFSET('Water Data'!$F$29,0,10*ROW('Water Data'!F11)))</f>
        <v/>
      </c>
      <c r="CB17" s="367" t="str">
        <f ca="1">+IF(OFFSET('Water Data'!$G$27,0,10*ROW('Water Data'!G11))="","",OFFSET('Water Data'!$G$27,0,10*ROW('Water Data'!G11)))</f>
        <v/>
      </c>
      <c r="CC17" s="367" t="str">
        <f ca="1">+IF(OFFSET('Water Data'!$G$28,0,10*ROW('Water Data'!G11))="","",OFFSET('Water Data'!$G$28,0,10*ROW('Water Data'!G11)))</f>
        <v/>
      </c>
      <c r="CD17" s="367" t="str">
        <f ca="1">+IF(OFFSET('Water Data'!$G$29,0,10*ROW('Water Data'!G11))="","",OFFSET('Water Data'!$G$29,0,10*ROW('Water Data'!G11)))</f>
        <v/>
      </c>
      <c r="CE17" s="367" t="str">
        <f ca="1">+IF(OFFSET('Water Data'!$H$27,0,10*ROW('Water Data'!H11))="","",OFFSET('Water Data'!$H$27,0,10*ROW('Water Data'!H11)))</f>
        <v/>
      </c>
      <c r="CF17" s="367" t="str">
        <f ca="1">+IF(OFFSET('Water Data'!$H$28,0,10*ROW('Water Data'!H11))="","",OFFSET('Water Data'!$H$28,0,10*ROW('Water Data'!H11)))</f>
        <v/>
      </c>
      <c r="CG17" s="367" t="str">
        <f ca="1">+IF(OFFSET('Water Data'!$H$29,0,10*ROW('Water Data'!H11))="","",OFFSET('Water Data'!$H$29,0,10*ROW('Water Data'!H11)))</f>
        <v/>
      </c>
      <c r="CH17" s="367" t="str">
        <f ca="1">+IF(OFFSET('Water Data'!$I$27,0,10*ROW('Water Data'!I11))="","",OFFSET('Water Data'!$I$27,0,10*ROW('Water Data'!I11)))</f>
        <v/>
      </c>
      <c r="CI17" s="367" t="str">
        <f ca="1">+IF(OFFSET('Water Data'!$I$28,0,10*ROW('Water Data'!I11))="","",OFFSET('Water Data'!$I$28,0,10*ROW('Water Data'!I11)))</f>
        <v/>
      </c>
      <c r="CJ17" s="367" t="str">
        <f ca="1">+IF(OFFSET('Water Data'!$I$29,0,10*ROW('Water Data'!I11))="","",OFFSET('Water Data'!$I$29,0,10*ROW('Water Data'!I11)))</f>
        <v/>
      </c>
      <c r="CK17" s="367" t="str">
        <f ca="1">+IF(OFFSET('Sanitation Data'!$D$28,0,10*ROW('Sanitation Data'!D11))="","",OFFSET('Sanitation Data'!$D$28,0,10*ROW('Sanitation Data'!D11)))</f>
        <v/>
      </c>
      <c r="CL17" s="367" t="str">
        <f ca="1">+IF(OFFSET('Sanitation Data'!$D$29,0,10*ROW('Sanitation Data'!D11))="","",OFFSET('Sanitation Data'!$D$29,0,10*ROW('Sanitation Data'!D11)))</f>
        <v/>
      </c>
      <c r="CM17" s="367" t="str">
        <f ca="1">+IF(OFFSET('Sanitation Data'!$D$30,0,10*ROW('Sanitation Data'!D11))="","",OFFSET('Sanitation Data'!$D$30,0,10*ROW('Sanitation Data'!D11)))</f>
        <v/>
      </c>
      <c r="CN17" s="367" t="str">
        <f ca="1">+IF(OFFSET('Sanitation Data'!$D$31,0,10*ROW('Sanitation Data'!D11))="","",OFFSET('Sanitation Data'!$D$31,0,10*ROW('Sanitation Data'!D11)))</f>
        <v/>
      </c>
      <c r="CO17" s="367" t="str">
        <f ca="1">+IF(OFFSET('Sanitation Data'!$D$32,0,10*ROW('Sanitation Data'!D11))="","",OFFSET('Sanitation Data'!$D$32,0,10*ROW('Sanitation Data'!D11)))</f>
        <v/>
      </c>
      <c r="CP17" s="367" t="str">
        <f ca="1">+IF(OFFSET('Sanitation Data'!$E$28,0,10*ROW('Sanitation Data'!E11))="","",OFFSET('Sanitation Data'!$E$28,0,10*ROW('Sanitation Data'!E11)))</f>
        <v/>
      </c>
      <c r="CQ17" s="367" t="str">
        <f ca="1">+IF(OFFSET('Sanitation Data'!$E$29,0,10*ROW('Sanitation Data'!E11))="","",OFFSET('Sanitation Data'!$E$29,0,10*ROW('Sanitation Data'!E11)))</f>
        <v/>
      </c>
      <c r="CR17" s="367" t="str">
        <f ca="1">+IF(OFFSET('Sanitation Data'!$E$30,0,10*ROW('Sanitation Data'!E11))="","",OFFSET('Sanitation Data'!$E$30,0,10*ROW('Sanitation Data'!E11)))</f>
        <v/>
      </c>
      <c r="CS17" s="367" t="str">
        <f ca="1">+IF(OFFSET('Sanitation Data'!$E$31,0,10*ROW('Sanitation Data'!E11))="","",OFFSET('Sanitation Data'!$E$31,0,10*ROW('Sanitation Data'!E11)))</f>
        <v/>
      </c>
      <c r="CT17" s="367" t="str">
        <f ca="1">+IF(OFFSET('Sanitation Data'!$E$32,0,10*ROW('Sanitation Data'!E11))="","",OFFSET('Sanitation Data'!$E$32,0,10*ROW('Sanitation Data'!E11)))</f>
        <v/>
      </c>
      <c r="CU17" s="367" t="str">
        <f ca="1">+IF(OFFSET('Sanitation Data'!$F$28,0,10*ROW('Sanitation Data'!F11))="","",OFFSET('Sanitation Data'!$F$28,0,10*ROW('Sanitation Data'!F11)))</f>
        <v/>
      </c>
      <c r="CV17" s="367" t="str">
        <f ca="1">+IF(OFFSET('Sanitation Data'!$F$29,0,10*ROW('Sanitation Data'!F11))="","",OFFSET('Sanitation Data'!$F$29,0,10*ROW('Sanitation Data'!F11)))</f>
        <v/>
      </c>
      <c r="CW17" s="367" t="str">
        <f ca="1">+IF(OFFSET('Sanitation Data'!$F$30,0,10*ROW('Sanitation Data'!F11))="","",OFFSET('Sanitation Data'!$F$30,0,10*ROW('Sanitation Data'!F11)))</f>
        <v/>
      </c>
      <c r="CX17" s="367" t="str">
        <f ca="1">+IF(OFFSET('Sanitation Data'!$F$31,0,10*ROW('Sanitation Data'!F11))="","",OFFSET('Sanitation Data'!$F$31,0,10*ROW('Sanitation Data'!F11)))</f>
        <v/>
      </c>
      <c r="CY17" s="367" t="str">
        <f ca="1">+IF(OFFSET('Sanitation Data'!$F$32,0,10*ROW('Sanitation Data'!F11))="","",OFFSET('Sanitation Data'!$F$32,0,10*ROW('Sanitation Data'!F11)))</f>
        <v/>
      </c>
      <c r="CZ17" s="367" t="str">
        <f ca="1">+IF(OFFSET('Sanitation Data'!$G$28,0,10*ROW('Sanitation Data'!G11))="","",OFFSET('Sanitation Data'!$G$28,0,10*ROW('Sanitation Data'!G11)))</f>
        <v/>
      </c>
      <c r="DA17" s="367" t="str">
        <f ca="1">+IF(OFFSET('Sanitation Data'!$G$29,0,10*ROW('Sanitation Data'!G11))="","",OFFSET('Sanitation Data'!$G$29,0,10*ROW('Sanitation Data'!G11)))</f>
        <v/>
      </c>
      <c r="DB17" s="367" t="str">
        <f ca="1">+IF(OFFSET('Sanitation Data'!$G$30,0,10*ROW('Sanitation Data'!G11))="","",OFFSET('Sanitation Data'!$G$30,0,10*ROW('Sanitation Data'!G11)))</f>
        <v/>
      </c>
      <c r="DC17" s="367" t="str">
        <f ca="1">+IF(OFFSET('Sanitation Data'!$G$31,0,10*ROW('Sanitation Data'!G11))="","",OFFSET('Sanitation Data'!$G$31,0,10*ROW('Sanitation Data'!G11)))</f>
        <v/>
      </c>
      <c r="DD17" s="367" t="str">
        <f ca="1">+IF(OFFSET('Sanitation Data'!$G$32,0,10*ROW('Sanitation Data'!G11))="","",OFFSET('Sanitation Data'!$G$32,0,10*ROW('Sanitation Data'!G11)))</f>
        <v/>
      </c>
      <c r="DE17" s="367" t="str">
        <f ca="1">+IF(OFFSET('Sanitation Data'!$H$28,0,10*ROW('Sanitation Data'!H11))="","",OFFSET('Sanitation Data'!$H$28,0,10*ROW('Sanitation Data'!H11)))</f>
        <v/>
      </c>
      <c r="DF17" s="367" t="str">
        <f ca="1">+IF(OFFSET('Sanitation Data'!$H$29,0,10*ROW('Sanitation Data'!H11))="","",OFFSET('Sanitation Data'!$H$29,0,10*ROW('Sanitation Data'!H11)))</f>
        <v/>
      </c>
      <c r="DG17" s="367" t="str">
        <f ca="1">+IF(OFFSET('Sanitation Data'!$H$30,0,10*ROW('Sanitation Data'!H11))="","",OFFSET('Sanitation Data'!$H$30,0,10*ROW('Sanitation Data'!H11)))</f>
        <v/>
      </c>
      <c r="DH17" s="367" t="str">
        <f ca="1">+IF(OFFSET('Sanitation Data'!$H$31,0,10*ROW('Sanitation Data'!H11))="","",OFFSET('Sanitation Data'!$H$31,0,10*ROW('Sanitation Data'!H11)))</f>
        <v/>
      </c>
      <c r="DI17" s="367" t="str">
        <f ca="1">+IF(OFFSET('Sanitation Data'!$H$32,0,10*ROW('Sanitation Data'!H11))="","",OFFSET('Sanitation Data'!$H$32,0,10*ROW('Sanitation Data'!H11)))</f>
        <v/>
      </c>
      <c r="DJ17" s="367" t="str">
        <f ca="1">+IF(OFFSET('Sanitation Data'!$I$28,0,10*ROW('Sanitation Data'!I11))="","",OFFSET('Sanitation Data'!$I$28,0,10*ROW('Sanitation Data'!I11)))</f>
        <v/>
      </c>
      <c r="DK17" s="367" t="str">
        <f ca="1">+IF(OFFSET('Sanitation Data'!$I$29,0,10*ROW('Sanitation Data'!I11))="","",OFFSET('Sanitation Data'!$I$29,0,10*ROW('Sanitation Data'!I11)))</f>
        <v/>
      </c>
      <c r="DL17" s="367" t="str">
        <f ca="1">+IF(OFFSET('Sanitation Data'!$I$30,0,10*ROW('Sanitation Data'!I11))="","",OFFSET('Sanitation Data'!$I$30,0,10*ROW('Sanitation Data'!I11)))</f>
        <v/>
      </c>
      <c r="DM17" s="367" t="str">
        <f ca="1">+IF(OFFSET('Sanitation Data'!$I$31,0,10*ROW('Sanitation Data'!I11))="","",OFFSET('Sanitation Data'!$I$31,0,10*ROW('Sanitation Data'!I11)))</f>
        <v/>
      </c>
      <c r="DN17" s="367" t="str">
        <f ca="1">+IF(OFFSET('Sanitation Data'!$I$32,0,10*ROW('Sanitation Data'!I11))="","",OFFSET('Sanitation Data'!$I$32,0,10*ROW('Sanitation Data'!I11)))</f>
        <v/>
      </c>
      <c r="DO17" s="367" t="str">
        <f ca="1">+IF(OFFSET('Hygiene Data'!$D$11,0,10*ROW('Hygiene Data'!D11))="","",OFFSET('Hygiene Data'!$D$11,0,10*ROW('Hygiene Data'!D11)))</f>
        <v/>
      </c>
      <c r="DP17" s="367" t="str">
        <f ca="1">+IF(OFFSET('Hygiene Data'!$D$12,0,10*ROW('Hygiene Data'!D11))="","",OFFSET('Hygiene Data'!$D$12,0,10*ROW('Hygiene Data'!D11)))</f>
        <v/>
      </c>
      <c r="DQ17" s="367" t="str">
        <f ca="1">+IF(OFFSET('Hygiene Data'!$D$13,0,10*ROW('Hygiene Data'!D11))="","",OFFSET('Hygiene Data'!$D$13,0,10*ROW('Hygiene Data'!D11)))</f>
        <v/>
      </c>
      <c r="DR17" s="367" t="str">
        <f ca="1">+IF(OFFSET('Hygiene Data'!$E$11,0,10*ROW('Hygiene Data'!E11))="","",OFFSET('Hygiene Data'!$E$11,0,10*ROW('Hygiene Data'!E11)))</f>
        <v/>
      </c>
      <c r="DS17" s="367" t="str">
        <f ca="1">+IF(OFFSET('Hygiene Data'!$E$12,0,10*ROW('Hygiene Data'!E11))="","",OFFSET('Hygiene Data'!$E$12,0,10*ROW('Hygiene Data'!E11)))</f>
        <v/>
      </c>
      <c r="DT17" s="367" t="str">
        <f ca="1">+IF(OFFSET('Hygiene Data'!$E$13,0,10*ROW('Hygiene Data'!E11))="","",OFFSET('Hygiene Data'!$E$13,0,10*ROW('Hygiene Data'!E11)))</f>
        <v/>
      </c>
      <c r="DU17" s="367" t="str">
        <f ca="1">+IF(OFFSET('Hygiene Data'!$F$11,0,10*ROW('Hygiene Data'!F11))="","",OFFSET('Hygiene Data'!$F$11,0,10*ROW('Hygiene Data'!F11)))</f>
        <v/>
      </c>
      <c r="DV17" s="367" t="str">
        <f ca="1">+IF(OFFSET('Hygiene Data'!$F$12,0,10*ROW('Hygiene Data'!F11))="","",OFFSET('Hygiene Data'!$F$12,0,10*ROW('Hygiene Data'!F11)))</f>
        <v/>
      </c>
      <c r="DW17" s="367" t="str">
        <f ca="1">+IF(OFFSET('Hygiene Data'!$F$13,0,10*ROW('Hygiene Data'!F11))="","",OFFSET('Hygiene Data'!$F$13,0,10*ROW('Hygiene Data'!F11)))</f>
        <v/>
      </c>
      <c r="DX17" s="367" t="str">
        <f ca="1">+IF(OFFSET('Hygiene Data'!$G$11,0,10*ROW('Hygiene Data'!G11))="","",OFFSET('Hygiene Data'!$G$11,0,10*ROW('Hygiene Data'!G11)))</f>
        <v/>
      </c>
      <c r="DY17" s="367" t="str">
        <f ca="1">+IF(OFFSET('Hygiene Data'!$G$12,0,10*ROW('Hygiene Data'!G11))="","",OFFSET('Hygiene Data'!$G$12,0,10*ROW('Hygiene Data'!G11)))</f>
        <v/>
      </c>
      <c r="DZ17" s="367" t="str">
        <f ca="1">+IF(OFFSET('Hygiene Data'!$G$13,0,10*ROW('Hygiene Data'!G11))="","",OFFSET('Hygiene Data'!$G$13,0,10*ROW('Hygiene Data'!G11)))</f>
        <v/>
      </c>
      <c r="EA17" s="367" t="str">
        <f ca="1">+IF(OFFSET('Hygiene Data'!$H$11,0,10*ROW('Hygiene Data'!H11))="","",OFFSET('Hygiene Data'!$H$11,0,10*ROW('Hygiene Data'!H11)))</f>
        <v/>
      </c>
      <c r="EB17" s="367" t="str">
        <f ca="1">+IF(OFFSET('Hygiene Data'!$H$12,0,10*ROW('Hygiene Data'!H11))="","",OFFSET('Hygiene Data'!$H$12,0,10*ROW('Hygiene Data'!H11)))</f>
        <v/>
      </c>
      <c r="EC17" s="367" t="str">
        <f ca="1">+IF(OFFSET('Hygiene Data'!$H$13,0,10*ROW('Hygiene Data'!H11))="","",OFFSET('Hygiene Data'!$H$13,0,10*ROW('Hygiene Data'!H11)))</f>
        <v/>
      </c>
      <c r="ED17" s="367" t="str">
        <f ca="1">+IF(OFFSET('Hygiene Data'!$I$11,0,10*ROW('Hygiene Data'!I11))="","",OFFSET('Hygiene Data'!$I$11,0,10*ROW('Hygiene Data'!I11)))</f>
        <v/>
      </c>
      <c r="EE17" s="367" t="str">
        <f ca="1">+IF(OFFSET('Hygiene Data'!$I$12,0,10*ROW('Hygiene Data'!I11))="","",OFFSET('Hygiene Data'!$I$12,0,10*ROW('Hygiene Data'!I11)))</f>
        <v/>
      </c>
      <c r="EF17" s="367" t="str">
        <f ca="1">+IF(OFFSET('Hygiene Data'!$I$13,0,10*ROW('Hygiene Data'!I11))="","",OFFSET('Hygiene Data'!$I$13,0,10*ROW('Hygiene Data'!I11)))</f>
        <v/>
      </c>
    </row>
    <row r="18" spans="1:136" x14ac:dyDescent="0.25">
      <c r="A18" s="476" t="str">
        <f ca="1">+IF(OFFSET('Water Data'!$B$2,0,10*ROW('Water Data'!E12))="","",OFFSET('Water Data'!$B$2,0,10*ROW('Water Data'!E12)))</f>
        <v/>
      </c>
      <c r="B18" s="476"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03" t="str">
        <f t="shared" ca="1" si="0"/>
        <v/>
      </c>
      <c r="D18" s="504"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4"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04"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4"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4"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4"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4"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4"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4"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4"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4"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4"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4"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4"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04"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4"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4"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04"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5"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5"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5"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5"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5"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5"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5"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5"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5"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5"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5"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5"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5"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5"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5"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5"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5"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5"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5"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5"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5"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5"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5"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5"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5"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5"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5"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5"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5"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5"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6"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2"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6"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6"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6"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6"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6"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6"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6"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6"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6"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6"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6"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6"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6"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6"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6"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6"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7" t="str">
        <f ca="1">+IF(OFFSET('Water Data'!$D$27,0,10*ROW('Water Data'!D12))="","",OFFSET('Water Data'!$D$27,0,10*ROW('Water Data'!D12)))</f>
        <v/>
      </c>
      <c r="BT18" s="367" t="str">
        <f ca="1">+IF(OFFSET('Water Data'!$D$28,0,10*ROW('Water Data'!D12))="","",OFFSET('Water Data'!$D$28,0,10*ROW('Water Data'!D12)))</f>
        <v/>
      </c>
      <c r="BU18" s="367" t="str">
        <f ca="1">+IF(OFFSET('Water Data'!$D$29,0,10*ROW('Water Data'!D12))="","",OFFSET('Water Data'!$D$29,0,10*ROW('Water Data'!D12)))</f>
        <v/>
      </c>
      <c r="BV18" s="367" t="str">
        <f ca="1">+IF(OFFSET('Water Data'!$E$27,0,10*ROW('Water Data'!E12))="","",OFFSET('Water Data'!$E$27,0,10*ROW('Water Data'!E12)))</f>
        <v/>
      </c>
      <c r="BW18" s="367" t="str">
        <f ca="1">+IF(OFFSET('Water Data'!$E$28,0,10*ROW('Water Data'!E12))="","",OFFSET('Water Data'!$E$28,0,10*ROW('Water Data'!E12)))</f>
        <v/>
      </c>
      <c r="BX18" s="367" t="str">
        <f ca="1">+IF(OFFSET('Water Data'!$E$29,0,10*ROW('Water Data'!E12))="","",OFFSET('Water Data'!$E$29,0,10*ROW('Water Data'!E12)))</f>
        <v/>
      </c>
      <c r="BY18" s="367" t="str">
        <f ca="1">+IF(OFFSET('Water Data'!$F$27,0,10*ROW('Water Data'!F12))="","",OFFSET('Water Data'!$F$27,0,10*ROW('Water Data'!F12)))</f>
        <v/>
      </c>
      <c r="BZ18" s="367" t="str">
        <f ca="1">+IF(OFFSET('Water Data'!$F$28,0,10*ROW('Water Data'!F12))="","",OFFSET('Water Data'!$F$28,0,10*ROW('Water Data'!F12)))</f>
        <v/>
      </c>
      <c r="CA18" s="367" t="str">
        <f ca="1">+IF(OFFSET('Water Data'!$F$29,0,10*ROW('Water Data'!F12))="","",OFFSET('Water Data'!$F$29,0,10*ROW('Water Data'!F12)))</f>
        <v/>
      </c>
      <c r="CB18" s="367" t="str">
        <f ca="1">+IF(OFFSET('Water Data'!$G$27,0,10*ROW('Water Data'!G12))="","",OFFSET('Water Data'!$G$27,0,10*ROW('Water Data'!G12)))</f>
        <v/>
      </c>
      <c r="CC18" s="367" t="str">
        <f ca="1">+IF(OFFSET('Water Data'!$G$28,0,10*ROW('Water Data'!G12))="","",OFFSET('Water Data'!$G$28,0,10*ROW('Water Data'!G12)))</f>
        <v/>
      </c>
      <c r="CD18" s="367" t="str">
        <f ca="1">+IF(OFFSET('Water Data'!$G$29,0,10*ROW('Water Data'!G12))="","",OFFSET('Water Data'!$G$29,0,10*ROW('Water Data'!G12)))</f>
        <v/>
      </c>
      <c r="CE18" s="367" t="str">
        <f ca="1">+IF(OFFSET('Water Data'!$H$27,0,10*ROW('Water Data'!H12))="","",OFFSET('Water Data'!$H$27,0,10*ROW('Water Data'!H12)))</f>
        <v/>
      </c>
      <c r="CF18" s="367" t="str">
        <f ca="1">+IF(OFFSET('Water Data'!$H$28,0,10*ROW('Water Data'!H12))="","",OFFSET('Water Data'!$H$28,0,10*ROW('Water Data'!H12)))</f>
        <v/>
      </c>
      <c r="CG18" s="367" t="str">
        <f ca="1">+IF(OFFSET('Water Data'!$H$29,0,10*ROW('Water Data'!H12))="","",OFFSET('Water Data'!$H$29,0,10*ROW('Water Data'!H12)))</f>
        <v/>
      </c>
      <c r="CH18" s="367" t="str">
        <f ca="1">+IF(OFFSET('Water Data'!$I$27,0,10*ROW('Water Data'!I12))="","",OFFSET('Water Data'!$I$27,0,10*ROW('Water Data'!I12)))</f>
        <v/>
      </c>
      <c r="CI18" s="367" t="str">
        <f ca="1">+IF(OFFSET('Water Data'!$I$28,0,10*ROW('Water Data'!I12))="","",OFFSET('Water Data'!$I$28,0,10*ROW('Water Data'!I12)))</f>
        <v/>
      </c>
      <c r="CJ18" s="367" t="str">
        <f ca="1">+IF(OFFSET('Water Data'!$I$29,0,10*ROW('Water Data'!I12))="","",OFFSET('Water Data'!$I$29,0,10*ROW('Water Data'!I12)))</f>
        <v/>
      </c>
      <c r="CK18" s="367" t="str">
        <f ca="1">+IF(OFFSET('Sanitation Data'!$D$28,0,10*ROW('Sanitation Data'!D12))="","",OFFSET('Sanitation Data'!$D$28,0,10*ROW('Sanitation Data'!D12)))</f>
        <v/>
      </c>
      <c r="CL18" s="367" t="str">
        <f ca="1">+IF(OFFSET('Sanitation Data'!$D$29,0,10*ROW('Sanitation Data'!D12))="","",OFFSET('Sanitation Data'!$D$29,0,10*ROW('Sanitation Data'!D12)))</f>
        <v/>
      </c>
      <c r="CM18" s="367" t="str">
        <f ca="1">+IF(OFFSET('Sanitation Data'!$D$30,0,10*ROW('Sanitation Data'!D12))="","",OFFSET('Sanitation Data'!$D$30,0,10*ROW('Sanitation Data'!D12)))</f>
        <v/>
      </c>
      <c r="CN18" s="367" t="str">
        <f ca="1">+IF(OFFSET('Sanitation Data'!$D$31,0,10*ROW('Sanitation Data'!D12))="","",OFFSET('Sanitation Data'!$D$31,0,10*ROW('Sanitation Data'!D12)))</f>
        <v/>
      </c>
      <c r="CO18" s="367" t="str">
        <f ca="1">+IF(OFFSET('Sanitation Data'!$D$32,0,10*ROW('Sanitation Data'!D12))="","",OFFSET('Sanitation Data'!$D$32,0,10*ROW('Sanitation Data'!D12)))</f>
        <v/>
      </c>
      <c r="CP18" s="367" t="str">
        <f ca="1">+IF(OFFSET('Sanitation Data'!$E$28,0,10*ROW('Sanitation Data'!E12))="","",OFFSET('Sanitation Data'!$E$28,0,10*ROW('Sanitation Data'!E12)))</f>
        <v/>
      </c>
      <c r="CQ18" s="367" t="str">
        <f ca="1">+IF(OFFSET('Sanitation Data'!$E$29,0,10*ROW('Sanitation Data'!E12))="","",OFFSET('Sanitation Data'!$E$29,0,10*ROW('Sanitation Data'!E12)))</f>
        <v/>
      </c>
      <c r="CR18" s="367" t="str">
        <f ca="1">+IF(OFFSET('Sanitation Data'!$E$30,0,10*ROW('Sanitation Data'!E12))="","",OFFSET('Sanitation Data'!$E$30,0,10*ROW('Sanitation Data'!E12)))</f>
        <v/>
      </c>
      <c r="CS18" s="367" t="str">
        <f ca="1">+IF(OFFSET('Sanitation Data'!$E$31,0,10*ROW('Sanitation Data'!E12))="","",OFFSET('Sanitation Data'!$E$31,0,10*ROW('Sanitation Data'!E12)))</f>
        <v/>
      </c>
      <c r="CT18" s="367" t="str">
        <f ca="1">+IF(OFFSET('Sanitation Data'!$E$32,0,10*ROW('Sanitation Data'!E12))="","",OFFSET('Sanitation Data'!$E$32,0,10*ROW('Sanitation Data'!E12)))</f>
        <v/>
      </c>
      <c r="CU18" s="367" t="str">
        <f ca="1">+IF(OFFSET('Sanitation Data'!$F$28,0,10*ROW('Sanitation Data'!F12))="","",OFFSET('Sanitation Data'!$F$28,0,10*ROW('Sanitation Data'!F12)))</f>
        <v/>
      </c>
      <c r="CV18" s="367" t="str">
        <f ca="1">+IF(OFFSET('Sanitation Data'!$F$29,0,10*ROW('Sanitation Data'!F12))="","",OFFSET('Sanitation Data'!$F$29,0,10*ROW('Sanitation Data'!F12)))</f>
        <v/>
      </c>
      <c r="CW18" s="367" t="str">
        <f ca="1">+IF(OFFSET('Sanitation Data'!$F$30,0,10*ROW('Sanitation Data'!F12))="","",OFFSET('Sanitation Data'!$F$30,0,10*ROW('Sanitation Data'!F12)))</f>
        <v/>
      </c>
      <c r="CX18" s="367" t="str">
        <f ca="1">+IF(OFFSET('Sanitation Data'!$F$31,0,10*ROW('Sanitation Data'!F12))="","",OFFSET('Sanitation Data'!$F$31,0,10*ROW('Sanitation Data'!F12)))</f>
        <v/>
      </c>
      <c r="CY18" s="367" t="str">
        <f ca="1">+IF(OFFSET('Sanitation Data'!$F$32,0,10*ROW('Sanitation Data'!F12))="","",OFFSET('Sanitation Data'!$F$32,0,10*ROW('Sanitation Data'!F12)))</f>
        <v/>
      </c>
      <c r="CZ18" s="367" t="str">
        <f ca="1">+IF(OFFSET('Sanitation Data'!$G$28,0,10*ROW('Sanitation Data'!G12))="","",OFFSET('Sanitation Data'!$G$28,0,10*ROW('Sanitation Data'!G12)))</f>
        <v/>
      </c>
      <c r="DA18" s="367" t="str">
        <f ca="1">+IF(OFFSET('Sanitation Data'!$G$29,0,10*ROW('Sanitation Data'!G12))="","",OFFSET('Sanitation Data'!$G$29,0,10*ROW('Sanitation Data'!G12)))</f>
        <v/>
      </c>
      <c r="DB18" s="367" t="str">
        <f ca="1">+IF(OFFSET('Sanitation Data'!$G$30,0,10*ROW('Sanitation Data'!G12))="","",OFFSET('Sanitation Data'!$G$30,0,10*ROW('Sanitation Data'!G12)))</f>
        <v/>
      </c>
      <c r="DC18" s="367" t="str">
        <f ca="1">+IF(OFFSET('Sanitation Data'!$G$31,0,10*ROW('Sanitation Data'!G12))="","",OFFSET('Sanitation Data'!$G$31,0,10*ROW('Sanitation Data'!G12)))</f>
        <v/>
      </c>
      <c r="DD18" s="367" t="str">
        <f ca="1">+IF(OFFSET('Sanitation Data'!$G$32,0,10*ROW('Sanitation Data'!G12))="","",OFFSET('Sanitation Data'!$G$32,0,10*ROW('Sanitation Data'!G12)))</f>
        <v/>
      </c>
      <c r="DE18" s="367" t="str">
        <f ca="1">+IF(OFFSET('Sanitation Data'!$H$28,0,10*ROW('Sanitation Data'!H12))="","",OFFSET('Sanitation Data'!$H$28,0,10*ROW('Sanitation Data'!H12)))</f>
        <v/>
      </c>
      <c r="DF18" s="367" t="str">
        <f ca="1">+IF(OFFSET('Sanitation Data'!$H$29,0,10*ROW('Sanitation Data'!H12))="","",OFFSET('Sanitation Data'!$H$29,0,10*ROW('Sanitation Data'!H12)))</f>
        <v/>
      </c>
      <c r="DG18" s="367" t="str">
        <f ca="1">+IF(OFFSET('Sanitation Data'!$H$30,0,10*ROW('Sanitation Data'!H12))="","",OFFSET('Sanitation Data'!$H$30,0,10*ROW('Sanitation Data'!H12)))</f>
        <v/>
      </c>
      <c r="DH18" s="367" t="str">
        <f ca="1">+IF(OFFSET('Sanitation Data'!$H$31,0,10*ROW('Sanitation Data'!H12))="","",OFFSET('Sanitation Data'!$H$31,0,10*ROW('Sanitation Data'!H12)))</f>
        <v/>
      </c>
      <c r="DI18" s="367" t="str">
        <f ca="1">+IF(OFFSET('Sanitation Data'!$H$32,0,10*ROW('Sanitation Data'!H12))="","",OFFSET('Sanitation Data'!$H$32,0,10*ROW('Sanitation Data'!H12)))</f>
        <v/>
      </c>
      <c r="DJ18" s="367" t="str">
        <f ca="1">+IF(OFFSET('Sanitation Data'!$I$28,0,10*ROW('Sanitation Data'!I12))="","",OFFSET('Sanitation Data'!$I$28,0,10*ROW('Sanitation Data'!I12)))</f>
        <v/>
      </c>
      <c r="DK18" s="367" t="str">
        <f ca="1">+IF(OFFSET('Sanitation Data'!$I$29,0,10*ROW('Sanitation Data'!I12))="","",OFFSET('Sanitation Data'!$I$29,0,10*ROW('Sanitation Data'!I12)))</f>
        <v/>
      </c>
      <c r="DL18" s="367" t="str">
        <f ca="1">+IF(OFFSET('Sanitation Data'!$I$30,0,10*ROW('Sanitation Data'!I12))="","",OFFSET('Sanitation Data'!$I$30,0,10*ROW('Sanitation Data'!I12)))</f>
        <v/>
      </c>
      <c r="DM18" s="367" t="str">
        <f ca="1">+IF(OFFSET('Sanitation Data'!$I$31,0,10*ROW('Sanitation Data'!I12))="","",OFFSET('Sanitation Data'!$I$31,0,10*ROW('Sanitation Data'!I12)))</f>
        <v/>
      </c>
      <c r="DN18" s="367" t="str">
        <f ca="1">+IF(OFFSET('Sanitation Data'!$I$32,0,10*ROW('Sanitation Data'!I12))="","",OFFSET('Sanitation Data'!$I$32,0,10*ROW('Sanitation Data'!I12)))</f>
        <v/>
      </c>
      <c r="DO18" s="367" t="str">
        <f ca="1">+IF(OFFSET('Hygiene Data'!$D$11,0,10*ROW('Hygiene Data'!D12))="","",OFFSET('Hygiene Data'!$D$11,0,10*ROW('Hygiene Data'!D12)))</f>
        <v/>
      </c>
      <c r="DP18" s="367" t="str">
        <f ca="1">+IF(OFFSET('Hygiene Data'!$D$12,0,10*ROW('Hygiene Data'!D12))="","",OFFSET('Hygiene Data'!$D$12,0,10*ROW('Hygiene Data'!D12)))</f>
        <v/>
      </c>
      <c r="DQ18" s="367" t="str">
        <f ca="1">+IF(OFFSET('Hygiene Data'!$D$13,0,10*ROW('Hygiene Data'!D12))="","",OFFSET('Hygiene Data'!$D$13,0,10*ROW('Hygiene Data'!D12)))</f>
        <v/>
      </c>
      <c r="DR18" s="367" t="str">
        <f ca="1">+IF(OFFSET('Hygiene Data'!$E$11,0,10*ROW('Hygiene Data'!E12))="","",OFFSET('Hygiene Data'!$E$11,0,10*ROW('Hygiene Data'!E12)))</f>
        <v/>
      </c>
      <c r="DS18" s="367" t="str">
        <f ca="1">+IF(OFFSET('Hygiene Data'!$E$12,0,10*ROW('Hygiene Data'!E12))="","",OFFSET('Hygiene Data'!$E$12,0,10*ROW('Hygiene Data'!E12)))</f>
        <v/>
      </c>
      <c r="DT18" s="367" t="str">
        <f ca="1">+IF(OFFSET('Hygiene Data'!$E$13,0,10*ROW('Hygiene Data'!E12))="","",OFFSET('Hygiene Data'!$E$13,0,10*ROW('Hygiene Data'!E12)))</f>
        <v/>
      </c>
      <c r="DU18" s="367" t="str">
        <f ca="1">+IF(OFFSET('Hygiene Data'!$F$11,0,10*ROW('Hygiene Data'!F12))="","",OFFSET('Hygiene Data'!$F$11,0,10*ROW('Hygiene Data'!F12)))</f>
        <v/>
      </c>
      <c r="DV18" s="367" t="str">
        <f ca="1">+IF(OFFSET('Hygiene Data'!$F$12,0,10*ROW('Hygiene Data'!F12))="","",OFFSET('Hygiene Data'!$F$12,0,10*ROW('Hygiene Data'!F12)))</f>
        <v/>
      </c>
      <c r="DW18" s="367" t="str">
        <f ca="1">+IF(OFFSET('Hygiene Data'!$F$13,0,10*ROW('Hygiene Data'!F12))="","",OFFSET('Hygiene Data'!$F$13,0,10*ROW('Hygiene Data'!F12)))</f>
        <v/>
      </c>
      <c r="DX18" s="367" t="str">
        <f ca="1">+IF(OFFSET('Hygiene Data'!$G$11,0,10*ROW('Hygiene Data'!G12))="","",OFFSET('Hygiene Data'!$G$11,0,10*ROW('Hygiene Data'!G12)))</f>
        <v/>
      </c>
      <c r="DY18" s="367" t="str">
        <f ca="1">+IF(OFFSET('Hygiene Data'!$G$12,0,10*ROW('Hygiene Data'!G12))="","",OFFSET('Hygiene Data'!$G$12,0,10*ROW('Hygiene Data'!G12)))</f>
        <v/>
      </c>
      <c r="DZ18" s="367" t="str">
        <f ca="1">+IF(OFFSET('Hygiene Data'!$G$13,0,10*ROW('Hygiene Data'!G12))="","",OFFSET('Hygiene Data'!$G$13,0,10*ROW('Hygiene Data'!G12)))</f>
        <v/>
      </c>
      <c r="EA18" s="367" t="str">
        <f ca="1">+IF(OFFSET('Hygiene Data'!$H$11,0,10*ROW('Hygiene Data'!H12))="","",OFFSET('Hygiene Data'!$H$11,0,10*ROW('Hygiene Data'!H12)))</f>
        <v/>
      </c>
      <c r="EB18" s="367" t="str">
        <f ca="1">+IF(OFFSET('Hygiene Data'!$H$12,0,10*ROW('Hygiene Data'!H12))="","",OFFSET('Hygiene Data'!$H$12,0,10*ROW('Hygiene Data'!H12)))</f>
        <v/>
      </c>
      <c r="EC18" s="367" t="str">
        <f ca="1">+IF(OFFSET('Hygiene Data'!$H$13,0,10*ROW('Hygiene Data'!H12))="","",OFFSET('Hygiene Data'!$H$13,0,10*ROW('Hygiene Data'!H12)))</f>
        <v/>
      </c>
      <c r="ED18" s="367" t="str">
        <f ca="1">+IF(OFFSET('Hygiene Data'!$I$11,0,10*ROW('Hygiene Data'!I12))="","",OFFSET('Hygiene Data'!$I$11,0,10*ROW('Hygiene Data'!I12)))</f>
        <v/>
      </c>
      <c r="EE18" s="367" t="str">
        <f ca="1">+IF(OFFSET('Hygiene Data'!$I$12,0,10*ROW('Hygiene Data'!I12))="","",OFFSET('Hygiene Data'!$I$12,0,10*ROW('Hygiene Data'!I12)))</f>
        <v/>
      </c>
      <c r="EF18" s="367" t="str">
        <f ca="1">+IF(OFFSET('Hygiene Data'!$I$13,0,10*ROW('Hygiene Data'!I12))="","",OFFSET('Hygiene Data'!$I$13,0,10*ROW('Hygiene Data'!I12)))</f>
        <v/>
      </c>
    </row>
    <row r="19" spans="1:136" x14ac:dyDescent="0.25">
      <c r="A19" s="476" t="str">
        <f ca="1">+IF(OFFSET('Water Data'!$B$2,0,10*ROW('Water Data'!E13))="","",OFFSET('Water Data'!$B$2,0,10*ROW('Water Data'!E13)))</f>
        <v/>
      </c>
      <c r="B19" s="476"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03" t="str">
        <f t="shared" ca="1" si="0"/>
        <v/>
      </c>
      <c r="D19" s="504"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4"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04"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4"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4"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4"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4"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4"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4"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4"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4"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4"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4"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4"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04"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4"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4"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04"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5"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5"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5"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5"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5"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5"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5"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5"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5"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5"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5"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5"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5"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5"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5"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5"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5"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5"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5"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5"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5"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5"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5"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5"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5"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5"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5"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5"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5"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5"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6"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2"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6"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6"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6"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6"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6"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6"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6"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6"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6"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6"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6"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6"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6"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6"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6"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6"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7" t="str">
        <f ca="1">+IF(OFFSET('Water Data'!$D$27,0,10*ROW('Water Data'!D13))="","",OFFSET('Water Data'!$D$27,0,10*ROW('Water Data'!D13)))</f>
        <v/>
      </c>
      <c r="BT19" s="367" t="str">
        <f ca="1">+IF(OFFSET('Water Data'!$D$28,0,10*ROW('Water Data'!D13))="","",OFFSET('Water Data'!$D$28,0,10*ROW('Water Data'!D13)))</f>
        <v/>
      </c>
      <c r="BU19" s="367" t="str">
        <f ca="1">+IF(OFFSET('Water Data'!$D$29,0,10*ROW('Water Data'!D13))="","",OFFSET('Water Data'!$D$29,0,10*ROW('Water Data'!D13)))</f>
        <v/>
      </c>
      <c r="BV19" s="367" t="str">
        <f ca="1">+IF(OFFSET('Water Data'!$E$27,0,10*ROW('Water Data'!E13))="","",OFFSET('Water Data'!$E$27,0,10*ROW('Water Data'!E13)))</f>
        <v/>
      </c>
      <c r="BW19" s="367" t="str">
        <f ca="1">+IF(OFFSET('Water Data'!$E$28,0,10*ROW('Water Data'!E13))="","",OFFSET('Water Data'!$E$28,0,10*ROW('Water Data'!E13)))</f>
        <v/>
      </c>
      <c r="BX19" s="367" t="str">
        <f ca="1">+IF(OFFSET('Water Data'!$E$29,0,10*ROW('Water Data'!E13))="","",OFFSET('Water Data'!$E$29,0,10*ROW('Water Data'!E13)))</f>
        <v/>
      </c>
      <c r="BY19" s="367" t="str">
        <f ca="1">+IF(OFFSET('Water Data'!$F$27,0,10*ROW('Water Data'!F13))="","",OFFSET('Water Data'!$F$27,0,10*ROW('Water Data'!F13)))</f>
        <v/>
      </c>
      <c r="BZ19" s="367" t="str">
        <f ca="1">+IF(OFFSET('Water Data'!$F$28,0,10*ROW('Water Data'!F13))="","",OFFSET('Water Data'!$F$28,0,10*ROW('Water Data'!F13)))</f>
        <v/>
      </c>
      <c r="CA19" s="367" t="str">
        <f ca="1">+IF(OFFSET('Water Data'!$F$29,0,10*ROW('Water Data'!F13))="","",OFFSET('Water Data'!$F$29,0,10*ROW('Water Data'!F13)))</f>
        <v/>
      </c>
      <c r="CB19" s="367" t="str">
        <f ca="1">+IF(OFFSET('Water Data'!$G$27,0,10*ROW('Water Data'!G13))="","",OFFSET('Water Data'!$G$27,0,10*ROW('Water Data'!G13)))</f>
        <v/>
      </c>
      <c r="CC19" s="367" t="str">
        <f ca="1">+IF(OFFSET('Water Data'!$G$28,0,10*ROW('Water Data'!G13))="","",OFFSET('Water Data'!$G$28,0,10*ROW('Water Data'!G13)))</f>
        <v/>
      </c>
      <c r="CD19" s="367" t="str">
        <f ca="1">+IF(OFFSET('Water Data'!$G$29,0,10*ROW('Water Data'!G13))="","",OFFSET('Water Data'!$G$29,0,10*ROW('Water Data'!G13)))</f>
        <v/>
      </c>
      <c r="CE19" s="367" t="str">
        <f ca="1">+IF(OFFSET('Water Data'!$H$27,0,10*ROW('Water Data'!H13))="","",OFFSET('Water Data'!$H$27,0,10*ROW('Water Data'!H13)))</f>
        <v/>
      </c>
      <c r="CF19" s="367" t="str">
        <f ca="1">+IF(OFFSET('Water Data'!$H$28,0,10*ROW('Water Data'!H13))="","",OFFSET('Water Data'!$H$28,0,10*ROW('Water Data'!H13)))</f>
        <v/>
      </c>
      <c r="CG19" s="367" t="str">
        <f ca="1">+IF(OFFSET('Water Data'!$H$29,0,10*ROW('Water Data'!H13))="","",OFFSET('Water Data'!$H$29,0,10*ROW('Water Data'!H13)))</f>
        <v/>
      </c>
      <c r="CH19" s="367" t="str">
        <f ca="1">+IF(OFFSET('Water Data'!$I$27,0,10*ROW('Water Data'!I13))="","",OFFSET('Water Data'!$I$27,0,10*ROW('Water Data'!I13)))</f>
        <v/>
      </c>
      <c r="CI19" s="367" t="str">
        <f ca="1">+IF(OFFSET('Water Data'!$I$28,0,10*ROW('Water Data'!I13))="","",OFFSET('Water Data'!$I$28,0,10*ROW('Water Data'!I13)))</f>
        <v/>
      </c>
      <c r="CJ19" s="367" t="str">
        <f ca="1">+IF(OFFSET('Water Data'!$I$29,0,10*ROW('Water Data'!I13))="","",OFFSET('Water Data'!$I$29,0,10*ROW('Water Data'!I13)))</f>
        <v/>
      </c>
      <c r="CK19" s="367" t="str">
        <f ca="1">+IF(OFFSET('Sanitation Data'!$D$28,0,10*ROW('Sanitation Data'!D13))="","",OFFSET('Sanitation Data'!$D$28,0,10*ROW('Sanitation Data'!D13)))</f>
        <v/>
      </c>
      <c r="CL19" s="367" t="str">
        <f ca="1">+IF(OFFSET('Sanitation Data'!$D$29,0,10*ROW('Sanitation Data'!D13))="","",OFFSET('Sanitation Data'!$D$29,0,10*ROW('Sanitation Data'!D13)))</f>
        <v/>
      </c>
      <c r="CM19" s="367" t="str">
        <f ca="1">+IF(OFFSET('Sanitation Data'!$D$30,0,10*ROW('Sanitation Data'!D13))="","",OFFSET('Sanitation Data'!$D$30,0,10*ROW('Sanitation Data'!D13)))</f>
        <v/>
      </c>
      <c r="CN19" s="367" t="str">
        <f ca="1">+IF(OFFSET('Sanitation Data'!$D$31,0,10*ROW('Sanitation Data'!D13))="","",OFFSET('Sanitation Data'!$D$31,0,10*ROW('Sanitation Data'!D13)))</f>
        <v/>
      </c>
      <c r="CO19" s="367" t="str">
        <f ca="1">+IF(OFFSET('Sanitation Data'!$D$32,0,10*ROW('Sanitation Data'!D13))="","",OFFSET('Sanitation Data'!$D$32,0,10*ROW('Sanitation Data'!D13)))</f>
        <v/>
      </c>
      <c r="CP19" s="367" t="str">
        <f ca="1">+IF(OFFSET('Sanitation Data'!$E$28,0,10*ROW('Sanitation Data'!E13))="","",OFFSET('Sanitation Data'!$E$28,0,10*ROW('Sanitation Data'!E13)))</f>
        <v/>
      </c>
      <c r="CQ19" s="367" t="str">
        <f ca="1">+IF(OFFSET('Sanitation Data'!$E$29,0,10*ROW('Sanitation Data'!E13))="","",OFFSET('Sanitation Data'!$E$29,0,10*ROW('Sanitation Data'!E13)))</f>
        <v/>
      </c>
      <c r="CR19" s="367" t="str">
        <f ca="1">+IF(OFFSET('Sanitation Data'!$E$30,0,10*ROW('Sanitation Data'!E13))="","",OFFSET('Sanitation Data'!$E$30,0,10*ROW('Sanitation Data'!E13)))</f>
        <v/>
      </c>
      <c r="CS19" s="367" t="str">
        <f ca="1">+IF(OFFSET('Sanitation Data'!$E$31,0,10*ROW('Sanitation Data'!E13))="","",OFFSET('Sanitation Data'!$E$31,0,10*ROW('Sanitation Data'!E13)))</f>
        <v/>
      </c>
      <c r="CT19" s="367" t="str">
        <f ca="1">+IF(OFFSET('Sanitation Data'!$E$32,0,10*ROW('Sanitation Data'!E13))="","",OFFSET('Sanitation Data'!$E$32,0,10*ROW('Sanitation Data'!E13)))</f>
        <v/>
      </c>
      <c r="CU19" s="367" t="str">
        <f ca="1">+IF(OFFSET('Sanitation Data'!$F$28,0,10*ROW('Sanitation Data'!F13))="","",OFFSET('Sanitation Data'!$F$28,0,10*ROW('Sanitation Data'!F13)))</f>
        <v/>
      </c>
      <c r="CV19" s="367" t="str">
        <f ca="1">+IF(OFFSET('Sanitation Data'!$F$29,0,10*ROW('Sanitation Data'!F13))="","",OFFSET('Sanitation Data'!$F$29,0,10*ROW('Sanitation Data'!F13)))</f>
        <v/>
      </c>
      <c r="CW19" s="367" t="str">
        <f ca="1">+IF(OFFSET('Sanitation Data'!$F$30,0,10*ROW('Sanitation Data'!F13))="","",OFFSET('Sanitation Data'!$F$30,0,10*ROW('Sanitation Data'!F13)))</f>
        <v/>
      </c>
      <c r="CX19" s="367" t="str">
        <f ca="1">+IF(OFFSET('Sanitation Data'!$F$31,0,10*ROW('Sanitation Data'!F13))="","",OFFSET('Sanitation Data'!$F$31,0,10*ROW('Sanitation Data'!F13)))</f>
        <v/>
      </c>
      <c r="CY19" s="367" t="str">
        <f ca="1">+IF(OFFSET('Sanitation Data'!$F$32,0,10*ROW('Sanitation Data'!F13))="","",OFFSET('Sanitation Data'!$F$32,0,10*ROW('Sanitation Data'!F13)))</f>
        <v/>
      </c>
      <c r="CZ19" s="367" t="str">
        <f ca="1">+IF(OFFSET('Sanitation Data'!$G$28,0,10*ROW('Sanitation Data'!G13))="","",OFFSET('Sanitation Data'!$G$28,0,10*ROW('Sanitation Data'!G13)))</f>
        <v/>
      </c>
      <c r="DA19" s="367" t="str">
        <f ca="1">+IF(OFFSET('Sanitation Data'!$G$29,0,10*ROW('Sanitation Data'!G13))="","",OFFSET('Sanitation Data'!$G$29,0,10*ROW('Sanitation Data'!G13)))</f>
        <v/>
      </c>
      <c r="DB19" s="367" t="str">
        <f ca="1">+IF(OFFSET('Sanitation Data'!$G$30,0,10*ROW('Sanitation Data'!G13))="","",OFFSET('Sanitation Data'!$G$30,0,10*ROW('Sanitation Data'!G13)))</f>
        <v/>
      </c>
      <c r="DC19" s="367" t="str">
        <f ca="1">+IF(OFFSET('Sanitation Data'!$G$31,0,10*ROW('Sanitation Data'!G13))="","",OFFSET('Sanitation Data'!$G$31,0,10*ROW('Sanitation Data'!G13)))</f>
        <v/>
      </c>
      <c r="DD19" s="367" t="str">
        <f ca="1">+IF(OFFSET('Sanitation Data'!$G$32,0,10*ROW('Sanitation Data'!G13))="","",OFFSET('Sanitation Data'!$G$32,0,10*ROW('Sanitation Data'!G13)))</f>
        <v/>
      </c>
      <c r="DE19" s="367" t="str">
        <f ca="1">+IF(OFFSET('Sanitation Data'!$H$28,0,10*ROW('Sanitation Data'!H13))="","",OFFSET('Sanitation Data'!$H$28,0,10*ROW('Sanitation Data'!H13)))</f>
        <v/>
      </c>
      <c r="DF19" s="367" t="str">
        <f ca="1">+IF(OFFSET('Sanitation Data'!$H$29,0,10*ROW('Sanitation Data'!H13))="","",OFFSET('Sanitation Data'!$H$29,0,10*ROW('Sanitation Data'!H13)))</f>
        <v/>
      </c>
      <c r="DG19" s="367" t="str">
        <f ca="1">+IF(OFFSET('Sanitation Data'!$H$30,0,10*ROW('Sanitation Data'!H13))="","",OFFSET('Sanitation Data'!$H$30,0,10*ROW('Sanitation Data'!H13)))</f>
        <v/>
      </c>
      <c r="DH19" s="367" t="str">
        <f ca="1">+IF(OFFSET('Sanitation Data'!$H$31,0,10*ROW('Sanitation Data'!H13))="","",OFFSET('Sanitation Data'!$H$31,0,10*ROW('Sanitation Data'!H13)))</f>
        <v/>
      </c>
      <c r="DI19" s="367" t="str">
        <f ca="1">+IF(OFFSET('Sanitation Data'!$H$32,0,10*ROW('Sanitation Data'!H13))="","",OFFSET('Sanitation Data'!$H$32,0,10*ROW('Sanitation Data'!H13)))</f>
        <v/>
      </c>
      <c r="DJ19" s="367" t="str">
        <f ca="1">+IF(OFFSET('Sanitation Data'!$I$28,0,10*ROW('Sanitation Data'!I13))="","",OFFSET('Sanitation Data'!$I$28,0,10*ROW('Sanitation Data'!I13)))</f>
        <v/>
      </c>
      <c r="DK19" s="367" t="str">
        <f ca="1">+IF(OFFSET('Sanitation Data'!$I$29,0,10*ROW('Sanitation Data'!I13))="","",OFFSET('Sanitation Data'!$I$29,0,10*ROW('Sanitation Data'!I13)))</f>
        <v/>
      </c>
      <c r="DL19" s="367" t="str">
        <f ca="1">+IF(OFFSET('Sanitation Data'!$I$30,0,10*ROW('Sanitation Data'!I13))="","",OFFSET('Sanitation Data'!$I$30,0,10*ROW('Sanitation Data'!I13)))</f>
        <v/>
      </c>
      <c r="DM19" s="367" t="str">
        <f ca="1">+IF(OFFSET('Sanitation Data'!$I$31,0,10*ROW('Sanitation Data'!I13))="","",OFFSET('Sanitation Data'!$I$31,0,10*ROW('Sanitation Data'!I13)))</f>
        <v/>
      </c>
      <c r="DN19" s="367" t="str">
        <f ca="1">+IF(OFFSET('Sanitation Data'!$I$32,0,10*ROW('Sanitation Data'!I13))="","",OFFSET('Sanitation Data'!$I$32,0,10*ROW('Sanitation Data'!I13)))</f>
        <v/>
      </c>
      <c r="DO19" s="367" t="str">
        <f ca="1">+IF(OFFSET('Hygiene Data'!$D$11,0,10*ROW('Hygiene Data'!D13))="","",OFFSET('Hygiene Data'!$D$11,0,10*ROW('Hygiene Data'!D13)))</f>
        <v/>
      </c>
      <c r="DP19" s="367" t="str">
        <f ca="1">+IF(OFFSET('Hygiene Data'!$D$12,0,10*ROW('Hygiene Data'!D13))="","",OFFSET('Hygiene Data'!$D$12,0,10*ROW('Hygiene Data'!D13)))</f>
        <v/>
      </c>
      <c r="DQ19" s="367" t="str">
        <f ca="1">+IF(OFFSET('Hygiene Data'!$D$13,0,10*ROW('Hygiene Data'!D13))="","",OFFSET('Hygiene Data'!$D$13,0,10*ROW('Hygiene Data'!D13)))</f>
        <v/>
      </c>
      <c r="DR19" s="367" t="str">
        <f ca="1">+IF(OFFSET('Hygiene Data'!$E$11,0,10*ROW('Hygiene Data'!E13))="","",OFFSET('Hygiene Data'!$E$11,0,10*ROW('Hygiene Data'!E13)))</f>
        <v/>
      </c>
      <c r="DS19" s="367" t="str">
        <f ca="1">+IF(OFFSET('Hygiene Data'!$E$12,0,10*ROW('Hygiene Data'!E13))="","",OFFSET('Hygiene Data'!$E$12,0,10*ROW('Hygiene Data'!E13)))</f>
        <v/>
      </c>
      <c r="DT19" s="367" t="str">
        <f ca="1">+IF(OFFSET('Hygiene Data'!$E$13,0,10*ROW('Hygiene Data'!E13))="","",OFFSET('Hygiene Data'!$E$13,0,10*ROW('Hygiene Data'!E13)))</f>
        <v/>
      </c>
      <c r="DU19" s="367" t="str">
        <f ca="1">+IF(OFFSET('Hygiene Data'!$F$11,0,10*ROW('Hygiene Data'!F13))="","",OFFSET('Hygiene Data'!$F$11,0,10*ROW('Hygiene Data'!F13)))</f>
        <v/>
      </c>
      <c r="DV19" s="367" t="str">
        <f ca="1">+IF(OFFSET('Hygiene Data'!$F$12,0,10*ROW('Hygiene Data'!F13))="","",OFFSET('Hygiene Data'!$F$12,0,10*ROW('Hygiene Data'!F13)))</f>
        <v/>
      </c>
      <c r="DW19" s="367" t="str">
        <f ca="1">+IF(OFFSET('Hygiene Data'!$F$13,0,10*ROW('Hygiene Data'!F13))="","",OFFSET('Hygiene Data'!$F$13,0,10*ROW('Hygiene Data'!F13)))</f>
        <v/>
      </c>
      <c r="DX19" s="367" t="str">
        <f ca="1">+IF(OFFSET('Hygiene Data'!$G$11,0,10*ROW('Hygiene Data'!G13))="","",OFFSET('Hygiene Data'!$G$11,0,10*ROW('Hygiene Data'!G13)))</f>
        <v/>
      </c>
      <c r="DY19" s="367" t="str">
        <f ca="1">+IF(OFFSET('Hygiene Data'!$G$12,0,10*ROW('Hygiene Data'!G13))="","",OFFSET('Hygiene Data'!$G$12,0,10*ROW('Hygiene Data'!G13)))</f>
        <v/>
      </c>
      <c r="DZ19" s="367" t="str">
        <f ca="1">+IF(OFFSET('Hygiene Data'!$G$13,0,10*ROW('Hygiene Data'!G13))="","",OFFSET('Hygiene Data'!$G$13,0,10*ROW('Hygiene Data'!G13)))</f>
        <v/>
      </c>
      <c r="EA19" s="367" t="str">
        <f ca="1">+IF(OFFSET('Hygiene Data'!$H$11,0,10*ROW('Hygiene Data'!H13))="","",OFFSET('Hygiene Data'!$H$11,0,10*ROW('Hygiene Data'!H13)))</f>
        <v/>
      </c>
      <c r="EB19" s="367" t="str">
        <f ca="1">+IF(OFFSET('Hygiene Data'!$H$12,0,10*ROW('Hygiene Data'!H13))="","",OFFSET('Hygiene Data'!$H$12,0,10*ROW('Hygiene Data'!H13)))</f>
        <v/>
      </c>
      <c r="EC19" s="367" t="str">
        <f ca="1">+IF(OFFSET('Hygiene Data'!$H$13,0,10*ROW('Hygiene Data'!H13))="","",OFFSET('Hygiene Data'!$H$13,0,10*ROW('Hygiene Data'!H13)))</f>
        <v/>
      </c>
      <c r="ED19" s="367" t="str">
        <f ca="1">+IF(OFFSET('Hygiene Data'!$I$11,0,10*ROW('Hygiene Data'!I13))="","",OFFSET('Hygiene Data'!$I$11,0,10*ROW('Hygiene Data'!I13)))</f>
        <v/>
      </c>
      <c r="EE19" s="367" t="str">
        <f ca="1">+IF(OFFSET('Hygiene Data'!$I$12,0,10*ROW('Hygiene Data'!I13))="","",OFFSET('Hygiene Data'!$I$12,0,10*ROW('Hygiene Data'!I13)))</f>
        <v/>
      </c>
      <c r="EF19" s="367" t="str">
        <f ca="1">+IF(OFFSET('Hygiene Data'!$I$13,0,10*ROW('Hygiene Data'!I13))="","",OFFSET('Hygiene Data'!$I$13,0,10*ROW('Hygiene Data'!I13)))</f>
        <v/>
      </c>
    </row>
    <row r="20" spans="1:136" x14ac:dyDescent="0.25">
      <c r="A20" s="476" t="str">
        <f ca="1">+IF(OFFSET('Water Data'!$B$2,0,10*ROW('Water Data'!E14))="","",OFFSET('Water Data'!$B$2,0,10*ROW('Water Data'!E14)))</f>
        <v/>
      </c>
      <c r="B20" s="476"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3" t="str">
        <f t="shared" ca="1" si="0"/>
        <v/>
      </c>
      <c r="D20" s="504"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4"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4"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4"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4"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4"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4"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4"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4"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4"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4"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4"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4"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4"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4"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4"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4"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4"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5"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5"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5"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5"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5"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5"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5"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5"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5"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5"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5"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5"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5"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5"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5"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5"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5"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5"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5"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5"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5"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5"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5"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5"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5"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5"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5"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5"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5"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5"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6"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2"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6"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6"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6"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6"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6"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6"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6"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6"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6"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6"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6"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6"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6"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6"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6"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6"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7" t="str">
        <f ca="1">+IF(OFFSET('Water Data'!$D$27,0,10*ROW('Water Data'!D14))="","",OFFSET('Water Data'!$D$27,0,10*ROW('Water Data'!D14)))</f>
        <v/>
      </c>
      <c r="BT20" s="367" t="str">
        <f ca="1">+IF(OFFSET('Water Data'!$D$28,0,10*ROW('Water Data'!D14))="","",OFFSET('Water Data'!$D$28,0,10*ROW('Water Data'!D14)))</f>
        <v/>
      </c>
      <c r="BU20" s="367" t="str">
        <f ca="1">+IF(OFFSET('Water Data'!$D$29,0,10*ROW('Water Data'!D14))="","",OFFSET('Water Data'!$D$29,0,10*ROW('Water Data'!D14)))</f>
        <v/>
      </c>
      <c r="BV20" s="367" t="str">
        <f ca="1">+IF(OFFSET('Water Data'!$E$27,0,10*ROW('Water Data'!E14))="","",OFFSET('Water Data'!$E$27,0,10*ROW('Water Data'!E14)))</f>
        <v/>
      </c>
      <c r="BW20" s="367" t="str">
        <f ca="1">+IF(OFFSET('Water Data'!$E$28,0,10*ROW('Water Data'!E14))="","",OFFSET('Water Data'!$E$28,0,10*ROW('Water Data'!E14)))</f>
        <v/>
      </c>
      <c r="BX20" s="367" t="str">
        <f ca="1">+IF(OFFSET('Water Data'!$E$29,0,10*ROW('Water Data'!E14))="","",OFFSET('Water Data'!$E$29,0,10*ROW('Water Data'!E14)))</f>
        <v/>
      </c>
      <c r="BY20" s="367" t="str">
        <f ca="1">+IF(OFFSET('Water Data'!$F$27,0,10*ROW('Water Data'!F14))="","",OFFSET('Water Data'!$F$27,0,10*ROW('Water Data'!F14)))</f>
        <v/>
      </c>
      <c r="BZ20" s="367" t="str">
        <f ca="1">+IF(OFFSET('Water Data'!$F$28,0,10*ROW('Water Data'!F14))="","",OFFSET('Water Data'!$F$28,0,10*ROW('Water Data'!F14)))</f>
        <v/>
      </c>
      <c r="CA20" s="367" t="str">
        <f ca="1">+IF(OFFSET('Water Data'!$F$29,0,10*ROW('Water Data'!F14))="","",OFFSET('Water Data'!$F$29,0,10*ROW('Water Data'!F14)))</f>
        <v/>
      </c>
      <c r="CB20" s="367" t="str">
        <f ca="1">+IF(OFFSET('Water Data'!$G$27,0,10*ROW('Water Data'!G14))="","",OFFSET('Water Data'!$G$27,0,10*ROW('Water Data'!G14)))</f>
        <v/>
      </c>
      <c r="CC20" s="367" t="str">
        <f ca="1">+IF(OFFSET('Water Data'!$G$28,0,10*ROW('Water Data'!G14))="","",OFFSET('Water Data'!$G$28,0,10*ROW('Water Data'!G14)))</f>
        <v/>
      </c>
      <c r="CD20" s="367" t="str">
        <f ca="1">+IF(OFFSET('Water Data'!$G$29,0,10*ROW('Water Data'!G14))="","",OFFSET('Water Data'!$G$29,0,10*ROW('Water Data'!G14)))</f>
        <v/>
      </c>
      <c r="CE20" s="367" t="str">
        <f ca="1">+IF(OFFSET('Water Data'!$H$27,0,10*ROW('Water Data'!H14))="","",OFFSET('Water Data'!$H$27,0,10*ROW('Water Data'!H14)))</f>
        <v/>
      </c>
      <c r="CF20" s="367" t="str">
        <f ca="1">+IF(OFFSET('Water Data'!$H$28,0,10*ROW('Water Data'!H14))="","",OFFSET('Water Data'!$H$28,0,10*ROW('Water Data'!H14)))</f>
        <v/>
      </c>
      <c r="CG20" s="367" t="str">
        <f ca="1">+IF(OFFSET('Water Data'!$H$29,0,10*ROW('Water Data'!H14))="","",OFFSET('Water Data'!$H$29,0,10*ROW('Water Data'!H14)))</f>
        <v/>
      </c>
      <c r="CH20" s="367" t="str">
        <f ca="1">+IF(OFFSET('Water Data'!$I$27,0,10*ROW('Water Data'!I14))="","",OFFSET('Water Data'!$I$27,0,10*ROW('Water Data'!I14)))</f>
        <v/>
      </c>
      <c r="CI20" s="367" t="str">
        <f ca="1">+IF(OFFSET('Water Data'!$I$28,0,10*ROW('Water Data'!I14))="","",OFFSET('Water Data'!$I$28,0,10*ROW('Water Data'!I14)))</f>
        <v/>
      </c>
      <c r="CJ20" s="367" t="str">
        <f ca="1">+IF(OFFSET('Water Data'!$I$29,0,10*ROW('Water Data'!I14))="","",OFFSET('Water Data'!$I$29,0,10*ROW('Water Data'!I14)))</f>
        <v/>
      </c>
      <c r="CK20" s="367" t="str">
        <f ca="1">+IF(OFFSET('Sanitation Data'!$D$28,0,10*ROW('Sanitation Data'!D14))="","",OFFSET('Sanitation Data'!$D$28,0,10*ROW('Sanitation Data'!D14)))</f>
        <v/>
      </c>
      <c r="CL20" s="367" t="str">
        <f ca="1">+IF(OFFSET('Sanitation Data'!$D$29,0,10*ROW('Sanitation Data'!D14))="","",OFFSET('Sanitation Data'!$D$29,0,10*ROW('Sanitation Data'!D14)))</f>
        <v/>
      </c>
      <c r="CM20" s="367" t="str">
        <f ca="1">+IF(OFFSET('Sanitation Data'!$D$30,0,10*ROW('Sanitation Data'!D14))="","",OFFSET('Sanitation Data'!$D$30,0,10*ROW('Sanitation Data'!D14)))</f>
        <v/>
      </c>
      <c r="CN20" s="367" t="str">
        <f ca="1">+IF(OFFSET('Sanitation Data'!$D$31,0,10*ROW('Sanitation Data'!D14))="","",OFFSET('Sanitation Data'!$D$31,0,10*ROW('Sanitation Data'!D14)))</f>
        <v/>
      </c>
      <c r="CO20" s="367" t="str">
        <f ca="1">+IF(OFFSET('Sanitation Data'!$D$32,0,10*ROW('Sanitation Data'!D14))="","",OFFSET('Sanitation Data'!$D$32,0,10*ROW('Sanitation Data'!D14)))</f>
        <v/>
      </c>
      <c r="CP20" s="367" t="str">
        <f ca="1">+IF(OFFSET('Sanitation Data'!$E$28,0,10*ROW('Sanitation Data'!E14))="","",OFFSET('Sanitation Data'!$E$28,0,10*ROW('Sanitation Data'!E14)))</f>
        <v/>
      </c>
      <c r="CQ20" s="367" t="str">
        <f ca="1">+IF(OFFSET('Sanitation Data'!$E$29,0,10*ROW('Sanitation Data'!E14))="","",OFFSET('Sanitation Data'!$E$29,0,10*ROW('Sanitation Data'!E14)))</f>
        <v/>
      </c>
      <c r="CR20" s="367" t="str">
        <f ca="1">+IF(OFFSET('Sanitation Data'!$E$30,0,10*ROW('Sanitation Data'!E14))="","",OFFSET('Sanitation Data'!$E$30,0,10*ROW('Sanitation Data'!E14)))</f>
        <v/>
      </c>
      <c r="CS20" s="367" t="str">
        <f ca="1">+IF(OFFSET('Sanitation Data'!$E$31,0,10*ROW('Sanitation Data'!E14))="","",OFFSET('Sanitation Data'!$E$31,0,10*ROW('Sanitation Data'!E14)))</f>
        <v/>
      </c>
      <c r="CT20" s="367" t="str">
        <f ca="1">+IF(OFFSET('Sanitation Data'!$E$32,0,10*ROW('Sanitation Data'!E14))="","",OFFSET('Sanitation Data'!$E$32,0,10*ROW('Sanitation Data'!E14)))</f>
        <v/>
      </c>
      <c r="CU20" s="367" t="str">
        <f ca="1">+IF(OFFSET('Sanitation Data'!$F$28,0,10*ROW('Sanitation Data'!F14))="","",OFFSET('Sanitation Data'!$F$28,0,10*ROW('Sanitation Data'!F14)))</f>
        <v/>
      </c>
      <c r="CV20" s="367" t="str">
        <f ca="1">+IF(OFFSET('Sanitation Data'!$F$29,0,10*ROW('Sanitation Data'!F14))="","",OFFSET('Sanitation Data'!$F$29,0,10*ROW('Sanitation Data'!F14)))</f>
        <v/>
      </c>
      <c r="CW20" s="367" t="str">
        <f ca="1">+IF(OFFSET('Sanitation Data'!$F$30,0,10*ROW('Sanitation Data'!F14))="","",OFFSET('Sanitation Data'!$F$30,0,10*ROW('Sanitation Data'!F14)))</f>
        <v/>
      </c>
      <c r="CX20" s="367" t="str">
        <f ca="1">+IF(OFFSET('Sanitation Data'!$F$31,0,10*ROW('Sanitation Data'!F14))="","",OFFSET('Sanitation Data'!$F$31,0,10*ROW('Sanitation Data'!F14)))</f>
        <v/>
      </c>
      <c r="CY20" s="367" t="str">
        <f ca="1">+IF(OFFSET('Sanitation Data'!$F$32,0,10*ROW('Sanitation Data'!F14))="","",OFFSET('Sanitation Data'!$F$32,0,10*ROW('Sanitation Data'!F14)))</f>
        <v/>
      </c>
      <c r="CZ20" s="367" t="str">
        <f ca="1">+IF(OFFSET('Sanitation Data'!$G$28,0,10*ROW('Sanitation Data'!G14))="","",OFFSET('Sanitation Data'!$G$28,0,10*ROW('Sanitation Data'!G14)))</f>
        <v/>
      </c>
      <c r="DA20" s="367" t="str">
        <f ca="1">+IF(OFFSET('Sanitation Data'!$G$29,0,10*ROW('Sanitation Data'!G14))="","",OFFSET('Sanitation Data'!$G$29,0,10*ROW('Sanitation Data'!G14)))</f>
        <v/>
      </c>
      <c r="DB20" s="367" t="str">
        <f ca="1">+IF(OFFSET('Sanitation Data'!$G$30,0,10*ROW('Sanitation Data'!G14))="","",OFFSET('Sanitation Data'!$G$30,0,10*ROW('Sanitation Data'!G14)))</f>
        <v/>
      </c>
      <c r="DC20" s="367" t="str">
        <f ca="1">+IF(OFFSET('Sanitation Data'!$G$31,0,10*ROW('Sanitation Data'!G14))="","",OFFSET('Sanitation Data'!$G$31,0,10*ROW('Sanitation Data'!G14)))</f>
        <v/>
      </c>
      <c r="DD20" s="367" t="str">
        <f ca="1">+IF(OFFSET('Sanitation Data'!$G$32,0,10*ROW('Sanitation Data'!G14))="","",OFFSET('Sanitation Data'!$G$32,0,10*ROW('Sanitation Data'!G14)))</f>
        <v/>
      </c>
      <c r="DE20" s="367" t="str">
        <f ca="1">+IF(OFFSET('Sanitation Data'!$H$28,0,10*ROW('Sanitation Data'!H14))="","",OFFSET('Sanitation Data'!$H$28,0,10*ROW('Sanitation Data'!H14)))</f>
        <v/>
      </c>
      <c r="DF20" s="367" t="str">
        <f ca="1">+IF(OFFSET('Sanitation Data'!$H$29,0,10*ROW('Sanitation Data'!H14))="","",OFFSET('Sanitation Data'!$H$29,0,10*ROW('Sanitation Data'!H14)))</f>
        <v/>
      </c>
      <c r="DG20" s="367" t="str">
        <f ca="1">+IF(OFFSET('Sanitation Data'!$H$30,0,10*ROW('Sanitation Data'!H14))="","",OFFSET('Sanitation Data'!$H$30,0,10*ROW('Sanitation Data'!H14)))</f>
        <v/>
      </c>
      <c r="DH20" s="367" t="str">
        <f ca="1">+IF(OFFSET('Sanitation Data'!$H$31,0,10*ROW('Sanitation Data'!H14))="","",OFFSET('Sanitation Data'!$H$31,0,10*ROW('Sanitation Data'!H14)))</f>
        <v/>
      </c>
      <c r="DI20" s="367" t="str">
        <f ca="1">+IF(OFFSET('Sanitation Data'!$H$32,0,10*ROW('Sanitation Data'!H14))="","",OFFSET('Sanitation Data'!$H$32,0,10*ROW('Sanitation Data'!H14)))</f>
        <v/>
      </c>
      <c r="DJ20" s="367" t="str">
        <f ca="1">+IF(OFFSET('Sanitation Data'!$I$28,0,10*ROW('Sanitation Data'!I14))="","",OFFSET('Sanitation Data'!$I$28,0,10*ROW('Sanitation Data'!I14)))</f>
        <v/>
      </c>
      <c r="DK20" s="367" t="str">
        <f ca="1">+IF(OFFSET('Sanitation Data'!$I$29,0,10*ROW('Sanitation Data'!I14))="","",OFFSET('Sanitation Data'!$I$29,0,10*ROW('Sanitation Data'!I14)))</f>
        <v/>
      </c>
      <c r="DL20" s="367" t="str">
        <f ca="1">+IF(OFFSET('Sanitation Data'!$I$30,0,10*ROW('Sanitation Data'!I14))="","",OFFSET('Sanitation Data'!$I$30,0,10*ROW('Sanitation Data'!I14)))</f>
        <v/>
      </c>
      <c r="DM20" s="367" t="str">
        <f ca="1">+IF(OFFSET('Sanitation Data'!$I$31,0,10*ROW('Sanitation Data'!I14))="","",OFFSET('Sanitation Data'!$I$31,0,10*ROW('Sanitation Data'!I14)))</f>
        <v/>
      </c>
      <c r="DN20" s="367" t="str">
        <f ca="1">+IF(OFFSET('Sanitation Data'!$I$32,0,10*ROW('Sanitation Data'!I14))="","",OFFSET('Sanitation Data'!$I$32,0,10*ROW('Sanitation Data'!I14)))</f>
        <v/>
      </c>
      <c r="DO20" s="367" t="str">
        <f ca="1">+IF(OFFSET('Hygiene Data'!$D$11,0,10*ROW('Hygiene Data'!D14))="","",OFFSET('Hygiene Data'!$D$11,0,10*ROW('Hygiene Data'!D14)))</f>
        <v/>
      </c>
      <c r="DP20" s="367" t="str">
        <f ca="1">+IF(OFFSET('Hygiene Data'!$D$12,0,10*ROW('Hygiene Data'!D14))="","",OFFSET('Hygiene Data'!$D$12,0,10*ROW('Hygiene Data'!D14)))</f>
        <v/>
      </c>
      <c r="DQ20" s="367" t="str">
        <f ca="1">+IF(OFFSET('Hygiene Data'!$D$13,0,10*ROW('Hygiene Data'!D14))="","",OFFSET('Hygiene Data'!$D$13,0,10*ROW('Hygiene Data'!D14)))</f>
        <v/>
      </c>
      <c r="DR20" s="367" t="str">
        <f ca="1">+IF(OFFSET('Hygiene Data'!$E$11,0,10*ROW('Hygiene Data'!E14))="","",OFFSET('Hygiene Data'!$E$11,0,10*ROW('Hygiene Data'!E14)))</f>
        <v/>
      </c>
      <c r="DS20" s="367" t="str">
        <f ca="1">+IF(OFFSET('Hygiene Data'!$E$12,0,10*ROW('Hygiene Data'!E14))="","",OFFSET('Hygiene Data'!$E$12,0,10*ROW('Hygiene Data'!E14)))</f>
        <v/>
      </c>
      <c r="DT20" s="367" t="str">
        <f ca="1">+IF(OFFSET('Hygiene Data'!$E$13,0,10*ROW('Hygiene Data'!E14))="","",OFFSET('Hygiene Data'!$E$13,0,10*ROW('Hygiene Data'!E14)))</f>
        <v/>
      </c>
      <c r="DU20" s="367" t="str">
        <f ca="1">+IF(OFFSET('Hygiene Data'!$F$11,0,10*ROW('Hygiene Data'!F14))="","",OFFSET('Hygiene Data'!$F$11,0,10*ROW('Hygiene Data'!F14)))</f>
        <v/>
      </c>
      <c r="DV20" s="367" t="str">
        <f ca="1">+IF(OFFSET('Hygiene Data'!$F$12,0,10*ROW('Hygiene Data'!F14))="","",OFFSET('Hygiene Data'!$F$12,0,10*ROW('Hygiene Data'!F14)))</f>
        <v/>
      </c>
      <c r="DW20" s="367" t="str">
        <f ca="1">+IF(OFFSET('Hygiene Data'!$F$13,0,10*ROW('Hygiene Data'!F14))="","",OFFSET('Hygiene Data'!$F$13,0,10*ROW('Hygiene Data'!F14)))</f>
        <v/>
      </c>
      <c r="DX20" s="367" t="str">
        <f ca="1">+IF(OFFSET('Hygiene Data'!$G$11,0,10*ROW('Hygiene Data'!G14))="","",OFFSET('Hygiene Data'!$G$11,0,10*ROW('Hygiene Data'!G14)))</f>
        <v/>
      </c>
      <c r="DY20" s="367" t="str">
        <f ca="1">+IF(OFFSET('Hygiene Data'!$G$12,0,10*ROW('Hygiene Data'!G14))="","",OFFSET('Hygiene Data'!$G$12,0,10*ROW('Hygiene Data'!G14)))</f>
        <v/>
      </c>
      <c r="DZ20" s="367" t="str">
        <f ca="1">+IF(OFFSET('Hygiene Data'!$G$13,0,10*ROW('Hygiene Data'!G14))="","",OFFSET('Hygiene Data'!$G$13,0,10*ROW('Hygiene Data'!G14)))</f>
        <v/>
      </c>
      <c r="EA20" s="367" t="str">
        <f ca="1">+IF(OFFSET('Hygiene Data'!$H$11,0,10*ROW('Hygiene Data'!H14))="","",OFFSET('Hygiene Data'!$H$11,0,10*ROW('Hygiene Data'!H14)))</f>
        <v/>
      </c>
      <c r="EB20" s="367" t="str">
        <f ca="1">+IF(OFFSET('Hygiene Data'!$H$12,0,10*ROW('Hygiene Data'!H14))="","",OFFSET('Hygiene Data'!$H$12,0,10*ROW('Hygiene Data'!H14)))</f>
        <v/>
      </c>
      <c r="EC20" s="367" t="str">
        <f ca="1">+IF(OFFSET('Hygiene Data'!$H$13,0,10*ROW('Hygiene Data'!H14))="","",OFFSET('Hygiene Data'!$H$13,0,10*ROW('Hygiene Data'!H14)))</f>
        <v/>
      </c>
      <c r="ED20" s="367" t="str">
        <f ca="1">+IF(OFFSET('Hygiene Data'!$I$11,0,10*ROW('Hygiene Data'!I14))="","",OFFSET('Hygiene Data'!$I$11,0,10*ROW('Hygiene Data'!I14)))</f>
        <v/>
      </c>
      <c r="EE20" s="367" t="str">
        <f ca="1">+IF(OFFSET('Hygiene Data'!$I$12,0,10*ROW('Hygiene Data'!I14))="","",OFFSET('Hygiene Data'!$I$12,0,10*ROW('Hygiene Data'!I14)))</f>
        <v/>
      </c>
      <c r="EF20" s="367" t="str">
        <f ca="1">+IF(OFFSET('Hygiene Data'!$I$13,0,10*ROW('Hygiene Data'!I14))="","",OFFSET('Hygiene Data'!$I$13,0,10*ROW('Hygiene Data'!I14)))</f>
        <v/>
      </c>
    </row>
    <row r="21" spans="1:136" x14ac:dyDescent="0.25">
      <c r="A21" s="476" t="str">
        <f ca="1">+IF(OFFSET('Water Data'!$B$2,0,10*ROW('Water Data'!E15))="","",OFFSET('Water Data'!$B$2,0,10*ROW('Water Data'!E15)))</f>
        <v/>
      </c>
      <c r="B21" s="476"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3" t="str">
        <f t="shared" ca="1" si="0"/>
        <v/>
      </c>
      <c r="D21" s="504"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4"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4"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4"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4"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4"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4"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4"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4"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4"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4"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4"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4"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4"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4"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4"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4"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4"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5"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5"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5"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5"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5"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5"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5"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5"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5"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5"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5"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5"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5"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5"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5"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5"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5"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5"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5"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5"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5"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5"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5"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5"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5"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5"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5"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5"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5"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5"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6"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2"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6"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6"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6"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6"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6"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6"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6"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6"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6"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6"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6"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6"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6"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6"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6"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6"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7" t="str">
        <f ca="1">+IF(OFFSET('Water Data'!$D$27,0,10*ROW('Water Data'!D15))="","",OFFSET('Water Data'!$D$27,0,10*ROW('Water Data'!D15)))</f>
        <v/>
      </c>
      <c r="BT21" s="367" t="str">
        <f ca="1">+IF(OFFSET('Water Data'!$D$28,0,10*ROW('Water Data'!D15))="","",OFFSET('Water Data'!$D$28,0,10*ROW('Water Data'!D15)))</f>
        <v/>
      </c>
      <c r="BU21" s="367" t="str">
        <f ca="1">+IF(OFFSET('Water Data'!$D$29,0,10*ROW('Water Data'!D15))="","",OFFSET('Water Data'!$D$29,0,10*ROW('Water Data'!D15)))</f>
        <v/>
      </c>
      <c r="BV21" s="367" t="str">
        <f ca="1">+IF(OFFSET('Water Data'!$E$27,0,10*ROW('Water Data'!E15))="","",OFFSET('Water Data'!$E$27,0,10*ROW('Water Data'!E15)))</f>
        <v/>
      </c>
      <c r="BW21" s="367" t="str">
        <f ca="1">+IF(OFFSET('Water Data'!$E$28,0,10*ROW('Water Data'!E15))="","",OFFSET('Water Data'!$E$28,0,10*ROW('Water Data'!E15)))</f>
        <v/>
      </c>
      <c r="BX21" s="367" t="str">
        <f ca="1">+IF(OFFSET('Water Data'!$E$29,0,10*ROW('Water Data'!E15))="","",OFFSET('Water Data'!$E$29,0,10*ROW('Water Data'!E15)))</f>
        <v/>
      </c>
      <c r="BY21" s="367" t="str">
        <f ca="1">+IF(OFFSET('Water Data'!$F$27,0,10*ROW('Water Data'!F15))="","",OFFSET('Water Data'!$F$27,0,10*ROW('Water Data'!F15)))</f>
        <v/>
      </c>
      <c r="BZ21" s="367" t="str">
        <f ca="1">+IF(OFFSET('Water Data'!$F$28,0,10*ROW('Water Data'!F15))="","",OFFSET('Water Data'!$F$28,0,10*ROW('Water Data'!F15)))</f>
        <v/>
      </c>
      <c r="CA21" s="367" t="str">
        <f ca="1">+IF(OFFSET('Water Data'!$F$29,0,10*ROW('Water Data'!F15))="","",OFFSET('Water Data'!$F$29,0,10*ROW('Water Data'!F15)))</f>
        <v/>
      </c>
      <c r="CB21" s="367" t="str">
        <f ca="1">+IF(OFFSET('Water Data'!$G$27,0,10*ROW('Water Data'!G15))="","",OFFSET('Water Data'!$G$27,0,10*ROW('Water Data'!G15)))</f>
        <v/>
      </c>
      <c r="CC21" s="367" t="str">
        <f ca="1">+IF(OFFSET('Water Data'!$G$28,0,10*ROW('Water Data'!G15))="","",OFFSET('Water Data'!$G$28,0,10*ROW('Water Data'!G15)))</f>
        <v/>
      </c>
      <c r="CD21" s="367" t="str">
        <f ca="1">+IF(OFFSET('Water Data'!$G$29,0,10*ROW('Water Data'!G15))="","",OFFSET('Water Data'!$G$29,0,10*ROW('Water Data'!G15)))</f>
        <v/>
      </c>
      <c r="CE21" s="367" t="str">
        <f ca="1">+IF(OFFSET('Water Data'!$H$27,0,10*ROW('Water Data'!H15))="","",OFFSET('Water Data'!$H$27,0,10*ROW('Water Data'!H15)))</f>
        <v/>
      </c>
      <c r="CF21" s="367" t="str">
        <f ca="1">+IF(OFFSET('Water Data'!$H$28,0,10*ROW('Water Data'!H15))="","",OFFSET('Water Data'!$H$28,0,10*ROW('Water Data'!H15)))</f>
        <v/>
      </c>
      <c r="CG21" s="367" t="str">
        <f ca="1">+IF(OFFSET('Water Data'!$H$29,0,10*ROW('Water Data'!H15))="","",OFFSET('Water Data'!$H$29,0,10*ROW('Water Data'!H15)))</f>
        <v/>
      </c>
      <c r="CH21" s="367" t="str">
        <f ca="1">+IF(OFFSET('Water Data'!$I$27,0,10*ROW('Water Data'!I15))="","",OFFSET('Water Data'!$I$27,0,10*ROW('Water Data'!I15)))</f>
        <v/>
      </c>
      <c r="CI21" s="367" t="str">
        <f ca="1">+IF(OFFSET('Water Data'!$I$28,0,10*ROW('Water Data'!I15))="","",OFFSET('Water Data'!$I$28,0,10*ROW('Water Data'!I15)))</f>
        <v/>
      </c>
      <c r="CJ21" s="367" t="str">
        <f ca="1">+IF(OFFSET('Water Data'!$I$29,0,10*ROW('Water Data'!I15))="","",OFFSET('Water Data'!$I$29,0,10*ROW('Water Data'!I15)))</f>
        <v/>
      </c>
      <c r="CK21" s="367" t="str">
        <f ca="1">+IF(OFFSET('Sanitation Data'!$D$28,0,10*ROW('Sanitation Data'!D15))="","",OFFSET('Sanitation Data'!$D$28,0,10*ROW('Sanitation Data'!D15)))</f>
        <v/>
      </c>
      <c r="CL21" s="367" t="str">
        <f ca="1">+IF(OFFSET('Sanitation Data'!$D$29,0,10*ROW('Sanitation Data'!D15))="","",OFFSET('Sanitation Data'!$D$29,0,10*ROW('Sanitation Data'!D15)))</f>
        <v/>
      </c>
      <c r="CM21" s="367" t="str">
        <f ca="1">+IF(OFFSET('Sanitation Data'!$D$30,0,10*ROW('Sanitation Data'!D15))="","",OFFSET('Sanitation Data'!$D$30,0,10*ROW('Sanitation Data'!D15)))</f>
        <v/>
      </c>
      <c r="CN21" s="367" t="str">
        <f ca="1">+IF(OFFSET('Sanitation Data'!$D$31,0,10*ROW('Sanitation Data'!D15))="","",OFFSET('Sanitation Data'!$D$31,0,10*ROW('Sanitation Data'!D15)))</f>
        <v/>
      </c>
      <c r="CO21" s="367" t="str">
        <f ca="1">+IF(OFFSET('Sanitation Data'!$D$32,0,10*ROW('Sanitation Data'!D15))="","",OFFSET('Sanitation Data'!$D$32,0,10*ROW('Sanitation Data'!D15)))</f>
        <v/>
      </c>
      <c r="CP21" s="367" t="str">
        <f ca="1">+IF(OFFSET('Sanitation Data'!$E$28,0,10*ROW('Sanitation Data'!E15))="","",OFFSET('Sanitation Data'!$E$28,0,10*ROW('Sanitation Data'!E15)))</f>
        <v/>
      </c>
      <c r="CQ21" s="367" t="str">
        <f ca="1">+IF(OFFSET('Sanitation Data'!$E$29,0,10*ROW('Sanitation Data'!E15))="","",OFFSET('Sanitation Data'!$E$29,0,10*ROW('Sanitation Data'!E15)))</f>
        <v/>
      </c>
      <c r="CR21" s="367" t="str">
        <f ca="1">+IF(OFFSET('Sanitation Data'!$E$30,0,10*ROW('Sanitation Data'!E15))="","",OFFSET('Sanitation Data'!$E$30,0,10*ROW('Sanitation Data'!E15)))</f>
        <v/>
      </c>
      <c r="CS21" s="367" t="str">
        <f ca="1">+IF(OFFSET('Sanitation Data'!$E$31,0,10*ROW('Sanitation Data'!E15))="","",OFFSET('Sanitation Data'!$E$31,0,10*ROW('Sanitation Data'!E15)))</f>
        <v/>
      </c>
      <c r="CT21" s="367" t="str">
        <f ca="1">+IF(OFFSET('Sanitation Data'!$E$32,0,10*ROW('Sanitation Data'!E15))="","",OFFSET('Sanitation Data'!$E$32,0,10*ROW('Sanitation Data'!E15)))</f>
        <v/>
      </c>
      <c r="CU21" s="367" t="str">
        <f ca="1">+IF(OFFSET('Sanitation Data'!$F$28,0,10*ROW('Sanitation Data'!F15))="","",OFFSET('Sanitation Data'!$F$28,0,10*ROW('Sanitation Data'!F15)))</f>
        <v/>
      </c>
      <c r="CV21" s="367" t="str">
        <f ca="1">+IF(OFFSET('Sanitation Data'!$F$29,0,10*ROW('Sanitation Data'!F15))="","",OFFSET('Sanitation Data'!$F$29,0,10*ROW('Sanitation Data'!F15)))</f>
        <v/>
      </c>
      <c r="CW21" s="367" t="str">
        <f ca="1">+IF(OFFSET('Sanitation Data'!$F$30,0,10*ROW('Sanitation Data'!F15))="","",OFFSET('Sanitation Data'!$F$30,0,10*ROW('Sanitation Data'!F15)))</f>
        <v/>
      </c>
      <c r="CX21" s="367" t="str">
        <f ca="1">+IF(OFFSET('Sanitation Data'!$F$31,0,10*ROW('Sanitation Data'!F15))="","",OFFSET('Sanitation Data'!$F$31,0,10*ROW('Sanitation Data'!F15)))</f>
        <v/>
      </c>
      <c r="CY21" s="367" t="str">
        <f ca="1">+IF(OFFSET('Sanitation Data'!$F$32,0,10*ROW('Sanitation Data'!F15))="","",OFFSET('Sanitation Data'!$F$32,0,10*ROW('Sanitation Data'!F15)))</f>
        <v/>
      </c>
      <c r="CZ21" s="367" t="str">
        <f ca="1">+IF(OFFSET('Sanitation Data'!$G$28,0,10*ROW('Sanitation Data'!G15))="","",OFFSET('Sanitation Data'!$G$28,0,10*ROW('Sanitation Data'!G15)))</f>
        <v/>
      </c>
      <c r="DA21" s="367" t="str">
        <f ca="1">+IF(OFFSET('Sanitation Data'!$G$29,0,10*ROW('Sanitation Data'!G15))="","",OFFSET('Sanitation Data'!$G$29,0,10*ROW('Sanitation Data'!G15)))</f>
        <v/>
      </c>
      <c r="DB21" s="367" t="str">
        <f ca="1">+IF(OFFSET('Sanitation Data'!$G$30,0,10*ROW('Sanitation Data'!G15))="","",OFFSET('Sanitation Data'!$G$30,0,10*ROW('Sanitation Data'!G15)))</f>
        <v/>
      </c>
      <c r="DC21" s="367" t="str">
        <f ca="1">+IF(OFFSET('Sanitation Data'!$G$31,0,10*ROW('Sanitation Data'!G15))="","",OFFSET('Sanitation Data'!$G$31,0,10*ROW('Sanitation Data'!G15)))</f>
        <v/>
      </c>
      <c r="DD21" s="367" t="str">
        <f ca="1">+IF(OFFSET('Sanitation Data'!$G$32,0,10*ROW('Sanitation Data'!G15))="","",OFFSET('Sanitation Data'!$G$32,0,10*ROW('Sanitation Data'!G15)))</f>
        <v/>
      </c>
      <c r="DE21" s="367" t="str">
        <f ca="1">+IF(OFFSET('Sanitation Data'!$H$28,0,10*ROW('Sanitation Data'!H15))="","",OFFSET('Sanitation Data'!$H$28,0,10*ROW('Sanitation Data'!H15)))</f>
        <v/>
      </c>
      <c r="DF21" s="367" t="str">
        <f ca="1">+IF(OFFSET('Sanitation Data'!$H$29,0,10*ROW('Sanitation Data'!H15))="","",OFFSET('Sanitation Data'!$H$29,0,10*ROW('Sanitation Data'!H15)))</f>
        <v/>
      </c>
      <c r="DG21" s="367" t="str">
        <f ca="1">+IF(OFFSET('Sanitation Data'!$H$30,0,10*ROW('Sanitation Data'!H15))="","",OFFSET('Sanitation Data'!$H$30,0,10*ROW('Sanitation Data'!H15)))</f>
        <v/>
      </c>
      <c r="DH21" s="367" t="str">
        <f ca="1">+IF(OFFSET('Sanitation Data'!$H$31,0,10*ROW('Sanitation Data'!H15))="","",OFFSET('Sanitation Data'!$H$31,0,10*ROW('Sanitation Data'!H15)))</f>
        <v/>
      </c>
      <c r="DI21" s="367" t="str">
        <f ca="1">+IF(OFFSET('Sanitation Data'!$H$32,0,10*ROW('Sanitation Data'!H15))="","",OFFSET('Sanitation Data'!$H$32,0,10*ROW('Sanitation Data'!H15)))</f>
        <v/>
      </c>
      <c r="DJ21" s="367" t="str">
        <f ca="1">+IF(OFFSET('Sanitation Data'!$I$28,0,10*ROW('Sanitation Data'!I15))="","",OFFSET('Sanitation Data'!$I$28,0,10*ROW('Sanitation Data'!I15)))</f>
        <v/>
      </c>
      <c r="DK21" s="367" t="str">
        <f ca="1">+IF(OFFSET('Sanitation Data'!$I$29,0,10*ROW('Sanitation Data'!I15))="","",OFFSET('Sanitation Data'!$I$29,0,10*ROW('Sanitation Data'!I15)))</f>
        <v/>
      </c>
      <c r="DL21" s="367" t="str">
        <f ca="1">+IF(OFFSET('Sanitation Data'!$I$30,0,10*ROW('Sanitation Data'!I15))="","",OFFSET('Sanitation Data'!$I$30,0,10*ROW('Sanitation Data'!I15)))</f>
        <v/>
      </c>
      <c r="DM21" s="367" t="str">
        <f ca="1">+IF(OFFSET('Sanitation Data'!$I$31,0,10*ROW('Sanitation Data'!I15))="","",OFFSET('Sanitation Data'!$I$31,0,10*ROW('Sanitation Data'!I15)))</f>
        <v/>
      </c>
      <c r="DN21" s="367" t="str">
        <f ca="1">+IF(OFFSET('Sanitation Data'!$I$32,0,10*ROW('Sanitation Data'!I15))="","",OFFSET('Sanitation Data'!$I$32,0,10*ROW('Sanitation Data'!I15)))</f>
        <v/>
      </c>
      <c r="DO21" s="367" t="str">
        <f ca="1">+IF(OFFSET('Hygiene Data'!$D$11,0,10*ROW('Hygiene Data'!D15))="","",OFFSET('Hygiene Data'!$D$11,0,10*ROW('Hygiene Data'!D15)))</f>
        <v/>
      </c>
      <c r="DP21" s="367" t="str">
        <f ca="1">+IF(OFFSET('Hygiene Data'!$D$12,0,10*ROW('Hygiene Data'!D15))="","",OFFSET('Hygiene Data'!$D$12,0,10*ROW('Hygiene Data'!D15)))</f>
        <v/>
      </c>
      <c r="DQ21" s="367" t="str">
        <f ca="1">+IF(OFFSET('Hygiene Data'!$D$13,0,10*ROW('Hygiene Data'!D15))="","",OFFSET('Hygiene Data'!$D$13,0,10*ROW('Hygiene Data'!D15)))</f>
        <v/>
      </c>
      <c r="DR21" s="367" t="str">
        <f ca="1">+IF(OFFSET('Hygiene Data'!$E$11,0,10*ROW('Hygiene Data'!E15))="","",OFFSET('Hygiene Data'!$E$11,0,10*ROW('Hygiene Data'!E15)))</f>
        <v/>
      </c>
      <c r="DS21" s="367" t="str">
        <f ca="1">+IF(OFFSET('Hygiene Data'!$E$12,0,10*ROW('Hygiene Data'!E15))="","",OFFSET('Hygiene Data'!$E$12,0,10*ROW('Hygiene Data'!E15)))</f>
        <v/>
      </c>
      <c r="DT21" s="367" t="str">
        <f ca="1">+IF(OFFSET('Hygiene Data'!$E$13,0,10*ROW('Hygiene Data'!E15))="","",OFFSET('Hygiene Data'!$E$13,0,10*ROW('Hygiene Data'!E15)))</f>
        <v/>
      </c>
      <c r="DU21" s="367" t="str">
        <f ca="1">+IF(OFFSET('Hygiene Data'!$F$11,0,10*ROW('Hygiene Data'!F15))="","",OFFSET('Hygiene Data'!$F$11,0,10*ROW('Hygiene Data'!F15)))</f>
        <v/>
      </c>
      <c r="DV21" s="367" t="str">
        <f ca="1">+IF(OFFSET('Hygiene Data'!$F$12,0,10*ROW('Hygiene Data'!F15))="","",OFFSET('Hygiene Data'!$F$12,0,10*ROW('Hygiene Data'!F15)))</f>
        <v/>
      </c>
      <c r="DW21" s="367" t="str">
        <f ca="1">+IF(OFFSET('Hygiene Data'!$F$13,0,10*ROW('Hygiene Data'!F15))="","",OFFSET('Hygiene Data'!$F$13,0,10*ROW('Hygiene Data'!F15)))</f>
        <v/>
      </c>
      <c r="DX21" s="367" t="str">
        <f ca="1">+IF(OFFSET('Hygiene Data'!$G$11,0,10*ROW('Hygiene Data'!G15))="","",OFFSET('Hygiene Data'!$G$11,0,10*ROW('Hygiene Data'!G15)))</f>
        <v/>
      </c>
      <c r="DY21" s="367" t="str">
        <f ca="1">+IF(OFFSET('Hygiene Data'!$G$12,0,10*ROW('Hygiene Data'!G15))="","",OFFSET('Hygiene Data'!$G$12,0,10*ROW('Hygiene Data'!G15)))</f>
        <v/>
      </c>
      <c r="DZ21" s="367" t="str">
        <f ca="1">+IF(OFFSET('Hygiene Data'!$G$13,0,10*ROW('Hygiene Data'!G15))="","",OFFSET('Hygiene Data'!$G$13,0,10*ROW('Hygiene Data'!G15)))</f>
        <v/>
      </c>
      <c r="EA21" s="367" t="str">
        <f ca="1">+IF(OFFSET('Hygiene Data'!$H$11,0,10*ROW('Hygiene Data'!H15))="","",OFFSET('Hygiene Data'!$H$11,0,10*ROW('Hygiene Data'!H15)))</f>
        <v/>
      </c>
      <c r="EB21" s="367" t="str">
        <f ca="1">+IF(OFFSET('Hygiene Data'!$H$12,0,10*ROW('Hygiene Data'!H15))="","",OFFSET('Hygiene Data'!$H$12,0,10*ROW('Hygiene Data'!H15)))</f>
        <v/>
      </c>
      <c r="EC21" s="367" t="str">
        <f ca="1">+IF(OFFSET('Hygiene Data'!$H$13,0,10*ROW('Hygiene Data'!H15))="","",OFFSET('Hygiene Data'!$H$13,0,10*ROW('Hygiene Data'!H15)))</f>
        <v/>
      </c>
      <c r="ED21" s="367" t="str">
        <f ca="1">+IF(OFFSET('Hygiene Data'!$I$11,0,10*ROW('Hygiene Data'!I15))="","",OFFSET('Hygiene Data'!$I$11,0,10*ROW('Hygiene Data'!I15)))</f>
        <v/>
      </c>
      <c r="EE21" s="367" t="str">
        <f ca="1">+IF(OFFSET('Hygiene Data'!$I$12,0,10*ROW('Hygiene Data'!I15))="","",OFFSET('Hygiene Data'!$I$12,0,10*ROW('Hygiene Data'!I15)))</f>
        <v/>
      </c>
      <c r="EF21" s="367" t="str">
        <f ca="1">+IF(OFFSET('Hygiene Data'!$I$13,0,10*ROW('Hygiene Data'!I15))="","",OFFSET('Hygiene Data'!$I$13,0,10*ROW('Hygiene Data'!I15)))</f>
        <v/>
      </c>
    </row>
    <row r="22" spans="1:136" x14ac:dyDescent="0.25">
      <c r="A22" s="476" t="str">
        <f ca="1">+IF(OFFSET('Water Data'!$B$2,0,10*ROW('Water Data'!E16))="","",OFFSET('Water Data'!$B$2,0,10*ROW('Water Data'!E16)))</f>
        <v/>
      </c>
      <c r="B22" s="476"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3" t="str">
        <f t="shared" ca="1" si="0"/>
        <v/>
      </c>
      <c r="D22" s="504"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4"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4"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4"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4"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4"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4"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4"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4"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4"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4"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4"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4"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4"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4"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4"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4"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4"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5"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5"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5"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5"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5"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5"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5"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5"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5"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5"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5"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5"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5"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5"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5"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5"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5"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5"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5"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5"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5"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5"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5"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5"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5"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5"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5"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5"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5"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5"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6"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2"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6"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6"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6"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6"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6"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6"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6"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6"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6"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6"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6"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6"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6"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6"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6"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6"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7" t="str">
        <f ca="1">+IF(OFFSET('Water Data'!$D$27,0,10*ROW('Water Data'!D16))="","",OFFSET('Water Data'!$D$27,0,10*ROW('Water Data'!D16)))</f>
        <v/>
      </c>
      <c r="BT22" s="367" t="str">
        <f ca="1">+IF(OFFSET('Water Data'!$D$28,0,10*ROW('Water Data'!D16))="","",OFFSET('Water Data'!$D$28,0,10*ROW('Water Data'!D16)))</f>
        <v/>
      </c>
      <c r="BU22" s="367" t="str">
        <f ca="1">+IF(OFFSET('Water Data'!$D$29,0,10*ROW('Water Data'!D16))="","",OFFSET('Water Data'!$D$29,0,10*ROW('Water Data'!D16)))</f>
        <v/>
      </c>
      <c r="BV22" s="367" t="str">
        <f ca="1">+IF(OFFSET('Water Data'!$E$27,0,10*ROW('Water Data'!E16))="","",OFFSET('Water Data'!$E$27,0,10*ROW('Water Data'!E16)))</f>
        <v/>
      </c>
      <c r="BW22" s="367" t="str">
        <f ca="1">+IF(OFFSET('Water Data'!$E$28,0,10*ROW('Water Data'!E16))="","",OFFSET('Water Data'!$E$28,0,10*ROW('Water Data'!E16)))</f>
        <v/>
      </c>
      <c r="BX22" s="367" t="str">
        <f ca="1">+IF(OFFSET('Water Data'!$E$29,0,10*ROW('Water Data'!E16))="","",OFFSET('Water Data'!$E$29,0,10*ROW('Water Data'!E16)))</f>
        <v/>
      </c>
      <c r="BY22" s="367" t="str">
        <f ca="1">+IF(OFFSET('Water Data'!$F$27,0,10*ROW('Water Data'!F16))="","",OFFSET('Water Data'!$F$27,0,10*ROW('Water Data'!F16)))</f>
        <v/>
      </c>
      <c r="BZ22" s="367" t="str">
        <f ca="1">+IF(OFFSET('Water Data'!$F$28,0,10*ROW('Water Data'!F16))="","",OFFSET('Water Data'!$F$28,0,10*ROW('Water Data'!F16)))</f>
        <v/>
      </c>
      <c r="CA22" s="367" t="str">
        <f ca="1">+IF(OFFSET('Water Data'!$F$29,0,10*ROW('Water Data'!F16))="","",OFFSET('Water Data'!$F$29,0,10*ROW('Water Data'!F16)))</f>
        <v/>
      </c>
      <c r="CB22" s="367" t="str">
        <f ca="1">+IF(OFFSET('Water Data'!$G$27,0,10*ROW('Water Data'!G16))="","",OFFSET('Water Data'!$G$27,0,10*ROW('Water Data'!G16)))</f>
        <v/>
      </c>
      <c r="CC22" s="367" t="str">
        <f ca="1">+IF(OFFSET('Water Data'!$G$28,0,10*ROW('Water Data'!G16))="","",OFFSET('Water Data'!$G$28,0,10*ROW('Water Data'!G16)))</f>
        <v/>
      </c>
      <c r="CD22" s="367" t="str">
        <f ca="1">+IF(OFFSET('Water Data'!$G$29,0,10*ROW('Water Data'!G16))="","",OFFSET('Water Data'!$G$29,0,10*ROW('Water Data'!G16)))</f>
        <v/>
      </c>
      <c r="CE22" s="367" t="str">
        <f ca="1">+IF(OFFSET('Water Data'!$H$27,0,10*ROW('Water Data'!H16))="","",OFFSET('Water Data'!$H$27,0,10*ROW('Water Data'!H16)))</f>
        <v/>
      </c>
      <c r="CF22" s="367" t="str">
        <f ca="1">+IF(OFFSET('Water Data'!$H$28,0,10*ROW('Water Data'!H16))="","",OFFSET('Water Data'!$H$28,0,10*ROW('Water Data'!H16)))</f>
        <v/>
      </c>
      <c r="CG22" s="367" t="str">
        <f ca="1">+IF(OFFSET('Water Data'!$H$29,0,10*ROW('Water Data'!H16))="","",OFFSET('Water Data'!$H$29,0,10*ROW('Water Data'!H16)))</f>
        <v/>
      </c>
      <c r="CH22" s="367" t="str">
        <f ca="1">+IF(OFFSET('Water Data'!$I$27,0,10*ROW('Water Data'!I16))="","",OFFSET('Water Data'!$I$27,0,10*ROW('Water Data'!I16)))</f>
        <v/>
      </c>
      <c r="CI22" s="367" t="str">
        <f ca="1">+IF(OFFSET('Water Data'!$I$28,0,10*ROW('Water Data'!I16))="","",OFFSET('Water Data'!$I$28,0,10*ROW('Water Data'!I16)))</f>
        <v/>
      </c>
      <c r="CJ22" s="367" t="str">
        <f ca="1">+IF(OFFSET('Water Data'!$I$29,0,10*ROW('Water Data'!I16))="","",OFFSET('Water Data'!$I$29,0,10*ROW('Water Data'!I16)))</f>
        <v/>
      </c>
      <c r="CK22" s="367" t="str">
        <f ca="1">+IF(OFFSET('Sanitation Data'!$D$28,0,10*ROW('Sanitation Data'!D16))="","",OFFSET('Sanitation Data'!$D$28,0,10*ROW('Sanitation Data'!D16)))</f>
        <v/>
      </c>
      <c r="CL22" s="367" t="str">
        <f ca="1">+IF(OFFSET('Sanitation Data'!$D$29,0,10*ROW('Sanitation Data'!D16))="","",OFFSET('Sanitation Data'!$D$29,0,10*ROW('Sanitation Data'!D16)))</f>
        <v/>
      </c>
      <c r="CM22" s="367" t="str">
        <f ca="1">+IF(OFFSET('Sanitation Data'!$D$30,0,10*ROW('Sanitation Data'!D16))="","",OFFSET('Sanitation Data'!$D$30,0,10*ROW('Sanitation Data'!D16)))</f>
        <v/>
      </c>
      <c r="CN22" s="367" t="str">
        <f ca="1">+IF(OFFSET('Sanitation Data'!$D$31,0,10*ROW('Sanitation Data'!D16))="","",OFFSET('Sanitation Data'!$D$31,0,10*ROW('Sanitation Data'!D16)))</f>
        <v/>
      </c>
      <c r="CO22" s="367" t="str">
        <f ca="1">+IF(OFFSET('Sanitation Data'!$D$32,0,10*ROW('Sanitation Data'!D16))="","",OFFSET('Sanitation Data'!$D$32,0,10*ROW('Sanitation Data'!D16)))</f>
        <v/>
      </c>
      <c r="CP22" s="367" t="str">
        <f ca="1">+IF(OFFSET('Sanitation Data'!$E$28,0,10*ROW('Sanitation Data'!E16))="","",OFFSET('Sanitation Data'!$E$28,0,10*ROW('Sanitation Data'!E16)))</f>
        <v/>
      </c>
      <c r="CQ22" s="367" t="str">
        <f ca="1">+IF(OFFSET('Sanitation Data'!$E$29,0,10*ROW('Sanitation Data'!E16))="","",OFFSET('Sanitation Data'!$E$29,0,10*ROW('Sanitation Data'!E16)))</f>
        <v/>
      </c>
      <c r="CR22" s="367" t="str">
        <f ca="1">+IF(OFFSET('Sanitation Data'!$E$30,0,10*ROW('Sanitation Data'!E16))="","",OFFSET('Sanitation Data'!$E$30,0,10*ROW('Sanitation Data'!E16)))</f>
        <v/>
      </c>
      <c r="CS22" s="367" t="str">
        <f ca="1">+IF(OFFSET('Sanitation Data'!$E$31,0,10*ROW('Sanitation Data'!E16))="","",OFFSET('Sanitation Data'!$E$31,0,10*ROW('Sanitation Data'!E16)))</f>
        <v/>
      </c>
      <c r="CT22" s="367" t="str">
        <f ca="1">+IF(OFFSET('Sanitation Data'!$E$32,0,10*ROW('Sanitation Data'!E16))="","",OFFSET('Sanitation Data'!$E$32,0,10*ROW('Sanitation Data'!E16)))</f>
        <v/>
      </c>
      <c r="CU22" s="367" t="str">
        <f ca="1">+IF(OFFSET('Sanitation Data'!$F$28,0,10*ROW('Sanitation Data'!F16))="","",OFFSET('Sanitation Data'!$F$28,0,10*ROW('Sanitation Data'!F16)))</f>
        <v/>
      </c>
      <c r="CV22" s="367" t="str">
        <f ca="1">+IF(OFFSET('Sanitation Data'!$F$29,0,10*ROW('Sanitation Data'!F16))="","",OFFSET('Sanitation Data'!$F$29,0,10*ROW('Sanitation Data'!F16)))</f>
        <v/>
      </c>
      <c r="CW22" s="367" t="str">
        <f ca="1">+IF(OFFSET('Sanitation Data'!$F$30,0,10*ROW('Sanitation Data'!F16))="","",OFFSET('Sanitation Data'!$F$30,0,10*ROW('Sanitation Data'!F16)))</f>
        <v/>
      </c>
      <c r="CX22" s="367" t="str">
        <f ca="1">+IF(OFFSET('Sanitation Data'!$F$31,0,10*ROW('Sanitation Data'!F16))="","",OFFSET('Sanitation Data'!$F$31,0,10*ROW('Sanitation Data'!F16)))</f>
        <v/>
      </c>
      <c r="CY22" s="367" t="str">
        <f ca="1">+IF(OFFSET('Sanitation Data'!$F$32,0,10*ROW('Sanitation Data'!F16))="","",OFFSET('Sanitation Data'!$F$32,0,10*ROW('Sanitation Data'!F16)))</f>
        <v/>
      </c>
      <c r="CZ22" s="367" t="str">
        <f ca="1">+IF(OFFSET('Sanitation Data'!$G$28,0,10*ROW('Sanitation Data'!G16))="","",OFFSET('Sanitation Data'!$G$28,0,10*ROW('Sanitation Data'!G16)))</f>
        <v/>
      </c>
      <c r="DA22" s="367" t="str">
        <f ca="1">+IF(OFFSET('Sanitation Data'!$G$29,0,10*ROW('Sanitation Data'!G16))="","",OFFSET('Sanitation Data'!$G$29,0,10*ROW('Sanitation Data'!G16)))</f>
        <v/>
      </c>
      <c r="DB22" s="367" t="str">
        <f ca="1">+IF(OFFSET('Sanitation Data'!$G$30,0,10*ROW('Sanitation Data'!G16))="","",OFFSET('Sanitation Data'!$G$30,0,10*ROW('Sanitation Data'!G16)))</f>
        <v/>
      </c>
      <c r="DC22" s="367" t="str">
        <f ca="1">+IF(OFFSET('Sanitation Data'!$G$31,0,10*ROW('Sanitation Data'!G16))="","",OFFSET('Sanitation Data'!$G$31,0,10*ROW('Sanitation Data'!G16)))</f>
        <v/>
      </c>
      <c r="DD22" s="367" t="str">
        <f ca="1">+IF(OFFSET('Sanitation Data'!$G$32,0,10*ROW('Sanitation Data'!G16))="","",OFFSET('Sanitation Data'!$G$32,0,10*ROW('Sanitation Data'!G16)))</f>
        <v/>
      </c>
      <c r="DE22" s="367" t="str">
        <f ca="1">+IF(OFFSET('Sanitation Data'!$H$28,0,10*ROW('Sanitation Data'!H16))="","",OFFSET('Sanitation Data'!$H$28,0,10*ROW('Sanitation Data'!H16)))</f>
        <v/>
      </c>
      <c r="DF22" s="367" t="str">
        <f ca="1">+IF(OFFSET('Sanitation Data'!$H$29,0,10*ROW('Sanitation Data'!H16))="","",OFFSET('Sanitation Data'!$H$29,0,10*ROW('Sanitation Data'!H16)))</f>
        <v/>
      </c>
      <c r="DG22" s="367" t="str">
        <f ca="1">+IF(OFFSET('Sanitation Data'!$H$30,0,10*ROW('Sanitation Data'!H16))="","",OFFSET('Sanitation Data'!$H$30,0,10*ROW('Sanitation Data'!H16)))</f>
        <v/>
      </c>
      <c r="DH22" s="367" t="str">
        <f ca="1">+IF(OFFSET('Sanitation Data'!$H$31,0,10*ROW('Sanitation Data'!H16))="","",OFFSET('Sanitation Data'!$H$31,0,10*ROW('Sanitation Data'!H16)))</f>
        <v/>
      </c>
      <c r="DI22" s="367" t="str">
        <f ca="1">+IF(OFFSET('Sanitation Data'!$H$32,0,10*ROW('Sanitation Data'!H16))="","",OFFSET('Sanitation Data'!$H$32,0,10*ROW('Sanitation Data'!H16)))</f>
        <v/>
      </c>
      <c r="DJ22" s="367" t="str">
        <f ca="1">+IF(OFFSET('Sanitation Data'!$I$28,0,10*ROW('Sanitation Data'!I16))="","",OFFSET('Sanitation Data'!$I$28,0,10*ROW('Sanitation Data'!I16)))</f>
        <v/>
      </c>
      <c r="DK22" s="367" t="str">
        <f ca="1">+IF(OFFSET('Sanitation Data'!$I$29,0,10*ROW('Sanitation Data'!I16))="","",OFFSET('Sanitation Data'!$I$29,0,10*ROW('Sanitation Data'!I16)))</f>
        <v/>
      </c>
      <c r="DL22" s="367" t="str">
        <f ca="1">+IF(OFFSET('Sanitation Data'!$I$30,0,10*ROW('Sanitation Data'!I16))="","",OFFSET('Sanitation Data'!$I$30,0,10*ROW('Sanitation Data'!I16)))</f>
        <v/>
      </c>
      <c r="DM22" s="367" t="str">
        <f ca="1">+IF(OFFSET('Sanitation Data'!$I$31,0,10*ROW('Sanitation Data'!I16))="","",OFFSET('Sanitation Data'!$I$31,0,10*ROW('Sanitation Data'!I16)))</f>
        <v/>
      </c>
      <c r="DN22" s="367" t="str">
        <f ca="1">+IF(OFFSET('Sanitation Data'!$I$32,0,10*ROW('Sanitation Data'!I16))="","",OFFSET('Sanitation Data'!$I$32,0,10*ROW('Sanitation Data'!I16)))</f>
        <v/>
      </c>
      <c r="DO22" s="367" t="str">
        <f ca="1">+IF(OFFSET('Hygiene Data'!$D$11,0,10*ROW('Hygiene Data'!D16))="","",OFFSET('Hygiene Data'!$D$11,0,10*ROW('Hygiene Data'!D16)))</f>
        <v/>
      </c>
      <c r="DP22" s="367" t="str">
        <f ca="1">+IF(OFFSET('Hygiene Data'!$D$12,0,10*ROW('Hygiene Data'!D16))="","",OFFSET('Hygiene Data'!$D$12,0,10*ROW('Hygiene Data'!D16)))</f>
        <v/>
      </c>
      <c r="DQ22" s="367" t="str">
        <f ca="1">+IF(OFFSET('Hygiene Data'!$D$13,0,10*ROW('Hygiene Data'!D16))="","",OFFSET('Hygiene Data'!$D$13,0,10*ROW('Hygiene Data'!D16)))</f>
        <v/>
      </c>
      <c r="DR22" s="367" t="str">
        <f ca="1">+IF(OFFSET('Hygiene Data'!$E$11,0,10*ROW('Hygiene Data'!E16))="","",OFFSET('Hygiene Data'!$E$11,0,10*ROW('Hygiene Data'!E16)))</f>
        <v/>
      </c>
      <c r="DS22" s="367" t="str">
        <f ca="1">+IF(OFFSET('Hygiene Data'!$E$12,0,10*ROW('Hygiene Data'!E16))="","",OFFSET('Hygiene Data'!$E$12,0,10*ROW('Hygiene Data'!E16)))</f>
        <v/>
      </c>
      <c r="DT22" s="367" t="str">
        <f ca="1">+IF(OFFSET('Hygiene Data'!$E$13,0,10*ROW('Hygiene Data'!E16))="","",OFFSET('Hygiene Data'!$E$13,0,10*ROW('Hygiene Data'!E16)))</f>
        <v/>
      </c>
      <c r="DU22" s="367" t="str">
        <f ca="1">+IF(OFFSET('Hygiene Data'!$F$11,0,10*ROW('Hygiene Data'!F16))="","",OFFSET('Hygiene Data'!$F$11,0,10*ROW('Hygiene Data'!F16)))</f>
        <v/>
      </c>
      <c r="DV22" s="367" t="str">
        <f ca="1">+IF(OFFSET('Hygiene Data'!$F$12,0,10*ROW('Hygiene Data'!F16))="","",OFFSET('Hygiene Data'!$F$12,0,10*ROW('Hygiene Data'!F16)))</f>
        <v/>
      </c>
      <c r="DW22" s="367" t="str">
        <f ca="1">+IF(OFFSET('Hygiene Data'!$F$13,0,10*ROW('Hygiene Data'!F16))="","",OFFSET('Hygiene Data'!$F$13,0,10*ROW('Hygiene Data'!F16)))</f>
        <v/>
      </c>
      <c r="DX22" s="367" t="str">
        <f ca="1">+IF(OFFSET('Hygiene Data'!$G$11,0,10*ROW('Hygiene Data'!G16))="","",OFFSET('Hygiene Data'!$G$11,0,10*ROW('Hygiene Data'!G16)))</f>
        <v/>
      </c>
      <c r="DY22" s="367" t="str">
        <f ca="1">+IF(OFFSET('Hygiene Data'!$G$12,0,10*ROW('Hygiene Data'!G16))="","",OFFSET('Hygiene Data'!$G$12,0,10*ROW('Hygiene Data'!G16)))</f>
        <v/>
      </c>
      <c r="DZ22" s="367" t="str">
        <f ca="1">+IF(OFFSET('Hygiene Data'!$G$13,0,10*ROW('Hygiene Data'!G16))="","",OFFSET('Hygiene Data'!$G$13,0,10*ROW('Hygiene Data'!G16)))</f>
        <v/>
      </c>
      <c r="EA22" s="367" t="str">
        <f ca="1">+IF(OFFSET('Hygiene Data'!$H$11,0,10*ROW('Hygiene Data'!H16))="","",OFFSET('Hygiene Data'!$H$11,0,10*ROW('Hygiene Data'!H16)))</f>
        <v/>
      </c>
      <c r="EB22" s="367" t="str">
        <f ca="1">+IF(OFFSET('Hygiene Data'!$H$12,0,10*ROW('Hygiene Data'!H16))="","",OFFSET('Hygiene Data'!$H$12,0,10*ROW('Hygiene Data'!H16)))</f>
        <v/>
      </c>
      <c r="EC22" s="367" t="str">
        <f ca="1">+IF(OFFSET('Hygiene Data'!$H$13,0,10*ROW('Hygiene Data'!H16))="","",OFFSET('Hygiene Data'!$H$13,0,10*ROW('Hygiene Data'!H16)))</f>
        <v/>
      </c>
      <c r="ED22" s="367" t="str">
        <f ca="1">+IF(OFFSET('Hygiene Data'!$I$11,0,10*ROW('Hygiene Data'!I16))="","",OFFSET('Hygiene Data'!$I$11,0,10*ROW('Hygiene Data'!I16)))</f>
        <v/>
      </c>
      <c r="EE22" s="367" t="str">
        <f ca="1">+IF(OFFSET('Hygiene Data'!$I$12,0,10*ROW('Hygiene Data'!I16))="","",OFFSET('Hygiene Data'!$I$12,0,10*ROW('Hygiene Data'!I16)))</f>
        <v/>
      </c>
      <c r="EF22" s="367" t="str">
        <f ca="1">+IF(OFFSET('Hygiene Data'!$I$13,0,10*ROW('Hygiene Data'!I16))="","",OFFSET('Hygiene Data'!$I$13,0,10*ROW('Hygiene Data'!I16)))</f>
        <v/>
      </c>
    </row>
    <row r="23" spans="1:136" x14ac:dyDescent="0.25">
      <c r="A23" s="476" t="str">
        <f ca="1">+IF(OFFSET('Water Data'!$B$2,0,10*ROW('Water Data'!E17))="","",OFFSET('Water Data'!$B$2,0,10*ROW('Water Data'!E17)))</f>
        <v/>
      </c>
      <c r="B23" s="476"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3" t="str">
        <f t="shared" ca="1" si="0"/>
        <v/>
      </c>
      <c r="D23" s="504"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4"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4"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4"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4"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4"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4"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4"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4"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4"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4"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4"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4"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4"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4"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4"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4"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4"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5"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5"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5"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5"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5"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5"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5"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5"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5"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5"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5"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5"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5"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5"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5"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5"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5"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5"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5"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5"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5"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5"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5"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5"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5"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5"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5"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5"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5"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5"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6"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2"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6"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6"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6"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6"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6"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6"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6"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6"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6"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6"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6"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6"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6"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6"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6"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6"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7" t="str">
        <f ca="1">+IF(OFFSET('Water Data'!$D$27,0,10*ROW('Water Data'!D17))="","",OFFSET('Water Data'!$D$27,0,10*ROW('Water Data'!D17)))</f>
        <v/>
      </c>
      <c r="BT23" s="367" t="str">
        <f ca="1">+IF(OFFSET('Water Data'!$D$28,0,10*ROW('Water Data'!D17))="","",OFFSET('Water Data'!$D$28,0,10*ROW('Water Data'!D17)))</f>
        <v/>
      </c>
      <c r="BU23" s="367" t="str">
        <f ca="1">+IF(OFFSET('Water Data'!$D$29,0,10*ROW('Water Data'!D17))="","",OFFSET('Water Data'!$D$29,0,10*ROW('Water Data'!D17)))</f>
        <v/>
      </c>
      <c r="BV23" s="367" t="str">
        <f ca="1">+IF(OFFSET('Water Data'!$E$27,0,10*ROW('Water Data'!E17))="","",OFFSET('Water Data'!$E$27,0,10*ROW('Water Data'!E17)))</f>
        <v/>
      </c>
      <c r="BW23" s="367" t="str">
        <f ca="1">+IF(OFFSET('Water Data'!$E$28,0,10*ROW('Water Data'!E17))="","",OFFSET('Water Data'!$E$28,0,10*ROW('Water Data'!E17)))</f>
        <v/>
      </c>
      <c r="BX23" s="367" t="str">
        <f ca="1">+IF(OFFSET('Water Data'!$E$29,0,10*ROW('Water Data'!E17))="","",OFFSET('Water Data'!$E$29,0,10*ROW('Water Data'!E17)))</f>
        <v/>
      </c>
      <c r="BY23" s="367" t="str">
        <f ca="1">+IF(OFFSET('Water Data'!$F$27,0,10*ROW('Water Data'!F17))="","",OFFSET('Water Data'!$F$27,0,10*ROW('Water Data'!F17)))</f>
        <v/>
      </c>
      <c r="BZ23" s="367" t="str">
        <f ca="1">+IF(OFFSET('Water Data'!$F$28,0,10*ROW('Water Data'!F17))="","",OFFSET('Water Data'!$F$28,0,10*ROW('Water Data'!F17)))</f>
        <v/>
      </c>
      <c r="CA23" s="367" t="str">
        <f ca="1">+IF(OFFSET('Water Data'!$F$29,0,10*ROW('Water Data'!F17))="","",OFFSET('Water Data'!$F$29,0,10*ROW('Water Data'!F17)))</f>
        <v/>
      </c>
      <c r="CB23" s="367" t="str">
        <f ca="1">+IF(OFFSET('Water Data'!$G$27,0,10*ROW('Water Data'!G17))="","",OFFSET('Water Data'!$G$27,0,10*ROW('Water Data'!G17)))</f>
        <v/>
      </c>
      <c r="CC23" s="367" t="str">
        <f ca="1">+IF(OFFSET('Water Data'!$G$28,0,10*ROW('Water Data'!G17))="","",OFFSET('Water Data'!$G$28,0,10*ROW('Water Data'!G17)))</f>
        <v/>
      </c>
      <c r="CD23" s="367" t="str">
        <f ca="1">+IF(OFFSET('Water Data'!$G$29,0,10*ROW('Water Data'!G17))="","",OFFSET('Water Data'!$G$29,0,10*ROW('Water Data'!G17)))</f>
        <v/>
      </c>
      <c r="CE23" s="367" t="str">
        <f ca="1">+IF(OFFSET('Water Data'!$H$27,0,10*ROW('Water Data'!H17))="","",OFFSET('Water Data'!$H$27,0,10*ROW('Water Data'!H17)))</f>
        <v/>
      </c>
      <c r="CF23" s="367" t="str">
        <f ca="1">+IF(OFFSET('Water Data'!$H$28,0,10*ROW('Water Data'!H17))="","",OFFSET('Water Data'!$H$28,0,10*ROW('Water Data'!H17)))</f>
        <v/>
      </c>
      <c r="CG23" s="367" t="str">
        <f ca="1">+IF(OFFSET('Water Data'!$H$29,0,10*ROW('Water Data'!H17))="","",OFFSET('Water Data'!$H$29,0,10*ROW('Water Data'!H17)))</f>
        <v/>
      </c>
      <c r="CH23" s="367" t="str">
        <f ca="1">+IF(OFFSET('Water Data'!$I$27,0,10*ROW('Water Data'!I17))="","",OFFSET('Water Data'!$I$27,0,10*ROW('Water Data'!I17)))</f>
        <v/>
      </c>
      <c r="CI23" s="367" t="str">
        <f ca="1">+IF(OFFSET('Water Data'!$I$28,0,10*ROW('Water Data'!I17))="","",OFFSET('Water Data'!$I$28,0,10*ROW('Water Data'!I17)))</f>
        <v/>
      </c>
      <c r="CJ23" s="367" t="str">
        <f ca="1">+IF(OFFSET('Water Data'!$I$29,0,10*ROW('Water Data'!I17))="","",OFFSET('Water Data'!$I$29,0,10*ROW('Water Data'!I17)))</f>
        <v/>
      </c>
      <c r="CK23" s="367" t="str">
        <f ca="1">+IF(OFFSET('Sanitation Data'!$D$28,0,10*ROW('Sanitation Data'!D17))="","",OFFSET('Sanitation Data'!$D$28,0,10*ROW('Sanitation Data'!D17)))</f>
        <v/>
      </c>
      <c r="CL23" s="367" t="str">
        <f ca="1">+IF(OFFSET('Sanitation Data'!$D$29,0,10*ROW('Sanitation Data'!D17))="","",OFFSET('Sanitation Data'!$D$29,0,10*ROW('Sanitation Data'!D17)))</f>
        <v/>
      </c>
      <c r="CM23" s="367" t="str">
        <f ca="1">+IF(OFFSET('Sanitation Data'!$D$30,0,10*ROW('Sanitation Data'!D17))="","",OFFSET('Sanitation Data'!$D$30,0,10*ROW('Sanitation Data'!D17)))</f>
        <v/>
      </c>
      <c r="CN23" s="367" t="str">
        <f ca="1">+IF(OFFSET('Sanitation Data'!$D$31,0,10*ROW('Sanitation Data'!D17))="","",OFFSET('Sanitation Data'!$D$31,0,10*ROW('Sanitation Data'!D17)))</f>
        <v/>
      </c>
      <c r="CO23" s="367" t="str">
        <f ca="1">+IF(OFFSET('Sanitation Data'!$D$32,0,10*ROW('Sanitation Data'!D17))="","",OFFSET('Sanitation Data'!$D$32,0,10*ROW('Sanitation Data'!D17)))</f>
        <v/>
      </c>
      <c r="CP23" s="367" t="str">
        <f ca="1">+IF(OFFSET('Sanitation Data'!$E$28,0,10*ROW('Sanitation Data'!E17))="","",OFFSET('Sanitation Data'!$E$28,0,10*ROW('Sanitation Data'!E17)))</f>
        <v/>
      </c>
      <c r="CQ23" s="367" t="str">
        <f ca="1">+IF(OFFSET('Sanitation Data'!$E$29,0,10*ROW('Sanitation Data'!E17))="","",OFFSET('Sanitation Data'!$E$29,0,10*ROW('Sanitation Data'!E17)))</f>
        <v/>
      </c>
      <c r="CR23" s="367" t="str">
        <f ca="1">+IF(OFFSET('Sanitation Data'!$E$30,0,10*ROW('Sanitation Data'!E17))="","",OFFSET('Sanitation Data'!$E$30,0,10*ROW('Sanitation Data'!E17)))</f>
        <v/>
      </c>
      <c r="CS23" s="367" t="str">
        <f ca="1">+IF(OFFSET('Sanitation Data'!$E$31,0,10*ROW('Sanitation Data'!E17))="","",OFFSET('Sanitation Data'!$E$31,0,10*ROW('Sanitation Data'!E17)))</f>
        <v/>
      </c>
      <c r="CT23" s="367" t="str">
        <f ca="1">+IF(OFFSET('Sanitation Data'!$E$32,0,10*ROW('Sanitation Data'!E17))="","",OFFSET('Sanitation Data'!$E$32,0,10*ROW('Sanitation Data'!E17)))</f>
        <v/>
      </c>
      <c r="CU23" s="367" t="str">
        <f ca="1">+IF(OFFSET('Sanitation Data'!$F$28,0,10*ROW('Sanitation Data'!F17))="","",OFFSET('Sanitation Data'!$F$28,0,10*ROW('Sanitation Data'!F17)))</f>
        <v/>
      </c>
      <c r="CV23" s="367" t="str">
        <f ca="1">+IF(OFFSET('Sanitation Data'!$F$29,0,10*ROW('Sanitation Data'!F17))="","",OFFSET('Sanitation Data'!$F$29,0,10*ROW('Sanitation Data'!F17)))</f>
        <v/>
      </c>
      <c r="CW23" s="367" t="str">
        <f ca="1">+IF(OFFSET('Sanitation Data'!$F$30,0,10*ROW('Sanitation Data'!F17))="","",OFFSET('Sanitation Data'!$F$30,0,10*ROW('Sanitation Data'!F17)))</f>
        <v/>
      </c>
      <c r="CX23" s="367" t="str">
        <f ca="1">+IF(OFFSET('Sanitation Data'!$F$31,0,10*ROW('Sanitation Data'!F17))="","",OFFSET('Sanitation Data'!$F$31,0,10*ROW('Sanitation Data'!F17)))</f>
        <v/>
      </c>
      <c r="CY23" s="367" t="str">
        <f ca="1">+IF(OFFSET('Sanitation Data'!$F$32,0,10*ROW('Sanitation Data'!F17))="","",OFFSET('Sanitation Data'!$F$32,0,10*ROW('Sanitation Data'!F17)))</f>
        <v/>
      </c>
      <c r="CZ23" s="367" t="str">
        <f ca="1">+IF(OFFSET('Sanitation Data'!$G$28,0,10*ROW('Sanitation Data'!G17))="","",OFFSET('Sanitation Data'!$G$28,0,10*ROW('Sanitation Data'!G17)))</f>
        <v/>
      </c>
      <c r="DA23" s="367" t="str">
        <f ca="1">+IF(OFFSET('Sanitation Data'!$G$29,0,10*ROW('Sanitation Data'!G17))="","",OFFSET('Sanitation Data'!$G$29,0,10*ROW('Sanitation Data'!G17)))</f>
        <v/>
      </c>
      <c r="DB23" s="367" t="str">
        <f ca="1">+IF(OFFSET('Sanitation Data'!$G$30,0,10*ROW('Sanitation Data'!G17))="","",OFFSET('Sanitation Data'!$G$30,0,10*ROW('Sanitation Data'!G17)))</f>
        <v/>
      </c>
      <c r="DC23" s="367" t="str">
        <f ca="1">+IF(OFFSET('Sanitation Data'!$G$31,0,10*ROW('Sanitation Data'!G17))="","",OFFSET('Sanitation Data'!$G$31,0,10*ROW('Sanitation Data'!G17)))</f>
        <v/>
      </c>
      <c r="DD23" s="367" t="str">
        <f ca="1">+IF(OFFSET('Sanitation Data'!$G$32,0,10*ROW('Sanitation Data'!G17))="","",OFFSET('Sanitation Data'!$G$32,0,10*ROW('Sanitation Data'!G17)))</f>
        <v/>
      </c>
      <c r="DE23" s="367" t="str">
        <f ca="1">+IF(OFFSET('Sanitation Data'!$H$28,0,10*ROW('Sanitation Data'!H17))="","",OFFSET('Sanitation Data'!$H$28,0,10*ROW('Sanitation Data'!H17)))</f>
        <v/>
      </c>
      <c r="DF23" s="367" t="str">
        <f ca="1">+IF(OFFSET('Sanitation Data'!$H$29,0,10*ROW('Sanitation Data'!H17))="","",OFFSET('Sanitation Data'!$H$29,0,10*ROW('Sanitation Data'!H17)))</f>
        <v/>
      </c>
      <c r="DG23" s="367" t="str">
        <f ca="1">+IF(OFFSET('Sanitation Data'!$H$30,0,10*ROW('Sanitation Data'!H17))="","",OFFSET('Sanitation Data'!$H$30,0,10*ROW('Sanitation Data'!H17)))</f>
        <v/>
      </c>
      <c r="DH23" s="367" t="str">
        <f ca="1">+IF(OFFSET('Sanitation Data'!$H$31,0,10*ROW('Sanitation Data'!H17))="","",OFFSET('Sanitation Data'!$H$31,0,10*ROW('Sanitation Data'!H17)))</f>
        <v/>
      </c>
      <c r="DI23" s="367" t="str">
        <f ca="1">+IF(OFFSET('Sanitation Data'!$H$32,0,10*ROW('Sanitation Data'!H17))="","",OFFSET('Sanitation Data'!$H$32,0,10*ROW('Sanitation Data'!H17)))</f>
        <v/>
      </c>
      <c r="DJ23" s="367" t="str">
        <f ca="1">+IF(OFFSET('Sanitation Data'!$I$28,0,10*ROW('Sanitation Data'!I17))="","",OFFSET('Sanitation Data'!$I$28,0,10*ROW('Sanitation Data'!I17)))</f>
        <v/>
      </c>
      <c r="DK23" s="367" t="str">
        <f ca="1">+IF(OFFSET('Sanitation Data'!$I$29,0,10*ROW('Sanitation Data'!I17))="","",OFFSET('Sanitation Data'!$I$29,0,10*ROW('Sanitation Data'!I17)))</f>
        <v/>
      </c>
      <c r="DL23" s="367" t="str">
        <f ca="1">+IF(OFFSET('Sanitation Data'!$I$30,0,10*ROW('Sanitation Data'!I17))="","",OFFSET('Sanitation Data'!$I$30,0,10*ROW('Sanitation Data'!I17)))</f>
        <v/>
      </c>
      <c r="DM23" s="367" t="str">
        <f ca="1">+IF(OFFSET('Sanitation Data'!$I$31,0,10*ROW('Sanitation Data'!I17))="","",OFFSET('Sanitation Data'!$I$31,0,10*ROW('Sanitation Data'!I17)))</f>
        <v/>
      </c>
      <c r="DN23" s="367" t="str">
        <f ca="1">+IF(OFFSET('Sanitation Data'!$I$32,0,10*ROW('Sanitation Data'!I17))="","",OFFSET('Sanitation Data'!$I$32,0,10*ROW('Sanitation Data'!I17)))</f>
        <v/>
      </c>
      <c r="DO23" s="367" t="str">
        <f ca="1">+IF(OFFSET('Hygiene Data'!$D$11,0,10*ROW('Hygiene Data'!D17))="","",OFFSET('Hygiene Data'!$D$11,0,10*ROW('Hygiene Data'!D17)))</f>
        <v/>
      </c>
      <c r="DP23" s="367" t="str">
        <f ca="1">+IF(OFFSET('Hygiene Data'!$D$12,0,10*ROW('Hygiene Data'!D17))="","",OFFSET('Hygiene Data'!$D$12,0,10*ROW('Hygiene Data'!D17)))</f>
        <v/>
      </c>
      <c r="DQ23" s="367" t="str">
        <f ca="1">+IF(OFFSET('Hygiene Data'!$D$13,0,10*ROW('Hygiene Data'!D17))="","",OFFSET('Hygiene Data'!$D$13,0,10*ROW('Hygiene Data'!D17)))</f>
        <v/>
      </c>
      <c r="DR23" s="367" t="str">
        <f ca="1">+IF(OFFSET('Hygiene Data'!$E$11,0,10*ROW('Hygiene Data'!E17))="","",OFFSET('Hygiene Data'!$E$11,0,10*ROW('Hygiene Data'!E17)))</f>
        <v/>
      </c>
      <c r="DS23" s="367" t="str">
        <f ca="1">+IF(OFFSET('Hygiene Data'!$E$12,0,10*ROW('Hygiene Data'!E17))="","",OFFSET('Hygiene Data'!$E$12,0,10*ROW('Hygiene Data'!E17)))</f>
        <v/>
      </c>
      <c r="DT23" s="367" t="str">
        <f ca="1">+IF(OFFSET('Hygiene Data'!$E$13,0,10*ROW('Hygiene Data'!E17))="","",OFFSET('Hygiene Data'!$E$13,0,10*ROW('Hygiene Data'!E17)))</f>
        <v/>
      </c>
      <c r="DU23" s="367" t="str">
        <f ca="1">+IF(OFFSET('Hygiene Data'!$F$11,0,10*ROW('Hygiene Data'!F17))="","",OFFSET('Hygiene Data'!$F$11,0,10*ROW('Hygiene Data'!F17)))</f>
        <v/>
      </c>
      <c r="DV23" s="367" t="str">
        <f ca="1">+IF(OFFSET('Hygiene Data'!$F$12,0,10*ROW('Hygiene Data'!F17))="","",OFFSET('Hygiene Data'!$F$12,0,10*ROW('Hygiene Data'!F17)))</f>
        <v/>
      </c>
      <c r="DW23" s="367" t="str">
        <f ca="1">+IF(OFFSET('Hygiene Data'!$F$13,0,10*ROW('Hygiene Data'!F17))="","",OFFSET('Hygiene Data'!$F$13,0,10*ROW('Hygiene Data'!F17)))</f>
        <v/>
      </c>
      <c r="DX23" s="367" t="str">
        <f ca="1">+IF(OFFSET('Hygiene Data'!$G$11,0,10*ROW('Hygiene Data'!G17))="","",OFFSET('Hygiene Data'!$G$11,0,10*ROW('Hygiene Data'!G17)))</f>
        <v/>
      </c>
      <c r="DY23" s="367" t="str">
        <f ca="1">+IF(OFFSET('Hygiene Data'!$G$12,0,10*ROW('Hygiene Data'!G17))="","",OFFSET('Hygiene Data'!$G$12,0,10*ROW('Hygiene Data'!G17)))</f>
        <v/>
      </c>
      <c r="DZ23" s="367" t="str">
        <f ca="1">+IF(OFFSET('Hygiene Data'!$G$13,0,10*ROW('Hygiene Data'!G17))="","",OFFSET('Hygiene Data'!$G$13,0,10*ROW('Hygiene Data'!G17)))</f>
        <v/>
      </c>
      <c r="EA23" s="367" t="str">
        <f ca="1">+IF(OFFSET('Hygiene Data'!$H$11,0,10*ROW('Hygiene Data'!H17))="","",OFFSET('Hygiene Data'!$H$11,0,10*ROW('Hygiene Data'!H17)))</f>
        <v/>
      </c>
      <c r="EB23" s="367" t="str">
        <f ca="1">+IF(OFFSET('Hygiene Data'!$H$12,0,10*ROW('Hygiene Data'!H17))="","",OFFSET('Hygiene Data'!$H$12,0,10*ROW('Hygiene Data'!H17)))</f>
        <v/>
      </c>
      <c r="EC23" s="367" t="str">
        <f ca="1">+IF(OFFSET('Hygiene Data'!$H$13,0,10*ROW('Hygiene Data'!H17))="","",OFFSET('Hygiene Data'!$H$13,0,10*ROW('Hygiene Data'!H17)))</f>
        <v/>
      </c>
      <c r="ED23" s="367" t="str">
        <f ca="1">+IF(OFFSET('Hygiene Data'!$I$11,0,10*ROW('Hygiene Data'!I17))="","",OFFSET('Hygiene Data'!$I$11,0,10*ROW('Hygiene Data'!I17)))</f>
        <v/>
      </c>
      <c r="EE23" s="367" t="str">
        <f ca="1">+IF(OFFSET('Hygiene Data'!$I$12,0,10*ROW('Hygiene Data'!I17))="","",OFFSET('Hygiene Data'!$I$12,0,10*ROW('Hygiene Data'!I17)))</f>
        <v/>
      </c>
      <c r="EF23" s="367" t="str">
        <f ca="1">+IF(OFFSET('Hygiene Data'!$I$13,0,10*ROW('Hygiene Data'!I17))="","",OFFSET('Hygiene Data'!$I$13,0,10*ROW('Hygiene Data'!I17)))</f>
        <v/>
      </c>
    </row>
    <row r="24" spans="1:136" x14ac:dyDescent="0.25">
      <c r="A24" s="476" t="str">
        <f ca="1">+IF(OFFSET('Water Data'!$B$2,0,10*ROW('Water Data'!E18))="","",OFFSET('Water Data'!$B$2,0,10*ROW('Water Data'!E18)))</f>
        <v/>
      </c>
      <c r="B24" s="476"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3" t="str">
        <f t="shared" ca="1" si="0"/>
        <v/>
      </c>
      <c r="D24" s="504"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4"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4"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4"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4"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4"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4"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4"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4"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4"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4"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4"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4"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4"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4"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4"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4"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4"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5"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5"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5"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5"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5"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5"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5"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5"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5"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5"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5"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5"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5"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5"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5"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5"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5"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5"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5"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5"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5"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5"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5"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5"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5"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5"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5"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5"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5"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5"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6"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2"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6"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6"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6"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6"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6"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6"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6"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6"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6"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6"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6"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6"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6"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6"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6"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6"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7" t="str">
        <f ca="1">+IF(OFFSET('Water Data'!$D$27,0,10*ROW('Water Data'!D18))="","",OFFSET('Water Data'!$D$27,0,10*ROW('Water Data'!D18)))</f>
        <v/>
      </c>
      <c r="BT24" s="367" t="str">
        <f ca="1">+IF(OFFSET('Water Data'!$D$28,0,10*ROW('Water Data'!D18))="","",OFFSET('Water Data'!$D$28,0,10*ROW('Water Data'!D18)))</f>
        <v/>
      </c>
      <c r="BU24" s="367" t="str">
        <f ca="1">+IF(OFFSET('Water Data'!$D$29,0,10*ROW('Water Data'!D18))="","",OFFSET('Water Data'!$D$29,0,10*ROW('Water Data'!D18)))</f>
        <v/>
      </c>
      <c r="BV24" s="367" t="str">
        <f ca="1">+IF(OFFSET('Water Data'!$E$27,0,10*ROW('Water Data'!E18))="","",OFFSET('Water Data'!$E$27,0,10*ROW('Water Data'!E18)))</f>
        <v/>
      </c>
      <c r="BW24" s="367" t="str">
        <f ca="1">+IF(OFFSET('Water Data'!$E$28,0,10*ROW('Water Data'!E18))="","",OFFSET('Water Data'!$E$28,0,10*ROW('Water Data'!E18)))</f>
        <v/>
      </c>
      <c r="BX24" s="367" t="str">
        <f ca="1">+IF(OFFSET('Water Data'!$E$29,0,10*ROW('Water Data'!E18))="","",OFFSET('Water Data'!$E$29,0,10*ROW('Water Data'!E18)))</f>
        <v/>
      </c>
      <c r="BY24" s="367" t="str">
        <f ca="1">+IF(OFFSET('Water Data'!$F$27,0,10*ROW('Water Data'!F18))="","",OFFSET('Water Data'!$F$27,0,10*ROW('Water Data'!F18)))</f>
        <v/>
      </c>
      <c r="BZ24" s="367" t="str">
        <f ca="1">+IF(OFFSET('Water Data'!$F$28,0,10*ROW('Water Data'!F18))="","",OFFSET('Water Data'!$F$28,0,10*ROW('Water Data'!F18)))</f>
        <v/>
      </c>
      <c r="CA24" s="367" t="str">
        <f ca="1">+IF(OFFSET('Water Data'!$F$29,0,10*ROW('Water Data'!F18))="","",OFFSET('Water Data'!$F$29,0,10*ROW('Water Data'!F18)))</f>
        <v/>
      </c>
      <c r="CB24" s="367" t="str">
        <f ca="1">+IF(OFFSET('Water Data'!$G$27,0,10*ROW('Water Data'!G18))="","",OFFSET('Water Data'!$G$27,0,10*ROW('Water Data'!G18)))</f>
        <v/>
      </c>
      <c r="CC24" s="367" t="str">
        <f ca="1">+IF(OFFSET('Water Data'!$G$28,0,10*ROW('Water Data'!G18))="","",OFFSET('Water Data'!$G$28,0,10*ROW('Water Data'!G18)))</f>
        <v/>
      </c>
      <c r="CD24" s="367" t="str">
        <f ca="1">+IF(OFFSET('Water Data'!$G$29,0,10*ROW('Water Data'!G18))="","",OFFSET('Water Data'!$G$29,0,10*ROW('Water Data'!G18)))</f>
        <v/>
      </c>
      <c r="CE24" s="367" t="str">
        <f ca="1">+IF(OFFSET('Water Data'!$H$27,0,10*ROW('Water Data'!H18))="","",OFFSET('Water Data'!$H$27,0,10*ROW('Water Data'!H18)))</f>
        <v/>
      </c>
      <c r="CF24" s="367" t="str">
        <f ca="1">+IF(OFFSET('Water Data'!$H$28,0,10*ROW('Water Data'!H18))="","",OFFSET('Water Data'!$H$28,0,10*ROW('Water Data'!H18)))</f>
        <v/>
      </c>
      <c r="CG24" s="367" t="str">
        <f ca="1">+IF(OFFSET('Water Data'!$H$29,0,10*ROW('Water Data'!H18))="","",OFFSET('Water Data'!$H$29,0,10*ROW('Water Data'!H18)))</f>
        <v/>
      </c>
      <c r="CH24" s="367" t="str">
        <f ca="1">+IF(OFFSET('Water Data'!$I$27,0,10*ROW('Water Data'!I18))="","",OFFSET('Water Data'!$I$27,0,10*ROW('Water Data'!I18)))</f>
        <v/>
      </c>
      <c r="CI24" s="367" t="str">
        <f ca="1">+IF(OFFSET('Water Data'!$I$28,0,10*ROW('Water Data'!I18))="","",OFFSET('Water Data'!$I$28,0,10*ROW('Water Data'!I18)))</f>
        <v/>
      </c>
      <c r="CJ24" s="367" t="str">
        <f ca="1">+IF(OFFSET('Water Data'!$I$29,0,10*ROW('Water Data'!I18))="","",OFFSET('Water Data'!$I$29,0,10*ROW('Water Data'!I18)))</f>
        <v/>
      </c>
      <c r="CK24" s="367" t="str">
        <f ca="1">+IF(OFFSET('Sanitation Data'!$D$28,0,10*ROW('Sanitation Data'!D18))="","",OFFSET('Sanitation Data'!$D$28,0,10*ROW('Sanitation Data'!D18)))</f>
        <v/>
      </c>
      <c r="CL24" s="367" t="str">
        <f ca="1">+IF(OFFSET('Sanitation Data'!$D$29,0,10*ROW('Sanitation Data'!D18))="","",OFFSET('Sanitation Data'!$D$29,0,10*ROW('Sanitation Data'!D18)))</f>
        <v/>
      </c>
      <c r="CM24" s="367" t="str">
        <f ca="1">+IF(OFFSET('Sanitation Data'!$D$30,0,10*ROW('Sanitation Data'!D18))="","",OFFSET('Sanitation Data'!$D$30,0,10*ROW('Sanitation Data'!D18)))</f>
        <v/>
      </c>
      <c r="CN24" s="367" t="str">
        <f ca="1">+IF(OFFSET('Sanitation Data'!$D$31,0,10*ROW('Sanitation Data'!D18))="","",OFFSET('Sanitation Data'!$D$31,0,10*ROW('Sanitation Data'!D18)))</f>
        <v/>
      </c>
      <c r="CO24" s="367" t="str">
        <f ca="1">+IF(OFFSET('Sanitation Data'!$D$32,0,10*ROW('Sanitation Data'!D18))="","",OFFSET('Sanitation Data'!$D$32,0,10*ROW('Sanitation Data'!D18)))</f>
        <v/>
      </c>
      <c r="CP24" s="367" t="str">
        <f ca="1">+IF(OFFSET('Sanitation Data'!$E$28,0,10*ROW('Sanitation Data'!E18))="","",OFFSET('Sanitation Data'!$E$28,0,10*ROW('Sanitation Data'!E18)))</f>
        <v/>
      </c>
      <c r="CQ24" s="367" t="str">
        <f ca="1">+IF(OFFSET('Sanitation Data'!$E$29,0,10*ROW('Sanitation Data'!E18))="","",OFFSET('Sanitation Data'!$E$29,0,10*ROW('Sanitation Data'!E18)))</f>
        <v/>
      </c>
      <c r="CR24" s="367" t="str">
        <f ca="1">+IF(OFFSET('Sanitation Data'!$E$30,0,10*ROW('Sanitation Data'!E18))="","",OFFSET('Sanitation Data'!$E$30,0,10*ROW('Sanitation Data'!E18)))</f>
        <v/>
      </c>
      <c r="CS24" s="367" t="str">
        <f ca="1">+IF(OFFSET('Sanitation Data'!$E$31,0,10*ROW('Sanitation Data'!E18))="","",OFFSET('Sanitation Data'!$E$31,0,10*ROW('Sanitation Data'!E18)))</f>
        <v/>
      </c>
      <c r="CT24" s="367" t="str">
        <f ca="1">+IF(OFFSET('Sanitation Data'!$E$32,0,10*ROW('Sanitation Data'!E18))="","",OFFSET('Sanitation Data'!$E$32,0,10*ROW('Sanitation Data'!E18)))</f>
        <v/>
      </c>
      <c r="CU24" s="367" t="str">
        <f ca="1">+IF(OFFSET('Sanitation Data'!$F$28,0,10*ROW('Sanitation Data'!F18))="","",OFFSET('Sanitation Data'!$F$28,0,10*ROW('Sanitation Data'!F18)))</f>
        <v/>
      </c>
      <c r="CV24" s="367" t="str">
        <f ca="1">+IF(OFFSET('Sanitation Data'!$F$29,0,10*ROW('Sanitation Data'!F18))="","",OFFSET('Sanitation Data'!$F$29,0,10*ROW('Sanitation Data'!F18)))</f>
        <v/>
      </c>
      <c r="CW24" s="367" t="str">
        <f ca="1">+IF(OFFSET('Sanitation Data'!$F$30,0,10*ROW('Sanitation Data'!F18))="","",OFFSET('Sanitation Data'!$F$30,0,10*ROW('Sanitation Data'!F18)))</f>
        <v/>
      </c>
      <c r="CX24" s="367" t="str">
        <f ca="1">+IF(OFFSET('Sanitation Data'!$F$31,0,10*ROW('Sanitation Data'!F18))="","",OFFSET('Sanitation Data'!$F$31,0,10*ROW('Sanitation Data'!F18)))</f>
        <v/>
      </c>
      <c r="CY24" s="367" t="str">
        <f ca="1">+IF(OFFSET('Sanitation Data'!$F$32,0,10*ROW('Sanitation Data'!F18))="","",OFFSET('Sanitation Data'!$F$32,0,10*ROW('Sanitation Data'!F18)))</f>
        <v/>
      </c>
      <c r="CZ24" s="367" t="str">
        <f ca="1">+IF(OFFSET('Sanitation Data'!$G$28,0,10*ROW('Sanitation Data'!G18))="","",OFFSET('Sanitation Data'!$G$28,0,10*ROW('Sanitation Data'!G18)))</f>
        <v/>
      </c>
      <c r="DA24" s="367" t="str">
        <f ca="1">+IF(OFFSET('Sanitation Data'!$G$29,0,10*ROW('Sanitation Data'!G18))="","",OFFSET('Sanitation Data'!$G$29,0,10*ROW('Sanitation Data'!G18)))</f>
        <v/>
      </c>
      <c r="DB24" s="367" t="str">
        <f ca="1">+IF(OFFSET('Sanitation Data'!$G$30,0,10*ROW('Sanitation Data'!G18))="","",OFFSET('Sanitation Data'!$G$30,0,10*ROW('Sanitation Data'!G18)))</f>
        <v/>
      </c>
      <c r="DC24" s="367" t="str">
        <f ca="1">+IF(OFFSET('Sanitation Data'!$G$31,0,10*ROW('Sanitation Data'!G18))="","",OFFSET('Sanitation Data'!$G$31,0,10*ROW('Sanitation Data'!G18)))</f>
        <v/>
      </c>
      <c r="DD24" s="367" t="str">
        <f ca="1">+IF(OFFSET('Sanitation Data'!$G$32,0,10*ROW('Sanitation Data'!G18))="","",OFFSET('Sanitation Data'!$G$32,0,10*ROW('Sanitation Data'!G18)))</f>
        <v/>
      </c>
      <c r="DE24" s="367" t="str">
        <f ca="1">+IF(OFFSET('Sanitation Data'!$H$28,0,10*ROW('Sanitation Data'!H18))="","",OFFSET('Sanitation Data'!$H$28,0,10*ROW('Sanitation Data'!H18)))</f>
        <v/>
      </c>
      <c r="DF24" s="367" t="str">
        <f ca="1">+IF(OFFSET('Sanitation Data'!$H$29,0,10*ROW('Sanitation Data'!H18))="","",OFFSET('Sanitation Data'!$H$29,0,10*ROW('Sanitation Data'!H18)))</f>
        <v/>
      </c>
      <c r="DG24" s="367" t="str">
        <f ca="1">+IF(OFFSET('Sanitation Data'!$H$30,0,10*ROW('Sanitation Data'!H18))="","",OFFSET('Sanitation Data'!$H$30,0,10*ROW('Sanitation Data'!H18)))</f>
        <v/>
      </c>
      <c r="DH24" s="367" t="str">
        <f ca="1">+IF(OFFSET('Sanitation Data'!$H$31,0,10*ROW('Sanitation Data'!H18))="","",OFFSET('Sanitation Data'!$H$31,0,10*ROW('Sanitation Data'!H18)))</f>
        <v/>
      </c>
      <c r="DI24" s="367" t="str">
        <f ca="1">+IF(OFFSET('Sanitation Data'!$H$32,0,10*ROW('Sanitation Data'!H18))="","",OFFSET('Sanitation Data'!$H$32,0,10*ROW('Sanitation Data'!H18)))</f>
        <v/>
      </c>
      <c r="DJ24" s="367" t="str">
        <f ca="1">+IF(OFFSET('Sanitation Data'!$I$28,0,10*ROW('Sanitation Data'!I18))="","",OFFSET('Sanitation Data'!$I$28,0,10*ROW('Sanitation Data'!I18)))</f>
        <v/>
      </c>
      <c r="DK24" s="367" t="str">
        <f ca="1">+IF(OFFSET('Sanitation Data'!$I$29,0,10*ROW('Sanitation Data'!I18))="","",OFFSET('Sanitation Data'!$I$29,0,10*ROW('Sanitation Data'!I18)))</f>
        <v/>
      </c>
      <c r="DL24" s="367" t="str">
        <f ca="1">+IF(OFFSET('Sanitation Data'!$I$30,0,10*ROW('Sanitation Data'!I18))="","",OFFSET('Sanitation Data'!$I$30,0,10*ROW('Sanitation Data'!I18)))</f>
        <v/>
      </c>
      <c r="DM24" s="367" t="str">
        <f ca="1">+IF(OFFSET('Sanitation Data'!$I$31,0,10*ROW('Sanitation Data'!I18))="","",OFFSET('Sanitation Data'!$I$31,0,10*ROW('Sanitation Data'!I18)))</f>
        <v/>
      </c>
      <c r="DN24" s="367" t="str">
        <f ca="1">+IF(OFFSET('Sanitation Data'!$I$32,0,10*ROW('Sanitation Data'!I18))="","",OFFSET('Sanitation Data'!$I$32,0,10*ROW('Sanitation Data'!I18)))</f>
        <v/>
      </c>
      <c r="DO24" s="367" t="str">
        <f ca="1">+IF(OFFSET('Hygiene Data'!$D$11,0,10*ROW('Hygiene Data'!D18))="","",OFFSET('Hygiene Data'!$D$11,0,10*ROW('Hygiene Data'!D18)))</f>
        <v/>
      </c>
      <c r="DP24" s="367" t="str">
        <f ca="1">+IF(OFFSET('Hygiene Data'!$D$12,0,10*ROW('Hygiene Data'!D18))="","",OFFSET('Hygiene Data'!$D$12,0,10*ROW('Hygiene Data'!D18)))</f>
        <v/>
      </c>
      <c r="DQ24" s="367" t="str">
        <f ca="1">+IF(OFFSET('Hygiene Data'!$D$13,0,10*ROW('Hygiene Data'!D18))="","",OFFSET('Hygiene Data'!$D$13,0,10*ROW('Hygiene Data'!D18)))</f>
        <v/>
      </c>
      <c r="DR24" s="367" t="str">
        <f ca="1">+IF(OFFSET('Hygiene Data'!$E$11,0,10*ROW('Hygiene Data'!E18))="","",OFFSET('Hygiene Data'!$E$11,0,10*ROW('Hygiene Data'!E18)))</f>
        <v/>
      </c>
      <c r="DS24" s="367" t="str">
        <f ca="1">+IF(OFFSET('Hygiene Data'!$E$12,0,10*ROW('Hygiene Data'!E18))="","",OFFSET('Hygiene Data'!$E$12,0,10*ROW('Hygiene Data'!E18)))</f>
        <v/>
      </c>
      <c r="DT24" s="367" t="str">
        <f ca="1">+IF(OFFSET('Hygiene Data'!$E$13,0,10*ROW('Hygiene Data'!E18))="","",OFFSET('Hygiene Data'!$E$13,0,10*ROW('Hygiene Data'!E18)))</f>
        <v/>
      </c>
      <c r="DU24" s="367" t="str">
        <f ca="1">+IF(OFFSET('Hygiene Data'!$F$11,0,10*ROW('Hygiene Data'!F18))="","",OFFSET('Hygiene Data'!$F$11,0,10*ROW('Hygiene Data'!F18)))</f>
        <v/>
      </c>
      <c r="DV24" s="367" t="str">
        <f ca="1">+IF(OFFSET('Hygiene Data'!$F$12,0,10*ROW('Hygiene Data'!F18))="","",OFFSET('Hygiene Data'!$F$12,0,10*ROW('Hygiene Data'!F18)))</f>
        <v/>
      </c>
      <c r="DW24" s="367" t="str">
        <f ca="1">+IF(OFFSET('Hygiene Data'!$F$13,0,10*ROW('Hygiene Data'!F18))="","",OFFSET('Hygiene Data'!$F$13,0,10*ROW('Hygiene Data'!F18)))</f>
        <v/>
      </c>
      <c r="DX24" s="367" t="str">
        <f ca="1">+IF(OFFSET('Hygiene Data'!$G$11,0,10*ROW('Hygiene Data'!G18))="","",OFFSET('Hygiene Data'!$G$11,0,10*ROW('Hygiene Data'!G18)))</f>
        <v/>
      </c>
      <c r="DY24" s="367" t="str">
        <f ca="1">+IF(OFFSET('Hygiene Data'!$G$12,0,10*ROW('Hygiene Data'!G18))="","",OFFSET('Hygiene Data'!$G$12,0,10*ROW('Hygiene Data'!G18)))</f>
        <v/>
      </c>
      <c r="DZ24" s="367" t="str">
        <f ca="1">+IF(OFFSET('Hygiene Data'!$G$13,0,10*ROW('Hygiene Data'!G18))="","",OFFSET('Hygiene Data'!$G$13,0,10*ROW('Hygiene Data'!G18)))</f>
        <v/>
      </c>
      <c r="EA24" s="367" t="str">
        <f ca="1">+IF(OFFSET('Hygiene Data'!$H$11,0,10*ROW('Hygiene Data'!H18))="","",OFFSET('Hygiene Data'!$H$11,0,10*ROW('Hygiene Data'!H18)))</f>
        <v/>
      </c>
      <c r="EB24" s="367" t="str">
        <f ca="1">+IF(OFFSET('Hygiene Data'!$H$12,0,10*ROW('Hygiene Data'!H18))="","",OFFSET('Hygiene Data'!$H$12,0,10*ROW('Hygiene Data'!H18)))</f>
        <v/>
      </c>
      <c r="EC24" s="367" t="str">
        <f ca="1">+IF(OFFSET('Hygiene Data'!$H$13,0,10*ROW('Hygiene Data'!H18))="","",OFFSET('Hygiene Data'!$H$13,0,10*ROW('Hygiene Data'!H18)))</f>
        <v/>
      </c>
      <c r="ED24" s="367" t="str">
        <f ca="1">+IF(OFFSET('Hygiene Data'!$I$11,0,10*ROW('Hygiene Data'!I18))="","",OFFSET('Hygiene Data'!$I$11,0,10*ROW('Hygiene Data'!I18)))</f>
        <v/>
      </c>
      <c r="EE24" s="367" t="str">
        <f ca="1">+IF(OFFSET('Hygiene Data'!$I$12,0,10*ROW('Hygiene Data'!I18))="","",OFFSET('Hygiene Data'!$I$12,0,10*ROW('Hygiene Data'!I18)))</f>
        <v/>
      </c>
      <c r="EF24" s="367" t="str">
        <f ca="1">+IF(OFFSET('Hygiene Data'!$I$13,0,10*ROW('Hygiene Data'!I18))="","",OFFSET('Hygiene Data'!$I$13,0,10*ROW('Hygiene Data'!I18)))</f>
        <v/>
      </c>
    </row>
    <row r="25" spans="1:136" x14ac:dyDescent="0.25">
      <c r="A25" s="476" t="str">
        <f ca="1">+IF(OFFSET('Water Data'!$B$2,0,10*ROW('Water Data'!E19))="","",OFFSET('Water Data'!$B$2,0,10*ROW('Water Data'!E19)))</f>
        <v/>
      </c>
      <c r="B25" s="476"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3" t="str">
        <f t="shared" ca="1" si="0"/>
        <v/>
      </c>
      <c r="D25" s="504"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4"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4"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4"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4"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4"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4"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4"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4"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4"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4"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4"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4"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4"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4"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4"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4"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4"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5"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5"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5"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5"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5"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5"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5"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5"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5"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5"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5"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5"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5"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5"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5"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5"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5"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5"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5"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5"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5"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5"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5"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5"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5"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5"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5"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5"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5"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5"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6"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2"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6"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6"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6"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6"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6"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6"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6"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6"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6"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6"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6"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6"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6"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6"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6"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6"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7" t="str">
        <f ca="1">+IF(OFFSET('Water Data'!$D$27,0,10*ROW('Water Data'!D19))="","",OFFSET('Water Data'!$D$27,0,10*ROW('Water Data'!D19)))</f>
        <v/>
      </c>
      <c r="BT25" s="367" t="str">
        <f ca="1">+IF(OFFSET('Water Data'!$D$28,0,10*ROW('Water Data'!D19))="","",OFFSET('Water Data'!$D$28,0,10*ROW('Water Data'!D19)))</f>
        <v/>
      </c>
      <c r="BU25" s="367" t="str">
        <f ca="1">+IF(OFFSET('Water Data'!$D$29,0,10*ROW('Water Data'!D19))="","",OFFSET('Water Data'!$D$29,0,10*ROW('Water Data'!D19)))</f>
        <v/>
      </c>
      <c r="BV25" s="367" t="str">
        <f ca="1">+IF(OFFSET('Water Data'!$E$27,0,10*ROW('Water Data'!E19))="","",OFFSET('Water Data'!$E$27,0,10*ROW('Water Data'!E19)))</f>
        <v/>
      </c>
      <c r="BW25" s="367" t="str">
        <f ca="1">+IF(OFFSET('Water Data'!$E$28,0,10*ROW('Water Data'!E19))="","",OFFSET('Water Data'!$E$28,0,10*ROW('Water Data'!E19)))</f>
        <v/>
      </c>
      <c r="BX25" s="367" t="str">
        <f ca="1">+IF(OFFSET('Water Data'!$E$29,0,10*ROW('Water Data'!E19))="","",OFFSET('Water Data'!$E$29,0,10*ROW('Water Data'!E19)))</f>
        <v/>
      </c>
      <c r="BY25" s="367" t="str">
        <f ca="1">+IF(OFFSET('Water Data'!$F$27,0,10*ROW('Water Data'!F19))="","",OFFSET('Water Data'!$F$27,0,10*ROW('Water Data'!F19)))</f>
        <v/>
      </c>
      <c r="BZ25" s="367" t="str">
        <f ca="1">+IF(OFFSET('Water Data'!$F$28,0,10*ROW('Water Data'!F19))="","",OFFSET('Water Data'!$F$28,0,10*ROW('Water Data'!F19)))</f>
        <v/>
      </c>
      <c r="CA25" s="367" t="str">
        <f ca="1">+IF(OFFSET('Water Data'!$F$29,0,10*ROW('Water Data'!F19))="","",OFFSET('Water Data'!$F$29,0,10*ROW('Water Data'!F19)))</f>
        <v/>
      </c>
      <c r="CB25" s="367" t="str">
        <f ca="1">+IF(OFFSET('Water Data'!$G$27,0,10*ROW('Water Data'!G19))="","",OFFSET('Water Data'!$G$27,0,10*ROW('Water Data'!G19)))</f>
        <v/>
      </c>
      <c r="CC25" s="367" t="str">
        <f ca="1">+IF(OFFSET('Water Data'!$G$28,0,10*ROW('Water Data'!G19))="","",OFFSET('Water Data'!$G$28,0,10*ROW('Water Data'!G19)))</f>
        <v/>
      </c>
      <c r="CD25" s="367" t="str">
        <f ca="1">+IF(OFFSET('Water Data'!$G$29,0,10*ROW('Water Data'!G19))="","",OFFSET('Water Data'!$G$29,0,10*ROW('Water Data'!G19)))</f>
        <v/>
      </c>
      <c r="CE25" s="367" t="str">
        <f ca="1">+IF(OFFSET('Water Data'!$H$27,0,10*ROW('Water Data'!H19))="","",OFFSET('Water Data'!$H$27,0,10*ROW('Water Data'!H19)))</f>
        <v/>
      </c>
      <c r="CF25" s="367" t="str">
        <f ca="1">+IF(OFFSET('Water Data'!$H$28,0,10*ROW('Water Data'!H19))="","",OFFSET('Water Data'!$H$28,0,10*ROW('Water Data'!H19)))</f>
        <v/>
      </c>
      <c r="CG25" s="367" t="str">
        <f ca="1">+IF(OFFSET('Water Data'!$H$29,0,10*ROW('Water Data'!H19))="","",OFFSET('Water Data'!$H$29,0,10*ROW('Water Data'!H19)))</f>
        <v/>
      </c>
      <c r="CH25" s="367" t="str">
        <f ca="1">+IF(OFFSET('Water Data'!$I$27,0,10*ROW('Water Data'!I19))="","",OFFSET('Water Data'!$I$27,0,10*ROW('Water Data'!I19)))</f>
        <v/>
      </c>
      <c r="CI25" s="367" t="str">
        <f ca="1">+IF(OFFSET('Water Data'!$I$28,0,10*ROW('Water Data'!I19))="","",OFFSET('Water Data'!$I$28,0,10*ROW('Water Data'!I19)))</f>
        <v/>
      </c>
      <c r="CJ25" s="367" t="str">
        <f ca="1">+IF(OFFSET('Water Data'!$I$29,0,10*ROW('Water Data'!I19))="","",OFFSET('Water Data'!$I$29,0,10*ROW('Water Data'!I19)))</f>
        <v/>
      </c>
      <c r="CK25" s="367" t="str">
        <f ca="1">+IF(OFFSET('Sanitation Data'!$D$28,0,10*ROW('Sanitation Data'!D19))="","",OFFSET('Sanitation Data'!$D$28,0,10*ROW('Sanitation Data'!D19)))</f>
        <v/>
      </c>
      <c r="CL25" s="367" t="str">
        <f ca="1">+IF(OFFSET('Sanitation Data'!$D$29,0,10*ROW('Sanitation Data'!D19))="","",OFFSET('Sanitation Data'!$D$29,0,10*ROW('Sanitation Data'!D19)))</f>
        <v/>
      </c>
      <c r="CM25" s="367" t="str">
        <f ca="1">+IF(OFFSET('Sanitation Data'!$D$30,0,10*ROW('Sanitation Data'!D19))="","",OFFSET('Sanitation Data'!$D$30,0,10*ROW('Sanitation Data'!D19)))</f>
        <v/>
      </c>
      <c r="CN25" s="367" t="str">
        <f ca="1">+IF(OFFSET('Sanitation Data'!$D$31,0,10*ROW('Sanitation Data'!D19))="","",OFFSET('Sanitation Data'!$D$31,0,10*ROW('Sanitation Data'!D19)))</f>
        <v/>
      </c>
      <c r="CO25" s="367" t="str">
        <f ca="1">+IF(OFFSET('Sanitation Data'!$D$32,0,10*ROW('Sanitation Data'!D19))="","",OFFSET('Sanitation Data'!$D$32,0,10*ROW('Sanitation Data'!D19)))</f>
        <v/>
      </c>
      <c r="CP25" s="367" t="str">
        <f ca="1">+IF(OFFSET('Sanitation Data'!$E$28,0,10*ROW('Sanitation Data'!E19))="","",OFFSET('Sanitation Data'!$E$28,0,10*ROW('Sanitation Data'!E19)))</f>
        <v/>
      </c>
      <c r="CQ25" s="367" t="str">
        <f ca="1">+IF(OFFSET('Sanitation Data'!$E$29,0,10*ROW('Sanitation Data'!E19))="","",OFFSET('Sanitation Data'!$E$29,0,10*ROW('Sanitation Data'!E19)))</f>
        <v/>
      </c>
      <c r="CR25" s="367" t="str">
        <f ca="1">+IF(OFFSET('Sanitation Data'!$E$30,0,10*ROW('Sanitation Data'!E19))="","",OFFSET('Sanitation Data'!$E$30,0,10*ROW('Sanitation Data'!E19)))</f>
        <v/>
      </c>
      <c r="CS25" s="367" t="str">
        <f ca="1">+IF(OFFSET('Sanitation Data'!$E$31,0,10*ROW('Sanitation Data'!E19))="","",OFFSET('Sanitation Data'!$E$31,0,10*ROW('Sanitation Data'!E19)))</f>
        <v/>
      </c>
      <c r="CT25" s="367" t="str">
        <f ca="1">+IF(OFFSET('Sanitation Data'!$E$32,0,10*ROW('Sanitation Data'!E19))="","",OFFSET('Sanitation Data'!$E$32,0,10*ROW('Sanitation Data'!E19)))</f>
        <v/>
      </c>
      <c r="CU25" s="367" t="str">
        <f ca="1">+IF(OFFSET('Sanitation Data'!$F$28,0,10*ROW('Sanitation Data'!F19))="","",OFFSET('Sanitation Data'!$F$28,0,10*ROW('Sanitation Data'!F19)))</f>
        <v/>
      </c>
      <c r="CV25" s="367" t="str">
        <f ca="1">+IF(OFFSET('Sanitation Data'!$F$29,0,10*ROW('Sanitation Data'!F19))="","",OFFSET('Sanitation Data'!$F$29,0,10*ROW('Sanitation Data'!F19)))</f>
        <v/>
      </c>
      <c r="CW25" s="367" t="str">
        <f ca="1">+IF(OFFSET('Sanitation Data'!$F$30,0,10*ROW('Sanitation Data'!F19))="","",OFFSET('Sanitation Data'!$F$30,0,10*ROW('Sanitation Data'!F19)))</f>
        <v/>
      </c>
      <c r="CX25" s="367" t="str">
        <f ca="1">+IF(OFFSET('Sanitation Data'!$F$31,0,10*ROW('Sanitation Data'!F19))="","",OFFSET('Sanitation Data'!$F$31,0,10*ROW('Sanitation Data'!F19)))</f>
        <v/>
      </c>
      <c r="CY25" s="367" t="str">
        <f ca="1">+IF(OFFSET('Sanitation Data'!$F$32,0,10*ROW('Sanitation Data'!F19))="","",OFFSET('Sanitation Data'!$F$32,0,10*ROW('Sanitation Data'!F19)))</f>
        <v/>
      </c>
      <c r="CZ25" s="367" t="str">
        <f ca="1">+IF(OFFSET('Sanitation Data'!$G$28,0,10*ROW('Sanitation Data'!G19))="","",OFFSET('Sanitation Data'!$G$28,0,10*ROW('Sanitation Data'!G19)))</f>
        <v/>
      </c>
      <c r="DA25" s="367" t="str">
        <f ca="1">+IF(OFFSET('Sanitation Data'!$G$29,0,10*ROW('Sanitation Data'!G19))="","",OFFSET('Sanitation Data'!$G$29,0,10*ROW('Sanitation Data'!G19)))</f>
        <v/>
      </c>
      <c r="DB25" s="367" t="str">
        <f ca="1">+IF(OFFSET('Sanitation Data'!$G$30,0,10*ROW('Sanitation Data'!G19))="","",OFFSET('Sanitation Data'!$G$30,0,10*ROW('Sanitation Data'!G19)))</f>
        <v/>
      </c>
      <c r="DC25" s="367" t="str">
        <f ca="1">+IF(OFFSET('Sanitation Data'!$G$31,0,10*ROW('Sanitation Data'!G19))="","",OFFSET('Sanitation Data'!$G$31,0,10*ROW('Sanitation Data'!G19)))</f>
        <v/>
      </c>
      <c r="DD25" s="367" t="str">
        <f ca="1">+IF(OFFSET('Sanitation Data'!$G$32,0,10*ROW('Sanitation Data'!G19))="","",OFFSET('Sanitation Data'!$G$32,0,10*ROW('Sanitation Data'!G19)))</f>
        <v/>
      </c>
      <c r="DE25" s="367" t="str">
        <f ca="1">+IF(OFFSET('Sanitation Data'!$H$28,0,10*ROW('Sanitation Data'!H19))="","",OFFSET('Sanitation Data'!$H$28,0,10*ROW('Sanitation Data'!H19)))</f>
        <v/>
      </c>
      <c r="DF25" s="367" t="str">
        <f ca="1">+IF(OFFSET('Sanitation Data'!$H$29,0,10*ROW('Sanitation Data'!H19))="","",OFFSET('Sanitation Data'!$H$29,0,10*ROW('Sanitation Data'!H19)))</f>
        <v/>
      </c>
      <c r="DG25" s="367" t="str">
        <f ca="1">+IF(OFFSET('Sanitation Data'!$H$30,0,10*ROW('Sanitation Data'!H19))="","",OFFSET('Sanitation Data'!$H$30,0,10*ROW('Sanitation Data'!H19)))</f>
        <v/>
      </c>
      <c r="DH25" s="367" t="str">
        <f ca="1">+IF(OFFSET('Sanitation Data'!$H$31,0,10*ROW('Sanitation Data'!H19))="","",OFFSET('Sanitation Data'!$H$31,0,10*ROW('Sanitation Data'!H19)))</f>
        <v/>
      </c>
      <c r="DI25" s="367" t="str">
        <f ca="1">+IF(OFFSET('Sanitation Data'!$H$32,0,10*ROW('Sanitation Data'!H19))="","",OFFSET('Sanitation Data'!$H$32,0,10*ROW('Sanitation Data'!H19)))</f>
        <v/>
      </c>
      <c r="DJ25" s="367" t="str">
        <f ca="1">+IF(OFFSET('Sanitation Data'!$I$28,0,10*ROW('Sanitation Data'!I19))="","",OFFSET('Sanitation Data'!$I$28,0,10*ROW('Sanitation Data'!I19)))</f>
        <v/>
      </c>
      <c r="DK25" s="367" t="str">
        <f ca="1">+IF(OFFSET('Sanitation Data'!$I$29,0,10*ROW('Sanitation Data'!I19))="","",OFFSET('Sanitation Data'!$I$29,0,10*ROW('Sanitation Data'!I19)))</f>
        <v/>
      </c>
      <c r="DL25" s="367" t="str">
        <f ca="1">+IF(OFFSET('Sanitation Data'!$I$30,0,10*ROW('Sanitation Data'!I19))="","",OFFSET('Sanitation Data'!$I$30,0,10*ROW('Sanitation Data'!I19)))</f>
        <v/>
      </c>
      <c r="DM25" s="367" t="str">
        <f ca="1">+IF(OFFSET('Sanitation Data'!$I$31,0,10*ROW('Sanitation Data'!I19))="","",OFFSET('Sanitation Data'!$I$31,0,10*ROW('Sanitation Data'!I19)))</f>
        <v/>
      </c>
      <c r="DN25" s="367" t="str">
        <f ca="1">+IF(OFFSET('Sanitation Data'!$I$32,0,10*ROW('Sanitation Data'!I19))="","",OFFSET('Sanitation Data'!$I$32,0,10*ROW('Sanitation Data'!I19)))</f>
        <v/>
      </c>
      <c r="DO25" s="367" t="str">
        <f ca="1">+IF(OFFSET('Hygiene Data'!$D$11,0,10*ROW('Hygiene Data'!D19))="","",OFFSET('Hygiene Data'!$D$11,0,10*ROW('Hygiene Data'!D19)))</f>
        <v/>
      </c>
      <c r="DP25" s="367" t="str">
        <f ca="1">+IF(OFFSET('Hygiene Data'!$D$12,0,10*ROW('Hygiene Data'!D19))="","",OFFSET('Hygiene Data'!$D$12,0,10*ROW('Hygiene Data'!D19)))</f>
        <v/>
      </c>
      <c r="DQ25" s="367" t="str">
        <f ca="1">+IF(OFFSET('Hygiene Data'!$D$13,0,10*ROW('Hygiene Data'!D19))="","",OFFSET('Hygiene Data'!$D$13,0,10*ROW('Hygiene Data'!D19)))</f>
        <v/>
      </c>
      <c r="DR25" s="367" t="str">
        <f ca="1">+IF(OFFSET('Hygiene Data'!$E$11,0,10*ROW('Hygiene Data'!E19))="","",OFFSET('Hygiene Data'!$E$11,0,10*ROW('Hygiene Data'!E19)))</f>
        <v/>
      </c>
      <c r="DS25" s="367" t="str">
        <f ca="1">+IF(OFFSET('Hygiene Data'!$E$12,0,10*ROW('Hygiene Data'!E19))="","",OFFSET('Hygiene Data'!$E$12,0,10*ROW('Hygiene Data'!E19)))</f>
        <v/>
      </c>
      <c r="DT25" s="367" t="str">
        <f ca="1">+IF(OFFSET('Hygiene Data'!$E$13,0,10*ROW('Hygiene Data'!E19))="","",OFFSET('Hygiene Data'!$E$13,0,10*ROW('Hygiene Data'!E19)))</f>
        <v/>
      </c>
      <c r="DU25" s="367" t="str">
        <f ca="1">+IF(OFFSET('Hygiene Data'!$F$11,0,10*ROW('Hygiene Data'!F19))="","",OFFSET('Hygiene Data'!$F$11,0,10*ROW('Hygiene Data'!F19)))</f>
        <v/>
      </c>
      <c r="DV25" s="367" t="str">
        <f ca="1">+IF(OFFSET('Hygiene Data'!$F$12,0,10*ROW('Hygiene Data'!F19))="","",OFFSET('Hygiene Data'!$F$12,0,10*ROW('Hygiene Data'!F19)))</f>
        <v/>
      </c>
      <c r="DW25" s="367" t="str">
        <f ca="1">+IF(OFFSET('Hygiene Data'!$F$13,0,10*ROW('Hygiene Data'!F19))="","",OFFSET('Hygiene Data'!$F$13,0,10*ROW('Hygiene Data'!F19)))</f>
        <v/>
      </c>
      <c r="DX25" s="367" t="str">
        <f ca="1">+IF(OFFSET('Hygiene Data'!$G$11,0,10*ROW('Hygiene Data'!G19))="","",OFFSET('Hygiene Data'!$G$11,0,10*ROW('Hygiene Data'!G19)))</f>
        <v/>
      </c>
      <c r="DY25" s="367" t="str">
        <f ca="1">+IF(OFFSET('Hygiene Data'!$G$12,0,10*ROW('Hygiene Data'!G19))="","",OFFSET('Hygiene Data'!$G$12,0,10*ROW('Hygiene Data'!G19)))</f>
        <v/>
      </c>
      <c r="DZ25" s="367" t="str">
        <f ca="1">+IF(OFFSET('Hygiene Data'!$G$13,0,10*ROW('Hygiene Data'!G19))="","",OFFSET('Hygiene Data'!$G$13,0,10*ROW('Hygiene Data'!G19)))</f>
        <v/>
      </c>
      <c r="EA25" s="367" t="str">
        <f ca="1">+IF(OFFSET('Hygiene Data'!$H$11,0,10*ROW('Hygiene Data'!H19))="","",OFFSET('Hygiene Data'!$H$11,0,10*ROW('Hygiene Data'!H19)))</f>
        <v/>
      </c>
      <c r="EB25" s="367" t="str">
        <f ca="1">+IF(OFFSET('Hygiene Data'!$H$12,0,10*ROW('Hygiene Data'!H19))="","",OFFSET('Hygiene Data'!$H$12,0,10*ROW('Hygiene Data'!H19)))</f>
        <v/>
      </c>
      <c r="EC25" s="367" t="str">
        <f ca="1">+IF(OFFSET('Hygiene Data'!$H$13,0,10*ROW('Hygiene Data'!H19))="","",OFFSET('Hygiene Data'!$H$13,0,10*ROW('Hygiene Data'!H19)))</f>
        <v/>
      </c>
      <c r="ED25" s="367" t="str">
        <f ca="1">+IF(OFFSET('Hygiene Data'!$I$11,0,10*ROW('Hygiene Data'!I19))="","",OFFSET('Hygiene Data'!$I$11,0,10*ROW('Hygiene Data'!I19)))</f>
        <v/>
      </c>
      <c r="EE25" s="367" t="str">
        <f ca="1">+IF(OFFSET('Hygiene Data'!$I$12,0,10*ROW('Hygiene Data'!I19))="","",OFFSET('Hygiene Data'!$I$12,0,10*ROW('Hygiene Data'!I19)))</f>
        <v/>
      </c>
      <c r="EF25" s="367" t="str">
        <f ca="1">+IF(OFFSET('Hygiene Data'!$I$13,0,10*ROW('Hygiene Data'!I19))="","",OFFSET('Hygiene Data'!$I$13,0,10*ROW('Hygiene Data'!I19)))</f>
        <v/>
      </c>
    </row>
    <row r="26" spans="1:136" x14ac:dyDescent="0.25">
      <c r="A26" s="476" t="str">
        <f ca="1">+IF(OFFSET('Water Data'!$B$2,0,10*ROW('Water Data'!E20))="","",OFFSET('Water Data'!$B$2,0,10*ROW('Water Data'!E20)))</f>
        <v/>
      </c>
      <c r="B26" s="476"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3" t="str">
        <f t="shared" ca="1" si="0"/>
        <v/>
      </c>
      <c r="D26" s="504"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4"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4"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4"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4"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4"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4"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4"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4"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4"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4"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4"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4"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4"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4"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4"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4"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4"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5"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5"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5"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5"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5"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5"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5"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5"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5"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5"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5"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5"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5"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5"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5"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5"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5"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5"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5"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5"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5"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5"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5"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5"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5"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5"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5"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5"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5"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5"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6"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2"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6"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6"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6"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6"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6"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6"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6"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6"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6"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6"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6"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6"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6"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6"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6"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6"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7" t="str">
        <f ca="1">+IF(OFFSET('Water Data'!$D$27,0,10*ROW('Water Data'!D20))="","",OFFSET('Water Data'!$D$27,0,10*ROW('Water Data'!D20)))</f>
        <v/>
      </c>
      <c r="BT26" s="367" t="str">
        <f ca="1">+IF(OFFSET('Water Data'!$D$28,0,10*ROW('Water Data'!D20))="","",OFFSET('Water Data'!$D$28,0,10*ROW('Water Data'!D20)))</f>
        <v/>
      </c>
      <c r="BU26" s="367" t="str">
        <f ca="1">+IF(OFFSET('Water Data'!$D$29,0,10*ROW('Water Data'!D20))="","",OFFSET('Water Data'!$D$29,0,10*ROW('Water Data'!D20)))</f>
        <v/>
      </c>
      <c r="BV26" s="367" t="str">
        <f ca="1">+IF(OFFSET('Water Data'!$E$27,0,10*ROW('Water Data'!E20))="","",OFFSET('Water Data'!$E$27,0,10*ROW('Water Data'!E20)))</f>
        <v/>
      </c>
      <c r="BW26" s="367" t="str">
        <f ca="1">+IF(OFFSET('Water Data'!$E$28,0,10*ROW('Water Data'!E20))="","",OFFSET('Water Data'!$E$28,0,10*ROW('Water Data'!E20)))</f>
        <v/>
      </c>
      <c r="BX26" s="367" t="str">
        <f ca="1">+IF(OFFSET('Water Data'!$E$29,0,10*ROW('Water Data'!E20))="","",OFFSET('Water Data'!$E$29,0,10*ROW('Water Data'!E20)))</f>
        <v/>
      </c>
      <c r="BY26" s="367" t="str">
        <f ca="1">+IF(OFFSET('Water Data'!$F$27,0,10*ROW('Water Data'!F20))="","",OFFSET('Water Data'!$F$27,0,10*ROW('Water Data'!F20)))</f>
        <v/>
      </c>
      <c r="BZ26" s="367" t="str">
        <f ca="1">+IF(OFFSET('Water Data'!$F$28,0,10*ROW('Water Data'!F20))="","",OFFSET('Water Data'!$F$28,0,10*ROW('Water Data'!F20)))</f>
        <v/>
      </c>
      <c r="CA26" s="367" t="str">
        <f ca="1">+IF(OFFSET('Water Data'!$F$29,0,10*ROW('Water Data'!F20))="","",OFFSET('Water Data'!$F$29,0,10*ROW('Water Data'!F20)))</f>
        <v/>
      </c>
      <c r="CB26" s="367" t="str">
        <f ca="1">+IF(OFFSET('Water Data'!$G$27,0,10*ROW('Water Data'!G20))="","",OFFSET('Water Data'!$G$27,0,10*ROW('Water Data'!G20)))</f>
        <v/>
      </c>
      <c r="CC26" s="367" t="str">
        <f ca="1">+IF(OFFSET('Water Data'!$G$28,0,10*ROW('Water Data'!G20))="","",OFFSET('Water Data'!$G$28,0,10*ROW('Water Data'!G20)))</f>
        <v/>
      </c>
      <c r="CD26" s="367" t="str">
        <f ca="1">+IF(OFFSET('Water Data'!$G$29,0,10*ROW('Water Data'!G20))="","",OFFSET('Water Data'!$G$29,0,10*ROW('Water Data'!G20)))</f>
        <v/>
      </c>
      <c r="CE26" s="367" t="str">
        <f ca="1">+IF(OFFSET('Water Data'!$H$27,0,10*ROW('Water Data'!H20))="","",OFFSET('Water Data'!$H$27,0,10*ROW('Water Data'!H20)))</f>
        <v/>
      </c>
      <c r="CF26" s="367" t="str">
        <f ca="1">+IF(OFFSET('Water Data'!$H$28,0,10*ROW('Water Data'!H20))="","",OFFSET('Water Data'!$H$28,0,10*ROW('Water Data'!H20)))</f>
        <v/>
      </c>
      <c r="CG26" s="367" t="str">
        <f ca="1">+IF(OFFSET('Water Data'!$H$29,0,10*ROW('Water Data'!H20))="","",OFFSET('Water Data'!$H$29,0,10*ROW('Water Data'!H20)))</f>
        <v/>
      </c>
      <c r="CH26" s="367" t="str">
        <f ca="1">+IF(OFFSET('Water Data'!$I$27,0,10*ROW('Water Data'!I20))="","",OFFSET('Water Data'!$I$27,0,10*ROW('Water Data'!I20)))</f>
        <v/>
      </c>
      <c r="CI26" s="367" t="str">
        <f ca="1">+IF(OFFSET('Water Data'!$I$28,0,10*ROW('Water Data'!I20))="","",OFFSET('Water Data'!$I$28,0,10*ROW('Water Data'!I20)))</f>
        <v/>
      </c>
      <c r="CJ26" s="367" t="str">
        <f ca="1">+IF(OFFSET('Water Data'!$I$29,0,10*ROW('Water Data'!I20))="","",OFFSET('Water Data'!$I$29,0,10*ROW('Water Data'!I20)))</f>
        <v/>
      </c>
      <c r="CK26" s="367" t="str">
        <f ca="1">+IF(OFFSET('Sanitation Data'!$D$28,0,10*ROW('Sanitation Data'!D20))="","",OFFSET('Sanitation Data'!$D$28,0,10*ROW('Sanitation Data'!D20)))</f>
        <v/>
      </c>
      <c r="CL26" s="367" t="str">
        <f ca="1">+IF(OFFSET('Sanitation Data'!$D$29,0,10*ROW('Sanitation Data'!D20))="","",OFFSET('Sanitation Data'!$D$29,0,10*ROW('Sanitation Data'!D20)))</f>
        <v/>
      </c>
      <c r="CM26" s="367" t="str">
        <f ca="1">+IF(OFFSET('Sanitation Data'!$D$30,0,10*ROW('Sanitation Data'!D20))="","",OFFSET('Sanitation Data'!$D$30,0,10*ROW('Sanitation Data'!D20)))</f>
        <v/>
      </c>
      <c r="CN26" s="367" t="str">
        <f ca="1">+IF(OFFSET('Sanitation Data'!$D$31,0,10*ROW('Sanitation Data'!D20))="","",OFFSET('Sanitation Data'!$D$31,0,10*ROW('Sanitation Data'!D20)))</f>
        <v/>
      </c>
      <c r="CO26" s="367" t="str">
        <f ca="1">+IF(OFFSET('Sanitation Data'!$D$32,0,10*ROW('Sanitation Data'!D20))="","",OFFSET('Sanitation Data'!$D$32,0,10*ROW('Sanitation Data'!D20)))</f>
        <v/>
      </c>
      <c r="CP26" s="367" t="str">
        <f ca="1">+IF(OFFSET('Sanitation Data'!$E$28,0,10*ROW('Sanitation Data'!E20))="","",OFFSET('Sanitation Data'!$E$28,0,10*ROW('Sanitation Data'!E20)))</f>
        <v/>
      </c>
      <c r="CQ26" s="367" t="str">
        <f ca="1">+IF(OFFSET('Sanitation Data'!$E$29,0,10*ROW('Sanitation Data'!E20))="","",OFFSET('Sanitation Data'!$E$29,0,10*ROW('Sanitation Data'!E20)))</f>
        <v/>
      </c>
      <c r="CR26" s="367" t="str">
        <f ca="1">+IF(OFFSET('Sanitation Data'!$E$30,0,10*ROW('Sanitation Data'!E20))="","",OFFSET('Sanitation Data'!$E$30,0,10*ROW('Sanitation Data'!E20)))</f>
        <v/>
      </c>
      <c r="CS26" s="367" t="str">
        <f ca="1">+IF(OFFSET('Sanitation Data'!$E$31,0,10*ROW('Sanitation Data'!E20))="","",OFFSET('Sanitation Data'!$E$31,0,10*ROW('Sanitation Data'!E20)))</f>
        <v/>
      </c>
      <c r="CT26" s="367" t="str">
        <f ca="1">+IF(OFFSET('Sanitation Data'!$E$32,0,10*ROW('Sanitation Data'!E20))="","",OFFSET('Sanitation Data'!$E$32,0,10*ROW('Sanitation Data'!E20)))</f>
        <v/>
      </c>
      <c r="CU26" s="367" t="str">
        <f ca="1">+IF(OFFSET('Sanitation Data'!$F$28,0,10*ROW('Sanitation Data'!F20))="","",OFFSET('Sanitation Data'!$F$28,0,10*ROW('Sanitation Data'!F20)))</f>
        <v/>
      </c>
      <c r="CV26" s="367" t="str">
        <f ca="1">+IF(OFFSET('Sanitation Data'!$F$29,0,10*ROW('Sanitation Data'!F20))="","",OFFSET('Sanitation Data'!$F$29,0,10*ROW('Sanitation Data'!F20)))</f>
        <v/>
      </c>
      <c r="CW26" s="367" t="str">
        <f ca="1">+IF(OFFSET('Sanitation Data'!$F$30,0,10*ROW('Sanitation Data'!F20))="","",OFFSET('Sanitation Data'!$F$30,0,10*ROW('Sanitation Data'!F20)))</f>
        <v/>
      </c>
      <c r="CX26" s="367" t="str">
        <f ca="1">+IF(OFFSET('Sanitation Data'!$F$31,0,10*ROW('Sanitation Data'!F20))="","",OFFSET('Sanitation Data'!$F$31,0,10*ROW('Sanitation Data'!F20)))</f>
        <v/>
      </c>
      <c r="CY26" s="367" t="str">
        <f ca="1">+IF(OFFSET('Sanitation Data'!$F$32,0,10*ROW('Sanitation Data'!F20))="","",OFFSET('Sanitation Data'!$F$32,0,10*ROW('Sanitation Data'!F20)))</f>
        <v/>
      </c>
      <c r="CZ26" s="367" t="str">
        <f ca="1">+IF(OFFSET('Sanitation Data'!$G$28,0,10*ROW('Sanitation Data'!G20))="","",OFFSET('Sanitation Data'!$G$28,0,10*ROW('Sanitation Data'!G20)))</f>
        <v/>
      </c>
      <c r="DA26" s="367" t="str">
        <f ca="1">+IF(OFFSET('Sanitation Data'!$G$29,0,10*ROW('Sanitation Data'!G20))="","",OFFSET('Sanitation Data'!$G$29,0,10*ROW('Sanitation Data'!G20)))</f>
        <v/>
      </c>
      <c r="DB26" s="367" t="str">
        <f ca="1">+IF(OFFSET('Sanitation Data'!$G$30,0,10*ROW('Sanitation Data'!G20))="","",OFFSET('Sanitation Data'!$G$30,0,10*ROW('Sanitation Data'!G20)))</f>
        <v/>
      </c>
      <c r="DC26" s="367" t="str">
        <f ca="1">+IF(OFFSET('Sanitation Data'!$G$31,0,10*ROW('Sanitation Data'!G20))="","",OFFSET('Sanitation Data'!$G$31,0,10*ROW('Sanitation Data'!G20)))</f>
        <v/>
      </c>
      <c r="DD26" s="367" t="str">
        <f ca="1">+IF(OFFSET('Sanitation Data'!$G$32,0,10*ROW('Sanitation Data'!G20))="","",OFFSET('Sanitation Data'!$G$32,0,10*ROW('Sanitation Data'!G20)))</f>
        <v/>
      </c>
      <c r="DE26" s="367" t="str">
        <f ca="1">+IF(OFFSET('Sanitation Data'!$H$28,0,10*ROW('Sanitation Data'!H20))="","",OFFSET('Sanitation Data'!$H$28,0,10*ROW('Sanitation Data'!H20)))</f>
        <v/>
      </c>
      <c r="DF26" s="367" t="str">
        <f ca="1">+IF(OFFSET('Sanitation Data'!$H$29,0,10*ROW('Sanitation Data'!H20))="","",OFFSET('Sanitation Data'!$H$29,0,10*ROW('Sanitation Data'!H20)))</f>
        <v/>
      </c>
      <c r="DG26" s="367" t="str">
        <f ca="1">+IF(OFFSET('Sanitation Data'!$H$30,0,10*ROW('Sanitation Data'!H20))="","",OFFSET('Sanitation Data'!$H$30,0,10*ROW('Sanitation Data'!H20)))</f>
        <v/>
      </c>
      <c r="DH26" s="367" t="str">
        <f ca="1">+IF(OFFSET('Sanitation Data'!$H$31,0,10*ROW('Sanitation Data'!H20))="","",OFFSET('Sanitation Data'!$H$31,0,10*ROW('Sanitation Data'!H20)))</f>
        <v/>
      </c>
      <c r="DI26" s="367" t="str">
        <f ca="1">+IF(OFFSET('Sanitation Data'!$H$32,0,10*ROW('Sanitation Data'!H20))="","",OFFSET('Sanitation Data'!$H$32,0,10*ROW('Sanitation Data'!H20)))</f>
        <v/>
      </c>
      <c r="DJ26" s="367" t="str">
        <f ca="1">+IF(OFFSET('Sanitation Data'!$I$28,0,10*ROW('Sanitation Data'!I20))="","",OFFSET('Sanitation Data'!$I$28,0,10*ROW('Sanitation Data'!I20)))</f>
        <v/>
      </c>
      <c r="DK26" s="367" t="str">
        <f ca="1">+IF(OFFSET('Sanitation Data'!$I$29,0,10*ROW('Sanitation Data'!I20))="","",OFFSET('Sanitation Data'!$I$29,0,10*ROW('Sanitation Data'!I20)))</f>
        <v/>
      </c>
      <c r="DL26" s="367" t="str">
        <f ca="1">+IF(OFFSET('Sanitation Data'!$I$30,0,10*ROW('Sanitation Data'!I20))="","",OFFSET('Sanitation Data'!$I$30,0,10*ROW('Sanitation Data'!I20)))</f>
        <v/>
      </c>
      <c r="DM26" s="367" t="str">
        <f ca="1">+IF(OFFSET('Sanitation Data'!$I$31,0,10*ROW('Sanitation Data'!I20))="","",OFFSET('Sanitation Data'!$I$31,0,10*ROW('Sanitation Data'!I20)))</f>
        <v/>
      </c>
      <c r="DN26" s="367" t="str">
        <f ca="1">+IF(OFFSET('Sanitation Data'!$I$32,0,10*ROW('Sanitation Data'!I20))="","",OFFSET('Sanitation Data'!$I$32,0,10*ROW('Sanitation Data'!I20)))</f>
        <v/>
      </c>
      <c r="DO26" s="367" t="str">
        <f ca="1">+IF(OFFSET('Hygiene Data'!$D$11,0,10*ROW('Hygiene Data'!D20))="","",OFFSET('Hygiene Data'!$D$11,0,10*ROW('Hygiene Data'!D20)))</f>
        <v/>
      </c>
      <c r="DP26" s="367" t="str">
        <f ca="1">+IF(OFFSET('Hygiene Data'!$D$12,0,10*ROW('Hygiene Data'!D20))="","",OFFSET('Hygiene Data'!$D$12,0,10*ROW('Hygiene Data'!D20)))</f>
        <v/>
      </c>
      <c r="DQ26" s="367" t="str">
        <f ca="1">+IF(OFFSET('Hygiene Data'!$D$13,0,10*ROW('Hygiene Data'!D20))="","",OFFSET('Hygiene Data'!$D$13,0,10*ROW('Hygiene Data'!D20)))</f>
        <v/>
      </c>
      <c r="DR26" s="367" t="str">
        <f ca="1">+IF(OFFSET('Hygiene Data'!$E$11,0,10*ROW('Hygiene Data'!E20))="","",OFFSET('Hygiene Data'!$E$11,0,10*ROW('Hygiene Data'!E20)))</f>
        <v/>
      </c>
      <c r="DS26" s="367" t="str">
        <f ca="1">+IF(OFFSET('Hygiene Data'!$E$12,0,10*ROW('Hygiene Data'!E20))="","",OFFSET('Hygiene Data'!$E$12,0,10*ROW('Hygiene Data'!E20)))</f>
        <v/>
      </c>
      <c r="DT26" s="367" t="str">
        <f ca="1">+IF(OFFSET('Hygiene Data'!$E$13,0,10*ROW('Hygiene Data'!E20))="","",OFFSET('Hygiene Data'!$E$13,0,10*ROW('Hygiene Data'!E20)))</f>
        <v/>
      </c>
      <c r="DU26" s="367" t="str">
        <f ca="1">+IF(OFFSET('Hygiene Data'!$F$11,0,10*ROW('Hygiene Data'!F20))="","",OFFSET('Hygiene Data'!$F$11,0,10*ROW('Hygiene Data'!F20)))</f>
        <v/>
      </c>
      <c r="DV26" s="367" t="str">
        <f ca="1">+IF(OFFSET('Hygiene Data'!$F$12,0,10*ROW('Hygiene Data'!F20))="","",OFFSET('Hygiene Data'!$F$12,0,10*ROW('Hygiene Data'!F20)))</f>
        <v/>
      </c>
      <c r="DW26" s="367" t="str">
        <f ca="1">+IF(OFFSET('Hygiene Data'!$F$13,0,10*ROW('Hygiene Data'!F20))="","",OFFSET('Hygiene Data'!$F$13,0,10*ROW('Hygiene Data'!F20)))</f>
        <v/>
      </c>
      <c r="DX26" s="367" t="str">
        <f ca="1">+IF(OFFSET('Hygiene Data'!$G$11,0,10*ROW('Hygiene Data'!G20))="","",OFFSET('Hygiene Data'!$G$11,0,10*ROW('Hygiene Data'!G20)))</f>
        <v/>
      </c>
      <c r="DY26" s="367" t="str">
        <f ca="1">+IF(OFFSET('Hygiene Data'!$G$12,0,10*ROW('Hygiene Data'!G20))="","",OFFSET('Hygiene Data'!$G$12,0,10*ROW('Hygiene Data'!G20)))</f>
        <v/>
      </c>
      <c r="DZ26" s="367" t="str">
        <f ca="1">+IF(OFFSET('Hygiene Data'!$G$13,0,10*ROW('Hygiene Data'!G20))="","",OFFSET('Hygiene Data'!$G$13,0,10*ROW('Hygiene Data'!G20)))</f>
        <v/>
      </c>
      <c r="EA26" s="367" t="str">
        <f ca="1">+IF(OFFSET('Hygiene Data'!$H$11,0,10*ROW('Hygiene Data'!H20))="","",OFFSET('Hygiene Data'!$H$11,0,10*ROW('Hygiene Data'!H20)))</f>
        <v/>
      </c>
      <c r="EB26" s="367" t="str">
        <f ca="1">+IF(OFFSET('Hygiene Data'!$H$12,0,10*ROW('Hygiene Data'!H20))="","",OFFSET('Hygiene Data'!$H$12,0,10*ROW('Hygiene Data'!H20)))</f>
        <v/>
      </c>
      <c r="EC26" s="367" t="str">
        <f ca="1">+IF(OFFSET('Hygiene Data'!$H$13,0,10*ROW('Hygiene Data'!H20))="","",OFFSET('Hygiene Data'!$H$13,0,10*ROW('Hygiene Data'!H20)))</f>
        <v/>
      </c>
      <c r="ED26" s="367" t="str">
        <f ca="1">+IF(OFFSET('Hygiene Data'!$I$11,0,10*ROW('Hygiene Data'!I20))="","",OFFSET('Hygiene Data'!$I$11,0,10*ROW('Hygiene Data'!I20)))</f>
        <v/>
      </c>
      <c r="EE26" s="367" t="str">
        <f ca="1">+IF(OFFSET('Hygiene Data'!$I$12,0,10*ROW('Hygiene Data'!I20))="","",OFFSET('Hygiene Data'!$I$12,0,10*ROW('Hygiene Data'!I20)))</f>
        <v/>
      </c>
      <c r="EF26" s="367" t="str">
        <f ca="1">+IF(OFFSET('Hygiene Data'!$I$13,0,10*ROW('Hygiene Data'!I20))="","",OFFSET('Hygiene Data'!$I$13,0,10*ROW('Hygiene Data'!I20)))</f>
        <v/>
      </c>
    </row>
    <row r="27" spans="1:136" x14ac:dyDescent="0.25">
      <c r="A27" s="476" t="str">
        <f ca="1">+IF(OFFSET('Water Data'!$B$2,0,10*ROW('Water Data'!E21))="","",OFFSET('Water Data'!$B$2,0,10*ROW('Water Data'!E21)))</f>
        <v/>
      </c>
      <c r="B27" s="476"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3" t="str">
        <f t="shared" ca="1" si="0"/>
        <v/>
      </c>
      <c r="D27" s="504"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4"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4"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4"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4"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4"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4"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4"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4"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4"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4"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4"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4"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4"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4"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4"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4"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4"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5"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5"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5"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5"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5"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5"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5"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5"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5"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5"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5"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5"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5"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5"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5"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5"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5"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5"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5"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5"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5"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5"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5"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5"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5"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5"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5"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5"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5"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5"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6"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2"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6"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6"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6"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6"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6"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6"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6"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6"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6"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6"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6"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6"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6"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6"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6"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6"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7" t="str">
        <f ca="1">+IF(OFFSET('Water Data'!$D$27,0,10*ROW('Water Data'!D21))="","",OFFSET('Water Data'!$D$27,0,10*ROW('Water Data'!D21)))</f>
        <v/>
      </c>
      <c r="BT27" s="367" t="str">
        <f ca="1">+IF(OFFSET('Water Data'!$D$28,0,10*ROW('Water Data'!D21))="","",OFFSET('Water Data'!$D$28,0,10*ROW('Water Data'!D21)))</f>
        <v/>
      </c>
      <c r="BU27" s="367" t="str">
        <f ca="1">+IF(OFFSET('Water Data'!$D$29,0,10*ROW('Water Data'!D21))="","",OFFSET('Water Data'!$D$29,0,10*ROW('Water Data'!D21)))</f>
        <v/>
      </c>
      <c r="BV27" s="367" t="str">
        <f ca="1">+IF(OFFSET('Water Data'!$E$27,0,10*ROW('Water Data'!E21))="","",OFFSET('Water Data'!$E$27,0,10*ROW('Water Data'!E21)))</f>
        <v/>
      </c>
      <c r="BW27" s="367" t="str">
        <f ca="1">+IF(OFFSET('Water Data'!$E$28,0,10*ROW('Water Data'!E21))="","",OFFSET('Water Data'!$E$28,0,10*ROW('Water Data'!E21)))</f>
        <v/>
      </c>
      <c r="BX27" s="367" t="str">
        <f ca="1">+IF(OFFSET('Water Data'!$E$29,0,10*ROW('Water Data'!E21))="","",OFFSET('Water Data'!$E$29,0,10*ROW('Water Data'!E21)))</f>
        <v/>
      </c>
      <c r="BY27" s="367" t="str">
        <f ca="1">+IF(OFFSET('Water Data'!$F$27,0,10*ROW('Water Data'!F21))="","",OFFSET('Water Data'!$F$27,0,10*ROW('Water Data'!F21)))</f>
        <v/>
      </c>
      <c r="BZ27" s="367" t="str">
        <f ca="1">+IF(OFFSET('Water Data'!$F$28,0,10*ROW('Water Data'!F21))="","",OFFSET('Water Data'!$F$28,0,10*ROW('Water Data'!F21)))</f>
        <v/>
      </c>
      <c r="CA27" s="367" t="str">
        <f ca="1">+IF(OFFSET('Water Data'!$F$29,0,10*ROW('Water Data'!F21))="","",OFFSET('Water Data'!$F$29,0,10*ROW('Water Data'!F21)))</f>
        <v/>
      </c>
      <c r="CB27" s="367" t="str">
        <f ca="1">+IF(OFFSET('Water Data'!$G$27,0,10*ROW('Water Data'!G21))="","",OFFSET('Water Data'!$G$27,0,10*ROW('Water Data'!G21)))</f>
        <v/>
      </c>
      <c r="CC27" s="367" t="str">
        <f ca="1">+IF(OFFSET('Water Data'!$G$28,0,10*ROW('Water Data'!G21))="","",OFFSET('Water Data'!$G$28,0,10*ROW('Water Data'!G21)))</f>
        <v/>
      </c>
      <c r="CD27" s="367" t="str">
        <f ca="1">+IF(OFFSET('Water Data'!$G$29,0,10*ROW('Water Data'!G21))="","",OFFSET('Water Data'!$G$29,0,10*ROW('Water Data'!G21)))</f>
        <v/>
      </c>
      <c r="CE27" s="367" t="str">
        <f ca="1">+IF(OFFSET('Water Data'!$H$27,0,10*ROW('Water Data'!H21))="","",OFFSET('Water Data'!$H$27,0,10*ROW('Water Data'!H21)))</f>
        <v/>
      </c>
      <c r="CF27" s="367" t="str">
        <f ca="1">+IF(OFFSET('Water Data'!$H$28,0,10*ROW('Water Data'!H21))="","",OFFSET('Water Data'!$H$28,0,10*ROW('Water Data'!H21)))</f>
        <v/>
      </c>
      <c r="CG27" s="367" t="str">
        <f ca="1">+IF(OFFSET('Water Data'!$H$29,0,10*ROW('Water Data'!H21))="","",OFFSET('Water Data'!$H$29,0,10*ROW('Water Data'!H21)))</f>
        <v/>
      </c>
      <c r="CH27" s="367" t="str">
        <f ca="1">+IF(OFFSET('Water Data'!$I$27,0,10*ROW('Water Data'!I21))="","",OFFSET('Water Data'!$I$27,0,10*ROW('Water Data'!I21)))</f>
        <v/>
      </c>
      <c r="CI27" s="367" t="str">
        <f ca="1">+IF(OFFSET('Water Data'!$I$28,0,10*ROW('Water Data'!I21))="","",OFFSET('Water Data'!$I$28,0,10*ROW('Water Data'!I21)))</f>
        <v/>
      </c>
      <c r="CJ27" s="367" t="str">
        <f ca="1">+IF(OFFSET('Water Data'!$I$29,0,10*ROW('Water Data'!I21))="","",OFFSET('Water Data'!$I$29,0,10*ROW('Water Data'!I21)))</f>
        <v/>
      </c>
      <c r="CK27" s="367" t="str">
        <f ca="1">+IF(OFFSET('Sanitation Data'!$D$28,0,10*ROW('Sanitation Data'!D21))="","",OFFSET('Sanitation Data'!$D$28,0,10*ROW('Sanitation Data'!D21)))</f>
        <v/>
      </c>
      <c r="CL27" s="367" t="str">
        <f ca="1">+IF(OFFSET('Sanitation Data'!$D$29,0,10*ROW('Sanitation Data'!D21))="","",OFFSET('Sanitation Data'!$D$29,0,10*ROW('Sanitation Data'!D21)))</f>
        <v/>
      </c>
      <c r="CM27" s="367" t="str">
        <f ca="1">+IF(OFFSET('Sanitation Data'!$D$30,0,10*ROW('Sanitation Data'!D21))="","",OFFSET('Sanitation Data'!$D$30,0,10*ROW('Sanitation Data'!D21)))</f>
        <v/>
      </c>
      <c r="CN27" s="367" t="str">
        <f ca="1">+IF(OFFSET('Sanitation Data'!$D$31,0,10*ROW('Sanitation Data'!D21))="","",OFFSET('Sanitation Data'!$D$31,0,10*ROW('Sanitation Data'!D21)))</f>
        <v/>
      </c>
      <c r="CO27" s="367" t="str">
        <f ca="1">+IF(OFFSET('Sanitation Data'!$D$32,0,10*ROW('Sanitation Data'!D21))="","",OFFSET('Sanitation Data'!$D$32,0,10*ROW('Sanitation Data'!D21)))</f>
        <v/>
      </c>
      <c r="CP27" s="367" t="str">
        <f ca="1">+IF(OFFSET('Sanitation Data'!$E$28,0,10*ROW('Sanitation Data'!E21))="","",OFFSET('Sanitation Data'!$E$28,0,10*ROW('Sanitation Data'!E21)))</f>
        <v/>
      </c>
      <c r="CQ27" s="367" t="str">
        <f ca="1">+IF(OFFSET('Sanitation Data'!$E$29,0,10*ROW('Sanitation Data'!E21))="","",OFFSET('Sanitation Data'!$E$29,0,10*ROW('Sanitation Data'!E21)))</f>
        <v/>
      </c>
      <c r="CR27" s="367" t="str">
        <f ca="1">+IF(OFFSET('Sanitation Data'!$E$30,0,10*ROW('Sanitation Data'!E21))="","",OFFSET('Sanitation Data'!$E$30,0,10*ROW('Sanitation Data'!E21)))</f>
        <v/>
      </c>
      <c r="CS27" s="367" t="str">
        <f ca="1">+IF(OFFSET('Sanitation Data'!$E$31,0,10*ROW('Sanitation Data'!E21))="","",OFFSET('Sanitation Data'!$E$31,0,10*ROW('Sanitation Data'!E21)))</f>
        <v/>
      </c>
      <c r="CT27" s="367" t="str">
        <f ca="1">+IF(OFFSET('Sanitation Data'!$E$32,0,10*ROW('Sanitation Data'!E21))="","",OFFSET('Sanitation Data'!$E$32,0,10*ROW('Sanitation Data'!E21)))</f>
        <v/>
      </c>
      <c r="CU27" s="367" t="str">
        <f ca="1">+IF(OFFSET('Sanitation Data'!$F$28,0,10*ROW('Sanitation Data'!F21))="","",OFFSET('Sanitation Data'!$F$28,0,10*ROW('Sanitation Data'!F21)))</f>
        <v/>
      </c>
      <c r="CV27" s="367" t="str">
        <f ca="1">+IF(OFFSET('Sanitation Data'!$F$29,0,10*ROW('Sanitation Data'!F21))="","",OFFSET('Sanitation Data'!$F$29,0,10*ROW('Sanitation Data'!F21)))</f>
        <v/>
      </c>
      <c r="CW27" s="367" t="str">
        <f ca="1">+IF(OFFSET('Sanitation Data'!$F$30,0,10*ROW('Sanitation Data'!F21))="","",OFFSET('Sanitation Data'!$F$30,0,10*ROW('Sanitation Data'!F21)))</f>
        <v/>
      </c>
      <c r="CX27" s="367" t="str">
        <f ca="1">+IF(OFFSET('Sanitation Data'!$F$31,0,10*ROW('Sanitation Data'!F21))="","",OFFSET('Sanitation Data'!$F$31,0,10*ROW('Sanitation Data'!F21)))</f>
        <v/>
      </c>
      <c r="CY27" s="367" t="str">
        <f ca="1">+IF(OFFSET('Sanitation Data'!$F$32,0,10*ROW('Sanitation Data'!F21))="","",OFFSET('Sanitation Data'!$F$32,0,10*ROW('Sanitation Data'!F21)))</f>
        <v/>
      </c>
      <c r="CZ27" s="367" t="str">
        <f ca="1">+IF(OFFSET('Sanitation Data'!$G$28,0,10*ROW('Sanitation Data'!G21))="","",OFFSET('Sanitation Data'!$G$28,0,10*ROW('Sanitation Data'!G21)))</f>
        <v/>
      </c>
      <c r="DA27" s="367" t="str">
        <f ca="1">+IF(OFFSET('Sanitation Data'!$G$29,0,10*ROW('Sanitation Data'!G21))="","",OFFSET('Sanitation Data'!$G$29,0,10*ROW('Sanitation Data'!G21)))</f>
        <v/>
      </c>
      <c r="DB27" s="367" t="str">
        <f ca="1">+IF(OFFSET('Sanitation Data'!$G$30,0,10*ROW('Sanitation Data'!G21))="","",OFFSET('Sanitation Data'!$G$30,0,10*ROW('Sanitation Data'!G21)))</f>
        <v/>
      </c>
      <c r="DC27" s="367" t="str">
        <f ca="1">+IF(OFFSET('Sanitation Data'!$G$31,0,10*ROW('Sanitation Data'!G21))="","",OFFSET('Sanitation Data'!$G$31,0,10*ROW('Sanitation Data'!G21)))</f>
        <v/>
      </c>
      <c r="DD27" s="367" t="str">
        <f ca="1">+IF(OFFSET('Sanitation Data'!$G$32,0,10*ROW('Sanitation Data'!G21))="","",OFFSET('Sanitation Data'!$G$32,0,10*ROW('Sanitation Data'!G21)))</f>
        <v/>
      </c>
      <c r="DE27" s="367" t="str">
        <f ca="1">+IF(OFFSET('Sanitation Data'!$H$28,0,10*ROW('Sanitation Data'!H21))="","",OFFSET('Sanitation Data'!$H$28,0,10*ROW('Sanitation Data'!H21)))</f>
        <v/>
      </c>
      <c r="DF27" s="367" t="str">
        <f ca="1">+IF(OFFSET('Sanitation Data'!$H$29,0,10*ROW('Sanitation Data'!H21))="","",OFFSET('Sanitation Data'!$H$29,0,10*ROW('Sanitation Data'!H21)))</f>
        <v/>
      </c>
      <c r="DG27" s="367" t="str">
        <f ca="1">+IF(OFFSET('Sanitation Data'!$H$30,0,10*ROW('Sanitation Data'!H21))="","",OFFSET('Sanitation Data'!$H$30,0,10*ROW('Sanitation Data'!H21)))</f>
        <v/>
      </c>
      <c r="DH27" s="367" t="str">
        <f ca="1">+IF(OFFSET('Sanitation Data'!$H$31,0,10*ROW('Sanitation Data'!H21))="","",OFFSET('Sanitation Data'!$H$31,0,10*ROW('Sanitation Data'!H21)))</f>
        <v/>
      </c>
      <c r="DI27" s="367" t="str">
        <f ca="1">+IF(OFFSET('Sanitation Data'!$H$32,0,10*ROW('Sanitation Data'!H21))="","",OFFSET('Sanitation Data'!$H$32,0,10*ROW('Sanitation Data'!H21)))</f>
        <v/>
      </c>
      <c r="DJ27" s="367" t="str">
        <f ca="1">+IF(OFFSET('Sanitation Data'!$I$28,0,10*ROW('Sanitation Data'!I21))="","",OFFSET('Sanitation Data'!$I$28,0,10*ROW('Sanitation Data'!I21)))</f>
        <v/>
      </c>
      <c r="DK27" s="367" t="str">
        <f ca="1">+IF(OFFSET('Sanitation Data'!$I$29,0,10*ROW('Sanitation Data'!I21))="","",OFFSET('Sanitation Data'!$I$29,0,10*ROW('Sanitation Data'!I21)))</f>
        <v/>
      </c>
      <c r="DL27" s="367" t="str">
        <f ca="1">+IF(OFFSET('Sanitation Data'!$I$30,0,10*ROW('Sanitation Data'!I21))="","",OFFSET('Sanitation Data'!$I$30,0,10*ROW('Sanitation Data'!I21)))</f>
        <v/>
      </c>
      <c r="DM27" s="367" t="str">
        <f ca="1">+IF(OFFSET('Sanitation Data'!$I$31,0,10*ROW('Sanitation Data'!I21))="","",OFFSET('Sanitation Data'!$I$31,0,10*ROW('Sanitation Data'!I21)))</f>
        <v/>
      </c>
      <c r="DN27" s="367" t="str">
        <f ca="1">+IF(OFFSET('Sanitation Data'!$I$32,0,10*ROW('Sanitation Data'!I21))="","",OFFSET('Sanitation Data'!$I$32,0,10*ROW('Sanitation Data'!I21)))</f>
        <v/>
      </c>
      <c r="DO27" s="367" t="str">
        <f ca="1">+IF(OFFSET('Hygiene Data'!$D$11,0,10*ROW('Hygiene Data'!D21))="","",OFFSET('Hygiene Data'!$D$11,0,10*ROW('Hygiene Data'!D21)))</f>
        <v/>
      </c>
      <c r="DP27" s="367" t="str">
        <f ca="1">+IF(OFFSET('Hygiene Data'!$D$12,0,10*ROW('Hygiene Data'!D21))="","",OFFSET('Hygiene Data'!$D$12,0,10*ROW('Hygiene Data'!D21)))</f>
        <v/>
      </c>
      <c r="DQ27" s="367" t="str">
        <f ca="1">+IF(OFFSET('Hygiene Data'!$D$13,0,10*ROW('Hygiene Data'!D21))="","",OFFSET('Hygiene Data'!$D$13,0,10*ROW('Hygiene Data'!D21)))</f>
        <v/>
      </c>
      <c r="DR27" s="367" t="str">
        <f ca="1">+IF(OFFSET('Hygiene Data'!$E$11,0,10*ROW('Hygiene Data'!E21))="","",OFFSET('Hygiene Data'!$E$11,0,10*ROW('Hygiene Data'!E21)))</f>
        <v/>
      </c>
      <c r="DS27" s="367" t="str">
        <f ca="1">+IF(OFFSET('Hygiene Data'!$E$12,0,10*ROW('Hygiene Data'!E21))="","",OFFSET('Hygiene Data'!$E$12,0,10*ROW('Hygiene Data'!E21)))</f>
        <v/>
      </c>
      <c r="DT27" s="367" t="str">
        <f ca="1">+IF(OFFSET('Hygiene Data'!$E$13,0,10*ROW('Hygiene Data'!E21))="","",OFFSET('Hygiene Data'!$E$13,0,10*ROW('Hygiene Data'!E21)))</f>
        <v/>
      </c>
      <c r="DU27" s="367" t="str">
        <f ca="1">+IF(OFFSET('Hygiene Data'!$F$11,0,10*ROW('Hygiene Data'!F21))="","",OFFSET('Hygiene Data'!$F$11,0,10*ROW('Hygiene Data'!F21)))</f>
        <v/>
      </c>
      <c r="DV27" s="367" t="str">
        <f ca="1">+IF(OFFSET('Hygiene Data'!$F$12,0,10*ROW('Hygiene Data'!F21))="","",OFFSET('Hygiene Data'!$F$12,0,10*ROW('Hygiene Data'!F21)))</f>
        <v/>
      </c>
      <c r="DW27" s="367" t="str">
        <f ca="1">+IF(OFFSET('Hygiene Data'!$F$13,0,10*ROW('Hygiene Data'!F21))="","",OFFSET('Hygiene Data'!$F$13,0,10*ROW('Hygiene Data'!F21)))</f>
        <v/>
      </c>
      <c r="DX27" s="367" t="str">
        <f ca="1">+IF(OFFSET('Hygiene Data'!$G$11,0,10*ROW('Hygiene Data'!G21))="","",OFFSET('Hygiene Data'!$G$11,0,10*ROW('Hygiene Data'!G21)))</f>
        <v/>
      </c>
      <c r="DY27" s="367" t="str">
        <f ca="1">+IF(OFFSET('Hygiene Data'!$G$12,0,10*ROW('Hygiene Data'!G21))="","",OFFSET('Hygiene Data'!$G$12,0,10*ROW('Hygiene Data'!G21)))</f>
        <v/>
      </c>
      <c r="DZ27" s="367" t="str">
        <f ca="1">+IF(OFFSET('Hygiene Data'!$G$13,0,10*ROW('Hygiene Data'!G21))="","",OFFSET('Hygiene Data'!$G$13,0,10*ROW('Hygiene Data'!G21)))</f>
        <v/>
      </c>
      <c r="EA27" s="367" t="str">
        <f ca="1">+IF(OFFSET('Hygiene Data'!$H$11,0,10*ROW('Hygiene Data'!H21))="","",OFFSET('Hygiene Data'!$H$11,0,10*ROW('Hygiene Data'!H21)))</f>
        <v/>
      </c>
      <c r="EB27" s="367" t="str">
        <f ca="1">+IF(OFFSET('Hygiene Data'!$H$12,0,10*ROW('Hygiene Data'!H21))="","",OFFSET('Hygiene Data'!$H$12,0,10*ROW('Hygiene Data'!H21)))</f>
        <v/>
      </c>
      <c r="EC27" s="367" t="str">
        <f ca="1">+IF(OFFSET('Hygiene Data'!$H$13,0,10*ROW('Hygiene Data'!H21))="","",OFFSET('Hygiene Data'!$H$13,0,10*ROW('Hygiene Data'!H21)))</f>
        <v/>
      </c>
      <c r="ED27" s="367" t="str">
        <f ca="1">+IF(OFFSET('Hygiene Data'!$I$11,0,10*ROW('Hygiene Data'!I21))="","",OFFSET('Hygiene Data'!$I$11,0,10*ROW('Hygiene Data'!I21)))</f>
        <v/>
      </c>
      <c r="EE27" s="367" t="str">
        <f ca="1">+IF(OFFSET('Hygiene Data'!$I$12,0,10*ROW('Hygiene Data'!I21))="","",OFFSET('Hygiene Data'!$I$12,0,10*ROW('Hygiene Data'!I21)))</f>
        <v/>
      </c>
      <c r="EF27" s="367" t="str">
        <f ca="1">+IF(OFFSET('Hygiene Data'!$I$13,0,10*ROW('Hygiene Data'!I21))="","",OFFSET('Hygiene Data'!$I$13,0,10*ROW('Hygiene Data'!I21)))</f>
        <v/>
      </c>
    </row>
    <row r="28" spans="1:136" x14ac:dyDescent="0.25">
      <c r="A28" s="476" t="str">
        <f ca="1">+IF(OFFSET('Water Data'!$B$2,0,10*ROW('Water Data'!E22))="","",OFFSET('Water Data'!$B$2,0,10*ROW('Water Data'!E22)))</f>
        <v/>
      </c>
      <c r="B28" s="476"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3" t="str">
        <f t="shared" ca="1" si="0"/>
        <v/>
      </c>
      <c r="D28" s="504"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4"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4"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4"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4"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4"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4"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4"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4"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4"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4"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4"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4"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4"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4"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4"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4"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4"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5"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5"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5"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5"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5"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5"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5"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5"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5"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5"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5"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5"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5"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5"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5"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5"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5"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5"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5"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5"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5"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5"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5"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5"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5"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5"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5"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5"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5"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5"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6"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2"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6"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6"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6"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6"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6"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6"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6"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6"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6"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6"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6"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6"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6"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6"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6"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6"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7" t="str">
        <f ca="1">+IF(OFFSET('Water Data'!$D$27,0,10*ROW('Water Data'!D22))="","",OFFSET('Water Data'!$D$27,0,10*ROW('Water Data'!D22)))</f>
        <v/>
      </c>
      <c r="BT28" s="367" t="str">
        <f ca="1">+IF(OFFSET('Water Data'!$D$28,0,10*ROW('Water Data'!D22))="","",OFFSET('Water Data'!$D$28,0,10*ROW('Water Data'!D22)))</f>
        <v/>
      </c>
      <c r="BU28" s="367" t="str">
        <f ca="1">+IF(OFFSET('Water Data'!$D$29,0,10*ROW('Water Data'!D22))="","",OFFSET('Water Data'!$D$29,0,10*ROW('Water Data'!D22)))</f>
        <v/>
      </c>
      <c r="BV28" s="367" t="str">
        <f ca="1">+IF(OFFSET('Water Data'!$E$27,0,10*ROW('Water Data'!E22))="","",OFFSET('Water Data'!$E$27,0,10*ROW('Water Data'!E22)))</f>
        <v/>
      </c>
      <c r="BW28" s="367" t="str">
        <f ca="1">+IF(OFFSET('Water Data'!$E$28,0,10*ROW('Water Data'!E22))="","",OFFSET('Water Data'!$E$28,0,10*ROW('Water Data'!E22)))</f>
        <v/>
      </c>
      <c r="BX28" s="367" t="str">
        <f ca="1">+IF(OFFSET('Water Data'!$E$29,0,10*ROW('Water Data'!E22))="","",OFFSET('Water Data'!$E$29,0,10*ROW('Water Data'!E22)))</f>
        <v/>
      </c>
      <c r="BY28" s="367" t="str">
        <f ca="1">+IF(OFFSET('Water Data'!$F$27,0,10*ROW('Water Data'!F22))="","",OFFSET('Water Data'!$F$27,0,10*ROW('Water Data'!F22)))</f>
        <v/>
      </c>
      <c r="BZ28" s="367" t="str">
        <f ca="1">+IF(OFFSET('Water Data'!$F$28,0,10*ROW('Water Data'!F22))="","",OFFSET('Water Data'!$F$28,0,10*ROW('Water Data'!F22)))</f>
        <v/>
      </c>
      <c r="CA28" s="367" t="str">
        <f ca="1">+IF(OFFSET('Water Data'!$F$29,0,10*ROW('Water Data'!F22))="","",OFFSET('Water Data'!$F$29,0,10*ROW('Water Data'!F22)))</f>
        <v/>
      </c>
      <c r="CB28" s="367" t="str">
        <f ca="1">+IF(OFFSET('Water Data'!$G$27,0,10*ROW('Water Data'!G22))="","",OFFSET('Water Data'!$G$27,0,10*ROW('Water Data'!G22)))</f>
        <v/>
      </c>
      <c r="CC28" s="367" t="str">
        <f ca="1">+IF(OFFSET('Water Data'!$G$28,0,10*ROW('Water Data'!G22))="","",OFFSET('Water Data'!$G$28,0,10*ROW('Water Data'!G22)))</f>
        <v/>
      </c>
      <c r="CD28" s="367" t="str">
        <f ca="1">+IF(OFFSET('Water Data'!$G$29,0,10*ROW('Water Data'!G22))="","",OFFSET('Water Data'!$G$29,0,10*ROW('Water Data'!G22)))</f>
        <v/>
      </c>
      <c r="CE28" s="367" t="str">
        <f ca="1">+IF(OFFSET('Water Data'!$H$27,0,10*ROW('Water Data'!H22))="","",OFFSET('Water Data'!$H$27,0,10*ROW('Water Data'!H22)))</f>
        <v/>
      </c>
      <c r="CF28" s="367" t="str">
        <f ca="1">+IF(OFFSET('Water Data'!$H$28,0,10*ROW('Water Data'!H22))="","",OFFSET('Water Data'!$H$28,0,10*ROW('Water Data'!H22)))</f>
        <v/>
      </c>
      <c r="CG28" s="367" t="str">
        <f ca="1">+IF(OFFSET('Water Data'!$H$29,0,10*ROW('Water Data'!H22))="","",OFFSET('Water Data'!$H$29,0,10*ROW('Water Data'!H22)))</f>
        <v/>
      </c>
      <c r="CH28" s="367" t="str">
        <f ca="1">+IF(OFFSET('Water Data'!$I$27,0,10*ROW('Water Data'!I22))="","",OFFSET('Water Data'!$I$27,0,10*ROW('Water Data'!I22)))</f>
        <v/>
      </c>
      <c r="CI28" s="367" t="str">
        <f ca="1">+IF(OFFSET('Water Data'!$I$28,0,10*ROW('Water Data'!I22))="","",OFFSET('Water Data'!$I$28,0,10*ROW('Water Data'!I22)))</f>
        <v/>
      </c>
      <c r="CJ28" s="367" t="str">
        <f ca="1">+IF(OFFSET('Water Data'!$I$29,0,10*ROW('Water Data'!I22))="","",OFFSET('Water Data'!$I$29,0,10*ROW('Water Data'!I22)))</f>
        <v/>
      </c>
      <c r="CK28" s="367" t="str">
        <f ca="1">+IF(OFFSET('Sanitation Data'!$D$28,0,10*ROW('Sanitation Data'!D22))="","",OFFSET('Sanitation Data'!$D$28,0,10*ROW('Sanitation Data'!D22)))</f>
        <v/>
      </c>
      <c r="CL28" s="367" t="str">
        <f ca="1">+IF(OFFSET('Sanitation Data'!$D$29,0,10*ROW('Sanitation Data'!D22))="","",OFFSET('Sanitation Data'!$D$29,0,10*ROW('Sanitation Data'!D22)))</f>
        <v/>
      </c>
      <c r="CM28" s="367" t="str">
        <f ca="1">+IF(OFFSET('Sanitation Data'!$D$30,0,10*ROW('Sanitation Data'!D22))="","",OFFSET('Sanitation Data'!$D$30,0,10*ROW('Sanitation Data'!D22)))</f>
        <v/>
      </c>
      <c r="CN28" s="367" t="str">
        <f ca="1">+IF(OFFSET('Sanitation Data'!$D$31,0,10*ROW('Sanitation Data'!D22))="","",OFFSET('Sanitation Data'!$D$31,0,10*ROW('Sanitation Data'!D22)))</f>
        <v/>
      </c>
      <c r="CO28" s="367" t="str">
        <f ca="1">+IF(OFFSET('Sanitation Data'!$D$32,0,10*ROW('Sanitation Data'!D22))="","",OFFSET('Sanitation Data'!$D$32,0,10*ROW('Sanitation Data'!D22)))</f>
        <v/>
      </c>
      <c r="CP28" s="367" t="str">
        <f ca="1">+IF(OFFSET('Sanitation Data'!$E$28,0,10*ROW('Sanitation Data'!E22))="","",OFFSET('Sanitation Data'!$E$28,0,10*ROW('Sanitation Data'!E22)))</f>
        <v/>
      </c>
      <c r="CQ28" s="367" t="str">
        <f ca="1">+IF(OFFSET('Sanitation Data'!$E$29,0,10*ROW('Sanitation Data'!E22))="","",OFFSET('Sanitation Data'!$E$29,0,10*ROW('Sanitation Data'!E22)))</f>
        <v/>
      </c>
      <c r="CR28" s="367" t="str">
        <f ca="1">+IF(OFFSET('Sanitation Data'!$E$30,0,10*ROW('Sanitation Data'!E22))="","",OFFSET('Sanitation Data'!$E$30,0,10*ROW('Sanitation Data'!E22)))</f>
        <v/>
      </c>
      <c r="CS28" s="367" t="str">
        <f ca="1">+IF(OFFSET('Sanitation Data'!$E$31,0,10*ROW('Sanitation Data'!E22))="","",OFFSET('Sanitation Data'!$E$31,0,10*ROW('Sanitation Data'!E22)))</f>
        <v/>
      </c>
      <c r="CT28" s="367" t="str">
        <f ca="1">+IF(OFFSET('Sanitation Data'!$E$32,0,10*ROW('Sanitation Data'!E22))="","",OFFSET('Sanitation Data'!$E$32,0,10*ROW('Sanitation Data'!E22)))</f>
        <v/>
      </c>
      <c r="CU28" s="367" t="str">
        <f ca="1">+IF(OFFSET('Sanitation Data'!$F$28,0,10*ROW('Sanitation Data'!F22))="","",OFFSET('Sanitation Data'!$F$28,0,10*ROW('Sanitation Data'!F22)))</f>
        <v/>
      </c>
      <c r="CV28" s="367" t="str">
        <f ca="1">+IF(OFFSET('Sanitation Data'!$F$29,0,10*ROW('Sanitation Data'!F22))="","",OFFSET('Sanitation Data'!$F$29,0,10*ROW('Sanitation Data'!F22)))</f>
        <v/>
      </c>
      <c r="CW28" s="367" t="str">
        <f ca="1">+IF(OFFSET('Sanitation Data'!$F$30,0,10*ROW('Sanitation Data'!F22))="","",OFFSET('Sanitation Data'!$F$30,0,10*ROW('Sanitation Data'!F22)))</f>
        <v/>
      </c>
      <c r="CX28" s="367" t="str">
        <f ca="1">+IF(OFFSET('Sanitation Data'!$F$31,0,10*ROW('Sanitation Data'!F22))="","",OFFSET('Sanitation Data'!$F$31,0,10*ROW('Sanitation Data'!F22)))</f>
        <v/>
      </c>
      <c r="CY28" s="367" t="str">
        <f ca="1">+IF(OFFSET('Sanitation Data'!$F$32,0,10*ROW('Sanitation Data'!F22))="","",OFFSET('Sanitation Data'!$F$32,0,10*ROW('Sanitation Data'!F22)))</f>
        <v/>
      </c>
      <c r="CZ28" s="367" t="str">
        <f ca="1">+IF(OFFSET('Sanitation Data'!$G$28,0,10*ROW('Sanitation Data'!G22))="","",OFFSET('Sanitation Data'!$G$28,0,10*ROW('Sanitation Data'!G22)))</f>
        <v/>
      </c>
      <c r="DA28" s="367" t="str">
        <f ca="1">+IF(OFFSET('Sanitation Data'!$G$29,0,10*ROW('Sanitation Data'!G22))="","",OFFSET('Sanitation Data'!$G$29,0,10*ROW('Sanitation Data'!G22)))</f>
        <v/>
      </c>
      <c r="DB28" s="367" t="str">
        <f ca="1">+IF(OFFSET('Sanitation Data'!$G$30,0,10*ROW('Sanitation Data'!G22))="","",OFFSET('Sanitation Data'!$G$30,0,10*ROW('Sanitation Data'!G22)))</f>
        <v/>
      </c>
      <c r="DC28" s="367" t="str">
        <f ca="1">+IF(OFFSET('Sanitation Data'!$G$31,0,10*ROW('Sanitation Data'!G22))="","",OFFSET('Sanitation Data'!$G$31,0,10*ROW('Sanitation Data'!G22)))</f>
        <v/>
      </c>
      <c r="DD28" s="367" t="str">
        <f ca="1">+IF(OFFSET('Sanitation Data'!$G$32,0,10*ROW('Sanitation Data'!G22))="","",OFFSET('Sanitation Data'!$G$32,0,10*ROW('Sanitation Data'!G22)))</f>
        <v/>
      </c>
      <c r="DE28" s="367" t="str">
        <f ca="1">+IF(OFFSET('Sanitation Data'!$H$28,0,10*ROW('Sanitation Data'!H22))="","",OFFSET('Sanitation Data'!$H$28,0,10*ROW('Sanitation Data'!H22)))</f>
        <v/>
      </c>
      <c r="DF28" s="367" t="str">
        <f ca="1">+IF(OFFSET('Sanitation Data'!$H$29,0,10*ROW('Sanitation Data'!H22))="","",OFFSET('Sanitation Data'!$H$29,0,10*ROW('Sanitation Data'!H22)))</f>
        <v/>
      </c>
      <c r="DG28" s="367" t="str">
        <f ca="1">+IF(OFFSET('Sanitation Data'!$H$30,0,10*ROW('Sanitation Data'!H22))="","",OFFSET('Sanitation Data'!$H$30,0,10*ROW('Sanitation Data'!H22)))</f>
        <v/>
      </c>
      <c r="DH28" s="367" t="str">
        <f ca="1">+IF(OFFSET('Sanitation Data'!$H$31,0,10*ROW('Sanitation Data'!H22))="","",OFFSET('Sanitation Data'!$H$31,0,10*ROW('Sanitation Data'!H22)))</f>
        <v/>
      </c>
      <c r="DI28" s="367" t="str">
        <f ca="1">+IF(OFFSET('Sanitation Data'!$H$32,0,10*ROW('Sanitation Data'!H22))="","",OFFSET('Sanitation Data'!$H$32,0,10*ROW('Sanitation Data'!H22)))</f>
        <v/>
      </c>
      <c r="DJ28" s="367" t="str">
        <f ca="1">+IF(OFFSET('Sanitation Data'!$I$28,0,10*ROW('Sanitation Data'!I22))="","",OFFSET('Sanitation Data'!$I$28,0,10*ROW('Sanitation Data'!I22)))</f>
        <v/>
      </c>
      <c r="DK28" s="367" t="str">
        <f ca="1">+IF(OFFSET('Sanitation Data'!$I$29,0,10*ROW('Sanitation Data'!I22))="","",OFFSET('Sanitation Data'!$I$29,0,10*ROW('Sanitation Data'!I22)))</f>
        <v/>
      </c>
      <c r="DL28" s="367" t="str">
        <f ca="1">+IF(OFFSET('Sanitation Data'!$I$30,0,10*ROW('Sanitation Data'!I22))="","",OFFSET('Sanitation Data'!$I$30,0,10*ROW('Sanitation Data'!I22)))</f>
        <v/>
      </c>
      <c r="DM28" s="367" t="str">
        <f ca="1">+IF(OFFSET('Sanitation Data'!$I$31,0,10*ROW('Sanitation Data'!I22))="","",OFFSET('Sanitation Data'!$I$31,0,10*ROW('Sanitation Data'!I22)))</f>
        <v/>
      </c>
      <c r="DN28" s="367" t="str">
        <f ca="1">+IF(OFFSET('Sanitation Data'!$I$32,0,10*ROW('Sanitation Data'!I22))="","",OFFSET('Sanitation Data'!$I$32,0,10*ROW('Sanitation Data'!I22)))</f>
        <v/>
      </c>
      <c r="DO28" s="367" t="str">
        <f ca="1">+IF(OFFSET('Hygiene Data'!$D$11,0,10*ROW('Hygiene Data'!D22))="","",OFFSET('Hygiene Data'!$D$11,0,10*ROW('Hygiene Data'!D22)))</f>
        <v/>
      </c>
      <c r="DP28" s="367" t="str">
        <f ca="1">+IF(OFFSET('Hygiene Data'!$D$12,0,10*ROW('Hygiene Data'!D22))="","",OFFSET('Hygiene Data'!$D$12,0,10*ROW('Hygiene Data'!D22)))</f>
        <v/>
      </c>
      <c r="DQ28" s="367" t="str">
        <f ca="1">+IF(OFFSET('Hygiene Data'!$D$13,0,10*ROW('Hygiene Data'!D22))="","",OFFSET('Hygiene Data'!$D$13,0,10*ROW('Hygiene Data'!D22)))</f>
        <v/>
      </c>
      <c r="DR28" s="367" t="str">
        <f ca="1">+IF(OFFSET('Hygiene Data'!$E$11,0,10*ROW('Hygiene Data'!E22))="","",OFFSET('Hygiene Data'!$E$11,0,10*ROW('Hygiene Data'!E22)))</f>
        <v/>
      </c>
      <c r="DS28" s="367" t="str">
        <f ca="1">+IF(OFFSET('Hygiene Data'!$E$12,0,10*ROW('Hygiene Data'!E22))="","",OFFSET('Hygiene Data'!$E$12,0,10*ROW('Hygiene Data'!E22)))</f>
        <v/>
      </c>
      <c r="DT28" s="367" t="str">
        <f ca="1">+IF(OFFSET('Hygiene Data'!$E$13,0,10*ROW('Hygiene Data'!E22))="","",OFFSET('Hygiene Data'!$E$13,0,10*ROW('Hygiene Data'!E22)))</f>
        <v/>
      </c>
      <c r="DU28" s="367" t="str">
        <f ca="1">+IF(OFFSET('Hygiene Data'!$F$11,0,10*ROW('Hygiene Data'!F22))="","",OFFSET('Hygiene Data'!$F$11,0,10*ROW('Hygiene Data'!F22)))</f>
        <v/>
      </c>
      <c r="DV28" s="367" t="str">
        <f ca="1">+IF(OFFSET('Hygiene Data'!$F$12,0,10*ROW('Hygiene Data'!F22))="","",OFFSET('Hygiene Data'!$F$12,0,10*ROW('Hygiene Data'!F22)))</f>
        <v/>
      </c>
      <c r="DW28" s="367" t="str">
        <f ca="1">+IF(OFFSET('Hygiene Data'!$F$13,0,10*ROW('Hygiene Data'!F22))="","",OFFSET('Hygiene Data'!$F$13,0,10*ROW('Hygiene Data'!F22)))</f>
        <v/>
      </c>
      <c r="DX28" s="367" t="str">
        <f ca="1">+IF(OFFSET('Hygiene Data'!$G$11,0,10*ROW('Hygiene Data'!G22))="","",OFFSET('Hygiene Data'!$G$11,0,10*ROW('Hygiene Data'!G22)))</f>
        <v/>
      </c>
      <c r="DY28" s="367" t="str">
        <f ca="1">+IF(OFFSET('Hygiene Data'!$G$12,0,10*ROW('Hygiene Data'!G22))="","",OFFSET('Hygiene Data'!$G$12,0,10*ROW('Hygiene Data'!G22)))</f>
        <v/>
      </c>
      <c r="DZ28" s="367" t="str">
        <f ca="1">+IF(OFFSET('Hygiene Data'!$G$13,0,10*ROW('Hygiene Data'!G22))="","",OFFSET('Hygiene Data'!$G$13,0,10*ROW('Hygiene Data'!G22)))</f>
        <v/>
      </c>
      <c r="EA28" s="367" t="str">
        <f ca="1">+IF(OFFSET('Hygiene Data'!$H$11,0,10*ROW('Hygiene Data'!H22))="","",OFFSET('Hygiene Data'!$H$11,0,10*ROW('Hygiene Data'!H22)))</f>
        <v/>
      </c>
      <c r="EB28" s="367" t="str">
        <f ca="1">+IF(OFFSET('Hygiene Data'!$H$12,0,10*ROW('Hygiene Data'!H22))="","",OFFSET('Hygiene Data'!$H$12,0,10*ROW('Hygiene Data'!H22)))</f>
        <v/>
      </c>
      <c r="EC28" s="367" t="str">
        <f ca="1">+IF(OFFSET('Hygiene Data'!$H$13,0,10*ROW('Hygiene Data'!H22))="","",OFFSET('Hygiene Data'!$H$13,0,10*ROW('Hygiene Data'!H22)))</f>
        <v/>
      </c>
      <c r="ED28" s="367" t="str">
        <f ca="1">+IF(OFFSET('Hygiene Data'!$I$11,0,10*ROW('Hygiene Data'!I22))="","",OFFSET('Hygiene Data'!$I$11,0,10*ROW('Hygiene Data'!I22)))</f>
        <v/>
      </c>
      <c r="EE28" s="367" t="str">
        <f ca="1">+IF(OFFSET('Hygiene Data'!$I$12,0,10*ROW('Hygiene Data'!I22))="","",OFFSET('Hygiene Data'!$I$12,0,10*ROW('Hygiene Data'!I22)))</f>
        <v/>
      </c>
      <c r="EF28" s="367" t="str">
        <f ca="1">+IF(OFFSET('Hygiene Data'!$I$13,0,10*ROW('Hygiene Data'!I22))="","",OFFSET('Hygiene Data'!$I$13,0,10*ROW('Hygiene Data'!I22)))</f>
        <v/>
      </c>
    </row>
    <row r="29" spans="1:136" x14ac:dyDescent="0.25">
      <c r="A29" s="476" t="str">
        <f ca="1">+IF(OFFSET('Water Data'!$B$2,0,10*ROW('Water Data'!E23))="","",OFFSET('Water Data'!$B$2,0,10*ROW('Water Data'!E23)))</f>
        <v/>
      </c>
      <c r="B29" s="476"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3" t="str">
        <f t="shared" ca="1" si="0"/>
        <v/>
      </c>
      <c r="D29" s="504"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4"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4"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4"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4"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4"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4"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4"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4"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4"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4"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4"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4"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4"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4"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4"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4"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4"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5"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5"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5"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5"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5"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5"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5"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5"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5"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5"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5"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5"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5"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5"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5"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5"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5"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5"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5"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5"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5"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5"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5"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5"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5"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5"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5"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5"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5"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5"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6"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2"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6"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6"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6"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6"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6"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6"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6"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6"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6"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6"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6"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6"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6"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6"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6"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6"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7" t="str">
        <f ca="1">+IF(OFFSET('Water Data'!$D$27,0,10*ROW('Water Data'!D23))="","",OFFSET('Water Data'!$D$27,0,10*ROW('Water Data'!D23)))</f>
        <v/>
      </c>
      <c r="BT29" s="367" t="str">
        <f ca="1">+IF(OFFSET('Water Data'!$D$28,0,10*ROW('Water Data'!D23))="","",OFFSET('Water Data'!$D$28,0,10*ROW('Water Data'!D23)))</f>
        <v/>
      </c>
      <c r="BU29" s="367" t="str">
        <f ca="1">+IF(OFFSET('Water Data'!$D$29,0,10*ROW('Water Data'!D23))="","",OFFSET('Water Data'!$D$29,0,10*ROW('Water Data'!D23)))</f>
        <v/>
      </c>
      <c r="BV29" s="367" t="str">
        <f ca="1">+IF(OFFSET('Water Data'!$E$27,0,10*ROW('Water Data'!E23))="","",OFFSET('Water Data'!$E$27,0,10*ROW('Water Data'!E23)))</f>
        <v/>
      </c>
      <c r="BW29" s="367" t="str">
        <f ca="1">+IF(OFFSET('Water Data'!$E$28,0,10*ROW('Water Data'!E23))="","",OFFSET('Water Data'!$E$28,0,10*ROW('Water Data'!E23)))</f>
        <v/>
      </c>
      <c r="BX29" s="367" t="str">
        <f ca="1">+IF(OFFSET('Water Data'!$E$29,0,10*ROW('Water Data'!E23))="","",OFFSET('Water Data'!$E$29,0,10*ROW('Water Data'!E23)))</f>
        <v/>
      </c>
      <c r="BY29" s="367" t="str">
        <f ca="1">+IF(OFFSET('Water Data'!$F$27,0,10*ROW('Water Data'!F23))="","",OFFSET('Water Data'!$F$27,0,10*ROW('Water Data'!F23)))</f>
        <v/>
      </c>
      <c r="BZ29" s="367" t="str">
        <f ca="1">+IF(OFFSET('Water Data'!$F$28,0,10*ROW('Water Data'!F23))="","",OFFSET('Water Data'!$F$28,0,10*ROW('Water Data'!F23)))</f>
        <v/>
      </c>
      <c r="CA29" s="367" t="str">
        <f ca="1">+IF(OFFSET('Water Data'!$F$29,0,10*ROW('Water Data'!F23))="","",OFFSET('Water Data'!$F$29,0,10*ROW('Water Data'!F23)))</f>
        <v/>
      </c>
      <c r="CB29" s="367" t="str">
        <f ca="1">+IF(OFFSET('Water Data'!$G$27,0,10*ROW('Water Data'!G23))="","",OFFSET('Water Data'!$G$27,0,10*ROW('Water Data'!G23)))</f>
        <v/>
      </c>
      <c r="CC29" s="367" t="str">
        <f ca="1">+IF(OFFSET('Water Data'!$G$28,0,10*ROW('Water Data'!G23))="","",OFFSET('Water Data'!$G$28,0,10*ROW('Water Data'!G23)))</f>
        <v/>
      </c>
      <c r="CD29" s="367" t="str">
        <f ca="1">+IF(OFFSET('Water Data'!$G$29,0,10*ROW('Water Data'!G23))="","",OFFSET('Water Data'!$G$29,0,10*ROW('Water Data'!G23)))</f>
        <v/>
      </c>
      <c r="CE29" s="367" t="str">
        <f ca="1">+IF(OFFSET('Water Data'!$H$27,0,10*ROW('Water Data'!H23))="","",OFFSET('Water Data'!$H$27,0,10*ROW('Water Data'!H23)))</f>
        <v/>
      </c>
      <c r="CF29" s="367" t="str">
        <f ca="1">+IF(OFFSET('Water Data'!$H$28,0,10*ROW('Water Data'!H23))="","",OFFSET('Water Data'!$H$28,0,10*ROW('Water Data'!H23)))</f>
        <v/>
      </c>
      <c r="CG29" s="367" t="str">
        <f ca="1">+IF(OFFSET('Water Data'!$H$29,0,10*ROW('Water Data'!H23))="","",OFFSET('Water Data'!$H$29,0,10*ROW('Water Data'!H23)))</f>
        <v/>
      </c>
      <c r="CH29" s="367" t="str">
        <f ca="1">+IF(OFFSET('Water Data'!$I$27,0,10*ROW('Water Data'!I23))="","",OFFSET('Water Data'!$I$27,0,10*ROW('Water Data'!I23)))</f>
        <v/>
      </c>
      <c r="CI29" s="367" t="str">
        <f ca="1">+IF(OFFSET('Water Data'!$I$28,0,10*ROW('Water Data'!I23))="","",OFFSET('Water Data'!$I$28,0,10*ROW('Water Data'!I23)))</f>
        <v/>
      </c>
      <c r="CJ29" s="367" t="str">
        <f ca="1">+IF(OFFSET('Water Data'!$I$29,0,10*ROW('Water Data'!I23))="","",OFFSET('Water Data'!$I$29,0,10*ROW('Water Data'!I23)))</f>
        <v/>
      </c>
      <c r="CK29" s="367" t="str">
        <f ca="1">+IF(OFFSET('Sanitation Data'!$D$28,0,10*ROW('Sanitation Data'!D23))="","",OFFSET('Sanitation Data'!$D$28,0,10*ROW('Sanitation Data'!D23)))</f>
        <v/>
      </c>
      <c r="CL29" s="367" t="str">
        <f ca="1">+IF(OFFSET('Sanitation Data'!$D$29,0,10*ROW('Sanitation Data'!D23))="","",OFFSET('Sanitation Data'!$D$29,0,10*ROW('Sanitation Data'!D23)))</f>
        <v/>
      </c>
      <c r="CM29" s="367" t="str">
        <f ca="1">+IF(OFFSET('Sanitation Data'!$D$30,0,10*ROW('Sanitation Data'!D23))="","",OFFSET('Sanitation Data'!$D$30,0,10*ROW('Sanitation Data'!D23)))</f>
        <v/>
      </c>
      <c r="CN29" s="367" t="str">
        <f ca="1">+IF(OFFSET('Sanitation Data'!$D$31,0,10*ROW('Sanitation Data'!D23))="","",OFFSET('Sanitation Data'!$D$31,0,10*ROW('Sanitation Data'!D23)))</f>
        <v/>
      </c>
      <c r="CO29" s="367" t="str">
        <f ca="1">+IF(OFFSET('Sanitation Data'!$D$32,0,10*ROW('Sanitation Data'!D23))="","",OFFSET('Sanitation Data'!$D$32,0,10*ROW('Sanitation Data'!D23)))</f>
        <v/>
      </c>
      <c r="CP29" s="367" t="str">
        <f ca="1">+IF(OFFSET('Sanitation Data'!$E$28,0,10*ROW('Sanitation Data'!E23))="","",OFFSET('Sanitation Data'!$E$28,0,10*ROW('Sanitation Data'!E23)))</f>
        <v/>
      </c>
      <c r="CQ29" s="367" t="str">
        <f ca="1">+IF(OFFSET('Sanitation Data'!$E$29,0,10*ROW('Sanitation Data'!E23))="","",OFFSET('Sanitation Data'!$E$29,0,10*ROW('Sanitation Data'!E23)))</f>
        <v/>
      </c>
      <c r="CR29" s="367" t="str">
        <f ca="1">+IF(OFFSET('Sanitation Data'!$E$30,0,10*ROW('Sanitation Data'!E23))="","",OFFSET('Sanitation Data'!$E$30,0,10*ROW('Sanitation Data'!E23)))</f>
        <v/>
      </c>
      <c r="CS29" s="367" t="str">
        <f ca="1">+IF(OFFSET('Sanitation Data'!$E$31,0,10*ROW('Sanitation Data'!E23))="","",OFFSET('Sanitation Data'!$E$31,0,10*ROW('Sanitation Data'!E23)))</f>
        <v/>
      </c>
      <c r="CT29" s="367" t="str">
        <f ca="1">+IF(OFFSET('Sanitation Data'!$E$32,0,10*ROW('Sanitation Data'!E23))="","",OFFSET('Sanitation Data'!$E$32,0,10*ROW('Sanitation Data'!E23)))</f>
        <v/>
      </c>
      <c r="CU29" s="367" t="str">
        <f ca="1">+IF(OFFSET('Sanitation Data'!$F$28,0,10*ROW('Sanitation Data'!F23))="","",OFFSET('Sanitation Data'!$F$28,0,10*ROW('Sanitation Data'!F23)))</f>
        <v/>
      </c>
      <c r="CV29" s="367" t="str">
        <f ca="1">+IF(OFFSET('Sanitation Data'!$F$29,0,10*ROW('Sanitation Data'!F23))="","",OFFSET('Sanitation Data'!$F$29,0,10*ROW('Sanitation Data'!F23)))</f>
        <v/>
      </c>
      <c r="CW29" s="367" t="str">
        <f ca="1">+IF(OFFSET('Sanitation Data'!$F$30,0,10*ROW('Sanitation Data'!F23))="","",OFFSET('Sanitation Data'!$F$30,0,10*ROW('Sanitation Data'!F23)))</f>
        <v/>
      </c>
      <c r="CX29" s="367" t="str">
        <f ca="1">+IF(OFFSET('Sanitation Data'!$F$31,0,10*ROW('Sanitation Data'!F23))="","",OFFSET('Sanitation Data'!$F$31,0,10*ROW('Sanitation Data'!F23)))</f>
        <v/>
      </c>
      <c r="CY29" s="367" t="str">
        <f ca="1">+IF(OFFSET('Sanitation Data'!$F$32,0,10*ROW('Sanitation Data'!F23))="","",OFFSET('Sanitation Data'!$F$32,0,10*ROW('Sanitation Data'!F23)))</f>
        <v/>
      </c>
      <c r="CZ29" s="367" t="str">
        <f ca="1">+IF(OFFSET('Sanitation Data'!$G$28,0,10*ROW('Sanitation Data'!G23))="","",OFFSET('Sanitation Data'!$G$28,0,10*ROW('Sanitation Data'!G23)))</f>
        <v/>
      </c>
      <c r="DA29" s="367" t="str">
        <f ca="1">+IF(OFFSET('Sanitation Data'!$G$29,0,10*ROW('Sanitation Data'!G23))="","",OFFSET('Sanitation Data'!$G$29,0,10*ROW('Sanitation Data'!G23)))</f>
        <v/>
      </c>
      <c r="DB29" s="367" t="str">
        <f ca="1">+IF(OFFSET('Sanitation Data'!$G$30,0,10*ROW('Sanitation Data'!G23))="","",OFFSET('Sanitation Data'!$G$30,0,10*ROW('Sanitation Data'!G23)))</f>
        <v/>
      </c>
      <c r="DC29" s="367" t="str">
        <f ca="1">+IF(OFFSET('Sanitation Data'!$G$31,0,10*ROW('Sanitation Data'!G23))="","",OFFSET('Sanitation Data'!$G$31,0,10*ROW('Sanitation Data'!G23)))</f>
        <v/>
      </c>
      <c r="DD29" s="367" t="str">
        <f ca="1">+IF(OFFSET('Sanitation Data'!$G$32,0,10*ROW('Sanitation Data'!G23))="","",OFFSET('Sanitation Data'!$G$32,0,10*ROW('Sanitation Data'!G23)))</f>
        <v/>
      </c>
      <c r="DE29" s="367" t="str">
        <f ca="1">+IF(OFFSET('Sanitation Data'!$H$28,0,10*ROW('Sanitation Data'!H23))="","",OFFSET('Sanitation Data'!$H$28,0,10*ROW('Sanitation Data'!H23)))</f>
        <v/>
      </c>
      <c r="DF29" s="367" t="str">
        <f ca="1">+IF(OFFSET('Sanitation Data'!$H$29,0,10*ROW('Sanitation Data'!H23))="","",OFFSET('Sanitation Data'!$H$29,0,10*ROW('Sanitation Data'!H23)))</f>
        <v/>
      </c>
      <c r="DG29" s="367" t="str">
        <f ca="1">+IF(OFFSET('Sanitation Data'!$H$30,0,10*ROW('Sanitation Data'!H23))="","",OFFSET('Sanitation Data'!$H$30,0,10*ROW('Sanitation Data'!H23)))</f>
        <v/>
      </c>
      <c r="DH29" s="367" t="str">
        <f ca="1">+IF(OFFSET('Sanitation Data'!$H$31,0,10*ROW('Sanitation Data'!H23))="","",OFFSET('Sanitation Data'!$H$31,0,10*ROW('Sanitation Data'!H23)))</f>
        <v/>
      </c>
      <c r="DI29" s="367" t="str">
        <f ca="1">+IF(OFFSET('Sanitation Data'!$H$32,0,10*ROW('Sanitation Data'!H23))="","",OFFSET('Sanitation Data'!$H$32,0,10*ROW('Sanitation Data'!H23)))</f>
        <v/>
      </c>
      <c r="DJ29" s="367" t="str">
        <f ca="1">+IF(OFFSET('Sanitation Data'!$I$28,0,10*ROW('Sanitation Data'!I23))="","",OFFSET('Sanitation Data'!$I$28,0,10*ROW('Sanitation Data'!I23)))</f>
        <v/>
      </c>
      <c r="DK29" s="367" t="str">
        <f ca="1">+IF(OFFSET('Sanitation Data'!$I$29,0,10*ROW('Sanitation Data'!I23))="","",OFFSET('Sanitation Data'!$I$29,0,10*ROW('Sanitation Data'!I23)))</f>
        <v/>
      </c>
      <c r="DL29" s="367" t="str">
        <f ca="1">+IF(OFFSET('Sanitation Data'!$I$30,0,10*ROW('Sanitation Data'!I23))="","",OFFSET('Sanitation Data'!$I$30,0,10*ROW('Sanitation Data'!I23)))</f>
        <v/>
      </c>
      <c r="DM29" s="367" t="str">
        <f ca="1">+IF(OFFSET('Sanitation Data'!$I$31,0,10*ROW('Sanitation Data'!I23))="","",OFFSET('Sanitation Data'!$I$31,0,10*ROW('Sanitation Data'!I23)))</f>
        <v/>
      </c>
      <c r="DN29" s="367" t="str">
        <f ca="1">+IF(OFFSET('Sanitation Data'!$I$32,0,10*ROW('Sanitation Data'!I23))="","",OFFSET('Sanitation Data'!$I$32,0,10*ROW('Sanitation Data'!I23)))</f>
        <v/>
      </c>
      <c r="DO29" s="367" t="str">
        <f ca="1">+IF(OFFSET('Hygiene Data'!$D$11,0,10*ROW('Hygiene Data'!D23))="","",OFFSET('Hygiene Data'!$D$11,0,10*ROW('Hygiene Data'!D23)))</f>
        <v/>
      </c>
      <c r="DP29" s="367" t="str">
        <f ca="1">+IF(OFFSET('Hygiene Data'!$D$12,0,10*ROW('Hygiene Data'!D23))="","",OFFSET('Hygiene Data'!$D$12,0,10*ROW('Hygiene Data'!D23)))</f>
        <v/>
      </c>
      <c r="DQ29" s="367" t="str">
        <f ca="1">+IF(OFFSET('Hygiene Data'!$D$13,0,10*ROW('Hygiene Data'!D23))="","",OFFSET('Hygiene Data'!$D$13,0,10*ROW('Hygiene Data'!D23)))</f>
        <v/>
      </c>
      <c r="DR29" s="367" t="str">
        <f ca="1">+IF(OFFSET('Hygiene Data'!$E$11,0,10*ROW('Hygiene Data'!E23))="","",OFFSET('Hygiene Data'!$E$11,0,10*ROW('Hygiene Data'!E23)))</f>
        <v/>
      </c>
      <c r="DS29" s="367" t="str">
        <f ca="1">+IF(OFFSET('Hygiene Data'!$E$12,0,10*ROW('Hygiene Data'!E23))="","",OFFSET('Hygiene Data'!$E$12,0,10*ROW('Hygiene Data'!E23)))</f>
        <v/>
      </c>
      <c r="DT29" s="367" t="str">
        <f ca="1">+IF(OFFSET('Hygiene Data'!$E$13,0,10*ROW('Hygiene Data'!E23))="","",OFFSET('Hygiene Data'!$E$13,0,10*ROW('Hygiene Data'!E23)))</f>
        <v/>
      </c>
      <c r="DU29" s="367" t="str">
        <f ca="1">+IF(OFFSET('Hygiene Data'!$F$11,0,10*ROW('Hygiene Data'!F23))="","",OFFSET('Hygiene Data'!$F$11,0,10*ROW('Hygiene Data'!F23)))</f>
        <v/>
      </c>
      <c r="DV29" s="367" t="str">
        <f ca="1">+IF(OFFSET('Hygiene Data'!$F$12,0,10*ROW('Hygiene Data'!F23))="","",OFFSET('Hygiene Data'!$F$12,0,10*ROW('Hygiene Data'!F23)))</f>
        <v/>
      </c>
      <c r="DW29" s="367" t="str">
        <f ca="1">+IF(OFFSET('Hygiene Data'!$F$13,0,10*ROW('Hygiene Data'!F23))="","",OFFSET('Hygiene Data'!$F$13,0,10*ROW('Hygiene Data'!F23)))</f>
        <v/>
      </c>
      <c r="DX29" s="367" t="str">
        <f ca="1">+IF(OFFSET('Hygiene Data'!$G$11,0,10*ROW('Hygiene Data'!G23))="","",OFFSET('Hygiene Data'!$G$11,0,10*ROW('Hygiene Data'!G23)))</f>
        <v/>
      </c>
      <c r="DY29" s="367" t="str">
        <f ca="1">+IF(OFFSET('Hygiene Data'!$G$12,0,10*ROW('Hygiene Data'!G23))="","",OFFSET('Hygiene Data'!$G$12,0,10*ROW('Hygiene Data'!G23)))</f>
        <v/>
      </c>
      <c r="DZ29" s="367" t="str">
        <f ca="1">+IF(OFFSET('Hygiene Data'!$G$13,0,10*ROW('Hygiene Data'!G23))="","",OFFSET('Hygiene Data'!$G$13,0,10*ROW('Hygiene Data'!G23)))</f>
        <v/>
      </c>
      <c r="EA29" s="367" t="str">
        <f ca="1">+IF(OFFSET('Hygiene Data'!$H$11,0,10*ROW('Hygiene Data'!H23))="","",OFFSET('Hygiene Data'!$H$11,0,10*ROW('Hygiene Data'!H23)))</f>
        <v/>
      </c>
      <c r="EB29" s="367" t="str">
        <f ca="1">+IF(OFFSET('Hygiene Data'!$H$12,0,10*ROW('Hygiene Data'!H23))="","",OFFSET('Hygiene Data'!$H$12,0,10*ROW('Hygiene Data'!H23)))</f>
        <v/>
      </c>
      <c r="EC29" s="367" t="str">
        <f ca="1">+IF(OFFSET('Hygiene Data'!$H$13,0,10*ROW('Hygiene Data'!H23))="","",OFFSET('Hygiene Data'!$H$13,0,10*ROW('Hygiene Data'!H23)))</f>
        <v/>
      </c>
      <c r="ED29" s="367" t="str">
        <f ca="1">+IF(OFFSET('Hygiene Data'!$I$11,0,10*ROW('Hygiene Data'!I23))="","",OFFSET('Hygiene Data'!$I$11,0,10*ROW('Hygiene Data'!I23)))</f>
        <v/>
      </c>
      <c r="EE29" s="367" t="str">
        <f ca="1">+IF(OFFSET('Hygiene Data'!$I$12,0,10*ROW('Hygiene Data'!I23))="","",OFFSET('Hygiene Data'!$I$12,0,10*ROW('Hygiene Data'!I23)))</f>
        <v/>
      </c>
      <c r="EF29" s="367" t="str">
        <f ca="1">+IF(OFFSET('Hygiene Data'!$I$13,0,10*ROW('Hygiene Data'!I23))="","",OFFSET('Hygiene Data'!$I$13,0,10*ROW('Hygiene Data'!I23)))</f>
        <v/>
      </c>
    </row>
    <row r="30" spans="1:136" x14ac:dyDescent="0.25">
      <c r="A30" s="476" t="str">
        <f ca="1">+IF(OFFSET('Water Data'!$B$2,0,10*ROW('Water Data'!E24))="","",OFFSET('Water Data'!$B$2,0,10*ROW('Water Data'!E24)))</f>
        <v/>
      </c>
      <c r="B30" s="476"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3" t="str">
        <f t="shared" ca="1" si="0"/>
        <v/>
      </c>
      <c r="D30" s="504"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4"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4"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4"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4"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4"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4"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4"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4"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4"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4"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4"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4"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4"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4"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4"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4"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4"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5"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5"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5"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5"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5"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5"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5"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5"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5"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5"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5"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5"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5"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5"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5"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5"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5"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5"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5"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5"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5"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5"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5"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5"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5"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5"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5"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5"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5"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5"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6"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2"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6"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6"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6"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6"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6"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6"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6"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6"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6"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6"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6"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6"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6"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6"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6"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6"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7" t="str">
        <f ca="1">+IF(OFFSET('Water Data'!$D$27,0,10*ROW('Water Data'!D24))="","",OFFSET('Water Data'!$D$27,0,10*ROW('Water Data'!D24)))</f>
        <v/>
      </c>
      <c r="BT30" s="367" t="str">
        <f ca="1">+IF(OFFSET('Water Data'!$D$28,0,10*ROW('Water Data'!D24))="","",OFFSET('Water Data'!$D$28,0,10*ROW('Water Data'!D24)))</f>
        <v/>
      </c>
      <c r="BU30" s="367" t="str">
        <f ca="1">+IF(OFFSET('Water Data'!$D$29,0,10*ROW('Water Data'!D24))="","",OFFSET('Water Data'!$D$29,0,10*ROW('Water Data'!D24)))</f>
        <v/>
      </c>
      <c r="BV30" s="367" t="str">
        <f ca="1">+IF(OFFSET('Water Data'!$E$27,0,10*ROW('Water Data'!E24))="","",OFFSET('Water Data'!$E$27,0,10*ROW('Water Data'!E24)))</f>
        <v/>
      </c>
      <c r="BW30" s="367" t="str">
        <f ca="1">+IF(OFFSET('Water Data'!$E$28,0,10*ROW('Water Data'!E24))="","",OFFSET('Water Data'!$E$28,0,10*ROW('Water Data'!E24)))</f>
        <v/>
      </c>
      <c r="BX30" s="367" t="str">
        <f ca="1">+IF(OFFSET('Water Data'!$E$29,0,10*ROW('Water Data'!E24))="","",OFFSET('Water Data'!$E$29,0,10*ROW('Water Data'!E24)))</f>
        <v/>
      </c>
      <c r="BY30" s="367" t="str">
        <f ca="1">+IF(OFFSET('Water Data'!$F$27,0,10*ROW('Water Data'!F24))="","",OFFSET('Water Data'!$F$27,0,10*ROW('Water Data'!F24)))</f>
        <v/>
      </c>
      <c r="BZ30" s="367" t="str">
        <f ca="1">+IF(OFFSET('Water Data'!$F$28,0,10*ROW('Water Data'!F24))="","",OFFSET('Water Data'!$F$28,0,10*ROW('Water Data'!F24)))</f>
        <v/>
      </c>
      <c r="CA30" s="367" t="str">
        <f ca="1">+IF(OFFSET('Water Data'!$F$29,0,10*ROW('Water Data'!F24))="","",OFFSET('Water Data'!$F$29,0,10*ROW('Water Data'!F24)))</f>
        <v/>
      </c>
      <c r="CB30" s="367" t="str">
        <f ca="1">+IF(OFFSET('Water Data'!$G$27,0,10*ROW('Water Data'!G24))="","",OFFSET('Water Data'!$G$27,0,10*ROW('Water Data'!G24)))</f>
        <v/>
      </c>
      <c r="CC30" s="367" t="str">
        <f ca="1">+IF(OFFSET('Water Data'!$G$28,0,10*ROW('Water Data'!G24))="","",OFFSET('Water Data'!$G$28,0,10*ROW('Water Data'!G24)))</f>
        <v/>
      </c>
      <c r="CD30" s="367" t="str">
        <f ca="1">+IF(OFFSET('Water Data'!$G$29,0,10*ROW('Water Data'!G24))="","",OFFSET('Water Data'!$G$29,0,10*ROW('Water Data'!G24)))</f>
        <v/>
      </c>
      <c r="CE30" s="367" t="str">
        <f ca="1">+IF(OFFSET('Water Data'!$H$27,0,10*ROW('Water Data'!H24))="","",OFFSET('Water Data'!$H$27,0,10*ROW('Water Data'!H24)))</f>
        <v/>
      </c>
      <c r="CF30" s="367" t="str">
        <f ca="1">+IF(OFFSET('Water Data'!$H$28,0,10*ROW('Water Data'!H24))="","",OFFSET('Water Data'!$H$28,0,10*ROW('Water Data'!H24)))</f>
        <v/>
      </c>
      <c r="CG30" s="367" t="str">
        <f ca="1">+IF(OFFSET('Water Data'!$H$29,0,10*ROW('Water Data'!H24))="","",OFFSET('Water Data'!$H$29,0,10*ROW('Water Data'!H24)))</f>
        <v/>
      </c>
      <c r="CH30" s="367" t="str">
        <f ca="1">+IF(OFFSET('Water Data'!$I$27,0,10*ROW('Water Data'!I24))="","",OFFSET('Water Data'!$I$27,0,10*ROW('Water Data'!I24)))</f>
        <v/>
      </c>
      <c r="CI30" s="367" t="str">
        <f ca="1">+IF(OFFSET('Water Data'!$I$28,0,10*ROW('Water Data'!I24))="","",OFFSET('Water Data'!$I$28,0,10*ROW('Water Data'!I24)))</f>
        <v/>
      </c>
      <c r="CJ30" s="367" t="str">
        <f ca="1">+IF(OFFSET('Water Data'!$I$29,0,10*ROW('Water Data'!I24))="","",OFFSET('Water Data'!$I$29,0,10*ROW('Water Data'!I24)))</f>
        <v/>
      </c>
      <c r="CK30" s="367" t="str">
        <f ca="1">+IF(OFFSET('Sanitation Data'!$D$28,0,10*ROW('Sanitation Data'!D24))="","",OFFSET('Sanitation Data'!$D$28,0,10*ROW('Sanitation Data'!D24)))</f>
        <v/>
      </c>
      <c r="CL30" s="367" t="str">
        <f ca="1">+IF(OFFSET('Sanitation Data'!$D$29,0,10*ROW('Sanitation Data'!D24))="","",OFFSET('Sanitation Data'!$D$29,0,10*ROW('Sanitation Data'!D24)))</f>
        <v/>
      </c>
      <c r="CM30" s="367" t="str">
        <f ca="1">+IF(OFFSET('Sanitation Data'!$D$30,0,10*ROW('Sanitation Data'!D24))="","",OFFSET('Sanitation Data'!$D$30,0,10*ROW('Sanitation Data'!D24)))</f>
        <v/>
      </c>
      <c r="CN30" s="367" t="str">
        <f ca="1">+IF(OFFSET('Sanitation Data'!$D$31,0,10*ROW('Sanitation Data'!D24))="","",OFFSET('Sanitation Data'!$D$31,0,10*ROW('Sanitation Data'!D24)))</f>
        <v/>
      </c>
      <c r="CO30" s="367" t="str">
        <f ca="1">+IF(OFFSET('Sanitation Data'!$D$32,0,10*ROW('Sanitation Data'!D24))="","",OFFSET('Sanitation Data'!$D$32,0,10*ROW('Sanitation Data'!D24)))</f>
        <v/>
      </c>
      <c r="CP30" s="367" t="str">
        <f ca="1">+IF(OFFSET('Sanitation Data'!$E$28,0,10*ROW('Sanitation Data'!E24))="","",OFFSET('Sanitation Data'!$E$28,0,10*ROW('Sanitation Data'!E24)))</f>
        <v/>
      </c>
      <c r="CQ30" s="367" t="str">
        <f ca="1">+IF(OFFSET('Sanitation Data'!$E$29,0,10*ROW('Sanitation Data'!E24))="","",OFFSET('Sanitation Data'!$E$29,0,10*ROW('Sanitation Data'!E24)))</f>
        <v/>
      </c>
      <c r="CR30" s="367" t="str">
        <f ca="1">+IF(OFFSET('Sanitation Data'!$E$30,0,10*ROW('Sanitation Data'!E24))="","",OFFSET('Sanitation Data'!$E$30,0,10*ROW('Sanitation Data'!E24)))</f>
        <v/>
      </c>
      <c r="CS30" s="367" t="str">
        <f ca="1">+IF(OFFSET('Sanitation Data'!$E$31,0,10*ROW('Sanitation Data'!E24))="","",OFFSET('Sanitation Data'!$E$31,0,10*ROW('Sanitation Data'!E24)))</f>
        <v/>
      </c>
      <c r="CT30" s="367" t="str">
        <f ca="1">+IF(OFFSET('Sanitation Data'!$E$32,0,10*ROW('Sanitation Data'!E24))="","",OFFSET('Sanitation Data'!$E$32,0,10*ROW('Sanitation Data'!E24)))</f>
        <v/>
      </c>
      <c r="CU30" s="367" t="str">
        <f ca="1">+IF(OFFSET('Sanitation Data'!$F$28,0,10*ROW('Sanitation Data'!F24))="","",OFFSET('Sanitation Data'!$F$28,0,10*ROW('Sanitation Data'!F24)))</f>
        <v/>
      </c>
      <c r="CV30" s="367" t="str">
        <f ca="1">+IF(OFFSET('Sanitation Data'!$F$29,0,10*ROW('Sanitation Data'!F24))="","",OFFSET('Sanitation Data'!$F$29,0,10*ROW('Sanitation Data'!F24)))</f>
        <v/>
      </c>
      <c r="CW30" s="367" t="str">
        <f ca="1">+IF(OFFSET('Sanitation Data'!$F$30,0,10*ROW('Sanitation Data'!F24))="","",OFFSET('Sanitation Data'!$F$30,0,10*ROW('Sanitation Data'!F24)))</f>
        <v/>
      </c>
      <c r="CX30" s="367" t="str">
        <f ca="1">+IF(OFFSET('Sanitation Data'!$F$31,0,10*ROW('Sanitation Data'!F24))="","",OFFSET('Sanitation Data'!$F$31,0,10*ROW('Sanitation Data'!F24)))</f>
        <v/>
      </c>
      <c r="CY30" s="367" t="str">
        <f ca="1">+IF(OFFSET('Sanitation Data'!$F$32,0,10*ROW('Sanitation Data'!F24))="","",OFFSET('Sanitation Data'!$F$32,0,10*ROW('Sanitation Data'!F24)))</f>
        <v/>
      </c>
      <c r="CZ30" s="367" t="str">
        <f ca="1">+IF(OFFSET('Sanitation Data'!$G$28,0,10*ROW('Sanitation Data'!G24))="","",OFFSET('Sanitation Data'!$G$28,0,10*ROW('Sanitation Data'!G24)))</f>
        <v/>
      </c>
      <c r="DA30" s="367" t="str">
        <f ca="1">+IF(OFFSET('Sanitation Data'!$G$29,0,10*ROW('Sanitation Data'!G24))="","",OFFSET('Sanitation Data'!$G$29,0,10*ROW('Sanitation Data'!G24)))</f>
        <v/>
      </c>
      <c r="DB30" s="367" t="str">
        <f ca="1">+IF(OFFSET('Sanitation Data'!$G$30,0,10*ROW('Sanitation Data'!G24))="","",OFFSET('Sanitation Data'!$G$30,0,10*ROW('Sanitation Data'!G24)))</f>
        <v/>
      </c>
      <c r="DC30" s="367" t="str">
        <f ca="1">+IF(OFFSET('Sanitation Data'!$G$31,0,10*ROW('Sanitation Data'!G24))="","",OFFSET('Sanitation Data'!$G$31,0,10*ROW('Sanitation Data'!G24)))</f>
        <v/>
      </c>
      <c r="DD30" s="367" t="str">
        <f ca="1">+IF(OFFSET('Sanitation Data'!$G$32,0,10*ROW('Sanitation Data'!G24))="","",OFFSET('Sanitation Data'!$G$32,0,10*ROW('Sanitation Data'!G24)))</f>
        <v/>
      </c>
      <c r="DE30" s="367" t="str">
        <f ca="1">+IF(OFFSET('Sanitation Data'!$H$28,0,10*ROW('Sanitation Data'!H24))="","",OFFSET('Sanitation Data'!$H$28,0,10*ROW('Sanitation Data'!H24)))</f>
        <v/>
      </c>
      <c r="DF30" s="367" t="str">
        <f ca="1">+IF(OFFSET('Sanitation Data'!$H$29,0,10*ROW('Sanitation Data'!H24))="","",OFFSET('Sanitation Data'!$H$29,0,10*ROW('Sanitation Data'!H24)))</f>
        <v/>
      </c>
      <c r="DG30" s="367" t="str">
        <f ca="1">+IF(OFFSET('Sanitation Data'!$H$30,0,10*ROW('Sanitation Data'!H24))="","",OFFSET('Sanitation Data'!$H$30,0,10*ROW('Sanitation Data'!H24)))</f>
        <v/>
      </c>
      <c r="DH30" s="367" t="str">
        <f ca="1">+IF(OFFSET('Sanitation Data'!$H$31,0,10*ROW('Sanitation Data'!H24))="","",OFFSET('Sanitation Data'!$H$31,0,10*ROW('Sanitation Data'!H24)))</f>
        <v/>
      </c>
      <c r="DI30" s="367" t="str">
        <f ca="1">+IF(OFFSET('Sanitation Data'!$H$32,0,10*ROW('Sanitation Data'!H24))="","",OFFSET('Sanitation Data'!$H$32,0,10*ROW('Sanitation Data'!H24)))</f>
        <v/>
      </c>
      <c r="DJ30" s="367" t="str">
        <f ca="1">+IF(OFFSET('Sanitation Data'!$I$28,0,10*ROW('Sanitation Data'!I24))="","",OFFSET('Sanitation Data'!$I$28,0,10*ROW('Sanitation Data'!I24)))</f>
        <v/>
      </c>
      <c r="DK30" s="367" t="str">
        <f ca="1">+IF(OFFSET('Sanitation Data'!$I$29,0,10*ROW('Sanitation Data'!I24))="","",OFFSET('Sanitation Data'!$I$29,0,10*ROW('Sanitation Data'!I24)))</f>
        <v/>
      </c>
      <c r="DL30" s="367" t="str">
        <f ca="1">+IF(OFFSET('Sanitation Data'!$I$30,0,10*ROW('Sanitation Data'!I24))="","",OFFSET('Sanitation Data'!$I$30,0,10*ROW('Sanitation Data'!I24)))</f>
        <v/>
      </c>
      <c r="DM30" s="367" t="str">
        <f ca="1">+IF(OFFSET('Sanitation Data'!$I$31,0,10*ROW('Sanitation Data'!I24))="","",OFFSET('Sanitation Data'!$I$31,0,10*ROW('Sanitation Data'!I24)))</f>
        <v/>
      </c>
      <c r="DN30" s="367" t="str">
        <f ca="1">+IF(OFFSET('Sanitation Data'!$I$32,0,10*ROW('Sanitation Data'!I24))="","",OFFSET('Sanitation Data'!$I$32,0,10*ROW('Sanitation Data'!I24)))</f>
        <v/>
      </c>
      <c r="DO30" s="367" t="str">
        <f ca="1">+IF(OFFSET('Hygiene Data'!$D$11,0,10*ROW('Hygiene Data'!D24))="","",OFFSET('Hygiene Data'!$D$11,0,10*ROW('Hygiene Data'!D24)))</f>
        <v/>
      </c>
      <c r="DP30" s="367" t="str">
        <f ca="1">+IF(OFFSET('Hygiene Data'!$D$12,0,10*ROW('Hygiene Data'!D24))="","",OFFSET('Hygiene Data'!$D$12,0,10*ROW('Hygiene Data'!D24)))</f>
        <v/>
      </c>
      <c r="DQ30" s="367" t="str">
        <f ca="1">+IF(OFFSET('Hygiene Data'!$D$13,0,10*ROW('Hygiene Data'!D24))="","",OFFSET('Hygiene Data'!$D$13,0,10*ROW('Hygiene Data'!D24)))</f>
        <v/>
      </c>
      <c r="DR30" s="367" t="str">
        <f ca="1">+IF(OFFSET('Hygiene Data'!$E$11,0,10*ROW('Hygiene Data'!E24))="","",OFFSET('Hygiene Data'!$E$11,0,10*ROW('Hygiene Data'!E24)))</f>
        <v/>
      </c>
      <c r="DS30" s="367" t="str">
        <f ca="1">+IF(OFFSET('Hygiene Data'!$E$12,0,10*ROW('Hygiene Data'!E24))="","",OFFSET('Hygiene Data'!$E$12,0,10*ROW('Hygiene Data'!E24)))</f>
        <v/>
      </c>
      <c r="DT30" s="367" t="str">
        <f ca="1">+IF(OFFSET('Hygiene Data'!$E$13,0,10*ROW('Hygiene Data'!E24))="","",OFFSET('Hygiene Data'!$E$13,0,10*ROW('Hygiene Data'!E24)))</f>
        <v/>
      </c>
      <c r="DU30" s="367" t="str">
        <f ca="1">+IF(OFFSET('Hygiene Data'!$F$11,0,10*ROW('Hygiene Data'!F24))="","",OFFSET('Hygiene Data'!$F$11,0,10*ROW('Hygiene Data'!F24)))</f>
        <v/>
      </c>
      <c r="DV30" s="367" t="str">
        <f ca="1">+IF(OFFSET('Hygiene Data'!$F$12,0,10*ROW('Hygiene Data'!F24))="","",OFFSET('Hygiene Data'!$F$12,0,10*ROW('Hygiene Data'!F24)))</f>
        <v/>
      </c>
      <c r="DW30" s="367" t="str">
        <f ca="1">+IF(OFFSET('Hygiene Data'!$F$13,0,10*ROW('Hygiene Data'!F24))="","",OFFSET('Hygiene Data'!$F$13,0,10*ROW('Hygiene Data'!F24)))</f>
        <v/>
      </c>
      <c r="DX30" s="367" t="str">
        <f ca="1">+IF(OFFSET('Hygiene Data'!$G$11,0,10*ROW('Hygiene Data'!G24))="","",OFFSET('Hygiene Data'!$G$11,0,10*ROW('Hygiene Data'!G24)))</f>
        <v/>
      </c>
      <c r="DY30" s="367" t="str">
        <f ca="1">+IF(OFFSET('Hygiene Data'!$G$12,0,10*ROW('Hygiene Data'!G24))="","",OFFSET('Hygiene Data'!$G$12,0,10*ROW('Hygiene Data'!G24)))</f>
        <v/>
      </c>
      <c r="DZ30" s="367" t="str">
        <f ca="1">+IF(OFFSET('Hygiene Data'!$G$13,0,10*ROW('Hygiene Data'!G24))="","",OFFSET('Hygiene Data'!$G$13,0,10*ROW('Hygiene Data'!G24)))</f>
        <v/>
      </c>
      <c r="EA30" s="367" t="str">
        <f ca="1">+IF(OFFSET('Hygiene Data'!$H$11,0,10*ROW('Hygiene Data'!H24))="","",OFFSET('Hygiene Data'!$H$11,0,10*ROW('Hygiene Data'!H24)))</f>
        <v/>
      </c>
      <c r="EB30" s="367" t="str">
        <f ca="1">+IF(OFFSET('Hygiene Data'!$H$12,0,10*ROW('Hygiene Data'!H24))="","",OFFSET('Hygiene Data'!$H$12,0,10*ROW('Hygiene Data'!H24)))</f>
        <v/>
      </c>
      <c r="EC30" s="367" t="str">
        <f ca="1">+IF(OFFSET('Hygiene Data'!$H$13,0,10*ROW('Hygiene Data'!H24))="","",OFFSET('Hygiene Data'!$H$13,0,10*ROW('Hygiene Data'!H24)))</f>
        <v/>
      </c>
      <c r="ED30" s="367" t="str">
        <f ca="1">+IF(OFFSET('Hygiene Data'!$I$11,0,10*ROW('Hygiene Data'!I24))="","",OFFSET('Hygiene Data'!$I$11,0,10*ROW('Hygiene Data'!I24)))</f>
        <v/>
      </c>
      <c r="EE30" s="367" t="str">
        <f ca="1">+IF(OFFSET('Hygiene Data'!$I$12,0,10*ROW('Hygiene Data'!I24))="","",OFFSET('Hygiene Data'!$I$12,0,10*ROW('Hygiene Data'!I24)))</f>
        <v/>
      </c>
      <c r="EF30" s="367" t="str">
        <f ca="1">+IF(OFFSET('Hygiene Data'!$I$13,0,10*ROW('Hygiene Data'!I24))="","",OFFSET('Hygiene Data'!$I$13,0,10*ROW('Hygiene Data'!I24)))</f>
        <v/>
      </c>
    </row>
    <row r="31" spans="1:136" x14ac:dyDescent="0.25">
      <c r="A31" s="476" t="str">
        <f ca="1">+IF(OFFSET('Water Data'!$B$2,0,10*ROW('Water Data'!E25))="","",OFFSET('Water Data'!$B$2,0,10*ROW('Water Data'!E25)))</f>
        <v/>
      </c>
      <c r="B31" s="476"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3" t="str">
        <f t="shared" ca="1" si="0"/>
        <v/>
      </c>
      <c r="D31" s="504"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4"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4"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4"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4"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4"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4"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4"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4"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4"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4"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4"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4"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4"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4"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4"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4"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4"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5"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5"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5"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5"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5"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5"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5"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5"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5"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5"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5"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5"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5"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5"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5"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5"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5"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5"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5"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5"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5"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5"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5"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5"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5"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5"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5"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5"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5"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5"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6"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2"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6"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6"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6"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6"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6"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6"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6"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6"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6"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6"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6"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6"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6"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6"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6"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6"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7" t="str">
        <f ca="1">+IF(OFFSET('Water Data'!$D$27,0,10*ROW('Water Data'!D25))="","",OFFSET('Water Data'!$D$27,0,10*ROW('Water Data'!D25)))</f>
        <v/>
      </c>
      <c r="BT31" s="367" t="str">
        <f ca="1">+IF(OFFSET('Water Data'!$D$28,0,10*ROW('Water Data'!D25))="","",OFFSET('Water Data'!$D$28,0,10*ROW('Water Data'!D25)))</f>
        <v/>
      </c>
      <c r="BU31" s="367" t="str">
        <f ca="1">+IF(OFFSET('Water Data'!$D$29,0,10*ROW('Water Data'!D25))="","",OFFSET('Water Data'!$D$29,0,10*ROW('Water Data'!D25)))</f>
        <v/>
      </c>
      <c r="BV31" s="367" t="str">
        <f ca="1">+IF(OFFSET('Water Data'!$E$27,0,10*ROW('Water Data'!E25))="","",OFFSET('Water Data'!$E$27,0,10*ROW('Water Data'!E25)))</f>
        <v/>
      </c>
      <c r="BW31" s="367" t="str">
        <f ca="1">+IF(OFFSET('Water Data'!$E$28,0,10*ROW('Water Data'!E25))="","",OFFSET('Water Data'!$E$28,0,10*ROW('Water Data'!E25)))</f>
        <v/>
      </c>
      <c r="BX31" s="367" t="str">
        <f ca="1">+IF(OFFSET('Water Data'!$E$29,0,10*ROW('Water Data'!E25))="","",OFFSET('Water Data'!$E$29,0,10*ROW('Water Data'!E25)))</f>
        <v/>
      </c>
      <c r="BY31" s="367" t="str">
        <f ca="1">+IF(OFFSET('Water Data'!$F$27,0,10*ROW('Water Data'!F25))="","",OFFSET('Water Data'!$F$27,0,10*ROW('Water Data'!F25)))</f>
        <v/>
      </c>
      <c r="BZ31" s="367" t="str">
        <f ca="1">+IF(OFFSET('Water Data'!$F$28,0,10*ROW('Water Data'!F25))="","",OFFSET('Water Data'!$F$28,0,10*ROW('Water Data'!F25)))</f>
        <v/>
      </c>
      <c r="CA31" s="367" t="str">
        <f ca="1">+IF(OFFSET('Water Data'!$F$29,0,10*ROW('Water Data'!F25))="","",OFFSET('Water Data'!$F$29,0,10*ROW('Water Data'!F25)))</f>
        <v/>
      </c>
      <c r="CB31" s="367" t="str">
        <f ca="1">+IF(OFFSET('Water Data'!$G$27,0,10*ROW('Water Data'!G25))="","",OFFSET('Water Data'!$G$27,0,10*ROW('Water Data'!G25)))</f>
        <v/>
      </c>
      <c r="CC31" s="367" t="str">
        <f ca="1">+IF(OFFSET('Water Data'!$G$28,0,10*ROW('Water Data'!G25))="","",OFFSET('Water Data'!$G$28,0,10*ROW('Water Data'!G25)))</f>
        <v/>
      </c>
      <c r="CD31" s="367" t="str">
        <f ca="1">+IF(OFFSET('Water Data'!$G$29,0,10*ROW('Water Data'!G25))="","",OFFSET('Water Data'!$G$29,0,10*ROW('Water Data'!G25)))</f>
        <v/>
      </c>
      <c r="CE31" s="367" t="str">
        <f ca="1">+IF(OFFSET('Water Data'!$H$27,0,10*ROW('Water Data'!H25))="","",OFFSET('Water Data'!$H$27,0,10*ROW('Water Data'!H25)))</f>
        <v/>
      </c>
      <c r="CF31" s="367" t="str">
        <f ca="1">+IF(OFFSET('Water Data'!$H$28,0,10*ROW('Water Data'!H25))="","",OFFSET('Water Data'!$H$28,0,10*ROW('Water Data'!H25)))</f>
        <v/>
      </c>
      <c r="CG31" s="367" t="str">
        <f ca="1">+IF(OFFSET('Water Data'!$H$29,0,10*ROW('Water Data'!H25))="","",OFFSET('Water Data'!$H$29,0,10*ROW('Water Data'!H25)))</f>
        <v/>
      </c>
      <c r="CH31" s="367" t="str">
        <f ca="1">+IF(OFFSET('Water Data'!$I$27,0,10*ROW('Water Data'!I25))="","",OFFSET('Water Data'!$I$27,0,10*ROW('Water Data'!I25)))</f>
        <v/>
      </c>
      <c r="CI31" s="367" t="str">
        <f ca="1">+IF(OFFSET('Water Data'!$I$28,0,10*ROW('Water Data'!I25))="","",OFFSET('Water Data'!$I$28,0,10*ROW('Water Data'!I25)))</f>
        <v/>
      </c>
      <c r="CJ31" s="367" t="str">
        <f ca="1">+IF(OFFSET('Water Data'!$I$29,0,10*ROW('Water Data'!I25))="","",OFFSET('Water Data'!$I$29,0,10*ROW('Water Data'!I25)))</f>
        <v/>
      </c>
      <c r="CK31" s="367" t="str">
        <f ca="1">+IF(OFFSET('Sanitation Data'!$D$28,0,10*ROW('Sanitation Data'!D25))="","",OFFSET('Sanitation Data'!$D$28,0,10*ROW('Sanitation Data'!D25)))</f>
        <v/>
      </c>
      <c r="CL31" s="367" t="str">
        <f ca="1">+IF(OFFSET('Sanitation Data'!$D$29,0,10*ROW('Sanitation Data'!D25))="","",OFFSET('Sanitation Data'!$D$29,0,10*ROW('Sanitation Data'!D25)))</f>
        <v/>
      </c>
      <c r="CM31" s="367" t="str">
        <f ca="1">+IF(OFFSET('Sanitation Data'!$D$30,0,10*ROW('Sanitation Data'!D25))="","",OFFSET('Sanitation Data'!$D$30,0,10*ROW('Sanitation Data'!D25)))</f>
        <v/>
      </c>
      <c r="CN31" s="367" t="str">
        <f ca="1">+IF(OFFSET('Sanitation Data'!$D$31,0,10*ROW('Sanitation Data'!D25))="","",OFFSET('Sanitation Data'!$D$31,0,10*ROW('Sanitation Data'!D25)))</f>
        <v/>
      </c>
      <c r="CO31" s="367" t="str">
        <f ca="1">+IF(OFFSET('Sanitation Data'!$D$32,0,10*ROW('Sanitation Data'!D25))="","",OFFSET('Sanitation Data'!$D$32,0,10*ROW('Sanitation Data'!D25)))</f>
        <v/>
      </c>
      <c r="CP31" s="367" t="str">
        <f ca="1">+IF(OFFSET('Sanitation Data'!$E$28,0,10*ROW('Sanitation Data'!E25))="","",OFFSET('Sanitation Data'!$E$28,0,10*ROW('Sanitation Data'!E25)))</f>
        <v/>
      </c>
      <c r="CQ31" s="367" t="str">
        <f ca="1">+IF(OFFSET('Sanitation Data'!$E$29,0,10*ROW('Sanitation Data'!E25))="","",OFFSET('Sanitation Data'!$E$29,0,10*ROW('Sanitation Data'!E25)))</f>
        <v/>
      </c>
      <c r="CR31" s="367" t="str">
        <f ca="1">+IF(OFFSET('Sanitation Data'!$E$30,0,10*ROW('Sanitation Data'!E25))="","",OFFSET('Sanitation Data'!$E$30,0,10*ROW('Sanitation Data'!E25)))</f>
        <v/>
      </c>
      <c r="CS31" s="367" t="str">
        <f ca="1">+IF(OFFSET('Sanitation Data'!$E$31,0,10*ROW('Sanitation Data'!E25))="","",OFFSET('Sanitation Data'!$E$31,0,10*ROW('Sanitation Data'!E25)))</f>
        <v/>
      </c>
      <c r="CT31" s="367" t="str">
        <f ca="1">+IF(OFFSET('Sanitation Data'!$E$32,0,10*ROW('Sanitation Data'!E25))="","",OFFSET('Sanitation Data'!$E$32,0,10*ROW('Sanitation Data'!E25)))</f>
        <v/>
      </c>
      <c r="CU31" s="367" t="str">
        <f ca="1">+IF(OFFSET('Sanitation Data'!$F$28,0,10*ROW('Sanitation Data'!F25))="","",OFFSET('Sanitation Data'!$F$28,0,10*ROW('Sanitation Data'!F25)))</f>
        <v/>
      </c>
      <c r="CV31" s="367" t="str">
        <f ca="1">+IF(OFFSET('Sanitation Data'!$F$29,0,10*ROW('Sanitation Data'!F25))="","",OFFSET('Sanitation Data'!$F$29,0,10*ROW('Sanitation Data'!F25)))</f>
        <v/>
      </c>
      <c r="CW31" s="367" t="str">
        <f ca="1">+IF(OFFSET('Sanitation Data'!$F$30,0,10*ROW('Sanitation Data'!F25))="","",OFFSET('Sanitation Data'!$F$30,0,10*ROW('Sanitation Data'!F25)))</f>
        <v/>
      </c>
      <c r="CX31" s="367" t="str">
        <f ca="1">+IF(OFFSET('Sanitation Data'!$F$31,0,10*ROW('Sanitation Data'!F25))="","",OFFSET('Sanitation Data'!$F$31,0,10*ROW('Sanitation Data'!F25)))</f>
        <v/>
      </c>
      <c r="CY31" s="367" t="str">
        <f ca="1">+IF(OFFSET('Sanitation Data'!$F$32,0,10*ROW('Sanitation Data'!F25))="","",OFFSET('Sanitation Data'!$F$32,0,10*ROW('Sanitation Data'!F25)))</f>
        <v/>
      </c>
      <c r="CZ31" s="367" t="str">
        <f ca="1">+IF(OFFSET('Sanitation Data'!$G$28,0,10*ROW('Sanitation Data'!G25))="","",OFFSET('Sanitation Data'!$G$28,0,10*ROW('Sanitation Data'!G25)))</f>
        <v/>
      </c>
      <c r="DA31" s="367" t="str">
        <f ca="1">+IF(OFFSET('Sanitation Data'!$G$29,0,10*ROW('Sanitation Data'!G25))="","",OFFSET('Sanitation Data'!$G$29,0,10*ROW('Sanitation Data'!G25)))</f>
        <v/>
      </c>
      <c r="DB31" s="367" t="str">
        <f ca="1">+IF(OFFSET('Sanitation Data'!$G$30,0,10*ROW('Sanitation Data'!G25))="","",OFFSET('Sanitation Data'!$G$30,0,10*ROW('Sanitation Data'!G25)))</f>
        <v/>
      </c>
      <c r="DC31" s="367" t="str">
        <f ca="1">+IF(OFFSET('Sanitation Data'!$G$31,0,10*ROW('Sanitation Data'!G25))="","",OFFSET('Sanitation Data'!$G$31,0,10*ROW('Sanitation Data'!G25)))</f>
        <v/>
      </c>
      <c r="DD31" s="367" t="str">
        <f ca="1">+IF(OFFSET('Sanitation Data'!$G$32,0,10*ROW('Sanitation Data'!G25))="","",OFFSET('Sanitation Data'!$G$32,0,10*ROW('Sanitation Data'!G25)))</f>
        <v/>
      </c>
      <c r="DE31" s="367" t="str">
        <f ca="1">+IF(OFFSET('Sanitation Data'!$H$28,0,10*ROW('Sanitation Data'!H25))="","",OFFSET('Sanitation Data'!$H$28,0,10*ROW('Sanitation Data'!H25)))</f>
        <v/>
      </c>
      <c r="DF31" s="367" t="str">
        <f ca="1">+IF(OFFSET('Sanitation Data'!$H$29,0,10*ROW('Sanitation Data'!H25))="","",OFFSET('Sanitation Data'!$H$29,0,10*ROW('Sanitation Data'!H25)))</f>
        <v/>
      </c>
      <c r="DG31" s="367" t="str">
        <f ca="1">+IF(OFFSET('Sanitation Data'!$H$30,0,10*ROW('Sanitation Data'!H25))="","",OFFSET('Sanitation Data'!$H$30,0,10*ROW('Sanitation Data'!H25)))</f>
        <v/>
      </c>
      <c r="DH31" s="367" t="str">
        <f ca="1">+IF(OFFSET('Sanitation Data'!$H$31,0,10*ROW('Sanitation Data'!H25))="","",OFFSET('Sanitation Data'!$H$31,0,10*ROW('Sanitation Data'!H25)))</f>
        <v/>
      </c>
      <c r="DI31" s="367" t="str">
        <f ca="1">+IF(OFFSET('Sanitation Data'!$H$32,0,10*ROW('Sanitation Data'!H25))="","",OFFSET('Sanitation Data'!$H$32,0,10*ROW('Sanitation Data'!H25)))</f>
        <v/>
      </c>
      <c r="DJ31" s="367" t="str">
        <f ca="1">+IF(OFFSET('Sanitation Data'!$I$28,0,10*ROW('Sanitation Data'!I25))="","",OFFSET('Sanitation Data'!$I$28,0,10*ROW('Sanitation Data'!I25)))</f>
        <v/>
      </c>
      <c r="DK31" s="367" t="str">
        <f ca="1">+IF(OFFSET('Sanitation Data'!$I$29,0,10*ROW('Sanitation Data'!I25))="","",OFFSET('Sanitation Data'!$I$29,0,10*ROW('Sanitation Data'!I25)))</f>
        <v/>
      </c>
      <c r="DL31" s="367" t="str">
        <f ca="1">+IF(OFFSET('Sanitation Data'!$I$30,0,10*ROW('Sanitation Data'!I25))="","",OFFSET('Sanitation Data'!$I$30,0,10*ROW('Sanitation Data'!I25)))</f>
        <v/>
      </c>
      <c r="DM31" s="367" t="str">
        <f ca="1">+IF(OFFSET('Sanitation Data'!$I$31,0,10*ROW('Sanitation Data'!I25))="","",OFFSET('Sanitation Data'!$I$31,0,10*ROW('Sanitation Data'!I25)))</f>
        <v/>
      </c>
      <c r="DN31" s="367" t="str">
        <f ca="1">+IF(OFFSET('Sanitation Data'!$I$32,0,10*ROW('Sanitation Data'!I25))="","",OFFSET('Sanitation Data'!$I$32,0,10*ROW('Sanitation Data'!I25)))</f>
        <v/>
      </c>
      <c r="DO31" s="367" t="str">
        <f ca="1">+IF(OFFSET('Hygiene Data'!$D$11,0,10*ROW('Hygiene Data'!D25))="","",OFFSET('Hygiene Data'!$D$11,0,10*ROW('Hygiene Data'!D25)))</f>
        <v/>
      </c>
      <c r="DP31" s="367" t="str">
        <f ca="1">+IF(OFFSET('Hygiene Data'!$D$12,0,10*ROW('Hygiene Data'!D25))="","",OFFSET('Hygiene Data'!$D$12,0,10*ROW('Hygiene Data'!D25)))</f>
        <v/>
      </c>
      <c r="DQ31" s="367" t="str">
        <f ca="1">+IF(OFFSET('Hygiene Data'!$D$13,0,10*ROW('Hygiene Data'!D25))="","",OFFSET('Hygiene Data'!$D$13,0,10*ROW('Hygiene Data'!D25)))</f>
        <v/>
      </c>
      <c r="DR31" s="367" t="str">
        <f ca="1">+IF(OFFSET('Hygiene Data'!$E$11,0,10*ROW('Hygiene Data'!E25))="","",OFFSET('Hygiene Data'!$E$11,0,10*ROW('Hygiene Data'!E25)))</f>
        <v/>
      </c>
      <c r="DS31" s="367" t="str">
        <f ca="1">+IF(OFFSET('Hygiene Data'!$E$12,0,10*ROW('Hygiene Data'!E25))="","",OFFSET('Hygiene Data'!$E$12,0,10*ROW('Hygiene Data'!E25)))</f>
        <v/>
      </c>
      <c r="DT31" s="367" t="str">
        <f ca="1">+IF(OFFSET('Hygiene Data'!$E$13,0,10*ROW('Hygiene Data'!E25))="","",OFFSET('Hygiene Data'!$E$13,0,10*ROW('Hygiene Data'!E25)))</f>
        <v/>
      </c>
      <c r="DU31" s="367" t="str">
        <f ca="1">+IF(OFFSET('Hygiene Data'!$F$11,0,10*ROW('Hygiene Data'!F25))="","",OFFSET('Hygiene Data'!$F$11,0,10*ROW('Hygiene Data'!F25)))</f>
        <v/>
      </c>
      <c r="DV31" s="367" t="str">
        <f ca="1">+IF(OFFSET('Hygiene Data'!$F$12,0,10*ROW('Hygiene Data'!F25))="","",OFFSET('Hygiene Data'!$F$12,0,10*ROW('Hygiene Data'!F25)))</f>
        <v/>
      </c>
      <c r="DW31" s="367" t="str">
        <f ca="1">+IF(OFFSET('Hygiene Data'!$F$13,0,10*ROW('Hygiene Data'!F25))="","",OFFSET('Hygiene Data'!$F$13,0,10*ROW('Hygiene Data'!F25)))</f>
        <v/>
      </c>
      <c r="DX31" s="367" t="str">
        <f ca="1">+IF(OFFSET('Hygiene Data'!$G$11,0,10*ROW('Hygiene Data'!G25))="","",OFFSET('Hygiene Data'!$G$11,0,10*ROW('Hygiene Data'!G25)))</f>
        <v/>
      </c>
      <c r="DY31" s="367" t="str">
        <f ca="1">+IF(OFFSET('Hygiene Data'!$G$12,0,10*ROW('Hygiene Data'!G25))="","",OFFSET('Hygiene Data'!$G$12,0,10*ROW('Hygiene Data'!G25)))</f>
        <v/>
      </c>
      <c r="DZ31" s="367" t="str">
        <f ca="1">+IF(OFFSET('Hygiene Data'!$G$13,0,10*ROW('Hygiene Data'!G25))="","",OFFSET('Hygiene Data'!$G$13,0,10*ROW('Hygiene Data'!G25)))</f>
        <v/>
      </c>
      <c r="EA31" s="367" t="str">
        <f ca="1">+IF(OFFSET('Hygiene Data'!$H$11,0,10*ROW('Hygiene Data'!H25))="","",OFFSET('Hygiene Data'!$H$11,0,10*ROW('Hygiene Data'!H25)))</f>
        <v/>
      </c>
      <c r="EB31" s="367" t="str">
        <f ca="1">+IF(OFFSET('Hygiene Data'!$H$12,0,10*ROW('Hygiene Data'!H25))="","",OFFSET('Hygiene Data'!$H$12,0,10*ROW('Hygiene Data'!H25)))</f>
        <v/>
      </c>
      <c r="EC31" s="367" t="str">
        <f ca="1">+IF(OFFSET('Hygiene Data'!$H$13,0,10*ROW('Hygiene Data'!H25))="","",OFFSET('Hygiene Data'!$H$13,0,10*ROW('Hygiene Data'!H25)))</f>
        <v/>
      </c>
      <c r="ED31" s="367" t="str">
        <f ca="1">+IF(OFFSET('Hygiene Data'!$I$11,0,10*ROW('Hygiene Data'!I25))="","",OFFSET('Hygiene Data'!$I$11,0,10*ROW('Hygiene Data'!I25)))</f>
        <v/>
      </c>
      <c r="EE31" s="367" t="str">
        <f ca="1">+IF(OFFSET('Hygiene Data'!$I$12,0,10*ROW('Hygiene Data'!I25))="","",OFFSET('Hygiene Data'!$I$12,0,10*ROW('Hygiene Data'!I25)))</f>
        <v/>
      </c>
      <c r="EF31" s="367" t="str">
        <f ca="1">+IF(OFFSET('Hygiene Data'!$I$13,0,10*ROW('Hygiene Data'!I25))="","",OFFSET('Hygiene Data'!$I$13,0,10*ROW('Hygiene Data'!I25)))</f>
        <v/>
      </c>
    </row>
    <row r="32" spans="1:136" x14ac:dyDescent="0.25">
      <c r="A32" s="476" t="str">
        <f ca="1">+IF(OFFSET('Water Data'!$B$2,0,10*ROW('Water Data'!E26))="","",OFFSET('Water Data'!$B$2,0,10*ROW('Water Data'!E26)))</f>
        <v/>
      </c>
      <c r="B32" s="476"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3" t="str">
        <f t="shared" ca="1" si="0"/>
        <v/>
      </c>
      <c r="D32" s="504"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4"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4"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4"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4"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4"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4"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4"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4"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4"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4"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4"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4"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4"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4"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4"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4"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4"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5"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5"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5"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5"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5"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5"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5"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5"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5"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5"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5"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5"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5"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5"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5"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5"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5"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5"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5"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5"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5"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5"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5"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5"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5"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5"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5"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5"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5"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5"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6"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2"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6"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6"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6"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6"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6"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6"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6"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6"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6"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6"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6"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6"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6"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6"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6"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6"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7" t="str">
        <f ca="1">+IF(OFFSET('Water Data'!$D$27,0,10*ROW('Water Data'!D26))="","",OFFSET('Water Data'!$D$27,0,10*ROW('Water Data'!D26)))</f>
        <v/>
      </c>
      <c r="BT32" s="367" t="str">
        <f ca="1">+IF(OFFSET('Water Data'!$D$28,0,10*ROW('Water Data'!D26))="","",OFFSET('Water Data'!$D$28,0,10*ROW('Water Data'!D26)))</f>
        <v/>
      </c>
      <c r="BU32" s="367" t="str">
        <f ca="1">+IF(OFFSET('Water Data'!$D$29,0,10*ROW('Water Data'!D26))="","",OFFSET('Water Data'!$D$29,0,10*ROW('Water Data'!D26)))</f>
        <v/>
      </c>
      <c r="BV32" s="367" t="str">
        <f ca="1">+IF(OFFSET('Water Data'!$E$27,0,10*ROW('Water Data'!E26))="","",OFFSET('Water Data'!$E$27,0,10*ROW('Water Data'!E26)))</f>
        <v/>
      </c>
      <c r="BW32" s="367" t="str">
        <f ca="1">+IF(OFFSET('Water Data'!$E$28,0,10*ROW('Water Data'!E26))="","",OFFSET('Water Data'!$E$28,0,10*ROW('Water Data'!E26)))</f>
        <v/>
      </c>
      <c r="BX32" s="367" t="str">
        <f ca="1">+IF(OFFSET('Water Data'!$E$29,0,10*ROW('Water Data'!E26))="","",OFFSET('Water Data'!$E$29,0,10*ROW('Water Data'!E26)))</f>
        <v/>
      </c>
      <c r="BY32" s="367" t="str">
        <f ca="1">+IF(OFFSET('Water Data'!$F$27,0,10*ROW('Water Data'!F26))="","",OFFSET('Water Data'!$F$27,0,10*ROW('Water Data'!F26)))</f>
        <v/>
      </c>
      <c r="BZ32" s="367" t="str">
        <f ca="1">+IF(OFFSET('Water Data'!$F$28,0,10*ROW('Water Data'!F26))="","",OFFSET('Water Data'!$F$28,0,10*ROW('Water Data'!F26)))</f>
        <v/>
      </c>
      <c r="CA32" s="367" t="str">
        <f ca="1">+IF(OFFSET('Water Data'!$F$29,0,10*ROW('Water Data'!F26))="","",OFFSET('Water Data'!$F$29,0,10*ROW('Water Data'!F26)))</f>
        <v/>
      </c>
      <c r="CB32" s="367" t="str">
        <f ca="1">+IF(OFFSET('Water Data'!$G$27,0,10*ROW('Water Data'!G26))="","",OFFSET('Water Data'!$G$27,0,10*ROW('Water Data'!G26)))</f>
        <v/>
      </c>
      <c r="CC32" s="367" t="str">
        <f ca="1">+IF(OFFSET('Water Data'!$G$28,0,10*ROW('Water Data'!G26))="","",OFFSET('Water Data'!$G$28,0,10*ROW('Water Data'!G26)))</f>
        <v/>
      </c>
      <c r="CD32" s="367" t="str">
        <f ca="1">+IF(OFFSET('Water Data'!$G$29,0,10*ROW('Water Data'!G26))="","",OFFSET('Water Data'!$G$29,0,10*ROW('Water Data'!G26)))</f>
        <v/>
      </c>
      <c r="CE32" s="367" t="str">
        <f ca="1">+IF(OFFSET('Water Data'!$H$27,0,10*ROW('Water Data'!H26))="","",OFFSET('Water Data'!$H$27,0,10*ROW('Water Data'!H26)))</f>
        <v/>
      </c>
      <c r="CF32" s="367" t="str">
        <f ca="1">+IF(OFFSET('Water Data'!$H$28,0,10*ROW('Water Data'!H26))="","",OFFSET('Water Data'!$H$28,0,10*ROW('Water Data'!H26)))</f>
        <v/>
      </c>
      <c r="CG32" s="367" t="str">
        <f ca="1">+IF(OFFSET('Water Data'!$H$29,0,10*ROW('Water Data'!H26))="","",OFFSET('Water Data'!$H$29,0,10*ROW('Water Data'!H26)))</f>
        <v/>
      </c>
      <c r="CH32" s="367" t="str">
        <f ca="1">+IF(OFFSET('Water Data'!$I$27,0,10*ROW('Water Data'!I26))="","",OFFSET('Water Data'!$I$27,0,10*ROW('Water Data'!I26)))</f>
        <v/>
      </c>
      <c r="CI32" s="367" t="str">
        <f ca="1">+IF(OFFSET('Water Data'!$I$28,0,10*ROW('Water Data'!I26))="","",OFFSET('Water Data'!$I$28,0,10*ROW('Water Data'!I26)))</f>
        <v/>
      </c>
      <c r="CJ32" s="367" t="str">
        <f ca="1">+IF(OFFSET('Water Data'!$I$29,0,10*ROW('Water Data'!I26))="","",OFFSET('Water Data'!$I$29,0,10*ROW('Water Data'!I26)))</f>
        <v/>
      </c>
      <c r="CK32" s="367" t="str">
        <f ca="1">+IF(OFFSET('Sanitation Data'!$D$28,0,10*ROW('Sanitation Data'!D26))="","",OFFSET('Sanitation Data'!$D$28,0,10*ROW('Sanitation Data'!D26)))</f>
        <v/>
      </c>
      <c r="CL32" s="367" t="str">
        <f ca="1">+IF(OFFSET('Sanitation Data'!$D$29,0,10*ROW('Sanitation Data'!D26))="","",OFFSET('Sanitation Data'!$D$29,0,10*ROW('Sanitation Data'!D26)))</f>
        <v/>
      </c>
      <c r="CM32" s="367" t="str">
        <f ca="1">+IF(OFFSET('Sanitation Data'!$D$30,0,10*ROW('Sanitation Data'!D26))="","",OFFSET('Sanitation Data'!$D$30,0,10*ROW('Sanitation Data'!D26)))</f>
        <v/>
      </c>
      <c r="CN32" s="367" t="str">
        <f ca="1">+IF(OFFSET('Sanitation Data'!$D$31,0,10*ROW('Sanitation Data'!D26))="","",OFFSET('Sanitation Data'!$D$31,0,10*ROW('Sanitation Data'!D26)))</f>
        <v/>
      </c>
      <c r="CO32" s="367" t="str">
        <f ca="1">+IF(OFFSET('Sanitation Data'!$D$32,0,10*ROW('Sanitation Data'!D26))="","",OFFSET('Sanitation Data'!$D$32,0,10*ROW('Sanitation Data'!D26)))</f>
        <v/>
      </c>
      <c r="CP32" s="367" t="str">
        <f ca="1">+IF(OFFSET('Sanitation Data'!$E$28,0,10*ROW('Sanitation Data'!E26))="","",OFFSET('Sanitation Data'!$E$28,0,10*ROW('Sanitation Data'!E26)))</f>
        <v/>
      </c>
      <c r="CQ32" s="367" t="str">
        <f ca="1">+IF(OFFSET('Sanitation Data'!$E$29,0,10*ROW('Sanitation Data'!E26))="","",OFFSET('Sanitation Data'!$E$29,0,10*ROW('Sanitation Data'!E26)))</f>
        <v/>
      </c>
      <c r="CR32" s="367" t="str">
        <f ca="1">+IF(OFFSET('Sanitation Data'!$E$30,0,10*ROW('Sanitation Data'!E26))="","",OFFSET('Sanitation Data'!$E$30,0,10*ROW('Sanitation Data'!E26)))</f>
        <v/>
      </c>
      <c r="CS32" s="367" t="str">
        <f ca="1">+IF(OFFSET('Sanitation Data'!$E$31,0,10*ROW('Sanitation Data'!E26))="","",OFFSET('Sanitation Data'!$E$31,0,10*ROW('Sanitation Data'!E26)))</f>
        <v/>
      </c>
      <c r="CT32" s="367" t="str">
        <f ca="1">+IF(OFFSET('Sanitation Data'!$E$32,0,10*ROW('Sanitation Data'!E26))="","",OFFSET('Sanitation Data'!$E$32,0,10*ROW('Sanitation Data'!E26)))</f>
        <v/>
      </c>
      <c r="CU32" s="367" t="str">
        <f ca="1">+IF(OFFSET('Sanitation Data'!$F$28,0,10*ROW('Sanitation Data'!F26))="","",OFFSET('Sanitation Data'!$F$28,0,10*ROW('Sanitation Data'!F26)))</f>
        <v/>
      </c>
      <c r="CV32" s="367" t="str">
        <f ca="1">+IF(OFFSET('Sanitation Data'!$F$29,0,10*ROW('Sanitation Data'!F26))="","",OFFSET('Sanitation Data'!$F$29,0,10*ROW('Sanitation Data'!F26)))</f>
        <v/>
      </c>
      <c r="CW32" s="367" t="str">
        <f ca="1">+IF(OFFSET('Sanitation Data'!$F$30,0,10*ROW('Sanitation Data'!F26))="","",OFFSET('Sanitation Data'!$F$30,0,10*ROW('Sanitation Data'!F26)))</f>
        <v/>
      </c>
      <c r="CX32" s="367" t="str">
        <f ca="1">+IF(OFFSET('Sanitation Data'!$F$31,0,10*ROW('Sanitation Data'!F26))="","",OFFSET('Sanitation Data'!$F$31,0,10*ROW('Sanitation Data'!F26)))</f>
        <v/>
      </c>
      <c r="CY32" s="367" t="str">
        <f ca="1">+IF(OFFSET('Sanitation Data'!$F$32,0,10*ROW('Sanitation Data'!F26))="","",OFFSET('Sanitation Data'!$F$32,0,10*ROW('Sanitation Data'!F26)))</f>
        <v/>
      </c>
      <c r="CZ32" s="367" t="str">
        <f ca="1">+IF(OFFSET('Sanitation Data'!$G$28,0,10*ROW('Sanitation Data'!G26))="","",OFFSET('Sanitation Data'!$G$28,0,10*ROW('Sanitation Data'!G26)))</f>
        <v/>
      </c>
      <c r="DA32" s="367" t="str">
        <f ca="1">+IF(OFFSET('Sanitation Data'!$G$29,0,10*ROW('Sanitation Data'!G26))="","",OFFSET('Sanitation Data'!$G$29,0,10*ROW('Sanitation Data'!G26)))</f>
        <v/>
      </c>
      <c r="DB32" s="367" t="str">
        <f ca="1">+IF(OFFSET('Sanitation Data'!$G$30,0,10*ROW('Sanitation Data'!G26))="","",OFFSET('Sanitation Data'!$G$30,0,10*ROW('Sanitation Data'!G26)))</f>
        <v/>
      </c>
      <c r="DC32" s="367" t="str">
        <f ca="1">+IF(OFFSET('Sanitation Data'!$G$31,0,10*ROW('Sanitation Data'!G26))="","",OFFSET('Sanitation Data'!$G$31,0,10*ROW('Sanitation Data'!G26)))</f>
        <v/>
      </c>
      <c r="DD32" s="367" t="str">
        <f ca="1">+IF(OFFSET('Sanitation Data'!$G$32,0,10*ROW('Sanitation Data'!G26))="","",OFFSET('Sanitation Data'!$G$32,0,10*ROW('Sanitation Data'!G26)))</f>
        <v/>
      </c>
      <c r="DE32" s="367" t="str">
        <f ca="1">+IF(OFFSET('Sanitation Data'!$H$28,0,10*ROW('Sanitation Data'!H26))="","",OFFSET('Sanitation Data'!$H$28,0,10*ROW('Sanitation Data'!H26)))</f>
        <v/>
      </c>
      <c r="DF32" s="367" t="str">
        <f ca="1">+IF(OFFSET('Sanitation Data'!$H$29,0,10*ROW('Sanitation Data'!H26))="","",OFFSET('Sanitation Data'!$H$29,0,10*ROW('Sanitation Data'!H26)))</f>
        <v/>
      </c>
      <c r="DG32" s="367" t="str">
        <f ca="1">+IF(OFFSET('Sanitation Data'!$H$30,0,10*ROW('Sanitation Data'!H26))="","",OFFSET('Sanitation Data'!$H$30,0,10*ROW('Sanitation Data'!H26)))</f>
        <v/>
      </c>
      <c r="DH32" s="367" t="str">
        <f ca="1">+IF(OFFSET('Sanitation Data'!$H$31,0,10*ROW('Sanitation Data'!H26))="","",OFFSET('Sanitation Data'!$H$31,0,10*ROW('Sanitation Data'!H26)))</f>
        <v/>
      </c>
      <c r="DI32" s="367" t="str">
        <f ca="1">+IF(OFFSET('Sanitation Data'!$H$32,0,10*ROW('Sanitation Data'!H26))="","",OFFSET('Sanitation Data'!$H$32,0,10*ROW('Sanitation Data'!H26)))</f>
        <v/>
      </c>
      <c r="DJ32" s="367" t="str">
        <f ca="1">+IF(OFFSET('Sanitation Data'!$I$28,0,10*ROW('Sanitation Data'!I26))="","",OFFSET('Sanitation Data'!$I$28,0,10*ROW('Sanitation Data'!I26)))</f>
        <v/>
      </c>
      <c r="DK32" s="367" t="str">
        <f ca="1">+IF(OFFSET('Sanitation Data'!$I$29,0,10*ROW('Sanitation Data'!I26))="","",OFFSET('Sanitation Data'!$I$29,0,10*ROW('Sanitation Data'!I26)))</f>
        <v/>
      </c>
      <c r="DL32" s="367" t="str">
        <f ca="1">+IF(OFFSET('Sanitation Data'!$I$30,0,10*ROW('Sanitation Data'!I26))="","",OFFSET('Sanitation Data'!$I$30,0,10*ROW('Sanitation Data'!I26)))</f>
        <v/>
      </c>
      <c r="DM32" s="367" t="str">
        <f ca="1">+IF(OFFSET('Sanitation Data'!$I$31,0,10*ROW('Sanitation Data'!I26))="","",OFFSET('Sanitation Data'!$I$31,0,10*ROW('Sanitation Data'!I26)))</f>
        <v/>
      </c>
      <c r="DN32" s="367" t="str">
        <f ca="1">+IF(OFFSET('Sanitation Data'!$I$32,0,10*ROW('Sanitation Data'!I26))="","",OFFSET('Sanitation Data'!$I$32,0,10*ROW('Sanitation Data'!I26)))</f>
        <v/>
      </c>
      <c r="DO32" s="367" t="str">
        <f ca="1">+IF(OFFSET('Hygiene Data'!$D$11,0,10*ROW('Hygiene Data'!D26))="","",OFFSET('Hygiene Data'!$D$11,0,10*ROW('Hygiene Data'!D26)))</f>
        <v/>
      </c>
      <c r="DP32" s="367" t="str">
        <f ca="1">+IF(OFFSET('Hygiene Data'!$D$12,0,10*ROW('Hygiene Data'!D26))="","",OFFSET('Hygiene Data'!$D$12,0,10*ROW('Hygiene Data'!D26)))</f>
        <v/>
      </c>
      <c r="DQ32" s="367" t="str">
        <f ca="1">+IF(OFFSET('Hygiene Data'!$D$13,0,10*ROW('Hygiene Data'!D26))="","",OFFSET('Hygiene Data'!$D$13,0,10*ROW('Hygiene Data'!D26)))</f>
        <v/>
      </c>
      <c r="DR32" s="367" t="str">
        <f ca="1">+IF(OFFSET('Hygiene Data'!$E$11,0,10*ROW('Hygiene Data'!E26))="","",OFFSET('Hygiene Data'!$E$11,0,10*ROW('Hygiene Data'!E26)))</f>
        <v/>
      </c>
      <c r="DS32" s="367" t="str">
        <f ca="1">+IF(OFFSET('Hygiene Data'!$E$12,0,10*ROW('Hygiene Data'!E26))="","",OFFSET('Hygiene Data'!$E$12,0,10*ROW('Hygiene Data'!E26)))</f>
        <v/>
      </c>
      <c r="DT32" s="367" t="str">
        <f ca="1">+IF(OFFSET('Hygiene Data'!$E$13,0,10*ROW('Hygiene Data'!E26))="","",OFFSET('Hygiene Data'!$E$13,0,10*ROW('Hygiene Data'!E26)))</f>
        <v/>
      </c>
      <c r="DU32" s="367" t="str">
        <f ca="1">+IF(OFFSET('Hygiene Data'!$F$11,0,10*ROW('Hygiene Data'!F26))="","",OFFSET('Hygiene Data'!$F$11,0,10*ROW('Hygiene Data'!F26)))</f>
        <v/>
      </c>
      <c r="DV32" s="367" t="str">
        <f ca="1">+IF(OFFSET('Hygiene Data'!$F$12,0,10*ROW('Hygiene Data'!F26))="","",OFFSET('Hygiene Data'!$F$12,0,10*ROW('Hygiene Data'!F26)))</f>
        <v/>
      </c>
      <c r="DW32" s="367" t="str">
        <f ca="1">+IF(OFFSET('Hygiene Data'!$F$13,0,10*ROW('Hygiene Data'!F26))="","",OFFSET('Hygiene Data'!$F$13,0,10*ROW('Hygiene Data'!F26)))</f>
        <v/>
      </c>
      <c r="DX32" s="367" t="str">
        <f ca="1">+IF(OFFSET('Hygiene Data'!$G$11,0,10*ROW('Hygiene Data'!G26))="","",OFFSET('Hygiene Data'!$G$11,0,10*ROW('Hygiene Data'!G26)))</f>
        <v/>
      </c>
      <c r="DY32" s="367" t="str">
        <f ca="1">+IF(OFFSET('Hygiene Data'!$G$12,0,10*ROW('Hygiene Data'!G26))="","",OFFSET('Hygiene Data'!$G$12,0,10*ROW('Hygiene Data'!G26)))</f>
        <v/>
      </c>
      <c r="DZ32" s="367" t="str">
        <f ca="1">+IF(OFFSET('Hygiene Data'!$G$13,0,10*ROW('Hygiene Data'!G26))="","",OFFSET('Hygiene Data'!$G$13,0,10*ROW('Hygiene Data'!G26)))</f>
        <v/>
      </c>
      <c r="EA32" s="367" t="str">
        <f ca="1">+IF(OFFSET('Hygiene Data'!$H$11,0,10*ROW('Hygiene Data'!H26))="","",OFFSET('Hygiene Data'!$H$11,0,10*ROW('Hygiene Data'!H26)))</f>
        <v/>
      </c>
      <c r="EB32" s="367" t="str">
        <f ca="1">+IF(OFFSET('Hygiene Data'!$H$12,0,10*ROW('Hygiene Data'!H26))="","",OFFSET('Hygiene Data'!$H$12,0,10*ROW('Hygiene Data'!H26)))</f>
        <v/>
      </c>
      <c r="EC32" s="367" t="str">
        <f ca="1">+IF(OFFSET('Hygiene Data'!$H$13,0,10*ROW('Hygiene Data'!H26))="","",OFFSET('Hygiene Data'!$H$13,0,10*ROW('Hygiene Data'!H26)))</f>
        <v/>
      </c>
      <c r="ED32" s="367" t="str">
        <f ca="1">+IF(OFFSET('Hygiene Data'!$I$11,0,10*ROW('Hygiene Data'!I26))="","",OFFSET('Hygiene Data'!$I$11,0,10*ROW('Hygiene Data'!I26)))</f>
        <v/>
      </c>
      <c r="EE32" s="367" t="str">
        <f ca="1">+IF(OFFSET('Hygiene Data'!$I$12,0,10*ROW('Hygiene Data'!I26))="","",OFFSET('Hygiene Data'!$I$12,0,10*ROW('Hygiene Data'!I26)))</f>
        <v/>
      </c>
      <c r="EF32" s="367" t="str">
        <f ca="1">+IF(OFFSET('Hygiene Data'!$I$13,0,10*ROW('Hygiene Data'!I26))="","",OFFSET('Hygiene Data'!$I$13,0,10*ROW('Hygiene Data'!I26)))</f>
        <v/>
      </c>
    </row>
    <row r="33" spans="1:136" x14ac:dyDescent="0.25">
      <c r="A33" s="476" t="str">
        <f ca="1">+IF(OFFSET('Water Data'!$B$2,0,10*ROW('Water Data'!E27))="","",OFFSET('Water Data'!$B$2,0,10*ROW('Water Data'!E27)))</f>
        <v/>
      </c>
      <c r="B33" s="476"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3" t="str">
        <f t="shared" ca="1" si="0"/>
        <v/>
      </c>
      <c r="D33" s="504"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4"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4"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4"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4"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4"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4"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4"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4"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4"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4"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4"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4"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4"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4"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4"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4"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4"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5"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5"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5"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5"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5"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5"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5"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5"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5"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5"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5"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5"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5"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5"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5"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5"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5"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5"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5"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5"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5"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5"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5"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5"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5"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5"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5"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5"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5"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5"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6"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2"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6"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6"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6"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6"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6"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6"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6"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6"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6"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6"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6"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6"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6"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6"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6"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6"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7" t="str">
        <f ca="1">+IF(OFFSET('Water Data'!$D$27,0,10*ROW('Water Data'!D27))="","",OFFSET('Water Data'!$D$27,0,10*ROW('Water Data'!D27)))</f>
        <v/>
      </c>
      <c r="BT33" s="367" t="str">
        <f ca="1">+IF(OFFSET('Water Data'!$D$28,0,10*ROW('Water Data'!D27))="","",OFFSET('Water Data'!$D$28,0,10*ROW('Water Data'!D27)))</f>
        <v/>
      </c>
      <c r="BU33" s="367" t="str">
        <f ca="1">+IF(OFFSET('Water Data'!$D$29,0,10*ROW('Water Data'!D27))="","",OFFSET('Water Data'!$D$29,0,10*ROW('Water Data'!D27)))</f>
        <v/>
      </c>
      <c r="BV33" s="367" t="str">
        <f ca="1">+IF(OFFSET('Water Data'!$E$27,0,10*ROW('Water Data'!E27))="","",OFFSET('Water Data'!$E$27,0,10*ROW('Water Data'!E27)))</f>
        <v/>
      </c>
      <c r="BW33" s="367" t="str">
        <f ca="1">+IF(OFFSET('Water Data'!$E$28,0,10*ROW('Water Data'!E27))="","",OFFSET('Water Data'!$E$28,0,10*ROW('Water Data'!E27)))</f>
        <v/>
      </c>
      <c r="BX33" s="367" t="str">
        <f ca="1">+IF(OFFSET('Water Data'!$E$29,0,10*ROW('Water Data'!E27))="","",OFFSET('Water Data'!$E$29,0,10*ROW('Water Data'!E27)))</f>
        <v/>
      </c>
      <c r="BY33" s="367" t="str">
        <f ca="1">+IF(OFFSET('Water Data'!$F$27,0,10*ROW('Water Data'!F27))="","",OFFSET('Water Data'!$F$27,0,10*ROW('Water Data'!F27)))</f>
        <v/>
      </c>
      <c r="BZ33" s="367" t="str">
        <f ca="1">+IF(OFFSET('Water Data'!$F$28,0,10*ROW('Water Data'!F27))="","",OFFSET('Water Data'!$F$28,0,10*ROW('Water Data'!F27)))</f>
        <v/>
      </c>
      <c r="CA33" s="367" t="str">
        <f ca="1">+IF(OFFSET('Water Data'!$F$29,0,10*ROW('Water Data'!F27))="","",OFFSET('Water Data'!$F$29,0,10*ROW('Water Data'!F27)))</f>
        <v/>
      </c>
      <c r="CB33" s="367" t="str">
        <f ca="1">+IF(OFFSET('Water Data'!$G$27,0,10*ROW('Water Data'!G27))="","",OFFSET('Water Data'!$G$27,0,10*ROW('Water Data'!G27)))</f>
        <v/>
      </c>
      <c r="CC33" s="367" t="str">
        <f ca="1">+IF(OFFSET('Water Data'!$G$28,0,10*ROW('Water Data'!G27))="","",OFFSET('Water Data'!$G$28,0,10*ROW('Water Data'!G27)))</f>
        <v/>
      </c>
      <c r="CD33" s="367" t="str">
        <f ca="1">+IF(OFFSET('Water Data'!$G$29,0,10*ROW('Water Data'!G27))="","",OFFSET('Water Data'!$G$29,0,10*ROW('Water Data'!G27)))</f>
        <v/>
      </c>
      <c r="CE33" s="367" t="str">
        <f ca="1">+IF(OFFSET('Water Data'!$H$27,0,10*ROW('Water Data'!H27))="","",OFFSET('Water Data'!$H$27,0,10*ROW('Water Data'!H27)))</f>
        <v/>
      </c>
      <c r="CF33" s="367" t="str">
        <f ca="1">+IF(OFFSET('Water Data'!$H$28,0,10*ROW('Water Data'!H27))="","",OFFSET('Water Data'!$H$28,0,10*ROW('Water Data'!H27)))</f>
        <v/>
      </c>
      <c r="CG33" s="367" t="str">
        <f ca="1">+IF(OFFSET('Water Data'!$H$29,0,10*ROW('Water Data'!H27))="","",OFFSET('Water Data'!$H$29,0,10*ROW('Water Data'!H27)))</f>
        <v/>
      </c>
      <c r="CH33" s="367" t="str">
        <f ca="1">+IF(OFFSET('Water Data'!$I$27,0,10*ROW('Water Data'!I27))="","",OFFSET('Water Data'!$I$27,0,10*ROW('Water Data'!I27)))</f>
        <v/>
      </c>
      <c r="CI33" s="367" t="str">
        <f ca="1">+IF(OFFSET('Water Data'!$I$28,0,10*ROW('Water Data'!I27))="","",OFFSET('Water Data'!$I$28,0,10*ROW('Water Data'!I27)))</f>
        <v/>
      </c>
      <c r="CJ33" s="367" t="str">
        <f ca="1">+IF(OFFSET('Water Data'!$I$29,0,10*ROW('Water Data'!I27))="","",OFFSET('Water Data'!$I$29,0,10*ROW('Water Data'!I27)))</f>
        <v/>
      </c>
      <c r="CK33" s="367" t="str">
        <f ca="1">+IF(OFFSET('Sanitation Data'!$D$28,0,10*ROW('Sanitation Data'!D27))="","",OFFSET('Sanitation Data'!$D$28,0,10*ROW('Sanitation Data'!D27)))</f>
        <v/>
      </c>
      <c r="CL33" s="367" t="str">
        <f ca="1">+IF(OFFSET('Sanitation Data'!$D$29,0,10*ROW('Sanitation Data'!D27))="","",OFFSET('Sanitation Data'!$D$29,0,10*ROW('Sanitation Data'!D27)))</f>
        <v/>
      </c>
      <c r="CM33" s="367" t="str">
        <f ca="1">+IF(OFFSET('Sanitation Data'!$D$30,0,10*ROW('Sanitation Data'!D27))="","",OFFSET('Sanitation Data'!$D$30,0,10*ROW('Sanitation Data'!D27)))</f>
        <v/>
      </c>
      <c r="CN33" s="367" t="str">
        <f ca="1">+IF(OFFSET('Sanitation Data'!$D$31,0,10*ROW('Sanitation Data'!D27))="","",OFFSET('Sanitation Data'!$D$31,0,10*ROW('Sanitation Data'!D27)))</f>
        <v/>
      </c>
      <c r="CO33" s="367" t="str">
        <f ca="1">+IF(OFFSET('Sanitation Data'!$D$32,0,10*ROW('Sanitation Data'!D27))="","",OFFSET('Sanitation Data'!$D$32,0,10*ROW('Sanitation Data'!D27)))</f>
        <v/>
      </c>
      <c r="CP33" s="367" t="str">
        <f ca="1">+IF(OFFSET('Sanitation Data'!$E$28,0,10*ROW('Sanitation Data'!E27))="","",OFFSET('Sanitation Data'!$E$28,0,10*ROW('Sanitation Data'!E27)))</f>
        <v/>
      </c>
      <c r="CQ33" s="367" t="str">
        <f ca="1">+IF(OFFSET('Sanitation Data'!$E$29,0,10*ROW('Sanitation Data'!E27))="","",OFFSET('Sanitation Data'!$E$29,0,10*ROW('Sanitation Data'!E27)))</f>
        <v/>
      </c>
      <c r="CR33" s="367" t="str">
        <f ca="1">+IF(OFFSET('Sanitation Data'!$E$30,0,10*ROW('Sanitation Data'!E27))="","",OFFSET('Sanitation Data'!$E$30,0,10*ROW('Sanitation Data'!E27)))</f>
        <v/>
      </c>
      <c r="CS33" s="367" t="str">
        <f ca="1">+IF(OFFSET('Sanitation Data'!$E$31,0,10*ROW('Sanitation Data'!E27))="","",OFFSET('Sanitation Data'!$E$31,0,10*ROW('Sanitation Data'!E27)))</f>
        <v/>
      </c>
      <c r="CT33" s="367" t="str">
        <f ca="1">+IF(OFFSET('Sanitation Data'!$E$32,0,10*ROW('Sanitation Data'!E27))="","",OFFSET('Sanitation Data'!$E$32,0,10*ROW('Sanitation Data'!E27)))</f>
        <v/>
      </c>
      <c r="CU33" s="367" t="str">
        <f ca="1">+IF(OFFSET('Sanitation Data'!$F$28,0,10*ROW('Sanitation Data'!F27))="","",OFFSET('Sanitation Data'!$F$28,0,10*ROW('Sanitation Data'!F27)))</f>
        <v/>
      </c>
      <c r="CV33" s="367" t="str">
        <f ca="1">+IF(OFFSET('Sanitation Data'!$F$29,0,10*ROW('Sanitation Data'!F27))="","",OFFSET('Sanitation Data'!$F$29,0,10*ROW('Sanitation Data'!F27)))</f>
        <v/>
      </c>
      <c r="CW33" s="367" t="str">
        <f ca="1">+IF(OFFSET('Sanitation Data'!$F$30,0,10*ROW('Sanitation Data'!F27))="","",OFFSET('Sanitation Data'!$F$30,0,10*ROW('Sanitation Data'!F27)))</f>
        <v/>
      </c>
      <c r="CX33" s="367" t="str">
        <f ca="1">+IF(OFFSET('Sanitation Data'!$F$31,0,10*ROW('Sanitation Data'!F27))="","",OFFSET('Sanitation Data'!$F$31,0,10*ROW('Sanitation Data'!F27)))</f>
        <v/>
      </c>
      <c r="CY33" s="367" t="str">
        <f ca="1">+IF(OFFSET('Sanitation Data'!$F$32,0,10*ROW('Sanitation Data'!F27))="","",OFFSET('Sanitation Data'!$F$32,0,10*ROW('Sanitation Data'!F27)))</f>
        <v/>
      </c>
      <c r="CZ33" s="367" t="str">
        <f ca="1">+IF(OFFSET('Sanitation Data'!$G$28,0,10*ROW('Sanitation Data'!G27))="","",OFFSET('Sanitation Data'!$G$28,0,10*ROW('Sanitation Data'!G27)))</f>
        <v/>
      </c>
      <c r="DA33" s="367" t="str">
        <f ca="1">+IF(OFFSET('Sanitation Data'!$G$29,0,10*ROW('Sanitation Data'!G27))="","",OFFSET('Sanitation Data'!$G$29,0,10*ROW('Sanitation Data'!G27)))</f>
        <v/>
      </c>
      <c r="DB33" s="367" t="str">
        <f ca="1">+IF(OFFSET('Sanitation Data'!$G$30,0,10*ROW('Sanitation Data'!G27))="","",OFFSET('Sanitation Data'!$G$30,0,10*ROW('Sanitation Data'!G27)))</f>
        <v/>
      </c>
      <c r="DC33" s="367" t="str">
        <f ca="1">+IF(OFFSET('Sanitation Data'!$G$31,0,10*ROW('Sanitation Data'!G27))="","",OFFSET('Sanitation Data'!$G$31,0,10*ROW('Sanitation Data'!G27)))</f>
        <v/>
      </c>
      <c r="DD33" s="367" t="str">
        <f ca="1">+IF(OFFSET('Sanitation Data'!$G$32,0,10*ROW('Sanitation Data'!G27))="","",OFFSET('Sanitation Data'!$G$32,0,10*ROW('Sanitation Data'!G27)))</f>
        <v/>
      </c>
      <c r="DE33" s="367" t="str">
        <f ca="1">+IF(OFFSET('Sanitation Data'!$H$28,0,10*ROW('Sanitation Data'!H27))="","",OFFSET('Sanitation Data'!$H$28,0,10*ROW('Sanitation Data'!H27)))</f>
        <v/>
      </c>
      <c r="DF33" s="367" t="str">
        <f ca="1">+IF(OFFSET('Sanitation Data'!$H$29,0,10*ROW('Sanitation Data'!H27))="","",OFFSET('Sanitation Data'!$H$29,0,10*ROW('Sanitation Data'!H27)))</f>
        <v/>
      </c>
      <c r="DG33" s="367" t="str">
        <f ca="1">+IF(OFFSET('Sanitation Data'!$H$30,0,10*ROW('Sanitation Data'!H27))="","",OFFSET('Sanitation Data'!$H$30,0,10*ROW('Sanitation Data'!H27)))</f>
        <v/>
      </c>
      <c r="DH33" s="367" t="str">
        <f ca="1">+IF(OFFSET('Sanitation Data'!$H$31,0,10*ROW('Sanitation Data'!H27))="","",OFFSET('Sanitation Data'!$H$31,0,10*ROW('Sanitation Data'!H27)))</f>
        <v/>
      </c>
      <c r="DI33" s="367" t="str">
        <f ca="1">+IF(OFFSET('Sanitation Data'!$H$32,0,10*ROW('Sanitation Data'!H27))="","",OFFSET('Sanitation Data'!$H$32,0,10*ROW('Sanitation Data'!H27)))</f>
        <v/>
      </c>
      <c r="DJ33" s="367" t="str">
        <f ca="1">+IF(OFFSET('Sanitation Data'!$I$28,0,10*ROW('Sanitation Data'!I27))="","",OFFSET('Sanitation Data'!$I$28,0,10*ROW('Sanitation Data'!I27)))</f>
        <v/>
      </c>
      <c r="DK33" s="367" t="str">
        <f ca="1">+IF(OFFSET('Sanitation Data'!$I$29,0,10*ROW('Sanitation Data'!I27))="","",OFFSET('Sanitation Data'!$I$29,0,10*ROW('Sanitation Data'!I27)))</f>
        <v/>
      </c>
      <c r="DL33" s="367" t="str">
        <f ca="1">+IF(OFFSET('Sanitation Data'!$I$30,0,10*ROW('Sanitation Data'!I27))="","",OFFSET('Sanitation Data'!$I$30,0,10*ROW('Sanitation Data'!I27)))</f>
        <v/>
      </c>
      <c r="DM33" s="367" t="str">
        <f ca="1">+IF(OFFSET('Sanitation Data'!$I$31,0,10*ROW('Sanitation Data'!I27))="","",OFFSET('Sanitation Data'!$I$31,0,10*ROW('Sanitation Data'!I27)))</f>
        <v/>
      </c>
      <c r="DN33" s="367" t="str">
        <f ca="1">+IF(OFFSET('Sanitation Data'!$I$32,0,10*ROW('Sanitation Data'!I27))="","",OFFSET('Sanitation Data'!$I$32,0,10*ROW('Sanitation Data'!I27)))</f>
        <v/>
      </c>
      <c r="DO33" s="367" t="str">
        <f ca="1">+IF(OFFSET('Hygiene Data'!$D$11,0,10*ROW('Hygiene Data'!D27))="","",OFFSET('Hygiene Data'!$D$11,0,10*ROW('Hygiene Data'!D27)))</f>
        <v/>
      </c>
      <c r="DP33" s="367" t="str">
        <f ca="1">+IF(OFFSET('Hygiene Data'!$D$12,0,10*ROW('Hygiene Data'!D27))="","",OFFSET('Hygiene Data'!$D$12,0,10*ROW('Hygiene Data'!D27)))</f>
        <v/>
      </c>
      <c r="DQ33" s="367" t="str">
        <f ca="1">+IF(OFFSET('Hygiene Data'!$D$13,0,10*ROW('Hygiene Data'!D27))="","",OFFSET('Hygiene Data'!$D$13,0,10*ROW('Hygiene Data'!D27)))</f>
        <v/>
      </c>
      <c r="DR33" s="367" t="str">
        <f ca="1">+IF(OFFSET('Hygiene Data'!$E$11,0,10*ROW('Hygiene Data'!E27))="","",OFFSET('Hygiene Data'!$E$11,0,10*ROW('Hygiene Data'!E27)))</f>
        <v/>
      </c>
      <c r="DS33" s="367" t="str">
        <f ca="1">+IF(OFFSET('Hygiene Data'!$E$12,0,10*ROW('Hygiene Data'!E27))="","",OFFSET('Hygiene Data'!$E$12,0,10*ROW('Hygiene Data'!E27)))</f>
        <v/>
      </c>
      <c r="DT33" s="367" t="str">
        <f ca="1">+IF(OFFSET('Hygiene Data'!$E$13,0,10*ROW('Hygiene Data'!E27))="","",OFFSET('Hygiene Data'!$E$13,0,10*ROW('Hygiene Data'!E27)))</f>
        <v/>
      </c>
      <c r="DU33" s="367" t="str">
        <f ca="1">+IF(OFFSET('Hygiene Data'!$F$11,0,10*ROW('Hygiene Data'!F27))="","",OFFSET('Hygiene Data'!$F$11,0,10*ROW('Hygiene Data'!F27)))</f>
        <v/>
      </c>
      <c r="DV33" s="367" t="str">
        <f ca="1">+IF(OFFSET('Hygiene Data'!$F$12,0,10*ROW('Hygiene Data'!F27))="","",OFFSET('Hygiene Data'!$F$12,0,10*ROW('Hygiene Data'!F27)))</f>
        <v/>
      </c>
      <c r="DW33" s="367" t="str">
        <f ca="1">+IF(OFFSET('Hygiene Data'!$F$13,0,10*ROW('Hygiene Data'!F27))="","",OFFSET('Hygiene Data'!$F$13,0,10*ROW('Hygiene Data'!F27)))</f>
        <v/>
      </c>
      <c r="DX33" s="367" t="str">
        <f ca="1">+IF(OFFSET('Hygiene Data'!$G$11,0,10*ROW('Hygiene Data'!G27))="","",OFFSET('Hygiene Data'!$G$11,0,10*ROW('Hygiene Data'!G27)))</f>
        <v/>
      </c>
      <c r="DY33" s="367" t="str">
        <f ca="1">+IF(OFFSET('Hygiene Data'!$G$12,0,10*ROW('Hygiene Data'!G27))="","",OFFSET('Hygiene Data'!$G$12,0,10*ROW('Hygiene Data'!G27)))</f>
        <v/>
      </c>
      <c r="DZ33" s="367" t="str">
        <f ca="1">+IF(OFFSET('Hygiene Data'!$G$13,0,10*ROW('Hygiene Data'!G27))="","",OFFSET('Hygiene Data'!$G$13,0,10*ROW('Hygiene Data'!G27)))</f>
        <v/>
      </c>
      <c r="EA33" s="367" t="str">
        <f ca="1">+IF(OFFSET('Hygiene Data'!$H$11,0,10*ROW('Hygiene Data'!H27))="","",OFFSET('Hygiene Data'!$H$11,0,10*ROW('Hygiene Data'!H27)))</f>
        <v/>
      </c>
      <c r="EB33" s="367" t="str">
        <f ca="1">+IF(OFFSET('Hygiene Data'!$H$12,0,10*ROW('Hygiene Data'!H27))="","",OFFSET('Hygiene Data'!$H$12,0,10*ROW('Hygiene Data'!H27)))</f>
        <v/>
      </c>
      <c r="EC33" s="367" t="str">
        <f ca="1">+IF(OFFSET('Hygiene Data'!$H$13,0,10*ROW('Hygiene Data'!H27))="","",OFFSET('Hygiene Data'!$H$13,0,10*ROW('Hygiene Data'!H27)))</f>
        <v/>
      </c>
      <c r="ED33" s="367" t="str">
        <f ca="1">+IF(OFFSET('Hygiene Data'!$I$11,0,10*ROW('Hygiene Data'!I27))="","",OFFSET('Hygiene Data'!$I$11,0,10*ROW('Hygiene Data'!I27)))</f>
        <v/>
      </c>
      <c r="EE33" s="367" t="str">
        <f ca="1">+IF(OFFSET('Hygiene Data'!$I$12,0,10*ROW('Hygiene Data'!I27))="","",OFFSET('Hygiene Data'!$I$12,0,10*ROW('Hygiene Data'!I27)))</f>
        <v/>
      </c>
      <c r="EF33" s="367" t="str">
        <f ca="1">+IF(OFFSET('Hygiene Data'!$I$13,0,10*ROW('Hygiene Data'!I27))="","",OFFSET('Hygiene Data'!$I$13,0,10*ROW('Hygiene Data'!I27)))</f>
        <v/>
      </c>
    </row>
    <row r="34" spans="1:136" x14ac:dyDescent="0.25">
      <c r="A34" s="476" t="str">
        <f ca="1">+IF(OFFSET('Water Data'!$B$2,0,10*ROW('Water Data'!E28))="","",OFFSET('Water Data'!$B$2,0,10*ROW('Water Data'!E28)))</f>
        <v/>
      </c>
      <c r="B34" s="476"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3" t="str">
        <f t="shared" ca="1" si="0"/>
        <v/>
      </c>
      <c r="D34" s="504"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4"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4"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4"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4"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4"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4"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4"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4"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4"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4"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4"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4"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4"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4"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4"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4"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4"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5"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5"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5"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5"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5"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5"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5"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5"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5"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5"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5"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5"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5"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5"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5"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5"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5"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5"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5"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5"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5"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5"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5"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5"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5"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5"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5"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5"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5"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5"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6"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2"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6"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6"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6"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6"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6"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6"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6"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6"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6"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6"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6"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6"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6"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6"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6"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6"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7" t="str">
        <f ca="1">+IF(OFFSET('Water Data'!$D$27,0,10*ROW('Water Data'!D28))="","",OFFSET('Water Data'!$D$27,0,10*ROW('Water Data'!D28)))</f>
        <v/>
      </c>
      <c r="BT34" s="367" t="str">
        <f ca="1">+IF(OFFSET('Water Data'!$D$28,0,10*ROW('Water Data'!D28))="","",OFFSET('Water Data'!$D$28,0,10*ROW('Water Data'!D28)))</f>
        <v/>
      </c>
      <c r="BU34" s="367" t="str">
        <f ca="1">+IF(OFFSET('Water Data'!$D$29,0,10*ROW('Water Data'!D28))="","",OFFSET('Water Data'!$D$29,0,10*ROW('Water Data'!D28)))</f>
        <v/>
      </c>
      <c r="BV34" s="367" t="str">
        <f ca="1">+IF(OFFSET('Water Data'!$E$27,0,10*ROW('Water Data'!E28))="","",OFFSET('Water Data'!$E$27,0,10*ROW('Water Data'!E28)))</f>
        <v/>
      </c>
      <c r="BW34" s="367" t="str">
        <f ca="1">+IF(OFFSET('Water Data'!$E$28,0,10*ROW('Water Data'!E28))="","",OFFSET('Water Data'!$E$28,0,10*ROW('Water Data'!E28)))</f>
        <v/>
      </c>
      <c r="BX34" s="367" t="str">
        <f ca="1">+IF(OFFSET('Water Data'!$E$29,0,10*ROW('Water Data'!E28))="","",OFFSET('Water Data'!$E$29,0,10*ROW('Water Data'!E28)))</f>
        <v/>
      </c>
      <c r="BY34" s="367" t="str">
        <f ca="1">+IF(OFFSET('Water Data'!$F$27,0,10*ROW('Water Data'!F28))="","",OFFSET('Water Data'!$F$27,0,10*ROW('Water Data'!F28)))</f>
        <v/>
      </c>
      <c r="BZ34" s="367" t="str">
        <f ca="1">+IF(OFFSET('Water Data'!$F$28,0,10*ROW('Water Data'!F28))="","",OFFSET('Water Data'!$F$28,0,10*ROW('Water Data'!F28)))</f>
        <v/>
      </c>
      <c r="CA34" s="367" t="str">
        <f ca="1">+IF(OFFSET('Water Data'!$F$29,0,10*ROW('Water Data'!F28))="","",OFFSET('Water Data'!$F$29,0,10*ROW('Water Data'!F28)))</f>
        <v/>
      </c>
      <c r="CB34" s="367" t="str">
        <f ca="1">+IF(OFFSET('Water Data'!$G$27,0,10*ROW('Water Data'!G28))="","",OFFSET('Water Data'!$G$27,0,10*ROW('Water Data'!G28)))</f>
        <v/>
      </c>
      <c r="CC34" s="367" t="str">
        <f ca="1">+IF(OFFSET('Water Data'!$G$28,0,10*ROW('Water Data'!G28))="","",OFFSET('Water Data'!$G$28,0,10*ROW('Water Data'!G28)))</f>
        <v/>
      </c>
      <c r="CD34" s="367" t="str">
        <f ca="1">+IF(OFFSET('Water Data'!$G$29,0,10*ROW('Water Data'!G28))="","",OFFSET('Water Data'!$G$29,0,10*ROW('Water Data'!G28)))</f>
        <v/>
      </c>
      <c r="CE34" s="367" t="str">
        <f ca="1">+IF(OFFSET('Water Data'!$H$27,0,10*ROW('Water Data'!H28))="","",OFFSET('Water Data'!$H$27,0,10*ROW('Water Data'!H28)))</f>
        <v/>
      </c>
      <c r="CF34" s="367" t="str">
        <f ca="1">+IF(OFFSET('Water Data'!$H$28,0,10*ROW('Water Data'!H28))="","",OFFSET('Water Data'!$H$28,0,10*ROW('Water Data'!H28)))</f>
        <v/>
      </c>
      <c r="CG34" s="367" t="str">
        <f ca="1">+IF(OFFSET('Water Data'!$H$29,0,10*ROW('Water Data'!H28))="","",OFFSET('Water Data'!$H$29,0,10*ROW('Water Data'!H28)))</f>
        <v/>
      </c>
      <c r="CH34" s="367" t="str">
        <f ca="1">+IF(OFFSET('Water Data'!$I$27,0,10*ROW('Water Data'!I28))="","",OFFSET('Water Data'!$I$27,0,10*ROW('Water Data'!I28)))</f>
        <v/>
      </c>
      <c r="CI34" s="367" t="str">
        <f ca="1">+IF(OFFSET('Water Data'!$I$28,0,10*ROW('Water Data'!I28))="","",OFFSET('Water Data'!$I$28,0,10*ROW('Water Data'!I28)))</f>
        <v/>
      </c>
      <c r="CJ34" s="367" t="str">
        <f ca="1">+IF(OFFSET('Water Data'!$I$29,0,10*ROW('Water Data'!I28))="","",OFFSET('Water Data'!$I$29,0,10*ROW('Water Data'!I28)))</f>
        <v/>
      </c>
      <c r="CK34" s="367" t="str">
        <f ca="1">+IF(OFFSET('Sanitation Data'!$D$28,0,10*ROW('Sanitation Data'!D28))="","",OFFSET('Sanitation Data'!$D$28,0,10*ROW('Sanitation Data'!D28)))</f>
        <v/>
      </c>
      <c r="CL34" s="367" t="str">
        <f ca="1">+IF(OFFSET('Sanitation Data'!$D$29,0,10*ROW('Sanitation Data'!D28))="","",OFFSET('Sanitation Data'!$D$29,0,10*ROW('Sanitation Data'!D28)))</f>
        <v/>
      </c>
      <c r="CM34" s="367" t="str">
        <f ca="1">+IF(OFFSET('Sanitation Data'!$D$30,0,10*ROW('Sanitation Data'!D28))="","",OFFSET('Sanitation Data'!$D$30,0,10*ROW('Sanitation Data'!D28)))</f>
        <v/>
      </c>
      <c r="CN34" s="367" t="str">
        <f ca="1">+IF(OFFSET('Sanitation Data'!$D$31,0,10*ROW('Sanitation Data'!D28))="","",OFFSET('Sanitation Data'!$D$31,0,10*ROW('Sanitation Data'!D28)))</f>
        <v/>
      </c>
      <c r="CO34" s="367" t="str">
        <f ca="1">+IF(OFFSET('Sanitation Data'!$D$32,0,10*ROW('Sanitation Data'!D28))="","",OFFSET('Sanitation Data'!$D$32,0,10*ROW('Sanitation Data'!D28)))</f>
        <v/>
      </c>
      <c r="CP34" s="367" t="str">
        <f ca="1">+IF(OFFSET('Sanitation Data'!$E$28,0,10*ROW('Sanitation Data'!E28))="","",OFFSET('Sanitation Data'!$E$28,0,10*ROW('Sanitation Data'!E28)))</f>
        <v/>
      </c>
      <c r="CQ34" s="367" t="str">
        <f ca="1">+IF(OFFSET('Sanitation Data'!$E$29,0,10*ROW('Sanitation Data'!E28))="","",OFFSET('Sanitation Data'!$E$29,0,10*ROW('Sanitation Data'!E28)))</f>
        <v/>
      </c>
      <c r="CR34" s="367" t="str">
        <f ca="1">+IF(OFFSET('Sanitation Data'!$E$30,0,10*ROW('Sanitation Data'!E28))="","",OFFSET('Sanitation Data'!$E$30,0,10*ROW('Sanitation Data'!E28)))</f>
        <v/>
      </c>
      <c r="CS34" s="367" t="str">
        <f ca="1">+IF(OFFSET('Sanitation Data'!$E$31,0,10*ROW('Sanitation Data'!E28))="","",OFFSET('Sanitation Data'!$E$31,0,10*ROW('Sanitation Data'!E28)))</f>
        <v/>
      </c>
      <c r="CT34" s="367" t="str">
        <f ca="1">+IF(OFFSET('Sanitation Data'!$E$32,0,10*ROW('Sanitation Data'!E28))="","",OFFSET('Sanitation Data'!$E$32,0,10*ROW('Sanitation Data'!E28)))</f>
        <v/>
      </c>
      <c r="CU34" s="367" t="str">
        <f ca="1">+IF(OFFSET('Sanitation Data'!$F$28,0,10*ROW('Sanitation Data'!F28))="","",OFFSET('Sanitation Data'!$F$28,0,10*ROW('Sanitation Data'!F28)))</f>
        <v/>
      </c>
      <c r="CV34" s="367" t="str">
        <f ca="1">+IF(OFFSET('Sanitation Data'!$F$29,0,10*ROW('Sanitation Data'!F28))="","",OFFSET('Sanitation Data'!$F$29,0,10*ROW('Sanitation Data'!F28)))</f>
        <v/>
      </c>
      <c r="CW34" s="367" t="str">
        <f ca="1">+IF(OFFSET('Sanitation Data'!$F$30,0,10*ROW('Sanitation Data'!F28))="","",OFFSET('Sanitation Data'!$F$30,0,10*ROW('Sanitation Data'!F28)))</f>
        <v/>
      </c>
      <c r="CX34" s="367" t="str">
        <f ca="1">+IF(OFFSET('Sanitation Data'!$F$31,0,10*ROW('Sanitation Data'!F28))="","",OFFSET('Sanitation Data'!$F$31,0,10*ROW('Sanitation Data'!F28)))</f>
        <v/>
      </c>
      <c r="CY34" s="367" t="str">
        <f ca="1">+IF(OFFSET('Sanitation Data'!$F$32,0,10*ROW('Sanitation Data'!F28))="","",OFFSET('Sanitation Data'!$F$32,0,10*ROW('Sanitation Data'!F28)))</f>
        <v/>
      </c>
      <c r="CZ34" s="367" t="str">
        <f ca="1">+IF(OFFSET('Sanitation Data'!$G$28,0,10*ROW('Sanitation Data'!G28))="","",OFFSET('Sanitation Data'!$G$28,0,10*ROW('Sanitation Data'!G28)))</f>
        <v/>
      </c>
      <c r="DA34" s="367" t="str">
        <f ca="1">+IF(OFFSET('Sanitation Data'!$G$29,0,10*ROW('Sanitation Data'!G28))="","",OFFSET('Sanitation Data'!$G$29,0,10*ROW('Sanitation Data'!G28)))</f>
        <v/>
      </c>
      <c r="DB34" s="367" t="str">
        <f ca="1">+IF(OFFSET('Sanitation Data'!$G$30,0,10*ROW('Sanitation Data'!G28))="","",OFFSET('Sanitation Data'!$G$30,0,10*ROW('Sanitation Data'!G28)))</f>
        <v/>
      </c>
      <c r="DC34" s="367" t="str">
        <f ca="1">+IF(OFFSET('Sanitation Data'!$G$31,0,10*ROW('Sanitation Data'!G28))="","",OFFSET('Sanitation Data'!$G$31,0,10*ROW('Sanitation Data'!G28)))</f>
        <v/>
      </c>
      <c r="DD34" s="367" t="str">
        <f ca="1">+IF(OFFSET('Sanitation Data'!$G$32,0,10*ROW('Sanitation Data'!G28))="","",OFFSET('Sanitation Data'!$G$32,0,10*ROW('Sanitation Data'!G28)))</f>
        <v/>
      </c>
      <c r="DE34" s="367" t="str">
        <f ca="1">+IF(OFFSET('Sanitation Data'!$H$28,0,10*ROW('Sanitation Data'!H28))="","",OFFSET('Sanitation Data'!$H$28,0,10*ROW('Sanitation Data'!H28)))</f>
        <v/>
      </c>
      <c r="DF34" s="367" t="str">
        <f ca="1">+IF(OFFSET('Sanitation Data'!$H$29,0,10*ROW('Sanitation Data'!H28))="","",OFFSET('Sanitation Data'!$H$29,0,10*ROW('Sanitation Data'!H28)))</f>
        <v/>
      </c>
      <c r="DG34" s="367" t="str">
        <f ca="1">+IF(OFFSET('Sanitation Data'!$H$30,0,10*ROW('Sanitation Data'!H28))="","",OFFSET('Sanitation Data'!$H$30,0,10*ROW('Sanitation Data'!H28)))</f>
        <v/>
      </c>
      <c r="DH34" s="367" t="str">
        <f ca="1">+IF(OFFSET('Sanitation Data'!$H$31,0,10*ROW('Sanitation Data'!H28))="","",OFFSET('Sanitation Data'!$H$31,0,10*ROW('Sanitation Data'!H28)))</f>
        <v/>
      </c>
      <c r="DI34" s="367" t="str">
        <f ca="1">+IF(OFFSET('Sanitation Data'!$H$32,0,10*ROW('Sanitation Data'!H28))="","",OFFSET('Sanitation Data'!$H$32,0,10*ROW('Sanitation Data'!H28)))</f>
        <v/>
      </c>
      <c r="DJ34" s="367" t="str">
        <f ca="1">+IF(OFFSET('Sanitation Data'!$I$28,0,10*ROW('Sanitation Data'!I28))="","",OFFSET('Sanitation Data'!$I$28,0,10*ROW('Sanitation Data'!I28)))</f>
        <v/>
      </c>
      <c r="DK34" s="367" t="str">
        <f ca="1">+IF(OFFSET('Sanitation Data'!$I$29,0,10*ROW('Sanitation Data'!I28))="","",OFFSET('Sanitation Data'!$I$29,0,10*ROW('Sanitation Data'!I28)))</f>
        <v/>
      </c>
      <c r="DL34" s="367" t="str">
        <f ca="1">+IF(OFFSET('Sanitation Data'!$I$30,0,10*ROW('Sanitation Data'!I28))="","",OFFSET('Sanitation Data'!$I$30,0,10*ROW('Sanitation Data'!I28)))</f>
        <v/>
      </c>
      <c r="DM34" s="367" t="str">
        <f ca="1">+IF(OFFSET('Sanitation Data'!$I$31,0,10*ROW('Sanitation Data'!I28))="","",OFFSET('Sanitation Data'!$I$31,0,10*ROW('Sanitation Data'!I28)))</f>
        <v/>
      </c>
      <c r="DN34" s="367" t="str">
        <f ca="1">+IF(OFFSET('Sanitation Data'!$I$32,0,10*ROW('Sanitation Data'!I28))="","",OFFSET('Sanitation Data'!$I$32,0,10*ROW('Sanitation Data'!I28)))</f>
        <v/>
      </c>
      <c r="DO34" s="367" t="str">
        <f ca="1">+IF(OFFSET('Hygiene Data'!$D$11,0,10*ROW('Hygiene Data'!D28))="","",OFFSET('Hygiene Data'!$D$11,0,10*ROW('Hygiene Data'!D28)))</f>
        <v/>
      </c>
      <c r="DP34" s="367" t="str">
        <f ca="1">+IF(OFFSET('Hygiene Data'!$D$12,0,10*ROW('Hygiene Data'!D28))="","",OFFSET('Hygiene Data'!$D$12,0,10*ROW('Hygiene Data'!D28)))</f>
        <v/>
      </c>
      <c r="DQ34" s="367" t="str">
        <f ca="1">+IF(OFFSET('Hygiene Data'!$D$13,0,10*ROW('Hygiene Data'!D28))="","",OFFSET('Hygiene Data'!$D$13,0,10*ROW('Hygiene Data'!D28)))</f>
        <v/>
      </c>
      <c r="DR34" s="367" t="str">
        <f ca="1">+IF(OFFSET('Hygiene Data'!$E$11,0,10*ROW('Hygiene Data'!E28))="","",OFFSET('Hygiene Data'!$E$11,0,10*ROW('Hygiene Data'!E28)))</f>
        <v/>
      </c>
      <c r="DS34" s="367" t="str">
        <f ca="1">+IF(OFFSET('Hygiene Data'!$E$12,0,10*ROW('Hygiene Data'!E28))="","",OFFSET('Hygiene Data'!$E$12,0,10*ROW('Hygiene Data'!E28)))</f>
        <v/>
      </c>
      <c r="DT34" s="367" t="str">
        <f ca="1">+IF(OFFSET('Hygiene Data'!$E$13,0,10*ROW('Hygiene Data'!E28))="","",OFFSET('Hygiene Data'!$E$13,0,10*ROW('Hygiene Data'!E28)))</f>
        <v/>
      </c>
      <c r="DU34" s="367" t="str">
        <f ca="1">+IF(OFFSET('Hygiene Data'!$F$11,0,10*ROW('Hygiene Data'!F28))="","",OFFSET('Hygiene Data'!$F$11,0,10*ROW('Hygiene Data'!F28)))</f>
        <v/>
      </c>
      <c r="DV34" s="367" t="str">
        <f ca="1">+IF(OFFSET('Hygiene Data'!$F$12,0,10*ROW('Hygiene Data'!F28))="","",OFFSET('Hygiene Data'!$F$12,0,10*ROW('Hygiene Data'!F28)))</f>
        <v/>
      </c>
      <c r="DW34" s="367" t="str">
        <f ca="1">+IF(OFFSET('Hygiene Data'!$F$13,0,10*ROW('Hygiene Data'!F28))="","",OFFSET('Hygiene Data'!$F$13,0,10*ROW('Hygiene Data'!F28)))</f>
        <v/>
      </c>
      <c r="DX34" s="367" t="str">
        <f ca="1">+IF(OFFSET('Hygiene Data'!$G$11,0,10*ROW('Hygiene Data'!G28))="","",OFFSET('Hygiene Data'!$G$11,0,10*ROW('Hygiene Data'!G28)))</f>
        <v/>
      </c>
      <c r="DY34" s="367" t="str">
        <f ca="1">+IF(OFFSET('Hygiene Data'!$G$12,0,10*ROW('Hygiene Data'!G28))="","",OFFSET('Hygiene Data'!$G$12,0,10*ROW('Hygiene Data'!G28)))</f>
        <v/>
      </c>
      <c r="DZ34" s="367" t="str">
        <f ca="1">+IF(OFFSET('Hygiene Data'!$G$13,0,10*ROW('Hygiene Data'!G28))="","",OFFSET('Hygiene Data'!$G$13,0,10*ROW('Hygiene Data'!G28)))</f>
        <v/>
      </c>
      <c r="EA34" s="367" t="str">
        <f ca="1">+IF(OFFSET('Hygiene Data'!$H$11,0,10*ROW('Hygiene Data'!H28))="","",OFFSET('Hygiene Data'!$H$11,0,10*ROW('Hygiene Data'!H28)))</f>
        <v/>
      </c>
      <c r="EB34" s="367" t="str">
        <f ca="1">+IF(OFFSET('Hygiene Data'!$H$12,0,10*ROW('Hygiene Data'!H28))="","",OFFSET('Hygiene Data'!$H$12,0,10*ROW('Hygiene Data'!H28)))</f>
        <v/>
      </c>
      <c r="EC34" s="367" t="str">
        <f ca="1">+IF(OFFSET('Hygiene Data'!$H$13,0,10*ROW('Hygiene Data'!H28))="","",OFFSET('Hygiene Data'!$H$13,0,10*ROW('Hygiene Data'!H28)))</f>
        <v/>
      </c>
      <c r="ED34" s="367" t="str">
        <f ca="1">+IF(OFFSET('Hygiene Data'!$I$11,0,10*ROW('Hygiene Data'!I28))="","",OFFSET('Hygiene Data'!$I$11,0,10*ROW('Hygiene Data'!I28)))</f>
        <v/>
      </c>
      <c r="EE34" s="367" t="str">
        <f ca="1">+IF(OFFSET('Hygiene Data'!$I$12,0,10*ROW('Hygiene Data'!I28))="","",OFFSET('Hygiene Data'!$I$12,0,10*ROW('Hygiene Data'!I28)))</f>
        <v/>
      </c>
      <c r="EF34" s="367" t="str">
        <f ca="1">+IF(OFFSET('Hygiene Data'!$I$13,0,10*ROW('Hygiene Data'!I28))="","",OFFSET('Hygiene Data'!$I$13,0,10*ROW('Hygiene Data'!I28)))</f>
        <v/>
      </c>
    </row>
    <row r="35" spans="1:136" x14ac:dyDescent="0.25">
      <c r="A35" s="476" t="str">
        <f ca="1">+IF(OFFSET('Water Data'!$B$2,0,10*ROW('Water Data'!E29))="","",OFFSET('Water Data'!$B$2,0,10*ROW('Water Data'!E29)))</f>
        <v/>
      </c>
      <c r="B35" s="476"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3" t="str">
        <f t="shared" ca="1" si="0"/>
        <v/>
      </c>
      <c r="D35" s="504"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4"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4"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4"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4"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4"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4"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4"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4"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4"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4"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4"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4"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4"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4"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4"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4"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4"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5"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5"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5"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5"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5"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5"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5"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5"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5"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5"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5"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5"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5"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5"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5"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5"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5"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5"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5"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5"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5"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5"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5"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5"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5"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5"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5"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5"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5"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5"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6"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2"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6"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6"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6"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6"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6"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6"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6"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6"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6"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6"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6"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6"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6"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6"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6"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6"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7" t="str">
        <f ca="1">+IF(OFFSET('Water Data'!$D$27,0,10*ROW('Water Data'!D29))="","",OFFSET('Water Data'!$D$27,0,10*ROW('Water Data'!D29)))</f>
        <v/>
      </c>
      <c r="BT35" s="367" t="str">
        <f ca="1">+IF(OFFSET('Water Data'!$D$28,0,10*ROW('Water Data'!D29))="","",OFFSET('Water Data'!$D$28,0,10*ROW('Water Data'!D29)))</f>
        <v/>
      </c>
      <c r="BU35" s="367" t="str">
        <f ca="1">+IF(OFFSET('Water Data'!$D$29,0,10*ROW('Water Data'!D29))="","",OFFSET('Water Data'!$D$29,0,10*ROW('Water Data'!D29)))</f>
        <v/>
      </c>
      <c r="BV35" s="367" t="str">
        <f ca="1">+IF(OFFSET('Water Data'!$E$27,0,10*ROW('Water Data'!E29))="","",OFFSET('Water Data'!$E$27,0,10*ROW('Water Data'!E29)))</f>
        <v/>
      </c>
      <c r="BW35" s="367" t="str">
        <f ca="1">+IF(OFFSET('Water Data'!$E$28,0,10*ROW('Water Data'!E29))="","",OFFSET('Water Data'!$E$28,0,10*ROW('Water Data'!E29)))</f>
        <v/>
      </c>
      <c r="BX35" s="367" t="str">
        <f ca="1">+IF(OFFSET('Water Data'!$E$29,0,10*ROW('Water Data'!E29))="","",OFFSET('Water Data'!$E$29,0,10*ROW('Water Data'!E29)))</f>
        <v/>
      </c>
      <c r="BY35" s="367" t="str">
        <f ca="1">+IF(OFFSET('Water Data'!$F$27,0,10*ROW('Water Data'!F29))="","",OFFSET('Water Data'!$F$27,0,10*ROW('Water Data'!F29)))</f>
        <v/>
      </c>
      <c r="BZ35" s="367" t="str">
        <f ca="1">+IF(OFFSET('Water Data'!$F$28,0,10*ROW('Water Data'!F29))="","",OFFSET('Water Data'!$F$28,0,10*ROW('Water Data'!F29)))</f>
        <v/>
      </c>
      <c r="CA35" s="367" t="str">
        <f ca="1">+IF(OFFSET('Water Data'!$F$29,0,10*ROW('Water Data'!F29))="","",OFFSET('Water Data'!$F$29,0,10*ROW('Water Data'!F29)))</f>
        <v/>
      </c>
      <c r="CB35" s="367" t="str">
        <f ca="1">+IF(OFFSET('Water Data'!$G$27,0,10*ROW('Water Data'!G29))="","",OFFSET('Water Data'!$G$27,0,10*ROW('Water Data'!G29)))</f>
        <v/>
      </c>
      <c r="CC35" s="367" t="str">
        <f ca="1">+IF(OFFSET('Water Data'!$G$28,0,10*ROW('Water Data'!G29))="","",OFFSET('Water Data'!$G$28,0,10*ROW('Water Data'!G29)))</f>
        <v/>
      </c>
      <c r="CD35" s="367" t="str">
        <f ca="1">+IF(OFFSET('Water Data'!$G$29,0,10*ROW('Water Data'!G29))="","",OFFSET('Water Data'!$G$29,0,10*ROW('Water Data'!G29)))</f>
        <v/>
      </c>
      <c r="CE35" s="367" t="str">
        <f ca="1">+IF(OFFSET('Water Data'!$H$27,0,10*ROW('Water Data'!H29))="","",OFFSET('Water Data'!$H$27,0,10*ROW('Water Data'!H29)))</f>
        <v/>
      </c>
      <c r="CF35" s="367" t="str">
        <f ca="1">+IF(OFFSET('Water Data'!$H$28,0,10*ROW('Water Data'!H29))="","",OFFSET('Water Data'!$H$28,0,10*ROW('Water Data'!H29)))</f>
        <v/>
      </c>
      <c r="CG35" s="367" t="str">
        <f ca="1">+IF(OFFSET('Water Data'!$H$29,0,10*ROW('Water Data'!H29))="","",OFFSET('Water Data'!$H$29,0,10*ROW('Water Data'!H29)))</f>
        <v/>
      </c>
      <c r="CH35" s="367" t="str">
        <f ca="1">+IF(OFFSET('Water Data'!$I$27,0,10*ROW('Water Data'!I29))="","",OFFSET('Water Data'!$I$27,0,10*ROW('Water Data'!I29)))</f>
        <v/>
      </c>
      <c r="CI35" s="367" t="str">
        <f ca="1">+IF(OFFSET('Water Data'!$I$28,0,10*ROW('Water Data'!I29))="","",OFFSET('Water Data'!$I$28,0,10*ROW('Water Data'!I29)))</f>
        <v/>
      </c>
      <c r="CJ35" s="367" t="str">
        <f ca="1">+IF(OFFSET('Water Data'!$I$29,0,10*ROW('Water Data'!I29))="","",OFFSET('Water Data'!$I$29,0,10*ROW('Water Data'!I29)))</f>
        <v/>
      </c>
      <c r="CK35" s="367" t="str">
        <f ca="1">+IF(OFFSET('Sanitation Data'!$D$28,0,10*ROW('Sanitation Data'!D29))="","",OFFSET('Sanitation Data'!$D$28,0,10*ROW('Sanitation Data'!D29)))</f>
        <v/>
      </c>
      <c r="CL35" s="367" t="str">
        <f ca="1">+IF(OFFSET('Sanitation Data'!$D$29,0,10*ROW('Sanitation Data'!D29))="","",OFFSET('Sanitation Data'!$D$29,0,10*ROW('Sanitation Data'!D29)))</f>
        <v/>
      </c>
      <c r="CM35" s="367" t="str">
        <f ca="1">+IF(OFFSET('Sanitation Data'!$D$30,0,10*ROW('Sanitation Data'!D29))="","",OFFSET('Sanitation Data'!$D$30,0,10*ROW('Sanitation Data'!D29)))</f>
        <v/>
      </c>
      <c r="CN35" s="367" t="str">
        <f ca="1">+IF(OFFSET('Sanitation Data'!$D$31,0,10*ROW('Sanitation Data'!D29))="","",OFFSET('Sanitation Data'!$D$31,0,10*ROW('Sanitation Data'!D29)))</f>
        <v/>
      </c>
      <c r="CO35" s="367" t="str">
        <f ca="1">+IF(OFFSET('Sanitation Data'!$D$32,0,10*ROW('Sanitation Data'!D29))="","",OFFSET('Sanitation Data'!$D$32,0,10*ROW('Sanitation Data'!D29)))</f>
        <v/>
      </c>
      <c r="CP35" s="367" t="str">
        <f ca="1">+IF(OFFSET('Sanitation Data'!$E$28,0,10*ROW('Sanitation Data'!E29))="","",OFFSET('Sanitation Data'!$E$28,0,10*ROW('Sanitation Data'!E29)))</f>
        <v/>
      </c>
      <c r="CQ35" s="367" t="str">
        <f ca="1">+IF(OFFSET('Sanitation Data'!$E$29,0,10*ROW('Sanitation Data'!E29))="","",OFFSET('Sanitation Data'!$E$29,0,10*ROW('Sanitation Data'!E29)))</f>
        <v/>
      </c>
      <c r="CR35" s="367" t="str">
        <f ca="1">+IF(OFFSET('Sanitation Data'!$E$30,0,10*ROW('Sanitation Data'!E29))="","",OFFSET('Sanitation Data'!$E$30,0,10*ROW('Sanitation Data'!E29)))</f>
        <v/>
      </c>
      <c r="CS35" s="367" t="str">
        <f ca="1">+IF(OFFSET('Sanitation Data'!$E$31,0,10*ROW('Sanitation Data'!E29))="","",OFFSET('Sanitation Data'!$E$31,0,10*ROW('Sanitation Data'!E29)))</f>
        <v/>
      </c>
      <c r="CT35" s="367" t="str">
        <f ca="1">+IF(OFFSET('Sanitation Data'!$E$32,0,10*ROW('Sanitation Data'!E29))="","",OFFSET('Sanitation Data'!$E$32,0,10*ROW('Sanitation Data'!E29)))</f>
        <v/>
      </c>
      <c r="CU35" s="367" t="str">
        <f ca="1">+IF(OFFSET('Sanitation Data'!$F$28,0,10*ROW('Sanitation Data'!F29))="","",OFFSET('Sanitation Data'!$F$28,0,10*ROW('Sanitation Data'!F29)))</f>
        <v/>
      </c>
      <c r="CV35" s="367" t="str">
        <f ca="1">+IF(OFFSET('Sanitation Data'!$F$29,0,10*ROW('Sanitation Data'!F29))="","",OFFSET('Sanitation Data'!$F$29,0,10*ROW('Sanitation Data'!F29)))</f>
        <v/>
      </c>
      <c r="CW35" s="367" t="str">
        <f ca="1">+IF(OFFSET('Sanitation Data'!$F$30,0,10*ROW('Sanitation Data'!F29))="","",OFFSET('Sanitation Data'!$F$30,0,10*ROW('Sanitation Data'!F29)))</f>
        <v/>
      </c>
      <c r="CX35" s="367" t="str">
        <f ca="1">+IF(OFFSET('Sanitation Data'!$F$31,0,10*ROW('Sanitation Data'!F29))="","",OFFSET('Sanitation Data'!$F$31,0,10*ROW('Sanitation Data'!F29)))</f>
        <v/>
      </c>
      <c r="CY35" s="367" t="str">
        <f ca="1">+IF(OFFSET('Sanitation Data'!$F$32,0,10*ROW('Sanitation Data'!F29))="","",OFFSET('Sanitation Data'!$F$32,0,10*ROW('Sanitation Data'!F29)))</f>
        <v/>
      </c>
      <c r="CZ35" s="367" t="str">
        <f ca="1">+IF(OFFSET('Sanitation Data'!$G$28,0,10*ROW('Sanitation Data'!G29))="","",OFFSET('Sanitation Data'!$G$28,0,10*ROW('Sanitation Data'!G29)))</f>
        <v/>
      </c>
      <c r="DA35" s="367" t="str">
        <f ca="1">+IF(OFFSET('Sanitation Data'!$G$29,0,10*ROW('Sanitation Data'!G29))="","",OFFSET('Sanitation Data'!$G$29,0,10*ROW('Sanitation Data'!G29)))</f>
        <v/>
      </c>
      <c r="DB35" s="367" t="str">
        <f ca="1">+IF(OFFSET('Sanitation Data'!$G$30,0,10*ROW('Sanitation Data'!G29))="","",OFFSET('Sanitation Data'!$G$30,0,10*ROW('Sanitation Data'!G29)))</f>
        <v/>
      </c>
      <c r="DC35" s="367" t="str">
        <f ca="1">+IF(OFFSET('Sanitation Data'!$G$31,0,10*ROW('Sanitation Data'!G29))="","",OFFSET('Sanitation Data'!$G$31,0,10*ROW('Sanitation Data'!G29)))</f>
        <v/>
      </c>
      <c r="DD35" s="367" t="str">
        <f ca="1">+IF(OFFSET('Sanitation Data'!$G$32,0,10*ROW('Sanitation Data'!G29))="","",OFFSET('Sanitation Data'!$G$32,0,10*ROW('Sanitation Data'!G29)))</f>
        <v/>
      </c>
      <c r="DE35" s="367" t="str">
        <f ca="1">+IF(OFFSET('Sanitation Data'!$H$28,0,10*ROW('Sanitation Data'!H29))="","",OFFSET('Sanitation Data'!$H$28,0,10*ROW('Sanitation Data'!H29)))</f>
        <v/>
      </c>
      <c r="DF35" s="367" t="str">
        <f ca="1">+IF(OFFSET('Sanitation Data'!$H$29,0,10*ROW('Sanitation Data'!H29))="","",OFFSET('Sanitation Data'!$H$29,0,10*ROW('Sanitation Data'!H29)))</f>
        <v/>
      </c>
      <c r="DG35" s="367" t="str">
        <f ca="1">+IF(OFFSET('Sanitation Data'!$H$30,0,10*ROW('Sanitation Data'!H29))="","",OFFSET('Sanitation Data'!$H$30,0,10*ROW('Sanitation Data'!H29)))</f>
        <v/>
      </c>
      <c r="DH35" s="367" t="str">
        <f ca="1">+IF(OFFSET('Sanitation Data'!$H$31,0,10*ROW('Sanitation Data'!H29))="","",OFFSET('Sanitation Data'!$H$31,0,10*ROW('Sanitation Data'!H29)))</f>
        <v/>
      </c>
      <c r="DI35" s="367" t="str">
        <f ca="1">+IF(OFFSET('Sanitation Data'!$H$32,0,10*ROW('Sanitation Data'!H29))="","",OFFSET('Sanitation Data'!$H$32,0,10*ROW('Sanitation Data'!H29)))</f>
        <v/>
      </c>
      <c r="DJ35" s="367" t="str">
        <f ca="1">+IF(OFFSET('Sanitation Data'!$I$28,0,10*ROW('Sanitation Data'!I29))="","",OFFSET('Sanitation Data'!$I$28,0,10*ROW('Sanitation Data'!I29)))</f>
        <v/>
      </c>
      <c r="DK35" s="367" t="str">
        <f ca="1">+IF(OFFSET('Sanitation Data'!$I$29,0,10*ROW('Sanitation Data'!I29))="","",OFFSET('Sanitation Data'!$I$29,0,10*ROW('Sanitation Data'!I29)))</f>
        <v/>
      </c>
      <c r="DL35" s="367" t="str">
        <f ca="1">+IF(OFFSET('Sanitation Data'!$I$30,0,10*ROW('Sanitation Data'!I29))="","",OFFSET('Sanitation Data'!$I$30,0,10*ROW('Sanitation Data'!I29)))</f>
        <v/>
      </c>
      <c r="DM35" s="367" t="str">
        <f ca="1">+IF(OFFSET('Sanitation Data'!$I$31,0,10*ROW('Sanitation Data'!I29))="","",OFFSET('Sanitation Data'!$I$31,0,10*ROW('Sanitation Data'!I29)))</f>
        <v/>
      </c>
      <c r="DN35" s="367" t="str">
        <f ca="1">+IF(OFFSET('Sanitation Data'!$I$32,0,10*ROW('Sanitation Data'!I29))="","",OFFSET('Sanitation Data'!$I$32,0,10*ROW('Sanitation Data'!I29)))</f>
        <v/>
      </c>
      <c r="DO35" s="367" t="str">
        <f ca="1">+IF(OFFSET('Hygiene Data'!$D$11,0,10*ROW('Hygiene Data'!D29))="","",OFFSET('Hygiene Data'!$D$11,0,10*ROW('Hygiene Data'!D29)))</f>
        <v/>
      </c>
      <c r="DP35" s="367" t="str">
        <f ca="1">+IF(OFFSET('Hygiene Data'!$D$12,0,10*ROW('Hygiene Data'!D29))="","",OFFSET('Hygiene Data'!$D$12,0,10*ROW('Hygiene Data'!D29)))</f>
        <v/>
      </c>
      <c r="DQ35" s="367" t="str">
        <f ca="1">+IF(OFFSET('Hygiene Data'!$D$13,0,10*ROW('Hygiene Data'!D29))="","",OFFSET('Hygiene Data'!$D$13,0,10*ROW('Hygiene Data'!D29)))</f>
        <v/>
      </c>
      <c r="DR35" s="367" t="str">
        <f ca="1">+IF(OFFSET('Hygiene Data'!$E$11,0,10*ROW('Hygiene Data'!E29))="","",OFFSET('Hygiene Data'!$E$11,0,10*ROW('Hygiene Data'!E29)))</f>
        <v/>
      </c>
      <c r="DS35" s="367" t="str">
        <f ca="1">+IF(OFFSET('Hygiene Data'!$E$12,0,10*ROW('Hygiene Data'!E29))="","",OFFSET('Hygiene Data'!$E$12,0,10*ROW('Hygiene Data'!E29)))</f>
        <v/>
      </c>
      <c r="DT35" s="367" t="str">
        <f ca="1">+IF(OFFSET('Hygiene Data'!$E$13,0,10*ROW('Hygiene Data'!E29))="","",OFFSET('Hygiene Data'!$E$13,0,10*ROW('Hygiene Data'!E29)))</f>
        <v/>
      </c>
      <c r="DU35" s="367" t="str">
        <f ca="1">+IF(OFFSET('Hygiene Data'!$F$11,0,10*ROW('Hygiene Data'!F29))="","",OFFSET('Hygiene Data'!$F$11,0,10*ROW('Hygiene Data'!F29)))</f>
        <v/>
      </c>
      <c r="DV35" s="367" t="str">
        <f ca="1">+IF(OFFSET('Hygiene Data'!$F$12,0,10*ROW('Hygiene Data'!F29))="","",OFFSET('Hygiene Data'!$F$12,0,10*ROW('Hygiene Data'!F29)))</f>
        <v/>
      </c>
      <c r="DW35" s="367" t="str">
        <f ca="1">+IF(OFFSET('Hygiene Data'!$F$13,0,10*ROW('Hygiene Data'!F29))="","",OFFSET('Hygiene Data'!$F$13,0,10*ROW('Hygiene Data'!F29)))</f>
        <v/>
      </c>
      <c r="DX35" s="367" t="str">
        <f ca="1">+IF(OFFSET('Hygiene Data'!$G$11,0,10*ROW('Hygiene Data'!G29))="","",OFFSET('Hygiene Data'!$G$11,0,10*ROW('Hygiene Data'!G29)))</f>
        <v/>
      </c>
      <c r="DY35" s="367" t="str">
        <f ca="1">+IF(OFFSET('Hygiene Data'!$G$12,0,10*ROW('Hygiene Data'!G29))="","",OFFSET('Hygiene Data'!$G$12,0,10*ROW('Hygiene Data'!G29)))</f>
        <v/>
      </c>
      <c r="DZ35" s="367" t="str">
        <f ca="1">+IF(OFFSET('Hygiene Data'!$G$13,0,10*ROW('Hygiene Data'!G29))="","",OFFSET('Hygiene Data'!$G$13,0,10*ROW('Hygiene Data'!G29)))</f>
        <v/>
      </c>
      <c r="EA35" s="367" t="str">
        <f ca="1">+IF(OFFSET('Hygiene Data'!$H$11,0,10*ROW('Hygiene Data'!H29))="","",OFFSET('Hygiene Data'!$H$11,0,10*ROW('Hygiene Data'!H29)))</f>
        <v/>
      </c>
      <c r="EB35" s="367" t="str">
        <f ca="1">+IF(OFFSET('Hygiene Data'!$H$12,0,10*ROW('Hygiene Data'!H29))="","",OFFSET('Hygiene Data'!$H$12,0,10*ROW('Hygiene Data'!H29)))</f>
        <v/>
      </c>
      <c r="EC35" s="367" t="str">
        <f ca="1">+IF(OFFSET('Hygiene Data'!$H$13,0,10*ROW('Hygiene Data'!H29))="","",OFFSET('Hygiene Data'!$H$13,0,10*ROW('Hygiene Data'!H29)))</f>
        <v/>
      </c>
      <c r="ED35" s="367" t="str">
        <f ca="1">+IF(OFFSET('Hygiene Data'!$I$11,0,10*ROW('Hygiene Data'!I29))="","",OFFSET('Hygiene Data'!$I$11,0,10*ROW('Hygiene Data'!I29)))</f>
        <v/>
      </c>
      <c r="EE35" s="367" t="str">
        <f ca="1">+IF(OFFSET('Hygiene Data'!$I$12,0,10*ROW('Hygiene Data'!I29))="","",OFFSET('Hygiene Data'!$I$12,0,10*ROW('Hygiene Data'!I29)))</f>
        <v/>
      </c>
      <c r="EF35" s="367" t="str">
        <f ca="1">+IF(OFFSET('Hygiene Data'!$I$13,0,10*ROW('Hygiene Data'!I29))="","",OFFSET('Hygiene Data'!$I$13,0,10*ROW('Hygiene Data'!I29)))</f>
        <v/>
      </c>
    </row>
    <row r="36" spans="1:136" x14ac:dyDescent="0.25">
      <c r="A36" s="476" t="str">
        <f ca="1">+IF(OFFSET('Water Data'!$B$2,0,10*ROW('Water Data'!E30))="","",OFFSET('Water Data'!$B$2,0,10*ROW('Water Data'!E30)))</f>
        <v/>
      </c>
      <c r="B36" s="476"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3" t="str">
        <f t="shared" ca="1" si="0"/>
        <v/>
      </c>
      <c r="D36" s="504"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4"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4"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4"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4"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4"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4"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4"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4"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4"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4"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4"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4"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4"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4"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4"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4"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4"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5"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5"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5"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5"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5"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5"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5"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5"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5"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5"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5"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5"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5"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5"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5"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5"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5"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5"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5"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5"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5"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5"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5"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5"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5"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5"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5"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5"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5"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5"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6"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2"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6"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6"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6"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6"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6"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6"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6"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6"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6"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6"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6"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6"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6"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6"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6"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6"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7" t="str">
        <f ca="1">+IF(OFFSET('Water Data'!$D$27,0,10*ROW('Water Data'!D30))="","",OFFSET('Water Data'!$D$27,0,10*ROW('Water Data'!D30)))</f>
        <v/>
      </c>
      <c r="BT36" s="367" t="str">
        <f ca="1">+IF(OFFSET('Water Data'!$D$28,0,10*ROW('Water Data'!D30))="","",OFFSET('Water Data'!$D$28,0,10*ROW('Water Data'!D30)))</f>
        <v/>
      </c>
      <c r="BU36" s="367" t="str">
        <f ca="1">+IF(OFFSET('Water Data'!$D$29,0,10*ROW('Water Data'!D30))="","",OFFSET('Water Data'!$D$29,0,10*ROW('Water Data'!D30)))</f>
        <v/>
      </c>
      <c r="BV36" s="367" t="str">
        <f ca="1">+IF(OFFSET('Water Data'!$E$27,0,10*ROW('Water Data'!E30))="","",OFFSET('Water Data'!$E$27,0,10*ROW('Water Data'!E30)))</f>
        <v/>
      </c>
      <c r="BW36" s="367" t="str">
        <f ca="1">+IF(OFFSET('Water Data'!$E$28,0,10*ROW('Water Data'!E30))="","",OFFSET('Water Data'!$E$28,0,10*ROW('Water Data'!E30)))</f>
        <v/>
      </c>
      <c r="BX36" s="367" t="str">
        <f ca="1">+IF(OFFSET('Water Data'!$E$29,0,10*ROW('Water Data'!E30))="","",OFFSET('Water Data'!$E$29,0,10*ROW('Water Data'!E30)))</f>
        <v/>
      </c>
      <c r="BY36" s="367" t="str">
        <f ca="1">+IF(OFFSET('Water Data'!$F$27,0,10*ROW('Water Data'!F30))="","",OFFSET('Water Data'!$F$27,0,10*ROW('Water Data'!F30)))</f>
        <v/>
      </c>
      <c r="BZ36" s="367" t="str">
        <f ca="1">+IF(OFFSET('Water Data'!$F$28,0,10*ROW('Water Data'!F30))="","",OFFSET('Water Data'!$F$28,0,10*ROW('Water Data'!F30)))</f>
        <v/>
      </c>
      <c r="CA36" s="367" t="str">
        <f ca="1">+IF(OFFSET('Water Data'!$F$29,0,10*ROW('Water Data'!F30))="","",OFFSET('Water Data'!$F$29,0,10*ROW('Water Data'!F30)))</f>
        <v/>
      </c>
      <c r="CB36" s="367" t="str">
        <f ca="1">+IF(OFFSET('Water Data'!$G$27,0,10*ROW('Water Data'!G30))="","",OFFSET('Water Data'!$G$27,0,10*ROW('Water Data'!G30)))</f>
        <v/>
      </c>
      <c r="CC36" s="367" t="str">
        <f ca="1">+IF(OFFSET('Water Data'!$G$28,0,10*ROW('Water Data'!G30))="","",OFFSET('Water Data'!$G$28,0,10*ROW('Water Data'!G30)))</f>
        <v/>
      </c>
      <c r="CD36" s="367" t="str">
        <f ca="1">+IF(OFFSET('Water Data'!$G$29,0,10*ROW('Water Data'!G30))="","",OFFSET('Water Data'!$G$29,0,10*ROW('Water Data'!G30)))</f>
        <v/>
      </c>
      <c r="CE36" s="367" t="str">
        <f ca="1">+IF(OFFSET('Water Data'!$H$27,0,10*ROW('Water Data'!H30))="","",OFFSET('Water Data'!$H$27,0,10*ROW('Water Data'!H30)))</f>
        <v/>
      </c>
      <c r="CF36" s="367" t="str">
        <f ca="1">+IF(OFFSET('Water Data'!$H$28,0,10*ROW('Water Data'!H30))="","",OFFSET('Water Data'!$H$28,0,10*ROW('Water Data'!H30)))</f>
        <v/>
      </c>
      <c r="CG36" s="367" t="str">
        <f ca="1">+IF(OFFSET('Water Data'!$H$29,0,10*ROW('Water Data'!H30))="","",OFFSET('Water Data'!$H$29,0,10*ROW('Water Data'!H30)))</f>
        <v/>
      </c>
      <c r="CH36" s="367" t="str">
        <f ca="1">+IF(OFFSET('Water Data'!$I$27,0,10*ROW('Water Data'!I30))="","",OFFSET('Water Data'!$I$27,0,10*ROW('Water Data'!I30)))</f>
        <v/>
      </c>
      <c r="CI36" s="367" t="str">
        <f ca="1">+IF(OFFSET('Water Data'!$I$28,0,10*ROW('Water Data'!I30))="","",OFFSET('Water Data'!$I$28,0,10*ROW('Water Data'!I30)))</f>
        <v/>
      </c>
      <c r="CJ36" s="367" t="str">
        <f ca="1">+IF(OFFSET('Water Data'!$I$29,0,10*ROW('Water Data'!I30))="","",OFFSET('Water Data'!$I$29,0,10*ROW('Water Data'!I30)))</f>
        <v/>
      </c>
      <c r="CK36" s="367" t="str">
        <f ca="1">+IF(OFFSET('Sanitation Data'!$D$28,0,10*ROW('Sanitation Data'!D30))="","",OFFSET('Sanitation Data'!$D$28,0,10*ROW('Sanitation Data'!D30)))</f>
        <v/>
      </c>
      <c r="CL36" s="367" t="str">
        <f ca="1">+IF(OFFSET('Sanitation Data'!$D$29,0,10*ROW('Sanitation Data'!D30))="","",OFFSET('Sanitation Data'!$D$29,0,10*ROW('Sanitation Data'!D30)))</f>
        <v/>
      </c>
      <c r="CM36" s="367" t="str">
        <f ca="1">+IF(OFFSET('Sanitation Data'!$D$30,0,10*ROW('Sanitation Data'!D30))="","",OFFSET('Sanitation Data'!$D$30,0,10*ROW('Sanitation Data'!D30)))</f>
        <v/>
      </c>
      <c r="CN36" s="367" t="str">
        <f ca="1">+IF(OFFSET('Sanitation Data'!$D$31,0,10*ROW('Sanitation Data'!D30))="","",OFFSET('Sanitation Data'!$D$31,0,10*ROW('Sanitation Data'!D30)))</f>
        <v/>
      </c>
      <c r="CO36" s="367" t="str">
        <f ca="1">+IF(OFFSET('Sanitation Data'!$D$32,0,10*ROW('Sanitation Data'!D30))="","",OFFSET('Sanitation Data'!$D$32,0,10*ROW('Sanitation Data'!D30)))</f>
        <v/>
      </c>
      <c r="CP36" s="367" t="str">
        <f ca="1">+IF(OFFSET('Sanitation Data'!$E$28,0,10*ROW('Sanitation Data'!E30))="","",OFFSET('Sanitation Data'!$E$28,0,10*ROW('Sanitation Data'!E30)))</f>
        <v/>
      </c>
      <c r="CQ36" s="367" t="str">
        <f ca="1">+IF(OFFSET('Sanitation Data'!$E$29,0,10*ROW('Sanitation Data'!E30))="","",OFFSET('Sanitation Data'!$E$29,0,10*ROW('Sanitation Data'!E30)))</f>
        <v/>
      </c>
      <c r="CR36" s="367" t="str">
        <f ca="1">+IF(OFFSET('Sanitation Data'!$E$30,0,10*ROW('Sanitation Data'!E30))="","",OFFSET('Sanitation Data'!$E$30,0,10*ROW('Sanitation Data'!E30)))</f>
        <v/>
      </c>
      <c r="CS36" s="367" t="str">
        <f ca="1">+IF(OFFSET('Sanitation Data'!$E$31,0,10*ROW('Sanitation Data'!E30))="","",OFFSET('Sanitation Data'!$E$31,0,10*ROW('Sanitation Data'!E30)))</f>
        <v/>
      </c>
      <c r="CT36" s="367" t="str">
        <f ca="1">+IF(OFFSET('Sanitation Data'!$E$32,0,10*ROW('Sanitation Data'!E30))="","",OFFSET('Sanitation Data'!$E$32,0,10*ROW('Sanitation Data'!E30)))</f>
        <v/>
      </c>
      <c r="CU36" s="367" t="str">
        <f ca="1">+IF(OFFSET('Sanitation Data'!$F$28,0,10*ROW('Sanitation Data'!F30))="","",OFFSET('Sanitation Data'!$F$28,0,10*ROW('Sanitation Data'!F30)))</f>
        <v/>
      </c>
      <c r="CV36" s="367" t="str">
        <f ca="1">+IF(OFFSET('Sanitation Data'!$F$29,0,10*ROW('Sanitation Data'!F30))="","",OFFSET('Sanitation Data'!$F$29,0,10*ROW('Sanitation Data'!F30)))</f>
        <v/>
      </c>
      <c r="CW36" s="367" t="str">
        <f ca="1">+IF(OFFSET('Sanitation Data'!$F$30,0,10*ROW('Sanitation Data'!F30))="","",OFFSET('Sanitation Data'!$F$30,0,10*ROW('Sanitation Data'!F30)))</f>
        <v/>
      </c>
      <c r="CX36" s="367" t="str">
        <f ca="1">+IF(OFFSET('Sanitation Data'!$F$31,0,10*ROW('Sanitation Data'!F30))="","",OFFSET('Sanitation Data'!$F$31,0,10*ROW('Sanitation Data'!F30)))</f>
        <v/>
      </c>
      <c r="CY36" s="367" t="str">
        <f ca="1">+IF(OFFSET('Sanitation Data'!$F$32,0,10*ROW('Sanitation Data'!F30))="","",OFFSET('Sanitation Data'!$F$32,0,10*ROW('Sanitation Data'!F30)))</f>
        <v/>
      </c>
      <c r="CZ36" s="367" t="str">
        <f ca="1">+IF(OFFSET('Sanitation Data'!$G$28,0,10*ROW('Sanitation Data'!G30))="","",OFFSET('Sanitation Data'!$G$28,0,10*ROW('Sanitation Data'!G30)))</f>
        <v/>
      </c>
      <c r="DA36" s="367" t="str">
        <f ca="1">+IF(OFFSET('Sanitation Data'!$G$29,0,10*ROW('Sanitation Data'!G30))="","",OFFSET('Sanitation Data'!$G$29,0,10*ROW('Sanitation Data'!G30)))</f>
        <v/>
      </c>
      <c r="DB36" s="367" t="str">
        <f ca="1">+IF(OFFSET('Sanitation Data'!$G$30,0,10*ROW('Sanitation Data'!G30))="","",OFFSET('Sanitation Data'!$G$30,0,10*ROW('Sanitation Data'!G30)))</f>
        <v/>
      </c>
      <c r="DC36" s="367" t="str">
        <f ca="1">+IF(OFFSET('Sanitation Data'!$G$31,0,10*ROW('Sanitation Data'!G30))="","",OFFSET('Sanitation Data'!$G$31,0,10*ROW('Sanitation Data'!G30)))</f>
        <v/>
      </c>
      <c r="DD36" s="367" t="str">
        <f ca="1">+IF(OFFSET('Sanitation Data'!$G$32,0,10*ROW('Sanitation Data'!G30))="","",OFFSET('Sanitation Data'!$G$32,0,10*ROW('Sanitation Data'!G30)))</f>
        <v/>
      </c>
      <c r="DE36" s="367" t="str">
        <f ca="1">+IF(OFFSET('Sanitation Data'!$H$28,0,10*ROW('Sanitation Data'!H30))="","",OFFSET('Sanitation Data'!$H$28,0,10*ROW('Sanitation Data'!H30)))</f>
        <v/>
      </c>
      <c r="DF36" s="367" t="str">
        <f ca="1">+IF(OFFSET('Sanitation Data'!$H$29,0,10*ROW('Sanitation Data'!H30))="","",OFFSET('Sanitation Data'!$H$29,0,10*ROW('Sanitation Data'!H30)))</f>
        <v/>
      </c>
      <c r="DG36" s="367" t="str">
        <f ca="1">+IF(OFFSET('Sanitation Data'!$H$30,0,10*ROW('Sanitation Data'!H30))="","",OFFSET('Sanitation Data'!$H$30,0,10*ROW('Sanitation Data'!H30)))</f>
        <v/>
      </c>
      <c r="DH36" s="367" t="str">
        <f ca="1">+IF(OFFSET('Sanitation Data'!$H$31,0,10*ROW('Sanitation Data'!H30))="","",OFFSET('Sanitation Data'!$H$31,0,10*ROW('Sanitation Data'!H30)))</f>
        <v/>
      </c>
      <c r="DI36" s="367" t="str">
        <f ca="1">+IF(OFFSET('Sanitation Data'!$H$32,0,10*ROW('Sanitation Data'!H30))="","",OFFSET('Sanitation Data'!$H$32,0,10*ROW('Sanitation Data'!H30)))</f>
        <v/>
      </c>
      <c r="DJ36" s="367" t="str">
        <f ca="1">+IF(OFFSET('Sanitation Data'!$I$28,0,10*ROW('Sanitation Data'!I30))="","",OFFSET('Sanitation Data'!$I$28,0,10*ROW('Sanitation Data'!I30)))</f>
        <v/>
      </c>
      <c r="DK36" s="367" t="str">
        <f ca="1">+IF(OFFSET('Sanitation Data'!$I$29,0,10*ROW('Sanitation Data'!I30))="","",OFFSET('Sanitation Data'!$I$29,0,10*ROW('Sanitation Data'!I30)))</f>
        <v/>
      </c>
      <c r="DL36" s="367" t="str">
        <f ca="1">+IF(OFFSET('Sanitation Data'!$I$30,0,10*ROW('Sanitation Data'!I30))="","",OFFSET('Sanitation Data'!$I$30,0,10*ROW('Sanitation Data'!I30)))</f>
        <v/>
      </c>
      <c r="DM36" s="367" t="str">
        <f ca="1">+IF(OFFSET('Sanitation Data'!$I$31,0,10*ROW('Sanitation Data'!I30))="","",OFFSET('Sanitation Data'!$I$31,0,10*ROW('Sanitation Data'!I30)))</f>
        <v/>
      </c>
      <c r="DN36" s="367" t="str">
        <f ca="1">+IF(OFFSET('Sanitation Data'!$I$32,0,10*ROW('Sanitation Data'!I30))="","",OFFSET('Sanitation Data'!$I$32,0,10*ROW('Sanitation Data'!I30)))</f>
        <v/>
      </c>
      <c r="DO36" s="367" t="str">
        <f ca="1">+IF(OFFSET('Hygiene Data'!$D$11,0,10*ROW('Hygiene Data'!D30))="","",OFFSET('Hygiene Data'!$D$11,0,10*ROW('Hygiene Data'!D30)))</f>
        <v/>
      </c>
      <c r="DP36" s="367" t="str">
        <f ca="1">+IF(OFFSET('Hygiene Data'!$D$12,0,10*ROW('Hygiene Data'!D30))="","",OFFSET('Hygiene Data'!$D$12,0,10*ROW('Hygiene Data'!D30)))</f>
        <v/>
      </c>
      <c r="DQ36" s="367" t="str">
        <f ca="1">+IF(OFFSET('Hygiene Data'!$D$13,0,10*ROW('Hygiene Data'!D30))="","",OFFSET('Hygiene Data'!$D$13,0,10*ROW('Hygiene Data'!D30)))</f>
        <v/>
      </c>
      <c r="DR36" s="367" t="str">
        <f ca="1">+IF(OFFSET('Hygiene Data'!$E$11,0,10*ROW('Hygiene Data'!E30))="","",OFFSET('Hygiene Data'!$E$11,0,10*ROW('Hygiene Data'!E30)))</f>
        <v/>
      </c>
      <c r="DS36" s="367" t="str">
        <f ca="1">+IF(OFFSET('Hygiene Data'!$E$12,0,10*ROW('Hygiene Data'!E30))="","",OFFSET('Hygiene Data'!$E$12,0,10*ROW('Hygiene Data'!E30)))</f>
        <v/>
      </c>
      <c r="DT36" s="367" t="str">
        <f ca="1">+IF(OFFSET('Hygiene Data'!$E$13,0,10*ROW('Hygiene Data'!E30))="","",OFFSET('Hygiene Data'!$E$13,0,10*ROW('Hygiene Data'!E30)))</f>
        <v/>
      </c>
      <c r="DU36" s="367" t="str">
        <f ca="1">+IF(OFFSET('Hygiene Data'!$F$11,0,10*ROW('Hygiene Data'!F30))="","",OFFSET('Hygiene Data'!$F$11,0,10*ROW('Hygiene Data'!F30)))</f>
        <v/>
      </c>
      <c r="DV36" s="367" t="str">
        <f ca="1">+IF(OFFSET('Hygiene Data'!$F$12,0,10*ROW('Hygiene Data'!F30))="","",OFFSET('Hygiene Data'!$F$12,0,10*ROW('Hygiene Data'!F30)))</f>
        <v/>
      </c>
      <c r="DW36" s="367" t="str">
        <f ca="1">+IF(OFFSET('Hygiene Data'!$F$13,0,10*ROW('Hygiene Data'!F30))="","",OFFSET('Hygiene Data'!$F$13,0,10*ROW('Hygiene Data'!F30)))</f>
        <v/>
      </c>
      <c r="DX36" s="367" t="str">
        <f ca="1">+IF(OFFSET('Hygiene Data'!$G$11,0,10*ROW('Hygiene Data'!G30))="","",OFFSET('Hygiene Data'!$G$11,0,10*ROW('Hygiene Data'!G30)))</f>
        <v/>
      </c>
      <c r="DY36" s="367" t="str">
        <f ca="1">+IF(OFFSET('Hygiene Data'!$G$12,0,10*ROW('Hygiene Data'!G30))="","",OFFSET('Hygiene Data'!$G$12,0,10*ROW('Hygiene Data'!G30)))</f>
        <v/>
      </c>
      <c r="DZ36" s="367" t="str">
        <f ca="1">+IF(OFFSET('Hygiene Data'!$G$13,0,10*ROW('Hygiene Data'!G30))="","",OFFSET('Hygiene Data'!$G$13,0,10*ROW('Hygiene Data'!G30)))</f>
        <v/>
      </c>
      <c r="EA36" s="367" t="str">
        <f ca="1">+IF(OFFSET('Hygiene Data'!$H$11,0,10*ROW('Hygiene Data'!H30))="","",OFFSET('Hygiene Data'!$H$11,0,10*ROW('Hygiene Data'!H30)))</f>
        <v/>
      </c>
      <c r="EB36" s="367" t="str">
        <f ca="1">+IF(OFFSET('Hygiene Data'!$H$12,0,10*ROW('Hygiene Data'!H30))="","",OFFSET('Hygiene Data'!$H$12,0,10*ROW('Hygiene Data'!H30)))</f>
        <v/>
      </c>
      <c r="EC36" s="367" t="str">
        <f ca="1">+IF(OFFSET('Hygiene Data'!$H$13,0,10*ROW('Hygiene Data'!H30))="","",OFFSET('Hygiene Data'!$H$13,0,10*ROW('Hygiene Data'!H30)))</f>
        <v/>
      </c>
      <c r="ED36" s="367" t="str">
        <f ca="1">+IF(OFFSET('Hygiene Data'!$I$11,0,10*ROW('Hygiene Data'!I30))="","",OFFSET('Hygiene Data'!$I$11,0,10*ROW('Hygiene Data'!I30)))</f>
        <v/>
      </c>
      <c r="EE36" s="367" t="str">
        <f ca="1">+IF(OFFSET('Hygiene Data'!$I$12,0,10*ROW('Hygiene Data'!I30))="","",OFFSET('Hygiene Data'!$I$12,0,10*ROW('Hygiene Data'!I30)))</f>
        <v/>
      </c>
      <c r="EF36" s="367" t="str">
        <f ca="1">+IF(OFFSET('Hygiene Data'!$I$13,0,10*ROW('Hygiene Data'!I30))="","",OFFSET('Hygiene Data'!$I$13,0,10*ROW('Hygiene Data'!I30)))</f>
        <v/>
      </c>
    </row>
    <row r="37" spans="1:136" x14ac:dyDescent="0.25">
      <c r="A37" s="476" t="str">
        <f ca="1">+IF(OFFSET('Water Data'!$B$2,0,10*ROW('Water Data'!E31))="","",OFFSET('Water Data'!$B$2,0,10*ROW('Water Data'!E31)))</f>
        <v/>
      </c>
      <c r="B37" s="476"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3" t="str">
        <f t="shared" ca="1" si="0"/>
        <v/>
      </c>
      <c r="D37" s="504"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4"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4"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4"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4"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4"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4"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4"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4"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4"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4"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4"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4"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4"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4"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4"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4"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4"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5"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5"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5"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5"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5"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5"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5"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5"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5"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5"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5"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5"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5"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5"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5"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5"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5"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5"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5"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5"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5"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5"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5"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5"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5"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5"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5"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5"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5"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5"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6"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2"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6"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6"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6"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6"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6"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6"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6"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6"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6"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6"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6"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6"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6"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6"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6"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6"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7" t="str">
        <f ca="1">+IF(OFFSET('Water Data'!$D$27,0,10*ROW('Water Data'!D31))="","",OFFSET('Water Data'!$D$27,0,10*ROW('Water Data'!D31)))</f>
        <v/>
      </c>
      <c r="BT37" s="367" t="str">
        <f ca="1">+IF(OFFSET('Water Data'!$D$28,0,10*ROW('Water Data'!D31))="","",OFFSET('Water Data'!$D$28,0,10*ROW('Water Data'!D31)))</f>
        <v/>
      </c>
      <c r="BU37" s="367" t="str">
        <f ca="1">+IF(OFFSET('Water Data'!$D$29,0,10*ROW('Water Data'!D31))="","",OFFSET('Water Data'!$D$29,0,10*ROW('Water Data'!D31)))</f>
        <v/>
      </c>
      <c r="BV37" s="367" t="str">
        <f ca="1">+IF(OFFSET('Water Data'!$E$27,0,10*ROW('Water Data'!E31))="","",OFFSET('Water Data'!$E$27,0,10*ROW('Water Data'!E31)))</f>
        <v/>
      </c>
      <c r="BW37" s="367" t="str">
        <f ca="1">+IF(OFFSET('Water Data'!$E$28,0,10*ROW('Water Data'!E31))="","",OFFSET('Water Data'!$E$28,0,10*ROW('Water Data'!E31)))</f>
        <v/>
      </c>
      <c r="BX37" s="367" t="str">
        <f ca="1">+IF(OFFSET('Water Data'!$E$29,0,10*ROW('Water Data'!E31))="","",OFFSET('Water Data'!$E$29,0,10*ROW('Water Data'!E31)))</f>
        <v/>
      </c>
      <c r="BY37" s="367" t="str">
        <f ca="1">+IF(OFFSET('Water Data'!$F$27,0,10*ROW('Water Data'!F31))="","",OFFSET('Water Data'!$F$27,0,10*ROW('Water Data'!F31)))</f>
        <v/>
      </c>
      <c r="BZ37" s="367" t="str">
        <f ca="1">+IF(OFFSET('Water Data'!$F$28,0,10*ROW('Water Data'!F31))="","",OFFSET('Water Data'!$F$28,0,10*ROW('Water Data'!F31)))</f>
        <v/>
      </c>
      <c r="CA37" s="367" t="str">
        <f ca="1">+IF(OFFSET('Water Data'!$F$29,0,10*ROW('Water Data'!F31))="","",OFFSET('Water Data'!$F$29,0,10*ROW('Water Data'!F31)))</f>
        <v/>
      </c>
      <c r="CB37" s="367" t="str">
        <f ca="1">+IF(OFFSET('Water Data'!$G$27,0,10*ROW('Water Data'!G31))="","",OFFSET('Water Data'!$G$27,0,10*ROW('Water Data'!G31)))</f>
        <v/>
      </c>
      <c r="CC37" s="367" t="str">
        <f ca="1">+IF(OFFSET('Water Data'!$G$28,0,10*ROW('Water Data'!G31))="","",OFFSET('Water Data'!$G$28,0,10*ROW('Water Data'!G31)))</f>
        <v/>
      </c>
      <c r="CD37" s="367" t="str">
        <f ca="1">+IF(OFFSET('Water Data'!$G$29,0,10*ROW('Water Data'!G31))="","",OFFSET('Water Data'!$G$29,0,10*ROW('Water Data'!G31)))</f>
        <v/>
      </c>
      <c r="CE37" s="367" t="str">
        <f ca="1">+IF(OFFSET('Water Data'!$H$27,0,10*ROW('Water Data'!H31))="","",OFFSET('Water Data'!$H$27,0,10*ROW('Water Data'!H31)))</f>
        <v/>
      </c>
      <c r="CF37" s="367" t="str">
        <f ca="1">+IF(OFFSET('Water Data'!$H$28,0,10*ROW('Water Data'!H31))="","",OFFSET('Water Data'!$H$28,0,10*ROW('Water Data'!H31)))</f>
        <v/>
      </c>
      <c r="CG37" s="367" t="str">
        <f ca="1">+IF(OFFSET('Water Data'!$H$29,0,10*ROW('Water Data'!H31))="","",OFFSET('Water Data'!$H$29,0,10*ROW('Water Data'!H31)))</f>
        <v/>
      </c>
      <c r="CH37" s="367" t="str">
        <f ca="1">+IF(OFFSET('Water Data'!$I$27,0,10*ROW('Water Data'!I31))="","",OFFSET('Water Data'!$I$27,0,10*ROW('Water Data'!I31)))</f>
        <v/>
      </c>
      <c r="CI37" s="367" t="str">
        <f ca="1">+IF(OFFSET('Water Data'!$I$28,0,10*ROW('Water Data'!I31))="","",OFFSET('Water Data'!$I$28,0,10*ROW('Water Data'!I31)))</f>
        <v/>
      </c>
      <c r="CJ37" s="367" t="str">
        <f ca="1">+IF(OFFSET('Water Data'!$I$29,0,10*ROW('Water Data'!I31))="","",OFFSET('Water Data'!$I$29,0,10*ROW('Water Data'!I31)))</f>
        <v/>
      </c>
      <c r="CK37" s="367" t="str">
        <f ca="1">+IF(OFFSET('Sanitation Data'!$D$28,0,10*ROW('Sanitation Data'!D31))="","",OFFSET('Sanitation Data'!$D$28,0,10*ROW('Sanitation Data'!D31)))</f>
        <v/>
      </c>
      <c r="CL37" s="367" t="str">
        <f ca="1">+IF(OFFSET('Sanitation Data'!$D$29,0,10*ROW('Sanitation Data'!D31))="","",OFFSET('Sanitation Data'!$D$29,0,10*ROW('Sanitation Data'!D31)))</f>
        <v/>
      </c>
      <c r="CM37" s="367" t="str">
        <f ca="1">+IF(OFFSET('Sanitation Data'!$D$30,0,10*ROW('Sanitation Data'!D31))="","",OFFSET('Sanitation Data'!$D$30,0,10*ROW('Sanitation Data'!D31)))</f>
        <v/>
      </c>
      <c r="CN37" s="367" t="str">
        <f ca="1">+IF(OFFSET('Sanitation Data'!$D$31,0,10*ROW('Sanitation Data'!D31))="","",OFFSET('Sanitation Data'!$D$31,0,10*ROW('Sanitation Data'!D31)))</f>
        <v/>
      </c>
      <c r="CO37" s="367" t="str">
        <f ca="1">+IF(OFFSET('Sanitation Data'!$D$32,0,10*ROW('Sanitation Data'!D31))="","",OFFSET('Sanitation Data'!$D$32,0,10*ROW('Sanitation Data'!D31)))</f>
        <v/>
      </c>
      <c r="CP37" s="367" t="str">
        <f ca="1">+IF(OFFSET('Sanitation Data'!$E$28,0,10*ROW('Sanitation Data'!E31))="","",OFFSET('Sanitation Data'!$E$28,0,10*ROW('Sanitation Data'!E31)))</f>
        <v/>
      </c>
      <c r="CQ37" s="367" t="str">
        <f ca="1">+IF(OFFSET('Sanitation Data'!$E$29,0,10*ROW('Sanitation Data'!E31))="","",OFFSET('Sanitation Data'!$E$29,0,10*ROW('Sanitation Data'!E31)))</f>
        <v/>
      </c>
      <c r="CR37" s="367" t="str">
        <f ca="1">+IF(OFFSET('Sanitation Data'!$E$30,0,10*ROW('Sanitation Data'!E31))="","",OFFSET('Sanitation Data'!$E$30,0,10*ROW('Sanitation Data'!E31)))</f>
        <v/>
      </c>
      <c r="CS37" s="367" t="str">
        <f ca="1">+IF(OFFSET('Sanitation Data'!$E$31,0,10*ROW('Sanitation Data'!E31))="","",OFFSET('Sanitation Data'!$E$31,0,10*ROW('Sanitation Data'!E31)))</f>
        <v/>
      </c>
      <c r="CT37" s="367" t="str">
        <f ca="1">+IF(OFFSET('Sanitation Data'!$E$32,0,10*ROW('Sanitation Data'!E31))="","",OFFSET('Sanitation Data'!$E$32,0,10*ROW('Sanitation Data'!E31)))</f>
        <v/>
      </c>
      <c r="CU37" s="367" t="str">
        <f ca="1">+IF(OFFSET('Sanitation Data'!$F$28,0,10*ROW('Sanitation Data'!F31))="","",OFFSET('Sanitation Data'!$F$28,0,10*ROW('Sanitation Data'!F31)))</f>
        <v/>
      </c>
      <c r="CV37" s="367" t="str">
        <f ca="1">+IF(OFFSET('Sanitation Data'!$F$29,0,10*ROW('Sanitation Data'!F31))="","",OFFSET('Sanitation Data'!$F$29,0,10*ROW('Sanitation Data'!F31)))</f>
        <v/>
      </c>
      <c r="CW37" s="367" t="str">
        <f ca="1">+IF(OFFSET('Sanitation Data'!$F$30,0,10*ROW('Sanitation Data'!F31))="","",OFFSET('Sanitation Data'!$F$30,0,10*ROW('Sanitation Data'!F31)))</f>
        <v/>
      </c>
      <c r="CX37" s="367" t="str">
        <f ca="1">+IF(OFFSET('Sanitation Data'!$F$31,0,10*ROW('Sanitation Data'!F31))="","",OFFSET('Sanitation Data'!$F$31,0,10*ROW('Sanitation Data'!F31)))</f>
        <v/>
      </c>
      <c r="CY37" s="367" t="str">
        <f ca="1">+IF(OFFSET('Sanitation Data'!$F$32,0,10*ROW('Sanitation Data'!F31))="","",OFFSET('Sanitation Data'!$F$32,0,10*ROW('Sanitation Data'!F31)))</f>
        <v/>
      </c>
      <c r="CZ37" s="367" t="str">
        <f ca="1">+IF(OFFSET('Sanitation Data'!$G$28,0,10*ROW('Sanitation Data'!G31))="","",OFFSET('Sanitation Data'!$G$28,0,10*ROW('Sanitation Data'!G31)))</f>
        <v/>
      </c>
      <c r="DA37" s="367" t="str">
        <f ca="1">+IF(OFFSET('Sanitation Data'!$G$29,0,10*ROW('Sanitation Data'!G31))="","",OFFSET('Sanitation Data'!$G$29,0,10*ROW('Sanitation Data'!G31)))</f>
        <v/>
      </c>
      <c r="DB37" s="367" t="str">
        <f ca="1">+IF(OFFSET('Sanitation Data'!$G$30,0,10*ROW('Sanitation Data'!G31))="","",OFFSET('Sanitation Data'!$G$30,0,10*ROW('Sanitation Data'!G31)))</f>
        <v/>
      </c>
      <c r="DC37" s="367" t="str">
        <f ca="1">+IF(OFFSET('Sanitation Data'!$G$31,0,10*ROW('Sanitation Data'!G31))="","",OFFSET('Sanitation Data'!$G$31,0,10*ROW('Sanitation Data'!G31)))</f>
        <v/>
      </c>
      <c r="DD37" s="367" t="str">
        <f ca="1">+IF(OFFSET('Sanitation Data'!$G$32,0,10*ROW('Sanitation Data'!G31))="","",OFFSET('Sanitation Data'!$G$32,0,10*ROW('Sanitation Data'!G31)))</f>
        <v/>
      </c>
      <c r="DE37" s="367" t="str">
        <f ca="1">+IF(OFFSET('Sanitation Data'!$H$28,0,10*ROW('Sanitation Data'!H31))="","",OFFSET('Sanitation Data'!$H$28,0,10*ROW('Sanitation Data'!H31)))</f>
        <v/>
      </c>
      <c r="DF37" s="367" t="str">
        <f ca="1">+IF(OFFSET('Sanitation Data'!$H$29,0,10*ROW('Sanitation Data'!H31))="","",OFFSET('Sanitation Data'!$H$29,0,10*ROW('Sanitation Data'!H31)))</f>
        <v/>
      </c>
      <c r="DG37" s="367" t="str">
        <f ca="1">+IF(OFFSET('Sanitation Data'!$H$30,0,10*ROW('Sanitation Data'!H31))="","",OFFSET('Sanitation Data'!$H$30,0,10*ROW('Sanitation Data'!H31)))</f>
        <v/>
      </c>
      <c r="DH37" s="367" t="str">
        <f ca="1">+IF(OFFSET('Sanitation Data'!$H$31,0,10*ROW('Sanitation Data'!H31))="","",OFFSET('Sanitation Data'!$H$31,0,10*ROW('Sanitation Data'!H31)))</f>
        <v/>
      </c>
      <c r="DI37" s="367" t="str">
        <f ca="1">+IF(OFFSET('Sanitation Data'!$H$32,0,10*ROW('Sanitation Data'!H31))="","",OFFSET('Sanitation Data'!$H$32,0,10*ROW('Sanitation Data'!H31)))</f>
        <v/>
      </c>
      <c r="DJ37" s="367" t="str">
        <f ca="1">+IF(OFFSET('Sanitation Data'!$I$28,0,10*ROW('Sanitation Data'!I31))="","",OFFSET('Sanitation Data'!$I$28,0,10*ROW('Sanitation Data'!I31)))</f>
        <v/>
      </c>
      <c r="DK37" s="367" t="str">
        <f ca="1">+IF(OFFSET('Sanitation Data'!$I$29,0,10*ROW('Sanitation Data'!I31))="","",OFFSET('Sanitation Data'!$I$29,0,10*ROW('Sanitation Data'!I31)))</f>
        <v/>
      </c>
      <c r="DL37" s="367" t="str">
        <f ca="1">+IF(OFFSET('Sanitation Data'!$I$30,0,10*ROW('Sanitation Data'!I31))="","",OFFSET('Sanitation Data'!$I$30,0,10*ROW('Sanitation Data'!I31)))</f>
        <v/>
      </c>
      <c r="DM37" s="367" t="str">
        <f ca="1">+IF(OFFSET('Sanitation Data'!$I$31,0,10*ROW('Sanitation Data'!I31))="","",OFFSET('Sanitation Data'!$I$31,0,10*ROW('Sanitation Data'!I31)))</f>
        <v/>
      </c>
      <c r="DN37" s="367" t="str">
        <f ca="1">+IF(OFFSET('Sanitation Data'!$I$32,0,10*ROW('Sanitation Data'!I31))="","",OFFSET('Sanitation Data'!$I$32,0,10*ROW('Sanitation Data'!I31)))</f>
        <v/>
      </c>
      <c r="DO37" s="367" t="str">
        <f ca="1">+IF(OFFSET('Hygiene Data'!$D$11,0,10*ROW('Hygiene Data'!D31))="","",OFFSET('Hygiene Data'!$D$11,0,10*ROW('Hygiene Data'!D31)))</f>
        <v/>
      </c>
      <c r="DP37" s="367" t="str">
        <f ca="1">+IF(OFFSET('Hygiene Data'!$D$12,0,10*ROW('Hygiene Data'!D31))="","",OFFSET('Hygiene Data'!$D$12,0,10*ROW('Hygiene Data'!D31)))</f>
        <v/>
      </c>
      <c r="DQ37" s="367" t="str">
        <f ca="1">+IF(OFFSET('Hygiene Data'!$D$13,0,10*ROW('Hygiene Data'!D31))="","",OFFSET('Hygiene Data'!$D$13,0,10*ROW('Hygiene Data'!D31)))</f>
        <v/>
      </c>
      <c r="DR37" s="367" t="str">
        <f ca="1">+IF(OFFSET('Hygiene Data'!$E$11,0,10*ROW('Hygiene Data'!E31))="","",OFFSET('Hygiene Data'!$E$11,0,10*ROW('Hygiene Data'!E31)))</f>
        <v/>
      </c>
      <c r="DS37" s="367" t="str">
        <f ca="1">+IF(OFFSET('Hygiene Data'!$E$12,0,10*ROW('Hygiene Data'!E31))="","",OFFSET('Hygiene Data'!$E$12,0,10*ROW('Hygiene Data'!E31)))</f>
        <v/>
      </c>
      <c r="DT37" s="367" t="str">
        <f ca="1">+IF(OFFSET('Hygiene Data'!$E$13,0,10*ROW('Hygiene Data'!E31))="","",OFFSET('Hygiene Data'!$E$13,0,10*ROW('Hygiene Data'!E31)))</f>
        <v/>
      </c>
      <c r="DU37" s="367" t="str">
        <f ca="1">+IF(OFFSET('Hygiene Data'!$F$11,0,10*ROW('Hygiene Data'!F31))="","",OFFSET('Hygiene Data'!$F$11,0,10*ROW('Hygiene Data'!F31)))</f>
        <v/>
      </c>
      <c r="DV37" s="367" t="str">
        <f ca="1">+IF(OFFSET('Hygiene Data'!$F$12,0,10*ROW('Hygiene Data'!F31))="","",OFFSET('Hygiene Data'!$F$12,0,10*ROW('Hygiene Data'!F31)))</f>
        <v/>
      </c>
      <c r="DW37" s="367" t="str">
        <f ca="1">+IF(OFFSET('Hygiene Data'!$F$13,0,10*ROW('Hygiene Data'!F31))="","",OFFSET('Hygiene Data'!$F$13,0,10*ROW('Hygiene Data'!F31)))</f>
        <v/>
      </c>
      <c r="DX37" s="367" t="str">
        <f ca="1">+IF(OFFSET('Hygiene Data'!$G$11,0,10*ROW('Hygiene Data'!G31))="","",OFFSET('Hygiene Data'!$G$11,0,10*ROW('Hygiene Data'!G31)))</f>
        <v/>
      </c>
      <c r="DY37" s="367" t="str">
        <f ca="1">+IF(OFFSET('Hygiene Data'!$G$12,0,10*ROW('Hygiene Data'!G31))="","",OFFSET('Hygiene Data'!$G$12,0,10*ROW('Hygiene Data'!G31)))</f>
        <v/>
      </c>
      <c r="DZ37" s="367" t="str">
        <f ca="1">+IF(OFFSET('Hygiene Data'!$G$13,0,10*ROW('Hygiene Data'!G31))="","",OFFSET('Hygiene Data'!$G$13,0,10*ROW('Hygiene Data'!G31)))</f>
        <v/>
      </c>
      <c r="EA37" s="367" t="str">
        <f ca="1">+IF(OFFSET('Hygiene Data'!$H$11,0,10*ROW('Hygiene Data'!H31))="","",OFFSET('Hygiene Data'!$H$11,0,10*ROW('Hygiene Data'!H31)))</f>
        <v/>
      </c>
      <c r="EB37" s="367" t="str">
        <f ca="1">+IF(OFFSET('Hygiene Data'!$H$12,0,10*ROW('Hygiene Data'!H31))="","",OFFSET('Hygiene Data'!$H$12,0,10*ROW('Hygiene Data'!H31)))</f>
        <v/>
      </c>
      <c r="EC37" s="367" t="str">
        <f ca="1">+IF(OFFSET('Hygiene Data'!$H$13,0,10*ROW('Hygiene Data'!H31))="","",OFFSET('Hygiene Data'!$H$13,0,10*ROW('Hygiene Data'!H31)))</f>
        <v/>
      </c>
      <c r="ED37" s="367" t="str">
        <f ca="1">+IF(OFFSET('Hygiene Data'!$I$11,0,10*ROW('Hygiene Data'!I31))="","",OFFSET('Hygiene Data'!$I$11,0,10*ROW('Hygiene Data'!I31)))</f>
        <v/>
      </c>
      <c r="EE37" s="367" t="str">
        <f ca="1">+IF(OFFSET('Hygiene Data'!$I$12,0,10*ROW('Hygiene Data'!I31))="","",OFFSET('Hygiene Data'!$I$12,0,10*ROW('Hygiene Data'!I31)))</f>
        <v/>
      </c>
      <c r="EF37" s="367" t="str">
        <f ca="1">+IF(OFFSET('Hygiene Data'!$I$13,0,10*ROW('Hygiene Data'!I31))="","",OFFSET('Hygiene Data'!$I$13,0,10*ROW('Hygiene Data'!I31)))</f>
        <v/>
      </c>
    </row>
    <row r="38" spans="1:136" x14ac:dyDescent="0.25">
      <c r="A38" s="476" t="str">
        <f ca="1">+IF(OFFSET('Water Data'!$B$2,0,10*ROW('Water Data'!E32))="","",OFFSET('Water Data'!$B$2,0,10*ROW('Water Data'!E32)))</f>
        <v/>
      </c>
      <c r="B38" s="476"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3" t="str">
        <f t="shared" ca="1" si="0"/>
        <v/>
      </c>
      <c r="D38" s="504"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4"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4"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4"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4"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4"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4"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4"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4"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4"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4"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4"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4"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4"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4"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4"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4"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4"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5"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5"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5"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5"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5"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5"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5"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5"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5"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5"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5"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5"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5"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5"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5"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5"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5"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5"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5"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5"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5"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5"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5"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5"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5"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5"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5"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5"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5"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5"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6"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2"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6"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6"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6"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6"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6"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6"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6"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6"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6"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6"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6"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6"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6"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6"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6"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6"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7" t="str">
        <f ca="1">+IF(OFFSET('Water Data'!$D$27,0,10*ROW('Water Data'!D32))="","",OFFSET('Water Data'!$D$27,0,10*ROW('Water Data'!D32)))</f>
        <v/>
      </c>
      <c r="BT38" s="367" t="str">
        <f ca="1">+IF(OFFSET('Water Data'!$D$28,0,10*ROW('Water Data'!D32))="","",OFFSET('Water Data'!$D$28,0,10*ROW('Water Data'!D32)))</f>
        <v/>
      </c>
      <c r="BU38" s="367" t="str">
        <f ca="1">+IF(OFFSET('Water Data'!$D$29,0,10*ROW('Water Data'!D32))="","",OFFSET('Water Data'!$D$29,0,10*ROW('Water Data'!D32)))</f>
        <v/>
      </c>
      <c r="BV38" s="367" t="str">
        <f ca="1">+IF(OFFSET('Water Data'!$E$27,0,10*ROW('Water Data'!E32))="","",OFFSET('Water Data'!$E$27,0,10*ROW('Water Data'!E32)))</f>
        <v/>
      </c>
      <c r="BW38" s="367" t="str">
        <f ca="1">+IF(OFFSET('Water Data'!$E$28,0,10*ROW('Water Data'!E32))="","",OFFSET('Water Data'!$E$28,0,10*ROW('Water Data'!E32)))</f>
        <v/>
      </c>
      <c r="BX38" s="367" t="str">
        <f ca="1">+IF(OFFSET('Water Data'!$E$29,0,10*ROW('Water Data'!E32))="","",OFFSET('Water Data'!$E$29,0,10*ROW('Water Data'!E32)))</f>
        <v/>
      </c>
      <c r="BY38" s="367" t="str">
        <f ca="1">+IF(OFFSET('Water Data'!$F$27,0,10*ROW('Water Data'!F32))="","",OFFSET('Water Data'!$F$27,0,10*ROW('Water Data'!F32)))</f>
        <v/>
      </c>
      <c r="BZ38" s="367" t="str">
        <f ca="1">+IF(OFFSET('Water Data'!$F$28,0,10*ROW('Water Data'!F32))="","",OFFSET('Water Data'!$F$28,0,10*ROW('Water Data'!F32)))</f>
        <v/>
      </c>
      <c r="CA38" s="367" t="str">
        <f ca="1">+IF(OFFSET('Water Data'!$F$29,0,10*ROW('Water Data'!F32))="","",OFFSET('Water Data'!$F$29,0,10*ROW('Water Data'!F32)))</f>
        <v/>
      </c>
      <c r="CB38" s="367" t="str">
        <f ca="1">+IF(OFFSET('Water Data'!$G$27,0,10*ROW('Water Data'!G32))="","",OFFSET('Water Data'!$G$27,0,10*ROW('Water Data'!G32)))</f>
        <v/>
      </c>
      <c r="CC38" s="367" t="str">
        <f ca="1">+IF(OFFSET('Water Data'!$G$28,0,10*ROW('Water Data'!G32))="","",OFFSET('Water Data'!$G$28,0,10*ROW('Water Data'!G32)))</f>
        <v/>
      </c>
      <c r="CD38" s="367" t="str">
        <f ca="1">+IF(OFFSET('Water Data'!$G$29,0,10*ROW('Water Data'!G32))="","",OFFSET('Water Data'!$G$29,0,10*ROW('Water Data'!G32)))</f>
        <v/>
      </c>
      <c r="CE38" s="367" t="str">
        <f ca="1">+IF(OFFSET('Water Data'!$H$27,0,10*ROW('Water Data'!H32))="","",OFFSET('Water Data'!$H$27,0,10*ROW('Water Data'!H32)))</f>
        <v/>
      </c>
      <c r="CF38" s="367" t="str">
        <f ca="1">+IF(OFFSET('Water Data'!$H$28,0,10*ROW('Water Data'!H32))="","",OFFSET('Water Data'!$H$28,0,10*ROW('Water Data'!H32)))</f>
        <v/>
      </c>
      <c r="CG38" s="367" t="str">
        <f ca="1">+IF(OFFSET('Water Data'!$H$29,0,10*ROW('Water Data'!H32))="","",OFFSET('Water Data'!$H$29,0,10*ROW('Water Data'!H32)))</f>
        <v/>
      </c>
      <c r="CH38" s="367" t="str">
        <f ca="1">+IF(OFFSET('Water Data'!$I$27,0,10*ROW('Water Data'!I32))="","",OFFSET('Water Data'!$I$27,0,10*ROW('Water Data'!I32)))</f>
        <v/>
      </c>
      <c r="CI38" s="367" t="str">
        <f ca="1">+IF(OFFSET('Water Data'!$I$28,0,10*ROW('Water Data'!I32))="","",OFFSET('Water Data'!$I$28,0,10*ROW('Water Data'!I32)))</f>
        <v/>
      </c>
      <c r="CJ38" s="367" t="str">
        <f ca="1">+IF(OFFSET('Water Data'!$I$29,0,10*ROW('Water Data'!I32))="","",OFFSET('Water Data'!$I$29,0,10*ROW('Water Data'!I32)))</f>
        <v/>
      </c>
      <c r="CK38" s="367" t="str">
        <f ca="1">+IF(OFFSET('Sanitation Data'!$D$28,0,10*ROW('Sanitation Data'!D32))="","",OFFSET('Sanitation Data'!$D$28,0,10*ROW('Sanitation Data'!D32)))</f>
        <v/>
      </c>
      <c r="CL38" s="367" t="str">
        <f ca="1">+IF(OFFSET('Sanitation Data'!$D$29,0,10*ROW('Sanitation Data'!D32))="","",OFFSET('Sanitation Data'!$D$29,0,10*ROW('Sanitation Data'!D32)))</f>
        <v/>
      </c>
      <c r="CM38" s="367" t="str">
        <f ca="1">+IF(OFFSET('Sanitation Data'!$D$30,0,10*ROW('Sanitation Data'!D32))="","",OFFSET('Sanitation Data'!$D$30,0,10*ROW('Sanitation Data'!D32)))</f>
        <v/>
      </c>
      <c r="CN38" s="367" t="str">
        <f ca="1">+IF(OFFSET('Sanitation Data'!$D$31,0,10*ROW('Sanitation Data'!D32))="","",OFFSET('Sanitation Data'!$D$31,0,10*ROW('Sanitation Data'!D32)))</f>
        <v/>
      </c>
      <c r="CO38" s="367" t="str">
        <f ca="1">+IF(OFFSET('Sanitation Data'!$D$32,0,10*ROW('Sanitation Data'!D32))="","",OFFSET('Sanitation Data'!$D$32,0,10*ROW('Sanitation Data'!D32)))</f>
        <v/>
      </c>
      <c r="CP38" s="367" t="str">
        <f ca="1">+IF(OFFSET('Sanitation Data'!$E$28,0,10*ROW('Sanitation Data'!E32))="","",OFFSET('Sanitation Data'!$E$28,0,10*ROW('Sanitation Data'!E32)))</f>
        <v/>
      </c>
      <c r="CQ38" s="367" t="str">
        <f ca="1">+IF(OFFSET('Sanitation Data'!$E$29,0,10*ROW('Sanitation Data'!E32))="","",OFFSET('Sanitation Data'!$E$29,0,10*ROW('Sanitation Data'!E32)))</f>
        <v/>
      </c>
      <c r="CR38" s="367" t="str">
        <f ca="1">+IF(OFFSET('Sanitation Data'!$E$30,0,10*ROW('Sanitation Data'!E32))="","",OFFSET('Sanitation Data'!$E$30,0,10*ROW('Sanitation Data'!E32)))</f>
        <v/>
      </c>
      <c r="CS38" s="367" t="str">
        <f ca="1">+IF(OFFSET('Sanitation Data'!$E$31,0,10*ROW('Sanitation Data'!E32))="","",OFFSET('Sanitation Data'!$E$31,0,10*ROW('Sanitation Data'!E32)))</f>
        <v/>
      </c>
      <c r="CT38" s="367" t="str">
        <f ca="1">+IF(OFFSET('Sanitation Data'!$E$32,0,10*ROW('Sanitation Data'!E32))="","",OFFSET('Sanitation Data'!$E$32,0,10*ROW('Sanitation Data'!E32)))</f>
        <v/>
      </c>
      <c r="CU38" s="367" t="str">
        <f ca="1">+IF(OFFSET('Sanitation Data'!$F$28,0,10*ROW('Sanitation Data'!F32))="","",OFFSET('Sanitation Data'!$F$28,0,10*ROW('Sanitation Data'!F32)))</f>
        <v/>
      </c>
      <c r="CV38" s="367" t="str">
        <f ca="1">+IF(OFFSET('Sanitation Data'!$F$29,0,10*ROW('Sanitation Data'!F32))="","",OFFSET('Sanitation Data'!$F$29,0,10*ROW('Sanitation Data'!F32)))</f>
        <v/>
      </c>
      <c r="CW38" s="367" t="str">
        <f ca="1">+IF(OFFSET('Sanitation Data'!$F$30,0,10*ROW('Sanitation Data'!F32))="","",OFFSET('Sanitation Data'!$F$30,0,10*ROW('Sanitation Data'!F32)))</f>
        <v/>
      </c>
      <c r="CX38" s="367" t="str">
        <f ca="1">+IF(OFFSET('Sanitation Data'!$F$31,0,10*ROW('Sanitation Data'!F32))="","",OFFSET('Sanitation Data'!$F$31,0,10*ROW('Sanitation Data'!F32)))</f>
        <v/>
      </c>
      <c r="CY38" s="367" t="str">
        <f ca="1">+IF(OFFSET('Sanitation Data'!$F$32,0,10*ROW('Sanitation Data'!F32))="","",OFFSET('Sanitation Data'!$F$32,0,10*ROW('Sanitation Data'!F32)))</f>
        <v/>
      </c>
      <c r="CZ38" s="367" t="str">
        <f ca="1">+IF(OFFSET('Sanitation Data'!$G$28,0,10*ROW('Sanitation Data'!G32))="","",OFFSET('Sanitation Data'!$G$28,0,10*ROW('Sanitation Data'!G32)))</f>
        <v/>
      </c>
      <c r="DA38" s="367" t="str">
        <f ca="1">+IF(OFFSET('Sanitation Data'!$G$29,0,10*ROW('Sanitation Data'!G32))="","",OFFSET('Sanitation Data'!$G$29,0,10*ROW('Sanitation Data'!G32)))</f>
        <v/>
      </c>
      <c r="DB38" s="367" t="str">
        <f ca="1">+IF(OFFSET('Sanitation Data'!$G$30,0,10*ROW('Sanitation Data'!G32))="","",OFFSET('Sanitation Data'!$G$30,0,10*ROW('Sanitation Data'!G32)))</f>
        <v/>
      </c>
      <c r="DC38" s="367" t="str">
        <f ca="1">+IF(OFFSET('Sanitation Data'!$G$31,0,10*ROW('Sanitation Data'!G32))="","",OFFSET('Sanitation Data'!$G$31,0,10*ROW('Sanitation Data'!G32)))</f>
        <v/>
      </c>
      <c r="DD38" s="367" t="str">
        <f ca="1">+IF(OFFSET('Sanitation Data'!$G$32,0,10*ROW('Sanitation Data'!G32))="","",OFFSET('Sanitation Data'!$G$32,0,10*ROW('Sanitation Data'!G32)))</f>
        <v/>
      </c>
      <c r="DE38" s="367" t="str">
        <f ca="1">+IF(OFFSET('Sanitation Data'!$H$28,0,10*ROW('Sanitation Data'!H32))="","",OFFSET('Sanitation Data'!$H$28,0,10*ROW('Sanitation Data'!H32)))</f>
        <v/>
      </c>
      <c r="DF38" s="367" t="str">
        <f ca="1">+IF(OFFSET('Sanitation Data'!$H$29,0,10*ROW('Sanitation Data'!H32))="","",OFFSET('Sanitation Data'!$H$29,0,10*ROW('Sanitation Data'!H32)))</f>
        <v/>
      </c>
      <c r="DG38" s="367" t="str">
        <f ca="1">+IF(OFFSET('Sanitation Data'!$H$30,0,10*ROW('Sanitation Data'!H32))="","",OFFSET('Sanitation Data'!$H$30,0,10*ROW('Sanitation Data'!H32)))</f>
        <v/>
      </c>
      <c r="DH38" s="367" t="str">
        <f ca="1">+IF(OFFSET('Sanitation Data'!$H$31,0,10*ROW('Sanitation Data'!H32))="","",OFFSET('Sanitation Data'!$H$31,0,10*ROW('Sanitation Data'!H32)))</f>
        <v/>
      </c>
      <c r="DI38" s="367" t="str">
        <f ca="1">+IF(OFFSET('Sanitation Data'!$H$32,0,10*ROW('Sanitation Data'!H32))="","",OFFSET('Sanitation Data'!$H$32,0,10*ROW('Sanitation Data'!H32)))</f>
        <v/>
      </c>
      <c r="DJ38" s="367" t="str">
        <f ca="1">+IF(OFFSET('Sanitation Data'!$I$28,0,10*ROW('Sanitation Data'!I32))="","",OFFSET('Sanitation Data'!$I$28,0,10*ROW('Sanitation Data'!I32)))</f>
        <v/>
      </c>
      <c r="DK38" s="367" t="str">
        <f ca="1">+IF(OFFSET('Sanitation Data'!$I$29,0,10*ROW('Sanitation Data'!I32))="","",OFFSET('Sanitation Data'!$I$29,0,10*ROW('Sanitation Data'!I32)))</f>
        <v/>
      </c>
      <c r="DL38" s="367" t="str">
        <f ca="1">+IF(OFFSET('Sanitation Data'!$I$30,0,10*ROW('Sanitation Data'!I32))="","",OFFSET('Sanitation Data'!$I$30,0,10*ROW('Sanitation Data'!I32)))</f>
        <v/>
      </c>
      <c r="DM38" s="367" t="str">
        <f ca="1">+IF(OFFSET('Sanitation Data'!$I$31,0,10*ROW('Sanitation Data'!I32))="","",OFFSET('Sanitation Data'!$I$31,0,10*ROW('Sanitation Data'!I32)))</f>
        <v/>
      </c>
      <c r="DN38" s="367" t="str">
        <f ca="1">+IF(OFFSET('Sanitation Data'!$I$32,0,10*ROW('Sanitation Data'!I32))="","",OFFSET('Sanitation Data'!$I$32,0,10*ROW('Sanitation Data'!I32)))</f>
        <v/>
      </c>
      <c r="DO38" s="367" t="str">
        <f ca="1">+IF(OFFSET('Hygiene Data'!$D$11,0,10*ROW('Hygiene Data'!D32))="","",OFFSET('Hygiene Data'!$D$11,0,10*ROW('Hygiene Data'!D32)))</f>
        <v/>
      </c>
      <c r="DP38" s="367" t="str">
        <f ca="1">+IF(OFFSET('Hygiene Data'!$D$12,0,10*ROW('Hygiene Data'!D32))="","",OFFSET('Hygiene Data'!$D$12,0,10*ROW('Hygiene Data'!D32)))</f>
        <v/>
      </c>
      <c r="DQ38" s="367" t="str">
        <f ca="1">+IF(OFFSET('Hygiene Data'!$D$13,0,10*ROW('Hygiene Data'!D32))="","",OFFSET('Hygiene Data'!$D$13,0,10*ROW('Hygiene Data'!D32)))</f>
        <v/>
      </c>
      <c r="DR38" s="367" t="str">
        <f ca="1">+IF(OFFSET('Hygiene Data'!$E$11,0,10*ROW('Hygiene Data'!E32))="","",OFFSET('Hygiene Data'!$E$11,0,10*ROW('Hygiene Data'!E32)))</f>
        <v/>
      </c>
      <c r="DS38" s="367" t="str">
        <f ca="1">+IF(OFFSET('Hygiene Data'!$E$12,0,10*ROW('Hygiene Data'!E32))="","",OFFSET('Hygiene Data'!$E$12,0,10*ROW('Hygiene Data'!E32)))</f>
        <v/>
      </c>
      <c r="DT38" s="367" t="str">
        <f ca="1">+IF(OFFSET('Hygiene Data'!$E$13,0,10*ROW('Hygiene Data'!E32))="","",OFFSET('Hygiene Data'!$E$13,0,10*ROW('Hygiene Data'!E32)))</f>
        <v/>
      </c>
      <c r="DU38" s="367" t="str">
        <f ca="1">+IF(OFFSET('Hygiene Data'!$F$11,0,10*ROW('Hygiene Data'!F32))="","",OFFSET('Hygiene Data'!$F$11,0,10*ROW('Hygiene Data'!F32)))</f>
        <v/>
      </c>
      <c r="DV38" s="367" t="str">
        <f ca="1">+IF(OFFSET('Hygiene Data'!$F$12,0,10*ROW('Hygiene Data'!F32))="","",OFFSET('Hygiene Data'!$F$12,0,10*ROW('Hygiene Data'!F32)))</f>
        <v/>
      </c>
      <c r="DW38" s="367" t="str">
        <f ca="1">+IF(OFFSET('Hygiene Data'!$F$13,0,10*ROW('Hygiene Data'!F32))="","",OFFSET('Hygiene Data'!$F$13,0,10*ROW('Hygiene Data'!F32)))</f>
        <v/>
      </c>
      <c r="DX38" s="367" t="str">
        <f ca="1">+IF(OFFSET('Hygiene Data'!$G$11,0,10*ROW('Hygiene Data'!G32))="","",OFFSET('Hygiene Data'!$G$11,0,10*ROW('Hygiene Data'!G32)))</f>
        <v/>
      </c>
      <c r="DY38" s="367" t="str">
        <f ca="1">+IF(OFFSET('Hygiene Data'!$G$12,0,10*ROW('Hygiene Data'!G32))="","",OFFSET('Hygiene Data'!$G$12,0,10*ROW('Hygiene Data'!G32)))</f>
        <v/>
      </c>
      <c r="DZ38" s="367" t="str">
        <f ca="1">+IF(OFFSET('Hygiene Data'!$G$13,0,10*ROW('Hygiene Data'!G32))="","",OFFSET('Hygiene Data'!$G$13,0,10*ROW('Hygiene Data'!G32)))</f>
        <v/>
      </c>
      <c r="EA38" s="367" t="str">
        <f ca="1">+IF(OFFSET('Hygiene Data'!$H$11,0,10*ROW('Hygiene Data'!H32))="","",OFFSET('Hygiene Data'!$H$11,0,10*ROW('Hygiene Data'!H32)))</f>
        <v/>
      </c>
      <c r="EB38" s="367" t="str">
        <f ca="1">+IF(OFFSET('Hygiene Data'!$H$12,0,10*ROW('Hygiene Data'!H32))="","",OFFSET('Hygiene Data'!$H$12,0,10*ROW('Hygiene Data'!H32)))</f>
        <v/>
      </c>
      <c r="EC38" s="367" t="str">
        <f ca="1">+IF(OFFSET('Hygiene Data'!$H$13,0,10*ROW('Hygiene Data'!H32))="","",OFFSET('Hygiene Data'!$H$13,0,10*ROW('Hygiene Data'!H32)))</f>
        <v/>
      </c>
      <c r="ED38" s="367" t="str">
        <f ca="1">+IF(OFFSET('Hygiene Data'!$I$11,0,10*ROW('Hygiene Data'!I32))="","",OFFSET('Hygiene Data'!$I$11,0,10*ROW('Hygiene Data'!I32)))</f>
        <v/>
      </c>
      <c r="EE38" s="367" t="str">
        <f ca="1">+IF(OFFSET('Hygiene Data'!$I$12,0,10*ROW('Hygiene Data'!I32))="","",OFFSET('Hygiene Data'!$I$12,0,10*ROW('Hygiene Data'!I32)))</f>
        <v/>
      </c>
      <c r="EF38" s="367" t="str">
        <f ca="1">+IF(OFFSET('Hygiene Data'!$I$13,0,10*ROW('Hygiene Data'!I32))="","",OFFSET('Hygiene Data'!$I$13,0,10*ROW('Hygiene Data'!I32)))</f>
        <v/>
      </c>
    </row>
    <row r="39" spans="1:136" x14ac:dyDescent="0.25">
      <c r="A39" s="476" t="str">
        <f ca="1">+IF(OFFSET('Water Data'!$B$2,0,10*ROW('Water Data'!E33))="","",OFFSET('Water Data'!$B$2,0,10*ROW('Water Data'!E33)))</f>
        <v/>
      </c>
      <c r="B39" s="476"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3" t="str">
        <f t="shared" ca="1" si="0"/>
        <v/>
      </c>
      <c r="D39" s="504"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4"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4"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4"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4"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4"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4"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4"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4"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4"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4"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4"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4"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4"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4"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4"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4"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4"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5"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5"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5"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5"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5"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5"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5"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5"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5"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5"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5"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5"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5"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5"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5"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5"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5"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5"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5"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5"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5"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5"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5"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5"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5"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5"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5"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5"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5"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5"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6"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2"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6"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6"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6"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6"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6"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6"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6"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6"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6"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6"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6"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6"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6"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6"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6"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6"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7" t="str">
        <f ca="1">+IF(OFFSET('Water Data'!$D$27,0,10*ROW('Water Data'!D33))="","",OFFSET('Water Data'!$D$27,0,10*ROW('Water Data'!D33)))</f>
        <v/>
      </c>
      <c r="BT39" s="367" t="str">
        <f ca="1">+IF(OFFSET('Water Data'!$D$28,0,10*ROW('Water Data'!D33))="","",OFFSET('Water Data'!$D$28,0,10*ROW('Water Data'!D33)))</f>
        <v/>
      </c>
      <c r="BU39" s="367" t="str">
        <f ca="1">+IF(OFFSET('Water Data'!$D$29,0,10*ROW('Water Data'!D33))="","",OFFSET('Water Data'!$D$29,0,10*ROW('Water Data'!D33)))</f>
        <v/>
      </c>
      <c r="BV39" s="367" t="str">
        <f ca="1">+IF(OFFSET('Water Data'!$E$27,0,10*ROW('Water Data'!E33))="","",OFFSET('Water Data'!$E$27,0,10*ROW('Water Data'!E33)))</f>
        <v/>
      </c>
      <c r="BW39" s="367" t="str">
        <f ca="1">+IF(OFFSET('Water Data'!$E$28,0,10*ROW('Water Data'!E33))="","",OFFSET('Water Data'!$E$28,0,10*ROW('Water Data'!E33)))</f>
        <v/>
      </c>
      <c r="BX39" s="367" t="str">
        <f ca="1">+IF(OFFSET('Water Data'!$E$29,0,10*ROW('Water Data'!E33))="","",OFFSET('Water Data'!$E$29,0,10*ROW('Water Data'!E33)))</f>
        <v/>
      </c>
      <c r="BY39" s="367" t="str">
        <f ca="1">+IF(OFFSET('Water Data'!$F$27,0,10*ROW('Water Data'!F33))="","",OFFSET('Water Data'!$F$27,0,10*ROW('Water Data'!F33)))</f>
        <v/>
      </c>
      <c r="BZ39" s="367" t="str">
        <f ca="1">+IF(OFFSET('Water Data'!$F$28,0,10*ROW('Water Data'!F33))="","",OFFSET('Water Data'!$F$28,0,10*ROW('Water Data'!F33)))</f>
        <v/>
      </c>
      <c r="CA39" s="367" t="str">
        <f ca="1">+IF(OFFSET('Water Data'!$F$29,0,10*ROW('Water Data'!F33))="","",OFFSET('Water Data'!$F$29,0,10*ROW('Water Data'!F33)))</f>
        <v/>
      </c>
      <c r="CB39" s="367" t="str">
        <f ca="1">+IF(OFFSET('Water Data'!$G$27,0,10*ROW('Water Data'!G33))="","",OFFSET('Water Data'!$G$27,0,10*ROW('Water Data'!G33)))</f>
        <v/>
      </c>
      <c r="CC39" s="367" t="str">
        <f ca="1">+IF(OFFSET('Water Data'!$G$28,0,10*ROW('Water Data'!G33))="","",OFFSET('Water Data'!$G$28,0,10*ROW('Water Data'!G33)))</f>
        <v/>
      </c>
      <c r="CD39" s="367" t="str">
        <f ca="1">+IF(OFFSET('Water Data'!$G$29,0,10*ROW('Water Data'!G33))="","",OFFSET('Water Data'!$G$29,0,10*ROW('Water Data'!G33)))</f>
        <v/>
      </c>
      <c r="CE39" s="367" t="str">
        <f ca="1">+IF(OFFSET('Water Data'!$H$27,0,10*ROW('Water Data'!H33))="","",OFFSET('Water Data'!$H$27,0,10*ROW('Water Data'!H33)))</f>
        <v/>
      </c>
      <c r="CF39" s="367" t="str">
        <f ca="1">+IF(OFFSET('Water Data'!$H$28,0,10*ROW('Water Data'!H33))="","",OFFSET('Water Data'!$H$28,0,10*ROW('Water Data'!H33)))</f>
        <v/>
      </c>
      <c r="CG39" s="367" t="str">
        <f ca="1">+IF(OFFSET('Water Data'!$H$29,0,10*ROW('Water Data'!H33))="","",OFFSET('Water Data'!$H$29,0,10*ROW('Water Data'!H33)))</f>
        <v/>
      </c>
      <c r="CH39" s="367" t="str">
        <f ca="1">+IF(OFFSET('Water Data'!$I$27,0,10*ROW('Water Data'!I33))="","",OFFSET('Water Data'!$I$27,0,10*ROW('Water Data'!I33)))</f>
        <v/>
      </c>
      <c r="CI39" s="367" t="str">
        <f ca="1">+IF(OFFSET('Water Data'!$I$28,0,10*ROW('Water Data'!I33))="","",OFFSET('Water Data'!$I$28,0,10*ROW('Water Data'!I33)))</f>
        <v/>
      </c>
      <c r="CJ39" s="367" t="str">
        <f ca="1">+IF(OFFSET('Water Data'!$I$29,0,10*ROW('Water Data'!I33))="","",OFFSET('Water Data'!$I$29,0,10*ROW('Water Data'!I33)))</f>
        <v/>
      </c>
      <c r="CK39" s="367" t="str">
        <f ca="1">+IF(OFFSET('Sanitation Data'!$D$28,0,10*ROW('Sanitation Data'!D33))="","",OFFSET('Sanitation Data'!$D$28,0,10*ROW('Sanitation Data'!D33)))</f>
        <v/>
      </c>
      <c r="CL39" s="367" t="str">
        <f ca="1">+IF(OFFSET('Sanitation Data'!$D$29,0,10*ROW('Sanitation Data'!D33))="","",OFFSET('Sanitation Data'!$D$29,0,10*ROW('Sanitation Data'!D33)))</f>
        <v/>
      </c>
      <c r="CM39" s="367" t="str">
        <f ca="1">+IF(OFFSET('Sanitation Data'!$D$30,0,10*ROW('Sanitation Data'!D33))="","",OFFSET('Sanitation Data'!$D$30,0,10*ROW('Sanitation Data'!D33)))</f>
        <v/>
      </c>
      <c r="CN39" s="367" t="str">
        <f ca="1">+IF(OFFSET('Sanitation Data'!$D$31,0,10*ROW('Sanitation Data'!D33))="","",OFFSET('Sanitation Data'!$D$31,0,10*ROW('Sanitation Data'!D33)))</f>
        <v/>
      </c>
      <c r="CO39" s="367" t="str">
        <f ca="1">+IF(OFFSET('Sanitation Data'!$D$32,0,10*ROW('Sanitation Data'!D33))="","",OFFSET('Sanitation Data'!$D$32,0,10*ROW('Sanitation Data'!D33)))</f>
        <v/>
      </c>
      <c r="CP39" s="367" t="str">
        <f ca="1">+IF(OFFSET('Sanitation Data'!$E$28,0,10*ROW('Sanitation Data'!E33))="","",OFFSET('Sanitation Data'!$E$28,0,10*ROW('Sanitation Data'!E33)))</f>
        <v/>
      </c>
      <c r="CQ39" s="367" t="str">
        <f ca="1">+IF(OFFSET('Sanitation Data'!$E$29,0,10*ROW('Sanitation Data'!E33))="","",OFFSET('Sanitation Data'!$E$29,0,10*ROW('Sanitation Data'!E33)))</f>
        <v/>
      </c>
      <c r="CR39" s="367" t="str">
        <f ca="1">+IF(OFFSET('Sanitation Data'!$E$30,0,10*ROW('Sanitation Data'!E33))="","",OFFSET('Sanitation Data'!$E$30,0,10*ROW('Sanitation Data'!E33)))</f>
        <v/>
      </c>
      <c r="CS39" s="367" t="str">
        <f ca="1">+IF(OFFSET('Sanitation Data'!$E$31,0,10*ROW('Sanitation Data'!E33))="","",OFFSET('Sanitation Data'!$E$31,0,10*ROW('Sanitation Data'!E33)))</f>
        <v/>
      </c>
      <c r="CT39" s="367" t="str">
        <f ca="1">+IF(OFFSET('Sanitation Data'!$E$32,0,10*ROW('Sanitation Data'!E33))="","",OFFSET('Sanitation Data'!$E$32,0,10*ROW('Sanitation Data'!E33)))</f>
        <v/>
      </c>
      <c r="CU39" s="367" t="str">
        <f ca="1">+IF(OFFSET('Sanitation Data'!$F$28,0,10*ROW('Sanitation Data'!F33))="","",OFFSET('Sanitation Data'!$F$28,0,10*ROW('Sanitation Data'!F33)))</f>
        <v/>
      </c>
      <c r="CV39" s="367" t="str">
        <f ca="1">+IF(OFFSET('Sanitation Data'!$F$29,0,10*ROW('Sanitation Data'!F33))="","",OFFSET('Sanitation Data'!$F$29,0,10*ROW('Sanitation Data'!F33)))</f>
        <v/>
      </c>
      <c r="CW39" s="367" t="str">
        <f ca="1">+IF(OFFSET('Sanitation Data'!$F$30,0,10*ROW('Sanitation Data'!F33))="","",OFFSET('Sanitation Data'!$F$30,0,10*ROW('Sanitation Data'!F33)))</f>
        <v/>
      </c>
      <c r="CX39" s="367" t="str">
        <f ca="1">+IF(OFFSET('Sanitation Data'!$F$31,0,10*ROW('Sanitation Data'!F33))="","",OFFSET('Sanitation Data'!$F$31,0,10*ROW('Sanitation Data'!F33)))</f>
        <v/>
      </c>
      <c r="CY39" s="367" t="str">
        <f ca="1">+IF(OFFSET('Sanitation Data'!$F$32,0,10*ROW('Sanitation Data'!F33))="","",OFFSET('Sanitation Data'!$F$32,0,10*ROW('Sanitation Data'!F33)))</f>
        <v/>
      </c>
      <c r="CZ39" s="367" t="str">
        <f ca="1">+IF(OFFSET('Sanitation Data'!$G$28,0,10*ROW('Sanitation Data'!G33))="","",OFFSET('Sanitation Data'!$G$28,0,10*ROW('Sanitation Data'!G33)))</f>
        <v/>
      </c>
      <c r="DA39" s="367" t="str">
        <f ca="1">+IF(OFFSET('Sanitation Data'!$G$29,0,10*ROW('Sanitation Data'!G33))="","",OFFSET('Sanitation Data'!$G$29,0,10*ROW('Sanitation Data'!G33)))</f>
        <v/>
      </c>
      <c r="DB39" s="367" t="str">
        <f ca="1">+IF(OFFSET('Sanitation Data'!$G$30,0,10*ROW('Sanitation Data'!G33))="","",OFFSET('Sanitation Data'!$G$30,0,10*ROW('Sanitation Data'!G33)))</f>
        <v/>
      </c>
      <c r="DC39" s="367" t="str">
        <f ca="1">+IF(OFFSET('Sanitation Data'!$G$31,0,10*ROW('Sanitation Data'!G33))="","",OFFSET('Sanitation Data'!$G$31,0,10*ROW('Sanitation Data'!G33)))</f>
        <v/>
      </c>
      <c r="DD39" s="367" t="str">
        <f ca="1">+IF(OFFSET('Sanitation Data'!$G$32,0,10*ROW('Sanitation Data'!G33))="","",OFFSET('Sanitation Data'!$G$32,0,10*ROW('Sanitation Data'!G33)))</f>
        <v/>
      </c>
      <c r="DE39" s="367" t="str">
        <f ca="1">+IF(OFFSET('Sanitation Data'!$H$28,0,10*ROW('Sanitation Data'!H33))="","",OFFSET('Sanitation Data'!$H$28,0,10*ROW('Sanitation Data'!H33)))</f>
        <v/>
      </c>
      <c r="DF39" s="367" t="str">
        <f ca="1">+IF(OFFSET('Sanitation Data'!$H$29,0,10*ROW('Sanitation Data'!H33))="","",OFFSET('Sanitation Data'!$H$29,0,10*ROW('Sanitation Data'!H33)))</f>
        <v/>
      </c>
      <c r="DG39" s="367" t="str">
        <f ca="1">+IF(OFFSET('Sanitation Data'!$H$30,0,10*ROW('Sanitation Data'!H33))="","",OFFSET('Sanitation Data'!$H$30,0,10*ROW('Sanitation Data'!H33)))</f>
        <v/>
      </c>
      <c r="DH39" s="367" t="str">
        <f ca="1">+IF(OFFSET('Sanitation Data'!$H$31,0,10*ROW('Sanitation Data'!H33))="","",OFFSET('Sanitation Data'!$H$31,0,10*ROW('Sanitation Data'!H33)))</f>
        <v/>
      </c>
      <c r="DI39" s="367" t="str">
        <f ca="1">+IF(OFFSET('Sanitation Data'!$H$32,0,10*ROW('Sanitation Data'!H33))="","",OFFSET('Sanitation Data'!$H$32,0,10*ROW('Sanitation Data'!H33)))</f>
        <v/>
      </c>
      <c r="DJ39" s="367" t="str">
        <f ca="1">+IF(OFFSET('Sanitation Data'!$I$28,0,10*ROW('Sanitation Data'!I33))="","",OFFSET('Sanitation Data'!$I$28,0,10*ROW('Sanitation Data'!I33)))</f>
        <v/>
      </c>
      <c r="DK39" s="367" t="str">
        <f ca="1">+IF(OFFSET('Sanitation Data'!$I$29,0,10*ROW('Sanitation Data'!I33))="","",OFFSET('Sanitation Data'!$I$29,0,10*ROW('Sanitation Data'!I33)))</f>
        <v/>
      </c>
      <c r="DL39" s="367" t="str">
        <f ca="1">+IF(OFFSET('Sanitation Data'!$I$30,0,10*ROW('Sanitation Data'!I33))="","",OFFSET('Sanitation Data'!$I$30,0,10*ROW('Sanitation Data'!I33)))</f>
        <v/>
      </c>
      <c r="DM39" s="367" t="str">
        <f ca="1">+IF(OFFSET('Sanitation Data'!$I$31,0,10*ROW('Sanitation Data'!I33))="","",OFFSET('Sanitation Data'!$I$31,0,10*ROW('Sanitation Data'!I33)))</f>
        <v/>
      </c>
      <c r="DN39" s="367" t="str">
        <f ca="1">+IF(OFFSET('Sanitation Data'!$I$32,0,10*ROW('Sanitation Data'!I33))="","",OFFSET('Sanitation Data'!$I$32,0,10*ROW('Sanitation Data'!I33)))</f>
        <v/>
      </c>
      <c r="DO39" s="367" t="str">
        <f ca="1">+IF(OFFSET('Hygiene Data'!$D$11,0,10*ROW('Hygiene Data'!D33))="","",OFFSET('Hygiene Data'!$D$11,0,10*ROW('Hygiene Data'!D33)))</f>
        <v/>
      </c>
      <c r="DP39" s="367" t="str">
        <f ca="1">+IF(OFFSET('Hygiene Data'!$D$12,0,10*ROW('Hygiene Data'!D33))="","",OFFSET('Hygiene Data'!$D$12,0,10*ROW('Hygiene Data'!D33)))</f>
        <v/>
      </c>
      <c r="DQ39" s="367" t="str">
        <f ca="1">+IF(OFFSET('Hygiene Data'!$D$13,0,10*ROW('Hygiene Data'!D33))="","",OFFSET('Hygiene Data'!$D$13,0,10*ROW('Hygiene Data'!D33)))</f>
        <v/>
      </c>
      <c r="DR39" s="367" t="str">
        <f ca="1">+IF(OFFSET('Hygiene Data'!$E$11,0,10*ROW('Hygiene Data'!E33))="","",OFFSET('Hygiene Data'!$E$11,0,10*ROW('Hygiene Data'!E33)))</f>
        <v/>
      </c>
      <c r="DS39" s="367" t="str">
        <f ca="1">+IF(OFFSET('Hygiene Data'!$E$12,0,10*ROW('Hygiene Data'!E33))="","",OFFSET('Hygiene Data'!$E$12,0,10*ROW('Hygiene Data'!E33)))</f>
        <v/>
      </c>
      <c r="DT39" s="367" t="str">
        <f ca="1">+IF(OFFSET('Hygiene Data'!$E$13,0,10*ROW('Hygiene Data'!E33))="","",OFFSET('Hygiene Data'!$E$13,0,10*ROW('Hygiene Data'!E33)))</f>
        <v/>
      </c>
      <c r="DU39" s="367" t="str">
        <f ca="1">+IF(OFFSET('Hygiene Data'!$F$11,0,10*ROW('Hygiene Data'!F33))="","",OFFSET('Hygiene Data'!$F$11,0,10*ROW('Hygiene Data'!F33)))</f>
        <v/>
      </c>
      <c r="DV39" s="367" t="str">
        <f ca="1">+IF(OFFSET('Hygiene Data'!$F$12,0,10*ROW('Hygiene Data'!F33))="","",OFFSET('Hygiene Data'!$F$12,0,10*ROW('Hygiene Data'!F33)))</f>
        <v/>
      </c>
      <c r="DW39" s="367" t="str">
        <f ca="1">+IF(OFFSET('Hygiene Data'!$F$13,0,10*ROW('Hygiene Data'!F33))="","",OFFSET('Hygiene Data'!$F$13,0,10*ROW('Hygiene Data'!F33)))</f>
        <v/>
      </c>
      <c r="DX39" s="367" t="str">
        <f ca="1">+IF(OFFSET('Hygiene Data'!$G$11,0,10*ROW('Hygiene Data'!G33))="","",OFFSET('Hygiene Data'!$G$11,0,10*ROW('Hygiene Data'!G33)))</f>
        <v/>
      </c>
      <c r="DY39" s="367" t="str">
        <f ca="1">+IF(OFFSET('Hygiene Data'!$G$12,0,10*ROW('Hygiene Data'!G33))="","",OFFSET('Hygiene Data'!$G$12,0,10*ROW('Hygiene Data'!G33)))</f>
        <v/>
      </c>
      <c r="DZ39" s="367" t="str">
        <f ca="1">+IF(OFFSET('Hygiene Data'!$G$13,0,10*ROW('Hygiene Data'!G33))="","",OFFSET('Hygiene Data'!$G$13,0,10*ROW('Hygiene Data'!G33)))</f>
        <v/>
      </c>
      <c r="EA39" s="367" t="str">
        <f ca="1">+IF(OFFSET('Hygiene Data'!$H$11,0,10*ROW('Hygiene Data'!H33))="","",OFFSET('Hygiene Data'!$H$11,0,10*ROW('Hygiene Data'!H33)))</f>
        <v/>
      </c>
      <c r="EB39" s="367" t="str">
        <f ca="1">+IF(OFFSET('Hygiene Data'!$H$12,0,10*ROW('Hygiene Data'!H33))="","",OFFSET('Hygiene Data'!$H$12,0,10*ROW('Hygiene Data'!H33)))</f>
        <v/>
      </c>
      <c r="EC39" s="367" t="str">
        <f ca="1">+IF(OFFSET('Hygiene Data'!$H$13,0,10*ROW('Hygiene Data'!H33))="","",OFFSET('Hygiene Data'!$H$13,0,10*ROW('Hygiene Data'!H33)))</f>
        <v/>
      </c>
      <c r="ED39" s="367" t="str">
        <f ca="1">+IF(OFFSET('Hygiene Data'!$I$11,0,10*ROW('Hygiene Data'!I33))="","",OFFSET('Hygiene Data'!$I$11,0,10*ROW('Hygiene Data'!I33)))</f>
        <v/>
      </c>
      <c r="EE39" s="367" t="str">
        <f ca="1">+IF(OFFSET('Hygiene Data'!$I$12,0,10*ROW('Hygiene Data'!I33))="","",OFFSET('Hygiene Data'!$I$12,0,10*ROW('Hygiene Data'!I33)))</f>
        <v/>
      </c>
      <c r="EF39" s="367" t="str">
        <f ca="1">+IF(OFFSET('Hygiene Data'!$I$13,0,10*ROW('Hygiene Data'!I33))="","",OFFSET('Hygiene Data'!$I$13,0,10*ROW('Hygiene Data'!I33)))</f>
        <v/>
      </c>
    </row>
    <row r="40" spans="1:136" x14ac:dyDescent="0.25">
      <c r="A40" s="476" t="str">
        <f ca="1">+IF(OFFSET('Water Data'!$B$2,0,10*ROW('Water Data'!E34))="","",OFFSET('Water Data'!$B$2,0,10*ROW('Water Data'!E34)))</f>
        <v/>
      </c>
      <c r="B40" s="476"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3" t="str">
        <f t="shared" ca="1" si="0"/>
        <v/>
      </c>
      <c r="D40" s="504"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4"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4"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4"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4"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4"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4"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4"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4"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4"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4"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4"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4"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4"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4"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4"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4"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4"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5"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5"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5"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5"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5"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5"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5"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5"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5"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5"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5"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5"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5"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5"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5"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5"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5"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5"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5"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5"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5"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5"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5"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5"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5"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5"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5"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5"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5"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5"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6"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2"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6"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6"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6"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6"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6"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6"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6"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6"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6"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6"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6"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6"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6"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6"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6"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6"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7" t="str">
        <f ca="1">+IF(OFFSET('Water Data'!$D$27,0,10*ROW('Water Data'!D34))="","",OFFSET('Water Data'!$D$27,0,10*ROW('Water Data'!D34)))</f>
        <v/>
      </c>
      <c r="BT40" s="367" t="str">
        <f ca="1">+IF(OFFSET('Water Data'!$D$28,0,10*ROW('Water Data'!D34))="","",OFFSET('Water Data'!$D$28,0,10*ROW('Water Data'!D34)))</f>
        <v/>
      </c>
      <c r="BU40" s="367" t="str">
        <f ca="1">+IF(OFFSET('Water Data'!$D$29,0,10*ROW('Water Data'!D34))="","",OFFSET('Water Data'!$D$29,0,10*ROW('Water Data'!D34)))</f>
        <v/>
      </c>
      <c r="BV40" s="367" t="str">
        <f ca="1">+IF(OFFSET('Water Data'!$E$27,0,10*ROW('Water Data'!E34))="","",OFFSET('Water Data'!$E$27,0,10*ROW('Water Data'!E34)))</f>
        <v/>
      </c>
      <c r="BW40" s="367" t="str">
        <f ca="1">+IF(OFFSET('Water Data'!$E$28,0,10*ROW('Water Data'!E34))="","",OFFSET('Water Data'!$E$28,0,10*ROW('Water Data'!E34)))</f>
        <v/>
      </c>
      <c r="BX40" s="367" t="str">
        <f ca="1">+IF(OFFSET('Water Data'!$E$29,0,10*ROW('Water Data'!E34))="","",OFFSET('Water Data'!$E$29,0,10*ROW('Water Data'!E34)))</f>
        <v/>
      </c>
      <c r="BY40" s="367" t="str">
        <f ca="1">+IF(OFFSET('Water Data'!$F$27,0,10*ROW('Water Data'!F34))="","",OFFSET('Water Data'!$F$27,0,10*ROW('Water Data'!F34)))</f>
        <v/>
      </c>
      <c r="BZ40" s="367" t="str">
        <f ca="1">+IF(OFFSET('Water Data'!$F$28,0,10*ROW('Water Data'!F34))="","",OFFSET('Water Data'!$F$28,0,10*ROW('Water Data'!F34)))</f>
        <v/>
      </c>
      <c r="CA40" s="367" t="str">
        <f ca="1">+IF(OFFSET('Water Data'!$F$29,0,10*ROW('Water Data'!F34))="","",OFFSET('Water Data'!$F$29,0,10*ROW('Water Data'!F34)))</f>
        <v/>
      </c>
      <c r="CB40" s="367" t="str">
        <f ca="1">+IF(OFFSET('Water Data'!$G$27,0,10*ROW('Water Data'!G34))="","",OFFSET('Water Data'!$G$27,0,10*ROW('Water Data'!G34)))</f>
        <v/>
      </c>
      <c r="CC40" s="367" t="str">
        <f ca="1">+IF(OFFSET('Water Data'!$G$28,0,10*ROW('Water Data'!G34))="","",OFFSET('Water Data'!$G$28,0,10*ROW('Water Data'!G34)))</f>
        <v/>
      </c>
      <c r="CD40" s="367" t="str">
        <f ca="1">+IF(OFFSET('Water Data'!$G$29,0,10*ROW('Water Data'!G34))="","",OFFSET('Water Data'!$G$29,0,10*ROW('Water Data'!G34)))</f>
        <v/>
      </c>
      <c r="CE40" s="367" t="str">
        <f ca="1">+IF(OFFSET('Water Data'!$H$27,0,10*ROW('Water Data'!H34))="","",OFFSET('Water Data'!$H$27,0,10*ROW('Water Data'!H34)))</f>
        <v/>
      </c>
      <c r="CF40" s="367" t="str">
        <f ca="1">+IF(OFFSET('Water Data'!$H$28,0,10*ROW('Water Data'!H34))="","",OFFSET('Water Data'!$H$28,0,10*ROW('Water Data'!H34)))</f>
        <v/>
      </c>
      <c r="CG40" s="367" t="str">
        <f ca="1">+IF(OFFSET('Water Data'!$H$29,0,10*ROW('Water Data'!H34))="","",OFFSET('Water Data'!$H$29,0,10*ROW('Water Data'!H34)))</f>
        <v/>
      </c>
      <c r="CH40" s="367" t="str">
        <f ca="1">+IF(OFFSET('Water Data'!$I$27,0,10*ROW('Water Data'!I34))="","",OFFSET('Water Data'!$I$27,0,10*ROW('Water Data'!I34)))</f>
        <v/>
      </c>
      <c r="CI40" s="367" t="str">
        <f ca="1">+IF(OFFSET('Water Data'!$I$28,0,10*ROW('Water Data'!I34))="","",OFFSET('Water Data'!$I$28,0,10*ROW('Water Data'!I34)))</f>
        <v/>
      </c>
      <c r="CJ40" s="367" t="str">
        <f ca="1">+IF(OFFSET('Water Data'!$I$29,0,10*ROW('Water Data'!I34))="","",OFFSET('Water Data'!$I$29,0,10*ROW('Water Data'!I34)))</f>
        <v/>
      </c>
      <c r="CK40" s="367" t="str">
        <f ca="1">+IF(OFFSET('Sanitation Data'!$D$28,0,10*ROW('Sanitation Data'!D34))="","",OFFSET('Sanitation Data'!$D$28,0,10*ROW('Sanitation Data'!D34)))</f>
        <v/>
      </c>
      <c r="CL40" s="367" t="str">
        <f ca="1">+IF(OFFSET('Sanitation Data'!$D$29,0,10*ROW('Sanitation Data'!D34))="","",OFFSET('Sanitation Data'!$D$29,0,10*ROW('Sanitation Data'!D34)))</f>
        <v/>
      </c>
      <c r="CM40" s="367" t="str">
        <f ca="1">+IF(OFFSET('Sanitation Data'!$D$30,0,10*ROW('Sanitation Data'!D34))="","",OFFSET('Sanitation Data'!$D$30,0,10*ROW('Sanitation Data'!D34)))</f>
        <v/>
      </c>
      <c r="CN40" s="367" t="str">
        <f ca="1">+IF(OFFSET('Sanitation Data'!$D$31,0,10*ROW('Sanitation Data'!D34))="","",OFFSET('Sanitation Data'!$D$31,0,10*ROW('Sanitation Data'!D34)))</f>
        <v/>
      </c>
      <c r="CO40" s="367" t="str">
        <f ca="1">+IF(OFFSET('Sanitation Data'!$D$32,0,10*ROW('Sanitation Data'!D34))="","",OFFSET('Sanitation Data'!$D$32,0,10*ROW('Sanitation Data'!D34)))</f>
        <v/>
      </c>
      <c r="CP40" s="367" t="str">
        <f ca="1">+IF(OFFSET('Sanitation Data'!$E$28,0,10*ROW('Sanitation Data'!E34))="","",OFFSET('Sanitation Data'!$E$28,0,10*ROW('Sanitation Data'!E34)))</f>
        <v/>
      </c>
      <c r="CQ40" s="367" t="str">
        <f ca="1">+IF(OFFSET('Sanitation Data'!$E$29,0,10*ROW('Sanitation Data'!E34))="","",OFFSET('Sanitation Data'!$E$29,0,10*ROW('Sanitation Data'!E34)))</f>
        <v/>
      </c>
      <c r="CR40" s="367" t="str">
        <f ca="1">+IF(OFFSET('Sanitation Data'!$E$30,0,10*ROW('Sanitation Data'!E34))="","",OFFSET('Sanitation Data'!$E$30,0,10*ROW('Sanitation Data'!E34)))</f>
        <v/>
      </c>
      <c r="CS40" s="367" t="str">
        <f ca="1">+IF(OFFSET('Sanitation Data'!$E$31,0,10*ROW('Sanitation Data'!E34))="","",OFFSET('Sanitation Data'!$E$31,0,10*ROW('Sanitation Data'!E34)))</f>
        <v/>
      </c>
      <c r="CT40" s="367" t="str">
        <f ca="1">+IF(OFFSET('Sanitation Data'!$E$32,0,10*ROW('Sanitation Data'!E34))="","",OFFSET('Sanitation Data'!$E$32,0,10*ROW('Sanitation Data'!E34)))</f>
        <v/>
      </c>
      <c r="CU40" s="367" t="str">
        <f ca="1">+IF(OFFSET('Sanitation Data'!$F$28,0,10*ROW('Sanitation Data'!F34))="","",OFFSET('Sanitation Data'!$F$28,0,10*ROW('Sanitation Data'!F34)))</f>
        <v/>
      </c>
      <c r="CV40" s="367" t="str">
        <f ca="1">+IF(OFFSET('Sanitation Data'!$F$29,0,10*ROW('Sanitation Data'!F34))="","",OFFSET('Sanitation Data'!$F$29,0,10*ROW('Sanitation Data'!F34)))</f>
        <v/>
      </c>
      <c r="CW40" s="367" t="str">
        <f ca="1">+IF(OFFSET('Sanitation Data'!$F$30,0,10*ROW('Sanitation Data'!F34))="","",OFFSET('Sanitation Data'!$F$30,0,10*ROW('Sanitation Data'!F34)))</f>
        <v/>
      </c>
      <c r="CX40" s="367" t="str">
        <f ca="1">+IF(OFFSET('Sanitation Data'!$F$31,0,10*ROW('Sanitation Data'!F34))="","",OFFSET('Sanitation Data'!$F$31,0,10*ROW('Sanitation Data'!F34)))</f>
        <v/>
      </c>
      <c r="CY40" s="367" t="str">
        <f ca="1">+IF(OFFSET('Sanitation Data'!$F$32,0,10*ROW('Sanitation Data'!F34))="","",OFFSET('Sanitation Data'!$F$32,0,10*ROW('Sanitation Data'!F34)))</f>
        <v/>
      </c>
      <c r="CZ40" s="367" t="str">
        <f ca="1">+IF(OFFSET('Sanitation Data'!$G$28,0,10*ROW('Sanitation Data'!G34))="","",OFFSET('Sanitation Data'!$G$28,0,10*ROW('Sanitation Data'!G34)))</f>
        <v/>
      </c>
      <c r="DA40" s="367" t="str">
        <f ca="1">+IF(OFFSET('Sanitation Data'!$G$29,0,10*ROW('Sanitation Data'!G34))="","",OFFSET('Sanitation Data'!$G$29,0,10*ROW('Sanitation Data'!G34)))</f>
        <v/>
      </c>
      <c r="DB40" s="367" t="str">
        <f ca="1">+IF(OFFSET('Sanitation Data'!$G$30,0,10*ROW('Sanitation Data'!G34))="","",OFFSET('Sanitation Data'!$G$30,0,10*ROW('Sanitation Data'!G34)))</f>
        <v/>
      </c>
      <c r="DC40" s="367" t="str">
        <f ca="1">+IF(OFFSET('Sanitation Data'!$G$31,0,10*ROW('Sanitation Data'!G34))="","",OFFSET('Sanitation Data'!$G$31,0,10*ROW('Sanitation Data'!G34)))</f>
        <v/>
      </c>
      <c r="DD40" s="367" t="str">
        <f ca="1">+IF(OFFSET('Sanitation Data'!$G$32,0,10*ROW('Sanitation Data'!G34))="","",OFFSET('Sanitation Data'!$G$32,0,10*ROW('Sanitation Data'!G34)))</f>
        <v/>
      </c>
      <c r="DE40" s="367" t="str">
        <f ca="1">+IF(OFFSET('Sanitation Data'!$H$28,0,10*ROW('Sanitation Data'!H34))="","",OFFSET('Sanitation Data'!$H$28,0,10*ROW('Sanitation Data'!H34)))</f>
        <v/>
      </c>
      <c r="DF40" s="367" t="str">
        <f ca="1">+IF(OFFSET('Sanitation Data'!$H$29,0,10*ROW('Sanitation Data'!H34))="","",OFFSET('Sanitation Data'!$H$29,0,10*ROW('Sanitation Data'!H34)))</f>
        <v/>
      </c>
      <c r="DG40" s="367" t="str">
        <f ca="1">+IF(OFFSET('Sanitation Data'!$H$30,0,10*ROW('Sanitation Data'!H34))="","",OFFSET('Sanitation Data'!$H$30,0,10*ROW('Sanitation Data'!H34)))</f>
        <v/>
      </c>
      <c r="DH40" s="367" t="str">
        <f ca="1">+IF(OFFSET('Sanitation Data'!$H$31,0,10*ROW('Sanitation Data'!H34))="","",OFFSET('Sanitation Data'!$H$31,0,10*ROW('Sanitation Data'!H34)))</f>
        <v/>
      </c>
      <c r="DI40" s="367" t="str">
        <f ca="1">+IF(OFFSET('Sanitation Data'!$H$32,0,10*ROW('Sanitation Data'!H34))="","",OFFSET('Sanitation Data'!$H$32,0,10*ROW('Sanitation Data'!H34)))</f>
        <v/>
      </c>
      <c r="DJ40" s="367" t="str">
        <f ca="1">+IF(OFFSET('Sanitation Data'!$I$28,0,10*ROW('Sanitation Data'!I34))="","",OFFSET('Sanitation Data'!$I$28,0,10*ROW('Sanitation Data'!I34)))</f>
        <v/>
      </c>
      <c r="DK40" s="367" t="str">
        <f ca="1">+IF(OFFSET('Sanitation Data'!$I$29,0,10*ROW('Sanitation Data'!I34))="","",OFFSET('Sanitation Data'!$I$29,0,10*ROW('Sanitation Data'!I34)))</f>
        <v/>
      </c>
      <c r="DL40" s="367" t="str">
        <f ca="1">+IF(OFFSET('Sanitation Data'!$I$30,0,10*ROW('Sanitation Data'!I34))="","",OFFSET('Sanitation Data'!$I$30,0,10*ROW('Sanitation Data'!I34)))</f>
        <v/>
      </c>
      <c r="DM40" s="367" t="str">
        <f ca="1">+IF(OFFSET('Sanitation Data'!$I$31,0,10*ROW('Sanitation Data'!I34))="","",OFFSET('Sanitation Data'!$I$31,0,10*ROW('Sanitation Data'!I34)))</f>
        <v/>
      </c>
      <c r="DN40" s="367" t="str">
        <f ca="1">+IF(OFFSET('Sanitation Data'!$I$32,0,10*ROW('Sanitation Data'!I34))="","",OFFSET('Sanitation Data'!$I$32,0,10*ROW('Sanitation Data'!I34)))</f>
        <v/>
      </c>
      <c r="DO40" s="367" t="str">
        <f ca="1">+IF(OFFSET('Hygiene Data'!$D$11,0,10*ROW('Hygiene Data'!D34))="","",OFFSET('Hygiene Data'!$D$11,0,10*ROW('Hygiene Data'!D34)))</f>
        <v/>
      </c>
      <c r="DP40" s="367" t="str">
        <f ca="1">+IF(OFFSET('Hygiene Data'!$D$12,0,10*ROW('Hygiene Data'!D34))="","",OFFSET('Hygiene Data'!$D$12,0,10*ROW('Hygiene Data'!D34)))</f>
        <v/>
      </c>
      <c r="DQ40" s="367" t="str">
        <f ca="1">+IF(OFFSET('Hygiene Data'!$D$13,0,10*ROW('Hygiene Data'!D34))="","",OFFSET('Hygiene Data'!$D$13,0,10*ROW('Hygiene Data'!D34)))</f>
        <v/>
      </c>
      <c r="DR40" s="367" t="str">
        <f ca="1">+IF(OFFSET('Hygiene Data'!$E$11,0,10*ROW('Hygiene Data'!E34))="","",OFFSET('Hygiene Data'!$E$11,0,10*ROW('Hygiene Data'!E34)))</f>
        <v/>
      </c>
      <c r="DS40" s="367" t="str">
        <f ca="1">+IF(OFFSET('Hygiene Data'!$E$12,0,10*ROW('Hygiene Data'!E34))="","",OFFSET('Hygiene Data'!$E$12,0,10*ROW('Hygiene Data'!E34)))</f>
        <v/>
      </c>
      <c r="DT40" s="367" t="str">
        <f ca="1">+IF(OFFSET('Hygiene Data'!$E$13,0,10*ROW('Hygiene Data'!E34))="","",OFFSET('Hygiene Data'!$E$13,0,10*ROW('Hygiene Data'!E34)))</f>
        <v/>
      </c>
      <c r="DU40" s="367" t="str">
        <f ca="1">+IF(OFFSET('Hygiene Data'!$F$11,0,10*ROW('Hygiene Data'!F34))="","",OFFSET('Hygiene Data'!$F$11,0,10*ROW('Hygiene Data'!F34)))</f>
        <v/>
      </c>
      <c r="DV40" s="367" t="str">
        <f ca="1">+IF(OFFSET('Hygiene Data'!$F$12,0,10*ROW('Hygiene Data'!F34))="","",OFFSET('Hygiene Data'!$F$12,0,10*ROW('Hygiene Data'!F34)))</f>
        <v/>
      </c>
      <c r="DW40" s="367" t="str">
        <f ca="1">+IF(OFFSET('Hygiene Data'!$F$13,0,10*ROW('Hygiene Data'!F34))="","",OFFSET('Hygiene Data'!$F$13,0,10*ROW('Hygiene Data'!F34)))</f>
        <v/>
      </c>
      <c r="DX40" s="367" t="str">
        <f ca="1">+IF(OFFSET('Hygiene Data'!$G$11,0,10*ROW('Hygiene Data'!G34))="","",OFFSET('Hygiene Data'!$G$11,0,10*ROW('Hygiene Data'!G34)))</f>
        <v/>
      </c>
      <c r="DY40" s="367" t="str">
        <f ca="1">+IF(OFFSET('Hygiene Data'!$G$12,0,10*ROW('Hygiene Data'!G34))="","",OFFSET('Hygiene Data'!$G$12,0,10*ROW('Hygiene Data'!G34)))</f>
        <v/>
      </c>
      <c r="DZ40" s="367" t="str">
        <f ca="1">+IF(OFFSET('Hygiene Data'!$G$13,0,10*ROW('Hygiene Data'!G34))="","",OFFSET('Hygiene Data'!$G$13,0,10*ROW('Hygiene Data'!G34)))</f>
        <v/>
      </c>
      <c r="EA40" s="367" t="str">
        <f ca="1">+IF(OFFSET('Hygiene Data'!$H$11,0,10*ROW('Hygiene Data'!H34))="","",OFFSET('Hygiene Data'!$H$11,0,10*ROW('Hygiene Data'!H34)))</f>
        <v/>
      </c>
      <c r="EB40" s="367" t="str">
        <f ca="1">+IF(OFFSET('Hygiene Data'!$H$12,0,10*ROW('Hygiene Data'!H34))="","",OFFSET('Hygiene Data'!$H$12,0,10*ROW('Hygiene Data'!H34)))</f>
        <v/>
      </c>
      <c r="EC40" s="367" t="str">
        <f ca="1">+IF(OFFSET('Hygiene Data'!$H$13,0,10*ROW('Hygiene Data'!H34))="","",OFFSET('Hygiene Data'!$H$13,0,10*ROW('Hygiene Data'!H34)))</f>
        <v/>
      </c>
      <c r="ED40" s="367" t="str">
        <f ca="1">+IF(OFFSET('Hygiene Data'!$I$11,0,10*ROW('Hygiene Data'!I34))="","",OFFSET('Hygiene Data'!$I$11,0,10*ROW('Hygiene Data'!I34)))</f>
        <v/>
      </c>
      <c r="EE40" s="367" t="str">
        <f ca="1">+IF(OFFSET('Hygiene Data'!$I$12,0,10*ROW('Hygiene Data'!I34))="","",OFFSET('Hygiene Data'!$I$12,0,10*ROW('Hygiene Data'!I34)))</f>
        <v/>
      </c>
      <c r="EF40" s="367" t="str">
        <f ca="1">+IF(OFFSET('Hygiene Data'!$I$13,0,10*ROW('Hygiene Data'!I34))="","",OFFSET('Hygiene Data'!$I$13,0,10*ROW('Hygiene Data'!I34)))</f>
        <v/>
      </c>
    </row>
    <row r="41" spans="1:136" x14ac:dyDescent="0.25">
      <c r="A41" s="476" t="str">
        <f ca="1">+IF(OFFSET('Water Data'!$B$2,0,10*ROW('Water Data'!E35))="","",OFFSET('Water Data'!$B$2,0,10*ROW('Water Data'!E35)))</f>
        <v/>
      </c>
      <c r="B41" s="476"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3" t="str">
        <f t="shared" ca="1" si="0"/>
        <v/>
      </c>
      <c r="D41" s="504"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4"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4"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4"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4"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4"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4"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4"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4"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4"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4"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4"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4"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4"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4"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4"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4"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4"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5"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5"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5"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5"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5"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5"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5"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5"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5"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5"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5"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5"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5"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5"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5"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5"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5"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5"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5"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5"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5"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5"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5"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5"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5"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5"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5"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5"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5"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5"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6"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2"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6"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6"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6"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6"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6"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6"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6"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6"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6"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6"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6"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6"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6"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6"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6"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6"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7" t="str">
        <f ca="1">+IF(OFFSET('Water Data'!$D$27,0,10*ROW('Water Data'!D35))="","",OFFSET('Water Data'!$D$27,0,10*ROW('Water Data'!D35)))</f>
        <v/>
      </c>
      <c r="BT41" s="367" t="str">
        <f ca="1">+IF(OFFSET('Water Data'!$D$28,0,10*ROW('Water Data'!D35))="","",OFFSET('Water Data'!$D$28,0,10*ROW('Water Data'!D35)))</f>
        <v/>
      </c>
      <c r="BU41" s="367" t="str">
        <f ca="1">+IF(OFFSET('Water Data'!$D$29,0,10*ROW('Water Data'!D35))="","",OFFSET('Water Data'!$D$29,0,10*ROW('Water Data'!D35)))</f>
        <v/>
      </c>
      <c r="BV41" s="367" t="str">
        <f ca="1">+IF(OFFSET('Water Data'!$E$27,0,10*ROW('Water Data'!E35))="","",OFFSET('Water Data'!$E$27,0,10*ROW('Water Data'!E35)))</f>
        <v/>
      </c>
      <c r="BW41" s="367" t="str">
        <f ca="1">+IF(OFFSET('Water Data'!$E$28,0,10*ROW('Water Data'!E35))="","",OFFSET('Water Data'!$E$28,0,10*ROW('Water Data'!E35)))</f>
        <v/>
      </c>
      <c r="BX41" s="367" t="str">
        <f ca="1">+IF(OFFSET('Water Data'!$E$29,0,10*ROW('Water Data'!E35))="","",OFFSET('Water Data'!$E$29,0,10*ROW('Water Data'!E35)))</f>
        <v/>
      </c>
      <c r="BY41" s="367" t="str">
        <f ca="1">+IF(OFFSET('Water Data'!$F$27,0,10*ROW('Water Data'!F35))="","",OFFSET('Water Data'!$F$27,0,10*ROW('Water Data'!F35)))</f>
        <v/>
      </c>
      <c r="BZ41" s="367" t="str">
        <f ca="1">+IF(OFFSET('Water Data'!$F$28,0,10*ROW('Water Data'!F35))="","",OFFSET('Water Data'!$F$28,0,10*ROW('Water Data'!F35)))</f>
        <v/>
      </c>
      <c r="CA41" s="367" t="str">
        <f ca="1">+IF(OFFSET('Water Data'!$F$29,0,10*ROW('Water Data'!F35))="","",OFFSET('Water Data'!$F$29,0,10*ROW('Water Data'!F35)))</f>
        <v/>
      </c>
      <c r="CB41" s="367" t="str">
        <f ca="1">+IF(OFFSET('Water Data'!$G$27,0,10*ROW('Water Data'!G35))="","",OFFSET('Water Data'!$G$27,0,10*ROW('Water Data'!G35)))</f>
        <v/>
      </c>
      <c r="CC41" s="367" t="str">
        <f ca="1">+IF(OFFSET('Water Data'!$G$28,0,10*ROW('Water Data'!G35))="","",OFFSET('Water Data'!$G$28,0,10*ROW('Water Data'!G35)))</f>
        <v/>
      </c>
      <c r="CD41" s="367" t="str">
        <f ca="1">+IF(OFFSET('Water Data'!$G$29,0,10*ROW('Water Data'!G35))="","",OFFSET('Water Data'!$G$29,0,10*ROW('Water Data'!G35)))</f>
        <v/>
      </c>
      <c r="CE41" s="367" t="str">
        <f ca="1">+IF(OFFSET('Water Data'!$H$27,0,10*ROW('Water Data'!H35))="","",OFFSET('Water Data'!$H$27,0,10*ROW('Water Data'!H35)))</f>
        <v/>
      </c>
      <c r="CF41" s="367" t="str">
        <f ca="1">+IF(OFFSET('Water Data'!$H$28,0,10*ROW('Water Data'!H35))="","",OFFSET('Water Data'!$H$28,0,10*ROW('Water Data'!H35)))</f>
        <v/>
      </c>
      <c r="CG41" s="367" t="str">
        <f ca="1">+IF(OFFSET('Water Data'!$H$29,0,10*ROW('Water Data'!H35))="","",OFFSET('Water Data'!$H$29,0,10*ROW('Water Data'!H35)))</f>
        <v/>
      </c>
      <c r="CH41" s="367" t="str">
        <f ca="1">+IF(OFFSET('Water Data'!$I$27,0,10*ROW('Water Data'!I35))="","",OFFSET('Water Data'!$I$27,0,10*ROW('Water Data'!I35)))</f>
        <v/>
      </c>
      <c r="CI41" s="367" t="str">
        <f ca="1">+IF(OFFSET('Water Data'!$I$28,0,10*ROW('Water Data'!I35))="","",OFFSET('Water Data'!$I$28,0,10*ROW('Water Data'!I35)))</f>
        <v/>
      </c>
      <c r="CJ41" s="367" t="str">
        <f ca="1">+IF(OFFSET('Water Data'!$I$29,0,10*ROW('Water Data'!I35))="","",OFFSET('Water Data'!$I$29,0,10*ROW('Water Data'!I35)))</f>
        <v/>
      </c>
      <c r="CK41" s="367" t="str">
        <f ca="1">+IF(OFFSET('Sanitation Data'!$D$28,0,10*ROW('Sanitation Data'!D35))="","",OFFSET('Sanitation Data'!$D$28,0,10*ROW('Sanitation Data'!D35)))</f>
        <v/>
      </c>
      <c r="CL41" s="367" t="str">
        <f ca="1">+IF(OFFSET('Sanitation Data'!$D$29,0,10*ROW('Sanitation Data'!D35))="","",OFFSET('Sanitation Data'!$D$29,0,10*ROW('Sanitation Data'!D35)))</f>
        <v/>
      </c>
      <c r="CM41" s="367" t="str">
        <f ca="1">+IF(OFFSET('Sanitation Data'!$D$30,0,10*ROW('Sanitation Data'!D35))="","",OFFSET('Sanitation Data'!$D$30,0,10*ROW('Sanitation Data'!D35)))</f>
        <v/>
      </c>
      <c r="CN41" s="367" t="str">
        <f ca="1">+IF(OFFSET('Sanitation Data'!$D$31,0,10*ROW('Sanitation Data'!D35))="","",OFFSET('Sanitation Data'!$D$31,0,10*ROW('Sanitation Data'!D35)))</f>
        <v/>
      </c>
      <c r="CO41" s="367" t="str">
        <f ca="1">+IF(OFFSET('Sanitation Data'!$D$32,0,10*ROW('Sanitation Data'!D35))="","",OFFSET('Sanitation Data'!$D$32,0,10*ROW('Sanitation Data'!D35)))</f>
        <v/>
      </c>
      <c r="CP41" s="367" t="str">
        <f ca="1">+IF(OFFSET('Sanitation Data'!$E$28,0,10*ROW('Sanitation Data'!E35))="","",OFFSET('Sanitation Data'!$E$28,0,10*ROW('Sanitation Data'!E35)))</f>
        <v/>
      </c>
      <c r="CQ41" s="367" t="str">
        <f ca="1">+IF(OFFSET('Sanitation Data'!$E$29,0,10*ROW('Sanitation Data'!E35))="","",OFFSET('Sanitation Data'!$E$29,0,10*ROW('Sanitation Data'!E35)))</f>
        <v/>
      </c>
      <c r="CR41" s="367" t="str">
        <f ca="1">+IF(OFFSET('Sanitation Data'!$E$30,0,10*ROW('Sanitation Data'!E35))="","",OFFSET('Sanitation Data'!$E$30,0,10*ROW('Sanitation Data'!E35)))</f>
        <v/>
      </c>
      <c r="CS41" s="367" t="str">
        <f ca="1">+IF(OFFSET('Sanitation Data'!$E$31,0,10*ROW('Sanitation Data'!E35))="","",OFFSET('Sanitation Data'!$E$31,0,10*ROW('Sanitation Data'!E35)))</f>
        <v/>
      </c>
      <c r="CT41" s="367" t="str">
        <f ca="1">+IF(OFFSET('Sanitation Data'!$E$32,0,10*ROW('Sanitation Data'!E35))="","",OFFSET('Sanitation Data'!$E$32,0,10*ROW('Sanitation Data'!E35)))</f>
        <v/>
      </c>
      <c r="CU41" s="367" t="str">
        <f ca="1">+IF(OFFSET('Sanitation Data'!$F$28,0,10*ROW('Sanitation Data'!F35))="","",OFFSET('Sanitation Data'!$F$28,0,10*ROW('Sanitation Data'!F35)))</f>
        <v/>
      </c>
      <c r="CV41" s="367" t="str">
        <f ca="1">+IF(OFFSET('Sanitation Data'!$F$29,0,10*ROW('Sanitation Data'!F35))="","",OFFSET('Sanitation Data'!$F$29,0,10*ROW('Sanitation Data'!F35)))</f>
        <v/>
      </c>
      <c r="CW41" s="367" t="str">
        <f ca="1">+IF(OFFSET('Sanitation Data'!$F$30,0,10*ROW('Sanitation Data'!F35))="","",OFFSET('Sanitation Data'!$F$30,0,10*ROW('Sanitation Data'!F35)))</f>
        <v/>
      </c>
      <c r="CX41" s="367" t="str">
        <f ca="1">+IF(OFFSET('Sanitation Data'!$F$31,0,10*ROW('Sanitation Data'!F35))="","",OFFSET('Sanitation Data'!$F$31,0,10*ROW('Sanitation Data'!F35)))</f>
        <v/>
      </c>
      <c r="CY41" s="367" t="str">
        <f ca="1">+IF(OFFSET('Sanitation Data'!$F$32,0,10*ROW('Sanitation Data'!F35))="","",OFFSET('Sanitation Data'!$F$32,0,10*ROW('Sanitation Data'!F35)))</f>
        <v/>
      </c>
      <c r="CZ41" s="367" t="str">
        <f ca="1">+IF(OFFSET('Sanitation Data'!$G$28,0,10*ROW('Sanitation Data'!G35))="","",OFFSET('Sanitation Data'!$G$28,0,10*ROW('Sanitation Data'!G35)))</f>
        <v/>
      </c>
      <c r="DA41" s="367" t="str">
        <f ca="1">+IF(OFFSET('Sanitation Data'!$G$29,0,10*ROW('Sanitation Data'!G35))="","",OFFSET('Sanitation Data'!$G$29,0,10*ROW('Sanitation Data'!G35)))</f>
        <v/>
      </c>
      <c r="DB41" s="367" t="str">
        <f ca="1">+IF(OFFSET('Sanitation Data'!$G$30,0,10*ROW('Sanitation Data'!G35))="","",OFFSET('Sanitation Data'!$G$30,0,10*ROW('Sanitation Data'!G35)))</f>
        <v/>
      </c>
      <c r="DC41" s="367" t="str">
        <f ca="1">+IF(OFFSET('Sanitation Data'!$G$31,0,10*ROW('Sanitation Data'!G35))="","",OFFSET('Sanitation Data'!$G$31,0,10*ROW('Sanitation Data'!G35)))</f>
        <v/>
      </c>
      <c r="DD41" s="367" t="str">
        <f ca="1">+IF(OFFSET('Sanitation Data'!$G$32,0,10*ROW('Sanitation Data'!G35))="","",OFFSET('Sanitation Data'!$G$32,0,10*ROW('Sanitation Data'!G35)))</f>
        <v/>
      </c>
      <c r="DE41" s="367" t="str">
        <f ca="1">+IF(OFFSET('Sanitation Data'!$H$28,0,10*ROW('Sanitation Data'!H35))="","",OFFSET('Sanitation Data'!$H$28,0,10*ROW('Sanitation Data'!H35)))</f>
        <v/>
      </c>
      <c r="DF41" s="367" t="str">
        <f ca="1">+IF(OFFSET('Sanitation Data'!$H$29,0,10*ROW('Sanitation Data'!H35))="","",OFFSET('Sanitation Data'!$H$29,0,10*ROW('Sanitation Data'!H35)))</f>
        <v/>
      </c>
      <c r="DG41" s="367" t="str">
        <f ca="1">+IF(OFFSET('Sanitation Data'!$H$30,0,10*ROW('Sanitation Data'!H35))="","",OFFSET('Sanitation Data'!$H$30,0,10*ROW('Sanitation Data'!H35)))</f>
        <v/>
      </c>
      <c r="DH41" s="367" t="str">
        <f ca="1">+IF(OFFSET('Sanitation Data'!$H$31,0,10*ROW('Sanitation Data'!H35))="","",OFFSET('Sanitation Data'!$H$31,0,10*ROW('Sanitation Data'!H35)))</f>
        <v/>
      </c>
      <c r="DI41" s="367" t="str">
        <f ca="1">+IF(OFFSET('Sanitation Data'!$H$32,0,10*ROW('Sanitation Data'!H35))="","",OFFSET('Sanitation Data'!$H$32,0,10*ROW('Sanitation Data'!H35)))</f>
        <v/>
      </c>
      <c r="DJ41" s="367" t="str">
        <f ca="1">+IF(OFFSET('Sanitation Data'!$I$28,0,10*ROW('Sanitation Data'!I35))="","",OFFSET('Sanitation Data'!$I$28,0,10*ROW('Sanitation Data'!I35)))</f>
        <v/>
      </c>
      <c r="DK41" s="367" t="str">
        <f ca="1">+IF(OFFSET('Sanitation Data'!$I$29,0,10*ROW('Sanitation Data'!I35))="","",OFFSET('Sanitation Data'!$I$29,0,10*ROW('Sanitation Data'!I35)))</f>
        <v/>
      </c>
      <c r="DL41" s="367" t="str">
        <f ca="1">+IF(OFFSET('Sanitation Data'!$I$30,0,10*ROW('Sanitation Data'!I35))="","",OFFSET('Sanitation Data'!$I$30,0,10*ROW('Sanitation Data'!I35)))</f>
        <v/>
      </c>
      <c r="DM41" s="367" t="str">
        <f ca="1">+IF(OFFSET('Sanitation Data'!$I$31,0,10*ROW('Sanitation Data'!I35))="","",OFFSET('Sanitation Data'!$I$31,0,10*ROW('Sanitation Data'!I35)))</f>
        <v/>
      </c>
      <c r="DN41" s="367" t="str">
        <f ca="1">+IF(OFFSET('Sanitation Data'!$I$32,0,10*ROW('Sanitation Data'!I35))="","",OFFSET('Sanitation Data'!$I$32,0,10*ROW('Sanitation Data'!I35)))</f>
        <v/>
      </c>
      <c r="DO41" s="367" t="str">
        <f ca="1">+IF(OFFSET('Hygiene Data'!$D$11,0,10*ROW('Hygiene Data'!D35))="","",OFFSET('Hygiene Data'!$D$11,0,10*ROW('Hygiene Data'!D35)))</f>
        <v/>
      </c>
      <c r="DP41" s="367" t="str">
        <f ca="1">+IF(OFFSET('Hygiene Data'!$D$12,0,10*ROW('Hygiene Data'!D35))="","",OFFSET('Hygiene Data'!$D$12,0,10*ROW('Hygiene Data'!D35)))</f>
        <v/>
      </c>
      <c r="DQ41" s="367" t="str">
        <f ca="1">+IF(OFFSET('Hygiene Data'!$D$13,0,10*ROW('Hygiene Data'!D35))="","",OFFSET('Hygiene Data'!$D$13,0,10*ROW('Hygiene Data'!D35)))</f>
        <v/>
      </c>
      <c r="DR41" s="367" t="str">
        <f ca="1">+IF(OFFSET('Hygiene Data'!$E$11,0,10*ROW('Hygiene Data'!E35))="","",OFFSET('Hygiene Data'!$E$11,0,10*ROW('Hygiene Data'!E35)))</f>
        <v/>
      </c>
      <c r="DS41" s="367" t="str">
        <f ca="1">+IF(OFFSET('Hygiene Data'!$E$12,0,10*ROW('Hygiene Data'!E35))="","",OFFSET('Hygiene Data'!$E$12,0,10*ROW('Hygiene Data'!E35)))</f>
        <v/>
      </c>
      <c r="DT41" s="367" t="str">
        <f ca="1">+IF(OFFSET('Hygiene Data'!$E$13,0,10*ROW('Hygiene Data'!E35))="","",OFFSET('Hygiene Data'!$E$13,0,10*ROW('Hygiene Data'!E35)))</f>
        <v/>
      </c>
      <c r="DU41" s="367" t="str">
        <f ca="1">+IF(OFFSET('Hygiene Data'!$F$11,0,10*ROW('Hygiene Data'!F35))="","",OFFSET('Hygiene Data'!$F$11,0,10*ROW('Hygiene Data'!F35)))</f>
        <v/>
      </c>
      <c r="DV41" s="367" t="str">
        <f ca="1">+IF(OFFSET('Hygiene Data'!$F$12,0,10*ROW('Hygiene Data'!F35))="","",OFFSET('Hygiene Data'!$F$12,0,10*ROW('Hygiene Data'!F35)))</f>
        <v/>
      </c>
      <c r="DW41" s="367" t="str">
        <f ca="1">+IF(OFFSET('Hygiene Data'!$F$13,0,10*ROW('Hygiene Data'!F35))="","",OFFSET('Hygiene Data'!$F$13,0,10*ROW('Hygiene Data'!F35)))</f>
        <v/>
      </c>
      <c r="DX41" s="367" t="str">
        <f ca="1">+IF(OFFSET('Hygiene Data'!$G$11,0,10*ROW('Hygiene Data'!G35))="","",OFFSET('Hygiene Data'!$G$11,0,10*ROW('Hygiene Data'!G35)))</f>
        <v/>
      </c>
      <c r="DY41" s="367" t="str">
        <f ca="1">+IF(OFFSET('Hygiene Data'!$G$12,0,10*ROW('Hygiene Data'!G35))="","",OFFSET('Hygiene Data'!$G$12,0,10*ROW('Hygiene Data'!G35)))</f>
        <v/>
      </c>
      <c r="DZ41" s="367" t="str">
        <f ca="1">+IF(OFFSET('Hygiene Data'!$G$13,0,10*ROW('Hygiene Data'!G35))="","",OFFSET('Hygiene Data'!$G$13,0,10*ROW('Hygiene Data'!G35)))</f>
        <v/>
      </c>
      <c r="EA41" s="367" t="str">
        <f ca="1">+IF(OFFSET('Hygiene Data'!$H$11,0,10*ROW('Hygiene Data'!H35))="","",OFFSET('Hygiene Data'!$H$11,0,10*ROW('Hygiene Data'!H35)))</f>
        <v/>
      </c>
      <c r="EB41" s="367" t="str">
        <f ca="1">+IF(OFFSET('Hygiene Data'!$H$12,0,10*ROW('Hygiene Data'!H35))="","",OFFSET('Hygiene Data'!$H$12,0,10*ROW('Hygiene Data'!H35)))</f>
        <v/>
      </c>
      <c r="EC41" s="367" t="str">
        <f ca="1">+IF(OFFSET('Hygiene Data'!$H$13,0,10*ROW('Hygiene Data'!H35))="","",OFFSET('Hygiene Data'!$H$13,0,10*ROW('Hygiene Data'!H35)))</f>
        <v/>
      </c>
      <c r="ED41" s="367" t="str">
        <f ca="1">+IF(OFFSET('Hygiene Data'!$I$11,0,10*ROW('Hygiene Data'!I35))="","",OFFSET('Hygiene Data'!$I$11,0,10*ROW('Hygiene Data'!I35)))</f>
        <v/>
      </c>
      <c r="EE41" s="367" t="str">
        <f ca="1">+IF(OFFSET('Hygiene Data'!$I$12,0,10*ROW('Hygiene Data'!I35))="","",OFFSET('Hygiene Data'!$I$12,0,10*ROW('Hygiene Data'!I35)))</f>
        <v/>
      </c>
      <c r="EF41" s="367" t="str">
        <f ca="1">+IF(OFFSET('Hygiene Data'!$I$13,0,10*ROW('Hygiene Data'!I35))="","",OFFSET('Hygiene Data'!$I$13,0,10*ROW('Hygiene Data'!I35)))</f>
        <v/>
      </c>
    </row>
    <row r="42" spans="1:136" x14ac:dyDescent="0.25">
      <c r="A42" s="476" t="str">
        <f ca="1">+IF(OFFSET('Water Data'!$B$2,0,10*ROW('Water Data'!E36))="","",OFFSET('Water Data'!$B$2,0,10*ROW('Water Data'!E36)))</f>
        <v/>
      </c>
      <c r="B42" s="476"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3" t="str">
        <f t="shared" ca="1" si="0"/>
        <v/>
      </c>
      <c r="D42" s="504"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4"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4"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4"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4"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4"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4"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4"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4"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4"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4"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4"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4"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4"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4"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4"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4"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4"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5"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5"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5"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5"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5"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5"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5"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5"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5"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5"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5"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5"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5"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5"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5"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5"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5"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5"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5"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5"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5"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5"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5"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5"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5"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5"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5"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5"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5"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5"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6"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2"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6"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6"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6"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6"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6"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6"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6"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6"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6"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6"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6"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6"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6"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6"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6"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6"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7" t="str">
        <f ca="1">+IF(OFFSET('Water Data'!$D$27,0,10*ROW('Water Data'!D36))="","",OFFSET('Water Data'!$D$27,0,10*ROW('Water Data'!D36)))</f>
        <v/>
      </c>
      <c r="BT42" s="367" t="str">
        <f ca="1">+IF(OFFSET('Water Data'!$D$28,0,10*ROW('Water Data'!D36))="","",OFFSET('Water Data'!$D$28,0,10*ROW('Water Data'!D36)))</f>
        <v/>
      </c>
      <c r="BU42" s="367" t="str">
        <f ca="1">+IF(OFFSET('Water Data'!$D$29,0,10*ROW('Water Data'!D36))="","",OFFSET('Water Data'!$D$29,0,10*ROW('Water Data'!D36)))</f>
        <v/>
      </c>
      <c r="BV42" s="367" t="str">
        <f ca="1">+IF(OFFSET('Water Data'!$E$27,0,10*ROW('Water Data'!E36))="","",OFFSET('Water Data'!$E$27,0,10*ROW('Water Data'!E36)))</f>
        <v/>
      </c>
      <c r="BW42" s="367" t="str">
        <f ca="1">+IF(OFFSET('Water Data'!$E$28,0,10*ROW('Water Data'!E36))="","",OFFSET('Water Data'!$E$28,0,10*ROW('Water Data'!E36)))</f>
        <v/>
      </c>
      <c r="BX42" s="367" t="str">
        <f ca="1">+IF(OFFSET('Water Data'!$E$29,0,10*ROW('Water Data'!E36))="","",OFFSET('Water Data'!$E$29,0,10*ROW('Water Data'!E36)))</f>
        <v/>
      </c>
      <c r="BY42" s="367" t="str">
        <f ca="1">+IF(OFFSET('Water Data'!$F$27,0,10*ROW('Water Data'!F36))="","",OFFSET('Water Data'!$F$27,0,10*ROW('Water Data'!F36)))</f>
        <v/>
      </c>
      <c r="BZ42" s="367" t="str">
        <f ca="1">+IF(OFFSET('Water Data'!$F$28,0,10*ROW('Water Data'!F36))="","",OFFSET('Water Data'!$F$28,0,10*ROW('Water Data'!F36)))</f>
        <v/>
      </c>
      <c r="CA42" s="367" t="str">
        <f ca="1">+IF(OFFSET('Water Data'!$F$29,0,10*ROW('Water Data'!F36))="","",OFFSET('Water Data'!$F$29,0,10*ROW('Water Data'!F36)))</f>
        <v/>
      </c>
      <c r="CB42" s="367" t="str">
        <f ca="1">+IF(OFFSET('Water Data'!$G$27,0,10*ROW('Water Data'!G36))="","",OFFSET('Water Data'!$G$27,0,10*ROW('Water Data'!G36)))</f>
        <v/>
      </c>
      <c r="CC42" s="367" t="str">
        <f ca="1">+IF(OFFSET('Water Data'!$G$28,0,10*ROW('Water Data'!G36))="","",OFFSET('Water Data'!$G$28,0,10*ROW('Water Data'!G36)))</f>
        <v/>
      </c>
      <c r="CD42" s="367" t="str">
        <f ca="1">+IF(OFFSET('Water Data'!$G$29,0,10*ROW('Water Data'!G36))="","",OFFSET('Water Data'!$G$29,0,10*ROW('Water Data'!G36)))</f>
        <v/>
      </c>
      <c r="CE42" s="367" t="str">
        <f ca="1">+IF(OFFSET('Water Data'!$H$27,0,10*ROW('Water Data'!H36))="","",OFFSET('Water Data'!$H$27,0,10*ROW('Water Data'!H36)))</f>
        <v/>
      </c>
      <c r="CF42" s="367" t="str">
        <f ca="1">+IF(OFFSET('Water Data'!$H$28,0,10*ROW('Water Data'!H36))="","",OFFSET('Water Data'!$H$28,0,10*ROW('Water Data'!H36)))</f>
        <v/>
      </c>
      <c r="CG42" s="367" t="str">
        <f ca="1">+IF(OFFSET('Water Data'!$H$29,0,10*ROW('Water Data'!H36))="","",OFFSET('Water Data'!$H$29,0,10*ROW('Water Data'!H36)))</f>
        <v/>
      </c>
      <c r="CH42" s="367" t="str">
        <f ca="1">+IF(OFFSET('Water Data'!$I$27,0,10*ROW('Water Data'!I36))="","",OFFSET('Water Data'!$I$27,0,10*ROW('Water Data'!I36)))</f>
        <v/>
      </c>
      <c r="CI42" s="367" t="str">
        <f ca="1">+IF(OFFSET('Water Data'!$I$28,0,10*ROW('Water Data'!I36))="","",OFFSET('Water Data'!$I$28,0,10*ROW('Water Data'!I36)))</f>
        <v/>
      </c>
      <c r="CJ42" s="367" t="str">
        <f ca="1">+IF(OFFSET('Water Data'!$I$29,0,10*ROW('Water Data'!I36))="","",OFFSET('Water Data'!$I$29,0,10*ROW('Water Data'!I36)))</f>
        <v/>
      </c>
      <c r="CK42" s="367" t="str">
        <f ca="1">+IF(OFFSET('Sanitation Data'!$D$28,0,10*ROW('Sanitation Data'!D36))="","",OFFSET('Sanitation Data'!$D$28,0,10*ROW('Sanitation Data'!D36)))</f>
        <v/>
      </c>
      <c r="CL42" s="367" t="str">
        <f ca="1">+IF(OFFSET('Sanitation Data'!$D$29,0,10*ROW('Sanitation Data'!D36))="","",OFFSET('Sanitation Data'!$D$29,0,10*ROW('Sanitation Data'!D36)))</f>
        <v/>
      </c>
      <c r="CM42" s="367" t="str">
        <f ca="1">+IF(OFFSET('Sanitation Data'!$D$30,0,10*ROW('Sanitation Data'!D36))="","",OFFSET('Sanitation Data'!$D$30,0,10*ROW('Sanitation Data'!D36)))</f>
        <v/>
      </c>
      <c r="CN42" s="367" t="str">
        <f ca="1">+IF(OFFSET('Sanitation Data'!$D$31,0,10*ROW('Sanitation Data'!D36))="","",OFFSET('Sanitation Data'!$D$31,0,10*ROW('Sanitation Data'!D36)))</f>
        <v/>
      </c>
      <c r="CO42" s="367" t="str">
        <f ca="1">+IF(OFFSET('Sanitation Data'!$D$32,0,10*ROW('Sanitation Data'!D36))="","",OFFSET('Sanitation Data'!$D$32,0,10*ROW('Sanitation Data'!D36)))</f>
        <v/>
      </c>
      <c r="CP42" s="367" t="str">
        <f ca="1">+IF(OFFSET('Sanitation Data'!$E$28,0,10*ROW('Sanitation Data'!E36))="","",OFFSET('Sanitation Data'!$E$28,0,10*ROW('Sanitation Data'!E36)))</f>
        <v/>
      </c>
      <c r="CQ42" s="367" t="str">
        <f ca="1">+IF(OFFSET('Sanitation Data'!$E$29,0,10*ROW('Sanitation Data'!E36))="","",OFFSET('Sanitation Data'!$E$29,0,10*ROW('Sanitation Data'!E36)))</f>
        <v/>
      </c>
      <c r="CR42" s="367" t="str">
        <f ca="1">+IF(OFFSET('Sanitation Data'!$E$30,0,10*ROW('Sanitation Data'!E36))="","",OFFSET('Sanitation Data'!$E$30,0,10*ROW('Sanitation Data'!E36)))</f>
        <v/>
      </c>
      <c r="CS42" s="367" t="str">
        <f ca="1">+IF(OFFSET('Sanitation Data'!$E$31,0,10*ROW('Sanitation Data'!E36))="","",OFFSET('Sanitation Data'!$E$31,0,10*ROW('Sanitation Data'!E36)))</f>
        <v/>
      </c>
      <c r="CT42" s="367" t="str">
        <f ca="1">+IF(OFFSET('Sanitation Data'!$E$32,0,10*ROW('Sanitation Data'!E36))="","",OFFSET('Sanitation Data'!$E$32,0,10*ROW('Sanitation Data'!E36)))</f>
        <v/>
      </c>
      <c r="CU42" s="367" t="str">
        <f ca="1">+IF(OFFSET('Sanitation Data'!$F$28,0,10*ROW('Sanitation Data'!F36))="","",OFFSET('Sanitation Data'!$F$28,0,10*ROW('Sanitation Data'!F36)))</f>
        <v/>
      </c>
      <c r="CV42" s="367" t="str">
        <f ca="1">+IF(OFFSET('Sanitation Data'!$F$29,0,10*ROW('Sanitation Data'!F36))="","",OFFSET('Sanitation Data'!$F$29,0,10*ROW('Sanitation Data'!F36)))</f>
        <v/>
      </c>
      <c r="CW42" s="367" t="str">
        <f ca="1">+IF(OFFSET('Sanitation Data'!$F$30,0,10*ROW('Sanitation Data'!F36))="","",OFFSET('Sanitation Data'!$F$30,0,10*ROW('Sanitation Data'!F36)))</f>
        <v/>
      </c>
      <c r="CX42" s="367" t="str">
        <f ca="1">+IF(OFFSET('Sanitation Data'!$F$31,0,10*ROW('Sanitation Data'!F36))="","",OFFSET('Sanitation Data'!$F$31,0,10*ROW('Sanitation Data'!F36)))</f>
        <v/>
      </c>
      <c r="CY42" s="367" t="str">
        <f ca="1">+IF(OFFSET('Sanitation Data'!$F$32,0,10*ROW('Sanitation Data'!F36))="","",OFFSET('Sanitation Data'!$F$32,0,10*ROW('Sanitation Data'!F36)))</f>
        <v/>
      </c>
      <c r="CZ42" s="367" t="str">
        <f ca="1">+IF(OFFSET('Sanitation Data'!$G$28,0,10*ROW('Sanitation Data'!G36))="","",OFFSET('Sanitation Data'!$G$28,0,10*ROW('Sanitation Data'!G36)))</f>
        <v/>
      </c>
      <c r="DA42" s="367" t="str">
        <f ca="1">+IF(OFFSET('Sanitation Data'!$G$29,0,10*ROW('Sanitation Data'!G36))="","",OFFSET('Sanitation Data'!$G$29,0,10*ROW('Sanitation Data'!G36)))</f>
        <v/>
      </c>
      <c r="DB42" s="367" t="str">
        <f ca="1">+IF(OFFSET('Sanitation Data'!$G$30,0,10*ROW('Sanitation Data'!G36))="","",OFFSET('Sanitation Data'!$G$30,0,10*ROW('Sanitation Data'!G36)))</f>
        <v/>
      </c>
      <c r="DC42" s="367" t="str">
        <f ca="1">+IF(OFFSET('Sanitation Data'!$G$31,0,10*ROW('Sanitation Data'!G36))="","",OFFSET('Sanitation Data'!$G$31,0,10*ROW('Sanitation Data'!G36)))</f>
        <v/>
      </c>
      <c r="DD42" s="367" t="str">
        <f ca="1">+IF(OFFSET('Sanitation Data'!$G$32,0,10*ROW('Sanitation Data'!G36))="","",OFFSET('Sanitation Data'!$G$32,0,10*ROW('Sanitation Data'!G36)))</f>
        <v/>
      </c>
      <c r="DE42" s="367" t="str">
        <f ca="1">+IF(OFFSET('Sanitation Data'!$H$28,0,10*ROW('Sanitation Data'!H36))="","",OFFSET('Sanitation Data'!$H$28,0,10*ROW('Sanitation Data'!H36)))</f>
        <v/>
      </c>
      <c r="DF42" s="367" t="str">
        <f ca="1">+IF(OFFSET('Sanitation Data'!$H$29,0,10*ROW('Sanitation Data'!H36))="","",OFFSET('Sanitation Data'!$H$29,0,10*ROW('Sanitation Data'!H36)))</f>
        <v/>
      </c>
      <c r="DG42" s="367" t="str">
        <f ca="1">+IF(OFFSET('Sanitation Data'!$H$30,0,10*ROW('Sanitation Data'!H36))="","",OFFSET('Sanitation Data'!$H$30,0,10*ROW('Sanitation Data'!H36)))</f>
        <v/>
      </c>
      <c r="DH42" s="367" t="str">
        <f ca="1">+IF(OFFSET('Sanitation Data'!$H$31,0,10*ROW('Sanitation Data'!H36))="","",OFFSET('Sanitation Data'!$H$31,0,10*ROW('Sanitation Data'!H36)))</f>
        <v/>
      </c>
      <c r="DI42" s="367" t="str">
        <f ca="1">+IF(OFFSET('Sanitation Data'!$H$32,0,10*ROW('Sanitation Data'!H36))="","",OFFSET('Sanitation Data'!$H$32,0,10*ROW('Sanitation Data'!H36)))</f>
        <v/>
      </c>
      <c r="DJ42" s="367" t="str">
        <f ca="1">+IF(OFFSET('Sanitation Data'!$I$28,0,10*ROW('Sanitation Data'!I36))="","",OFFSET('Sanitation Data'!$I$28,0,10*ROW('Sanitation Data'!I36)))</f>
        <v/>
      </c>
      <c r="DK42" s="367" t="str">
        <f ca="1">+IF(OFFSET('Sanitation Data'!$I$29,0,10*ROW('Sanitation Data'!I36))="","",OFFSET('Sanitation Data'!$I$29,0,10*ROW('Sanitation Data'!I36)))</f>
        <v/>
      </c>
      <c r="DL42" s="367" t="str">
        <f ca="1">+IF(OFFSET('Sanitation Data'!$I$30,0,10*ROW('Sanitation Data'!I36))="","",OFFSET('Sanitation Data'!$I$30,0,10*ROW('Sanitation Data'!I36)))</f>
        <v/>
      </c>
      <c r="DM42" s="367" t="str">
        <f ca="1">+IF(OFFSET('Sanitation Data'!$I$31,0,10*ROW('Sanitation Data'!I36))="","",OFFSET('Sanitation Data'!$I$31,0,10*ROW('Sanitation Data'!I36)))</f>
        <v/>
      </c>
      <c r="DN42" s="367" t="str">
        <f ca="1">+IF(OFFSET('Sanitation Data'!$I$32,0,10*ROW('Sanitation Data'!I36))="","",OFFSET('Sanitation Data'!$I$32,0,10*ROW('Sanitation Data'!I36)))</f>
        <v/>
      </c>
      <c r="DO42" s="367" t="str">
        <f ca="1">+IF(OFFSET('Hygiene Data'!$D$11,0,10*ROW('Hygiene Data'!D36))="","",OFFSET('Hygiene Data'!$D$11,0,10*ROW('Hygiene Data'!D36)))</f>
        <v/>
      </c>
      <c r="DP42" s="367" t="str">
        <f ca="1">+IF(OFFSET('Hygiene Data'!$D$12,0,10*ROW('Hygiene Data'!D36))="","",OFFSET('Hygiene Data'!$D$12,0,10*ROW('Hygiene Data'!D36)))</f>
        <v/>
      </c>
      <c r="DQ42" s="367" t="str">
        <f ca="1">+IF(OFFSET('Hygiene Data'!$D$13,0,10*ROW('Hygiene Data'!D36))="","",OFFSET('Hygiene Data'!$D$13,0,10*ROW('Hygiene Data'!D36)))</f>
        <v/>
      </c>
      <c r="DR42" s="367" t="str">
        <f ca="1">+IF(OFFSET('Hygiene Data'!$E$11,0,10*ROW('Hygiene Data'!E36))="","",OFFSET('Hygiene Data'!$E$11,0,10*ROW('Hygiene Data'!E36)))</f>
        <v/>
      </c>
      <c r="DS42" s="367" t="str">
        <f ca="1">+IF(OFFSET('Hygiene Data'!$E$12,0,10*ROW('Hygiene Data'!E36))="","",OFFSET('Hygiene Data'!$E$12,0,10*ROW('Hygiene Data'!E36)))</f>
        <v/>
      </c>
      <c r="DT42" s="367" t="str">
        <f ca="1">+IF(OFFSET('Hygiene Data'!$E$13,0,10*ROW('Hygiene Data'!E36))="","",OFFSET('Hygiene Data'!$E$13,0,10*ROW('Hygiene Data'!E36)))</f>
        <v/>
      </c>
      <c r="DU42" s="367" t="str">
        <f ca="1">+IF(OFFSET('Hygiene Data'!$F$11,0,10*ROW('Hygiene Data'!F36))="","",OFFSET('Hygiene Data'!$F$11,0,10*ROW('Hygiene Data'!F36)))</f>
        <v/>
      </c>
      <c r="DV42" s="367" t="str">
        <f ca="1">+IF(OFFSET('Hygiene Data'!$F$12,0,10*ROW('Hygiene Data'!F36))="","",OFFSET('Hygiene Data'!$F$12,0,10*ROW('Hygiene Data'!F36)))</f>
        <v/>
      </c>
      <c r="DW42" s="367" t="str">
        <f ca="1">+IF(OFFSET('Hygiene Data'!$F$13,0,10*ROW('Hygiene Data'!F36))="","",OFFSET('Hygiene Data'!$F$13,0,10*ROW('Hygiene Data'!F36)))</f>
        <v/>
      </c>
      <c r="DX42" s="367" t="str">
        <f ca="1">+IF(OFFSET('Hygiene Data'!$G$11,0,10*ROW('Hygiene Data'!G36))="","",OFFSET('Hygiene Data'!$G$11,0,10*ROW('Hygiene Data'!G36)))</f>
        <v/>
      </c>
      <c r="DY42" s="367" t="str">
        <f ca="1">+IF(OFFSET('Hygiene Data'!$G$12,0,10*ROW('Hygiene Data'!G36))="","",OFFSET('Hygiene Data'!$G$12,0,10*ROW('Hygiene Data'!G36)))</f>
        <v/>
      </c>
      <c r="DZ42" s="367" t="str">
        <f ca="1">+IF(OFFSET('Hygiene Data'!$G$13,0,10*ROW('Hygiene Data'!G36))="","",OFFSET('Hygiene Data'!$G$13,0,10*ROW('Hygiene Data'!G36)))</f>
        <v/>
      </c>
      <c r="EA42" s="367" t="str">
        <f ca="1">+IF(OFFSET('Hygiene Data'!$H$11,0,10*ROW('Hygiene Data'!H36))="","",OFFSET('Hygiene Data'!$H$11,0,10*ROW('Hygiene Data'!H36)))</f>
        <v/>
      </c>
      <c r="EB42" s="367" t="str">
        <f ca="1">+IF(OFFSET('Hygiene Data'!$H$12,0,10*ROW('Hygiene Data'!H36))="","",OFFSET('Hygiene Data'!$H$12,0,10*ROW('Hygiene Data'!H36)))</f>
        <v/>
      </c>
      <c r="EC42" s="367" t="str">
        <f ca="1">+IF(OFFSET('Hygiene Data'!$H$13,0,10*ROW('Hygiene Data'!H36))="","",OFFSET('Hygiene Data'!$H$13,0,10*ROW('Hygiene Data'!H36)))</f>
        <v/>
      </c>
      <c r="ED42" s="367" t="str">
        <f ca="1">+IF(OFFSET('Hygiene Data'!$I$11,0,10*ROW('Hygiene Data'!I36))="","",OFFSET('Hygiene Data'!$I$11,0,10*ROW('Hygiene Data'!I36)))</f>
        <v/>
      </c>
      <c r="EE42" s="367" t="str">
        <f ca="1">+IF(OFFSET('Hygiene Data'!$I$12,0,10*ROW('Hygiene Data'!I36))="","",OFFSET('Hygiene Data'!$I$12,0,10*ROW('Hygiene Data'!I36)))</f>
        <v/>
      </c>
      <c r="EF42" s="367" t="str">
        <f ca="1">+IF(OFFSET('Hygiene Data'!$I$13,0,10*ROW('Hygiene Data'!I36))="","",OFFSET('Hygiene Data'!$I$13,0,10*ROW('Hygiene Data'!I36)))</f>
        <v/>
      </c>
    </row>
    <row r="43" spans="1:136" x14ac:dyDescent="0.25">
      <c r="A43" s="476" t="str">
        <f ca="1">+IF(OFFSET('Water Data'!$B$2,0,10*ROW('Water Data'!E37))="","",OFFSET('Water Data'!$B$2,0,10*ROW('Water Data'!E37)))</f>
        <v/>
      </c>
      <c r="B43" s="476"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3" t="str">
        <f t="shared" ca="1" si="0"/>
        <v/>
      </c>
      <c r="D43" s="504"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4"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4"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4"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4"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4"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4"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4"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4"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4"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4"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4"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4"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4"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4"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4"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4"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4"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5"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5"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5"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5"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5"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5"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5"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5"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5"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5"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5"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5"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5"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5"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5"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5"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5"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5"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5"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5"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5"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5"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5"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5"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5"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5"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5"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5"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5"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5"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6"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2"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6"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6"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6"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6"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6"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6"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6"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6"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6"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6"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6"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6"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6"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6"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6"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6"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7" t="str">
        <f ca="1">+IF(OFFSET('Water Data'!$D$27,0,10*ROW('Water Data'!D37))="","",OFFSET('Water Data'!$D$27,0,10*ROW('Water Data'!D37)))</f>
        <v/>
      </c>
      <c r="BT43" s="367" t="str">
        <f ca="1">+IF(OFFSET('Water Data'!$D$28,0,10*ROW('Water Data'!D37))="","",OFFSET('Water Data'!$D$28,0,10*ROW('Water Data'!D37)))</f>
        <v/>
      </c>
      <c r="BU43" s="367" t="str">
        <f ca="1">+IF(OFFSET('Water Data'!$D$29,0,10*ROW('Water Data'!D37))="","",OFFSET('Water Data'!$D$29,0,10*ROW('Water Data'!D37)))</f>
        <v/>
      </c>
      <c r="BV43" s="367" t="str">
        <f ca="1">+IF(OFFSET('Water Data'!$E$27,0,10*ROW('Water Data'!E37))="","",OFFSET('Water Data'!$E$27,0,10*ROW('Water Data'!E37)))</f>
        <v/>
      </c>
      <c r="BW43" s="367" t="str">
        <f ca="1">+IF(OFFSET('Water Data'!$E$28,0,10*ROW('Water Data'!E37))="","",OFFSET('Water Data'!$E$28,0,10*ROW('Water Data'!E37)))</f>
        <v/>
      </c>
      <c r="BX43" s="367" t="str">
        <f ca="1">+IF(OFFSET('Water Data'!$E$29,0,10*ROW('Water Data'!E37))="","",OFFSET('Water Data'!$E$29,0,10*ROW('Water Data'!E37)))</f>
        <v/>
      </c>
      <c r="BY43" s="367" t="str">
        <f ca="1">+IF(OFFSET('Water Data'!$F$27,0,10*ROW('Water Data'!F37))="","",OFFSET('Water Data'!$F$27,0,10*ROW('Water Data'!F37)))</f>
        <v/>
      </c>
      <c r="BZ43" s="367" t="str">
        <f ca="1">+IF(OFFSET('Water Data'!$F$28,0,10*ROW('Water Data'!F37))="","",OFFSET('Water Data'!$F$28,0,10*ROW('Water Data'!F37)))</f>
        <v/>
      </c>
      <c r="CA43" s="367" t="str">
        <f ca="1">+IF(OFFSET('Water Data'!$F$29,0,10*ROW('Water Data'!F37))="","",OFFSET('Water Data'!$F$29,0,10*ROW('Water Data'!F37)))</f>
        <v/>
      </c>
      <c r="CB43" s="367" t="str">
        <f ca="1">+IF(OFFSET('Water Data'!$G$27,0,10*ROW('Water Data'!G37))="","",OFFSET('Water Data'!$G$27,0,10*ROW('Water Data'!G37)))</f>
        <v/>
      </c>
      <c r="CC43" s="367" t="str">
        <f ca="1">+IF(OFFSET('Water Data'!$G$28,0,10*ROW('Water Data'!G37))="","",OFFSET('Water Data'!$G$28,0,10*ROW('Water Data'!G37)))</f>
        <v/>
      </c>
      <c r="CD43" s="367" t="str">
        <f ca="1">+IF(OFFSET('Water Data'!$G$29,0,10*ROW('Water Data'!G37))="","",OFFSET('Water Data'!$G$29,0,10*ROW('Water Data'!G37)))</f>
        <v/>
      </c>
      <c r="CE43" s="367" t="str">
        <f ca="1">+IF(OFFSET('Water Data'!$H$27,0,10*ROW('Water Data'!H37))="","",OFFSET('Water Data'!$H$27,0,10*ROW('Water Data'!H37)))</f>
        <v/>
      </c>
      <c r="CF43" s="367" t="str">
        <f ca="1">+IF(OFFSET('Water Data'!$H$28,0,10*ROW('Water Data'!H37))="","",OFFSET('Water Data'!$H$28,0,10*ROW('Water Data'!H37)))</f>
        <v/>
      </c>
      <c r="CG43" s="367" t="str">
        <f ca="1">+IF(OFFSET('Water Data'!$H$29,0,10*ROW('Water Data'!H37))="","",OFFSET('Water Data'!$H$29,0,10*ROW('Water Data'!H37)))</f>
        <v/>
      </c>
      <c r="CH43" s="367" t="str">
        <f ca="1">+IF(OFFSET('Water Data'!$I$27,0,10*ROW('Water Data'!I37))="","",OFFSET('Water Data'!$I$27,0,10*ROW('Water Data'!I37)))</f>
        <v/>
      </c>
      <c r="CI43" s="367" t="str">
        <f ca="1">+IF(OFFSET('Water Data'!$I$28,0,10*ROW('Water Data'!I37))="","",OFFSET('Water Data'!$I$28,0,10*ROW('Water Data'!I37)))</f>
        <v/>
      </c>
      <c r="CJ43" s="367" t="str">
        <f ca="1">+IF(OFFSET('Water Data'!$I$29,0,10*ROW('Water Data'!I37))="","",OFFSET('Water Data'!$I$29,0,10*ROW('Water Data'!I37)))</f>
        <v/>
      </c>
      <c r="CK43" s="367" t="str">
        <f ca="1">+IF(OFFSET('Sanitation Data'!$D$28,0,10*ROW('Sanitation Data'!D37))="","",OFFSET('Sanitation Data'!$D$28,0,10*ROW('Sanitation Data'!D37)))</f>
        <v/>
      </c>
      <c r="CL43" s="367" t="str">
        <f ca="1">+IF(OFFSET('Sanitation Data'!$D$29,0,10*ROW('Sanitation Data'!D37))="","",OFFSET('Sanitation Data'!$D$29,0,10*ROW('Sanitation Data'!D37)))</f>
        <v/>
      </c>
      <c r="CM43" s="367" t="str">
        <f ca="1">+IF(OFFSET('Sanitation Data'!$D$30,0,10*ROW('Sanitation Data'!D37))="","",OFFSET('Sanitation Data'!$D$30,0,10*ROW('Sanitation Data'!D37)))</f>
        <v/>
      </c>
      <c r="CN43" s="367" t="str">
        <f ca="1">+IF(OFFSET('Sanitation Data'!$D$31,0,10*ROW('Sanitation Data'!D37))="","",OFFSET('Sanitation Data'!$D$31,0,10*ROW('Sanitation Data'!D37)))</f>
        <v/>
      </c>
      <c r="CO43" s="367" t="str">
        <f ca="1">+IF(OFFSET('Sanitation Data'!$D$32,0,10*ROW('Sanitation Data'!D37))="","",OFFSET('Sanitation Data'!$D$32,0,10*ROW('Sanitation Data'!D37)))</f>
        <v/>
      </c>
      <c r="CP43" s="367" t="str">
        <f ca="1">+IF(OFFSET('Sanitation Data'!$E$28,0,10*ROW('Sanitation Data'!E37))="","",OFFSET('Sanitation Data'!$E$28,0,10*ROW('Sanitation Data'!E37)))</f>
        <v/>
      </c>
      <c r="CQ43" s="367" t="str">
        <f ca="1">+IF(OFFSET('Sanitation Data'!$E$29,0,10*ROW('Sanitation Data'!E37))="","",OFFSET('Sanitation Data'!$E$29,0,10*ROW('Sanitation Data'!E37)))</f>
        <v/>
      </c>
      <c r="CR43" s="367" t="str">
        <f ca="1">+IF(OFFSET('Sanitation Data'!$E$30,0,10*ROW('Sanitation Data'!E37))="","",OFFSET('Sanitation Data'!$E$30,0,10*ROW('Sanitation Data'!E37)))</f>
        <v/>
      </c>
      <c r="CS43" s="367" t="str">
        <f ca="1">+IF(OFFSET('Sanitation Data'!$E$31,0,10*ROW('Sanitation Data'!E37))="","",OFFSET('Sanitation Data'!$E$31,0,10*ROW('Sanitation Data'!E37)))</f>
        <v/>
      </c>
      <c r="CT43" s="367" t="str">
        <f ca="1">+IF(OFFSET('Sanitation Data'!$E$32,0,10*ROW('Sanitation Data'!E37))="","",OFFSET('Sanitation Data'!$E$32,0,10*ROW('Sanitation Data'!E37)))</f>
        <v/>
      </c>
      <c r="CU43" s="367" t="str">
        <f ca="1">+IF(OFFSET('Sanitation Data'!$F$28,0,10*ROW('Sanitation Data'!F37))="","",OFFSET('Sanitation Data'!$F$28,0,10*ROW('Sanitation Data'!F37)))</f>
        <v/>
      </c>
      <c r="CV43" s="367" t="str">
        <f ca="1">+IF(OFFSET('Sanitation Data'!$F$29,0,10*ROW('Sanitation Data'!F37))="","",OFFSET('Sanitation Data'!$F$29,0,10*ROW('Sanitation Data'!F37)))</f>
        <v/>
      </c>
      <c r="CW43" s="367" t="str">
        <f ca="1">+IF(OFFSET('Sanitation Data'!$F$30,0,10*ROW('Sanitation Data'!F37))="","",OFFSET('Sanitation Data'!$F$30,0,10*ROW('Sanitation Data'!F37)))</f>
        <v/>
      </c>
      <c r="CX43" s="367" t="str">
        <f ca="1">+IF(OFFSET('Sanitation Data'!$F$31,0,10*ROW('Sanitation Data'!F37))="","",OFFSET('Sanitation Data'!$F$31,0,10*ROW('Sanitation Data'!F37)))</f>
        <v/>
      </c>
      <c r="CY43" s="367" t="str">
        <f ca="1">+IF(OFFSET('Sanitation Data'!$F$32,0,10*ROW('Sanitation Data'!F37))="","",OFFSET('Sanitation Data'!$F$32,0,10*ROW('Sanitation Data'!F37)))</f>
        <v/>
      </c>
      <c r="CZ43" s="367" t="str">
        <f ca="1">+IF(OFFSET('Sanitation Data'!$G$28,0,10*ROW('Sanitation Data'!G37))="","",OFFSET('Sanitation Data'!$G$28,0,10*ROW('Sanitation Data'!G37)))</f>
        <v/>
      </c>
      <c r="DA43" s="367" t="str">
        <f ca="1">+IF(OFFSET('Sanitation Data'!$G$29,0,10*ROW('Sanitation Data'!G37))="","",OFFSET('Sanitation Data'!$G$29,0,10*ROW('Sanitation Data'!G37)))</f>
        <v/>
      </c>
      <c r="DB43" s="367" t="str">
        <f ca="1">+IF(OFFSET('Sanitation Data'!$G$30,0,10*ROW('Sanitation Data'!G37))="","",OFFSET('Sanitation Data'!$G$30,0,10*ROW('Sanitation Data'!G37)))</f>
        <v/>
      </c>
      <c r="DC43" s="367" t="str">
        <f ca="1">+IF(OFFSET('Sanitation Data'!$G$31,0,10*ROW('Sanitation Data'!G37))="","",OFFSET('Sanitation Data'!$G$31,0,10*ROW('Sanitation Data'!G37)))</f>
        <v/>
      </c>
      <c r="DD43" s="367" t="str">
        <f ca="1">+IF(OFFSET('Sanitation Data'!$G$32,0,10*ROW('Sanitation Data'!G37))="","",OFFSET('Sanitation Data'!$G$32,0,10*ROW('Sanitation Data'!G37)))</f>
        <v/>
      </c>
      <c r="DE43" s="367" t="str">
        <f ca="1">+IF(OFFSET('Sanitation Data'!$H$28,0,10*ROW('Sanitation Data'!H37))="","",OFFSET('Sanitation Data'!$H$28,0,10*ROW('Sanitation Data'!H37)))</f>
        <v/>
      </c>
      <c r="DF43" s="367" t="str">
        <f ca="1">+IF(OFFSET('Sanitation Data'!$H$29,0,10*ROW('Sanitation Data'!H37))="","",OFFSET('Sanitation Data'!$H$29,0,10*ROW('Sanitation Data'!H37)))</f>
        <v/>
      </c>
      <c r="DG43" s="367" t="str">
        <f ca="1">+IF(OFFSET('Sanitation Data'!$H$30,0,10*ROW('Sanitation Data'!H37))="","",OFFSET('Sanitation Data'!$H$30,0,10*ROW('Sanitation Data'!H37)))</f>
        <v/>
      </c>
      <c r="DH43" s="367" t="str">
        <f ca="1">+IF(OFFSET('Sanitation Data'!$H$31,0,10*ROW('Sanitation Data'!H37))="","",OFFSET('Sanitation Data'!$H$31,0,10*ROW('Sanitation Data'!H37)))</f>
        <v/>
      </c>
      <c r="DI43" s="367" t="str">
        <f ca="1">+IF(OFFSET('Sanitation Data'!$H$32,0,10*ROW('Sanitation Data'!H37))="","",OFFSET('Sanitation Data'!$H$32,0,10*ROW('Sanitation Data'!H37)))</f>
        <v/>
      </c>
      <c r="DJ43" s="367" t="str">
        <f ca="1">+IF(OFFSET('Sanitation Data'!$I$28,0,10*ROW('Sanitation Data'!I37))="","",OFFSET('Sanitation Data'!$I$28,0,10*ROW('Sanitation Data'!I37)))</f>
        <v/>
      </c>
      <c r="DK43" s="367" t="str">
        <f ca="1">+IF(OFFSET('Sanitation Data'!$I$29,0,10*ROW('Sanitation Data'!I37))="","",OFFSET('Sanitation Data'!$I$29,0,10*ROW('Sanitation Data'!I37)))</f>
        <v/>
      </c>
      <c r="DL43" s="367" t="str">
        <f ca="1">+IF(OFFSET('Sanitation Data'!$I$30,0,10*ROW('Sanitation Data'!I37))="","",OFFSET('Sanitation Data'!$I$30,0,10*ROW('Sanitation Data'!I37)))</f>
        <v/>
      </c>
      <c r="DM43" s="367" t="str">
        <f ca="1">+IF(OFFSET('Sanitation Data'!$I$31,0,10*ROW('Sanitation Data'!I37))="","",OFFSET('Sanitation Data'!$I$31,0,10*ROW('Sanitation Data'!I37)))</f>
        <v/>
      </c>
      <c r="DN43" s="367" t="str">
        <f ca="1">+IF(OFFSET('Sanitation Data'!$I$32,0,10*ROW('Sanitation Data'!I37))="","",OFFSET('Sanitation Data'!$I$32,0,10*ROW('Sanitation Data'!I37)))</f>
        <v/>
      </c>
      <c r="DO43" s="367" t="str">
        <f ca="1">+IF(OFFSET('Hygiene Data'!$D$11,0,10*ROW('Hygiene Data'!D37))="","",OFFSET('Hygiene Data'!$D$11,0,10*ROW('Hygiene Data'!D37)))</f>
        <v/>
      </c>
      <c r="DP43" s="367" t="str">
        <f ca="1">+IF(OFFSET('Hygiene Data'!$D$12,0,10*ROW('Hygiene Data'!D37))="","",OFFSET('Hygiene Data'!$D$12,0,10*ROW('Hygiene Data'!D37)))</f>
        <v/>
      </c>
      <c r="DQ43" s="367" t="str">
        <f ca="1">+IF(OFFSET('Hygiene Data'!$D$13,0,10*ROW('Hygiene Data'!D37))="","",OFFSET('Hygiene Data'!$D$13,0,10*ROW('Hygiene Data'!D37)))</f>
        <v/>
      </c>
      <c r="DR43" s="367" t="str">
        <f ca="1">+IF(OFFSET('Hygiene Data'!$E$11,0,10*ROW('Hygiene Data'!E37))="","",OFFSET('Hygiene Data'!$E$11,0,10*ROW('Hygiene Data'!E37)))</f>
        <v/>
      </c>
      <c r="DS43" s="367" t="str">
        <f ca="1">+IF(OFFSET('Hygiene Data'!$E$12,0,10*ROW('Hygiene Data'!E37))="","",OFFSET('Hygiene Data'!$E$12,0,10*ROW('Hygiene Data'!E37)))</f>
        <v/>
      </c>
      <c r="DT43" s="367" t="str">
        <f ca="1">+IF(OFFSET('Hygiene Data'!$E$13,0,10*ROW('Hygiene Data'!E37))="","",OFFSET('Hygiene Data'!$E$13,0,10*ROW('Hygiene Data'!E37)))</f>
        <v/>
      </c>
      <c r="DU43" s="367" t="str">
        <f ca="1">+IF(OFFSET('Hygiene Data'!$F$11,0,10*ROW('Hygiene Data'!F37))="","",OFFSET('Hygiene Data'!$F$11,0,10*ROW('Hygiene Data'!F37)))</f>
        <v/>
      </c>
      <c r="DV43" s="367" t="str">
        <f ca="1">+IF(OFFSET('Hygiene Data'!$F$12,0,10*ROW('Hygiene Data'!F37))="","",OFFSET('Hygiene Data'!$F$12,0,10*ROW('Hygiene Data'!F37)))</f>
        <v/>
      </c>
      <c r="DW43" s="367" t="str">
        <f ca="1">+IF(OFFSET('Hygiene Data'!$F$13,0,10*ROW('Hygiene Data'!F37))="","",OFFSET('Hygiene Data'!$F$13,0,10*ROW('Hygiene Data'!F37)))</f>
        <v/>
      </c>
      <c r="DX43" s="367" t="str">
        <f ca="1">+IF(OFFSET('Hygiene Data'!$G$11,0,10*ROW('Hygiene Data'!G37))="","",OFFSET('Hygiene Data'!$G$11,0,10*ROW('Hygiene Data'!G37)))</f>
        <v/>
      </c>
      <c r="DY43" s="367" t="str">
        <f ca="1">+IF(OFFSET('Hygiene Data'!$G$12,0,10*ROW('Hygiene Data'!G37))="","",OFFSET('Hygiene Data'!$G$12,0,10*ROW('Hygiene Data'!G37)))</f>
        <v/>
      </c>
      <c r="DZ43" s="367" t="str">
        <f ca="1">+IF(OFFSET('Hygiene Data'!$G$13,0,10*ROW('Hygiene Data'!G37))="","",OFFSET('Hygiene Data'!$G$13,0,10*ROW('Hygiene Data'!G37)))</f>
        <v/>
      </c>
      <c r="EA43" s="367" t="str">
        <f ca="1">+IF(OFFSET('Hygiene Data'!$H$11,0,10*ROW('Hygiene Data'!H37))="","",OFFSET('Hygiene Data'!$H$11,0,10*ROW('Hygiene Data'!H37)))</f>
        <v/>
      </c>
      <c r="EB43" s="367" t="str">
        <f ca="1">+IF(OFFSET('Hygiene Data'!$H$12,0,10*ROW('Hygiene Data'!H37))="","",OFFSET('Hygiene Data'!$H$12,0,10*ROW('Hygiene Data'!H37)))</f>
        <v/>
      </c>
      <c r="EC43" s="367" t="str">
        <f ca="1">+IF(OFFSET('Hygiene Data'!$H$13,0,10*ROW('Hygiene Data'!H37))="","",OFFSET('Hygiene Data'!$H$13,0,10*ROW('Hygiene Data'!H37)))</f>
        <v/>
      </c>
      <c r="ED43" s="367" t="str">
        <f ca="1">+IF(OFFSET('Hygiene Data'!$I$11,0,10*ROW('Hygiene Data'!I37))="","",OFFSET('Hygiene Data'!$I$11,0,10*ROW('Hygiene Data'!I37)))</f>
        <v/>
      </c>
      <c r="EE43" s="367" t="str">
        <f ca="1">+IF(OFFSET('Hygiene Data'!$I$12,0,10*ROW('Hygiene Data'!I37))="","",OFFSET('Hygiene Data'!$I$12,0,10*ROW('Hygiene Data'!I37)))</f>
        <v/>
      </c>
      <c r="EF43" s="367" t="str">
        <f ca="1">+IF(OFFSET('Hygiene Data'!$I$13,0,10*ROW('Hygiene Data'!I37))="","",OFFSET('Hygiene Data'!$I$13,0,10*ROW('Hygiene Data'!I37)))</f>
        <v/>
      </c>
    </row>
    <row r="44" spans="1:136" x14ac:dyDescent="0.25">
      <c r="A44" s="476" t="str">
        <f ca="1">+IF(OFFSET('Water Data'!$B$2,0,10*ROW('Water Data'!E38))="","",OFFSET('Water Data'!$B$2,0,10*ROW('Water Data'!E38)))</f>
        <v/>
      </c>
      <c r="B44" s="476"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3" t="str">
        <f t="shared" ca="1" si="0"/>
        <v/>
      </c>
      <c r="D44" s="504"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4"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4"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4"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4"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4"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4"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4"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4"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4"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4"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4"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4"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4"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4"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4"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4"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4"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5"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5"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5"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5"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5"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5"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5"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5"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5"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5"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5"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5"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5"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5"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5"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5"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5"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5"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5"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5"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5"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5"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5"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5"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5"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5"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5"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5"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5"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5"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6"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2"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6"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6"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6"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6"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6"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6"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6"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6"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6"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6"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6"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6"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6"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6"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6"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6"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7" t="str">
        <f ca="1">+IF(OFFSET('Water Data'!$D$27,0,10*ROW('Water Data'!D38))="","",OFFSET('Water Data'!$D$27,0,10*ROW('Water Data'!D38)))</f>
        <v/>
      </c>
      <c r="BT44" s="367" t="str">
        <f ca="1">+IF(OFFSET('Water Data'!$D$28,0,10*ROW('Water Data'!D38))="","",OFFSET('Water Data'!$D$28,0,10*ROW('Water Data'!D38)))</f>
        <v/>
      </c>
      <c r="BU44" s="367" t="str">
        <f ca="1">+IF(OFFSET('Water Data'!$D$29,0,10*ROW('Water Data'!D38))="","",OFFSET('Water Data'!$D$29,0,10*ROW('Water Data'!D38)))</f>
        <v/>
      </c>
      <c r="BV44" s="367" t="str">
        <f ca="1">+IF(OFFSET('Water Data'!$E$27,0,10*ROW('Water Data'!E38))="","",OFFSET('Water Data'!$E$27,0,10*ROW('Water Data'!E38)))</f>
        <v/>
      </c>
      <c r="BW44" s="367" t="str">
        <f ca="1">+IF(OFFSET('Water Data'!$E$28,0,10*ROW('Water Data'!E38))="","",OFFSET('Water Data'!$E$28,0,10*ROW('Water Data'!E38)))</f>
        <v/>
      </c>
      <c r="BX44" s="367" t="str">
        <f ca="1">+IF(OFFSET('Water Data'!$E$29,0,10*ROW('Water Data'!E38))="","",OFFSET('Water Data'!$E$29,0,10*ROW('Water Data'!E38)))</f>
        <v/>
      </c>
      <c r="BY44" s="367" t="str">
        <f ca="1">+IF(OFFSET('Water Data'!$F$27,0,10*ROW('Water Data'!F38))="","",OFFSET('Water Data'!$F$27,0,10*ROW('Water Data'!F38)))</f>
        <v/>
      </c>
      <c r="BZ44" s="367" t="str">
        <f ca="1">+IF(OFFSET('Water Data'!$F$28,0,10*ROW('Water Data'!F38))="","",OFFSET('Water Data'!$F$28,0,10*ROW('Water Data'!F38)))</f>
        <v/>
      </c>
      <c r="CA44" s="367" t="str">
        <f ca="1">+IF(OFFSET('Water Data'!$F$29,0,10*ROW('Water Data'!F38))="","",OFFSET('Water Data'!$F$29,0,10*ROW('Water Data'!F38)))</f>
        <v/>
      </c>
      <c r="CB44" s="367" t="str">
        <f ca="1">+IF(OFFSET('Water Data'!$G$27,0,10*ROW('Water Data'!G38))="","",OFFSET('Water Data'!$G$27,0,10*ROW('Water Data'!G38)))</f>
        <v/>
      </c>
      <c r="CC44" s="367" t="str">
        <f ca="1">+IF(OFFSET('Water Data'!$G$28,0,10*ROW('Water Data'!G38))="","",OFFSET('Water Data'!$G$28,0,10*ROW('Water Data'!G38)))</f>
        <v/>
      </c>
      <c r="CD44" s="367" t="str">
        <f ca="1">+IF(OFFSET('Water Data'!$G$29,0,10*ROW('Water Data'!G38))="","",OFFSET('Water Data'!$G$29,0,10*ROW('Water Data'!G38)))</f>
        <v/>
      </c>
      <c r="CE44" s="367" t="str">
        <f ca="1">+IF(OFFSET('Water Data'!$H$27,0,10*ROW('Water Data'!H38))="","",OFFSET('Water Data'!$H$27,0,10*ROW('Water Data'!H38)))</f>
        <v/>
      </c>
      <c r="CF44" s="367" t="str">
        <f ca="1">+IF(OFFSET('Water Data'!$H$28,0,10*ROW('Water Data'!H38))="","",OFFSET('Water Data'!$H$28,0,10*ROW('Water Data'!H38)))</f>
        <v/>
      </c>
      <c r="CG44" s="367" t="str">
        <f ca="1">+IF(OFFSET('Water Data'!$H$29,0,10*ROW('Water Data'!H38))="","",OFFSET('Water Data'!$H$29,0,10*ROW('Water Data'!H38)))</f>
        <v/>
      </c>
      <c r="CH44" s="367" t="str">
        <f ca="1">+IF(OFFSET('Water Data'!$I$27,0,10*ROW('Water Data'!I38))="","",OFFSET('Water Data'!$I$27,0,10*ROW('Water Data'!I38)))</f>
        <v/>
      </c>
      <c r="CI44" s="367" t="str">
        <f ca="1">+IF(OFFSET('Water Data'!$I$28,0,10*ROW('Water Data'!I38))="","",OFFSET('Water Data'!$I$28,0,10*ROW('Water Data'!I38)))</f>
        <v/>
      </c>
      <c r="CJ44" s="367" t="str">
        <f ca="1">+IF(OFFSET('Water Data'!$I$29,0,10*ROW('Water Data'!I38))="","",OFFSET('Water Data'!$I$29,0,10*ROW('Water Data'!I38)))</f>
        <v/>
      </c>
      <c r="CK44" s="367" t="str">
        <f ca="1">+IF(OFFSET('Sanitation Data'!$D$28,0,10*ROW('Sanitation Data'!D38))="","",OFFSET('Sanitation Data'!$D$28,0,10*ROW('Sanitation Data'!D38)))</f>
        <v/>
      </c>
      <c r="CL44" s="367" t="str">
        <f ca="1">+IF(OFFSET('Sanitation Data'!$D$29,0,10*ROW('Sanitation Data'!D38))="","",OFFSET('Sanitation Data'!$D$29,0,10*ROW('Sanitation Data'!D38)))</f>
        <v/>
      </c>
      <c r="CM44" s="367" t="str">
        <f ca="1">+IF(OFFSET('Sanitation Data'!$D$30,0,10*ROW('Sanitation Data'!D38))="","",OFFSET('Sanitation Data'!$D$30,0,10*ROW('Sanitation Data'!D38)))</f>
        <v/>
      </c>
      <c r="CN44" s="367" t="str">
        <f ca="1">+IF(OFFSET('Sanitation Data'!$D$31,0,10*ROW('Sanitation Data'!D38))="","",OFFSET('Sanitation Data'!$D$31,0,10*ROW('Sanitation Data'!D38)))</f>
        <v/>
      </c>
      <c r="CO44" s="367" t="str">
        <f ca="1">+IF(OFFSET('Sanitation Data'!$D$32,0,10*ROW('Sanitation Data'!D38))="","",OFFSET('Sanitation Data'!$D$32,0,10*ROW('Sanitation Data'!D38)))</f>
        <v/>
      </c>
      <c r="CP44" s="367" t="str">
        <f ca="1">+IF(OFFSET('Sanitation Data'!$E$28,0,10*ROW('Sanitation Data'!E38))="","",OFFSET('Sanitation Data'!$E$28,0,10*ROW('Sanitation Data'!E38)))</f>
        <v/>
      </c>
      <c r="CQ44" s="367" t="str">
        <f ca="1">+IF(OFFSET('Sanitation Data'!$E$29,0,10*ROW('Sanitation Data'!E38))="","",OFFSET('Sanitation Data'!$E$29,0,10*ROW('Sanitation Data'!E38)))</f>
        <v/>
      </c>
      <c r="CR44" s="367" t="str">
        <f ca="1">+IF(OFFSET('Sanitation Data'!$E$30,0,10*ROW('Sanitation Data'!E38))="","",OFFSET('Sanitation Data'!$E$30,0,10*ROW('Sanitation Data'!E38)))</f>
        <v/>
      </c>
      <c r="CS44" s="367" t="str">
        <f ca="1">+IF(OFFSET('Sanitation Data'!$E$31,0,10*ROW('Sanitation Data'!E38))="","",OFFSET('Sanitation Data'!$E$31,0,10*ROW('Sanitation Data'!E38)))</f>
        <v/>
      </c>
      <c r="CT44" s="367" t="str">
        <f ca="1">+IF(OFFSET('Sanitation Data'!$E$32,0,10*ROW('Sanitation Data'!E38))="","",OFFSET('Sanitation Data'!$E$32,0,10*ROW('Sanitation Data'!E38)))</f>
        <v/>
      </c>
      <c r="CU44" s="367" t="str">
        <f ca="1">+IF(OFFSET('Sanitation Data'!$F$28,0,10*ROW('Sanitation Data'!F38))="","",OFFSET('Sanitation Data'!$F$28,0,10*ROW('Sanitation Data'!F38)))</f>
        <v/>
      </c>
      <c r="CV44" s="367" t="str">
        <f ca="1">+IF(OFFSET('Sanitation Data'!$F$29,0,10*ROW('Sanitation Data'!F38))="","",OFFSET('Sanitation Data'!$F$29,0,10*ROW('Sanitation Data'!F38)))</f>
        <v/>
      </c>
      <c r="CW44" s="367" t="str">
        <f ca="1">+IF(OFFSET('Sanitation Data'!$F$30,0,10*ROW('Sanitation Data'!F38))="","",OFFSET('Sanitation Data'!$F$30,0,10*ROW('Sanitation Data'!F38)))</f>
        <v/>
      </c>
      <c r="CX44" s="367" t="str">
        <f ca="1">+IF(OFFSET('Sanitation Data'!$F$31,0,10*ROW('Sanitation Data'!F38))="","",OFFSET('Sanitation Data'!$F$31,0,10*ROW('Sanitation Data'!F38)))</f>
        <v/>
      </c>
      <c r="CY44" s="367" t="str">
        <f ca="1">+IF(OFFSET('Sanitation Data'!$F$32,0,10*ROW('Sanitation Data'!F38))="","",OFFSET('Sanitation Data'!$F$32,0,10*ROW('Sanitation Data'!F38)))</f>
        <v/>
      </c>
      <c r="CZ44" s="367" t="str">
        <f ca="1">+IF(OFFSET('Sanitation Data'!$G$28,0,10*ROW('Sanitation Data'!G38))="","",OFFSET('Sanitation Data'!$G$28,0,10*ROW('Sanitation Data'!G38)))</f>
        <v/>
      </c>
      <c r="DA44" s="367" t="str">
        <f ca="1">+IF(OFFSET('Sanitation Data'!$G$29,0,10*ROW('Sanitation Data'!G38))="","",OFFSET('Sanitation Data'!$G$29,0,10*ROW('Sanitation Data'!G38)))</f>
        <v/>
      </c>
      <c r="DB44" s="367" t="str">
        <f ca="1">+IF(OFFSET('Sanitation Data'!$G$30,0,10*ROW('Sanitation Data'!G38))="","",OFFSET('Sanitation Data'!$G$30,0,10*ROW('Sanitation Data'!G38)))</f>
        <v/>
      </c>
      <c r="DC44" s="367" t="str">
        <f ca="1">+IF(OFFSET('Sanitation Data'!$G$31,0,10*ROW('Sanitation Data'!G38))="","",OFFSET('Sanitation Data'!$G$31,0,10*ROW('Sanitation Data'!G38)))</f>
        <v/>
      </c>
      <c r="DD44" s="367" t="str">
        <f ca="1">+IF(OFFSET('Sanitation Data'!$G$32,0,10*ROW('Sanitation Data'!G38))="","",OFFSET('Sanitation Data'!$G$32,0,10*ROW('Sanitation Data'!G38)))</f>
        <v/>
      </c>
      <c r="DE44" s="367" t="str">
        <f ca="1">+IF(OFFSET('Sanitation Data'!$H$28,0,10*ROW('Sanitation Data'!H38))="","",OFFSET('Sanitation Data'!$H$28,0,10*ROW('Sanitation Data'!H38)))</f>
        <v/>
      </c>
      <c r="DF44" s="367" t="str">
        <f ca="1">+IF(OFFSET('Sanitation Data'!$H$29,0,10*ROW('Sanitation Data'!H38))="","",OFFSET('Sanitation Data'!$H$29,0,10*ROW('Sanitation Data'!H38)))</f>
        <v/>
      </c>
      <c r="DG44" s="367" t="str">
        <f ca="1">+IF(OFFSET('Sanitation Data'!$H$30,0,10*ROW('Sanitation Data'!H38))="","",OFFSET('Sanitation Data'!$H$30,0,10*ROW('Sanitation Data'!H38)))</f>
        <v/>
      </c>
      <c r="DH44" s="367" t="str">
        <f ca="1">+IF(OFFSET('Sanitation Data'!$H$31,0,10*ROW('Sanitation Data'!H38))="","",OFFSET('Sanitation Data'!$H$31,0,10*ROW('Sanitation Data'!H38)))</f>
        <v/>
      </c>
      <c r="DI44" s="367" t="str">
        <f ca="1">+IF(OFFSET('Sanitation Data'!$H$32,0,10*ROW('Sanitation Data'!H38))="","",OFFSET('Sanitation Data'!$H$32,0,10*ROW('Sanitation Data'!H38)))</f>
        <v/>
      </c>
      <c r="DJ44" s="367" t="str">
        <f ca="1">+IF(OFFSET('Sanitation Data'!$I$28,0,10*ROW('Sanitation Data'!I38))="","",OFFSET('Sanitation Data'!$I$28,0,10*ROW('Sanitation Data'!I38)))</f>
        <v/>
      </c>
      <c r="DK44" s="367" t="str">
        <f ca="1">+IF(OFFSET('Sanitation Data'!$I$29,0,10*ROW('Sanitation Data'!I38))="","",OFFSET('Sanitation Data'!$I$29,0,10*ROW('Sanitation Data'!I38)))</f>
        <v/>
      </c>
      <c r="DL44" s="367" t="str">
        <f ca="1">+IF(OFFSET('Sanitation Data'!$I$30,0,10*ROW('Sanitation Data'!I38))="","",OFFSET('Sanitation Data'!$I$30,0,10*ROW('Sanitation Data'!I38)))</f>
        <v/>
      </c>
      <c r="DM44" s="367" t="str">
        <f ca="1">+IF(OFFSET('Sanitation Data'!$I$31,0,10*ROW('Sanitation Data'!I38))="","",OFFSET('Sanitation Data'!$I$31,0,10*ROW('Sanitation Data'!I38)))</f>
        <v/>
      </c>
      <c r="DN44" s="367" t="str">
        <f ca="1">+IF(OFFSET('Sanitation Data'!$I$32,0,10*ROW('Sanitation Data'!I38))="","",OFFSET('Sanitation Data'!$I$32,0,10*ROW('Sanitation Data'!I38)))</f>
        <v/>
      </c>
      <c r="DO44" s="367" t="str">
        <f ca="1">+IF(OFFSET('Hygiene Data'!$D$11,0,10*ROW('Hygiene Data'!D38))="","",OFFSET('Hygiene Data'!$D$11,0,10*ROW('Hygiene Data'!D38)))</f>
        <v/>
      </c>
      <c r="DP44" s="367" t="str">
        <f ca="1">+IF(OFFSET('Hygiene Data'!$D$12,0,10*ROW('Hygiene Data'!D38))="","",OFFSET('Hygiene Data'!$D$12,0,10*ROW('Hygiene Data'!D38)))</f>
        <v/>
      </c>
      <c r="DQ44" s="367" t="str">
        <f ca="1">+IF(OFFSET('Hygiene Data'!$D$13,0,10*ROW('Hygiene Data'!D38))="","",OFFSET('Hygiene Data'!$D$13,0,10*ROW('Hygiene Data'!D38)))</f>
        <v/>
      </c>
      <c r="DR44" s="367" t="str">
        <f ca="1">+IF(OFFSET('Hygiene Data'!$E$11,0,10*ROW('Hygiene Data'!E38))="","",OFFSET('Hygiene Data'!$E$11,0,10*ROW('Hygiene Data'!E38)))</f>
        <v/>
      </c>
      <c r="DS44" s="367" t="str">
        <f ca="1">+IF(OFFSET('Hygiene Data'!$E$12,0,10*ROW('Hygiene Data'!E38))="","",OFFSET('Hygiene Data'!$E$12,0,10*ROW('Hygiene Data'!E38)))</f>
        <v/>
      </c>
      <c r="DT44" s="367" t="str">
        <f ca="1">+IF(OFFSET('Hygiene Data'!$E$13,0,10*ROW('Hygiene Data'!E38))="","",OFFSET('Hygiene Data'!$E$13,0,10*ROW('Hygiene Data'!E38)))</f>
        <v/>
      </c>
      <c r="DU44" s="367" t="str">
        <f ca="1">+IF(OFFSET('Hygiene Data'!$F$11,0,10*ROW('Hygiene Data'!F38))="","",OFFSET('Hygiene Data'!$F$11,0,10*ROW('Hygiene Data'!F38)))</f>
        <v/>
      </c>
      <c r="DV44" s="367" t="str">
        <f ca="1">+IF(OFFSET('Hygiene Data'!$F$12,0,10*ROW('Hygiene Data'!F38))="","",OFFSET('Hygiene Data'!$F$12,0,10*ROW('Hygiene Data'!F38)))</f>
        <v/>
      </c>
      <c r="DW44" s="367" t="str">
        <f ca="1">+IF(OFFSET('Hygiene Data'!$F$13,0,10*ROW('Hygiene Data'!F38))="","",OFFSET('Hygiene Data'!$F$13,0,10*ROW('Hygiene Data'!F38)))</f>
        <v/>
      </c>
      <c r="DX44" s="367" t="str">
        <f ca="1">+IF(OFFSET('Hygiene Data'!$G$11,0,10*ROW('Hygiene Data'!G38))="","",OFFSET('Hygiene Data'!$G$11,0,10*ROW('Hygiene Data'!G38)))</f>
        <v/>
      </c>
      <c r="DY44" s="367" t="str">
        <f ca="1">+IF(OFFSET('Hygiene Data'!$G$12,0,10*ROW('Hygiene Data'!G38))="","",OFFSET('Hygiene Data'!$G$12,0,10*ROW('Hygiene Data'!G38)))</f>
        <v/>
      </c>
      <c r="DZ44" s="367" t="str">
        <f ca="1">+IF(OFFSET('Hygiene Data'!$G$13,0,10*ROW('Hygiene Data'!G38))="","",OFFSET('Hygiene Data'!$G$13,0,10*ROW('Hygiene Data'!G38)))</f>
        <v/>
      </c>
      <c r="EA44" s="367" t="str">
        <f ca="1">+IF(OFFSET('Hygiene Data'!$H$11,0,10*ROW('Hygiene Data'!H38))="","",OFFSET('Hygiene Data'!$H$11,0,10*ROW('Hygiene Data'!H38)))</f>
        <v/>
      </c>
      <c r="EB44" s="367" t="str">
        <f ca="1">+IF(OFFSET('Hygiene Data'!$H$12,0,10*ROW('Hygiene Data'!H38))="","",OFFSET('Hygiene Data'!$H$12,0,10*ROW('Hygiene Data'!H38)))</f>
        <v/>
      </c>
      <c r="EC44" s="367" t="str">
        <f ca="1">+IF(OFFSET('Hygiene Data'!$H$13,0,10*ROW('Hygiene Data'!H38))="","",OFFSET('Hygiene Data'!$H$13,0,10*ROW('Hygiene Data'!H38)))</f>
        <v/>
      </c>
      <c r="ED44" s="367" t="str">
        <f ca="1">+IF(OFFSET('Hygiene Data'!$I$11,0,10*ROW('Hygiene Data'!I38))="","",OFFSET('Hygiene Data'!$I$11,0,10*ROW('Hygiene Data'!I38)))</f>
        <v/>
      </c>
      <c r="EE44" s="367" t="str">
        <f ca="1">+IF(OFFSET('Hygiene Data'!$I$12,0,10*ROW('Hygiene Data'!I38))="","",OFFSET('Hygiene Data'!$I$12,0,10*ROW('Hygiene Data'!I38)))</f>
        <v/>
      </c>
      <c r="EF44" s="367" t="str">
        <f ca="1">+IF(OFFSET('Hygiene Data'!$I$13,0,10*ROW('Hygiene Data'!I38))="","",OFFSET('Hygiene Data'!$I$13,0,10*ROW('Hygiene Data'!I38)))</f>
        <v/>
      </c>
    </row>
    <row r="45" spans="1:136" x14ac:dyDescent="0.25">
      <c r="A45" s="476" t="str">
        <f ca="1">+IF(OFFSET('Water Data'!$B$2,0,10*ROW('Water Data'!E39))="","",OFFSET('Water Data'!$B$2,0,10*ROW('Water Data'!E39)))</f>
        <v/>
      </c>
      <c r="B45" s="476"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3" t="str">
        <f t="shared" ca="1" si="0"/>
        <v/>
      </c>
      <c r="D45" s="504"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4"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4"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4"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4"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4"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4"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4"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4"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4"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4"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4"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4"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4"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4"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4"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4"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4"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5"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5"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5"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5"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5"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5"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5"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5"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5"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5"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5"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5"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5"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5"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5"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5"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5"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5"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5"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5"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5"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5"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5"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5"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5"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5"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5"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5"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5"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5"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6"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2"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6"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6"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6"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6"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6"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6"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6"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6"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6"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6"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6"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6"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6"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6"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6"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6"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7" t="str">
        <f ca="1">+IF(OFFSET('Water Data'!$D$27,0,10*ROW('Water Data'!D39))="","",OFFSET('Water Data'!$D$27,0,10*ROW('Water Data'!D39)))</f>
        <v/>
      </c>
      <c r="BT45" s="367" t="str">
        <f ca="1">+IF(OFFSET('Water Data'!$D$28,0,10*ROW('Water Data'!D39))="","",OFFSET('Water Data'!$D$28,0,10*ROW('Water Data'!D39)))</f>
        <v/>
      </c>
      <c r="BU45" s="367" t="str">
        <f ca="1">+IF(OFFSET('Water Data'!$D$29,0,10*ROW('Water Data'!D39))="","",OFFSET('Water Data'!$D$29,0,10*ROW('Water Data'!D39)))</f>
        <v/>
      </c>
      <c r="BV45" s="367" t="str">
        <f ca="1">+IF(OFFSET('Water Data'!$E$27,0,10*ROW('Water Data'!E39))="","",OFFSET('Water Data'!$E$27,0,10*ROW('Water Data'!E39)))</f>
        <v/>
      </c>
      <c r="BW45" s="367" t="str">
        <f ca="1">+IF(OFFSET('Water Data'!$E$28,0,10*ROW('Water Data'!E39))="","",OFFSET('Water Data'!$E$28,0,10*ROW('Water Data'!E39)))</f>
        <v/>
      </c>
      <c r="BX45" s="367" t="str">
        <f ca="1">+IF(OFFSET('Water Data'!$E$29,0,10*ROW('Water Data'!E39))="","",OFFSET('Water Data'!$E$29,0,10*ROW('Water Data'!E39)))</f>
        <v/>
      </c>
      <c r="BY45" s="367" t="str">
        <f ca="1">+IF(OFFSET('Water Data'!$F$27,0,10*ROW('Water Data'!F39))="","",OFFSET('Water Data'!$F$27,0,10*ROW('Water Data'!F39)))</f>
        <v/>
      </c>
      <c r="BZ45" s="367" t="str">
        <f ca="1">+IF(OFFSET('Water Data'!$F$28,0,10*ROW('Water Data'!F39))="","",OFFSET('Water Data'!$F$28,0,10*ROW('Water Data'!F39)))</f>
        <v/>
      </c>
      <c r="CA45" s="367" t="str">
        <f ca="1">+IF(OFFSET('Water Data'!$F$29,0,10*ROW('Water Data'!F39))="","",OFFSET('Water Data'!$F$29,0,10*ROW('Water Data'!F39)))</f>
        <v/>
      </c>
      <c r="CB45" s="367" t="str">
        <f ca="1">+IF(OFFSET('Water Data'!$G$27,0,10*ROW('Water Data'!G39))="","",OFFSET('Water Data'!$G$27,0,10*ROW('Water Data'!G39)))</f>
        <v/>
      </c>
      <c r="CC45" s="367" t="str">
        <f ca="1">+IF(OFFSET('Water Data'!$G$28,0,10*ROW('Water Data'!G39))="","",OFFSET('Water Data'!$G$28,0,10*ROW('Water Data'!G39)))</f>
        <v/>
      </c>
      <c r="CD45" s="367" t="str">
        <f ca="1">+IF(OFFSET('Water Data'!$G$29,0,10*ROW('Water Data'!G39))="","",OFFSET('Water Data'!$G$29,0,10*ROW('Water Data'!G39)))</f>
        <v/>
      </c>
      <c r="CE45" s="367" t="str">
        <f ca="1">+IF(OFFSET('Water Data'!$H$27,0,10*ROW('Water Data'!H39))="","",OFFSET('Water Data'!$H$27,0,10*ROW('Water Data'!H39)))</f>
        <v/>
      </c>
      <c r="CF45" s="367" t="str">
        <f ca="1">+IF(OFFSET('Water Data'!$H$28,0,10*ROW('Water Data'!H39))="","",OFFSET('Water Data'!$H$28,0,10*ROW('Water Data'!H39)))</f>
        <v/>
      </c>
      <c r="CG45" s="367" t="str">
        <f ca="1">+IF(OFFSET('Water Data'!$H$29,0,10*ROW('Water Data'!H39))="","",OFFSET('Water Data'!$H$29,0,10*ROW('Water Data'!H39)))</f>
        <v/>
      </c>
      <c r="CH45" s="367" t="str">
        <f ca="1">+IF(OFFSET('Water Data'!$I$27,0,10*ROW('Water Data'!I39))="","",OFFSET('Water Data'!$I$27,0,10*ROW('Water Data'!I39)))</f>
        <v/>
      </c>
      <c r="CI45" s="367" t="str">
        <f ca="1">+IF(OFFSET('Water Data'!$I$28,0,10*ROW('Water Data'!I39))="","",OFFSET('Water Data'!$I$28,0,10*ROW('Water Data'!I39)))</f>
        <v/>
      </c>
      <c r="CJ45" s="367" t="str">
        <f ca="1">+IF(OFFSET('Water Data'!$I$29,0,10*ROW('Water Data'!I39))="","",OFFSET('Water Data'!$I$29,0,10*ROW('Water Data'!I39)))</f>
        <v/>
      </c>
      <c r="CK45" s="367" t="str">
        <f ca="1">+IF(OFFSET('Sanitation Data'!$D$28,0,10*ROW('Sanitation Data'!D39))="","",OFFSET('Sanitation Data'!$D$28,0,10*ROW('Sanitation Data'!D39)))</f>
        <v/>
      </c>
      <c r="CL45" s="367" t="str">
        <f ca="1">+IF(OFFSET('Sanitation Data'!$D$29,0,10*ROW('Sanitation Data'!D39))="","",OFFSET('Sanitation Data'!$D$29,0,10*ROW('Sanitation Data'!D39)))</f>
        <v/>
      </c>
      <c r="CM45" s="367" t="str">
        <f ca="1">+IF(OFFSET('Sanitation Data'!$D$30,0,10*ROW('Sanitation Data'!D39))="","",OFFSET('Sanitation Data'!$D$30,0,10*ROW('Sanitation Data'!D39)))</f>
        <v/>
      </c>
      <c r="CN45" s="367" t="str">
        <f ca="1">+IF(OFFSET('Sanitation Data'!$D$31,0,10*ROW('Sanitation Data'!D39))="","",OFFSET('Sanitation Data'!$D$31,0,10*ROW('Sanitation Data'!D39)))</f>
        <v/>
      </c>
      <c r="CO45" s="367" t="str">
        <f ca="1">+IF(OFFSET('Sanitation Data'!$D$32,0,10*ROW('Sanitation Data'!D39))="","",OFFSET('Sanitation Data'!$D$32,0,10*ROW('Sanitation Data'!D39)))</f>
        <v/>
      </c>
      <c r="CP45" s="367" t="str">
        <f ca="1">+IF(OFFSET('Sanitation Data'!$E$28,0,10*ROW('Sanitation Data'!E39))="","",OFFSET('Sanitation Data'!$E$28,0,10*ROW('Sanitation Data'!E39)))</f>
        <v/>
      </c>
      <c r="CQ45" s="367" t="str">
        <f ca="1">+IF(OFFSET('Sanitation Data'!$E$29,0,10*ROW('Sanitation Data'!E39))="","",OFFSET('Sanitation Data'!$E$29,0,10*ROW('Sanitation Data'!E39)))</f>
        <v/>
      </c>
      <c r="CR45" s="367" t="str">
        <f ca="1">+IF(OFFSET('Sanitation Data'!$E$30,0,10*ROW('Sanitation Data'!E39))="","",OFFSET('Sanitation Data'!$E$30,0,10*ROW('Sanitation Data'!E39)))</f>
        <v/>
      </c>
      <c r="CS45" s="367" t="str">
        <f ca="1">+IF(OFFSET('Sanitation Data'!$E$31,0,10*ROW('Sanitation Data'!E39))="","",OFFSET('Sanitation Data'!$E$31,0,10*ROW('Sanitation Data'!E39)))</f>
        <v/>
      </c>
      <c r="CT45" s="367" t="str">
        <f ca="1">+IF(OFFSET('Sanitation Data'!$E$32,0,10*ROW('Sanitation Data'!E39))="","",OFFSET('Sanitation Data'!$E$32,0,10*ROW('Sanitation Data'!E39)))</f>
        <v/>
      </c>
      <c r="CU45" s="367" t="str">
        <f ca="1">+IF(OFFSET('Sanitation Data'!$F$28,0,10*ROW('Sanitation Data'!F39))="","",OFFSET('Sanitation Data'!$F$28,0,10*ROW('Sanitation Data'!F39)))</f>
        <v/>
      </c>
      <c r="CV45" s="367" t="str">
        <f ca="1">+IF(OFFSET('Sanitation Data'!$F$29,0,10*ROW('Sanitation Data'!F39))="","",OFFSET('Sanitation Data'!$F$29,0,10*ROW('Sanitation Data'!F39)))</f>
        <v/>
      </c>
      <c r="CW45" s="367" t="str">
        <f ca="1">+IF(OFFSET('Sanitation Data'!$F$30,0,10*ROW('Sanitation Data'!F39))="","",OFFSET('Sanitation Data'!$F$30,0,10*ROW('Sanitation Data'!F39)))</f>
        <v/>
      </c>
      <c r="CX45" s="367" t="str">
        <f ca="1">+IF(OFFSET('Sanitation Data'!$F$31,0,10*ROW('Sanitation Data'!F39))="","",OFFSET('Sanitation Data'!$F$31,0,10*ROW('Sanitation Data'!F39)))</f>
        <v/>
      </c>
      <c r="CY45" s="367" t="str">
        <f ca="1">+IF(OFFSET('Sanitation Data'!$F$32,0,10*ROW('Sanitation Data'!F39))="","",OFFSET('Sanitation Data'!$F$32,0,10*ROW('Sanitation Data'!F39)))</f>
        <v/>
      </c>
      <c r="CZ45" s="367" t="str">
        <f ca="1">+IF(OFFSET('Sanitation Data'!$G$28,0,10*ROW('Sanitation Data'!G39))="","",OFFSET('Sanitation Data'!$G$28,0,10*ROW('Sanitation Data'!G39)))</f>
        <v/>
      </c>
      <c r="DA45" s="367" t="str">
        <f ca="1">+IF(OFFSET('Sanitation Data'!$G$29,0,10*ROW('Sanitation Data'!G39))="","",OFFSET('Sanitation Data'!$G$29,0,10*ROW('Sanitation Data'!G39)))</f>
        <v/>
      </c>
      <c r="DB45" s="367" t="str">
        <f ca="1">+IF(OFFSET('Sanitation Data'!$G$30,0,10*ROW('Sanitation Data'!G39))="","",OFFSET('Sanitation Data'!$G$30,0,10*ROW('Sanitation Data'!G39)))</f>
        <v/>
      </c>
      <c r="DC45" s="367" t="str">
        <f ca="1">+IF(OFFSET('Sanitation Data'!$G$31,0,10*ROW('Sanitation Data'!G39))="","",OFFSET('Sanitation Data'!$G$31,0,10*ROW('Sanitation Data'!G39)))</f>
        <v/>
      </c>
      <c r="DD45" s="367" t="str">
        <f ca="1">+IF(OFFSET('Sanitation Data'!$G$32,0,10*ROW('Sanitation Data'!G39))="","",OFFSET('Sanitation Data'!$G$32,0,10*ROW('Sanitation Data'!G39)))</f>
        <v/>
      </c>
      <c r="DE45" s="367" t="str">
        <f ca="1">+IF(OFFSET('Sanitation Data'!$H$28,0,10*ROW('Sanitation Data'!H39))="","",OFFSET('Sanitation Data'!$H$28,0,10*ROW('Sanitation Data'!H39)))</f>
        <v/>
      </c>
      <c r="DF45" s="367" t="str">
        <f ca="1">+IF(OFFSET('Sanitation Data'!$H$29,0,10*ROW('Sanitation Data'!H39))="","",OFFSET('Sanitation Data'!$H$29,0,10*ROW('Sanitation Data'!H39)))</f>
        <v/>
      </c>
      <c r="DG45" s="367" t="str">
        <f ca="1">+IF(OFFSET('Sanitation Data'!$H$30,0,10*ROW('Sanitation Data'!H39))="","",OFFSET('Sanitation Data'!$H$30,0,10*ROW('Sanitation Data'!H39)))</f>
        <v/>
      </c>
      <c r="DH45" s="367" t="str">
        <f ca="1">+IF(OFFSET('Sanitation Data'!$H$31,0,10*ROW('Sanitation Data'!H39))="","",OFFSET('Sanitation Data'!$H$31,0,10*ROW('Sanitation Data'!H39)))</f>
        <v/>
      </c>
      <c r="DI45" s="367" t="str">
        <f ca="1">+IF(OFFSET('Sanitation Data'!$H$32,0,10*ROW('Sanitation Data'!H39))="","",OFFSET('Sanitation Data'!$H$32,0,10*ROW('Sanitation Data'!H39)))</f>
        <v/>
      </c>
      <c r="DJ45" s="367" t="str">
        <f ca="1">+IF(OFFSET('Sanitation Data'!$I$28,0,10*ROW('Sanitation Data'!I39))="","",OFFSET('Sanitation Data'!$I$28,0,10*ROW('Sanitation Data'!I39)))</f>
        <v/>
      </c>
      <c r="DK45" s="367" t="str">
        <f ca="1">+IF(OFFSET('Sanitation Data'!$I$29,0,10*ROW('Sanitation Data'!I39))="","",OFFSET('Sanitation Data'!$I$29,0,10*ROW('Sanitation Data'!I39)))</f>
        <v/>
      </c>
      <c r="DL45" s="367" t="str">
        <f ca="1">+IF(OFFSET('Sanitation Data'!$I$30,0,10*ROW('Sanitation Data'!I39))="","",OFFSET('Sanitation Data'!$I$30,0,10*ROW('Sanitation Data'!I39)))</f>
        <v/>
      </c>
      <c r="DM45" s="367" t="str">
        <f ca="1">+IF(OFFSET('Sanitation Data'!$I$31,0,10*ROW('Sanitation Data'!I39))="","",OFFSET('Sanitation Data'!$I$31,0,10*ROW('Sanitation Data'!I39)))</f>
        <v/>
      </c>
      <c r="DN45" s="367" t="str">
        <f ca="1">+IF(OFFSET('Sanitation Data'!$I$32,0,10*ROW('Sanitation Data'!I39))="","",OFFSET('Sanitation Data'!$I$32,0,10*ROW('Sanitation Data'!I39)))</f>
        <v/>
      </c>
      <c r="DO45" s="367" t="str">
        <f ca="1">+IF(OFFSET('Hygiene Data'!$D$11,0,10*ROW('Hygiene Data'!D39))="","",OFFSET('Hygiene Data'!$D$11,0,10*ROW('Hygiene Data'!D39)))</f>
        <v/>
      </c>
      <c r="DP45" s="367" t="str">
        <f ca="1">+IF(OFFSET('Hygiene Data'!$D$12,0,10*ROW('Hygiene Data'!D39))="","",OFFSET('Hygiene Data'!$D$12,0,10*ROW('Hygiene Data'!D39)))</f>
        <v/>
      </c>
      <c r="DQ45" s="367" t="str">
        <f ca="1">+IF(OFFSET('Hygiene Data'!$D$13,0,10*ROW('Hygiene Data'!D39))="","",OFFSET('Hygiene Data'!$D$13,0,10*ROW('Hygiene Data'!D39)))</f>
        <v/>
      </c>
      <c r="DR45" s="367" t="str">
        <f ca="1">+IF(OFFSET('Hygiene Data'!$E$11,0,10*ROW('Hygiene Data'!E39))="","",OFFSET('Hygiene Data'!$E$11,0,10*ROW('Hygiene Data'!E39)))</f>
        <v/>
      </c>
      <c r="DS45" s="367" t="str">
        <f ca="1">+IF(OFFSET('Hygiene Data'!$E$12,0,10*ROW('Hygiene Data'!E39))="","",OFFSET('Hygiene Data'!$E$12,0,10*ROW('Hygiene Data'!E39)))</f>
        <v/>
      </c>
      <c r="DT45" s="367" t="str">
        <f ca="1">+IF(OFFSET('Hygiene Data'!$E$13,0,10*ROW('Hygiene Data'!E39))="","",OFFSET('Hygiene Data'!$E$13,0,10*ROW('Hygiene Data'!E39)))</f>
        <v/>
      </c>
      <c r="DU45" s="367" t="str">
        <f ca="1">+IF(OFFSET('Hygiene Data'!$F$11,0,10*ROW('Hygiene Data'!F39))="","",OFFSET('Hygiene Data'!$F$11,0,10*ROW('Hygiene Data'!F39)))</f>
        <v/>
      </c>
      <c r="DV45" s="367" t="str">
        <f ca="1">+IF(OFFSET('Hygiene Data'!$F$12,0,10*ROW('Hygiene Data'!F39))="","",OFFSET('Hygiene Data'!$F$12,0,10*ROW('Hygiene Data'!F39)))</f>
        <v/>
      </c>
      <c r="DW45" s="367" t="str">
        <f ca="1">+IF(OFFSET('Hygiene Data'!$F$13,0,10*ROW('Hygiene Data'!F39))="","",OFFSET('Hygiene Data'!$F$13,0,10*ROW('Hygiene Data'!F39)))</f>
        <v/>
      </c>
      <c r="DX45" s="367" t="str">
        <f ca="1">+IF(OFFSET('Hygiene Data'!$G$11,0,10*ROW('Hygiene Data'!G39))="","",OFFSET('Hygiene Data'!$G$11,0,10*ROW('Hygiene Data'!G39)))</f>
        <v/>
      </c>
      <c r="DY45" s="367" t="str">
        <f ca="1">+IF(OFFSET('Hygiene Data'!$G$12,0,10*ROW('Hygiene Data'!G39))="","",OFFSET('Hygiene Data'!$G$12,0,10*ROW('Hygiene Data'!G39)))</f>
        <v/>
      </c>
      <c r="DZ45" s="367" t="str">
        <f ca="1">+IF(OFFSET('Hygiene Data'!$G$13,0,10*ROW('Hygiene Data'!G39))="","",OFFSET('Hygiene Data'!$G$13,0,10*ROW('Hygiene Data'!G39)))</f>
        <v/>
      </c>
      <c r="EA45" s="367" t="str">
        <f ca="1">+IF(OFFSET('Hygiene Data'!$H$11,0,10*ROW('Hygiene Data'!H39))="","",OFFSET('Hygiene Data'!$H$11,0,10*ROW('Hygiene Data'!H39)))</f>
        <v/>
      </c>
      <c r="EB45" s="367" t="str">
        <f ca="1">+IF(OFFSET('Hygiene Data'!$H$12,0,10*ROW('Hygiene Data'!H39))="","",OFFSET('Hygiene Data'!$H$12,0,10*ROW('Hygiene Data'!H39)))</f>
        <v/>
      </c>
      <c r="EC45" s="367" t="str">
        <f ca="1">+IF(OFFSET('Hygiene Data'!$H$13,0,10*ROW('Hygiene Data'!H39))="","",OFFSET('Hygiene Data'!$H$13,0,10*ROW('Hygiene Data'!H39)))</f>
        <v/>
      </c>
      <c r="ED45" s="367" t="str">
        <f ca="1">+IF(OFFSET('Hygiene Data'!$I$11,0,10*ROW('Hygiene Data'!I39))="","",OFFSET('Hygiene Data'!$I$11,0,10*ROW('Hygiene Data'!I39)))</f>
        <v/>
      </c>
      <c r="EE45" s="367" t="str">
        <f ca="1">+IF(OFFSET('Hygiene Data'!$I$12,0,10*ROW('Hygiene Data'!I39))="","",OFFSET('Hygiene Data'!$I$12,0,10*ROW('Hygiene Data'!I39)))</f>
        <v/>
      </c>
      <c r="EF45" s="367" t="str">
        <f ca="1">+IF(OFFSET('Hygiene Data'!$I$13,0,10*ROW('Hygiene Data'!I39))="","",OFFSET('Hygiene Data'!$I$13,0,10*ROW('Hygiene Data'!I39)))</f>
        <v/>
      </c>
    </row>
    <row r="46" spans="1:136" x14ac:dyDescent="0.25">
      <c r="A46" s="476" t="str">
        <f ca="1">+IF(OFFSET('Water Data'!$B$2,0,10*ROW('Water Data'!E40))="","",OFFSET('Water Data'!$B$2,0,10*ROW('Water Data'!E40)))</f>
        <v/>
      </c>
      <c r="B46" s="476"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3" t="str">
        <f t="shared" ca="1" si="0"/>
        <v/>
      </c>
      <c r="D46" s="504"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4"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4"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4"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4"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4"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4"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4"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4"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4"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4"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4"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4"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4"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4"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4"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4"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4"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5"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5"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5"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5"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5"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5"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5"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5"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5"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5"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5"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5"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5"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5"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5"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5"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5"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5"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5"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5"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5"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5"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5"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5"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5"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5"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5"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5"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5"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5"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6"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2"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6"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6"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6"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6"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6"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6"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6"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6"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6"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6"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6"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6"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6"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6"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6"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6"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7" t="str">
        <f ca="1">+IF(OFFSET('Water Data'!$D$27,0,10*ROW('Water Data'!D40))="","",OFFSET('Water Data'!$D$27,0,10*ROW('Water Data'!D40)))</f>
        <v/>
      </c>
      <c r="BT46" s="367" t="str">
        <f ca="1">+IF(OFFSET('Water Data'!$D$28,0,10*ROW('Water Data'!D40))="","",OFFSET('Water Data'!$D$28,0,10*ROW('Water Data'!D40)))</f>
        <v/>
      </c>
      <c r="BU46" s="367" t="str">
        <f ca="1">+IF(OFFSET('Water Data'!$D$29,0,10*ROW('Water Data'!D40))="","",OFFSET('Water Data'!$D$29,0,10*ROW('Water Data'!D40)))</f>
        <v/>
      </c>
      <c r="BV46" s="367" t="str">
        <f ca="1">+IF(OFFSET('Water Data'!$E$27,0,10*ROW('Water Data'!E40))="","",OFFSET('Water Data'!$E$27,0,10*ROW('Water Data'!E40)))</f>
        <v/>
      </c>
      <c r="BW46" s="367" t="str">
        <f ca="1">+IF(OFFSET('Water Data'!$E$28,0,10*ROW('Water Data'!E40))="","",OFFSET('Water Data'!$E$28,0,10*ROW('Water Data'!E40)))</f>
        <v/>
      </c>
      <c r="BX46" s="367" t="str">
        <f ca="1">+IF(OFFSET('Water Data'!$E$29,0,10*ROW('Water Data'!E40))="","",OFFSET('Water Data'!$E$29,0,10*ROW('Water Data'!E40)))</f>
        <v/>
      </c>
      <c r="BY46" s="367" t="str">
        <f ca="1">+IF(OFFSET('Water Data'!$F$27,0,10*ROW('Water Data'!F40))="","",OFFSET('Water Data'!$F$27,0,10*ROW('Water Data'!F40)))</f>
        <v/>
      </c>
      <c r="BZ46" s="367" t="str">
        <f ca="1">+IF(OFFSET('Water Data'!$F$28,0,10*ROW('Water Data'!F40))="","",OFFSET('Water Data'!$F$28,0,10*ROW('Water Data'!F40)))</f>
        <v/>
      </c>
      <c r="CA46" s="367" t="str">
        <f ca="1">+IF(OFFSET('Water Data'!$F$29,0,10*ROW('Water Data'!F40))="","",OFFSET('Water Data'!$F$29,0,10*ROW('Water Data'!F40)))</f>
        <v/>
      </c>
      <c r="CB46" s="367" t="str">
        <f ca="1">+IF(OFFSET('Water Data'!$G$27,0,10*ROW('Water Data'!G40))="","",OFFSET('Water Data'!$G$27,0,10*ROW('Water Data'!G40)))</f>
        <v/>
      </c>
      <c r="CC46" s="367" t="str">
        <f ca="1">+IF(OFFSET('Water Data'!$G$28,0,10*ROW('Water Data'!G40))="","",OFFSET('Water Data'!$G$28,0,10*ROW('Water Data'!G40)))</f>
        <v/>
      </c>
      <c r="CD46" s="367" t="str">
        <f ca="1">+IF(OFFSET('Water Data'!$G$29,0,10*ROW('Water Data'!G40))="","",OFFSET('Water Data'!$G$29,0,10*ROW('Water Data'!G40)))</f>
        <v/>
      </c>
      <c r="CE46" s="367" t="str">
        <f ca="1">+IF(OFFSET('Water Data'!$H$27,0,10*ROW('Water Data'!H40))="","",OFFSET('Water Data'!$H$27,0,10*ROW('Water Data'!H40)))</f>
        <v/>
      </c>
      <c r="CF46" s="367" t="str">
        <f ca="1">+IF(OFFSET('Water Data'!$H$28,0,10*ROW('Water Data'!H40))="","",OFFSET('Water Data'!$H$28,0,10*ROW('Water Data'!H40)))</f>
        <v/>
      </c>
      <c r="CG46" s="367" t="str">
        <f ca="1">+IF(OFFSET('Water Data'!$H$29,0,10*ROW('Water Data'!H40))="","",OFFSET('Water Data'!$H$29,0,10*ROW('Water Data'!H40)))</f>
        <v/>
      </c>
      <c r="CH46" s="367" t="str">
        <f ca="1">+IF(OFFSET('Water Data'!$I$27,0,10*ROW('Water Data'!I40))="","",OFFSET('Water Data'!$I$27,0,10*ROW('Water Data'!I40)))</f>
        <v/>
      </c>
      <c r="CI46" s="367" t="str">
        <f ca="1">+IF(OFFSET('Water Data'!$I$28,0,10*ROW('Water Data'!I40))="","",OFFSET('Water Data'!$I$28,0,10*ROW('Water Data'!I40)))</f>
        <v/>
      </c>
      <c r="CJ46" s="367" t="str">
        <f ca="1">+IF(OFFSET('Water Data'!$I$29,0,10*ROW('Water Data'!I40))="","",OFFSET('Water Data'!$I$29,0,10*ROW('Water Data'!I40)))</f>
        <v/>
      </c>
      <c r="CK46" s="367" t="str">
        <f ca="1">+IF(OFFSET('Sanitation Data'!$D$28,0,10*ROW('Sanitation Data'!D40))="","",OFFSET('Sanitation Data'!$D$28,0,10*ROW('Sanitation Data'!D40)))</f>
        <v/>
      </c>
      <c r="CL46" s="367" t="str">
        <f ca="1">+IF(OFFSET('Sanitation Data'!$D$29,0,10*ROW('Sanitation Data'!D40))="","",OFFSET('Sanitation Data'!$D$29,0,10*ROW('Sanitation Data'!D40)))</f>
        <v/>
      </c>
      <c r="CM46" s="367" t="str">
        <f ca="1">+IF(OFFSET('Sanitation Data'!$D$30,0,10*ROW('Sanitation Data'!D40))="","",OFFSET('Sanitation Data'!$D$30,0,10*ROW('Sanitation Data'!D40)))</f>
        <v/>
      </c>
      <c r="CN46" s="367" t="str">
        <f ca="1">+IF(OFFSET('Sanitation Data'!$D$31,0,10*ROW('Sanitation Data'!D40))="","",OFFSET('Sanitation Data'!$D$31,0,10*ROW('Sanitation Data'!D40)))</f>
        <v/>
      </c>
      <c r="CO46" s="367" t="str">
        <f ca="1">+IF(OFFSET('Sanitation Data'!$D$32,0,10*ROW('Sanitation Data'!D40))="","",OFFSET('Sanitation Data'!$D$32,0,10*ROW('Sanitation Data'!D40)))</f>
        <v/>
      </c>
      <c r="CP46" s="367" t="str">
        <f ca="1">+IF(OFFSET('Sanitation Data'!$E$28,0,10*ROW('Sanitation Data'!E40))="","",OFFSET('Sanitation Data'!$E$28,0,10*ROW('Sanitation Data'!E40)))</f>
        <v/>
      </c>
      <c r="CQ46" s="367" t="str">
        <f ca="1">+IF(OFFSET('Sanitation Data'!$E$29,0,10*ROW('Sanitation Data'!E40))="","",OFFSET('Sanitation Data'!$E$29,0,10*ROW('Sanitation Data'!E40)))</f>
        <v/>
      </c>
      <c r="CR46" s="367" t="str">
        <f ca="1">+IF(OFFSET('Sanitation Data'!$E$30,0,10*ROW('Sanitation Data'!E40))="","",OFFSET('Sanitation Data'!$E$30,0,10*ROW('Sanitation Data'!E40)))</f>
        <v/>
      </c>
      <c r="CS46" s="367" t="str">
        <f ca="1">+IF(OFFSET('Sanitation Data'!$E$31,0,10*ROW('Sanitation Data'!E40))="","",OFFSET('Sanitation Data'!$E$31,0,10*ROW('Sanitation Data'!E40)))</f>
        <v/>
      </c>
      <c r="CT46" s="367" t="str">
        <f ca="1">+IF(OFFSET('Sanitation Data'!$E$32,0,10*ROW('Sanitation Data'!E40))="","",OFFSET('Sanitation Data'!$E$32,0,10*ROW('Sanitation Data'!E40)))</f>
        <v/>
      </c>
      <c r="CU46" s="367" t="str">
        <f ca="1">+IF(OFFSET('Sanitation Data'!$F$28,0,10*ROW('Sanitation Data'!F40))="","",OFFSET('Sanitation Data'!$F$28,0,10*ROW('Sanitation Data'!F40)))</f>
        <v/>
      </c>
      <c r="CV46" s="367" t="str">
        <f ca="1">+IF(OFFSET('Sanitation Data'!$F$29,0,10*ROW('Sanitation Data'!F40))="","",OFFSET('Sanitation Data'!$F$29,0,10*ROW('Sanitation Data'!F40)))</f>
        <v/>
      </c>
      <c r="CW46" s="367" t="str">
        <f ca="1">+IF(OFFSET('Sanitation Data'!$F$30,0,10*ROW('Sanitation Data'!F40))="","",OFFSET('Sanitation Data'!$F$30,0,10*ROW('Sanitation Data'!F40)))</f>
        <v/>
      </c>
      <c r="CX46" s="367" t="str">
        <f ca="1">+IF(OFFSET('Sanitation Data'!$F$31,0,10*ROW('Sanitation Data'!F40))="","",OFFSET('Sanitation Data'!$F$31,0,10*ROW('Sanitation Data'!F40)))</f>
        <v/>
      </c>
      <c r="CY46" s="367" t="str">
        <f ca="1">+IF(OFFSET('Sanitation Data'!$F$32,0,10*ROW('Sanitation Data'!F40))="","",OFFSET('Sanitation Data'!$F$32,0,10*ROW('Sanitation Data'!F40)))</f>
        <v/>
      </c>
      <c r="CZ46" s="367" t="str">
        <f ca="1">+IF(OFFSET('Sanitation Data'!$G$28,0,10*ROW('Sanitation Data'!G40))="","",OFFSET('Sanitation Data'!$G$28,0,10*ROW('Sanitation Data'!G40)))</f>
        <v/>
      </c>
      <c r="DA46" s="367" t="str">
        <f ca="1">+IF(OFFSET('Sanitation Data'!$G$29,0,10*ROW('Sanitation Data'!G40))="","",OFFSET('Sanitation Data'!$G$29,0,10*ROW('Sanitation Data'!G40)))</f>
        <v/>
      </c>
      <c r="DB46" s="367" t="str">
        <f ca="1">+IF(OFFSET('Sanitation Data'!$G$30,0,10*ROW('Sanitation Data'!G40))="","",OFFSET('Sanitation Data'!$G$30,0,10*ROW('Sanitation Data'!G40)))</f>
        <v/>
      </c>
      <c r="DC46" s="367" t="str">
        <f ca="1">+IF(OFFSET('Sanitation Data'!$G$31,0,10*ROW('Sanitation Data'!G40))="","",OFFSET('Sanitation Data'!$G$31,0,10*ROW('Sanitation Data'!G40)))</f>
        <v/>
      </c>
      <c r="DD46" s="367" t="str">
        <f ca="1">+IF(OFFSET('Sanitation Data'!$G$32,0,10*ROW('Sanitation Data'!G40))="","",OFFSET('Sanitation Data'!$G$32,0,10*ROW('Sanitation Data'!G40)))</f>
        <v/>
      </c>
      <c r="DE46" s="367" t="str">
        <f ca="1">+IF(OFFSET('Sanitation Data'!$H$28,0,10*ROW('Sanitation Data'!H40))="","",OFFSET('Sanitation Data'!$H$28,0,10*ROW('Sanitation Data'!H40)))</f>
        <v/>
      </c>
      <c r="DF46" s="367" t="str">
        <f ca="1">+IF(OFFSET('Sanitation Data'!$H$29,0,10*ROW('Sanitation Data'!H40))="","",OFFSET('Sanitation Data'!$H$29,0,10*ROW('Sanitation Data'!H40)))</f>
        <v/>
      </c>
      <c r="DG46" s="367" t="str">
        <f ca="1">+IF(OFFSET('Sanitation Data'!$H$30,0,10*ROW('Sanitation Data'!H40))="","",OFFSET('Sanitation Data'!$H$30,0,10*ROW('Sanitation Data'!H40)))</f>
        <v/>
      </c>
      <c r="DH46" s="367" t="str">
        <f ca="1">+IF(OFFSET('Sanitation Data'!$H$31,0,10*ROW('Sanitation Data'!H40))="","",OFFSET('Sanitation Data'!$H$31,0,10*ROW('Sanitation Data'!H40)))</f>
        <v/>
      </c>
      <c r="DI46" s="367" t="str">
        <f ca="1">+IF(OFFSET('Sanitation Data'!$H$32,0,10*ROW('Sanitation Data'!H40))="","",OFFSET('Sanitation Data'!$H$32,0,10*ROW('Sanitation Data'!H40)))</f>
        <v/>
      </c>
      <c r="DJ46" s="367" t="str">
        <f ca="1">+IF(OFFSET('Sanitation Data'!$I$28,0,10*ROW('Sanitation Data'!I40))="","",OFFSET('Sanitation Data'!$I$28,0,10*ROW('Sanitation Data'!I40)))</f>
        <v/>
      </c>
      <c r="DK46" s="367" t="str">
        <f ca="1">+IF(OFFSET('Sanitation Data'!$I$29,0,10*ROW('Sanitation Data'!I40))="","",OFFSET('Sanitation Data'!$I$29,0,10*ROW('Sanitation Data'!I40)))</f>
        <v/>
      </c>
      <c r="DL46" s="367" t="str">
        <f ca="1">+IF(OFFSET('Sanitation Data'!$I$30,0,10*ROW('Sanitation Data'!I40))="","",OFFSET('Sanitation Data'!$I$30,0,10*ROW('Sanitation Data'!I40)))</f>
        <v/>
      </c>
      <c r="DM46" s="367" t="str">
        <f ca="1">+IF(OFFSET('Sanitation Data'!$I$31,0,10*ROW('Sanitation Data'!I40))="","",OFFSET('Sanitation Data'!$I$31,0,10*ROW('Sanitation Data'!I40)))</f>
        <v/>
      </c>
      <c r="DN46" s="367" t="str">
        <f ca="1">+IF(OFFSET('Sanitation Data'!$I$32,0,10*ROW('Sanitation Data'!I40))="","",OFFSET('Sanitation Data'!$I$32,0,10*ROW('Sanitation Data'!I40)))</f>
        <v/>
      </c>
      <c r="DO46" s="367" t="str">
        <f ca="1">+IF(OFFSET('Hygiene Data'!$D$11,0,10*ROW('Hygiene Data'!D40))="","",OFFSET('Hygiene Data'!$D$11,0,10*ROW('Hygiene Data'!D40)))</f>
        <v/>
      </c>
      <c r="DP46" s="367" t="str">
        <f ca="1">+IF(OFFSET('Hygiene Data'!$D$12,0,10*ROW('Hygiene Data'!D40))="","",OFFSET('Hygiene Data'!$D$12,0,10*ROW('Hygiene Data'!D40)))</f>
        <v/>
      </c>
      <c r="DQ46" s="367" t="str">
        <f ca="1">+IF(OFFSET('Hygiene Data'!$D$13,0,10*ROW('Hygiene Data'!D40))="","",OFFSET('Hygiene Data'!$D$13,0,10*ROW('Hygiene Data'!D40)))</f>
        <v/>
      </c>
      <c r="DR46" s="367" t="str">
        <f ca="1">+IF(OFFSET('Hygiene Data'!$E$11,0,10*ROW('Hygiene Data'!E40))="","",OFFSET('Hygiene Data'!$E$11,0,10*ROW('Hygiene Data'!E40)))</f>
        <v/>
      </c>
      <c r="DS46" s="367" t="str">
        <f ca="1">+IF(OFFSET('Hygiene Data'!$E$12,0,10*ROW('Hygiene Data'!E40))="","",OFFSET('Hygiene Data'!$E$12,0,10*ROW('Hygiene Data'!E40)))</f>
        <v/>
      </c>
      <c r="DT46" s="367" t="str">
        <f ca="1">+IF(OFFSET('Hygiene Data'!$E$13,0,10*ROW('Hygiene Data'!E40))="","",OFFSET('Hygiene Data'!$E$13,0,10*ROW('Hygiene Data'!E40)))</f>
        <v/>
      </c>
      <c r="DU46" s="367" t="str">
        <f ca="1">+IF(OFFSET('Hygiene Data'!$F$11,0,10*ROW('Hygiene Data'!F40))="","",OFFSET('Hygiene Data'!$F$11,0,10*ROW('Hygiene Data'!F40)))</f>
        <v/>
      </c>
      <c r="DV46" s="367" t="str">
        <f ca="1">+IF(OFFSET('Hygiene Data'!$F$12,0,10*ROW('Hygiene Data'!F40))="","",OFFSET('Hygiene Data'!$F$12,0,10*ROW('Hygiene Data'!F40)))</f>
        <v/>
      </c>
      <c r="DW46" s="367" t="str">
        <f ca="1">+IF(OFFSET('Hygiene Data'!$F$13,0,10*ROW('Hygiene Data'!F40))="","",OFFSET('Hygiene Data'!$F$13,0,10*ROW('Hygiene Data'!F40)))</f>
        <v/>
      </c>
      <c r="DX46" s="367" t="str">
        <f ca="1">+IF(OFFSET('Hygiene Data'!$G$11,0,10*ROW('Hygiene Data'!G40))="","",OFFSET('Hygiene Data'!$G$11,0,10*ROW('Hygiene Data'!G40)))</f>
        <v/>
      </c>
      <c r="DY46" s="367" t="str">
        <f ca="1">+IF(OFFSET('Hygiene Data'!$G$12,0,10*ROW('Hygiene Data'!G40))="","",OFFSET('Hygiene Data'!$G$12,0,10*ROW('Hygiene Data'!G40)))</f>
        <v/>
      </c>
      <c r="DZ46" s="367" t="str">
        <f ca="1">+IF(OFFSET('Hygiene Data'!$G$13,0,10*ROW('Hygiene Data'!G40))="","",OFFSET('Hygiene Data'!$G$13,0,10*ROW('Hygiene Data'!G40)))</f>
        <v/>
      </c>
      <c r="EA46" s="367" t="str">
        <f ca="1">+IF(OFFSET('Hygiene Data'!$H$11,0,10*ROW('Hygiene Data'!H40))="","",OFFSET('Hygiene Data'!$H$11,0,10*ROW('Hygiene Data'!H40)))</f>
        <v/>
      </c>
      <c r="EB46" s="367" t="str">
        <f ca="1">+IF(OFFSET('Hygiene Data'!$H$12,0,10*ROW('Hygiene Data'!H40))="","",OFFSET('Hygiene Data'!$H$12,0,10*ROW('Hygiene Data'!H40)))</f>
        <v/>
      </c>
      <c r="EC46" s="367" t="str">
        <f ca="1">+IF(OFFSET('Hygiene Data'!$H$13,0,10*ROW('Hygiene Data'!H40))="","",OFFSET('Hygiene Data'!$H$13,0,10*ROW('Hygiene Data'!H40)))</f>
        <v/>
      </c>
      <c r="ED46" s="367" t="str">
        <f ca="1">+IF(OFFSET('Hygiene Data'!$I$11,0,10*ROW('Hygiene Data'!I40))="","",OFFSET('Hygiene Data'!$I$11,0,10*ROW('Hygiene Data'!I40)))</f>
        <v/>
      </c>
      <c r="EE46" s="367" t="str">
        <f ca="1">+IF(OFFSET('Hygiene Data'!$I$12,0,10*ROW('Hygiene Data'!I40))="","",OFFSET('Hygiene Data'!$I$12,0,10*ROW('Hygiene Data'!I40)))</f>
        <v/>
      </c>
      <c r="EF46" s="367" t="str">
        <f ca="1">+IF(OFFSET('Hygiene Data'!$I$13,0,10*ROW('Hygiene Data'!I40))="","",OFFSET('Hygiene Data'!$I$13,0,10*ROW('Hygiene Data'!I40)))</f>
        <v/>
      </c>
    </row>
    <row r="47" spans="1:136" x14ac:dyDescent="0.25">
      <c r="A47" s="476" t="str">
        <f ca="1">+IF(OFFSET('Water Data'!$B$2,0,10*ROW('Water Data'!E41))="","",OFFSET('Water Data'!$B$2,0,10*ROW('Water Data'!E41)))</f>
        <v/>
      </c>
      <c r="B47" s="476"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3" t="str">
        <f t="shared" ca="1" si="0"/>
        <v/>
      </c>
      <c r="D47" s="504"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4"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4"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4"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4"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4"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4"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4"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4"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4"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4"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4"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4"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4"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4"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4"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4"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4"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5"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5"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5"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5"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5"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5"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5"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5"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5"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5"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5"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5"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5"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5"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5"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5"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5"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5"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5"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5"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5"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5"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5"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5"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5"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5"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5"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5"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5"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5"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6"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2"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6"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6"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6"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6"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6"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6"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6"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6"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6"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6"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6"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6"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6"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6"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6"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6"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7" t="str">
        <f ca="1">+IF(OFFSET('Water Data'!$D$27,0,10*ROW('Water Data'!D41))="","",OFFSET('Water Data'!$D$27,0,10*ROW('Water Data'!D41)))</f>
        <v/>
      </c>
      <c r="BT47" s="367" t="str">
        <f ca="1">+IF(OFFSET('Water Data'!$D$28,0,10*ROW('Water Data'!D41))="","",OFFSET('Water Data'!$D$28,0,10*ROW('Water Data'!D41)))</f>
        <v/>
      </c>
      <c r="BU47" s="367" t="str">
        <f ca="1">+IF(OFFSET('Water Data'!$D$29,0,10*ROW('Water Data'!D41))="","",OFFSET('Water Data'!$D$29,0,10*ROW('Water Data'!D41)))</f>
        <v/>
      </c>
      <c r="BV47" s="367" t="str">
        <f ca="1">+IF(OFFSET('Water Data'!$E$27,0,10*ROW('Water Data'!E41))="","",OFFSET('Water Data'!$E$27,0,10*ROW('Water Data'!E41)))</f>
        <v/>
      </c>
      <c r="BW47" s="367" t="str">
        <f ca="1">+IF(OFFSET('Water Data'!$E$28,0,10*ROW('Water Data'!E41))="","",OFFSET('Water Data'!$E$28,0,10*ROW('Water Data'!E41)))</f>
        <v/>
      </c>
      <c r="BX47" s="367" t="str">
        <f ca="1">+IF(OFFSET('Water Data'!$E$29,0,10*ROW('Water Data'!E41))="","",OFFSET('Water Data'!$E$29,0,10*ROW('Water Data'!E41)))</f>
        <v/>
      </c>
      <c r="BY47" s="367" t="str">
        <f ca="1">+IF(OFFSET('Water Data'!$F$27,0,10*ROW('Water Data'!F41))="","",OFFSET('Water Data'!$F$27,0,10*ROW('Water Data'!F41)))</f>
        <v/>
      </c>
      <c r="BZ47" s="367" t="str">
        <f ca="1">+IF(OFFSET('Water Data'!$F$28,0,10*ROW('Water Data'!F41))="","",OFFSET('Water Data'!$F$28,0,10*ROW('Water Data'!F41)))</f>
        <v/>
      </c>
      <c r="CA47" s="367" t="str">
        <f ca="1">+IF(OFFSET('Water Data'!$F$29,0,10*ROW('Water Data'!F41))="","",OFFSET('Water Data'!$F$29,0,10*ROW('Water Data'!F41)))</f>
        <v/>
      </c>
      <c r="CB47" s="367" t="str">
        <f ca="1">+IF(OFFSET('Water Data'!$G$27,0,10*ROW('Water Data'!G41))="","",OFFSET('Water Data'!$G$27,0,10*ROW('Water Data'!G41)))</f>
        <v/>
      </c>
      <c r="CC47" s="367" t="str">
        <f ca="1">+IF(OFFSET('Water Data'!$G$28,0,10*ROW('Water Data'!G41))="","",OFFSET('Water Data'!$G$28,0,10*ROW('Water Data'!G41)))</f>
        <v/>
      </c>
      <c r="CD47" s="367" t="str">
        <f ca="1">+IF(OFFSET('Water Data'!$G$29,0,10*ROW('Water Data'!G41))="","",OFFSET('Water Data'!$G$29,0,10*ROW('Water Data'!G41)))</f>
        <v/>
      </c>
      <c r="CE47" s="367" t="str">
        <f ca="1">+IF(OFFSET('Water Data'!$H$27,0,10*ROW('Water Data'!H41))="","",OFFSET('Water Data'!$H$27,0,10*ROW('Water Data'!H41)))</f>
        <v/>
      </c>
      <c r="CF47" s="367" t="str">
        <f ca="1">+IF(OFFSET('Water Data'!$H$28,0,10*ROW('Water Data'!H41))="","",OFFSET('Water Data'!$H$28,0,10*ROW('Water Data'!H41)))</f>
        <v/>
      </c>
      <c r="CG47" s="367" t="str">
        <f ca="1">+IF(OFFSET('Water Data'!$H$29,0,10*ROW('Water Data'!H41))="","",OFFSET('Water Data'!$H$29,0,10*ROW('Water Data'!H41)))</f>
        <v/>
      </c>
      <c r="CH47" s="367" t="str">
        <f ca="1">+IF(OFFSET('Water Data'!$I$27,0,10*ROW('Water Data'!I41))="","",OFFSET('Water Data'!$I$27,0,10*ROW('Water Data'!I41)))</f>
        <v/>
      </c>
      <c r="CI47" s="367" t="str">
        <f ca="1">+IF(OFFSET('Water Data'!$I$28,0,10*ROW('Water Data'!I41))="","",OFFSET('Water Data'!$I$28,0,10*ROW('Water Data'!I41)))</f>
        <v/>
      </c>
      <c r="CJ47" s="367" t="str">
        <f ca="1">+IF(OFFSET('Water Data'!$I$29,0,10*ROW('Water Data'!I41))="","",OFFSET('Water Data'!$I$29,0,10*ROW('Water Data'!I41)))</f>
        <v/>
      </c>
      <c r="CK47" s="367" t="str">
        <f ca="1">+IF(OFFSET('Sanitation Data'!$D$28,0,10*ROW('Sanitation Data'!D41))="","",OFFSET('Sanitation Data'!$D$28,0,10*ROW('Sanitation Data'!D41)))</f>
        <v/>
      </c>
      <c r="CL47" s="367" t="str">
        <f ca="1">+IF(OFFSET('Sanitation Data'!$D$29,0,10*ROW('Sanitation Data'!D41))="","",OFFSET('Sanitation Data'!$D$29,0,10*ROW('Sanitation Data'!D41)))</f>
        <v/>
      </c>
      <c r="CM47" s="367" t="str">
        <f ca="1">+IF(OFFSET('Sanitation Data'!$D$30,0,10*ROW('Sanitation Data'!D41))="","",OFFSET('Sanitation Data'!$D$30,0,10*ROW('Sanitation Data'!D41)))</f>
        <v/>
      </c>
      <c r="CN47" s="367" t="str">
        <f ca="1">+IF(OFFSET('Sanitation Data'!$D$31,0,10*ROW('Sanitation Data'!D41))="","",OFFSET('Sanitation Data'!$D$31,0,10*ROW('Sanitation Data'!D41)))</f>
        <v/>
      </c>
      <c r="CO47" s="367" t="str">
        <f ca="1">+IF(OFFSET('Sanitation Data'!$D$32,0,10*ROW('Sanitation Data'!D41))="","",OFFSET('Sanitation Data'!$D$32,0,10*ROW('Sanitation Data'!D41)))</f>
        <v/>
      </c>
      <c r="CP47" s="367" t="str">
        <f ca="1">+IF(OFFSET('Sanitation Data'!$E$28,0,10*ROW('Sanitation Data'!E41))="","",OFFSET('Sanitation Data'!$E$28,0,10*ROW('Sanitation Data'!E41)))</f>
        <v/>
      </c>
      <c r="CQ47" s="367" t="str">
        <f ca="1">+IF(OFFSET('Sanitation Data'!$E$29,0,10*ROW('Sanitation Data'!E41))="","",OFFSET('Sanitation Data'!$E$29,0,10*ROW('Sanitation Data'!E41)))</f>
        <v/>
      </c>
      <c r="CR47" s="367" t="str">
        <f ca="1">+IF(OFFSET('Sanitation Data'!$E$30,0,10*ROW('Sanitation Data'!E41))="","",OFFSET('Sanitation Data'!$E$30,0,10*ROW('Sanitation Data'!E41)))</f>
        <v/>
      </c>
      <c r="CS47" s="367" t="str">
        <f ca="1">+IF(OFFSET('Sanitation Data'!$E$31,0,10*ROW('Sanitation Data'!E41))="","",OFFSET('Sanitation Data'!$E$31,0,10*ROW('Sanitation Data'!E41)))</f>
        <v/>
      </c>
      <c r="CT47" s="367" t="str">
        <f ca="1">+IF(OFFSET('Sanitation Data'!$E$32,0,10*ROW('Sanitation Data'!E41))="","",OFFSET('Sanitation Data'!$E$32,0,10*ROW('Sanitation Data'!E41)))</f>
        <v/>
      </c>
      <c r="CU47" s="367" t="str">
        <f ca="1">+IF(OFFSET('Sanitation Data'!$F$28,0,10*ROW('Sanitation Data'!F41))="","",OFFSET('Sanitation Data'!$F$28,0,10*ROW('Sanitation Data'!F41)))</f>
        <v/>
      </c>
      <c r="CV47" s="367" t="str">
        <f ca="1">+IF(OFFSET('Sanitation Data'!$F$29,0,10*ROW('Sanitation Data'!F41))="","",OFFSET('Sanitation Data'!$F$29,0,10*ROW('Sanitation Data'!F41)))</f>
        <v/>
      </c>
      <c r="CW47" s="367" t="str">
        <f ca="1">+IF(OFFSET('Sanitation Data'!$F$30,0,10*ROW('Sanitation Data'!F41))="","",OFFSET('Sanitation Data'!$F$30,0,10*ROW('Sanitation Data'!F41)))</f>
        <v/>
      </c>
      <c r="CX47" s="367" t="str">
        <f ca="1">+IF(OFFSET('Sanitation Data'!$F$31,0,10*ROW('Sanitation Data'!F41))="","",OFFSET('Sanitation Data'!$F$31,0,10*ROW('Sanitation Data'!F41)))</f>
        <v/>
      </c>
      <c r="CY47" s="367" t="str">
        <f ca="1">+IF(OFFSET('Sanitation Data'!$F$32,0,10*ROW('Sanitation Data'!F41))="","",OFFSET('Sanitation Data'!$F$32,0,10*ROW('Sanitation Data'!F41)))</f>
        <v/>
      </c>
      <c r="CZ47" s="367" t="str">
        <f ca="1">+IF(OFFSET('Sanitation Data'!$G$28,0,10*ROW('Sanitation Data'!G41))="","",OFFSET('Sanitation Data'!$G$28,0,10*ROW('Sanitation Data'!G41)))</f>
        <v/>
      </c>
      <c r="DA47" s="367" t="str">
        <f ca="1">+IF(OFFSET('Sanitation Data'!$G$29,0,10*ROW('Sanitation Data'!G41))="","",OFFSET('Sanitation Data'!$G$29,0,10*ROW('Sanitation Data'!G41)))</f>
        <v/>
      </c>
      <c r="DB47" s="367" t="str">
        <f ca="1">+IF(OFFSET('Sanitation Data'!$G$30,0,10*ROW('Sanitation Data'!G41))="","",OFFSET('Sanitation Data'!$G$30,0,10*ROW('Sanitation Data'!G41)))</f>
        <v/>
      </c>
      <c r="DC47" s="367" t="str">
        <f ca="1">+IF(OFFSET('Sanitation Data'!$G$31,0,10*ROW('Sanitation Data'!G41))="","",OFFSET('Sanitation Data'!$G$31,0,10*ROW('Sanitation Data'!G41)))</f>
        <v/>
      </c>
      <c r="DD47" s="367" t="str">
        <f ca="1">+IF(OFFSET('Sanitation Data'!$G$32,0,10*ROW('Sanitation Data'!G41))="","",OFFSET('Sanitation Data'!$G$32,0,10*ROW('Sanitation Data'!G41)))</f>
        <v/>
      </c>
      <c r="DE47" s="367" t="str">
        <f ca="1">+IF(OFFSET('Sanitation Data'!$H$28,0,10*ROW('Sanitation Data'!H41))="","",OFFSET('Sanitation Data'!$H$28,0,10*ROW('Sanitation Data'!H41)))</f>
        <v/>
      </c>
      <c r="DF47" s="367" t="str">
        <f ca="1">+IF(OFFSET('Sanitation Data'!$H$29,0,10*ROW('Sanitation Data'!H41))="","",OFFSET('Sanitation Data'!$H$29,0,10*ROW('Sanitation Data'!H41)))</f>
        <v/>
      </c>
      <c r="DG47" s="367" t="str">
        <f ca="1">+IF(OFFSET('Sanitation Data'!$H$30,0,10*ROW('Sanitation Data'!H41))="","",OFFSET('Sanitation Data'!$H$30,0,10*ROW('Sanitation Data'!H41)))</f>
        <v/>
      </c>
      <c r="DH47" s="367" t="str">
        <f ca="1">+IF(OFFSET('Sanitation Data'!$H$31,0,10*ROW('Sanitation Data'!H41))="","",OFFSET('Sanitation Data'!$H$31,0,10*ROW('Sanitation Data'!H41)))</f>
        <v/>
      </c>
      <c r="DI47" s="367" t="str">
        <f ca="1">+IF(OFFSET('Sanitation Data'!$H$32,0,10*ROW('Sanitation Data'!H41))="","",OFFSET('Sanitation Data'!$H$32,0,10*ROW('Sanitation Data'!H41)))</f>
        <v/>
      </c>
      <c r="DJ47" s="367" t="str">
        <f ca="1">+IF(OFFSET('Sanitation Data'!$I$28,0,10*ROW('Sanitation Data'!I41))="","",OFFSET('Sanitation Data'!$I$28,0,10*ROW('Sanitation Data'!I41)))</f>
        <v/>
      </c>
      <c r="DK47" s="367" t="str">
        <f ca="1">+IF(OFFSET('Sanitation Data'!$I$29,0,10*ROW('Sanitation Data'!I41))="","",OFFSET('Sanitation Data'!$I$29,0,10*ROW('Sanitation Data'!I41)))</f>
        <v/>
      </c>
      <c r="DL47" s="367" t="str">
        <f ca="1">+IF(OFFSET('Sanitation Data'!$I$30,0,10*ROW('Sanitation Data'!I41))="","",OFFSET('Sanitation Data'!$I$30,0,10*ROW('Sanitation Data'!I41)))</f>
        <v/>
      </c>
      <c r="DM47" s="367" t="str">
        <f ca="1">+IF(OFFSET('Sanitation Data'!$I$31,0,10*ROW('Sanitation Data'!I41))="","",OFFSET('Sanitation Data'!$I$31,0,10*ROW('Sanitation Data'!I41)))</f>
        <v/>
      </c>
      <c r="DN47" s="367" t="str">
        <f ca="1">+IF(OFFSET('Sanitation Data'!$I$32,0,10*ROW('Sanitation Data'!I41))="","",OFFSET('Sanitation Data'!$I$32,0,10*ROW('Sanitation Data'!I41)))</f>
        <v/>
      </c>
      <c r="DO47" s="367" t="str">
        <f ca="1">+IF(OFFSET('Hygiene Data'!$D$11,0,10*ROW('Hygiene Data'!D41))="","",OFFSET('Hygiene Data'!$D$11,0,10*ROW('Hygiene Data'!D41)))</f>
        <v/>
      </c>
      <c r="DP47" s="367" t="str">
        <f ca="1">+IF(OFFSET('Hygiene Data'!$D$12,0,10*ROW('Hygiene Data'!D41))="","",OFFSET('Hygiene Data'!$D$12,0,10*ROW('Hygiene Data'!D41)))</f>
        <v/>
      </c>
      <c r="DQ47" s="367" t="str">
        <f ca="1">+IF(OFFSET('Hygiene Data'!$D$13,0,10*ROW('Hygiene Data'!D41))="","",OFFSET('Hygiene Data'!$D$13,0,10*ROW('Hygiene Data'!D41)))</f>
        <v/>
      </c>
      <c r="DR47" s="367" t="str">
        <f ca="1">+IF(OFFSET('Hygiene Data'!$E$11,0,10*ROW('Hygiene Data'!E41))="","",OFFSET('Hygiene Data'!$E$11,0,10*ROW('Hygiene Data'!E41)))</f>
        <v/>
      </c>
      <c r="DS47" s="367" t="str">
        <f ca="1">+IF(OFFSET('Hygiene Data'!$E$12,0,10*ROW('Hygiene Data'!E41))="","",OFFSET('Hygiene Data'!$E$12,0,10*ROW('Hygiene Data'!E41)))</f>
        <v/>
      </c>
      <c r="DT47" s="367" t="str">
        <f ca="1">+IF(OFFSET('Hygiene Data'!$E$13,0,10*ROW('Hygiene Data'!E41))="","",OFFSET('Hygiene Data'!$E$13,0,10*ROW('Hygiene Data'!E41)))</f>
        <v/>
      </c>
      <c r="DU47" s="367" t="str">
        <f ca="1">+IF(OFFSET('Hygiene Data'!$F$11,0,10*ROW('Hygiene Data'!F41))="","",OFFSET('Hygiene Data'!$F$11,0,10*ROW('Hygiene Data'!F41)))</f>
        <v/>
      </c>
      <c r="DV47" s="367" t="str">
        <f ca="1">+IF(OFFSET('Hygiene Data'!$F$12,0,10*ROW('Hygiene Data'!F41))="","",OFFSET('Hygiene Data'!$F$12,0,10*ROW('Hygiene Data'!F41)))</f>
        <v/>
      </c>
      <c r="DW47" s="367" t="str">
        <f ca="1">+IF(OFFSET('Hygiene Data'!$F$13,0,10*ROW('Hygiene Data'!F41))="","",OFFSET('Hygiene Data'!$F$13,0,10*ROW('Hygiene Data'!F41)))</f>
        <v/>
      </c>
      <c r="DX47" s="367" t="str">
        <f ca="1">+IF(OFFSET('Hygiene Data'!$G$11,0,10*ROW('Hygiene Data'!G41))="","",OFFSET('Hygiene Data'!$G$11,0,10*ROW('Hygiene Data'!G41)))</f>
        <v/>
      </c>
      <c r="DY47" s="367" t="str">
        <f ca="1">+IF(OFFSET('Hygiene Data'!$G$12,0,10*ROW('Hygiene Data'!G41))="","",OFFSET('Hygiene Data'!$G$12,0,10*ROW('Hygiene Data'!G41)))</f>
        <v/>
      </c>
      <c r="DZ47" s="367" t="str">
        <f ca="1">+IF(OFFSET('Hygiene Data'!$G$13,0,10*ROW('Hygiene Data'!G41))="","",OFFSET('Hygiene Data'!$G$13,0,10*ROW('Hygiene Data'!G41)))</f>
        <v/>
      </c>
      <c r="EA47" s="367" t="str">
        <f ca="1">+IF(OFFSET('Hygiene Data'!$H$11,0,10*ROW('Hygiene Data'!H41))="","",OFFSET('Hygiene Data'!$H$11,0,10*ROW('Hygiene Data'!H41)))</f>
        <v/>
      </c>
      <c r="EB47" s="367" t="str">
        <f ca="1">+IF(OFFSET('Hygiene Data'!$H$12,0,10*ROW('Hygiene Data'!H41))="","",OFFSET('Hygiene Data'!$H$12,0,10*ROW('Hygiene Data'!H41)))</f>
        <v/>
      </c>
      <c r="EC47" s="367" t="str">
        <f ca="1">+IF(OFFSET('Hygiene Data'!$H$13,0,10*ROW('Hygiene Data'!H41))="","",OFFSET('Hygiene Data'!$H$13,0,10*ROW('Hygiene Data'!H41)))</f>
        <v/>
      </c>
      <c r="ED47" s="367" t="str">
        <f ca="1">+IF(OFFSET('Hygiene Data'!$I$11,0,10*ROW('Hygiene Data'!I41))="","",OFFSET('Hygiene Data'!$I$11,0,10*ROW('Hygiene Data'!I41)))</f>
        <v/>
      </c>
      <c r="EE47" s="367" t="str">
        <f ca="1">+IF(OFFSET('Hygiene Data'!$I$12,0,10*ROW('Hygiene Data'!I41))="","",OFFSET('Hygiene Data'!$I$12,0,10*ROW('Hygiene Data'!I41)))</f>
        <v/>
      </c>
      <c r="EF47" s="367" t="str">
        <f ca="1">+IF(OFFSET('Hygiene Data'!$I$13,0,10*ROW('Hygiene Data'!I41))="","",OFFSET('Hygiene Data'!$I$13,0,10*ROW('Hygiene Data'!I41)))</f>
        <v/>
      </c>
    </row>
    <row r="48" spans="1:136" x14ac:dyDescent="0.25">
      <c r="A48" s="476" t="str">
        <f ca="1">+IF(OFFSET('Water Data'!$B$2,0,10*ROW('Water Data'!E42))="","",OFFSET('Water Data'!$B$2,0,10*ROW('Water Data'!E42)))</f>
        <v/>
      </c>
      <c r="B48" s="476"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3" t="str">
        <f t="shared" ca="1" si="0"/>
        <v/>
      </c>
      <c r="D48" s="504"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4"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4"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4"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4"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4"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4"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4"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4"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4"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4"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4"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4"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4"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4"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4"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4"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4"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5"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5"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5"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5"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5"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5"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5"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5"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5"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5"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5"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5"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5"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5"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5"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5"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5"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5"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5"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5"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5"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5"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5"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5"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5"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5"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5"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5"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5"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5"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6"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2"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6"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6"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6"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6"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6"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6"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6"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6"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6"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6"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6"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6"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6"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6"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6"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6"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7" t="str">
        <f ca="1">+IF(OFFSET('Water Data'!$D$27,0,10*ROW('Water Data'!D42))="","",OFFSET('Water Data'!$D$27,0,10*ROW('Water Data'!D42)))</f>
        <v/>
      </c>
      <c r="BT48" s="367" t="str">
        <f ca="1">+IF(OFFSET('Water Data'!$D$28,0,10*ROW('Water Data'!D42))="","",OFFSET('Water Data'!$D$28,0,10*ROW('Water Data'!D42)))</f>
        <v/>
      </c>
      <c r="BU48" s="367" t="str">
        <f ca="1">+IF(OFFSET('Water Data'!$D$29,0,10*ROW('Water Data'!D42))="","",OFFSET('Water Data'!$D$29,0,10*ROW('Water Data'!D42)))</f>
        <v/>
      </c>
      <c r="BV48" s="367" t="str">
        <f ca="1">+IF(OFFSET('Water Data'!$E$27,0,10*ROW('Water Data'!E42))="","",OFFSET('Water Data'!$E$27,0,10*ROW('Water Data'!E42)))</f>
        <v/>
      </c>
      <c r="BW48" s="367" t="str">
        <f ca="1">+IF(OFFSET('Water Data'!$E$28,0,10*ROW('Water Data'!E42))="","",OFFSET('Water Data'!$E$28,0,10*ROW('Water Data'!E42)))</f>
        <v/>
      </c>
      <c r="BX48" s="367" t="str">
        <f ca="1">+IF(OFFSET('Water Data'!$E$29,0,10*ROW('Water Data'!E42))="","",OFFSET('Water Data'!$E$29,0,10*ROW('Water Data'!E42)))</f>
        <v/>
      </c>
      <c r="BY48" s="367" t="str">
        <f ca="1">+IF(OFFSET('Water Data'!$F$27,0,10*ROW('Water Data'!F42))="","",OFFSET('Water Data'!$F$27,0,10*ROW('Water Data'!F42)))</f>
        <v/>
      </c>
      <c r="BZ48" s="367" t="str">
        <f ca="1">+IF(OFFSET('Water Data'!$F$28,0,10*ROW('Water Data'!F42))="","",OFFSET('Water Data'!$F$28,0,10*ROW('Water Data'!F42)))</f>
        <v/>
      </c>
      <c r="CA48" s="367" t="str">
        <f ca="1">+IF(OFFSET('Water Data'!$F$29,0,10*ROW('Water Data'!F42))="","",OFFSET('Water Data'!$F$29,0,10*ROW('Water Data'!F42)))</f>
        <v/>
      </c>
      <c r="CB48" s="367" t="str">
        <f ca="1">+IF(OFFSET('Water Data'!$G$27,0,10*ROW('Water Data'!G42))="","",OFFSET('Water Data'!$G$27,0,10*ROW('Water Data'!G42)))</f>
        <v/>
      </c>
      <c r="CC48" s="367" t="str">
        <f ca="1">+IF(OFFSET('Water Data'!$G$28,0,10*ROW('Water Data'!G42))="","",OFFSET('Water Data'!$G$28,0,10*ROW('Water Data'!G42)))</f>
        <v/>
      </c>
      <c r="CD48" s="367" t="str">
        <f ca="1">+IF(OFFSET('Water Data'!$G$29,0,10*ROW('Water Data'!G42))="","",OFFSET('Water Data'!$G$29,0,10*ROW('Water Data'!G42)))</f>
        <v/>
      </c>
      <c r="CE48" s="367" t="str">
        <f ca="1">+IF(OFFSET('Water Data'!$H$27,0,10*ROW('Water Data'!H42))="","",OFFSET('Water Data'!$H$27,0,10*ROW('Water Data'!H42)))</f>
        <v/>
      </c>
      <c r="CF48" s="367" t="str">
        <f ca="1">+IF(OFFSET('Water Data'!$H$28,0,10*ROW('Water Data'!H42))="","",OFFSET('Water Data'!$H$28,0,10*ROW('Water Data'!H42)))</f>
        <v/>
      </c>
      <c r="CG48" s="367" t="str">
        <f ca="1">+IF(OFFSET('Water Data'!$H$29,0,10*ROW('Water Data'!H42))="","",OFFSET('Water Data'!$H$29,0,10*ROW('Water Data'!H42)))</f>
        <v/>
      </c>
      <c r="CH48" s="367" t="str">
        <f ca="1">+IF(OFFSET('Water Data'!$I$27,0,10*ROW('Water Data'!I42))="","",OFFSET('Water Data'!$I$27,0,10*ROW('Water Data'!I42)))</f>
        <v/>
      </c>
      <c r="CI48" s="367" t="str">
        <f ca="1">+IF(OFFSET('Water Data'!$I$28,0,10*ROW('Water Data'!I42))="","",OFFSET('Water Data'!$I$28,0,10*ROW('Water Data'!I42)))</f>
        <v/>
      </c>
      <c r="CJ48" s="367" t="str">
        <f ca="1">+IF(OFFSET('Water Data'!$I$29,0,10*ROW('Water Data'!I42))="","",OFFSET('Water Data'!$I$29,0,10*ROW('Water Data'!I42)))</f>
        <v/>
      </c>
      <c r="CK48" s="367" t="str">
        <f ca="1">+IF(OFFSET('Sanitation Data'!$D$28,0,10*ROW('Sanitation Data'!D42))="","",OFFSET('Sanitation Data'!$D$28,0,10*ROW('Sanitation Data'!D42)))</f>
        <v/>
      </c>
      <c r="CL48" s="367" t="str">
        <f ca="1">+IF(OFFSET('Sanitation Data'!$D$29,0,10*ROW('Sanitation Data'!D42))="","",OFFSET('Sanitation Data'!$D$29,0,10*ROW('Sanitation Data'!D42)))</f>
        <v/>
      </c>
      <c r="CM48" s="367" t="str">
        <f ca="1">+IF(OFFSET('Sanitation Data'!$D$30,0,10*ROW('Sanitation Data'!D42))="","",OFFSET('Sanitation Data'!$D$30,0,10*ROW('Sanitation Data'!D42)))</f>
        <v/>
      </c>
      <c r="CN48" s="367" t="str">
        <f ca="1">+IF(OFFSET('Sanitation Data'!$D$31,0,10*ROW('Sanitation Data'!D42))="","",OFFSET('Sanitation Data'!$D$31,0,10*ROW('Sanitation Data'!D42)))</f>
        <v/>
      </c>
      <c r="CO48" s="367" t="str">
        <f ca="1">+IF(OFFSET('Sanitation Data'!$D$32,0,10*ROW('Sanitation Data'!D42))="","",OFFSET('Sanitation Data'!$D$32,0,10*ROW('Sanitation Data'!D42)))</f>
        <v/>
      </c>
      <c r="CP48" s="367" t="str">
        <f ca="1">+IF(OFFSET('Sanitation Data'!$E$28,0,10*ROW('Sanitation Data'!E42))="","",OFFSET('Sanitation Data'!$E$28,0,10*ROW('Sanitation Data'!E42)))</f>
        <v/>
      </c>
      <c r="CQ48" s="367" t="str">
        <f ca="1">+IF(OFFSET('Sanitation Data'!$E$29,0,10*ROW('Sanitation Data'!E42))="","",OFFSET('Sanitation Data'!$E$29,0,10*ROW('Sanitation Data'!E42)))</f>
        <v/>
      </c>
      <c r="CR48" s="367" t="str">
        <f ca="1">+IF(OFFSET('Sanitation Data'!$E$30,0,10*ROW('Sanitation Data'!E42))="","",OFFSET('Sanitation Data'!$E$30,0,10*ROW('Sanitation Data'!E42)))</f>
        <v/>
      </c>
      <c r="CS48" s="367" t="str">
        <f ca="1">+IF(OFFSET('Sanitation Data'!$E$31,0,10*ROW('Sanitation Data'!E42))="","",OFFSET('Sanitation Data'!$E$31,0,10*ROW('Sanitation Data'!E42)))</f>
        <v/>
      </c>
      <c r="CT48" s="367" t="str">
        <f ca="1">+IF(OFFSET('Sanitation Data'!$E$32,0,10*ROW('Sanitation Data'!E42))="","",OFFSET('Sanitation Data'!$E$32,0,10*ROW('Sanitation Data'!E42)))</f>
        <v/>
      </c>
      <c r="CU48" s="367" t="str">
        <f ca="1">+IF(OFFSET('Sanitation Data'!$F$28,0,10*ROW('Sanitation Data'!F42))="","",OFFSET('Sanitation Data'!$F$28,0,10*ROW('Sanitation Data'!F42)))</f>
        <v/>
      </c>
      <c r="CV48" s="367" t="str">
        <f ca="1">+IF(OFFSET('Sanitation Data'!$F$29,0,10*ROW('Sanitation Data'!F42))="","",OFFSET('Sanitation Data'!$F$29,0,10*ROW('Sanitation Data'!F42)))</f>
        <v/>
      </c>
      <c r="CW48" s="367" t="str">
        <f ca="1">+IF(OFFSET('Sanitation Data'!$F$30,0,10*ROW('Sanitation Data'!F42))="","",OFFSET('Sanitation Data'!$F$30,0,10*ROW('Sanitation Data'!F42)))</f>
        <v/>
      </c>
      <c r="CX48" s="367" t="str">
        <f ca="1">+IF(OFFSET('Sanitation Data'!$F$31,0,10*ROW('Sanitation Data'!F42))="","",OFFSET('Sanitation Data'!$F$31,0,10*ROW('Sanitation Data'!F42)))</f>
        <v/>
      </c>
      <c r="CY48" s="367" t="str">
        <f ca="1">+IF(OFFSET('Sanitation Data'!$F$32,0,10*ROW('Sanitation Data'!F42))="","",OFFSET('Sanitation Data'!$F$32,0,10*ROW('Sanitation Data'!F42)))</f>
        <v/>
      </c>
      <c r="CZ48" s="367" t="str">
        <f ca="1">+IF(OFFSET('Sanitation Data'!$G$28,0,10*ROW('Sanitation Data'!G42))="","",OFFSET('Sanitation Data'!$G$28,0,10*ROW('Sanitation Data'!G42)))</f>
        <v/>
      </c>
      <c r="DA48" s="367" t="str">
        <f ca="1">+IF(OFFSET('Sanitation Data'!$G$29,0,10*ROW('Sanitation Data'!G42))="","",OFFSET('Sanitation Data'!$G$29,0,10*ROW('Sanitation Data'!G42)))</f>
        <v/>
      </c>
      <c r="DB48" s="367" t="str">
        <f ca="1">+IF(OFFSET('Sanitation Data'!$G$30,0,10*ROW('Sanitation Data'!G42))="","",OFFSET('Sanitation Data'!$G$30,0,10*ROW('Sanitation Data'!G42)))</f>
        <v/>
      </c>
      <c r="DC48" s="367" t="str">
        <f ca="1">+IF(OFFSET('Sanitation Data'!$G$31,0,10*ROW('Sanitation Data'!G42))="","",OFFSET('Sanitation Data'!$G$31,0,10*ROW('Sanitation Data'!G42)))</f>
        <v/>
      </c>
      <c r="DD48" s="367" t="str">
        <f ca="1">+IF(OFFSET('Sanitation Data'!$G$32,0,10*ROW('Sanitation Data'!G42))="","",OFFSET('Sanitation Data'!$G$32,0,10*ROW('Sanitation Data'!G42)))</f>
        <v/>
      </c>
      <c r="DE48" s="367" t="str">
        <f ca="1">+IF(OFFSET('Sanitation Data'!$H$28,0,10*ROW('Sanitation Data'!H42))="","",OFFSET('Sanitation Data'!$H$28,0,10*ROW('Sanitation Data'!H42)))</f>
        <v/>
      </c>
      <c r="DF48" s="367" t="str">
        <f ca="1">+IF(OFFSET('Sanitation Data'!$H$29,0,10*ROW('Sanitation Data'!H42))="","",OFFSET('Sanitation Data'!$H$29,0,10*ROW('Sanitation Data'!H42)))</f>
        <v/>
      </c>
      <c r="DG48" s="367" t="str">
        <f ca="1">+IF(OFFSET('Sanitation Data'!$H$30,0,10*ROW('Sanitation Data'!H42))="","",OFFSET('Sanitation Data'!$H$30,0,10*ROW('Sanitation Data'!H42)))</f>
        <v/>
      </c>
      <c r="DH48" s="367" t="str">
        <f ca="1">+IF(OFFSET('Sanitation Data'!$H$31,0,10*ROW('Sanitation Data'!H42))="","",OFFSET('Sanitation Data'!$H$31,0,10*ROW('Sanitation Data'!H42)))</f>
        <v/>
      </c>
      <c r="DI48" s="367" t="str">
        <f ca="1">+IF(OFFSET('Sanitation Data'!$H$32,0,10*ROW('Sanitation Data'!H42))="","",OFFSET('Sanitation Data'!$H$32,0,10*ROW('Sanitation Data'!H42)))</f>
        <v/>
      </c>
      <c r="DJ48" s="367" t="str">
        <f ca="1">+IF(OFFSET('Sanitation Data'!$I$28,0,10*ROW('Sanitation Data'!I42))="","",OFFSET('Sanitation Data'!$I$28,0,10*ROW('Sanitation Data'!I42)))</f>
        <v/>
      </c>
      <c r="DK48" s="367" t="str">
        <f ca="1">+IF(OFFSET('Sanitation Data'!$I$29,0,10*ROW('Sanitation Data'!I42))="","",OFFSET('Sanitation Data'!$I$29,0,10*ROW('Sanitation Data'!I42)))</f>
        <v/>
      </c>
      <c r="DL48" s="367" t="str">
        <f ca="1">+IF(OFFSET('Sanitation Data'!$I$30,0,10*ROW('Sanitation Data'!I42))="","",OFFSET('Sanitation Data'!$I$30,0,10*ROW('Sanitation Data'!I42)))</f>
        <v/>
      </c>
      <c r="DM48" s="367" t="str">
        <f ca="1">+IF(OFFSET('Sanitation Data'!$I$31,0,10*ROW('Sanitation Data'!I42))="","",OFFSET('Sanitation Data'!$I$31,0,10*ROW('Sanitation Data'!I42)))</f>
        <v/>
      </c>
      <c r="DN48" s="367" t="str">
        <f ca="1">+IF(OFFSET('Sanitation Data'!$I$32,0,10*ROW('Sanitation Data'!I42))="","",OFFSET('Sanitation Data'!$I$32,0,10*ROW('Sanitation Data'!I42)))</f>
        <v/>
      </c>
      <c r="DO48" s="367" t="str">
        <f ca="1">+IF(OFFSET('Hygiene Data'!$D$11,0,10*ROW('Hygiene Data'!D42))="","",OFFSET('Hygiene Data'!$D$11,0,10*ROW('Hygiene Data'!D42)))</f>
        <v/>
      </c>
      <c r="DP48" s="367" t="str">
        <f ca="1">+IF(OFFSET('Hygiene Data'!$D$12,0,10*ROW('Hygiene Data'!D42))="","",OFFSET('Hygiene Data'!$D$12,0,10*ROW('Hygiene Data'!D42)))</f>
        <v/>
      </c>
      <c r="DQ48" s="367" t="str">
        <f ca="1">+IF(OFFSET('Hygiene Data'!$D$13,0,10*ROW('Hygiene Data'!D42))="","",OFFSET('Hygiene Data'!$D$13,0,10*ROW('Hygiene Data'!D42)))</f>
        <v/>
      </c>
      <c r="DR48" s="367" t="str">
        <f ca="1">+IF(OFFSET('Hygiene Data'!$E$11,0,10*ROW('Hygiene Data'!E42))="","",OFFSET('Hygiene Data'!$E$11,0,10*ROW('Hygiene Data'!E42)))</f>
        <v/>
      </c>
      <c r="DS48" s="367" t="str">
        <f ca="1">+IF(OFFSET('Hygiene Data'!$E$12,0,10*ROW('Hygiene Data'!E42))="","",OFFSET('Hygiene Data'!$E$12,0,10*ROW('Hygiene Data'!E42)))</f>
        <v/>
      </c>
      <c r="DT48" s="367" t="str">
        <f ca="1">+IF(OFFSET('Hygiene Data'!$E$13,0,10*ROW('Hygiene Data'!E42))="","",OFFSET('Hygiene Data'!$E$13,0,10*ROW('Hygiene Data'!E42)))</f>
        <v/>
      </c>
      <c r="DU48" s="367" t="str">
        <f ca="1">+IF(OFFSET('Hygiene Data'!$F$11,0,10*ROW('Hygiene Data'!F42))="","",OFFSET('Hygiene Data'!$F$11,0,10*ROW('Hygiene Data'!F42)))</f>
        <v/>
      </c>
      <c r="DV48" s="367" t="str">
        <f ca="1">+IF(OFFSET('Hygiene Data'!$F$12,0,10*ROW('Hygiene Data'!F42))="","",OFFSET('Hygiene Data'!$F$12,0,10*ROW('Hygiene Data'!F42)))</f>
        <v/>
      </c>
      <c r="DW48" s="367" t="str">
        <f ca="1">+IF(OFFSET('Hygiene Data'!$F$13,0,10*ROW('Hygiene Data'!F42))="","",OFFSET('Hygiene Data'!$F$13,0,10*ROW('Hygiene Data'!F42)))</f>
        <v/>
      </c>
      <c r="DX48" s="367" t="str">
        <f ca="1">+IF(OFFSET('Hygiene Data'!$G$11,0,10*ROW('Hygiene Data'!G42))="","",OFFSET('Hygiene Data'!$G$11,0,10*ROW('Hygiene Data'!G42)))</f>
        <v/>
      </c>
      <c r="DY48" s="367" t="str">
        <f ca="1">+IF(OFFSET('Hygiene Data'!$G$12,0,10*ROW('Hygiene Data'!G42))="","",OFFSET('Hygiene Data'!$G$12,0,10*ROW('Hygiene Data'!G42)))</f>
        <v/>
      </c>
      <c r="DZ48" s="367" t="str">
        <f ca="1">+IF(OFFSET('Hygiene Data'!$G$13,0,10*ROW('Hygiene Data'!G42))="","",OFFSET('Hygiene Data'!$G$13,0,10*ROW('Hygiene Data'!G42)))</f>
        <v/>
      </c>
      <c r="EA48" s="367" t="str">
        <f ca="1">+IF(OFFSET('Hygiene Data'!$H$11,0,10*ROW('Hygiene Data'!H42))="","",OFFSET('Hygiene Data'!$H$11,0,10*ROW('Hygiene Data'!H42)))</f>
        <v/>
      </c>
      <c r="EB48" s="367" t="str">
        <f ca="1">+IF(OFFSET('Hygiene Data'!$H$12,0,10*ROW('Hygiene Data'!H42))="","",OFFSET('Hygiene Data'!$H$12,0,10*ROW('Hygiene Data'!H42)))</f>
        <v/>
      </c>
      <c r="EC48" s="367" t="str">
        <f ca="1">+IF(OFFSET('Hygiene Data'!$H$13,0,10*ROW('Hygiene Data'!H42))="","",OFFSET('Hygiene Data'!$H$13,0,10*ROW('Hygiene Data'!H42)))</f>
        <v/>
      </c>
      <c r="ED48" s="367" t="str">
        <f ca="1">+IF(OFFSET('Hygiene Data'!$I$11,0,10*ROW('Hygiene Data'!I42))="","",OFFSET('Hygiene Data'!$I$11,0,10*ROW('Hygiene Data'!I42)))</f>
        <v/>
      </c>
      <c r="EE48" s="367" t="str">
        <f ca="1">+IF(OFFSET('Hygiene Data'!$I$12,0,10*ROW('Hygiene Data'!I42))="","",OFFSET('Hygiene Data'!$I$12,0,10*ROW('Hygiene Data'!I42)))</f>
        <v/>
      </c>
      <c r="EF48" s="367" t="str">
        <f ca="1">+IF(OFFSET('Hygiene Data'!$I$13,0,10*ROW('Hygiene Data'!I42))="","",OFFSET('Hygiene Data'!$I$13,0,10*ROW('Hygiene Data'!I42)))</f>
        <v/>
      </c>
    </row>
    <row r="49" spans="1:136" x14ac:dyDescent="0.25">
      <c r="A49" s="476" t="str">
        <f ca="1">+IF(OFFSET('Water Data'!$B$2,0,10*ROW('Water Data'!E43))="","",OFFSET('Water Data'!$B$2,0,10*ROW('Water Data'!E43)))</f>
        <v/>
      </c>
      <c r="B49" s="476"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3" t="str">
        <f t="shared" ca="1" si="0"/>
        <v/>
      </c>
      <c r="D49" s="504"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4"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4"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4"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4"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4"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4"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4"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4"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4"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4"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4"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4"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4"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4"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4"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4"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4"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5"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5"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5"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5"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5"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5"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5"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5"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5"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5"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5"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5"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5"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5"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5"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5"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5"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5"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5"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5"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5"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5"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5"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5"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5"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5"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5"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5"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5"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5"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6"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2"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6"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6"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6"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6"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6"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6"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6"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6"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6"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6"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6"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6"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6"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6"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6"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6"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7" t="str">
        <f ca="1">+IF(OFFSET('Water Data'!$D$27,0,10*ROW('Water Data'!D43))="","",OFFSET('Water Data'!$D$27,0,10*ROW('Water Data'!D43)))</f>
        <v/>
      </c>
      <c r="BT49" s="367" t="str">
        <f ca="1">+IF(OFFSET('Water Data'!$D$28,0,10*ROW('Water Data'!D43))="","",OFFSET('Water Data'!$D$28,0,10*ROW('Water Data'!D43)))</f>
        <v/>
      </c>
      <c r="BU49" s="367" t="str">
        <f ca="1">+IF(OFFSET('Water Data'!$D$29,0,10*ROW('Water Data'!D43))="","",OFFSET('Water Data'!$D$29,0,10*ROW('Water Data'!D43)))</f>
        <v/>
      </c>
      <c r="BV49" s="367" t="str">
        <f ca="1">+IF(OFFSET('Water Data'!$E$27,0,10*ROW('Water Data'!E43))="","",OFFSET('Water Data'!$E$27,0,10*ROW('Water Data'!E43)))</f>
        <v/>
      </c>
      <c r="BW49" s="367" t="str">
        <f ca="1">+IF(OFFSET('Water Data'!$E$28,0,10*ROW('Water Data'!E43))="","",OFFSET('Water Data'!$E$28,0,10*ROW('Water Data'!E43)))</f>
        <v/>
      </c>
      <c r="BX49" s="367" t="str">
        <f ca="1">+IF(OFFSET('Water Data'!$E$29,0,10*ROW('Water Data'!E43))="","",OFFSET('Water Data'!$E$29,0,10*ROW('Water Data'!E43)))</f>
        <v/>
      </c>
      <c r="BY49" s="367" t="str">
        <f ca="1">+IF(OFFSET('Water Data'!$F$27,0,10*ROW('Water Data'!F43))="","",OFFSET('Water Data'!$F$27,0,10*ROW('Water Data'!F43)))</f>
        <v/>
      </c>
      <c r="BZ49" s="367" t="str">
        <f ca="1">+IF(OFFSET('Water Data'!$F$28,0,10*ROW('Water Data'!F43))="","",OFFSET('Water Data'!$F$28,0,10*ROW('Water Data'!F43)))</f>
        <v/>
      </c>
      <c r="CA49" s="367" t="str">
        <f ca="1">+IF(OFFSET('Water Data'!$F$29,0,10*ROW('Water Data'!F43))="","",OFFSET('Water Data'!$F$29,0,10*ROW('Water Data'!F43)))</f>
        <v/>
      </c>
      <c r="CB49" s="367" t="str">
        <f ca="1">+IF(OFFSET('Water Data'!$G$27,0,10*ROW('Water Data'!G43))="","",OFFSET('Water Data'!$G$27,0,10*ROW('Water Data'!G43)))</f>
        <v/>
      </c>
      <c r="CC49" s="367" t="str">
        <f ca="1">+IF(OFFSET('Water Data'!$G$28,0,10*ROW('Water Data'!G43))="","",OFFSET('Water Data'!$G$28,0,10*ROW('Water Data'!G43)))</f>
        <v/>
      </c>
      <c r="CD49" s="367" t="str">
        <f ca="1">+IF(OFFSET('Water Data'!$G$29,0,10*ROW('Water Data'!G43))="","",OFFSET('Water Data'!$G$29,0,10*ROW('Water Data'!G43)))</f>
        <v/>
      </c>
      <c r="CE49" s="367" t="str">
        <f ca="1">+IF(OFFSET('Water Data'!$H$27,0,10*ROW('Water Data'!H43))="","",OFFSET('Water Data'!$H$27,0,10*ROW('Water Data'!H43)))</f>
        <v/>
      </c>
      <c r="CF49" s="367" t="str">
        <f ca="1">+IF(OFFSET('Water Data'!$H$28,0,10*ROW('Water Data'!H43))="","",OFFSET('Water Data'!$H$28,0,10*ROW('Water Data'!H43)))</f>
        <v/>
      </c>
      <c r="CG49" s="367" t="str">
        <f ca="1">+IF(OFFSET('Water Data'!$H$29,0,10*ROW('Water Data'!H43))="","",OFFSET('Water Data'!$H$29,0,10*ROW('Water Data'!H43)))</f>
        <v/>
      </c>
      <c r="CH49" s="367" t="str">
        <f ca="1">+IF(OFFSET('Water Data'!$I$27,0,10*ROW('Water Data'!I43))="","",OFFSET('Water Data'!$I$27,0,10*ROW('Water Data'!I43)))</f>
        <v/>
      </c>
      <c r="CI49" s="367" t="str">
        <f ca="1">+IF(OFFSET('Water Data'!$I$28,0,10*ROW('Water Data'!I43))="","",OFFSET('Water Data'!$I$28,0,10*ROW('Water Data'!I43)))</f>
        <v/>
      </c>
      <c r="CJ49" s="367" t="str">
        <f ca="1">+IF(OFFSET('Water Data'!$I$29,0,10*ROW('Water Data'!I43))="","",OFFSET('Water Data'!$I$29,0,10*ROW('Water Data'!I43)))</f>
        <v/>
      </c>
      <c r="CK49" s="367" t="str">
        <f ca="1">+IF(OFFSET('Sanitation Data'!$D$28,0,10*ROW('Sanitation Data'!D43))="","",OFFSET('Sanitation Data'!$D$28,0,10*ROW('Sanitation Data'!D43)))</f>
        <v/>
      </c>
      <c r="CL49" s="367" t="str">
        <f ca="1">+IF(OFFSET('Sanitation Data'!$D$29,0,10*ROW('Sanitation Data'!D43))="","",OFFSET('Sanitation Data'!$D$29,0,10*ROW('Sanitation Data'!D43)))</f>
        <v/>
      </c>
      <c r="CM49" s="367" t="str">
        <f ca="1">+IF(OFFSET('Sanitation Data'!$D$30,0,10*ROW('Sanitation Data'!D43))="","",OFFSET('Sanitation Data'!$D$30,0,10*ROW('Sanitation Data'!D43)))</f>
        <v/>
      </c>
      <c r="CN49" s="367" t="str">
        <f ca="1">+IF(OFFSET('Sanitation Data'!$D$31,0,10*ROW('Sanitation Data'!D43))="","",OFFSET('Sanitation Data'!$D$31,0,10*ROW('Sanitation Data'!D43)))</f>
        <v/>
      </c>
      <c r="CO49" s="367" t="str">
        <f ca="1">+IF(OFFSET('Sanitation Data'!$D$32,0,10*ROW('Sanitation Data'!D43))="","",OFFSET('Sanitation Data'!$D$32,0,10*ROW('Sanitation Data'!D43)))</f>
        <v/>
      </c>
      <c r="CP49" s="367" t="str">
        <f ca="1">+IF(OFFSET('Sanitation Data'!$E$28,0,10*ROW('Sanitation Data'!E43))="","",OFFSET('Sanitation Data'!$E$28,0,10*ROW('Sanitation Data'!E43)))</f>
        <v/>
      </c>
      <c r="CQ49" s="367" t="str">
        <f ca="1">+IF(OFFSET('Sanitation Data'!$E$29,0,10*ROW('Sanitation Data'!E43))="","",OFFSET('Sanitation Data'!$E$29,0,10*ROW('Sanitation Data'!E43)))</f>
        <v/>
      </c>
      <c r="CR49" s="367" t="str">
        <f ca="1">+IF(OFFSET('Sanitation Data'!$E$30,0,10*ROW('Sanitation Data'!E43))="","",OFFSET('Sanitation Data'!$E$30,0,10*ROW('Sanitation Data'!E43)))</f>
        <v/>
      </c>
      <c r="CS49" s="367" t="str">
        <f ca="1">+IF(OFFSET('Sanitation Data'!$E$31,0,10*ROW('Sanitation Data'!E43))="","",OFFSET('Sanitation Data'!$E$31,0,10*ROW('Sanitation Data'!E43)))</f>
        <v/>
      </c>
      <c r="CT49" s="367" t="str">
        <f ca="1">+IF(OFFSET('Sanitation Data'!$E$32,0,10*ROW('Sanitation Data'!E43))="","",OFFSET('Sanitation Data'!$E$32,0,10*ROW('Sanitation Data'!E43)))</f>
        <v/>
      </c>
      <c r="CU49" s="367" t="str">
        <f ca="1">+IF(OFFSET('Sanitation Data'!$F$28,0,10*ROW('Sanitation Data'!F43))="","",OFFSET('Sanitation Data'!$F$28,0,10*ROW('Sanitation Data'!F43)))</f>
        <v/>
      </c>
      <c r="CV49" s="367" t="str">
        <f ca="1">+IF(OFFSET('Sanitation Data'!$F$29,0,10*ROW('Sanitation Data'!F43))="","",OFFSET('Sanitation Data'!$F$29,0,10*ROW('Sanitation Data'!F43)))</f>
        <v/>
      </c>
      <c r="CW49" s="367" t="str">
        <f ca="1">+IF(OFFSET('Sanitation Data'!$F$30,0,10*ROW('Sanitation Data'!F43))="","",OFFSET('Sanitation Data'!$F$30,0,10*ROW('Sanitation Data'!F43)))</f>
        <v/>
      </c>
      <c r="CX49" s="367" t="str">
        <f ca="1">+IF(OFFSET('Sanitation Data'!$F$31,0,10*ROW('Sanitation Data'!F43))="","",OFFSET('Sanitation Data'!$F$31,0,10*ROW('Sanitation Data'!F43)))</f>
        <v/>
      </c>
      <c r="CY49" s="367" t="str">
        <f ca="1">+IF(OFFSET('Sanitation Data'!$F$32,0,10*ROW('Sanitation Data'!F43))="","",OFFSET('Sanitation Data'!$F$32,0,10*ROW('Sanitation Data'!F43)))</f>
        <v/>
      </c>
      <c r="CZ49" s="367" t="str">
        <f ca="1">+IF(OFFSET('Sanitation Data'!$G$28,0,10*ROW('Sanitation Data'!G43))="","",OFFSET('Sanitation Data'!$G$28,0,10*ROW('Sanitation Data'!G43)))</f>
        <v/>
      </c>
      <c r="DA49" s="367" t="str">
        <f ca="1">+IF(OFFSET('Sanitation Data'!$G$29,0,10*ROW('Sanitation Data'!G43))="","",OFFSET('Sanitation Data'!$G$29,0,10*ROW('Sanitation Data'!G43)))</f>
        <v/>
      </c>
      <c r="DB49" s="367" t="str">
        <f ca="1">+IF(OFFSET('Sanitation Data'!$G$30,0,10*ROW('Sanitation Data'!G43))="","",OFFSET('Sanitation Data'!$G$30,0,10*ROW('Sanitation Data'!G43)))</f>
        <v/>
      </c>
      <c r="DC49" s="367" t="str">
        <f ca="1">+IF(OFFSET('Sanitation Data'!$G$31,0,10*ROW('Sanitation Data'!G43))="","",OFFSET('Sanitation Data'!$G$31,0,10*ROW('Sanitation Data'!G43)))</f>
        <v/>
      </c>
      <c r="DD49" s="367" t="str">
        <f ca="1">+IF(OFFSET('Sanitation Data'!$G$32,0,10*ROW('Sanitation Data'!G43))="","",OFFSET('Sanitation Data'!$G$32,0,10*ROW('Sanitation Data'!G43)))</f>
        <v/>
      </c>
      <c r="DE49" s="367" t="str">
        <f ca="1">+IF(OFFSET('Sanitation Data'!$H$28,0,10*ROW('Sanitation Data'!H43))="","",OFFSET('Sanitation Data'!$H$28,0,10*ROW('Sanitation Data'!H43)))</f>
        <v/>
      </c>
      <c r="DF49" s="367" t="str">
        <f ca="1">+IF(OFFSET('Sanitation Data'!$H$29,0,10*ROW('Sanitation Data'!H43))="","",OFFSET('Sanitation Data'!$H$29,0,10*ROW('Sanitation Data'!H43)))</f>
        <v/>
      </c>
      <c r="DG49" s="367" t="str">
        <f ca="1">+IF(OFFSET('Sanitation Data'!$H$30,0,10*ROW('Sanitation Data'!H43))="","",OFFSET('Sanitation Data'!$H$30,0,10*ROW('Sanitation Data'!H43)))</f>
        <v/>
      </c>
      <c r="DH49" s="367" t="str">
        <f ca="1">+IF(OFFSET('Sanitation Data'!$H$31,0,10*ROW('Sanitation Data'!H43))="","",OFFSET('Sanitation Data'!$H$31,0,10*ROW('Sanitation Data'!H43)))</f>
        <v/>
      </c>
      <c r="DI49" s="367" t="str">
        <f ca="1">+IF(OFFSET('Sanitation Data'!$H$32,0,10*ROW('Sanitation Data'!H43))="","",OFFSET('Sanitation Data'!$H$32,0,10*ROW('Sanitation Data'!H43)))</f>
        <v/>
      </c>
      <c r="DJ49" s="367" t="str">
        <f ca="1">+IF(OFFSET('Sanitation Data'!$I$28,0,10*ROW('Sanitation Data'!I43))="","",OFFSET('Sanitation Data'!$I$28,0,10*ROW('Sanitation Data'!I43)))</f>
        <v/>
      </c>
      <c r="DK49" s="367" t="str">
        <f ca="1">+IF(OFFSET('Sanitation Data'!$I$29,0,10*ROW('Sanitation Data'!I43))="","",OFFSET('Sanitation Data'!$I$29,0,10*ROW('Sanitation Data'!I43)))</f>
        <v/>
      </c>
      <c r="DL49" s="367" t="str">
        <f ca="1">+IF(OFFSET('Sanitation Data'!$I$30,0,10*ROW('Sanitation Data'!I43))="","",OFFSET('Sanitation Data'!$I$30,0,10*ROW('Sanitation Data'!I43)))</f>
        <v/>
      </c>
      <c r="DM49" s="367" t="str">
        <f ca="1">+IF(OFFSET('Sanitation Data'!$I$31,0,10*ROW('Sanitation Data'!I43))="","",OFFSET('Sanitation Data'!$I$31,0,10*ROW('Sanitation Data'!I43)))</f>
        <v/>
      </c>
      <c r="DN49" s="367" t="str">
        <f ca="1">+IF(OFFSET('Sanitation Data'!$I$32,0,10*ROW('Sanitation Data'!I43))="","",OFFSET('Sanitation Data'!$I$32,0,10*ROW('Sanitation Data'!I43)))</f>
        <v/>
      </c>
      <c r="DO49" s="367" t="str">
        <f ca="1">+IF(OFFSET('Hygiene Data'!$D$11,0,10*ROW('Hygiene Data'!D43))="","",OFFSET('Hygiene Data'!$D$11,0,10*ROW('Hygiene Data'!D43)))</f>
        <v/>
      </c>
      <c r="DP49" s="367" t="str">
        <f ca="1">+IF(OFFSET('Hygiene Data'!$D$12,0,10*ROW('Hygiene Data'!D43))="","",OFFSET('Hygiene Data'!$D$12,0,10*ROW('Hygiene Data'!D43)))</f>
        <v/>
      </c>
      <c r="DQ49" s="367" t="str">
        <f ca="1">+IF(OFFSET('Hygiene Data'!$D$13,0,10*ROW('Hygiene Data'!D43))="","",OFFSET('Hygiene Data'!$D$13,0,10*ROW('Hygiene Data'!D43)))</f>
        <v/>
      </c>
      <c r="DR49" s="367" t="str">
        <f ca="1">+IF(OFFSET('Hygiene Data'!$E$11,0,10*ROW('Hygiene Data'!E43))="","",OFFSET('Hygiene Data'!$E$11,0,10*ROW('Hygiene Data'!E43)))</f>
        <v/>
      </c>
      <c r="DS49" s="367" t="str">
        <f ca="1">+IF(OFFSET('Hygiene Data'!$E$12,0,10*ROW('Hygiene Data'!E43))="","",OFFSET('Hygiene Data'!$E$12,0,10*ROW('Hygiene Data'!E43)))</f>
        <v/>
      </c>
      <c r="DT49" s="367" t="str">
        <f ca="1">+IF(OFFSET('Hygiene Data'!$E$13,0,10*ROW('Hygiene Data'!E43))="","",OFFSET('Hygiene Data'!$E$13,0,10*ROW('Hygiene Data'!E43)))</f>
        <v/>
      </c>
      <c r="DU49" s="367" t="str">
        <f ca="1">+IF(OFFSET('Hygiene Data'!$F$11,0,10*ROW('Hygiene Data'!F43))="","",OFFSET('Hygiene Data'!$F$11,0,10*ROW('Hygiene Data'!F43)))</f>
        <v/>
      </c>
      <c r="DV49" s="367" t="str">
        <f ca="1">+IF(OFFSET('Hygiene Data'!$F$12,0,10*ROW('Hygiene Data'!F43))="","",OFFSET('Hygiene Data'!$F$12,0,10*ROW('Hygiene Data'!F43)))</f>
        <v/>
      </c>
      <c r="DW49" s="367" t="str">
        <f ca="1">+IF(OFFSET('Hygiene Data'!$F$13,0,10*ROW('Hygiene Data'!F43))="","",OFFSET('Hygiene Data'!$F$13,0,10*ROW('Hygiene Data'!F43)))</f>
        <v/>
      </c>
      <c r="DX49" s="367" t="str">
        <f ca="1">+IF(OFFSET('Hygiene Data'!$G$11,0,10*ROW('Hygiene Data'!G43))="","",OFFSET('Hygiene Data'!$G$11,0,10*ROW('Hygiene Data'!G43)))</f>
        <v/>
      </c>
      <c r="DY49" s="367" t="str">
        <f ca="1">+IF(OFFSET('Hygiene Data'!$G$12,0,10*ROW('Hygiene Data'!G43))="","",OFFSET('Hygiene Data'!$G$12,0,10*ROW('Hygiene Data'!G43)))</f>
        <v/>
      </c>
      <c r="DZ49" s="367" t="str">
        <f ca="1">+IF(OFFSET('Hygiene Data'!$G$13,0,10*ROW('Hygiene Data'!G43))="","",OFFSET('Hygiene Data'!$G$13,0,10*ROW('Hygiene Data'!G43)))</f>
        <v/>
      </c>
      <c r="EA49" s="367" t="str">
        <f ca="1">+IF(OFFSET('Hygiene Data'!$H$11,0,10*ROW('Hygiene Data'!H43))="","",OFFSET('Hygiene Data'!$H$11,0,10*ROW('Hygiene Data'!H43)))</f>
        <v/>
      </c>
      <c r="EB49" s="367" t="str">
        <f ca="1">+IF(OFFSET('Hygiene Data'!$H$12,0,10*ROW('Hygiene Data'!H43))="","",OFFSET('Hygiene Data'!$H$12,0,10*ROW('Hygiene Data'!H43)))</f>
        <v/>
      </c>
      <c r="EC49" s="367" t="str">
        <f ca="1">+IF(OFFSET('Hygiene Data'!$H$13,0,10*ROW('Hygiene Data'!H43))="","",OFFSET('Hygiene Data'!$H$13,0,10*ROW('Hygiene Data'!H43)))</f>
        <v/>
      </c>
      <c r="ED49" s="367" t="str">
        <f ca="1">+IF(OFFSET('Hygiene Data'!$I$11,0,10*ROW('Hygiene Data'!I43))="","",OFFSET('Hygiene Data'!$I$11,0,10*ROW('Hygiene Data'!I43)))</f>
        <v/>
      </c>
      <c r="EE49" s="367" t="str">
        <f ca="1">+IF(OFFSET('Hygiene Data'!$I$12,0,10*ROW('Hygiene Data'!I43))="","",OFFSET('Hygiene Data'!$I$12,0,10*ROW('Hygiene Data'!I43)))</f>
        <v/>
      </c>
      <c r="EF49" s="367" t="str">
        <f ca="1">+IF(OFFSET('Hygiene Data'!$I$13,0,10*ROW('Hygiene Data'!I43))="","",OFFSET('Hygiene Data'!$I$13,0,10*ROW('Hygiene Data'!I43)))</f>
        <v/>
      </c>
    </row>
    <row r="50" spans="1:136" x14ac:dyDescent="0.25">
      <c r="A50" s="476" t="str">
        <f ca="1">+IF(OFFSET('Water Data'!$B$2,0,10*ROW('Water Data'!E44))="","",OFFSET('Water Data'!$B$2,0,10*ROW('Water Data'!E44)))</f>
        <v/>
      </c>
      <c r="B50" s="476"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3" t="str">
        <f t="shared" ca="1" si="0"/>
        <v/>
      </c>
      <c r="D50" s="504"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4"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4"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4"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4"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4"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4"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4"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4"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4"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4"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4"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4"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4"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4"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4"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4"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4"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5"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5"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5"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5"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5"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5"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5"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5"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5"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5"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5"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5"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5"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5"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5"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5"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5"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5"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5"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5"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5"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5"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5"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5"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5"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5"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5"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5"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5"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5"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6"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2"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6"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6"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6"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6"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6"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6"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6"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6"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6"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6"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6"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6"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6"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6"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6"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6"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7" t="str">
        <f ca="1">+IF(OFFSET('Water Data'!$D$27,0,10*ROW('Water Data'!D44))="","",OFFSET('Water Data'!$D$27,0,10*ROW('Water Data'!D44)))</f>
        <v/>
      </c>
      <c r="BT50" s="367" t="str">
        <f ca="1">+IF(OFFSET('Water Data'!$D$28,0,10*ROW('Water Data'!D44))="","",OFFSET('Water Data'!$D$28,0,10*ROW('Water Data'!D44)))</f>
        <v/>
      </c>
      <c r="BU50" s="367" t="str">
        <f ca="1">+IF(OFFSET('Water Data'!$D$29,0,10*ROW('Water Data'!D44))="","",OFFSET('Water Data'!$D$29,0,10*ROW('Water Data'!D44)))</f>
        <v/>
      </c>
      <c r="BV50" s="367" t="str">
        <f ca="1">+IF(OFFSET('Water Data'!$E$27,0,10*ROW('Water Data'!E44))="","",OFFSET('Water Data'!$E$27,0,10*ROW('Water Data'!E44)))</f>
        <v/>
      </c>
      <c r="BW50" s="367" t="str">
        <f ca="1">+IF(OFFSET('Water Data'!$E$28,0,10*ROW('Water Data'!E44))="","",OFFSET('Water Data'!$E$28,0,10*ROW('Water Data'!E44)))</f>
        <v/>
      </c>
      <c r="BX50" s="367" t="str">
        <f ca="1">+IF(OFFSET('Water Data'!$E$29,0,10*ROW('Water Data'!E44))="","",OFFSET('Water Data'!$E$29,0,10*ROW('Water Data'!E44)))</f>
        <v/>
      </c>
      <c r="BY50" s="367" t="str">
        <f ca="1">+IF(OFFSET('Water Data'!$F$27,0,10*ROW('Water Data'!F44))="","",OFFSET('Water Data'!$F$27,0,10*ROW('Water Data'!F44)))</f>
        <v/>
      </c>
      <c r="BZ50" s="367" t="str">
        <f ca="1">+IF(OFFSET('Water Data'!$F$28,0,10*ROW('Water Data'!F44))="","",OFFSET('Water Data'!$F$28,0,10*ROW('Water Data'!F44)))</f>
        <v/>
      </c>
      <c r="CA50" s="367" t="str">
        <f ca="1">+IF(OFFSET('Water Data'!$F$29,0,10*ROW('Water Data'!F44))="","",OFFSET('Water Data'!$F$29,0,10*ROW('Water Data'!F44)))</f>
        <v/>
      </c>
      <c r="CB50" s="367" t="str">
        <f ca="1">+IF(OFFSET('Water Data'!$G$27,0,10*ROW('Water Data'!G44))="","",OFFSET('Water Data'!$G$27,0,10*ROW('Water Data'!G44)))</f>
        <v/>
      </c>
      <c r="CC50" s="367" t="str">
        <f ca="1">+IF(OFFSET('Water Data'!$G$28,0,10*ROW('Water Data'!G44))="","",OFFSET('Water Data'!$G$28,0,10*ROW('Water Data'!G44)))</f>
        <v/>
      </c>
      <c r="CD50" s="367" t="str">
        <f ca="1">+IF(OFFSET('Water Data'!$G$29,0,10*ROW('Water Data'!G44))="","",OFFSET('Water Data'!$G$29,0,10*ROW('Water Data'!G44)))</f>
        <v/>
      </c>
      <c r="CE50" s="367" t="str">
        <f ca="1">+IF(OFFSET('Water Data'!$H$27,0,10*ROW('Water Data'!H44))="","",OFFSET('Water Data'!$H$27,0,10*ROW('Water Data'!H44)))</f>
        <v/>
      </c>
      <c r="CF50" s="367" t="str">
        <f ca="1">+IF(OFFSET('Water Data'!$H$28,0,10*ROW('Water Data'!H44))="","",OFFSET('Water Data'!$H$28,0,10*ROW('Water Data'!H44)))</f>
        <v/>
      </c>
      <c r="CG50" s="367" t="str">
        <f ca="1">+IF(OFFSET('Water Data'!$H$29,0,10*ROW('Water Data'!H44))="","",OFFSET('Water Data'!$H$29,0,10*ROW('Water Data'!H44)))</f>
        <v/>
      </c>
      <c r="CH50" s="367" t="str">
        <f ca="1">+IF(OFFSET('Water Data'!$I$27,0,10*ROW('Water Data'!I44))="","",OFFSET('Water Data'!$I$27,0,10*ROW('Water Data'!I44)))</f>
        <v/>
      </c>
      <c r="CI50" s="367" t="str">
        <f ca="1">+IF(OFFSET('Water Data'!$I$28,0,10*ROW('Water Data'!I44))="","",OFFSET('Water Data'!$I$28,0,10*ROW('Water Data'!I44)))</f>
        <v/>
      </c>
      <c r="CJ50" s="367" t="str">
        <f ca="1">+IF(OFFSET('Water Data'!$I$29,0,10*ROW('Water Data'!I44))="","",OFFSET('Water Data'!$I$29,0,10*ROW('Water Data'!I44)))</f>
        <v/>
      </c>
      <c r="CK50" s="367" t="str">
        <f ca="1">+IF(OFFSET('Sanitation Data'!$D$28,0,10*ROW('Sanitation Data'!D44))="","",OFFSET('Sanitation Data'!$D$28,0,10*ROW('Sanitation Data'!D44)))</f>
        <v/>
      </c>
      <c r="CL50" s="367" t="str">
        <f ca="1">+IF(OFFSET('Sanitation Data'!$D$29,0,10*ROW('Sanitation Data'!D44))="","",OFFSET('Sanitation Data'!$D$29,0,10*ROW('Sanitation Data'!D44)))</f>
        <v/>
      </c>
      <c r="CM50" s="367" t="str">
        <f ca="1">+IF(OFFSET('Sanitation Data'!$D$30,0,10*ROW('Sanitation Data'!D44))="","",OFFSET('Sanitation Data'!$D$30,0,10*ROW('Sanitation Data'!D44)))</f>
        <v/>
      </c>
      <c r="CN50" s="367" t="str">
        <f ca="1">+IF(OFFSET('Sanitation Data'!$D$31,0,10*ROW('Sanitation Data'!D44))="","",OFFSET('Sanitation Data'!$D$31,0,10*ROW('Sanitation Data'!D44)))</f>
        <v/>
      </c>
      <c r="CO50" s="367" t="str">
        <f ca="1">+IF(OFFSET('Sanitation Data'!$D$32,0,10*ROW('Sanitation Data'!D44))="","",OFFSET('Sanitation Data'!$D$32,0,10*ROW('Sanitation Data'!D44)))</f>
        <v/>
      </c>
      <c r="CP50" s="367" t="str">
        <f ca="1">+IF(OFFSET('Sanitation Data'!$E$28,0,10*ROW('Sanitation Data'!E44))="","",OFFSET('Sanitation Data'!$E$28,0,10*ROW('Sanitation Data'!E44)))</f>
        <v/>
      </c>
      <c r="CQ50" s="367" t="str">
        <f ca="1">+IF(OFFSET('Sanitation Data'!$E$29,0,10*ROW('Sanitation Data'!E44))="","",OFFSET('Sanitation Data'!$E$29,0,10*ROW('Sanitation Data'!E44)))</f>
        <v/>
      </c>
      <c r="CR50" s="367" t="str">
        <f ca="1">+IF(OFFSET('Sanitation Data'!$E$30,0,10*ROW('Sanitation Data'!E44))="","",OFFSET('Sanitation Data'!$E$30,0,10*ROW('Sanitation Data'!E44)))</f>
        <v/>
      </c>
      <c r="CS50" s="367" t="str">
        <f ca="1">+IF(OFFSET('Sanitation Data'!$E$31,0,10*ROW('Sanitation Data'!E44))="","",OFFSET('Sanitation Data'!$E$31,0,10*ROW('Sanitation Data'!E44)))</f>
        <v/>
      </c>
      <c r="CT50" s="367" t="str">
        <f ca="1">+IF(OFFSET('Sanitation Data'!$E$32,0,10*ROW('Sanitation Data'!E44))="","",OFFSET('Sanitation Data'!$E$32,0,10*ROW('Sanitation Data'!E44)))</f>
        <v/>
      </c>
      <c r="CU50" s="367" t="str">
        <f ca="1">+IF(OFFSET('Sanitation Data'!$F$28,0,10*ROW('Sanitation Data'!F44))="","",OFFSET('Sanitation Data'!$F$28,0,10*ROW('Sanitation Data'!F44)))</f>
        <v/>
      </c>
      <c r="CV50" s="367" t="str">
        <f ca="1">+IF(OFFSET('Sanitation Data'!$F$29,0,10*ROW('Sanitation Data'!F44))="","",OFFSET('Sanitation Data'!$F$29,0,10*ROW('Sanitation Data'!F44)))</f>
        <v/>
      </c>
      <c r="CW50" s="367" t="str">
        <f ca="1">+IF(OFFSET('Sanitation Data'!$F$30,0,10*ROW('Sanitation Data'!F44))="","",OFFSET('Sanitation Data'!$F$30,0,10*ROW('Sanitation Data'!F44)))</f>
        <v/>
      </c>
      <c r="CX50" s="367" t="str">
        <f ca="1">+IF(OFFSET('Sanitation Data'!$F$31,0,10*ROW('Sanitation Data'!F44))="","",OFFSET('Sanitation Data'!$F$31,0,10*ROW('Sanitation Data'!F44)))</f>
        <v/>
      </c>
      <c r="CY50" s="367" t="str">
        <f ca="1">+IF(OFFSET('Sanitation Data'!$F$32,0,10*ROW('Sanitation Data'!F44))="","",OFFSET('Sanitation Data'!$F$32,0,10*ROW('Sanitation Data'!F44)))</f>
        <v/>
      </c>
      <c r="CZ50" s="367" t="str">
        <f ca="1">+IF(OFFSET('Sanitation Data'!$G$28,0,10*ROW('Sanitation Data'!G44))="","",OFFSET('Sanitation Data'!$G$28,0,10*ROW('Sanitation Data'!G44)))</f>
        <v/>
      </c>
      <c r="DA50" s="367" t="str">
        <f ca="1">+IF(OFFSET('Sanitation Data'!$G$29,0,10*ROW('Sanitation Data'!G44))="","",OFFSET('Sanitation Data'!$G$29,0,10*ROW('Sanitation Data'!G44)))</f>
        <v/>
      </c>
      <c r="DB50" s="367" t="str">
        <f ca="1">+IF(OFFSET('Sanitation Data'!$G$30,0,10*ROW('Sanitation Data'!G44))="","",OFFSET('Sanitation Data'!$G$30,0,10*ROW('Sanitation Data'!G44)))</f>
        <v/>
      </c>
      <c r="DC50" s="367" t="str">
        <f ca="1">+IF(OFFSET('Sanitation Data'!$G$31,0,10*ROW('Sanitation Data'!G44))="","",OFFSET('Sanitation Data'!$G$31,0,10*ROW('Sanitation Data'!G44)))</f>
        <v/>
      </c>
      <c r="DD50" s="367" t="str">
        <f ca="1">+IF(OFFSET('Sanitation Data'!$G$32,0,10*ROW('Sanitation Data'!G44))="","",OFFSET('Sanitation Data'!$G$32,0,10*ROW('Sanitation Data'!G44)))</f>
        <v/>
      </c>
      <c r="DE50" s="367" t="str">
        <f ca="1">+IF(OFFSET('Sanitation Data'!$H$28,0,10*ROW('Sanitation Data'!H44))="","",OFFSET('Sanitation Data'!$H$28,0,10*ROW('Sanitation Data'!H44)))</f>
        <v/>
      </c>
      <c r="DF50" s="367" t="str">
        <f ca="1">+IF(OFFSET('Sanitation Data'!$H$29,0,10*ROW('Sanitation Data'!H44))="","",OFFSET('Sanitation Data'!$H$29,0,10*ROW('Sanitation Data'!H44)))</f>
        <v/>
      </c>
      <c r="DG50" s="367" t="str">
        <f ca="1">+IF(OFFSET('Sanitation Data'!$H$30,0,10*ROW('Sanitation Data'!H44))="","",OFFSET('Sanitation Data'!$H$30,0,10*ROW('Sanitation Data'!H44)))</f>
        <v/>
      </c>
      <c r="DH50" s="367" t="str">
        <f ca="1">+IF(OFFSET('Sanitation Data'!$H$31,0,10*ROW('Sanitation Data'!H44))="","",OFFSET('Sanitation Data'!$H$31,0,10*ROW('Sanitation Data'!H44)))</f>
        <v/>
      </c>
      <c r="DI50" s="367" t="str">
        <f ca="1">+IF(OFFSET('Sanitation Data'!$H$32,0,10*ROW('Sanitation Data'!H44))="","",OFFSET('Sanitation Data'!$H$32,0,10*ROW('Sanitation Data'!H44)))</f>
        <v/>
      </c>
      <c r="DJ50" s="367" t="str">
        <f ca="1">+IF(OFFSET('Sanitation Data'!$I$28,0,10*ROW('Sanitation Data'!I44))="","",OFFSET('Sanitation Data'!$I$28,0,10*ROW('Sanitation Data'!I44)))</f>
        <v/>
      </c>
      <c r="DK50" s="367" t="str">
        <f ca="1">+IF(OFFSET('Sanitation Data'!$I$29,0,10*ROW('Sanitation Data'!I44))="","",OFFSET('Sanitation Data'!$I$29,0,10*ROW('Sanitation Data'!I44)))</f>
        <v/>
      </c>
      <c r="DL50" s="367" t="str">
        <f ca="1">+IF(OFFSET('Sanitation Data'!$I$30,0,10*ROW('Sanitation Data'!I44))="","",OFFSET('Sanitation Data'!$I$30,0,10*ROW('Sanitation Data'!I44)))</f>
        <v/>
      </c>
      <c r="DM50" s="367" t="str">
        <f ca="1">+IF(OFFSET('Sanitation Data'!$I$31,0,10*ROW('Sanitation Data'!I44))="","",OFFSET('Sanitation Data'!$I$31,0,10*ROW('Sanitation Data'!I44)))</f>
        <v/>
      </c>
      <c r="DN50" s="367" t="str">
        <f ca="1">+IF(OFFSET('Sanitation Data'!$I$32,0,10*ROW('Sanitation Data'!I44))="","",OFFSET('Sanitation Data'!$I$32,0,10*ROW('Sanitation Data'!I44)))</f>
        <v/>
      </c>
      <c r="DO50" s="367" t="str">
        <f ca="1">+IF(OFFSET('Hygiene Data'!$D$11,0,10*ROW('Hygiene Data'!D44))="","",OFFSET('Hygiene Data'!$D$11,0,10*ROW('Hygiene Data'!D44)))</f>
        <v/>
      </c>
      <c r="DP50" s="367" t="str">
        <f ca="1">+IF(OFFSET('Hygiene Data'!$D$12,0,10*ROW('Hygiene Data'!D44))="","",OFFSET('Hygiene Data'!$D$12,0,10*ROW('Hygiene Data'!D44)))</f>
        <v/>
      </c>
      <c r="DQ50" s="367" t="str">
        <f ca="1">+IF(OFFSET('Hygiene Data'!$D$13,0,10*ROW('Hygiene Data'!D44))="","",OFFSET('Hygiene Data'!$D$13,0,10*ROW('Hygiene Data'!D44)))</f>
        <v/>
      </c>
      <c r="DR50" s="367" t="str">
        <f ca="1">+IF(OFFSET('Hygiene Data'!$E$11,0,10*ROW('Hygiene Data'!E44))="","",OFFSET('Hygiene Data'!$E$11,0,10*ROW('Hygiene Data'!E44)))</f>
        <v/>
      </c>
      <c r="DS50" s="367" t="str">
        <f ca="1">+IF(OFFSET('Hygiene Data'!$E$12,0,10*ROW('Hygiene Data'!E44))="","",OFFSET('Hygiene Data'!$E$12,0,10*ROW('Hygiene Data'!E44)))</f>
        <v/>
      </c>
      <c r="DT50" s="367" t="str">
        <f ca="1">+IF(OFFSET('Hygiene Data'!$E$13,0,10*ROW('Hygiene Data'!E44))="","",OFFSET('Hygiene Data'!$E$13,0,10*ROW('Hygiene Data'!E44)))</f>
        <v/>
      </c>
      <c r="DU50" s="367" t="str">
        <f ca="1">+IF(OFFSET('Hygiene Data'!$F$11,0,10*ROW('Hygiene Data'!F44))="","",OFFSET('Hygiene Data'!$F$11,0,10*ROW('Hygiene Data'!F44)))</f>
        <v/>
      </c>
      <c r="DV50" s="367" t="str">
        <f ca="1">+IF(OFFSET('Hygiene Data'!$F$12,0,10*ROW('Hygiene Data'!F44))="","",OFFSET('Hygiene Data'!$F$12,0,10*ROW('Hygiene Data'!F44)))</f>
        <v/>
      </c>
      <c r="DW50" s="367" t="str">
        <f ca="1">+IF(OFFSET('Hygiene Data'!$F$13,0,10*ROW('Hygiene Data'!F44))="","",OFFSET('Hygiene Data'!$F$13,0,10*ROW('Hygiene Data'!F44)))</f>
        <v/>
      </c>
      <c r="DX50" s="367" t="str">
        <f ca="1">+IF(OFFSET('Hygiene Data'!$G$11,0,10*ROW('Hygiene Data'!G44))="","",OFFSET('Hygiene Data'!$G$11,0,10*ROW('Hygiene Data'!G44)))</f>
        <v/>
      </c>
      <c r="DY50" s="367" t="str">
        <f ca="1">+IF(OFFSET('Hygiene Data'!$G$12,0,10*ROW('Hygiene Data'!G44))="","",OFFSET('Hygiene Data'!$G$12,0,10*ROW('Hygiene Data'!G44)))</f>
        <v/>
      </c>
      <c r="DZ50" s="367" t="str">
        <f ca="1">+IF(OFFSET('Hygiene Data'!$G$13,0,10*ROW('Hygiene Data'!G44))="","",OFFSET('Hygiene Data'!$G$13,0,10*ROW('Hygiene Data'!G44)))</f>
        <v/>
      </c>
      <c r="EA50" s="367" t="str">
        <f ca="1">+IF(OFFSET('Hygiene Data'!$H$11,0,10*ROW('Hygiene Data'!H44))="","",OFFSET('Hygiene Data'!$H$11,0,10*ROW('Hygiene Data'!H44)))</f>
        <v/>
      </c>
      <c r="EB50" s="367" t="str">
        <f ca="1">+IF(OFFSET('Hygiene Data'!$H$12,0,10*ROW('Hygiene Data'!H44))="","",OFFSET('Hygiene Data'!$H$12,0,10*ROW('Hygiene Data'!H44)))</f>
        <v/>
      </c>
      <c r="EC50" s="367" t="str">
        <f ca="1">+IF(OFFSET('Hygiene Data'!$H$13,0,10*ROW('Hygiene Data'!H44))="","",OFFSET('Hygiene Data'!$H$13,0,10*ROW('Hygiene Data'!H44)))</f>
        <v/>
      </c>
      <c r="ED50" s="367" t="str">
        <f ca="1">+IF(OFFSET('Hygiene Data'!$I$11,0,10*ROW('Hygiene Data'!I44))="","",OFFSET('Hygiene Data'!$I$11,0,10*ROW('Hygiene Data'!I44)))</f>
        <v/>
      </c>
      <c r="EE50" s="367" t="str">
        <f ca="1">+IF(OFFSET('Hygiene Data'!$I$12,0,10*ROW('Hygiene Data'!I44))="","",OFFSET('Hygiene Data'!$I$12,0,10*ROW('Hygiene Data'!I44)))</f>
        <v/>
      </c>
      <c r="EF50" s="367" t="str">
        <f ca="1">+IF(OFFSET('Hygiene Data'!$I$13,0,10*ROW('Hygiene Data'!I44))="","",OFFSET('Hygiene Data'!$I$13,0,10*ROW('Hygiene Data'!I44)))</f>
        <v/>
      </c>
    </row>
    <row r="51" spans="1:136" x14ac:dyDescent="0.25">
      <c r="A51" s="476" t="str">
        <f ca="1">+IF(OFFSET('Water Data'!$B$2,0,10*ROW('Water Data'!E45))="","",OFFSET('Water Data'!$B$2,0,10*ROW('Water Data'!E45)))</f>
        <v/>
      </c>
      <c r="B51" s="476"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3" t="str">
        <f t="shared" ca="1" si="0"/>
        <v/>
      </c>
      <c r="D51" s="504"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4"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4"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4"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4"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4"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4"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4"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4"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4"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4"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4"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4"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4"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4"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4"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4"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4"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5"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5"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5"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5"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5"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5"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5"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5"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5"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5"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5"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5"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5"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5"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5"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5"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5"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5"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5"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5"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5"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5"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5"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5"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5"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5"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5"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5"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5"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5"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6"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2"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6"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6"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6"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6"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6"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6"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6"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6"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6"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6"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6"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6"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6"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6"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6"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6"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7" t="str">
        <f ca="1">+IF(OFFSET('Water Data'!$D$27,0,10*ROW('Water Data'!D45))="","",OFFSET('Water Data'!$D$27,0,10*ROW('Water Data'!D45)))</f>
        <v/>
      </c>
      <c r="BT51" s="367" t="str">
        <f ca="1">+IF(OFFSET('Water Data'!$D$28,0,10*ROW('Water Data'!D45))="","",OFFSET('Water Data'!$D$28,0,10*ROW('Water Data'!D45)))</f>
        <v/>
      </c>
      <c r="BU51" s="367" t="str">
        <f ca="1">+IF(OFFSET('Water Data'!$D$29,0,10*ROW('Water Data'!D45))="","",OFFSET('Water Data'!$D$29,0,10*ROW('Water Data'!D45)))</f>
        <v/>
      </c>
      <c r="BV51" s="367" t="str">
        <f ca="1">+IF(OFFSET('Water Data'!$E$27,0,10*ROW('Water Data'!E45))="","",OFFSET('Water Data'!$E$27,0,10*ROW('Water Data'!E45)))</f>
        <v/>
      </c>
      <c r="BW51" s="367" t="str">
        <f ca="1">+IF(OFFSET('Water Data'!$E$28,0,10*ROW('Water Data'!E45))="","",OFFSET('Water Data'!$E$28,0,10*ROW('Water Data'!E45)))</f>
        <v/>
      </c>
      <c r="BX51" s="367" t="str">
        <f ca="1">+IF(OFFSET('Water Data'!$E$29,0,10*ROW('Water Data'!E45))="","",OFFSET('Water Data'!$E$29,0,10*ROW('Water Data'!E45)))</f>
        <v/>
      </c>
      <c r="BY51" s="367" t="str">
        <f ca="1">+IF(OFFSET('Water Data'!$F$27,0,10*ROW('Water Data'!F45))="","",OFFSET('Water Data'!$F$27,0,10*ROW('Water Data'!F45)))</f>
        <v/>
      </c>
      <c r="BZ51" s="367" t="str">
        <f ca="1">+IF(OFFSET('Water Data'!$F$28,0,10*ROW('Water Data'!F45))="","",OFFSET('Water Data'!$F$28,0,10*ROW('Water Data'!F45)))</f>
        <v/>
      </c>
      <c r="CA51" s="367" t="str">
        <f ca="1">+IF(OFFSET('Water Data'!$F$29,0,10*ROW('Water Data'!F45))="","",OFFSET('Water Data'!$F$29,0,10*ROW('Water Data'!F45)))</f>
        <v/>
      </c>
      <c r="CB51" s="367" t="str">
        <f ca="1">+IF(OFFSET('Water Data'!$G$27,0,10*ROW('Water Data'!G45))="","",OFFSET('Water Data'!$G$27,0,10*ROW('Water Data'!G45)))</f>
        <v/>
      </c>
      <c r="CC51" s="367" t="str">
        <f ca="1">+IF(OFFSET('Water Data'!$G$28,0,10*ROW('Water Data'!G45))="","",OFFSET('Water Data'!$G$28,0,10*ROW('Water Data'!G45)))</f>
        <v/>
      </c>
      <c r="CD51" s="367" t="str">
        <f ca="1">+IF(OFFSET('Water Data'!$G$29,0,10*ROW('Water Data'!G45))="","",OFFSET('Water Data'!$G$29,0,10*ROW('Water Data'!G45)))</f>
        <v/>
      </c>
      <c r="CE51" s="367" t="str">
        <f ca="1">+IF(OFFSET('Water Data'!$H$27,0,10*ROW('Water Data'!H45))="","",OFFSET('Water Data'!$H$27,0,10*ROW('Water Data'!H45)))</f>
        <v/>
      </c>
      <c r="CF51" s="367" t="str">
        <f ca="1">+IF(OFFSET('Water Data'!$H$28,0,10*ROW('Water Data'!H45))="","",OFFSET('Water Data'!$H$28,0,10*ROW('Water Data'!H45)))</f>
        <v/>
      </c>
      <c r="CG51" s="367" t="str">
        <f ca="1">+IF(OFFSET('Water Data'!$H$29,0,10*ROW('Water Data'!H45))="","",OFFSET('Water Data'!$H$29,0,10*ROW('Water Data'!H45)))</f>
        <v/>
      </c>
      <c r="CH51" s="367" t="str">
        <f ca="1">+IF(OFFSET('Water Data'!$I$27,0,10*ROW('Water Data'!I45))="","",OFFSET('Water Data'!$I$27,0,10*ROW('Water Data'!I45)))</f>
        <v/>
      </c>
      <c r="CI51" s="367" t="str">
        <f ca="1">+IF(OFFSET('Water Data'!$I$28,0,10*ROW('Water Data'!I45))="","",OFFSET('Water Data'!$I$28,0,10*ROW('Water Data'!I45)))</f>
        <v/>
      </c>
      <c r="CJ51" s="367" t="str">
        <f ca="1">+IF(OFFSET('Water Data'!$I$29,0,10*ROW('Water Data'!I45))="","",OFFSET('Water Data'!$I$29,0,10*ROW('Water Data'!I45)))</f>
        <v/>
      </c>
      <c r="CK51" s="367" t="str">
        <f ca="1">+IF(OFFSET('Sanitation Data'!$D$28,0,10*ROW('Sanitation Data'!D45))="","",OFFSET('Sanitation Data'!$D$28,0,10*ROW('Sanitation Data'!D45)))</f>
        <v/>
      </c>
      <c r="CL51" s="367" t="str">
        <f ca="1">+IF(OFFSET('Sanitation Data'!$D$29,0,10*ROW('Sanitation Data'!D45))="","",OFFSET('Sanitation Data'!$D$29,0,10*ROW('Sanitation Data'!D45)))</f>
        <v/>
      </c>
      <c r="CM51" s="367" t="str">
        <f ca="1">+IF(OFFSET('Sanitation Data'!$D$30,0,10*ROW('Sanitation Data'!D45))="","",OFFSET('Sanitation Data'!$D$30,0,10*ROW('Sanitation Data'!D45)))</f>
        <v/>
      </c>
      <c r="CN51" s="367" t="str">
        <f ca="1">+IF(OFFSET('Sanitation Data'!$D$31,0,10*ROW('Sanitation Data'!D45))="","",OFFSET('Sanitation Data'!$D$31,0,10*ROW('Sanitation Data'!D45)))</f>
        <v/>
      </c>
      <c r="CO51" s="367" t="str">
        <f ca="1">+IF(OFFSET('Sanitation Data'!$D$32,0,10*ROW('Sanitation Data'!D45))="","",OFFSET('Sanitation Data'!$D$32,0,10*ROW('Sanitation Data'!D45)))</f>
        <v/>
      </c>
      <c r="CP51" s="367" t="str">
        <f ca="1">+IF(OFFSET('Sanitation Data'!$E$28,0,10*ROW('Sanitation Data'!E45))="","",OFFSET('Sanitation Data'!$E$28,0,10*ROW('Sanitation Data'!E45)))</f>
        <v/>
      </c>
      <c r="CQ51" s="367" t="str">
        <f ca="1">+IF(OFFSET('Sanitation Data'!$E$29,0,10*ROW('Sanitation Data'!E45))="","",OFFSET('Sanitation Data'!$E$29,0,10*ROW('Sanitation Data'!E45)))</f>
        <v/>
      </c>
      <c r="CR51" s="367" t="str">
        <f ca="1">+IF(OFFSET('Sanitation Data'!$E$30,0,10*ROW('Sanitation Data'!E45))="","",OFFSET('Sanitation Data'!$E$30,0,10*ROW('Sanitation Data'!E45)))</f>
        <v/>
      </c>
      <c r="CS51" s="367" t="str">
        <f ca="1">+IF(OFFSET('Sanitation Data'!$E$31,0,10*ROW('Sanitation Data'!E45))="","",OFFSET('Sanitation Data'!$E$31,0,10*ROW('Sanitation Data'!E45)))</f>
        <v/>
      </c>
      <c r="CT51" s="367" t="str">
        <f ca="1">+IF(OFFSET('Sanitation Data'!$E$32,0,10*ROW('Sanitation Data'!E45))="","",OFFSET('Sanitation Data'!$E$32,0,10*ROW('Sanitation Data'!E45)))</f>
        <v/>
      </c>
      <c r="CU51" s="367" t="str">
        <f ca="1">+IF(OFFSET('Sanitation Data'!$F$28,0,10*ROW('Sanitation Data'!F45))="","",OFFSET('Sanitation Data'!$F$28,0,10*ROW('Sanitation Data'!F45)))</f>
        <v/>
      </c>
      <c r="CV51" s="367" t="str">
        <f ca="1">+IF(OFFSET('Sanitation Data'!$F$29,0,10*ROW('Sanitation Data'!F45))="","",OFFSET('Sanitation Data'!$F$29,0,10*ROW('Sanitation Data'!F45)))</f>
        <v/>
      </c>
      <c r="CW51" s="367" t="str">
        <f ca="1">+IF(OFFSET('Sanitation Data'!$F$30,0,10*ROW('Sanitation Data'!F45))="","",OFFSET('Sanitation Data'!$F$30,0,10*ROW('Sanitation Data'!F45)))</f>
        <v/>
      </c>
      <c r="CX51" s="367" t="str">
        <f ca="1">+IF(OFFSET('Sanitation Data'!$F$31,0,10*ROW('Sanitation Data'!F45))="","",OFFSET('Sanitation Data'!$F$31,0,10*ROW('Sanitation Data'!F45)))</f>
        <v/>
      </c>
      <c r="CY51" s="367" t="str">
        <f ca="1">+IF(OFFSET('Sanitation Data'!$F$32,0,10*ROW('Sanitation Data'!F45))="","",OFFSET('Sanitation Data'!$F$32,0,10*ROW('Sanitation Data'!F45)))</f>
        <v/>
      </c>
      <c r="CZ51" s="367" t="str">
        <f ca="1">+IF(OFFSET('Sanitation Data'!$G$28,0,10*ROW('Sanitation Data'!G45))="","",OFFSET('Sanitation Data'!$G$28,0,10*ROW('Sanitation Data'!G45)))</f>
        <v/>
      </c>
      <c r="DA51" s="367" t="str">
        <f ca="1">+IF(OFFSET('Sanitation Data'!$G$29,0,10*ROW('Sanitation Data'!G45))="","",OFFSET('Sanitation Data'!$G$29,0,10*ROW('Sanitation Data'!G45)))</f>
        <v/>
      </c>
      <c r="DB51" s="367" t="str">
        <f ca="1">+IF(OFFSET('Sanitation Data'!$G$30,0,10*ROW('Sanitation Data'!G45))="","",OFFSET('Sanitation Data'!$G$30,0,10*ROW('Sanitation Data'!G45)))</f>
        <v/>
      </c>
      <c r="DC51" s="367" t="str">
        <f ca="1">+IF(OFFSET('Sanitation Data'!$G$31,0,10*ROW('Sanitation Data'!G45))="","",OFFSET('Sanitation Data'!$G$31,0,10*ROW('Sanitation Data'!G45)))</f>
        <v/>
      </c>
      <c r="DD51" s="367" t="str">
        <f ca="1">+IF(OFFSET('Sanitation Data'!$G$32,0,10*ROW('Sanitation Data'!G45))="","",OFFSET('Sanitation Data'!$G$32,0,10*ROW('Sanitation Data'!G45)))</f>
        <v/>
      </c>
      <c r="DE51" s="367" t="str">
        <f ca="1">+IF(OFFSET('Sanitation Data'!$H$28,0,10*ROW('Sanitation Data'!H45))="","",OFFSET('Sanitation Data'!$H$28,0,10*ROW('Sanitation Data'!H45)))</f>
        <v/>
      </c>
      <c r="DF51" s="367" t="str">
        <f ca="1">+IF(OFFSET('Sanitation Data'!$H$29,0,10*ROW('Sanitation Data'!H45))="","",OFFSET('Sanitation Data'!$H$29,0,10*ROW('Sanitation Data'!H45)))</f>
        <v/>
      </c>
      <c r="DG51" s="367" t="str">
        <f ca="1">+IF(OFFSET('Sanitation Data'!$H$30,0,10*ROW('Sanitation Data'!H45))="","",OFFSET('Sanitation Data'!$H$30,0,10*ROW('Sanitation Data'!H45)))</f>
        <v/>
      </c>
      <c r="DH51" s="367" t="str">
        <f ca="1">+IF(OFFSET('Sanitation Data'!$H$31,0,10*ROW('Sanitation Data'!H45))="","",OFFSET('Sanitation Data'!$H$31,0,10*ROW('Sanitation Data'!H45)))</f>
        <v/>
      </c>
      <c r="DI51" s="367" t="str">
        <f ca="1">+IF(OFFSET('Sanitation Data'!$H$32,0,10*ROW('Sanitation Data'!H45))="","",OFFSET('Sanitation Data'!$H$32,0,10*ROW('Sanitation Data'!H45)))</f>
        <v/>
      </c>
      <c r="DJ51" s="367" t="str">
        <f ca="1">+IF(OFFSET('Sanitation Data'!$I$28,0,10*ROW('Sanitation Data'!I45))="","",OFFSET('Sanitation Data'!$I$28,0,10*ROW('Sanitation Data'!I45)))</f>
        <v/>
      </c>
      <c r="DK51" s="367" t="str">
        <f ca="1">+IF(OFFSET('Sanitation Data'!$I$29,0,10*ROW('Sanitation Data'!I45))="","",OFFSET('Sanitation Data'!$I$29,0,10*ROW('Sanitation Data'!I45)))</f>
        <v/>
      </c>
      <c r="DL51" s="367" t="str">
        <f ca="1">+IF(OFFSET('Sanitation Data'!$I$30,0,10*ROW('Sanitation Data'!I45))="","",OFFSET('Sanitation Data'!$I$30,0,10*ROW('Sanitation Data'!I45)))</f>
        <v/>
      </c>
      <c r="DM51" s="367" t="str">
        <f ca="1">+IF(OFFSET('Sanitation Data'!$I$31,0,10*ROW('Sanitation Data'!I45))="","",OFFSET('Sanitation Data'!$I$31,0,10*ROW('Sanitation Data'!I45)))</f>
        <v/>
      </c>
      <c r="DN51" s="367" t="str">
        <f ca="1">+IF(OFFSET('Sanitation Data'!$I$32,0,10*ROW('Sanitation Data'!I45))="","",OFFSET('Sanitation Data'!$I$32,0,10*ROW('Sanitation Data'!I45)))</f>
        <v/>
      </c>
      <c r="DO51" s="367" t="str">
        <f ca="1">+IF(OFFSET('Hygiene Data'!$D$11,0,10*ROW('Hygiene Data'!D45))="","",OFFSET('Hygiene Data'!$D$11,0,10*ROW('Hygiene Data'!D45)))</f>
        <v/>
      </c>
      <c r="DP51" s="367" t="str">
        <f ca="1">+IF(OFFSET('Hygiene Data'!$D$12,0,10*ROW('Hygiene Data'!D45))="","",OFFSET('Hygiene Data'!$D$12,0,10*ROW('Hygiene Data'!D45)))</f>
        <v/>
      </c>
      <c r="DQ51" s="367" t="str">
        <f ca="1">+IF(OFFSET('Hygiene Data'!$D$13,0,10*ROW('Hygiene Data'!D45))="","",OFFSET('Hygiene Data'!$D$13,0,10*ROW('Hygiene Data'!D45)))</f>
        <v/>
      </c>
      <c r="DR51" s="367" t="str">
        <f ca="1">+IF(OFFSET('Hygiene Data'!$E$11,0,10*ROW('Hygiene Data'!E45))="","",OFFSET('Hygiene Data'!$E$11,0,10*ROW('Hygiene Data'!E45)))</f>
        <v/>
      </c>
      <c r="DS51" s="367" t="str">
        <f ca="1">+IF(OFFSET('Hygiene Data'!$E$12,0,10*ROW('Hygiene Data'!E45))="","",OFFSET('Hygiene Data'!$E$12,0,10*ROW('Hygiene Data'!E45)))</f>
        <v/>
      </c>
      <c r="DT51" s="367" t="str">
        <f ca="1">+IF(OFFSET('Hygiene Data'!$E$13,0,10*ROW('Hygiene Data'!E45))="","",OFFSET('Hygiene Data'!$E$13,0,10*ROW('Hygiene Data'!E45)))</f>
        <v/>
      </c>
      <c r="DU51" s="367" t="str">
        <f ca="1">+IF(OFFSET('Hygiene Data'!$F$11,0,10*ROW('Hygiene Data'!F45))="","",OFFSET('Hygiene Data'!$F$11,0,10*ROW('Hygiene Data'!F45)))</f>
        <v/>
      </c>
      <c r="DV51" s="367" t="str">
        <f ca="1">+IF(OFFSET('Hygiene Data'!$F$12,0,10*ROW('Hygiene Data'!F45))="","",OFFSET('Hygiene Data'!$F$12,0,10*ROW('Hygiene Data'!F45)))</f>
        <v/>
      </c>
      <c r="DW51" s="367" t="str">
        <f ca="1">+IF(OFFSET('Hygiene Data'!$F$13,0,10*ROW('Hygiene Data'!F45))="","",OFFSET('Hygiene Data'!$F$13,0,10*ROW('Hygiene Data'!F45)))</f>
        <v/>
      </c>
      <c r="DX51" s="367" t="str">
        <f ca="1">+IF(OFFSET('Hygiene Data'!$G$11,0,10*ROW('Hygiene Data'!G45))="","",OFFSET('Hygiene Data'!$G$11,0,10*ROW('Hygiene Data'!G45)))</f>
        <v/>
      </c>
      <c r="DY51" s="367" t="str">
        <f ca="1">+IF(OFFSET('Hygiene Data'!$G$12,0,10*ROW('Hygiene Data'!G45))="","",OFFSET('Hygiene Data'!$G$12,0,10*ROW('Hygiene Data'!G45)))</f>
        <v/>
      </c>
      <c r="DZ51" s="367" t="str">
        <f ca="1">+IF(OFFSET('Hygiene Data'!$G$13,0,10*ROW('Hygiene Data'!G45))="","",OFFSET('Hygiene Data'!$G$13,0,10*ROW('Hygiene Data'!G45)))</f>
        <v/>
      </c>
      <c r="EA51" s="367" t="str">
        <f ca="1">+IF(OFFSET('Hygiene Data'!$H$11,0,10*ROW('Hygiene Data'!H45))="","",OFFSET('Hygiene Data'!$H$11,0,10*ROW('Hygiene Data'!H45)))</f>
        <v/>
      </c>
      <c r="EB51" s="367" t="str">
        <f ca="1">+IF(OFFSET('Hygiene Data'!$H$12,0,10*ROW('Hygiene Data'!H45))="","",OFFSET('Hygiene Data'!$H$12,0,10*ROW('Hygiene Data'!H45)))</f>
        <v/>
      </c>
      <c r="EC51" s="367" t="str">
        <f ca="1">+IF(OFFSET('Hygiene Data'!$H$13,0,10*ROW('Hygiene Data'!H45))="","",OFFSET('Hygiene Data'!$H$13,0,10*ROW('Hygiene Data'!H45)))</f>
        <v/>
      </c>
      <c r="ED51" s="367" t="str">
        <f ca="1">+IF(OFFSET('Hygiene Data'!$I$11,0,10*ROW('Hygiene Data'!I45))="","",OFFSET('Hygiene Data'!$I$11,0,10*ROW('Hygiene Data'!I45)))</f>
        <v/>
      </c>
      <c r="EE51" s="367" t="str">
        <f ca="1">+IF(OFFSET('Hygiene Data'!$I$12,0,10*ROW('Hygiene Data'!I45))="","",OFFSET('Hygiene Data'!$I$12,0,10*ROW('Hygiene Data'!I45)))</f>
        <v/>
      </c>
      <c r="EF51" s="367" t="str">
        <f ca="1">+IF(OFFSET('Hygiene Data'!$I$13,0,10*ROW('Hygiene Data'!I45))="","",OFFSET('Hygiene Data'!$I$13,0,10*ROW('Hygiene Data'!I45)))</f>
        <v/>
      </c>
    </row>
    <row r="52" spans="1:136" x14ac:dyDescent="0.25">
      <c r="A52" s="476" t="str">
        <f ca="1">+IF(OFFSET('Water Data'!$B$2,0,10*ROW('Water Data'!E46))="","",OFFSET('Water Data'!$B$2,0,10*ROW('Water Data'!E46)))</f>
        <v/>
      </c>
      <c r="B52" s="476"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3" t="str">
        <f t="shared" ca="1" si="0"/>
        <v/>
      </c>
      <c r="D52" s="504"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4"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4"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4"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4"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4"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4"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4"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4"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4"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4"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4"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4"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4"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4"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4"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4"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4"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5"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5"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5"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5"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5"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5"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5"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5"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5"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5"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5"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5"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5"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5"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5"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5"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5"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5"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5"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5"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5"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5"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5"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5"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5"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5"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5"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5"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5"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5"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6"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2"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6"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6"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6"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6"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6"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6"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6"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6"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6"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6"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6"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6"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6"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6"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6"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6"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7" t="str">
        <f ca="1">+IF(OFFSET('Water Data'!$D$27,0,10*ROW('Water Data'!D46))="","",OFFSET('Water Data'!$D$27,0,10*ROW('Water Data'!D46)))</f>
        <v/>
      </c>
      <c r="BT52" s="367" t="str">
        <f ca="1">+IF(OFFSET('Water Data'!$D$28,0,10*ROW('Water Data'!D46))="","",OFFSET('Water Data'!$D$28,0,10*ROW('Water Data'!D46)))</f>
        <v/>
      </c>
      <c r="BU52" s="367" t="str">
        <f ca="1">+IF(OFFSET('Water Data'!$D$29,0,10*ROW('Water Data'!D46))="","",OFFSET('Water Data'!$D$29,0,10*ROW('Water Data'!D46)))</f>
        <v/>
      </c>
      <c r="BV52" s="367" t="str">
        <f ca="1">+IF(OFFSET('Water Data'!$E$27,0,10*ROW('Water Data'!E46))="","",OFFSET('Water Data'!$E$27,0,10*ROW('Water Data'!E46)))</f>
        <v/>
      </c>
      <c r="BW52" s="367" t="str">
        <f ca="1">+IF(OFFSET('Water Data'!$E$28,0,10*ROW('Water Data'!E46))="","",OFFSET('Water Data'!$E$28,0,10*ROW('Water Data'!E46)))</f>
        <v/>
      </c>
      <c r="BX52" s="367" t="str">
        <f ca="1">+IF(OFFSET('Water Data'!$E$29,0,10*ROW('Water Data'!E46))="","",OFFSET('Water Data'!$E$29,0,10*ROW('Water Data'!E46)))</f>
        <v/>
      </c>
      <c r="BY52" s="367" t="str">
        <f ca="1">+IF(OFFSET('Water Data'!$F$27,0,10*ROW('Water Data'!F46))="","",OFFSET('Water Data'!$F$27,0,10*ROW('Water Data'!F46)))</f>
        <v/>
      </c>
      <c r="BZ52" s="367" t="str">
        <f ca="1">+IF(OFFSET('Water Data'!$F$28,0,10*ROW('Water Data'!F46))="","",OFFSET('Water Data'!$F$28,0,10*ROW('Water Data'!F46)))</f>
        <v/>
      </c>
      <c r="CA52" s="367" t="str">
        <f ca="1">+IF(OFFSET('Water Data'!$F$29,0,10*ROW('Water Data'!F46))="","",OFFSET('Water Data'!$F$29,0,10*ROW('Water Data'!F46)))</f>
        <v/>
      </c>
      <c r="CB52" s="367" t="str">
        <f ca="1">+IF(OFFSET('Water Data'!$G$27,0,10*ROW('Water Data'!G46))="","",OFFSET('Water Data'!$G$27,0,10*ROW('Water Data'!G46)))</f>
        <v/>
      </c>
      <c r="CC52" s="367" t="str">
        <f ca="1">+IF(OFFSET('Water Data'!$G$28,0,10*ROW('Water Data'!G46))="","",OFFSET('Water Data'!$G$28,0,10*ROW('Water Data'!G46)))</f>
        <v/>
      </c>
      <c r="CD52" s="367" t="str">
        <f ca="1">+IF(OFFSET('Water Data'!$G$29,0,10*ROW('Water Data'!G46))="","",OFFSET('Water Data'!$G$29,0,10*ROW('Water Data'!G46)))</f>
        <v/>
      </c>
      <c r="CE52" s="367" t="str">
        <f ca="1">+IF(OFFSET('Water Data'!$H$27,0,10*ROW('Water Data'!H46))="","",OFFSET('Water Data'!$H$27,0,10*ROW('Water Data'!H46)))</f>
        <v/>
      </c>
      <c r="CF52" s="367" t="str">
        <f ca="1">+IF(OFFSET('Water Data'!$H$28,0,10*ROW('Water Data'!H46))="","",OFFSET('Water Data'!$H$28,0,10*ROW('Water Data'!H46)))</f>
        <v/>
      </c>
      <c r="CG52" s="367" t="str">
        <f ca="1">+IF(OFFSET('Water Data'!$H$29,0,10*ROW('Water Data'!H46))="","",OFFSET('Water Data'!$H$29,0,10*ROW('Water Data'!H46)))</f>
        <v/>
      </c>
      <c r="CH52" s="367" t="str">
        <f ca="1">+IF(OFFSET('Water Data'!$I$27,0,10*ROW('Water Data'!I46))="","",OFFSET('Water Data'!$I$27,0,10*ROW('Water Data'!I46)))</f>
        <v/>
      </c>
      <c r="CI52" s="367" t="str">
        <f ca="1">+IF(OFFSET('Water Data'!$I$28,0,10*ROW('Water Data'!I46))="","",OFFSET('Water Data'!$I$28,0,10*ROW('Water Data'!I46)))</f>
        <v/>
      </c>
      <c r="CJ52" s="367" t="str">
        <f ca="1">+IF(OFFSET('Water Data'!$I$29,0,10*ROW('Water Data'!I46))="","",OFFSET('Water Data'!$I$29,0,10*ROW('Water Data'!I46)))</f>
        <v/>
      </c>
      <c r="CK52" s="367" t="str">
        <f ca="1">+IF(OFFSET('Sanitation Data'!$D$28,0,10*ROW('Sanitation Data'!D46))="","",OFFSET('Sanitation Data'!$D$28,0,10*ROW('Sanitation Data'!D46)))</f>
        <v/>
      </c>
      <c r="CL52" s="367" t="str">
        <f ca="1">+IF(OFFSET('Sanitation Data'!$D$29,0,10*ROW('Sanitation Data'!D46))="","",OFFSET('Sanitation Data'!$D$29,0,10*ROW('Sanitation Data'!D46)))</f>
        <v/>
      </c>
      <c r="CM52" s="367" t="str">
        <f ca="1">+IF(OFFSET('Sanitation Data'!$D$30,0,10*ROW('Sanitation Data'!D46))="","",OFFSET('Sanitation Data'!$D$30,0,10*ROW('Sanitation Data'!D46)))</f>
        <v/>
      </c>
      <c r="CN52" s="367" t="str">
        <f ca="1">+IF(OFFSET('Sanitation Data'!$D$31,0,10*ROW('Sanitation Data'!D46))="","",OFFSET('Sanitation Data'!$D$31,0,10*ROW('Sanitation Data'!D46)))</f>
        <v/>
      </c>
      <c r="CO52" s="367" t="str">
        <f ca="1">+IF(OFFSET('Sanitation Data'!$D$32,0,10*ROW('Sanitation Data'!D46))="","",OFFSET('Sanitation Data'!$D$32,0,10*ROW('Sanitation Data'!D46)))</f>
        <v/>
      </c>
      <c r="CP52" s="367" t="str">
        <f ca="1">+IF(OFFSET('Sanitation Data'!$E$28,0,10*ROW('Sanitation Data'!E46))="","",OFFSET('Sanitation Data'!$E$28,0,10*ROW('Sanitation Data'!E46)))</f>
        <v/>
      </c>
      <c r="CQ52" s="367" t="str">
        <f ca="1">+IF(OFFSET('Sanitation Data'!$E$29,0,10*ROW('Sanitation Data'!E46))="","",OFFSET('Sanitation Data'!$E$29,0,10*ROW('Sanitation Data'!E46)))</f>
        <v/>
      </c>
      <c r="CR52" s="367" t="str">
        <f ca="1">+IF(OFFSET('Sanitation Data'!$E$30,0,10*ROW('Sanitation Data'!E46))="","",OFFSET('Sanitation Data'!$E$30,0,10*ROW('Sanitation Data'!E46)))</f>
        <v/>
      </c>
      <c r="CS52" s="367" t="str">
        <f ca="1">+IF(OFFSET('Sanitation Data'!$E$31,0,10*ROW('Sanitation Data'!E46))="","",OFFSET('Sanitation Data'!$E$31,0,10*ROW('Sanitation Data'!E46)))</f>
        <v/>
      </c>
      <c r="CT52" s="367" t="str">
        <f ca="1">+IF(OFFSET('Sanitation Data'!$E$32,0,10*ROW('Sanitation Data'!E46))="","",OFFSET('Sanitation Data'!$E$32,0,10*ROW('Sanitation Data'!E46)))</f>
        <v/>
      </c>
      <c r="CU52" s="367" t="str">
        <f ca="1">+IF(OFFSET('Sanitation Data'!$F$28,0,10*ROW('Sanitation Data'!F46))="","",OFFSET('Sanitation Data'!$F$28,0,10*ROW('Sanitation Data'!F46)))</f>
        <v/>
      </c>
      <c r="CV52" s="367" t="str">
        <f ca="1">+IF(OFFSET('Sanitation Data'!$F$29,0,10*ROW('Sanitation Data'!F46))="","",OFFSET('Sanitation Data'!$F$29,0,10*ROW('Sanitation Data'!F46)))</f>
        <v/>
      </c>
      <c r="CW52" s="367" t="str">
        <f ca="1">+IF(OFFSET('Sanitation Data'!$F$30,0,10*ROW('Sanitation Data'!F46))="","",OFFSET('Sanitation Data'!$F$30,0,10*ROW('Sanitation Data'!F46)))</f>
        <v/>
      </c>
      <c r="CX52" s="367" t="str">
        <f ca="1">+IF(OFFSET('Sanitation Data'!$F$31,0,10*ROW('Sanitation Data'!F46))="","",OFFSET('Sanitation Data'!$F$31,0,10*ROW('Sanitation Data'!F46)))</f>
        <v/>
      </c>
      <c r="CY52" s="367" t="str">
        <f ca="1">+IF(OFFSET('Sanitation Data'!$F$32,0,10*ROW('Sanitation Data'!F46))="","",OFFSET('Sanitation Data'!$F$32,0,10*ROW('Sanitation Data'!F46)))</f>
        <v/>
      </c>
      <c r="CZ52" s="367" t="str">
        <f ca="1">+IF(OFFSET('Sanitation Data'!$G$28,0,10*ROW('Sanitation Data'!G46))="","",OFFSET('Sanitation Data'!$G$28,0,10*ROW('Sanitation Data'!G46)))</f>
        <v/>
      </c>
      <c r="DA52" s="367" t="str">
        <f ca="1">+IF(OFFSET('Sanitation Data'!$G$29,0,10*ROW('Sanitation Data'!G46))="","",OFFSET('Sanitation Data'!$G$29,0,10*ROW('Sanitation Data'!G46)))</f>
        <v/>
      </c>
      <c r="DB52" s="367" t="str">
        <f ca="1">+IF(OFFSET('Sanitation Data'!$G$30,0,10*ROW('Sanitation Data'!G46))="","",OFFSET('Sanitation Data'!$G$30,0,10*ROW('Sanitation Data'!G46)))</f>
        <v/>
      </c>
      <c r="DC52" s="367" t="str">
        <f ca="1">+IF(OFFSET('Sanitation Data'!$G$31,0,10*ROW('Sanitation Data'!G46))="","",OFFSET('Sanitation Data'!$G$31,0,10*ROW('Sanitation Data'!G46)))</f>
        <v/>
      </c>
      <c r="DD52" s="367" t="str">
        <f ca="1">+IF(OFFSET('Sanitation Data'!$G$32,0,10*ROW('Sanitation Data'!G46))="","",OFFSET('Sanitation Data'!$G$32,0,10*ROW('Sanitation Data'!G46)))</f>
        <v/>
      </c>
      <c r="DE52" s="367" t="str">
        <f ca="1">+IF(OFFSET('Sanitation Data'!$H$28,0,10*ROW('Sanitation Data'!H46))="","",OFFSET('Sanitation Data'!$H$28,0,10*ROW('Sanitation Data'!H46)))</f>
        <v/>
      </c>
      <c r="DF52" s="367" t="str">
        <f ca="1">+IF(OFFSET('Sanitation Data'!$H$29,0,10*ROW('Sanitation Data'!H46))="","",OFFSET('Sanitation Data'!$H$29,0,10*ROW('Sanitation Data'!H46)))</f>
        <v/>
      </c>
      <c r="DG52" s="367" t="str">
        <f ca="1">+IF(OFFSET('Sanitation Data'!$H$30,0,10*ROW('Sanitation Data'!H46))="","",OFFSET('Sanitation Data'!$H$30,0,10*ROW('Sanitation Data'!H46)))</f>
        <v/>
      </c>
      <c r="DH52" s="367" t="str">
        <f ca="1">+IF(OFFSET('Sanitation Data'!$H$31,0,10*ROW('Sanitation Data'!H46))="","",OFFSET('Sanitation Data'!$H$31,0,10*ROW('Sanitation Data'!H46)))</f>
        <v/>
      </c>
      <c r="DI52" s="367" t="str">
        <f ca="1">+IF(OFFSET('Sanitation Data'!$H$32,0,10*ROW('Sanitation Data'!H46))="","",OFFSET('Sanitation Data'!$H$32,0,10*ROW('Sanitation Data'!H46)))</f>
        <v/>
      </c>
      <c r="DJ52" s="367" t="str">
        <f ca="1">+IF(OFFSET('Sanitation Data'!$I$28,0,10*ROW('Sanitation Data'!I46))="","",OFFSET('Sanitation Data'!$I$28,0,10*ROW('Sanitation Data'!I46)))</f>
        <v/>
      </c>
      <c r="DK52" s="367" t="str">
        <f ca="1">+IF(OFFSET('Sanitation Data'!$I$29,0,10*ROW('Sanitation Data'!I46))="","",OFFSET('Sanitation Data'!$I$29,0,10*ROW('Sanitation Data'!I46)))</f>
        <v/>
      </c>
      <c r="DL52" s="367" t="str">
        <f ca="1">+IF(OFFSET('Sanitation Data'!$I$30,0,10*ROW('Sanitation Data'!I46))="","",OFFSET('Sanitation Data'!$I$30,0,10*ROW('Sanitation Data'!I46)))</f>
        <v/>
      </c>
      <c r="DM52" s="367" t="str">
        <f ca="1">+IF(OFFSET('Sanitation Data'!$I$31,0,10*ROW('Sanitation Data'!I46))="","",OFFSET('Sanitation Data'!$I$31,0,10*ROW('Sanitation Data'!I46)))</f>
        <v/>
      </c>
      <c r="DN52" s="367" t="str">
        <f ca="1">+IF(OFFSET('Sanitation Data'!$I$32,0,10*ROW('Sanitation Data'!I46))="","",OFFSET('Sanitation Data'!$I$32,0,10*ROW('Sanitation Data'!I46)))</f>
        <v/>
      </c>
      <c r="DO52" s="367" t="str">
        <f ca="1">+IF(OFFSET('Hygiene Data'!$D$11,0,10*ROW('Hygiene Data'!D46))="","",OFFSET('Hygiene Data'!$D$11,0,10*ROW('Hygiene Data'!D46)))</f>
        <v/>
      </c>
      <c r="DP52" s="367" t="str">
        <f ca="1">+IF(OFFSET('Hygiene Data'!$D$12,0,10*ROW('Hygiene Data'!D46))="","",OFFSET('Hygiene Data'!$D$12,0,10*ROW('Hygiene Data'!D46)))</f>
        <v/>
      </c>
      <c r="DQ52" s="367" t="str">
        <f ca="1">+IF(OFFSET('Hygiene Data'!$D$13,0,10*ROW('Hygiene Data'!D46))="","",OFFSET('Hygiene Data'!$D$13,0,10*ROW('Hygiene Data'!D46)))</f>
        <v/>
      </c>
      <c r="DR52" s="367" t="str">
        <f ca="1">+IF(OFFSET('Hygiene Data'!$E$11,0,10*ROW('Hygiene Data'!E46))="","",OFFSET('Hygiene Data'!$E$11,0,10*ROW('Hygiene Data'!E46)))</f>
        <v/>
      </c>
      <c r="DS52" s="367" t="str">
        <f ca="1">+IF(OFFSET('Hygiene Data'!$E$12,0,10*ROW('Hygiene Data'!E46))="","",OFFSET('Hygiene Data'!$E$12,0,10*ROW('Hygiene Data'!E46)))</f>
        <v/>
      </c>
      <c r="DT52" s="367" t="str">
        <f ca="1">+IF(OFFSET('Hygiene Data'!$E$13,0,10*ROW('Hygiene Data'!E46))="","",OFFSET('Hygiene Data'!$E$13,0,10*ROW('Hygiene Data'!E46)))</f>
        <v/>
      </c>
      <c r="DU52" s="367" t="str">
        <f ca="1">+IF(OFFSET('Hygiene Data'!$F$11,0,10*ROW('Hygiene Data'!F46))="","",OFFSET('Hygiene Data'!$F$11,0,10*ROW('Hygiene Data'!F46)))</f>
        <v/>
      </c>
      <c r="DV52" s="367" t="str">
        <f ca="1">+IF(OFFSET('Hygiene Data'!$F$12,0,10*ROW('Hygiene Data'!F46))="","",OFFSET('Hygiene Data'!$F$12,0,10*ROW('Hygiene Data'!F46)))</f>
        <v/>
      </c>
      <c r="DW52" s="367" t="str">
        <f ca="1">+IF(OFFSET('Hygiene Data'!$F$13,0,10*ROW('Hygiene Data'!F46))="","",OFFSET('Hygiene Data'!$F$13,0,10*ROW('Hygiene Data'!F46)))</f>
        <v/>
      </c>
      <c r="DX52" s="367" t="str">
        <f ca="1">+IF(OFFSET('Hygiene Data'!$G$11,0,10*ROW('Hygiene Data'!G46))="","",OFFSET('Hygiene Data'!$G$11,0,10*ROW('Hygiene Data'!G46)))</f>
        <v/>
      </c>
      <c r="DY52" s="367" t="str">
        <f ca="1">+IF(OFFSET('Hygiene Data'!$G$12,0,10*ROW('Hygiene Data'!G46))="","",OFFSET('Hygiene Data'!$G$12,0,10*ROW('Hygiene Data'!G46)))</f>
        <v/>
      </c>
      <c r="DZ52" s="367" t="str">
        <f ca="1">+IF(OFFSET('Hygiene Data'!$G$13,0,10*ROW('Hygiene Data'!G46))="","",OFFSET('Hygiene Data'!$G$13,0,10*ROW('Hygiene Data'!G46)))</f>
        <v/>
      </c>
      <c r="EA52" s="367" t="str">
        <f ca="1">+IF(OFFSET('Hygiene Data'!$H$11,0,10*ROW('Hygiene Data'!H46))="","",OFFSET('Hygiene Data'!$H$11,0,10*ROW('Hygiene Data'!H46)))</f>
        <v/>
      </c>
      <c r="EB52" s="367" t="str">
        <f ca="1">+IF(OFFSET('Hygiene Data'!$H$12,0,10*ROW('Hygiene Data'!H46))="","",OFFSET('Hygiene Data'!$H$12,0,10*ROW('Hygiene Data'!H46)))</f>
        <v/>
      </c>
      <c r="EC52" s="367" t="str">
        <f ca="1">+IF(OFFSET('Hygiene Data'!$H$13,0,10*ROW('Hygiene Data'!H46))="","",OFFSET('Hygiene Data'!$H$13,0,10*ROW('Hygiene Data'!H46)))</f>
        <v/>
      </c>
      <c r="ED52" s="367" t="str">
        <f ca="1">+IF(OFFSET('Hygiene Data'!$I$11,0,10*ROW('Hygiene Data'!I46))="","",OFFSET('Hygiene Data'!$I$11,0,10*ROW('Hygiene Data'!I46)))</f>
        <v/>
      </c>
      <c r="EE52" s="367" t="str">
        <f ca="1">+IF(OFFSET('Hygiene Data'!$I$12,0,10*ROW('Hygiene Data'!I46))="","",OFFSET('Hygiene Data'!$I$12,0,10*ROW('Hygiene Data'!I46)))</f>
        <v/>
      </c>
      <c r="EF52" s="367" t="str">
        <f ca="1">+IF(OFFSET('Hygiene Data'!$I$13,0,10*ROW('Hygiene Data'!I46))="","",OFFSET('Hygiene Data'!$I$13,0,10*ROW('Hygiene Data'!I46)))</f>
        <v/>
      </c>
    </row>
    <row r="53" spans="1:136" x14ac:dyDescent="0.25">
      <c r="A53" s="476" t="str">
        <f ca="1">+IF(OFFSET('Water Data'!$B$2,0,10*ROW('Water Data'!E47))="","",OFFSET('Water Data'!$B$2,0,10*ROW('Water Data'!E47)))</f>
        <v/>
      </c>
      <c r="B53" s="476"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3" t="str">
        <f t="shared" ca="1" si="0"/>
        <v/>
      </c>
      <c r="D53" s="504"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4"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4"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4"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4"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4"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4"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4"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4"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4"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4"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4"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4"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4"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4"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4"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4"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4"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5"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5"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5"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5"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5"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5"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5"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5"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5"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5"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5"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5"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5"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5"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5"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5"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5"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5"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5"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5"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5"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5"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5"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5"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5"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5"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5"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5"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5"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5"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6"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2"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6"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6"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6"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6"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6"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6"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6"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6"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6"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6"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6"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6"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6"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6"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6"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6"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7" t="str">
        <f ca="1">+IF(OFFSET('Water Data'!$D$27,0,10*ROW('Water Data'!D47))="","",OFFSET('Water Data'!$D$27,0,10*ROW('Water Data'!D47)))</f>
        <v/>
      </c>
      <c r="BT53" s="367" t="str">
        <f ca="1">+IF(OFFSET('Water Data'!$D$28,0,10*ROW('Water Data'!D47))="","",OFFSET('Water Data'!$D$28,0,10*ROW('Water Data'!D47)))</f>
        <v/>
      </c>
      <c r="BU53" s="367" t="str">
        <f ca="1">+IF(OFFSET('Water Data'!$D$29,0,10*ROW('Water Data'!D47))="","",OFFSET('Water Data'!$D$29,0,10*ROW('Water Data'!D47)))</f>
        <v/>
      </c>
      <c r="BV53" s="367" t="str">
        <f ca="1">+IF(OFFSET('Water Data'!$E$27,0,10*ROW('Water Data'!E47))="","",OFFSET('Water Data'!$E$27,0,10*ROW('Water Data'!E47)))</f>
        <v/>
      </c>
      <c r="BW53" s="367" t="str">
        <f ca="1">+IF(OFFSET('Water Data'!$E$28,0,10*ROW('Water Data'!E47))="","",OFFSET('Water Data'!$E$28,0,10*ROW('Water Data'!E47)))</f>
        <v/>
      </c>
      <c r="BX53" s="367" t="str">
        <f ca="1">+IF(OFFSET('Water Data'!$E$29,0,10*ROW('Water Data'!E47))="","",OFFSET('Water Data'!$E$29,0,10*ROW('Water Data'!E47)))</f>
        <v/>
      </c>
      <c r="BY53" s="367" t="str">
        <f ca="1">+IF(OFFSET('Water Data'!$F$27,0,10*ROW('Water Data'!F47))="","",OFFSET('Water Data'!$F$27,0,10*ROW('Water Data'!F47)))</f>
        <v/>
      </c>
      <c r="BZ53" s="367" t="str">
        <f ca="1">+IF(OFFSET('Water Data'!$F$28,0,10*ROW('Water Data'!F47))="","",OFFSET('Water Data'!$F$28,0,10*ROW('Water Data'!F47)))</f>
        <v/>
      </c>
      <c r="CA53" s="367" t="str">
        <f ca="1">+IF(OFFSET('Water Data'!$F$29,0,10*ROW('Water Data'!F47))="","",OFFSET('Water Data'!$F$29,0,10*ROW('Water Data'!F47)))</f>
        <v/>
      </c>
      <c r="CB53" s="367" t="str">
        <f ca="1">+IF(OFFSET('Water Data'!$G$27,0,10*ROW('Water Data'!G47))="","",OFFSET('Water Data'!$G$27,0,10*ROW('Water Data'!G47)))</f>
        <v/>
      </c>
      <c r="CC53" s="367" t="str">
        <f ca="1">+IF(OFFSET('Water Data'!$G$28,0,10*ROW('Water Data'!G47))="","",OFFSET('Water Data'!$G$28,0,10*ROW('Water Data'!G47)))</f>
        <v/>
      </c>
      <c r="CD53" s="367" t="str">
        <f ca="1">+IF(OFFSET('Water Data'!$G$29,0,10*ROW('Water Data'!G47))="","",OFFSET('Water Data'!$G$29,0,10*ROW('Water Data'!G47)))</f>
        <v/>
      </c>
      <c r="CE53" s="367" t="str">
        <f ca="1">+IF(OFFSET('Water Data'!$H$27,0,10*ROW('Water Data'!H47))="","",OFFSET('Water Data'!$H$27,0,10*ROW('Water Data'!H47)))</f>
        <v/>
      </c>
      <c r="CF53" s="367" t="str">
        <f ca="1">+IF(OFFSET('Water Data'!$H$28,0,10*ROW('Water Data'!H47))="","",OFFSET('Water Data'!$H$28,0,10*ROW('Water Data'!H47)))</f>
        <v/>
      </c>
      <c r="CG53" s="367" t="str">
        <f ca="1">+IF(OFFSET('Water Data'!$H$29,0,10*ROW('Water Data'!H47))="","",OFFSET('Water Data'!$H$29,0,10*ROW('Water Data'!H47)))</f>
        <v/>
      </c>
      <c r="CH53" s="367" t="str">
        <f ca="1">+IF(OFFSET('Water Data'!$I$27,0,10*ROW('Water Data'!I47))="","",OFFSET('Water Data'!$I$27,0,10*ROW('Water Data'!I47)))</f>
        <v/>
      </c>
      <c r="CI53" s="367" t="str">
        <f ca="1">+IF(OFFSET('Water Data'!$I$28,0,10*ROW('Water Data'!I47))="","",OFFSET('Water Data'!$I$28,0,10*ROW('Water Data'!I47)))</f>
        <v/>
      </c>
      <c r="CJ53" s="367" t="str">
        <f ca="1">+IF(OFFSET('Water Data'!$I$29,0,10*ROW('Water Data'!I47))="","",OFFSET('Water Data'!$I$29,0,10*ROW('Water Data'!I47)))</f>
        <v/>
      </c>
      <c r="CK53" s="367" t="str">
        <f ca="1">+IF(OFFSET('Sanitation Data'!$D$28,0,10*ROW('Sanitation Data'!D47))="","",OFFSET('Sanitation Data'!$D$28,0,10*ROW('Sanitation Data'!D47)))</f>
        <v/>
      </c>
      <c r="CL53" s="367" t="str">
        <f ca="1">+IF(OFFSET('Sanitation Data'!$D$29,0,10*ROW('Sanitation Data'!D47))="","",OFFSET('Sanitation Data'!$D$29,0,10*ROW('Sanitation Data'!D47)))</f>
        <v/>
      </c>
      <c r="CM53" s="367" t="str">
        <f ca="1">+IF(OFFSET('Sanitation Data'!$D$30,0,10*ROW('Sanitation Data'!D47))="","",OFFSET('Sanitation Data'!$D$30,0,10*ROW('Sanitation Data'!D47)))</f>
        <v/>
      </c>
      <c r="CN53" s="367" t="str">
        <f ca="1">+IF(OFFSET('Sanitation Data'!$D$31,0,10*ROW('Sanitation Data'!D47))="","",OFFSET('Sanitation Data'!$D$31,0,10*ROW('Sanitation Data'!D47)))</f>
        <v/>
      </c>
      <c r="CO53" s="367" t="str">
        <f ca="1">+IF(OFFSET('Sanitation Data'!$D$32,0,10*ROW('Sanitation Data'!D47))="","",OFFSET('Sanitation Data'!$D$32,0,10*ROW('Sanitation Data'!D47)))</f>
        <v/>
      </c>
      <c r="CP53" s="367" t="str">
        <f ca="1">+IF(OFFSET('Sanitation Data'!$E$28,0,10*ROW('Sanitation Data'!E47))="","",OFFSET('Sanitation Data'!$E$28,0,10*ROW('Sanitation Data'!E47)))</f>
        <v/>
      </c>
      <c r="CQ53" s="367" t="str">
        <f ca="1">+IF(OFFSET('Sanitation Data'!$E$29,0,10*ROW('Sanitation Data'!E47))="","",OFFSET('Sanitation Data'!$E$29,0,10*ROW('Sanitation Data'!E47)))</f>
        <v/>
      </c>
      <c r="CR53" s="367" t="str">
        <f ca="1">+IF(OFFSET('Sanitation Data'!$E$30,0,10*ROW('Sanitation Data'!E47))="","",OFFSET('Sanitation Data'!$E$30,0,10*ROW('Sanitation Data'!E47)))</f>
        <v/>
      </c>
      <c r="CS53" s="367" t="str">
        <f ca="1">+IF(OFFSET('Sanitation Data'!$E$31,0,10*ROW('Sanitation Data'!E47))="","",OFFSET('Sanitation Data'!$E$31,0,10*ROW('Sanitation Data'!E47)))</f>
        <v/>
      </c>
      <c r="CT53" s="367" t="str">
        <f ca="1">+IF(OFFSET('Sanitation Data'!$E$32,0,10*ROW('Sanitation Data'!E47))="","",OFFSET('Sanitation Data'!$E$32,0,10*ROW('Sanitation Data'!E47)))</f>
        <v/>
      </c>
      <c r="CU53" s="367" t="str">
        <f ca="1">+IF(OFFSET('Sanitation Data'!$F$28,0,10*ROW('Sanitation Data'!F47))="","",OFFSET('Sanitation Data'!$F$28,0,10*ROW('Sanitation Data'!F47)))</f>
        <v/>
      </c>
      <c r="CV53" s="367" t="str">
        <f ca="1">+IF(OFFSET('Sanitation Data'!$F$29,0,10*ROW('Sanitation Data'!F47))="","",OFFSET('Sanitation Data'!$F$29,0,10*ROW('Sanitation Data'!F47)))</f>
        <v/>
      </c>
      <c r="CW53" s="367" t="str">
        <f ca="1">+IF(OFFSET('Sanitation Data'!$F$30,0,10*ROW('Sanitation Data'!F47))="","",OFFSET('Sanitation Data'!$F$30,0,10*ROW('Sanitation Data'!F47)))</f>
        <v/>
      </c>
      <c r="CX53" s="367" t="str">
        <f ca="1">+IF(OFFSET('Sanitation Data'!$F$31,0,10*ROW('Sanitation Data'!F47))="","",OFFSET('Sanitation Data'!$F$31,0,10*ROW('Sanitation Data'!F47)))</f>
        <v/>
      </c>
      <c r="CY53" s="367" t="str">
        <f ca="1">+IF(OFFSET('Sanitation Data'!$F$32,0,10*ROW('Sanitation Data'!F47))="","",OFFSET('Sanitation Data'!$F$32,0,10*ROW('Sanitation Data'!F47)))</f>
        <v/>
      </c>
      <c r="CZ53" s="367" t="str">
        <f ca="1">+IF(OFFSET('Sanitation Data'!$G$28,0,10*ROW('Sanitation Data'!G47))="","",OFFSET('Sanitation Data'!$G$28,0,10*ROW('Sanitation Data'!G47)))</f>
        <v/>
      </c>
      <c r="DA53" s="367" t="str">
        <f ca="1">+IF(OFFSET('Sanitation Data'!$G$29,0,10*ROW('Sanitation Data'!G47))="","",OFFSET('Sanitation Data'!$G$29,0,10*ROW('Sanitation Data'!G47)))</f>
        <v/>
      </c>
      <c r="DB53" s="367" t="str">
        <f ca="1">+IF(OFFSET('Sanitation Data'!$G$30,0,10*ROW('Sanitation Data'!G47))="","",OFFSET('Sanitation Data'!$G$30,0,10*ROW('Sanitation Data'!G47)))</f>
        <v/>
      </c>
      <c r="DC53" s="367" t="str">
        <f ca="1">+IF(OFFSET('Sanitation Data'!$G$31,0,10*ROW('Sanitation Data'!G47))="","",OFFSET('Sanitation Data'!$G$31,0,10*ROW('Sanitation Data'!G47)))</f>
        <v/>
      </c>
      <c r="DD53" s="367" t="str">
        <f ca="1">+IF(OFFSET('Sanitation Data'!$G$32,0,10*ROW('Sanitation Data'!G47))="","",OFFSET('Sanitation Data'!$G$32,0,10*ROW('Sanitation Data'!G47)))</f>
        <v/>
      </c>
      <c r="DE53" s="367" t="str">
        <f ca="1">+IF(OFFSET('Sanitation Data'!$H$28,0,10*ROW('Sanitation Data'!H47))="","",OFFSET('Sanitation Data'!$H$28,0,10*ROW('Sanitation Data'!H47)))</f>
        <v/>
      </c>
      <c r="DF53" s="367" t="str">
        <f ca="1">+IF(OFFSET('Sanitation Data'!$H$29,0,10*ROW('Sanitation Data'!H47))="","",OFFSET('Sanitation Data'!$H$29,0,10*ROW('Sanitation Data'!H47)))</f>
        <v/>
      </c>
      <c r="DG53" s="367" t="str">
        <f ca="1">+IF(OFFSET('Sanitation Data'!$H$30,0,10*ROW('Sanitation Data'!H47))="","",OFFSET('Sanitation Data'!$H$30,0,10*ROW('Sanitation Data'!H47)))</f>
        <v/>
      </c>
      <c r="DH53" s="367" t="str">
        <f ca="1">+IF(OFFSET('Sanitation Data'!$H$31,0,10*ROW('Sanitation Data'!H47))="","",OFFSET('Sanitation Data'!$H$31,0,10*ROW('Sanitation Data'!H47)))</f>
        <v/>
      </c>
      <c r="DI53" s="367" t="str">
        <f ca="1">+IF(OFFSET('Sanitation Data'!$H$32,0,10*ROW('Sanitation Data'!H47))="","",OFFSET('Sanitation Data'!$H$32,0,10*ROW('Sanitation Data'!H47)))</f>
        <v/>
      </c>
      <c r="DJ53" s="367" t="str">
        <f ca="1">+IF(OFFSET('Sanitation Data'!$I$28,0,10*ROW('Sanitation Data'!I47))="","",OFFSET('Sanitation Data'!$I$28,0,10*ROW('Sanitation Data'!I47)))</f>
        <v/>
      </c>
      <c r="DK53" s="367" t="str">
        <f ca="1">+IF(OFFSET('Sanitation Data'!$I$29,0,10*ROW('Sanitation Data'!I47))="","",OFFSET('Sanitation Data'!$I$29,0,10*ROW('Sanitation Data'!I47)))</f>
        <v/>
      </c>
      <c r="DL53" s="367" t="str">
        <f ca="1">+IF(OFFSET('Sanitation Data'!$I$30,0,10*ROW('Sanitation Data'!I47))="","",OFFSET('Sanitation Data'!$I$30,0,10*ROW('Sanitation Data'!I47)))</f>
        <v/>
      </c>
      <c r="DM53" s="367" t="str">
        <f ca="1">+IF(OFFSET('Sanitation Data'!$I$31,0,10*ROW('Sanitation Data'!I47))="","",OFFSET('Sanitation Data'!$I$31,0,10*ROW('Sanitation Data'!I47)))</f>
        <v/>
      </c>
      <c r="DN53" s="367" t="str">
        <f ca="1">+IF(OFFSET('Sanitation Data'!$I$32,0,10*ROW('Sanitation Data'!I47))="","",OFFSET('Sanitation Data'!$I$32,0,10*ROW('Sanitation Data'!I47)))</f>
        <v/>
      </c>
      <c r="DO53" s="367" t="str">
        <f ca="1">+IF(OFFSET('Hygiene Data'!$D$11,0,10*ROW('Hygiene Data'!D47))="","",OFFSET('Hygiene Data'!$D$11,0,10*ROW('Hygiene Data'!D47)))</f>
        <v/>
      </c>
      <c r="DP53" s="367" t="str">
        <f ca="1">+IF(OFFSET('Hygiene Data'!$D$12,0,10*ROW('Hygiene Data'!D47))="","",OFFSET('Hygiene Data'!$D$12,0,10*ROW('Hygiene Data'!D47)))</f>
        <v/>
      </c>
      <c r="DQ53" s="367" t="str">
        <f ca="1">+IF(OFFSET('Hygiene Data'!$D$13,0,10*ROW('Hygiene Data'!D47))="","",OFFSET('Hygiene Data'!$D$13,0,10*ROW('Hygiene Data'!D47)))</f>
        <v/>
      </c>
      <c r="DR53" s="367" t="str">
        <f ca="1">+IF(OFFSET('Hygiene Data'!$E$11,0,10*ROW('Hygiene Data'!E47))="","",OFFSET('Hygiene Data'!$E$11,0,10*ROW('Hygiene Data'!E47)))</f>
        <v/>
      </c>
      <c r="DS53" s="367" t="str">
        <f ca="1">+IF(OFFSET('Hygiene Data'!$E$12,0,10*ROW('Hygiene Data'!E47))="","",OFFSET('Hygiene Data'!$E$12,0,10*ROW('Hygiene Data'!E47)))</f>
        <v/>
      </c>
      <c r="DT53" s="367" t="str">
        <f ca="1">+IF(OFFSET('Hygiene Data'!$E$13,0,10*ROW('Hygiene Data'!E47))="","",OFFSET('Hygiene Data'!$E$13,0,10*ROW('Hygiene Data'!E47)))</f>
        <v/>
      </c>
      <c r="DU53" s="367" t="str">
        <f ca="1">+IF(OFFSET('Hygiene Data'!$F$11,0,10*ROW('Hygiene Data'!F47))="","",OFFSET('Hygiene Data'!$F$11,0,10*ROW('Hygiene Data'!F47)))</f>
        <v/>
      </c>
      <c r="DV53" s="367" t="str">
        <f ca="1">+IF(OFFSET('Hygiene Data'!$F$12,0,10*ROW('Hygiene Data'!F47))="","",OFFSET('Hygiene Data'!$F$12,0,10*ROW('Hygiene Data'!F47)))</f>
        <v/>
      </c>
      <c r="DW53" s="367" t="str">
        <f ca="1">+IF(OFFSET('Hygiene Data'!$F$13,0,10*ROW('Hygiene Data'!F47))="","",OFFSET('Hygiene Data'!$F$13,0,10*ROW('Hygiene Data'!F47)))</f>
        <v/>
      </c>
      <c r="DX53" s="367" t="str">
        <f ca="1">+IF(OFFSET('Hygiene Data'!$G$11,0,10*ROW('Hygiene Data'!G47))="","",OFFSET('Hygiene Data'!$G$11,0,10*ROW('Hygiene Data'!G47)))</f>
        <v/>
      </c>
      <c r="DY53" s="367" t="str">
        <f ca="1">+IF(OFFSET('Hygiene Data'!$G$12,0,10*ROW('Hygiene Data'!G47))="","",OFFSET('Hygiene Data'!$G$12,0,10*ROW('Hygiene Data'!G47)))</f>
        <v/>
      </c>
      <c r="DZ53" s="367" t="str">
        <f ca="1">+IF(OFFSET('Hygiene Data'!$G$13,0,10*ROW('Hygiene Data'!G47))="","",OFFSET('Hygiene Data'!$G$13,0,10*ROW('Hygiene Data'!G47)))</f>
        <v/>
      </c>
      <c r="EA53" s="367" t="str">
        <f ca="1">+IF(OFFSET('Hygiene Data'!$H$11,0,10*ROW('Hygiene Data'!H47))="","",OFFSET('Hygiene Data'!$H$11,0,10*ROW('Hygiene Data'!H47)))</f>
        <v/>
      </c>
      <c r="EB53" s="367" t="str">
        <f ca="1">+IF(OFFSET('Hygiene Data'!$H$12,0,10*ROW('Hygiene Data'!H47))="","",OFFSET('Hygiene Data'!$H$12,0,10*ROW('Hygiene Data'!H47)))</f>
        <v/>
      </c>
      <c r="EC53" s="367" t="str">
        <f ca="1">+IF(OFFSET('Hygiene Data'!$H$13,0,10*ROW('Hygiene Data'!H47))="","",OFFSET('Hygiene Data'!$H$13,0,10*ROW('Hygiene Data'!H47)))</f>
        <v/>
      </c>
      <c r="ED53" s="367" t="str">
        <f ca="1">+IF(OFFSET('Hygiene Data'!$I$11,0,10*ROW('Hygiene Data'!I47))="","",OFFSET('Hygiene Data'!$I$11,0,10*ROW('Hygiene Data'!I47)))</f>
        <v/>
      </c>
      <c r="EE53" s="367" t="str">
        <f ca="1">+IF(OFFSET('Hygiene Data'!$I$12,0,10*ROW('Hygiene Data'!I47))="","",OFFSET('Hygiene Data'!$I$12,0,10*ROW('Hygiene Data'!I47)))</f>
        <v/>
      </c>
      <c r="EF53" s="367" t="str">
        <f ca="1">+IF(OFFSET('Hygiene Data'!$I$13,0,10*ROW('Hygiene Data'!I47))="","",OFFSET('Hygiene Data'!$I$13,0,10*ROW('Hygiene Data'!I47)))</f>
        <v/>
      </c>
    </row>
    <row r="54" spans="1:136" x14ac:dyDescent="0.25">
      <c r="A54" s="476" t="str">
        <f ca="1">+IF(OFFSET('Water Data'!$B$2,0,10*ROW('Water Data'!E48))="","",OFFSET('Water Data'!$B$2,0,10*ROW('Water Data'!E48)))</f>
        <v/>
      </c>
      <c r="B54" s="476"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3" t="str">
        <f t="shared" ca="1" si="0"/>
        <v/>
      </c>
      <c r="D54" s="504"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4"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4"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4"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4"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4"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4"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4"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4"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4"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4"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4"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4"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4"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4"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4"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4"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4"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5"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5"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5"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5"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5"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5"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5"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5"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5"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5"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5"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5"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5"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5"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5"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5"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5"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5"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5"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5"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5"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5"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5"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5"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5"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5"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5"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5"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5"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5"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6"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2"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6"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6"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6"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6"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6"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6"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6"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6"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6"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6"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6"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6"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6"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6"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6"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6"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7" t="str">
        <f ca="1">+IF(OFFSET('Water Data'!$D$27,0,10*ROW('Water Data'!D48))="","",OFFSET('Water Data'!$D$27,0,10*ROW('Water Data'!D48)))</f>
        <v/>
      </c>
      <c r="BT54" s="367" t="str">
        <f ca="1">+IF(OFFSET('Water Data'!$D$28,0,10*ROW('Water Data'!D48))="","",OFFSET('Water Data'!$D$28,0,10*ROW('Water Data'!D48)))</f>
        <v/>
      </c>
      <c r="BU54" s="367" t="str">
        <f ca="1">+IF(OFFSET('Water Data'!$D$29,0,10*ROW('Water Data'!D48))="","",OFFSET('Water Data'!$D$29,0,10*ROW('Water Data'!D48)))</f>
        <v/>
      </c>
      <c r="BV54" s="367" t="str">
        <f ca="1">+IF(OFFSET('Water Data'!$E$27,0,10*ROW('Water Data'!E48))="","",OFFSET('Water Data'!$E$27,0,10*ROW('Water Data'!E48)))</f>
        <v/>
      </c>
      <c r="BW54" s="367" t="str">
        <f ca="1">+IF(OFFSET('Water Data'!$E$28,0,10*ROW('Water Data'!E48))="","",OFFSET('Water Data'!$E$28,0,10*ROW('Water Data'!E48)))</f>
        <v/>
      </c>
      <c r="BX54" s="367" t="str">
        <f ca="1">+IF(OFFSET('Water Data'!$E$29,0,10*ROW('Water Data'!E48))="","",OFFSET('Water Data'!$E$29,0,10*ROW('Water Data'!E48)))</f>
        <v/>
      </c>
      <c r="BY54" s="367" t="str">
        <f ca="1">+IF(OFFSET('Water Data'!$F$27,0,10*ROW('Water Data'!F48))="","",OFFSET('Water Data'!$F$27,0,10*ROW('Water Data'!F48)))</f>
        <v/>
      </c>
      <c r="BZ54" s="367" t="str">
        <f ca="1">+IF(OFFSET('Water Data'!$F$28,0,10*ROW('Water Data'!F48))="","",OFFSET('Water Data'!$F$28,0,10*ROW('Water Data'!F48)))</f>
        <v/>
      </c>
      <c r="CA54" s="367" t="str">
        <f ca="1">+IF(OFFSET('Water Data'!$F$29,0,10*ROW('Water Data'!F48))="","",OFFSET('Water Data'!$F$29,0,10*ROW('Water Data'!F48)))</f>
        <v/>
      </c>
      <c r="CB54" s="367" t="str">
        <f ca="1">+IF(OFFSET('Water Data'!$G$27,0,10*ROW('Water Data'!G48))="","",OFFSET('Water Data'!$G$27,0,10*ROW('Water Data'!G48)))</f>
        <v/>
      </c>
      <c r="CC54" s="367" t="str">
        <f ca="1">+IF(OFFSET('Water Data'!$G$28,0,10*ROW('Water Data'!G48))="","",OFFSET('Water Data'!$G$28,0,10*ROW('Water Data'!G48)))</f>
        <v/>
      </c>
      <c r="CD54" s="367" t="str">
        <f ca="1">+IF(OFFSET('Water Data'!$G$29,0,10*ROW('Water Data'!G48))="","",OFFSET('Water Data'!$G$29,0,10*ROW('Water Data'!G48)))</f>
        <v/>
      </c>
      <c r="CE54" s="367" t="str">
        <f ca="1">+IF(OFFSET('Water Data'!$H$27,0,10*ROW('Water Data'!H48))="","",OFFSET('Water Data'!$H$27,0,10*ROW('Water Data'!H48)))</f>
        <v/>
      </c>
      <c r="CF54" s="367" t="str">
        <f ca="1">+IF(OFFSET('Water Data'!$H$28,0,10*ROW('Water Data'!H48))="","",OFFSET('Water Data'!$H$28,0,10*ROW('Water Data'!H48)))</f>
        <v/>
      </c>
      <c r="CG54" s="367" t="str">
        <f ca="1">+IF(OFFSET('Water Data'!$H$29,0,10*ROW('Water Data'!H48))="","",OFFSET('Water Data'!$H$29,0,10*ROW('Water Data'!H48)))</f>
        <v/>
      </c>
      <c r="CH54" s="367" t="str">
        <f ca="1">+IF(OFFSET('Water Data'!$I$27,0,10*ROW('Water Data'!I48))="","",OFFSET('Water Data'!$I$27,0,10*ROW('Water Data'!I48)))</f>
        <v/>
      </c>
      <c r="CI54" s="367" t="str">
        <f ca="1">+IF(OFFSET('Water Data'!$I$28,0,10*ROW('Water Data'!I48))="","",OFFSET('Water Data'!$I$28,0,10*ROW('Water Data'!I48)))</f>
        <v/>
      </c>
      <c r="CJ54" s="367" t="str">
        <f ca="1">+IF(OFFSET('Water Data'!$I$29,0,10*ROW('Water Data'!I48))="","",OFFSET('Water Data'!$I$29,0,10*ROW('Water Data'!I48)))</f>
        <v/>
      </c>
      <c r="CK54" s="367" t="str">
        <f ca="1">+IF(OFFSET('Sanitation Data'!$D$28,0,10*ROW('Sanitation Data'!D48))="","",OFFSET('Sanitation Data'!$D$28,0,10*ROW('Sanitation Data'!D48)))</f>
        <v/>
      </c>
      <c r="CL54" s="367" t="str">
        <f ca="1">+IF(OFFSET('Sanitation Data'!$D$29,0,10*ROW('Sanitation Data'!D48))="","",OFFSET('Sanitation Data'!$D$29,0,10*ROW('Sanitation Data'!D48)))</f>
        <v/>
      </c>
      <c r="CM54" s="367" t="str">
        <f ca="1">+IF(OFFSET('Sanitation Data'!$D$30,0,10*ROW('Sanitation Data'!D48))="","",OFFSET('Sanitation Data'!$D$30,0,10*ROW('Sanitation Data'!D48)))</f>
        <v/>
      </c>
      <c r="CN54" s="367" t="str">
        <f ca="1">+IF(OFFSET('Sanitation Data'!$D$31,0,10*ROW('Sanitation Data'!D48))="","",OFFSET('Sanitation Data'!$D$31,0,10*ROW('Sanitation Data'!D48)))</f>
        <v/>
      </c>
      <c r="CO54" s="367" t="str">
        <f ca="1">+IF(OFFSET('Sanitation Data'!$D$32,0,10*ROW('Sanitation Data'!D48))="","",OFFSET('Sanitation Data'!$D$32,0,10*ROW('Sanitation Data'!D48)))</f>
        <v/>
      </c>
      <c r="CP54" s="367" t="str">
        <f ca="1">+IF(OFFSET('Sanitation Data'!$E$28,0,10*ROW('Sanitation Data'!E48))="","",OFFSET('Sanitation Data'!$E$28,0,10*ROW('Sanitation Data'!E48)))</f>
        <v/>
      </c>
      <c r="CQ54" s="367" t="str">
        <f ca="1">+IF(OFFSET('Sanitation Data'!$E$29,0,10*ROW('Sanitation Data'!E48))="","",OFFSET('Sanitation Data'!$E$29,0,10*ROW('Sanitation Data'!E48)))</f>
        <v/>
      </c>
      <c r="CR54" s="367" t="str">
        <f ca="1">+IF(OFFSET('Sanitation Data'!$E$30,0,10*ROW('Sanitation Data'!E48))="","",OFFSET('Sanitation Data'!$E$30,0,10*ROW('Sanitation Data'!E48)))</f>
        <v/>
      </c>
      <c r="CS54" s="367" t="str">
        <f ca="1">+IF(OFFSET('Sanitation Data'!$E$31,0,10*ROW('Sanitation Data'!E48))="","",OFFSET('Sanitation Data'!$E$31,0,10*ROW('Sanitation Data'!E48)))</f>
        <v/>
      </c>
      <c r="CT54" s="367" t="str">
        <f ca="1">+IF(OFFSET('Sanitation Data'!$E$32,0,10*ROW('Sanitation Data'!E48))="","",OFFSET('Sanitation Data'!$E$32,0,10*ROW('Sanitation Data'!E48)))</f>
        <v/>
      </c>
      <c r="CU54" s="367" t="str">
        <f ca="1">+IF(OFFSET('Sanitation Data'!$F$28,0,10*ROW('Sanitation Data'!F48))="","",OFFSET('Sanitation Data'!$F$28,0,10*ROW('Sanitation Data'!F48)))</f>
        <v/>
      </c>
      <c r="CV54" s="367" t="str">
        <f ca="1">+IF(OFFSET('Sanitation Data'!$F$29,0,10*ROW('Sanitation Data'!F48))="","",OFFSET('Sanitation Data'!$F$29,0,10*ROW('Sanitation Data'!F48)))</f>
        <v/>
      </c>
      <c r="CW54" s="367" t="str">
        <f ca="1">+IF(OFFSET('Sanitation Data'!$F$30,0,10*ROW('Sanitation Data'!F48))="","",OFFSET('Sanitation Data'!$F$30,0,10*ROW('Sanitation Data'!F48)))</f>
        <v/>
      </c>
      <c r="CX54" s="367" t="str">
        <f ca="1">+IF(OFFSET('Sanitation Data'!$F$31,0,10*ROW('Sanitation Data'!F48))="","",OFFSET('Sanitation Data'!$F$31,0,10*ROW('Sanitation Data'!F48)))</f>
        <v/>
      </c>
      <c r="CY54" s="367" t="str">
        <f ca="1">+IF(OFFSET('Sanitation Data'!$F$32,0,10*ROW('Sanitation Data'!F48))="","",OFFSET('Sanitation Data'!$F$32,0,10*ROW('Sanitation Data'!F48)))</f>
        <v/>
      </c>
      <c r="CZ54" s="367" t="str">
        <f ca="1">+IF(OFFSET('Sanitation Data'!$G$28,0,10*ROW('Sanitation Data'!G48))="","",OFFSET('Sanitation Data'!$G$28,0,10*ROW('Sanitation Data'!G48)))</f>
        <v/>
      </c>
      <c r="DA54" s="367" t="str">
        <f ca="1">+IF(OFFSET('Sanitation Data'!$G$29,0,10*ROW('Sanitation Data'!G48))="","",OFFSET('Sanitation Data'!$G$29,0,10*ROW('Sanitation Data'!G48)))</f>
        <v/>
      </c>
      <c r="DB54" s="367" t="str">
        <f ca="1">+IF(OFFSET('Sanitation Data'!$G$30,0,10*ROW('Sanitation Data'!G48))="","",OFFSET('Sanitation Data'!$G$30,0,10*ROW('Sanitation Data'!G48)))</f>
        <v/>
      </c>
      <c r="DC54" s="367" t="str">
        <f ca="1">+IF(OFFSET('Sanitation Data'!$G$31,0,10*ROW('Sanitation Data'!G48))="","",OFFSET('Sanitation Data'!$G$31,0,10*ROW('Sanitation Data'!G48)))</f>
        <v/>
      </c>
      <c r="DD54" s="367" t="str">
        <f ca="1">+IF(OFFSET('Sanitation Data'!$G$32,0,10*ROW('Sanitation Data'!G48))="","",OFFSET('Sanitation Data'!$G$32,0,10*ROW('Sanitation Data'!G48)))</f>
        <v/>
      </c>
      <c r="DE54" s="367" t="str">
        <f ca="1">+IF(OFFSET('Sanitation Data'!$H$28,0,10*ROW('Sanitation Data'!H48))="","",OFFSET('Sanitation Data'!$H$28,0,10*ROW('Sanitation Data'!H48)))</f>
        <v/>
      </c>
      <c r="DF54" s="367" t="str">
        <f ca="1">+IF(OFFSET('Sanitation Data'!$H$29,0,10*ROW('Sanitation Data'!H48))="","",OFFSET('Sanitation Data'!$H$29,0,10*ROW('Sanitation Data'!H48)))</f>
        <v/>
      </c>
      <c r="DG54" s="367" t="str">
        <f ca="1">+IF(OFFSET('Sanitation Data'!$H$30,0,10*ROW('Sanitation Data'!H48))="","",OFFSET('Sanitation Data'!$H$30,0,10*ROW('Sanitation Data'!H48)))</f>
        <v/>
      </c>
      <c r="DH54" s="367" t="str">
        <f ca="1">+IF(OFFSET('Sanitation Data'!$H$31,0,10*ROW('Sanitation Data'!H48))="","",OFFSET('Sanitation Data'!$H$31,0,10*ROW('Sanitation Data'!H48)))</f>
        <v/>
      </c>
      <c r="DI54" s="367" t="str">
        <f ca="1">+IF(OFFSET('Sanitation Data'!$H$32,0,10*ROW('Sanitation Data'!H48))="","",OFFSET('Sanitation Data'!$H$32,0,10*ROW('Sanitation Data'!H48)))</f>
        <v/>
      </c>
      <c r="DJ54" s="367" t="str">
        <f ca="1">+IF(OFFSET('Sanitation Data'!$I$28,0,10*ROW('Sanitation Data'!I48))="","",OFFSET('Sanitation Data'!$I$28,0,10*ROW('Sanitation Data'!I48)))</f>
        <v/>
      </c>
      <c r="DK54" s="367" t="str">
        <f ca="1">+IF(OFFSET('Sanitation Data'!$I$29,0,10*ROW('Sanitation Data'!I48))="","",OFFSET('Sanitation Data'!$I$29,0,10*ROW('Sanitation Data'!I48)))</f>
        <v/>
      </c>
      <c r="DL54" s="367" t="str">
        <f ca="1">+IF(OFFSET('Sanitation Data'!$I$30,0,10*ROW('Sanitation Data'!I48))="","",OFFSET('Sanitation Data'!$I$30,0,10*ROW('Sanitation Data'!I48)))</f>
        <v/>
      </c>
      <c r="DM54" s="367" t="str">
        <f ca="1">+IF(OFFSET('Sanitation Data'!$I$31,0,10*ROW('Sanitation Data'!I48))="","",OFFSET('Sanitation Data'!$I$31,0,10*ROW('Sanitation Data'!I48)))</f>
        <v/>
      </c>
      <c r="DN54" s="367" t="str">
        <f ca="1">+IF(OFFSET('Sanitation Data'!$I$32,0,10*ROW('Sanitation Data'!I48))="","",OFFSET('Sanitation Data'!$I$32,0,10*ROW('Sanitation Data'!I48)))</f>
        <v/>
      </c>
      <c r="DO54" s="367" t="str">
        <f ca="1">+IF(OFFSET('Hygiene Data'!$D$11,0,10*ROW('Hygiene Data'!D48))="","",OFFSET('Hygiene Data'!$D$11,0,10*ROW('Hygiene Data'!D48)))</f>
        <v/>
      </c>
      <c r="DP54" s="367" t="str">
        <f ca="1">+IF(OFFSET('Hygiene Data'!$D$12,0,10*ROW('Hygiene Data'!D48))="","",OFFSET('Hygiene Data'!$D$12,0,10*ROW('Hygiene Data'!D48)))</f>
        <v/>
      </c>
      <c r="DQ54" s="367" t="str">
        <f ca="1">+IF(OFFSET('Hygiene Data'!$D$13,0,10*ROW('Hygiene Data'!D48))="","",OFFSET('Hygiene Data'!$D$13,0,10*ROW('Hygiene Data'!D48)))</f>
        <v/>
      </c>
      <c r="DR54" s="367" t="str">
        <f ca="1">+IF(OFFSET('Hygiene Data'!$E$11,0,10*ROW('Hygiene Data'!E48))="","",OFFSET('Hygiene Data'!$E$11,0,10*ROW('Hygiene Data'!E48)))</f>
        <v/>
      </c>
      <c r="DS54" s="367" t="str">
        <f ca="1">+IF(OFFSET('Hygiene Data'!$E$12,0,10*ROW('Hygiene Data'!E48))="","",OFFSET('Hygiene Data'!$E$12,0,10*ROW('Hygiene Data'!E48)))</f>
        <v/>
      </c>
      <c r="DT54" s="367" t="str">
        <f ca="1">+IF(OFFSET('Hygiene Data'!$E$13,0,10*ROW('Hygiene Data'!E48))="","",OFFSET('Hygiene Data'!$E$13,0,10*ROW('Hygiene Data'!E48)))</f>
        <v/>
      </c>
      <c r="DU54" s="367" t="str">
        <f ca="1">+IF(OFFSET('Hygiene Data'!$F$11,0,10*ROW('Hygiene Data'!F48))="","",OFFSET('Hygiene Data'!$F$11,0,10*ROW('Hygiene Data'!F48)))</f>
        <v/>
      </c>
      <c r="DV54" s="367" t="str">
        <f ca="1">+IF(OFFSET('Hygiene Data'!$F$12,0,10*ROW('Hygiene Data'!F48))="","",OFFSET('Hygiene Data'!$F$12,0,10*ROW('Hygiene Data'!F48)))</f>
        <v/>
      </c>
      <c r="DW54" s="367" t="str">
        <f ca="1">+IF(OFFSET('Hygiene Data'!$F$13,0,10*ROW('Hygiene Data'!F48))="","",OFFSET('Hygiene Data'!$F$13,0,10*ROW('Hygiene Data'!F48)))</f>
        <v/>
      </c>
      <c r="DX54" s="367" t="str">
        <f ca="1">+IF(OFFSET('Hygiene Data'!$G$11,0,10*ROW('Hygiene Data'!G48))="","",OFFSET('Hygiene Data'!$G$11,0,10*ROW('Hygiene Data'!G48)))</f>
        <v/>
      </c>
      <c r="DY54" s="367" t="str">
        <f ca="1">+IF(OFFSET('Hygiene Data'!$G$12,0,10*ROW('Hygiene Data'!G48))="","",OFFSET('Hygiene Data'!$G$12,0,10*ROW('Hygiene Data'!G48)))</f>
        <v/>
      </c>
      <c r="DZ54" s="367" t="str">
        <f ca="1">+IF(OFFSET('Hygiene Data'!$G$13,0,10*ROW('Hygiene Data'!G48))="","",OFFSET('Hygiene Data'!$G$13,0,10*ROW('Hygiene Data'!G48)))</f>
        <v/>
      </c>
      <c r="EA54" s="367" t="str">
        <f ca="1">+IF(OFFSET('Hygiene Data'!$H$11,0,10*ROW('Hygiene Data'!H48))="","",OFFSET('Hygiene Data'!$H$11,0,10*ROW('Hygiene Data'!H48)))</f>
        <v/>
      </c>
      <c r="EB54" s="367" t="str">
        <f ca="1">+IF(OFFSET('Hygiene Data'!$H$12,0,10*ROW('Hygiene Data'!H48))="","",OFFSET('Hygiene Data'!$H$12,0,10*ROW('Hygiene Data'!H48)))</f>
        <v/>
      </c>
      <c r="EC54" s="367" t="str">
        <f ca="1">+IF(OFFSET('Hygiene Data'!$H$13,0,10*ROW('Hygiene Data'!H48))="","",OFFSET('Hygiene Data'!$H$13,0,10*ROW('Hygiene Data'!H48)))</f>
        <v/>
      </c>
      <c r="ED54" s="367" t="str">
        <f ca="1">+IF(OFFSET('Hygiene Data'!$I$11,0,10*ROW('Hygiene Data'!I48))="","",OFFSET('Hygiene Data'!$I$11,0,10*ROW('Hygiene Data'!I48)))</f>
        <v/>
      </c>
      <c r="EE54" s="367" t="str">
        <f ca="1">+IF(OFFSET('Hygiene Data'!$I$12,0,10*ROW('Hygiene Data'!I48))="","",OFFSET('Hygiene Data'!$I$12,0,10*ROW('Hygiene Data'!I48)))</f>
        <v/>
      </c>
      <c r="EF54" s="367" t="str">
        <f ca="1">+IF(OFFSET('Hygiene Data'!$I$13,0,10*ROW('Hygiene Data'!I48))="","",OFFSET('Hygiene Data'!$I$13,0,10*ROW('Hygiene Data'!I48)))</f>
        <v/>
      </c>
    </row>
    <row r="55" spans="1:136" x14ac:dyDescent="0.25">
      <c r="A55" s="476" t="str">
        <f ca="1">+IF(OFFSET('Water Data'!$B$2,0,10*ROW('Water Data'!E49))="","",OFFSET('Water Data'!$B$2,0,10*ROW('Water Data'!E49)))</f>
        <v/>
      </c>
      <c r="B55" s="476"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3" t="str">
        <f t="shared" ca="1" si="0"/>
        <v/>
      </c>
      <c r="D55" s="504"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4"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4"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4"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4"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4"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4"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4"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4"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4"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4"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4"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4"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4"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4"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4"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4"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4"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5"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5"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5"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5"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5"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5"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5"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5"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5"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5"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5"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5"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5"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5"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5"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5"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5"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5"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5"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5"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5"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5"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5"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5"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5"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5"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5"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5"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5"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5"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6"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2"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6"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6"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6"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6"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6"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6"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6"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6"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6"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6"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6"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6"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6"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6"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6"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6"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7" t="str">
        <f ca="1">+IF(OFFSET('Water Data'!$D$27,0,10*ROW('Water Data'!D49))="","",OFFSET('Water Data'!$D$27,0,10*ROW('Water Data'!D49)))</f>
        <v/>
      </c>
      <c r="BT55" s="367" t="str">
        <f ca="1">+IF(OFFSET('Water Data'!$D$28,0,10*ROW('Water Data'!D49))="","",OFFSET('Water Data'!$D$28,0,10*ROW('Water Data'!D49)))</f>
        <v/>
      </c>
      <c r="BU55" s="367" t="str">
        <f ca="1">+IF(OFFSET('Water Data'!$D$29,0,10*ROW('Water Data'!D49))="","",OFFSET('Water Data'!$D$29,0,10*ROW('Water Data'!D49)))</f>
        <v/>
      </c>
      <c r="BV55" s="367" t="str">
        <f ca="1">+IF(OFFSET('Water Data'!$E$27,0,10*ROW('Water Data'!E49))="","",OFFSET('Water Data'!$E$27,0,10*ROW('Water Data'!E49)))</f>
        <v/>
      </c>
      <c r="BW55" s="367" t="str">
        <f ca="1">+IF(OFFSET('Water Data'!$E$28,0,10*ROW('Water Data'!E49))="","",OFFSET('Water Data'!$E$28,0,10*ROW('Water Data'!E49)))</f>
        <v/>
      </c>
      <c r="BX55" s="367" t="str">
        <f ca="1">+IF(OFFSET('Water Data'!$E$29,0,10*ROW('Water Data'!E49))="","",OFFSET('Water Data'!$E$29,0,10*ROW('Water Data'!E49)))</f>
        <v/>
      </c>
      <c r="BY55" s="367" t="str">
        <f ca="1">+IF(OFFSET('Water Data'!$F$27,0,10*ROW('Water Data'!F49))="","",OFFSET('Water Data'!$F$27,0,10*ROW('Water Data'!F49)))</f>
        <v/>
      </c>
      <c r="BZ55" s="367" t="str">
        <f ca="1">+IF(OFFSET('Water Data'!$F$28,0,10*ROW('Water Data'!F49))="","",OFFSET('Water Data'!$F$28,0,10*ROW('Water Data'!F49)))</f>
        <v/>
      </c>
      <c r="CA55" s="367" t="str">
        <f ca="1">+IF(OFFSET('Water Data'!$F$29,0,10*ROW('Water Data'!F49))="","",OFFSET('Water Data'!$F$29,0,10*ROW('Water Data'!F49)))</f>
        <v/>
      </c>
      <c r="CB55" s="367" t="str">
        <f ca="1">+IF(OFFSET('Water Data'!$G$27,0,10*ROW('Water Data'!G49))="","",OFFSET('Water Data'!$G$27,0,10*ROW('Water Data'!G49)))</f>
        <v/>
      </c>
      <c r="CC55" s="367" t="str">
        <f ca="1">+IF(OFFSET('Water Data'!$G$28,0,10*ROW('Water Data'!G49))="","",OFFSET('Water Data'!$G$28,0,10*ROW('Water Data'!G49)))</f>
        <v/>
      </c>
      <c r="CD55" s="367" t="str">
        <f ca="1">+IF(OFFSET('Water Data'!$G$29,0,10*ROW('Water Data'!G49))="","",OFFSET('Water Data'!$G$29,0,10*ROW('Water Data'!G49)))</f>
        <v/>
      </c>
      <c r="CE55" s="367" t="str">
        <f ca="1">+IF(OFFSET('Water Data'!$H$27,0,10*ROW('Water Data'!H49))="","",OFFSET('Water Data'!$H$27,0,10*ROW('Water Data'!H49)))</f>
        <v/>
      </c>
      <c r="CF55" s="367" t="str">
        <f ca="1">+IF(OFFSET('Water Data'!$H$28,0,10*ROW('Water Data'!H49))="","",OFFSET('Water Data'!$H$28,0,10*ROW('Water Data'!H49)))</f>
        <v/>
      </c>
      <c r="CG55" s="367" t="str">
        <f ca="1">+IF(OFFSET('Water Data'!$H$29,0,10*ROW('Water Data'!H49))="","",OFFSET('Water Data'!$H$29,0,10*ROW('Water Data'!H49)))</f>
        <v/>
      </c>
      <c r="CH55" s="367" t="str">
        <f ca="1">+IF(OFFSET('Water Data'!$I$27,0,10*ROW('Water Data'!I49))="","",OFFSET('Water Data'!$I$27,0,10*ROW('Water Data'!I49)))</f>
        <v/>
      </c>
      <c r="CI55" s="367" t="str">
        <f ca="1">+IF(OFFSET('Water Data'!$I$28,0,10*ROW('Water Data'!I49))="","",OFFSET('Water Data'!$I$28,0,10*ROW('Water Data'!I49)))</f>
        <v/>
      </c>
      <c r="CJ55" s="367" t="str">
        <f ca="1">+IF(OFFSET('Water Data'!$I$29,0,10*ROW('Water Data'!I49))="","",OFFSET('Water Data'!$I$29,0,10*ROW('Water Data'!I49)))</f>
        <v/>
      </c>
      <c r="CK55" s="367" t="str">
        <f ca="1">+IF(OFFSET('Sanitation Data'!$D$28,0,10*ROW('Sanitation Data'!D49))="","",OFFSET('Sanitation Data'!$D$28,0,10*ROW('Sanitation Data'!D49)))</f>
        <v/>
      </c>
      <c r="CL55" s="367" t="str">
        <f ca="1">+IF(OFFSET('Sanitation Data'!$D$29,0,10*ROW('Sanitation Data'!D49))="","",OFFSET('Sanitation Data'!$D$29,0,10*ROW('Sanitation Data'!D49)))</f>
        <v/>
      </c>
      <c r="CM55" s="367" t="str">
        <f ca="1">+IF(OFFSET('Sanitation Data'!$D$30,0,10*ROW('Sanitation Data'!D49))="","",OFFSET('Sanitation Data'!$D$30,0,10*ROW('Sanitation Data'!D49)))</f>
        <v/>
      </c>
      <c r="CN55" s="367" t="str">
        <f ca="1">+IF(OFFSET('Sanitation Data'!$D$31,0,10*ROW('Sanitation Data'!D49))="","",OFFSET('Sanitation Data'!$D$31,0,10*ROW('Sanitation Data'!D49)))</f>
        <v/>
      </c>
      <c r="CO55" s="367" t="str">
        <f ca="1">+IF(OFFSET('Sanitation Data'!$D$32,0,10*ROW('Sanitation Data'!D49))="","",OFFSET('Sanitation Data'!$D$32,0,10*ROW('Sanitation Data'!D49)))</f>
        <v/>
      </c>
      <c r="CP55" s="367" t="str">
        <f ca="1">+IF(OFFSET('Sanitation Data'!$E$28,0,10*ROW('Sanitation Data'!E49))="","",OFFSET('Sanitation Data'!$E$28,0,10*ROW('Sanitation Data'!E49)))</f>
        <v/>
      </c>
      <c r="CQ55" s="367" t="str">
        <f ca="1">+IF(OFFSET('Sanitation Data'!$E$29,0,10*ROW('Sanitation Data'!E49))="","",OFFSET('Sanitation Data'!$E$29,0,10*ROW('Sanitation Data'!E49)))</f>
        <v/>
      </c>
      <c r="CR55" s="367" t="str">
        <f ca="1">+IF(OFFSET('Sanitation Data'!$E$30,0,10*ROW('Sanitation Data'!E49))="","",OFFSET('Sanitation Data'!$E$30,0,10*ROW('Sanitation Data'!E49)))</f>
        <v/>
      </c>
      <c r="CS55" s="367" t="str">
        <f ca="1">+IF(OFFSET('Sanitation Data'!$E$31,0,10*ROW('Sanitation Data'!E49))="","",OFFSET('Sanitation Data'!$E$31,0,10*ROW('Sanitation Data'!E49)))</f>
        <v/>
      </c>
      <c r="CT55" s="367" t="str">
        <f ca="1">+IF(OFFSET('Sanitation Data'!$E$32,0,10*ROW('Sanitation Data'!E49))="","",OFFSET('Sanitation Data'!$E$32,0,10*ROW('Sanitation Data'!E49)))</f>
        <v/>
      </c>
      <c r="CU55" s="367" t="str">
        <f ca="1">+IF(OFFSET('Sanitation Data'!$F$28,0,10*ROW('Sanitation Data'!F49))="","",OFFSET('Sanitation Data'!$F$28,0,10*ROW('Sanitation Data'!F49)))</f>
        <v/>
      </c>
      <c r="CV55" s="367" t="str">
        <f ca="1">+IF(OFFSET('Sanitation Data'!$F$29,0,10*ROW('Sanitation Data'!F49))="","",OFFSET('Sanitation Data'!$F$29,0,10*ROW('Sanitation Data'!F49)))</f>
        <v/>
      </c>
      <c r="CW55" s="367" t="str">
        <f ca="1">+IF(OFFSET('Sanitation Data'!$F$30,0,10*ROW('Sanitation Data'!F49))="","",OFFSET('Sanitation Data'!$F$30,0,10*ROW('Sanitation Data'!F49)))</f>
        <v/>
      </c>
      <c r="CX55" s="367" t="str">
        <f ca="1">+IF(OFFSET('Sanitation Data'!$F$31,0,10*ROW('Sanitation Data'!F49))="","",OFFSET('Sanitation Data'!$F$31,0,10*ROW('Sanitation Data'!F49)))</f>
        <v/>
      </c>
      <c r="CY55" s="367" t="str">
        <f ca="1">+IF(OFFSET('Sanitation Data'!$F$32,0,10*ROW('Sanitation Data'!F49))="","",OFFSET('Sanitation Data'!$F$32,0,10*ROW('Sanitation Data'!F49)))</f>
        <v/>
      </c>
      <c r="CZ55" s="367" t="str">
        <f ca="1">+IF(OFFSET('Sanitation Data'!$G$28,0,10*ROW('Sanitation Data'!G49))="","",OFFSET('Sanitation Data'!$G$28,0,10*ROW('Sanitation Data'!G49)))</f>
        <v/>
      </c>
      <c r="DA55" s="367" t="str">
        <f ca="1">+IF(OFFSET('Sanitation Data'!$G$29,0,10*ROW('Sanitation Data'!G49))="","",OFFSET('Sanitation Data'!$G$29,0,10*ROW('Sanitation Data'!G49)))</f>
        <v/>
      </c>
      <c r="DB55" s="367" t="str">
        <f ca="1">+IF(OFFSET('Sanitation Data'!$G$30,0,10*ROW('Sanitation Data'!G49))="","",OFFSET('Sanitation Data'!$G$30,0,10*ROW('Sanitation Data'!G49)))</f>
        <v/>
      </c>
      <c r="DC55" s="367" t="str">
        <f ca="1">+IF(OFFSET('Sanitation Data'!$G$31,0,10*ROW('Sanitation Data'!G49))="","",OFFSET('Sanitation Data'!$G$31,0,10*ROW('Sanitation Data'!G49)))</f>
        <v/>
      </c>
      <c r="DD55" s="367" t="str">
        <f ca="1">+IF(OFFSET('Sanitation Data'!$G$32,0,10*ROW('Sanitation Data'!G49))="","",OFFSET('Sanitation Data'!$G$32,0,10*ROW('Sanitation Data'!G49)))</f>
        <v/>
      </c>
      <c r="DE55" s="367" t="str">
        <f ca="1">+IF(OFFSET('Sanitation Data'!$H$28,0,10*ROW('Sanitation Data'!H49))="","",OFFSET('Sanitation Data'!$H$28,0,10*ROW('Sanitation Data'!H49)))</f>
        <v/>
      </c>
      <c r="DF55" s="367" t="str">
        <f ca="1">+IF(OFFSET('Sanitation Data'!$H$29,0,10*ROW('Sanitation Data'!H49))="","",OFFSET('Sanitation Data'!$H$29,0,10*ROW('Sanitation Data'!H49)))</f>
        <v/>
      </c>
      <c r="DG55" s="367" t="str">
        <f ca="1">+IF(OFFSET('Sanitation Data'!$H$30,0,10*ROW('Sanitation Data'!H49))="","",OFFSET('Sanitation Data'!$H$30,0,10*ROW('Sanitation Data'!H49)))</f>
        <v/>
      </c>
      <c r="DH55" s="367" t="str">
        <f ca="1">+IF(OFFSET('Sanitation Data'!$H$31,0,10*ROW('Sanitation Data'!H49))="","",OFFSET('Sanitation Data'!$H$31,0,10*ROW('Sanitation Data'!H49)))</f>
        <v/>
      </c>
      <c r="DI55" s="367" t="str">
        <f ca="1">+IF(OFFSET('Sanitation Data'!$H$32,0,10*ROW('Sanitation Data'!H49))="","",OFFSET('Sanitation Data'!$H$32,0,10*ROW('Sanitation Data'!H49)))</f>
        <v/>
      </c>
      <c r="DJ55" s="367" t="str">
        <f ca="1">+IF(OFFSET('Sanitation Data'!$I$28,0,10*ROW('Sanitation Data'!I49))="","",OFFSET('Sanitation Data'!$I$28,0,10*ROW('Sanitation Data'!I49)))</f>
        <v/>
      </c>
      <c r="DK55" s="367" t="str">
        <f ca="1">+IF(OFFSET('Sanitation Data'!$I$29,0,10*ROW('Sanitation Data'!I49))="","",OFFSET('Sanitation Data'!$I$29,0,10*ROW('Sanitation Data'!I49)))</f>
        <v/>
      </c>
      <c r="DL55" s="367" t="str">
        <f ca="1">+IF(OFFSET('Sanitation Data'!$I$30,0,10*ROW('Sanitation Data'!I49))="","",OFFSET('Sanitation Data'!$I$30,0,10*ROW('Sanitation Data'!I49)))</f>
        <v/>
      </c>
      <c r="DM55" s="367" t="str">
        <f ca="1">+IF(OFFSET('Sanitation Data'!$I$31,0,10*ROW('Sanitation Data'!I49))="","",OFFSET('Sanitation Data'!$I$31,0,10*ROW('Sanitation Data'!I49)))</f>
        <v/>
      </c>
      <c r="DN55" s="367" t="str">
        <f ca="1">+IF(OFFSET('Sanitation Data'!$I$32,0,10*ROW('Sanitation Data'!I49))="","",OFFSET('Sanitation Data'!$I$32,0,10*ROW('Sanitation Data'!I49)))</f>
        <v/>
      </c>
      <c r="DO55" s="367" t="str">
        <f ca="1">+IF(OFFSET('Hygiene Data'!$D$11,0,10*ROW('Hygiene Data'!D49))="","",OFFSET('Hygiene Data'!$D$11,0,10*ROW('Hygiene Data'!D49)))</f>
        <v/>
      </c>
      <c r="DP55" s="367" t="str">
        <f ca="1">+IF(OFFSET('Hygiene Data'!$D$12,0,10*ROW('Hygiene Data'!D49))="","",OFFSET('Hygiene Data'!$D$12,0,10*ROW('Hygiene Data'!D49)))</f>
        <v/>
      </c>
      <c r="DQ55" s="367" t="str">
        <f ca="1">+IF(OFFSET('Hygiene Data'!$D$13,0,10*ROW('Hygiene Data'!D49))="","",OFFSET('Hygiene Data'!$D$13,0,10*ROW('Hygiene Data'!D49)))</f>
        <v/>
      </c>
      <c r="DR55" s="367" t="str">
        <f ca="1">+IF(OFFSET('Hygiene Data'!$E$11,0,10*ROW('Hygiene Data'!E49))="","",OFFSET('Hygiene Data'!$E$11,0,10*ROW('Hygiene Data'!E49)))</f>
        <v/>
      </c>
      <c r="DS55" s="367" t="str">
        <f ca="1">+IF(OFFSET('Hygiene Data'!$E$12,0,10*ROW('Hygiene Data'!E49))="","",OFFSET('Hygiene Data'!$E$12,0,10*ROW('Hygiene Data'!E49)))</f>
        <v/>
      </c>
      <c r="DT55" s="367" t="str">
        <f ca="1">+IF(OFFSET('Hygiene Data'!$E$13,0,10*ROW('Hygiene Data'!E49))="","",OFFSET('Hygiene Data'!$E$13,0,10*ROW('Hygiene Data'!E49)))</f>
        <v/>
      </c>
      <c r="DU55" s="367" t="str">
        <f ca="1">+IF(OFFSET('Hygiene Data'!$F$11,0,10*ROW('Hygiene Data'!F49))="","",OFFSET('Hygiene Data'!$F$11,0,10*ROW('Hygiene Data'!F49)))</f>
        <v/>
      </c>
      <c r="DV55" s="367" t="str">
        <f ca="1">+IF(OFFSET('Hygiene Data'!$F$12,0,10*ROW('Hygiene Data'!F49))="","",OFFSET('Hygiene Data'!$F$12,0,10*ROW('Hygiene Data'!F49)))</f>
        <v/>
      </c>
      <c r="DW55" s="367" t="str">
        <f ca="1">+IF(OFFSET('Hygiene Data'!$F$13,0,10*ROW('Hygiene Data'!F49))="","",OFFSET('Hygiene Data'!$F$13,0,10*ROW('Hygiene Data'!F49)))</f>
        <v/>
      </c>
      <c r="DX55" s="367" t="str">
        <f ca="1">+IF(OFFSET('Hygiene Data'!$G$11,0,10*ROW('Hygiene Data'!G49))="","",OFFSET('Hygiene Data'!$G$11,0,10*ROW('Hygiene Data'!G49)))</f>
        <v/>
      </c>
      <c r="DY55" s="367" t="str">
        <f ca="1">+IF(OFFSET('Hygiene Data'!$G$12,0,10*ROW('Hygiene Data'!G49))="","",OFFSET('Hygiene Data'!$G$12,0,10*ROW('Hygiene Data'!G49)))</f>
        <v/>
      </c>
      <c r="DZ55" s="367" t="str">
        <f ca="1">+IF(OFFSET('Hygiene Data'!$G$13,0,10*ROW('Hygiene Data'!G49))="","",OFFSET('Hygiene Data'!$G$13,0,10*ROW('Hygiene Data'!G49)))</f>
        <v/>
      </c>
      <c r="EA55" s="367" t="str">
        <f ca="1">+IF(OFFSET('Hygiene Data'!$H$11,0,10*ROW('Hygiene Data'!H49))="","",OFFSET('Hygiene Data'!$H$11,0,10*ROW('Hygiene Data'!H49)))</f>
        <v/>
      </c>
      <c r="EB55" s="367" t="str">
        <f ca="1">+IF(OFFSET('Hygiene Data'!$H$12,0,10*ROW('Hygiene Data'!H49))="","",OFFSET('Hygiene Data'!$H$12,0,10*ROW('Hygiene Data'!H49)))</f>
        <v/>
      </c>
      <c r="EC55" s="367" t="str">
        <f ca="1">+IF(OFFSET('Hygiene Data'!$H$13,0,10*ROW('Hygiene Data'!H49))="","",OFFSET('Hygiene Data'!$H$13,0,10*ROW('Hygiene Data'!H49)))</f>
        <v/>
      </c>
      <c r="ED55" s="367" t="str">
        <f ca="1">+IF(OFFSET('Hygiene Data'!$I$11,0,10*ROW('Hygiene Data'!I49))="","",OFFSET('Hygiene Data'!$I$11,0,10*ROW('Hygiene Data'!I49)))</f>
        <v/>
      </c>
      <c r="EE55" s="367" t="str">
        <f ca="1">+IF(OFFSET('Hygiene Data'!$I$12,0,10*ROW('Hygiene Data'!I49))="","",OFFSET('Hygiene Data'!$I$12,0,10*ROW('Hygiene Data'!I49)))</f>
        <v/>
      </c>
      <c r="EF55" s="367" t="str">
        <f ca="1">+IF(OFFSET('Hygiene Data'!$I$13,0,10*ROW('Hygiene Data'!I49))="","",OFFSET('Hygiene Data'!$I$13,0,10*ROW('Hygiene Data'!I49)))</f>
        <v/>
      </c>
    </row>
    <row r="56" spans="1:136" x14ac:dyDescent="0.25">
      <c r="A56" s="476" t="str">
        <f ca="1">+IF(OFFSET('Water Data'!$B$2,0,10*ROW('Water Data'!E50))="","",OFFSET('Water Data'!$B$2,0,10*ROW('Water Data'!E50)))</f>
        <v/>
      </c>
      <c r="B56" s="476"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3" t="str">
        <f t="shared" ca="1" si="0"/>
        <v/>
      </c>
      <c r="D56" s="504"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4"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4"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4"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4"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4"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4"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4"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4"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4"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4"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4"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4"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4"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4"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4"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4"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4"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5"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5"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5"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5"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5"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5"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5"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5"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5"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5"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5"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5"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5"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5"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5"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5"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5"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5"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5"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5"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5"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5"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5"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5"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5"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5"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5"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5"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5"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5"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6"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2"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6"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6"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6"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6"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6"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6"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6"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6"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6"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6"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6"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6"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6"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6"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6"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6"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7" t="str">
        <f ca="1">+IF(OFFSET('Water Data'!$D$27,0,10*ROW('Water Data'!D50))="","",OFFSET('Water Data'!$D$27,0,10*ROW('Water Data'!D50)))</f>
        <v/>
      </c>
      <c r="BT56" s="367" t="str">
        <f ca="1">+IF(OFFSET('Water Data'!$D$28,0,10*ROW('Water Data'!D50))="","",OFFSET('Water Data'!$D$28,0,10*ROW('Water Data'!D50)))</f>
        <v/>
      </c>
      <c r="BU56" s="367" t="str">
        <f ca="1">+IF(OFFSET('Water Data'!$D$29,0,10*ROW('Water Data'!D50))="","",OFFSET('Water Data'!$D$29,0,10*ROW('Water Data'!D50)))</f>
        <v/>
      </c>
      <c r="BV56" s="367" t="str">
        <f ca="1">+IF(OFFSET('Water Data'!$E$27,0,10*ROW('Water Data'!E50))="","",OFFSET('Water Data'!$E$27,0,10*ROW('Water Data'!E50)))</f>
        <v/>
      </c>
      <c r="BW56" s="367" t="str">
        <f ca="1">+IF(OFFSET('Water Data'!$E$28,0,10*ROW('Water Data'!E50))="","",OFFSET('Water Data'!$E$28,0,10*ROW('Water Data'!E50)))</f>
        <v/>
      </c>
      <c r="BX56" s="367" t="str">
        <f ca="1">+IF(OFFSET('Water Data'!$E$29,0,10*ROW('Water Data'!E50))="","",OFFSET('Water Data'!$E$29,0,10*ROW('Water Data'!E50)))</f>
        <v/>
      </c>
      <c r="BY56" s="367" t="str">
        <f ca="1">+IF(OFFSET('Water Data'!$F$27,0,10*ROW('Water Data'!F50))="","",OFFSET('Water Data'!$F$27,0,10*ROW('Water Data'!F50)))</f>
        <v/>
      </c>
      <c r="BZ56" s="367" t="str">
        <f ca="1">+IF(OFFSET('Water Data'!$F$28,0,10*ROW('Water Data'!F50))="","",OFFSET('Water Data'!$F$28,0,10*ROW('Water Data'!F50)))</f>
        <v/>
      </c>
      <c r="CA56" s="367" t="str">
        <f ca="1">+IF(OFFSET('Water Data'!$F$29,0,10*ROW('Water Data'!F50))="","",OFFSET('Water Data'!$F$29,0,10*ROW('Water Data'!F50)))</f>
        <v/>
      </c>
      <c r="CB56" s="367" t="str">
        <f ca="1">+IF(OFFSET('Water Data'!$G$27,0,10*ROW('Water Data'!G50))="","",OFFSET('Water Data'!$G$27,0,10*ROW('Water Data'!G50)))</f>
        <v/>
      </c>
      <c r="CC56" s="367" t="str">
        <f ca="1">+IF(OFFSET('Water Data'!$G$28,0,10*ROW('Water Data'!G50))="","",OFFSET('Water Data'!$G$28,0,10*ROW('Water Data'!G50)))</f>
        <v/>
      </c>
      <c r="CD56" s="367" t="str">
        <f ca="1">+IF(OFFSET('Water Data'!$G$29,0,10*ROW('Water Data'!G50))="","",OFFSET('Water Data'!$G$29,0,10*ROW('Water Data'!G50)))</f>
        <v/>
      </c>
      <c r="CE56" s="367" t="str">
        <f ca="1">+IF(OFFSET('Water Data'!$H$27,0,10*ROW('Water Data'!H50))="","",OFFSET('Water Data'!$H$27,0,10*ROW('Water Data'!H50)))</f>
        <v/>
      </c>
      <c r="CF56" s="367" t="str">
        <f ca="1">+IF(OFFSET('Water Data'!$H$28,0,10*ROW('Water Data'!H50))="","",OFFSET('Water Data'!$H$28,0,10*ROW('Water Data'!H50)))</f>
        <v/>
      </c>
      <c r="CG56" s="367" t="str">
        <f ca="1">+IF(OFFSET('Water Data'!$H$29,0,10*ROW('Water Data'!H50))="","",OFFSET('Water Data'!$H$29,0,10*ROW('Water Data'!H50)))</f>
        <v/>
      </c>
      <c r="CH56" s="367" t="str">
        <f ca="1">+IF(OFFSET('Water Data'!$I$27,0,10*ROW('Water Data'!I50))="","",OFFSET('Water Data'!$I$27,0,10*ROW('Water Data'!I50)))</f>
        <v/>
      </c>
      <c r="CI56" s="367" t="str">
        <f ca="1">+IF(OFFSET('Water Data'!$I$28,0,10*ROW('Water Data'!I50))="","",OFFSET('Water Data'!$I$28,0,10*ROW('Water Data'!I50)))</f>
        <v/>
      </c>
      <c r="CJ56" s="367" t="str">
        <f ca="1">+IF(OFFSET('Water Data'!$I$29,0,10*ROW('Water Data'!I50))="","",OFFSET('Water Data'!$I$29,0,10*ROW('Water Data'!I50)))</f>
        <v/>
      </c>
      <c r="CK56" s="367" t="str">
        <f ca="1">+IF(OFFSET('Sanitation Data'!$D$28,0,10*ROW('Sanitation Data'!D50))="","",OFFSET('Sanitation Data'!$D$28,0,10*ROW('Sanitation Data'!D50)))</f>
        <v/>
      </c>
      <c r="CL56" s="367" t="str">
        <f ca="1">+IF(OFFSET('Sanitation Data'!$D$29,0,10*ROW('Sanitation Data'!D50))="","",OFFSET('Sanitation Data'!$D$29,0,10*ROW('Sanitation Data'!D50)))</f>
        <v/>
      </c>
      <c r="CM56" s="367" t="str">
        <f ca="1">+IF(OFFSET('Sanitation Data'!$D$30,0,10*ROW('Sanitation Data'!D50))="","",OFFSET('Sanitation Data'!$D$30,0,10*ROW('Sanitation Data'!D50)))</f>
        <v/>
      </c>
      <c r="CN56" s="367" t="str">
        <f ca="1">+IF(OFFSET('Sanitation Data'!$D$31,0,10*ROW('Sanitation Data'!D50))="","",OFFSET('Sanitation Data'!$D$31,0,10*ROW('Sanitation Data'!D50)))</f>
        <v/>
      </c>
      <c r="CO56" s="367" t="str">
        <f ca="1">+IF(OFFSET('Sanitation Data'!$D$32,0,10*ROW('Sanitation Data'!D50))="","",OFFSET('Sanitation Data'!$D$32,0,10*ROW('Sanitation Data'!D50)))</f>
        <v/>
      </c>
      <c r="CP56" s="367" t="str">
        <f ca="1">+IF(OFFSET('Sanitation Data'!$E$28,0,10*ROW('Sanitation Data'!E50))="","",OFFSET('Sanitation Data'!$E$28,0,10*ROW('Sanitation Data'!E50)))</f>
        <v/>
      </c>
      <c r="CQ56" s="367" t="str">
        <f ca="1">+IF(OFFSET('Sanitation Data'!$E$29,0,10*ROW('Sanitation Data'!E50))="","",OFFSET('Sanitation Data'!$E$29,0,10*ROW('Sanitation Data'!E50)))</f>
        <v/>
      </c>
      <c r="CR56" s="367" t="str">
        <f ca="1">+IF(OFFSET('Sanitation Data'!$E$30,0,10*ROW('Sanitation Data'!E50))="","",OFFSET('Sanitation Data'!$E$30,0,10*ROW('Sanitation Data'!E50)))</f>
        <v/>
      </c>
      <c r="CS56" s="367" t="str">
        <f ca="1">+IF(OFFSET('Sanitation Data'!$E$31,0,10*ROW('Sanitation Data'!E50))="","",OFFSET('Sanitation Data'!$E$31,0,10*ROW('Sanitation Data'!E50)))</f>
        <v/>
      </c>
      <c r="CT56" s="367" t="str">
        <f ca="1">+IF(OFFSET('Sanitation Data'!$E$32,0,10*ROW('Sanitation Data'!E50))="","",OFFSET('Sanitation Data'!$E$32,0,10*ROW('Sanitation Data'!E50)))</f>
        <v/>
      </c>
      <c r="CU56" s="367" t="str">
        <f ca="1">+IF(OFFSET('Sanitation Data'!$F$28,0,10*ROW('Sanitation Data'!F50))="","",OFFSET('Sanitation Data'!$F$28,0,10*ROW('Sanitation Data'!F50)))</f>
        <v/>
      </c>
      <c r="CV56" s="367" t="str">
        <f ca="1">+IF(OFFSET('Sanitation Data'!$F$29,0,10*ROW('Sanitation Data'!F50))="","",OFFSET('Sanitation Data'!$F$29,0,10*ROW('Sanitation Data'!F50)))</f>
        <v/>
      </c>
      <c r="CW56" s="367" t="str">
        <f ca="1">+IF(OFFSET('Sanitation Data'!$F$30,0,10*ROW('Sanitation Data'!F50))="","",OFFSET('Sanitation Data'!$F$30,0,10*ROW('Sanitation Data'!F50)))</f>
        <v/>
      </c>
      <c r="CX56" s="367" t="str">
        <f ca="1">+IF(OFFSET('Sanitation Data'!$F$31,0,10*ROW('Sanitation Data'!F50))="","",OFFSET('Sanitation Data'!$F$31,0,10*ROW('Sanitation Data'!F50)))</f>
        <v/>
      </c>
      <c r="CY56" s="367" t="str">
        <f ca="1">+IF(OFFSET('Sanitation Data'!$F$32,0,10*ROW('Sanitation Data'!F50))="","",OFFSET('Sanitation Data'!$F$32,0,10*ROW('Sanitation Data'!F50)))</f>
        <v/>
      </c>
      <c r="CZ56" s="367" t="str">
        <f ca="1">+IF(OFFSET('Sanitation Data'!$G$28,0,10*ROW('Sanitation Data'!G50))="","",OFFSET('Sanitation Data'!$G$28,0,10*ROW('Sanitation Data'!G50)))</f>
        <v/>
      </c>
      <c r="DA56" s="367" t="str">
        <f ca="1">+IF(OFFSET('Sanitation Data'!$G$29,0,10*ROW('Sanitation Data'!G50))="","",OFFSET('Sanitation Data'!$G$29,0,10*ROW('Sanitation Data'!G50)))</f>
        <v/>
      </c>
      <c r="DB56" s="367" t="str">
        <f ca="1">+IF(OFFSET('Sanitation Data'!$G$30,0,10*ROW('Sanitation Data'!G50))="","",OFFSET('Sanitation Data'!$G$30,0,10*ROW('Sanitation Data'!G50)))</f>
        <v/>
      </c>
      <c r="DC56" s="367" t="str">
        <f ca="1">+IF(OFFSET('Sanitation Data'!$G$31,0,10*ROW('Sanitation Data'!G50))="","",OFFSET('Sanitation Data'!$G$31,0,10*ROW('Sanitation Data'!G50)))</f>
        <v/>
      </c>
      <c r="DD56" s="367" t="str">
        <f ca="1">+IF(OFFSET('Sanitation Data'!$G$32,0,10*ROW('Sanitation Data'!G50))="","",OFFSET('Sanitation Data'!$G$32,0,10*ROW('Sanitation Data'!G50)))</f>
        <v/>
      </c>
      <c r="DE56" s="367" t="str">
        <f ca="1">+IF(OFFSET('Sanitation Data'!$H$28,0,10*ROW('Sanitation Data'!H50))="","",OFFSET('Sanitation Data'!$H$28,0,10*ROW('Sanitation Data'!H50)))</f>
        <v/>
      </c>
      <c r="DF56" s="367" t="str">
        <f ca="1">+IF(OFFSET('Sanitation Data'!$H$29,0,10*ROW('Sanitation Data'!H50))="","",OFFSET('Sanitation Data'!$H$29,0,10*ROW('Sanitation Data'!H50)))</f>
        <v/>
      </c>
      <c r="DG56" s="367" t="str">
        <f ca="1">+IF(OFFSET('Sanitation Data'!$H$30,0,10*ROW('Sanitation Data'!H50))="","",OFFSET('Sanitation Data'!$H$30,0,10*ROW('Sanitation Data'!H50)))</f>
        <v/>
      </c>
      <c r="DH56" s="367" t="str">
        <f ca="1">+IF(OFFSET('Sanitation Data'!$H$31,0,10*ROW('Sanitation Data'!H50))="","",OFFSET('Sanitation Data'!$H$31,0,10*ROW('Sanitation Data'!H50)))</f>
        <v/>
      </c>
      <c r="DI56" s="367" t="str">
        <f ca="1">+IF(OFFSET('Sanitation Data'!$H$32,0,10*ROW('Sanitation Data'!H50))="","",OFFSET('Sanitation Data'!$H$32,0,10*ROW('Sanitation Data'!H50)))</f>
        <v/>
      </c>
      <c r="DJ56" s="367" t="str">
        <f ca="1">+IF(OFFSET('Sanitation Data'!$I$28,0,10*ROW('Sanitation Data'!I50))="","",OFFSET('Sanitation Data'!$I$28,0,10*ROW('Sanitation Data'!I50)))</f>
        <v/>
      </c>
      <c r="DK56" s="367" t="str">
        <f ca="1">+IF(OFFSET('Sanitation Data'!$I$29,0,10*ROW('Sanitation Data'!I50))="","",OFFSET('Sanitation Data'!$I$29,0,10*ROW('Sanitation Data'!I50)))</f>
        <v/>
      </c>
      <c r="DL56" s="367" t="str">
        <f ca="1">+IF(OFFSET('Sanitation Data'!$I$30,0,10*ROW('Sanitation Data'!I50))="","",OFFSET('Sanitation Data'!$I$30,0,10*ROW('Sanitation Data'!I50)))</f>
        <v/>
      </c>
      <c r="DM56" s="367" t="str">
        <f ca="1">+IF(OFFSET('Sanitation Data'!$I$31,0,10*ROW('Sanitation Data'!I50))="","",OFFSET('Sanitation Data'!$I$31,0,10*ROW('Sanitation Data'!I50)))</f>
        <v/>
      </c>
      <c r="DN56" s="367" t="str">
        <f ca="1">+IF(OFFSET('Sanitation Data'!$I$32,0,10*ROW('Sanitation Data'!I50))="","",OFFSET('Sanitation Data'!$I$32,0,10*ROW('Sanitation Data'!I50)))</f>
        <v/>
      </c>
      <c r="DO56" s="367" t="str">
        <f ca="1">+IF(OFFSET('Hygiene Data'!$D$11,0,10*ROW('Hygiene Data'!D50))="","",OFFSET('Hygiene Data'!$D$11,0,10*ROW('Hygiene Data'!D50)))</f>
        <v/>
      </c>
      <c r="DP56" s="367" t="str">
        <f ca="1">+IF(OFFSET('Hygiene Data'!$D$12,0,10*ROW('Hygiene Data'!D50))="","",OFFSET('Hygiene Data'!$D$12,0,10*ROW('Hygiene Data'!D50)))</f>
        <v/>
      </c>
      <c r="DQ56" s="367" t="str">
        <f ca="1">+IF(OFFSET('Hygiene Data'!$D$13,0,10*ROW('Hygiene Data'!D50))="","",OFFSET('Hygiene Data'!$D$13,0,10*ROW('Hygiene Data'!D50)))</f>
        <v/>
      </c>
      <c r="DR56" s="367" t="str">
        <f ca="1">+IF(OFFSET('Hygiene Data'!$E$11,0,10*ROW('Hygiene Data'!E50))="","",OFFSET('Hygiene Data'!$E$11,0,10*ROW('Hygiene Data'!E50)))</f>
        <v/>
      </c>
      <c r="DS56" s="367" t="str">
        <f ca="1">+IF(OFFSET('Hygiene Data'!$E$12,0,10*ROW('Hygiene Data'!E50))="","",OFFSET('Hygiene Data'!$E$12,0,10*ROW('Hygiene Data'!E50)))</f>
        <v/>
      </c>
      <c r="DT56" s="367" t="str">
        <f ca="1">+IF(OFFSET('Hygiene Data'!$E$13,0,10*ROW('Hygiene Data'!E50))="","",OFFSET('Hygiene Data'!$E$13,0,10*ROW('Hygiene Data'!E50)))</f>
        <v/>
      </c>
      <c r="DU56" s="367" t="str">
        <f ca="1">+IF(OFFSET('Hygiene Data'!$F$11,0,10*ROW('Hygiene Data'!F50))="","",OFFSET('Hygiene Data'!$F$11,0,10*ROW('Hygiene Data'!F50)))</f>
        <v/>
      </c>
      <c r="DV56" s="367" t="str">
        <f ca="1">+IF(OFFSET('Hygiene Data'!$F$12,0,10*ROW('Hygiene Data'!F50))="","",OFFSET('Hygiene Data'!$F$12,0,10*ROW('Hygiene Data'!F50)))</f>
        <v/>
      </c>
      <c r="DW56" s="367" t="str">
        <f ca="1">+IF(OFFSET('Hygiene Data'!$F$13,0,10*ROW('Hygiene Data'!F50))="","",OFFSET('Hygiene Data'!$F$13,0,10*ROW('Hygiene Data'!F50)))</f>
        <v/>
      </c>
      <c r="DX56" s="367" t="str">
        <f ca="1">+IF(OFFSET('Hygiene Data'!$G$11,0,10*ROW('Hygiene Data'!G50))="","",OFFSET('Hygiene Data'!$G$11,0,10*ROW('Hygiene Data'!G50)))</f>
        <v/>
      </c>
      <c r="DY56" s="367" t="str">
        <f ca="1">+IF(OFFSET('Hygiene Data'!$G$12,0,10*ROW('Hygiene Data'!G50))="","",OFFSET('Hygiene Data'!$G$12,0,10*ROW('Hygiene Data'!G50)))</f>
        <v/>
      </c>
      <c r="DZ56" s="367" t="str">
        <f ca="1">+IF(OFFSET('Hygiene Data'!$G$13,0,10*ROW('Hygiene Data'!G50))="","",OFFSET('Hygiene Data'!$G$13,0,10*ROW('Hygiene Data'!G50)))</f>
        <v/>
      </c>
      <c r="EA56" s="367" t="str">
        <f ca="1">+IF(OFFSET('Hygiene Data'!$H$11,0,10*ROW('Hygiene Data'!H50))="","",OFFSET('Hygiene Data'!$H$11,0,10*ROW('Hygiene Data'!H50)))</f>
        <v/>
      </c>
      <c r="EB56" s="367" t="str">
        <f ca="1">+IF(OFFSET('Hygiene Data'!$H$12,0,10*ROW('Hygiene Data'!H50))="","",OFFSET('Hygiene Data'!$H$12,0,10*ROW('Hygiene Data'!H50)))</f>
        <v/>
      </c>
      <c r="EC56" s="367" t="str">
        <f ca="1">+IF(OFFSET('Hygiene Data'!$H$13,0,10*ROW('Hygiene Data'!H50))="","",OFFSET('Hygiene Data'!$H$13,0,10*ROW('Hygiene Data'!H50)))</f>
        <v/>
      </c>
      <c r="ED56" s="367" t="str">
        <f ca="1">+IF(OFFSET('Hygiene Data'!$I$11,0,10*ROW('Hygiene Data'!I50))="","",OFFSET('Hygiene Data'!$I$11,0,10*ROW('Hygiene Data'!I50)))</f>
        <v/>
      </c>
      <c r="EE56" s="367" t="str">
        <f ca="1">+IF(OFFSET('Hygiene Data'!$I$12,0,10*ROW('Hygiene Data'!I50))="","",OFFSET('Hygiene Data'!$I$12,0,10*ROW('Hygiene Data'!I50)))</f>
        <v/>
      </c>
      <c r="EF56" s="367" t="str">
        <f ca="1">+IF(OFFSET('Hygiene Data'!$I$13,0,10*ROW('Hygiene Data'!I50))="","",OFFSET('Hygiene Data'!$I$13,0,10*ROW('Hygiene Data'!I50)))</f>
        <v/>
      </c>
    </row>
    <row r="57" spans="1:136" x14ac:dyDescent="0.25">
      <c r="A57" s="476" t="str">
        <f ca="1">+IF(OFFSET('Water Data'!$B$2,0,10*ROW('Water Data'!E51))="","",OFFSET('Water Data'!$B$2,0,10*ROW('Water Data'!E51)))</f>
        <v/>
      </c>
      <c r="B57" s="476"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3" t="str">
        <f t="shared" ca="1" si="0"/>
        <v/>
      </c>
      <c r="D57" s="504"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4"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4"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4"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4"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4"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4"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4"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4"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4"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4"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4"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4"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4"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4"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4"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4"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4"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5"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5"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5"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5"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5"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5"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5"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5"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5"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5"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5"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5"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5"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5"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5"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5"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5"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5"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5"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5"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5"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5"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5"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5"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5"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5"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5"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5"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5"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5"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6"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2"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6"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6"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6"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6"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6"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6"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6"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6"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6"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6"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6"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6"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6"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6"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6"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6"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7" t="str">
        <f ca="1">+IF(OFFSET('Water Data'!$D$27,0,10*ROW('Water Data'!D51))="","",OFFSET('Water Data'!$D$27,0,10*ROW('Water Data'!D51)))</f>
        <v/>
      </c>
      <c r="BT57" s="367" t="str">
        <f ca="1">+IF(OFFSET('Water Data'!$D$28,0,10*ROW('Water Data'!D51))="","",OFFSET('Water Data'!$D$28,0,10*ROW('Water Data'!D51)))</f>
        <v/>
      </c>
      <c r="BU57" s="367" t="str">
        <f ca="1">+IF(OFFSET('Water Data'!$D$29,0,10*ROW('Water Data'!D51))="","",OFFSET('Water Data'!$D$29,0,10*ROW('Water Data'!D51)))</f>
        <v/>
      </c>
      <c r="BV57" s="367" t="str">
        <f ca="1">+IF(OFFSET('Water Data'!$E$27,0,10*ROW('Water Data'!E51))="","",OFFSET('Water Data'!$E$27,0,10*ROW('Water Data'!E51)))</f>
        <v/>
      </c>
      <c r="BW57" s="367" t="str">
        <f ca="1">+IF(OFFSET('Water Data'!$E$28,0,10*ROW('Water Data'!E51))="","",OFFSET('Water Data'!$E$28,0,10*ROW('Water Data'!E51)))</f>
        <v/>
      </c>
      <c r="BX57" s="367" t="str">
        <f ca="1">+IF(OFFSET('Water Data'!$E$29,0,10*ROW('Water Data'!E51))="","",OFFSET('Water Data'!$E$29,0,10*ROW('Water Data'!E51)))</f>
        <v/>
      </c>
      <c r="BY57" s="367" t="str">
        <f ca="1">+IF(OFFSET('Water Data'!$F$27,0,10*ROW('Water Data'!F51))="","",OFFSET('Water Data'!$F$27,0,10*ROW('Water Data'!F51)))</f>
        <v/>
      </c>
      <c r="BZ57" s="367" t="str">
        <f ca="1">+IF(OFFSET('Water Data'!$F$28,0,10*ROW('Water Data'!F51))="","",OFFSET('Water Data'!$F$28,0,10*ROW('Water Data'!F51)))</f>
        <v/>
      </c>
      <c r="CA57" s="367" t="str">
        <f ca="1">+IF(OFFSET('Water Data'!$F$29,0,10*ROW('Water Data'!F51))="","",OFFSET('Water Data'!$F$29,0,10*ROW('Water Data'!F51)))</f>
        <v/>
      </c>
      <c r="CB57" s="367" t="str">
        <f ca="1">+IF(OFFSET('Water Data'!$G$27,0,10*ROW('Water Data'!G51))="","",OFFSET('Water Data'!$G$27,0,10*ROW('Water Data'!G51)))</f>
        <v/>
      </c>
      <c r="CC57" s="367" t="str">
        <f ca="1">+IF(OFFSET('Water Data'!$G$28,0,10*ROW('Water Data'!G51))="","",OFFSET('Water Data'!$G$28,0,10*ROW('Water Data'!G51)))</f>
        <v/>
      </c>
      <c r="CD57" s="367" t="str">
        <f ca="1">+IF(OFFSET('Water Data'!$G$29,0,10*ROW('Water Data'!G51))="","",OFFSET('Water Data'!$G$29,0,10*ROW('Water Data'!G51)))</f>
        <v/>
      </c>
      <c r="CE57" s="367" t="str">
        <f ca="1">+IF(OFFSET('Water Data'!$H$27,0,10*ROW('Water Data'!H51))="","",OFFSET('Water Data'!$H$27,0,10*ROW('Water Data'!H51)))</f>
        <v/>
      </c>
      <c r="CF57" s="367" t="str">
        <f ca="1">+IF(OFFSET('Water Data'!$H$28,0,10*ROW('Water Data'!H51))="","",OFFSET('Water Data'!$H$28,0,10*ROW('Water Data'!H51)))</f>
        <v/>
      </c>
      <c r="CG57" s="367" t="str">
        <f ca="1">+IF(OFFSET('Water Data'!$H$29,0,10*ROW('Water Data'!H51))="","",OFFSET('Water Data'!$H$29,0,10*ROW('Water Data'!H51)))</f>
        <v/>
      </c>
      <c r="CH57" s="367" t="str">
        <f ca="1">+IF(OFFSET('Water Data'!$I$27,0,10*ROW('Water Data'!I51))="","",OFFSET('Water Data'!$I$27,0,10*ROW('Water Data'!I51)))</f>
        <v/>
      </c>
      <c r="CI57" s="367" t="str">
        <f ca="1">+IF(OFFSET('Water Data'!$I$28,0,10*ROW('Water Data'!I51))="","",OFFSET('Water Data'!$I$28,0,10*ROW('Water Data'!I51)))</f>
        <v/>
      </c>
      <c r="CJ57" s="367" t="str">
        <f ca="1">+IF(OFFSET('Water Data'!$I$29,0,10*ROW('Water Data'!I51))="","",OFFSET('Water Data'!$I$29,0,10*ROW('Water Data'!I51)))</f>
        <v/>
      </c>
      <c r="CK57" s="367" t="str">
        <f ca="1">+IF(OFFSET('Sanitation Data'!$D$28,0,10*ROW('Sanitation Data'!D51))="","",OFFSET('Sanitation Data'!$D$28,0,10*ROW('Sanitation Data'!D51)))</f>
        <v/>
      </c>
      <c r="CL57" s="367" t="str">
        <f ca="1">+IF(OFFSET('Sanitation Data'!$D$29,0,10*ROW('Sanitation Data'!D51))="","",OFFSET('Sanitation Data'!$D$29,0,10*ROW('Sanitation Data'!D51)))</f>
        <v/>
      </c>
      <c r="CM57" s="367" t="str">
        <f ca="1">+IF(OFFSET('Sanitation Data'!$D$30,0,10*ROW('Sanitation Data'!D51))="","",OFFSET('Sanitation Data'!$D$30,0,10*ROW('Sanitation Data'!D51)))</f>
        <v/>
      </c>
      <c r="CN57" s="367" t="str">
        <f ca="1">+IF(OFFSET('Sanitation Data'!$D$31,0,10*ROW('Sanitation Data'!D51))="","",OFFSET('Sanitation Data'!$D$31,0,10*ROW('Sanitation Data'!D51)))</f>
        <v/>
      </c>
      <c r="CO57" s="367" t="str">
        <f ca="1">+IF(OFFSET('Sanitation Data'!$D$32,0,10*ROW('Sanitation Data'!D51))="","",OFFSET('Sanitation Data'!$D$32,0,10*ROW('Sanitation Data'!D51)))</f>
        <v/>
      </c>
      <c r="CP57" s="367" t="str">
        <f ca="1">+IF(OFFSET('Sanitation Data'!$E$28,0,10*ROW('Sanitation Data'!E51))="","",OFFSET('Sanitation Data'!$E$28,0,10*ROW('Sanitation Data'!E51)))</f>
        <v/>
      </c>
      <c r="CQ57" s="367" t="str">
        <f ca="1">+IF(OFFSET('Sanitation Data'!$E$29,0,10*ROW('Sanitation Data'!E51))="","",OFFSET('Sanitation Data'!$E$29,0,10*ROW('Sanitation Data'!E51)))</f>
        <v/>
      </c>
      <c r="CR57" s="367" t="str">
        <f ca="1">+IF(OFFSET('Sanitation Data'!$E$30,0,10*ROW('Sanitation Data'!E51))="","",OFFSET('Sanitation Data'!$E$30,0,10*ROW('Sanitation Data'!E51)))</f>
        <v/>
      </c>
      <c r="CS57" s="367" t="str">
        <f ca="1">+IF(OFFSET('Sanitation Data'!$E$31,0,10*ROW('Sanitation Data'!E51))="","",OFFSET('Sanitation Data'!$E$31,0,10*ROW('Sanitation Data'!E51)))</f>
        <v/>
      </c>
      <c r="CT57" s="367" t="str">
        <f ca="1">+IF(OFFSET('Sanitation Data'!$E$32,0,10*ROW('Sanitation Data'!E51))="","",OFFSET('Sanitation Data'!$E$32,0,10*ROW('Sanitation Data'!E51)))</f>
        <v/>
      </c>
      <c r="CU57" s="367" t="str">
        <f ca="1">+IF(OFFSET('Sanitation Data'!$F$28,0,10*ROW('Sanitation Data'!F51))="","",OFFSET('Sanitation Data'!$F$28,0,10*ROW('Sanitation Data'!F51)))</f>
        <v/>
      </c>
      <c r="CV57" s="367" t="str">
        <f ca="1">+IF(OFFSET('Sanitation Data'!$F$29,0,10*ROW('Sanitation Data'!F51))="","",OFFSET('Sanitation Data'!$F$29,0,10*ROW('Sanitation Data'!F51)))</f>
        <v/>
      </c>
      <c r="CW57" s="367" t="str">
        <f ca="1">+IF(OFFSET('Sanitation Data'!$F$30,0,10*ROW('Sanitation Data'!F51))="","",OFFSET('Sanitation Data'!$F$30,0,10*ROW('Sanitation Data'!F51)))</f>
        <v/>
      </c>
      <c r="CX57" s="367" t="str">
        <f ca="1">+IF(OFFSET('Sanitation Data'!$F$31,0,10*ROW('Sanitation Data'!F51))="","",OFFSET('Sanitation Data'!$F$31,0,10*ROW('Sanitation Data'!F51)))</f>
        <v/>
      </c>
      <c r="CY57" s="367" t="str">
        <f ca="1">+IF(OFFSET('Sanitation Data'!$F$32,0,10*ROW('Sanitation Data'!F51))="","",OFFSET('Sanitation Data'!$F$32,0,10*ROW('Sanitation Data'!F51)))</f>
        <v/>
      </c>
      <c r="CZ57" s="367" t="str">
        <f ca="1">+IF(OFFSET('Sanitation Data'!$G$28,0,10*ROW('Sanitation Data'!G51))="","",OFFSET('Sanitation Data'!$G$28,0,10*ROW('Sanitation Data'!G51)))</f>
        <v/>
      </c>
      <c r="DA57" s="367" t="str">
        <f ca="1">+IF(OFFSET('Sanitation Data'!$G$29,0,10*ROW('Sanitation Data'!G51))="","",OFFSET('Sanitation Data'!$G$29,0,10*ROW('Sanitation Data'!G51)))</f>
        <v/>
      </c>
      <c r="DB57" s="367" t="str">
        <f ca="1">+IF(OFFSET('Sanitation Data'!$G$30,0,10*ROW('Sanitation Data'!G51))="","",OFFSET('Sanitation Data'!$G$30,0,10*ROW('Sanitation Data'!G51)))</f>
        <v/>
      </c>
      <c r="DC57" s="367" t="str">
        <f ca="1">+IF(OFFSET('Sanitation Data'!$G$31,0,10*ROW('Sanitation Data'!G51))="","",OFFSET('Sanitation Data'!$G$31,0,10*ROW('Sanitation Data'!G51)))</f>
        <v/>
      </c>
      <c r="DD57" s="367" t="str">
        <f ca="1">+IF(OFFSET('Sanitation Data'!$G$32,0,10*ROW('Sanitation Data'!G51))="","",OFFSET('Sanitation Data'!$G$32,0,10*ROW('Sanitation Data'!G51)))</f>
        <v/>
      </c>
      <c r="DE57" s="367" t="str">
        <f ca="1">+IF(OFFSET('Sanitation Data'!$H$28,0,10*ROW('Sanitation Data'!H51))="","",OFFSET('Sanitation Data'!$H$28,0,10*ROW('Sanitation Data'!H51)))</f>
        <v/>
      </c>
      <c r="DF57" s="367" t="str">
        <f ca="1">+IF(OFFSET('Sanitation Data'!$H$29,0,10*ROW('Sanitation Data'!H51))="","",OFFSET('Sanitation Data'!$H$29,0,10*ROW('Sanitation Data'!H51)))</f>
        <v/>
      </c>
      <c r="DG57" s="367" t="str">
        <f ca="1">+IF(OFFSET('Sanitation Data'!$H$30,0,10*ROW('Sanitation Data'!H51))="","",OFFSET('Sanitation Data'!$H$30,0,10*ROW('Sanitation Data'!H51)))</f>
        <v/>
      </c>
      <c r="DH57" s="367" t="str">
        <f ca="1">+IF(OFFSET('Sanitation Data'!$H$31,0,10*ROW('Sanitation Data'!H51))="","",OFFSET('Sanitation Data'!$H$31,0,10*ROW('Sanitation Data'!H51)))</f>
        <v/>
      </c>
      <c r="DI57" s="367" t="str">
        <f ca="1">+IF(OFFSET('Sanitation Data'!$H$32,0,10*ROW('Sanitation Data'!H51))="","",OFFSET('Sanitation Data'!$H$32,0,10*ROW('Sanitation Data'!H51)))</f>
        <v/>
      </c>
      <c r="DJ57" s="367" t="str">
        <f ca="1">+IF(OFFSET('Sanitation Data'!$I$28,0,10*ROW('Sanitation Data'!I51))="","",OFFSET('Sanitation Data'!$I$28,0,10*ROW('Sanitation Data'!I51)))</f>
        <v/>
      </c>
      <c r="DK57" s="367" t="str">
        <f ca="1">+IF(OFFSET('Sanitation Data'!$I$29,0,10*ROW('Sanitation Data'!I51))="","",OFFSET('Sanitation Data'!$I$29,0,10*ROW('Sanitation Data'!I51)))</f>
        <v/>
      </c>
      <c r="DL57" s="367" t="str">
        <f ca="1">+IF(OFFSET('Sanitation Data'!$I$30,0,10*ROW('Sanitation Data'!I51))="","",OFFSET('Sanitation Data'!$I$30,0,10*ROW('Sanitation Data'!I51)))</f>
        <v/>
      </c>
      <c r="DM57" s="367" t="str">
        <f ca="1">+IF(OFFSET('Sanitation Data'!$I$31,0,10*ROW('Sanitation Data'!I51))="","",OFFSET('Sanitation Data'!$I$31,0,10*ROW('Sanitation Data'!I51)))</f>
        <v/>
      </c>
      <c r="DN57" s="367" t="str">
        <f ca="1">+IF(OFFSET('Sanitation Data'!$I$32,0,10*ROW('Sanitation Data'!I51))="","",OFFSET('Sanitation Data'!$I$32,0,10*ROW('Sanitation Data'!I51)))</f>
        <v/>
      </c>
      <c r="DO57" s="367" t="str">
        <f ca="1">+IF(OFFSET('Hygiene Data'!$D$11,0,10*ROW('Hygiene Data'!D51))="","",OFFSET('Hygiene Data'!$D$11,0,10*ROW('Hygiene Data'!D51)))</f>
        <v/>
      </c>
      <c r="DP57" s="367" t="str">
        <f ca="1">+IF(OFFSET('Hygiene Data'!$D$12,0,10*ROW('Hygiene Data'!D51))="","",OFFSET('Hygiene Data'!$D$12,0,10*ROW('Hygiene Data'!D51)))</f>
        <v/>
      </c>
      <c r="DQ57" s="367" t="str">
        <f ca="1">+IF(OFFSET('Hygiene Data'!$D$13,0,10*ROW('Hygiene Data'!D51))="","",OFFSET('Hygiene Data'!$D$13,0,10*ROW('Hygiene Data'!D51)))</f>
        <v/>
      </c>
      <c r="DR57" s="367" t="str">
        <f ca="1">+IF(OFFSET('Hygiene Data'!$E$11,0,10*ROW('Hygiene Data'!E51))="","",OFFSET('Hygiene Data'!$E$11,0,10*ROW('Hygiene Data'!E51)))</f>
        <v/>
      </c>
      <c r="DS57" s="367" t="str">
        <f ca="1">+IF(OFFSET('Hygiene Data'!$E$12,0,10*ROW('Hygiene Data'!E51))="","",OFFSET('Hygiene Data'!$E$12,0,10*ROW('Hygiene Data'!E51)))</f>
        <v/>
      </c>
      <c r="DT57" s="367" t="str">
        <f ca="1">+IF(OFFSET('Hygiene Data'!$E$13,0,10*ROW('Hygiene Data'!E51))="","",OFFSET('Hygiene Data'!$E$13,0,10*ROW('Hygiene Data'!E51)))</f>
        <v/>
      </c>
      <c r="DU57" s="367" t="str">
        <f ca="1">+IF(OFFSET('Hygiene Data'!$F$11,0,10*ROW('Hygiene Data'!F51))="","",OFFSET('Hygiene Data'!$F$11,0,10*ROW('Hygiene Data'!F51)))</f>
        <v/>
      </c>
      <c r="DV57" s="367" t="str">
        <f ca="1">+IF(OFFSET('Hygiene Data'!$F$12,0,10*ROW('Hygiene Data'!F51))="","",OFFSET('Hygiene Data'!$F$12,0,10*ROW('Hygiene Data'!F51)))</f>
        <v/>
      </c>
      <c r="DW57" s="367" t="str">
        <f ca="1">+IF(OFFSET('Hygiene Data'!$F$13,0,10*ROW('Hygiene Data'!F51))="","",OFFSET('Hygiene Data'!$F$13,0,10*ROW('Hygiene Data'!F51)))</f>
        <v/>
      </c>
      <c r="DX57" s="367" t="str">
        <f ca="1">+IF(OFFSET('Hygiene Data'!$G$11,0,10*ROW('Hygiene Data'!G51))="","",OFFSET('Hygiene Data'!$G$11,0,10*ROW('Hygiene Data'!G51)))</f>
        <v/>
      </c>
      <c r="DY57" s="367" t="str">
        <f ca="1">+IF(OFFSET('Hygiene Data'!$G$12,0,10*ROW('Hygiene Data'!G51))="","",OFFSET('Hygiene Data'!$G$12,0,10*ROW('Hygiene Data'!G51)))</f>
        <v/>
      </c>
      <c r="DZ57" s="367" t="str">
        <f ca="1">+IF(OFFSET('Hygiene Data'!$G$13,0,10*ROW('Hygiene Data'!G51))="","",OFFSET('Hygiene Data'!$G$13,0,10*ROW('Hygiene Data'!G51)))</f>
        <v/>
      </c>
      <c r="EA57" s="367" t="str">
        <f ca="1">+IF(OFFSET('Hygiene Data'!$H$11,0,10*ROW('Hygiene Data'!H51))="","",OFFSET('Hygiene Data'!$H$11,0,10*ROW('Hygiene Data'!H51)))</f>
        <v/>
      </c>
      <c r="EB57" s="367" t="str">
        <f ca="1">+IF(OFFSET('Hygiene Data'!$H$12,0,10*ROW('Hygiene Data'!H51))="","",OFFSET('Hygiene Data'!$H$12,0,10*ROW('Hygiene Data'!H51)))</f>
        <v/>
      </c>
      <c r="EC57" s="367" t="str">
        <f ca="1">+IF(OFFSET('Hygiene Data'!$H$13,0,10*ROW('Hygiene Data'!H51))="","",OFFSET('Hygiene Data'!$H$13,0,10*ROW('Hygiene Data'!H51)))</f>
        <v/>
      </c>
      <c r="ED57" s="367" t="str">
        <f ca="1">+IF(OFFSET('Hygiene Data'!$I$11,0,10*ROW('Hygiene Data'!I51))="","",OFFSET('Hygiene Data'!$I$11,0,10*ROW('Hygiene Data'!I51)))</f>
        <v/>
      </c>
      <c r="EE57" s="367" t="str">
        <f ca="1">+IF(OFFSET('Hygiene Data'!$I$12,0,10*ROW('Hygiene Data'!I51))="","",OFFSET('Hygiene Data'!$I$12,0,10*ROW('Hygiene Data'!I51)))</f>
        <v/>
      </c>
      <c r="EF57" s="367" t="str">
        <f ca="1">+IF(OFFSET('Hygiene Data'!$I$13,0,10*ROW('Hygiene Data'!I51))="","",OFFSET('Hygiene Data'!$I$13,0,10*ROW('Hygiene Data'!I51)))</f>
        <v/>
      </c>
    </row>
    <row r="58" spans="1:136" x14ac:dyDescent="0.25">
      <c r="A58" s="476" t="str">
        <f ca="1">+IF(OFFSET('Water Data'!$B$2,0,10*ROW('Water Data'!E52))="","",OFFSET('Water Data'!$B$2,0,10*ROW('Water Data'!E52)))</f>
        <v/>
      </c>
      <c r="B58" s="476"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3" t="str">
        <f t="shared" ca="1" si="0"/>
        <v/>
      </c>
      <c r="D58" s="504"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4"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4"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4"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4"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4"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4"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4"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4"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4"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4"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4"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4"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4"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4"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4"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4"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4"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5"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5"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5"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5"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5"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5"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5"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5"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5"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5"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5"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5"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5"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5"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5"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5"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5"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5"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5"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5"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5"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5"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5"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5"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5"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5"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5"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5"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5"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5"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6"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2"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6"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6"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6"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6"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6"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6"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6"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6"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6"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6"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6"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6"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6"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6"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6"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6"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7" t="str">
        <f ca="1">+IF(OFFSET('Water Data'!$D$27,0,10*ROW('Water Data'!D52))="","",OFFSET('Water Data'!$D$27,0,10*ROW('Water Data'!D52)))</f>
        <v/>
      </c>
      <c r="BT58" s="367" t="str">
        <f ca="1">+IF(OFFSET('Water Data'!$D$28,0,10*ROW('Water Data'!D52))="","",OFFSET('Water Data'!$D$28,0,10*ROW('Water Data'!D52)))</f>
        <v/>
      </c>
      <c r="BU58" s="367" t="str">
        <f ca="1">+IF(OFFSET('Water Data'!$D$29,0,10*ROW('Water Data'!D52))="","",OFFSET('Water Data'!$D$29,0,10*ROW('Water Data'!D52)))</f>
        <v/>
      </c>
      <c r="BV58" s="367" t="str">
        <f ca="1">+IF(OFFSET('Water Data'!$E$27,0,10*ROW('Water Data'!E52))="","",OFFSET('Water Data'!$E$27,0,10*ROW('Water Data'!E52)))</f>
        <v/>
      </c>
      <c r="BW58" s="367" t="str">
        <f ca="1">+IF(OFFSET('Water Data'!$E$28,0,10*ROW('Water Data'!E52))="","",OFFSET('Water Data'!$E$28,0,10*ROW('Water Data'!E52)))</f>
        <v/>
      </c>
      <c r="BX58" s="367" t="str">
        <f ca="1">+IF(OFFSET('Water Data'!$E$29,0,10*ROW('Water Data'!E52))="","",OFFSET('Water Data'!$E$29,0,10*ROW('Water Data'!E52)))</f>
        <v/>
      </c>
      <c r="BY58" s="367" t="str">
        <f ca="1">+IF(OFFSET('Water Data'!$F$27,0,10*ROW('Water Data'!F52))="","",OFFSET('Water Data'!$F$27,0,10*ROW('Water Data'!F52)))</f>
        <v/>
      </c>
      <c r="BZ58" s="367" t="str">
        <f ca="1">+IF(OFFSET('Water Data'!$F$28,0,10*ROW('Water Data'!F52))="","",OFFSET('Water Data'!$F$28,0,10*ROW('Water Data'!F52)))</f>
        <v/>
      </c>
      <c r="CA58" s="367" t="str">
        <f ca="1">+IF(OFFSET('Water Data'!$F$29,0,10*ROW('Water Data'!F52))="","",OFFSET('Water Data'!$F$29,0,10*ROW('Water Data'!F52)))</f>
        <v/>
      </c>
      <c r="CB58" s="367" t="str">
        <f ca="1">+IF(OFFSET('Water Data'!$G$27,0,10*ROW('Water Data'!G52))="","",OFFSET('Water Data'!$G$27,0,10*ROW('Water Data'!G52)))</f>
        <v/>
      </c>
      <c r="CC58" s="367" t="str">
        <f ca="1">+IF(OFFSET('Water Data'!$G$28,0,10*ROW('Water Data'!G52))="","",OFFSET('Water Data'!$G$28,0,10*ROW('Water Data'!G52)))</f>
        <v/>
      </c>
      <c r="CD58" s="367" t="str">
        <f ca="1">+IF(OFFSET('Water Data'!$G$29,0,10*ROW('Water Data'!G52))="","",OFFSET('Water Data'!$G$29,0,10*ROW('Water Data'!G52)))</f>
        <v/>
      </c>
      <c r="CE58" s="367" t="str">
        <f ca="1">+IF(OFFSET('Water Data'!$H$27,0,10*ROW('Water Data'!H52))="","",OFFSET('Water Data'!$H$27,0,10*ROW('Water Data'!H52)))</f>
        <v/>
      </c>
      <c r="CF58" s="367" t="str">
        <f ca="1">+IF(OFFSET('Water Data'!$H$28,0,10*ROW('Water Data'!H52))="","",OFFSET('Water Data'!$H$28,0,10*ROW('Water Data'!H52)))</f>
        <v/>
      </c>
      <c r="CG58" s="367" t="str">
        <f ca="1">+IF(OFFSET('Water Data'!$H$29,0,10*ROW('Water Data'!H52))="","",OFFSET('Water Data'!$H$29,0,10*ROW('Water Data'!H52)))</f>
        <v/>
      </c>
      <c r="CH58" s="367" t="str">
        <f ca="1">+IF(OFFSET('Water Data'!$I$27,0,10*ROW('Water Data'!I52))="","",OFFSET('Water Data'!$I$27,0,10*ROW('Water Data'!I52)))</f>
        <v/>
      </c>
      <c r="CI58" s="367" t="str">
        <f ca="1">+IF(OFFSET('Water Data'!$I$28,0,10*ROW('Water Data'!I52))="","",OFFSET('Water Data'!$I$28,0,10*ROW('Water Data'!I52)))</f>
        <v/>
      </c>
      <c r="CJ58" s="367" t="str">
        <f ca="1">+IF(OFFSET('Water Data'!$I$29,0,10*ROW('Water Data'!I52))="","",OFFSET('Water Data'!$I$29,0,10*ROW('Water Data'!I52)))</f>
        <v/>
      </c>
      <c r="CK58" s="367" t="str">
        <f ca="1">+IF(OFFSET('Sanitation Data'!$D$28,0,10*ROW('Sanitation Data'!D52))="","",OFFSET('Sanitation Data'!$D$28,0,10*ROW('Sanitation Data'!D52)))</f>
        <v/>
      </c>
      <c r="CL58" s="367" t="str">
        <f ca="1">+IF(OFFSET('Sanitation Data'!$D$29,0,10*ROW('Sanitation Data'!D52))="","",OFFSET('Sanitation Data'!$D$29,0,10*ROW('Sanitation Data'!D52)))</f>
        <v/>
      </c>
      <c r="CM58" s="367" t="str">
        <f ca="1">+IF(OFFSET('Sanitation Data'!$D$30,0,10*ROW('Sanitation Data'!D52))="","",OFFSET('Sanitation Data'!$D$30,0,10*ROW('Sanitation Data'!D52)))</f>
        <v/>
      </c>
      <c r="CN58" s="367" t="str">
        <f ca="1">+IF(OFFSET('Sanitation Data'!$D$31,0,10*ROW('Sanitation Data'!D52))="","",OFFSET('Sanitation Data'!$D$31,0,10*ROW('Sanitation Data'!D52)))</f>
        <v/>
      </c>
      <c r="CO58" s="367" t="str">
        <f ca="1">+IF(OFFSET('Sanitation Data'!$D$32,0,10*ROW('Sanitation Data'!D52))="","",OFFSET('Sanitation Data'!$D$32,0,10*ROW('Sanitation Data'!D52)))</f>
        <v/>
      </c>
      <c r="CP58" s="367" t="str">
        <f ca="1">+IF(OFFSET('Sanitation Data'!$E$28,0,10*ROW('Sanitation Data'!E52))="","",OFFSET('Sanitation Data'!$E$28,0,10*ROW('Sanitation Data'!E52)))</f>
        <v/>
      </c>
      <c r="CQ58" s="367" t="str">
        <f ca="1">+IF(OFFSET('Sanitation Data'!$E$29,0,10*ROW('Sanitation Data'!E52))="","",OFFSET('Sanitation Data'!$E$29,0,10*ROW('Sanitation Data'!E52)))</f>
        <v/>
      </c>
      <c r="CR58" s="367" t="str">
        <f ca="1">+IF(OFFSET('Sanitation Data'!$E$30,0,10*ROW('Sanitation Data'!E52))="","",OFFSET('Sanitation Data'!$E$30,0,10*ROW('Sanitation Data'!E52)))</f>
        <v/>
      </c>
      <c r="CS58" s="367" t="str">
        <f ca="1">+IF(OFFSET('Sanitation Data'!$E$31,0,10*ROW('Sanitation Data'!E52))="","",OFFSET('Sanitation Data'!$E$31,0,10*ROW('Sanitation Data'!E52)))</f>
        <v/>
      </c>
      <c r="CT58" s="367" t="str">
        <f ca="1">+IF(OFFSET('Sanitation Data'!$E$32,0,10*ROW('Sanitation Data'!E52))="","",OFFSET('Sanitation Data'!$E$32,0,10*ROW('Sanitation Data'!E52)))</f>
        <v/>
      </c>
      <c r="CU58" s="367" t="str">
        <f ca="1">+IF(OFFSET('Sanitation Data'!$F$28,0,10*ROW('Sanitation Data'!F52))="","",OFFSET('Sanitation Data'!$F$28,0,10*ROW('Sanitation Data'!F52)))</f>
        <v/>
      </c>
      <c r="CV58" s="367" t="str">
        <f ca="1">+IF(OFFSET('Sanitation Data'!$F$29,0,10*ROW('Sanitation Data'!F52))="","",OFFSET('Sanitation Data'!$F$29,0,10*ROW('Sanitation Data'!F52)))</f>
        <v/>
      </c>
      <c r="CW58" s="367" t="str">
        <f ca="1">+IF(OFFSET('Sanitation Data'!$F$30,0,10*ROW('Sanitation Data'!F52))="","",OFFSET('Sanitation Data'!$F$30,0,10*ROW('Sanitation Data'!F52)))</f>
        <v/>
      </c>
      <c r="CX58" s="367" t="str">
        <f ca="1">+IF(OFFSET('Sanitation Data'!$F$31,0,10*ROW('Sanitation Data'!F52))="","",OFFSET('Sanitation Data'!$F$31,0,10*ROW('Sanitation Data'!F52)))</f>
        <v/>
      </c>
      <c r="CY58" s="367" t="str">
        <f ca="1">+IF(OFFSET('Sanitation Data'!$F$32,0,10*ROW('Sanitation Data'!F52))="","",OFFSET('Sanitation Data'!$F$32,0,10*ROW('Sanitation Data'!F52)))</f>
        <v/>
      </c>
      <c r="CZ58" s="367" t="str">
        <f ca="1">+IF(OFFSET('Sanitation Data'!$G$28,0,10*ROW('Sanitation Data'!G52))="","",OFFSET('Sanitation Data'!$G$28,0,10*ROW('Sanitation Data'!G52)))</f>
        <v/>
      </c>
      <c r="DA58" s="367" t="str">
        <f ca="1">+IF(OFFSET('Sanitation Data'!$G$29,0,10*ROW('Sanitation Data'!G52))="","",OFFSET('Sanitation Data'!$G$29,0,10*ROW('Sanitation Data'!G52)))</f>
        <v/>
      </c>
      <c r="DB58" s="367" t="str">
        <f ca="1">+IF(OFFSET('Sanitation Data'!$G$30,0,10*ROW('Sanitation Data'!G52))="","",OFFSET('Sanitation Data'!$G$30,0,10*ROW('Sanitation Data'!G52)))</f>
        <v/>
      </c>
      <c r="DC58" s="367" t="str">
        <f ca="1">+IF(OFFSET('Sanitation Data'!$G$31,0,10*ROW('Sanitation Data'!G52))="","",OFFSET('Sanitation Data'!$G$31,0,10*ROW('Sanitation Data'!G52)))</f>
        <v/>
      </c>
      <c r="DD58" s="367" t="str">
        <f ca="1">+IF(OFFSET('Sanitation Data'!$G$32,0,10*ROW('Sanitation Data'!G52))="","",OFFSET('Sanitation Data'!$G$32,0,10*ROW('Sanitation Data'!G52)))</f>
        <v/>
      </c>
      <c r="DE58" s="367" t="str">
        <f ca="1">+IF(OFFSET('Sanitation Data'!$H$28,0,10*ROW('Sanitation Data'!H52))="","",OFFSET('Sanitation Data'!$H$28,0,10*ROW('Sanitation Data'!H52)))</f>
        <v/>
      </c>
      <c r="DF58" s="367" t="str">
        <f ca="1">+IF(OFFSET('Sanitation Data'!$H$29,0,10*ROW('Sanitation Data'!H52))="","",OFFSET('Sanitation Data'!$H$29,0,10*ROW('Sanitation Data'!H52)))</f>
        <v/>
      </c>
      <c r="DG58" s="367" t="str">
        <f ca="1">+IF(OFFSET('Sanitation Data'!$H$30,0,10*ROW('Sanitation Data'!H52))="","",OFFSET('Sanitation Data'!$H$30,0,10*ROW('Sanitation Data'!H52)))</f>
        <v/>
      </c>
      <c r="DH58" s="367" t="str">
        <f ca="1">+IF(OFFSET('Sanitation Data'!$H$31,0,10*ROW('Sanitation Data'!H52))="","",OFFSET('Sanitation Data'!$H$31,0,10*ROW('Sanitation Data'!H52)))</f>
        <v/>
      </c>
      <c r="DI58" s="367" t="str">
        <f ca="1">+IF(OFFSET('Sanitation Data'!$H$32,0,10*ROW('Sanitation Data'!H52))="","",OFFSET('Sanitation Data'!$H$32,0,10*ROW('Sanitation Data'!H52)))</f>
        <v/>
      </c>
      <c r="DJ58" s="367" t="str">
        <f ca="1">+IF(OFFSET('Sanitation Data'!$I$28,0,10*ROW('Sanitation Data'!I52))="","",OFFSET('Sanitation Data'!$I$28,0,10*ROW('Sanitation Data'!I52)))</f>
        <v/>
      </c>
      <c r="DK58" s="367" t="str">
        <f ca="1">+IF(OFFSET('Sanitation Data'!$I$29,0,10*ROW('Sanitation Data'!I52))="","",OFFSET('Sanitation Data'!$I$29,0,10*ROW('Sanitation Data'!I52)))</f>
        <v/>
      </c>
      <c r="DL58" s="367" t="str">
        <f ca="1">+IF(OFFSET('Sanitation Data'!$I$30,0,10*ROW('Sanitation Data'!I52))="","",OFFSET('Sanitation Data'!$I$30,0,10*ROW('Sanitation Data'!I52)))</f>
        <v/>
      </c>
      <c r="DM58" s="367" t="str">
        <f ca="1">+IF(OFFSET('Sanitation Data'!$I$31,0,10*ROW('Sanitation Data'!I52))="","",OFFSET('Sanitation Data'!$I$31,0,10*ROW('Sanitation Data'!I52)))</f>
        <v/>
      </c>
      <c r="DN58" s="367" t="str">
        <f ca="1">+IF(OFFSET('Sanitation Data'!$I$32,0,10*ROW('Sanitation Data'!I52))="","",OFFSET('Sanitation Data'!$I$32,0,10*ROW('Sanitation Data'!I52)))</f>
        <v/>
      </c>
      <c r="DO58" s="367" t="str">
        <f ca="1">+IF(OFFSET('Hygiene Data'!$D$11,0,10*ROW('Hygiene Data'!D52))="","",OFFSET('Hygiene Data'!$D$11,0,10*ROW('Hygiene Data'!D52)))</f>
        <v/>
      </c>
      <c r="DP58" s="367" t="str">
        <f ca="1">+IF(OFFSET('Hygiene Data'!$D$12,0,10*ROW('Hygiene Data'!D52))="","",OFFSET('Hygiene Data'!$D$12,0,10*ROW('Hygiene Data'!D52)))</f>
        <v/>
      </c>
      <c r="DQ58" s="367" t="str">
        <f ca="1">+IF(OFFSET('Hygiene Data'!$D$13,0,10*ROW('Hygiene Data'!D52))="","",OFFSET('Hygiene Data'!$D$13,0,10*ROW('Hygiene Data'!D52)))</f>
        <v/>
      </c>
      <c r="DR58" s="367" t="str">
        <f ca="1">+IF(OFFSET('Hygiene Data'!$E$11,0,10*ROW('Hygiene Data'!E52))="","",OFFSET('Hygiene Data'!$E$11,0,10*ROW('Hygiene Data'!E52)))</f>
        <v/>
      </c>
      <c r="DS58" s="367" t="str">
        <f ca="1">+IF(OFFSET('Hygiene Data'!$E$12,0,10*ROW('Hygiene Data'!E52))="","",OFFSET('Hygiene Data'!$E$12,0,10*ROW('Hygiene Data'!E52)))</f>
        <v/>
      </c>
      <c r="DT58" s="367" t="str">
        <f ca="1">+IF(OFFSET('Hygiene Data'!$E$13,0,10*ROW('Hygiene Data'!E52))="","",OFFSET('Hygiene Data'!$E$13,0,10*ROW('Hygiene Data'!E52)))</f>
        <v/>
      </c>
      <c r="DU58" s="367" t="str">
        <f ca="1">+IF(OFFSET('Hygiene Data'!$F$11,0,10*ROW('Hygiene Data'!F52))="","",OFFSET('Hygiene Data'!$F$11,0,10*ROW('Hygiene Data'!F52)))</f>
        <v/>
      </c>
      <c r="DV58" s="367" t="str">
        <f ca="1">+IF(OFFSET('Hygiene Data'!$F$12,0,10*ROW('Hygiene Data'!F52))="","",OFFSET('Hygiene Data'!$F$12,0,10*ROW('Hygiene Data'!F52)))</f>
        <v/>
      </c>
      <c r="DW58" s="367" t="str">
        <f ca="1">+IF(OFFSET('Hygiene Data'!$F$13,0,10*ROW('Hygiene Data'!F52))="","",OFFSET('Hygiene Data'!$F$13,0,10*ROW('Hygiene Data'!F52)))</f>
        <v/>
      </c>
      <c r="DX58" s="367" t="str">
        <f ca="1">+IF(OFFSET('Hygiene Data'!$G$11,0,10*ROW('Hygiene Data'!G52))="","",OFFSET('Hygiene Data'!$G$11,0,10*ROW('Hygiene Data'!G52)))</f>
        <v/>
      </c>
      <c r="DY58" s="367" t="str">
        <f ca="1">+IF(OFFSET('Hygiene Data'!$G$12,0,10*ROW('Hygiene Data'!G52))="","",OFFSET('Hygiene Data'!$G$12,0,10*ROW('Hygiene Data'!G52)))</f>
        <v/>
      </c>
      <c r="DZ58" s="367" t="str">
        <f ca="1">+IF(OFFSET('Hygiene Data'!$G$13,0,10*ROW('Hygiene Data'!G52))="","",OFFSET('Hygiene Data'!$G$13,0,10*ROW('Hygiene Data'!G52)))</f>
        <v/>
      </c>
      <c r="EA58" s="367" t="str">
        <f ca="1">+IF(OFFSET('Hygiene Data'!$H$11,0,10*ROW('Hygiene Data'!H52))="","",OFFSET('Hygiene Data'!$H$11,0,10*ROW('Hygiene Data'!H52)))</f>
        <v/>
      </c>
      <c r="EB58" s="367" t="str">
        <f ca="1">+IF(OFFSET('Hygiene Data'!$H$12,0,10*ROW('Hygiene Data'!H52))="","",OFFSET('Hygiene Data'!$H$12,0,10*ROW('Hygiene Data'!H52)))</f>
        <v/>
      </c>
      <c r="EC58" s="367" t="str">
        <f ca="1">+IF(OFFSET('Hygiene Data'!$H$13,0,10*ROW('Hygiene Data'!H52))="","",OFFSET('Hygiene Data'!$H$13,0,10*ROW('Hygiene Data'!H52)))</f>
        <v/>
      </c>
      <c r="ED58" s="367" t="str">
        <f ca="1">+IF(OFFSET('Hygiene Data'!$I$11,0,10*ROW('Hygiene Data'!I52))="","",OFFSET('Hygiene Data'!$I$11,0,10*ROW('Hygiene Data'!I52)))</f>
        <v/>
      </c>
      <c r="EE58" s="367" t="str">
        <f ca="1">+IF(OFFSET('Hygiene Data'!$I$12,0,10*ROW('Hygiene Data'!I52))="","",OFFSET('Hygiene Data'!$I$12,0,10*ROW('Hygiene Data'!I52)))</f>
        <v/>
      </c>
      <c r="EF58" s="367" t="str">
        <f ca="1">+IF(OFFSET('Hygiene Data'!$I$13,0,10*ROW('Hygiene Data'!I52))="","",OFFSET('Hygiene Data'!$I$13,0,10*ROW('Hygiene Data'!I52)))</f>
        <v/>
      </c>
    </row>
    <row r="59" spans="1:136" x14ac:dyDescent="0.25">
      <c r="A59" s="476" t="str">
        <f ca="1">+IF(OFFSET('Water Data'!$B$2,0,10*ROW('Water Data'!E53))="","",OFFSET('Water Data'!$B$2,0,10*ROW('Water Data'!E53)))</f>
        <v/>
      </c>
      <c r="B59" s="476"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3" t="str">
        <f t="shared" ca="1" si="0"/>
        <v/>
      </c>
      <c r="D59" s="504"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4"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4"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4"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4"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4"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4"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4"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4"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4"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4"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4"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4"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4"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4"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4"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4"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4"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5"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5"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5"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5"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5"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5"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5"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5"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5"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5"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5"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5"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5"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5"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5"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5"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5"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5"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5"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5"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5"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5"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5"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5"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5"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5"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5"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5"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5"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5"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6"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2"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6"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6"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6"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6"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6"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6"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6"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6"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6"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6"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6"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6"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6"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6"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6"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6"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7" t="str">
        <f ca="1">+IF(OFFSET('Water Data'!$D$27,0,10*ROW('Water Data'!D53))="","",OFFSET('Water Data'!$D$27,0,10*ROW('Water Data'!D53)))</f>
        <v/>
      </c>
      <c r="BT59" s="367" t="str">
        <f ca="1">+IF(OFFSET('Water Data'!$D$28,0,10*ROW('Water Data'!D53))="","",OFFSET('Water Data'!$D$28,0,10*ROW('Water Data'!D53)))</f>
        <v/>
      </c>
      <c r="BU59" s="367" t="str">
        <f ca="1">+IF(OFFSET('Water Data'!$D$29,0,10*ROW('Water Data'!D53))="","",OFFSET('Water Data'!$D$29,0,10*ROW('Water Data'!D53)))</f>
        <v/>
      </c>
      <c r="BV59" s="367" t="str">
        <f ca="1">+IF(OFFSET('Water Data'!$E$27,0,10*ROW('Water Data'!E53))="","",OFFSET('Water Data'!$E$27,0,10*ROW('Water Data'!E53)))</f>
        <v/>
      </c>
      <c r="BW59" s="367" t="str">
        <f ca="1">+IF(OFFSET('Water Data'!$E$28,0,10*ROW('Water Data'!E53))="","",OFFSET('Water Data'!$E$28,0,10*ROW('Water Data'!E53)))</f>
        <v/>
      </c>
      <c r="BX59" s="367" t="str">
        <f ca="1">+IF(OFFSET('Water Data'!$E$29,0,10*ROW('Water Data'!E53))="","",OFFSET('Water Data'!$E$29,0,10*ROW('Water Data'!E53)))</f>
        <v/>
      </c>
      <c r="BY59" s="367" t="str">
        <f ca="1">+IF(OFFSET('Water Data'!$F$27,0,10*ROW('Water Data'!F53))="","",OFFSET('Water Data'!$F$27,0,10*ROW('Water Data'!F53)))</f>
        <v/>
      </c>
      <c r="BZ59" s="367" t="str">
        <f ca="1">+IF(OFFSET('Water Data'!$F$28,0,10*ROW('Water Data'!F53))="","",OFFSET('Water Data'!$F$28,0,10*ROW('Water Data'!F53)))</f>
        <v/>
      </c>
      <c r="CA59" s="367" t="str">
        <f ca="1">+IF(OFFSET('Water Data'!$F$29,0,10*ROW('Water Data'!F53))="","",OFFSET('Water Data'!$F$29,0,10*ROW('Water Data'!F53)))</f>
        <v/>
      </c>
      <c r="CB59" s="367" t="str">
        <f ca="1">+IF(OFFSET('Water Data'!$G$27,0,10*ROW('Water Data'!G53))="","",OFFSET('Water Data'!$G$27,0,10*ROW('Water Data'!G53)))</f>
        <v/>
      </c>
      <c r="CC59" s="367" t="str">
        <f ca="1">+IF(OFFSET('Water Data'!$G$28,0,10*ROW('Water Data'!G53))="","",OFFSET('Water Data'!$G$28,0,10*ROW('Water Data'!G53)))</f>
        <v/>
      </c>
      <c r="CD59" s="367" t="str">
        <f ca="1">+IF(OFFSET('Water Data'!$G$29,0,10*ROW('Water Data'!G53))="","",OFFSET('Water Data'!$G$29,0,10*ROW('Water Data'!G53)))</f>
        <v/>
      </c>
      <c r="CE59" s="367" t="str">
        <f ca="1">+IF(OFFSET('Water Data'!$H$27,0,10*ROW('Water Data'!H53))="","",OFFSET('Water Data'!$H$27,0,10*ROW('Water Data'!H53)))</f>
        <v/>
      </c>
      <c r="CF59" s="367" t="str">
        <f ca="1">+IF(OFFSET('Water Data'!$H$28,0,10*ROW('Water Data'!H53))="","",OFFSET('Water Data'!$H$28,0,10*ROW('Water Data'!H53)))</f>
        <v/>
      </c>
      <c r="CG59" s="367" t="str">
        <f ca="1">+IF(OFFSET('Water Data'!$H$29,0,10*ROW('Water Data'!H53))="","",OFFSET('Water Data'!$H$29,0,10*ROW('Water Data'!H53)))</f>
        <v/>
      </c>
      <c r="CH59" s="367" t="str">
        <f ca="1">+IF(OFFSET('Water Data'!$I$27,0,10*ROW('Water Data'!I53))="","",OFFSET('Water Data'!$I$27,0,10*ROW('Water Data'!I53)))</f>
        <v/>
      </c>
      <c r="CI59" s="367" t="str">
        <f ca="1">+IF(OFFSET('Water Data'!$I$28,0,10*ROW('Water Data'!I53))="","",OFFSET('Water Data'!$I$28,0,10*ROW('Water Data'!I53)))</f>
        <v/>
      </c>
      <c r="CJ59" s="367" t="str">
        <f ca="1">+IF(OFFSET('Water Data'!$I$29,0,10*ROW('Water Data'!I53))="","",OFFSET('Water Data'!$I$29,0,10*ROW('Water Data'!I53)))</f>
        <v/>
      </c>
      <c r="CK59" s="367" t="str">
        <f ca="1">+IF(OFFSET('Sanitation Data'!$D$28,0,10*ROW('Sanitation Data'!D53))="","",OFFSET('Sanitation Data'!$D$28,0,10*ROW('Sanitation Data'!D53)))</f>
        <v/>
      </c>
      <c r="CL59" s="367" t="str">
        <f ca="1">+IF(OFFSET('Sanitation Data'!$D$29,0,10*ROW('Sanitation Data'!D53))="","",OFFSET('Sanitation Data'!$D$29,0,10*ROW('Sanitation Data'!D53)))</f>
        <v/>
      </c>
      <c r="CM59" s="367" t="str">
        <f ca="1">+IF(OFFSET('Sanitation Data'!$D$30,0,10*ROW('Sanitation Data'!D53))="","",OFFSET('Sanitation Data'!$D$30,0,10*ROW('Sanitation Data'!D53)))</f>
        <v/>
      </c>
      <c r="CN59" s="367" t="str">
        <f ca="1">+IF(OFFSET('Sanitation Data'!$D$31,0,10*ROW('Sanitation Data'!D53))="","",OFFSET('Sanitation Data'!$D$31,0,10*ROW('Sanitation Data'!D53)))</f>
        <v/>
      </c>
      <c r="CO59" s="367" t="str">
        <f ca="1">+IF(OFFSET('Sanitation Data'!$D$32,0,10*ROW('Sanitation Data'!D53))="","",OFFSET('Sanitation Data'!$D$32,0,10*ROW('Sanitation Data'!D53)))</f>
        <v/>
      </c>
      <c r="CP59" s="367" t="str">
        <f ca="1">+IF(OFFSET('Sanitation Data'!$E$28,0,10*ROW('Sanitation Data'!E53))="","",OFFSET('Sanitation Data'!$E$28,0,10*ROW('Sanitation Data'!E53)))</f>
        <v/>
      </c>
      <c r="CQ59" s="367" t="str">
        <f ca="1">+IF(OFFSET('Sanitation Data'!$E$29,0,10*ROW('Sanitation Data'!E53))="","",OFFSET('Sanitation Data'!$E$29,0,10*ROW('Sanitation Data'!E53)))</f>
        <v/>
      </c>
      <c r="CR59" s="367" t="str">
        <f ca="1">+IF(OFFSET('Sanitation Data'!$E$30,0,10*ROW('Sanitation Data'!E53))="","",OFFSET('Sanitation Data'!$E$30,0,10*ROW('Sanitation Data'!E53)))</f>
        <v/>
      </c>
      <c r="CS59" s="367" t="str">
        <f ca="1">+IF(OFFSET('Sanitation Data'!$E$31,0,10*ROW('Sanitation Data'!E53))="","",OFFSET('Sanitation Data'!$E$31,0,10*ROW('Sanitation Data'!E53)))</f>
        <v/>
      </c>
      <c r="CT59" s="367" t="str">
        <f ca="1">+IF(OFFSET('Sanitation Data'!$E$32,0,10*ROW('Sanitation Data'!E53))="","",OFFSET('Sanitation Data'!$E$32,0,10*ROW('Sanitation Data'!E53)))</f>
        <v/>
      </c>
      <c r="CU59" s="367" t="str">
        <f ca="1">+IF(OFFSET('Sanitation Data'!$F$28,0,10*ROW('Sanitation Data'!F53))="","",OFFSET('Sanitation Data'!$F$28,0,10*ROW('Sanitation Data'!F53)))</f>
        <v/>
      </c>
      <c r="CV59" s="367" t="str">
        <f ca="1">+IF(OFFSET('Sanitation Data'!$F$29,0,10*ROW('Sanitation Data'!F53))="","",OFFSET('Sanitation Data'!$F$29,0,10*ROW('Sanitation Data'!F53)))</f>
        <v/>
      </c>
      <c r="CW59" s="367" t="str">
        <f ca="1">+IF(OFFSET('Sanitation Data'!$F$30,0,10*ROW('Sanitation Data'!F53))="","",OFFSET('Sanitation Data'!$F$30,0,10*ROW('Sanitation Data'!F53)))</f>
        <v/>
      </c>
      <c r="CX59" s="367" t="str">
        <f ca="1">+IF(OFFSET('Sanitation Data'!$F$31,0,10*ROW('Sanitation Data'!F53))="","",OFFSET('Sanitation Data'!$F$31,0,10*ROW('Sanitation Data'!F53)))</f>
        <v/>
      </c>
      <c r="CY59" s="367" t="str">
        <f ca="1">+IF(OFFSET('Sanitation Data'!$F$32,0,10*ROW('Sanitation Data'!F53))="","",OFFSET('Sanitation Data'!$F$32,0,10*ROW('Sanitation Data'!F53)))</f>
        <v/>
      </c>
      <c r="CZ59" s="367" t="str">
        <f ca="1">+IF(OFFSET('Sanitation Data'!$G$28,0,10*ROW('Sanitation Data'!G53))="","",OFFSET('Sanitation Data'!$G$28,0,10*ROW('Sanitation Data'!G53)))</f>
        <v/>
      </c>
      <c r="DA59" s="367" t="str">
        <f ca="1">+IF(OFFSET('Sanitation Data'!$G$29,0,10*ROW('Sanitation Data'!G53))="","",OFFSET('Sanitation Data'!$G$29,0,10*ROW('Sanitation Data'!G53)))</f>
        <v/>
      </c>
      <c r="DB59" s="367" t="str">
        <f ca="1">+IF(OFFSET('Sanitation Data'!$G$30,0,10*ROW('Sanitation Data'!G53))="","",OFFSET('Sanitation Data'!$G$30,0,10*ROW('Sanitation Data'!G53)))</f>
        <v/>
      </c>
      <c r="DC59" s="367" t="str">
        <f ca="1">+IF(OFFSET('Sanitation Data'!$G$31,0,10*ROW('Sanitation Data'!G53))="","",OFFSET('Sanitation Data'!$G$31,0,10*ROW('Sanitation Data'!G53)))</f>
        <v/>
      </c>
      <c r="DD59" s="367" t="str">
        <f ca="1">+IF(OFFSET('Sanitation Data'!$G$32,0,10*ROW('Sanitation Data'!G53))="","",OFFSET('Sanitation Data'!$G$32,0,10*ROW('Sanitation Data'!G53)))</f>
        <v/>
      </c>
      <c r="DE59" s="367" t="str">
        <f ca="1">+IF(OFFSET('Sanitation Data'!$H$28,0,10*ROW('Sanitation Data'!H53))="","",OFFSET('Sanitation Data'!$H$28,0,10*ROW('Sanitation Data'!H53)))</f>
        <v/>
      </c>
      <c r="DF59" s="367" t="str">
        <f ca="1">+IF(OFFSET('Sanitation Data'!$H$29,0,10*ROW('Sanitation Data'!H53))="","",OFFSET('Sanitation Data'!$H$29,0,10*ROW('Sanitation Data'!H53)))</f>
        <v/>
      </c>
      <c r="DG59" s="367" t="str">
        <f ca="1">+IF(OFFSET('Sanitation Data'!$H$30,0,10*ROW('Sanitation Data'!H53))="","",OFFSET('Sanitation Data'!$H$30,0,10*ROW('Sanitation Data'!H53)))</f>
        <v/>
      </c>
      <c r="DH59" s="367" t="str">
        <f ca="1">+IF(OFFSET('Sanitation Data'!$H$31,0,10*ROW('Sanitation Data'!H53))="","",OFFSET('Sanitation Data'!$H$31,0,10*ROW('Sanitation Data'!H53)))</f>
        <v/>
      </c>
      <c r="DI59" s="367" t="str">
        <f ca="1">+IF(OFFSET('Sanitation Data'!$H$32,0,10*ROW('Sanitation Data'!H53))="","",OFFSET('Sanitation Data'!$H$32,0,10*ROW('Sanitation Data'!H53)))</f>
        <v/>
      </c>
      <c r="DJ59" s="367" t="str">
        <f ca="1">+IF(OFFSET('Sanitation Data'!$I$28,0,10*ROW('Sanitation Data'!I53))="","",OFFSET('Sanitation Data'!$I$28,0,10*ROW('Sanitation Data'!I53)))</f>
        <v/>
      </c>
      <c r="DK59" s="367" t="str">
        <f ca="1">+IF(OFFSET('Sanitation Data'!$I$29,0,10*ROW('Sanitation Data'!I53))="","",OFFSET('Sanitation Data'!$I$29,0,10*ROW('Sanitation Data'!I53)))</f>
        <v/>
      </c>
      <c r="DL59" s="367" t="str">
        <f ca="1">+IF(OFFSET('Sanitation Data'!$I$30,0,10*ROW('Sanitation Data'!I53))="","",OFFSET('Sanitation Data'!$I$30,0,10*ROW('Sanitation Data'!I53)))</f>
        <v/>
      </c>
      <c r="DM59" s="367" t="str">
        <f ca="1">+IF(OFFSET('Sanitation Data'!$I$31,0,10*ROW('Sanitation Data'!I53))="","",OFFSET('Sanitation Data'!$I$31,0,10*ROW('Sanitation Data'!I53)))</f>
        <v/>
      </c>
      <c r="DN59" s="367" t="str">
        <f ca="1">+IF(OFFSET('Sanitation Data'!$I$32,0,10*ROW('Sanitation Data'!I53))="","",OFFSET('Sanitation Data'!$I$32,0,10*ROW('Sanitation Data'!I53)))</f>
        <v/>
      </c>
      <c r="DO59" s="367" t="str">
        <f ca="1">+IF(OFFSET('Hygiene Data'!$D$11,0,10*ROW('Hygiene Data'!D53))="","",OFFSET('Hygiene Data'!$D$11,0,10*ROW('Hygiene Data'!D53)))</f>
        <v/>
      </c>
      <c r="DP59" s="367" t="str">
        <f ca="1">+IF(OFFSET('Hygiene Data'!$D$12,0,10*ROW('Hygiene Data'!D53))="","",OFFSET('Hygiene Data'!$D$12,0,10*ROW('Hygiene Data'!D53)))</f>
        <v/>
      </c>
      <c r="DQ59" s="367" t="str">
        <f ca="1">+IF(OFFSET('Hygiene Data'!$D$13,0,10*ROW('Hygiene Data'!D53))="","",OFFSET('Hygiene Data'!$D$13,0,10*ROW('Hygiene Data'!D53)))</f>
        <v/>
      </c>
      <c r="DR59" s="367" t="str">
        <f ca="1">+IF(OFFSET('Hygiene Data'!$E$11,0,10*ROW('Hygiene Data'!E53))="","",OFFSET('Hygiene Data'!$E$11,0,10*ROW('Hygiene Data'!E53)))</f>
        <v/>
      </c>
      <c r="DS59" s="367" t="str">
        <f ca="1">+IF(OFFSET('Hygiene Data'!$E$12,0,10*ROW('Hygiene Data'!E53))="","",OFFSET('Hygiene Data'!$E$12,0,10*ROW('Hygiene Data'!E53)))</f>
        <v/>
      </c>
      <c r="DT59" s="367" t="str">
        <f ca="1">+IF(OFFSET('Hygiene Data'!$E$13,0,10*ROW('Hygiene Data'!E53))="","",OFFSET('Hygiene Data'!$E$13,0,10*ROW('Hygiene Data'!E53)))</f>
        <v/>
      </c>
      <c r="DU59" s="367" t="str">
        <f ca="1">+IF(OFFSET('Hygiene Data'!$F$11,0,10*ROW('Hygiene Data'!F53))="","",OFFSET('Hygiene Data'!$F$11,0,10*ROW('Hygiene Data'!F53)))</f>
        <v/>
      </c>
      <c r="DV59" s="367" t="str">
        <f ca="1">+IF(OFFSET('Hygiene Data'!$F$12,0,10*ROW('Hygiene Data'!F53))="","",OFFSET('Hygiene Data'!$F$12,0,10*ROW('Hygiene Data'!F53)))</f>
        <v/>
      </c>
      <c r="DW59" s="367" t="str">
        <f ca="1">+IF(OFFSET('Hygiene Data'!$F$13,0,10*ROW('Hygiene Data'!F53))="","",OFFSET('Hygiene Data'!$F$13,0,10*ROW('Hygiene Data'!F53)))</f>
        <v/>
      </c>
      <c r="DX59" s="367" t="str">
        <f ca="1">+IF(OFFSET('Hygiene Data'!$G$11,0,10*ROW('Hygiene Data'!G53))="","",OFFSET('Hygiene Data'!$G$11,0,10*ROW('Hygiene Data'!G53)))</f>
        <v/>
      </c>
      <c r="DY59" s="367" t="str">
        <f ca="1">+IF(OFFSET('Hygiene Data'!$G$12,0,10*ROW('Hygiene Data'!G53))="","",OFFSET('Hygiene Data'!$G$12,0,10*ROW('Hygiene Data'!G53)))</f>
        <v/>
      </c>
      <c r="DZ59" s="367" t="str">
        <f ca="1">+IF(OFFSET('Hygiene Data'!$G$13,0,10*ROW('Hygiene Data'!G53))="","",OFFSET('Hygiene Data'!$G$13,0,10*ROW('Hygiene Data'!G53)))</f>
        <v/>
      </c>
      <c r="EA59" s="367" t="str">
        <f ca="1">+IF(OFFSET('Hygiene Data'!$H$11,0,10*ROW('Hygiene Data'!H53))="","",OFFSET('Hygiene Data'!$H$11,0,10*ROW('Hygiene Data'!H53)))</f>
        <v/>
      </c>
      <c r="EB59" s="367" t="str">
        <f ca="1">+IF(OFFSET('Hygiene Data'!$H$12,0,10*ROW('Hygiene Data'!H53))="","",OFFSET('Hygiene Data'!$H$12,0,10*ROW('Hygiene Data'!H53)))</f>
        <v/>
      </c>
      <c r="EC59" s="367" t="str">
        <f ca="1">+IF(OFFSET('Hygiene Data'!$H$13,0,10*ROW('Hygiene Data'!H53))="","",OFFSET('Hygiene Data'!$H$13,0,10*ROW('Hygiene Data'!H53)))</f>
        <v/>
      </c>
      <c r="ED59" s="367" t="str">
        <f ca="1">+IF(OFFSET('Hygiene Data'!$I$11,0,10*ROW('Hygiene Data'!I53))="","",OFFSET('Hygiene Data'!$I$11,0,10*ROW('Hygiene Data'!I53)))</f>
        <v/>
      </c>
      <c r="EE59" s="367" t="str">
        <f ca="1">+IF(OFFSET('Hygiene Data'!$I$12,0,10*ROW('Hygiene Data'!I53))="","",OFFSET('Hygiene Data'!$I$12,0,10*ROW('Hygiene Data'!I53)))</f>
        <v/>
      </c>
      <c r="EF59" s="367" t="str">
        <f ca="1">+IF(OFFSET('Hygiene Data'!$I$13,0,10*ROW('Hygiene Data'!I53))="","",OFFSET('Hygiene Data'!$I$13,0,10*ROW('Hygiene Data'!I53)))</f>
        <v/>
      </c>
    </row>
    <row r="60" spans="1:136" x14ac:dyDescent="0.25">
      <c r="A60" s="476" t="str">
        <f ca="1">+IF(OFFSET('Water Data'!$B$2,0,10*ROW('Water Data'!E54))="","",OFFSET('Water Data'!$B$2,0,10*ROW('Water Data'!E54)))</f>
        <v/>
      </c>
      <c r="B60" s="476"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3" t="str">
        <f t="shared" ca="1" si="0"/>
        <v/>
      </c>
      <c r="D60" s="504"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4"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4"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4"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4"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4"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4"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4"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4"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4"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4"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4"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4"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4"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4"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4"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4"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4"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5"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5"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5"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5"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5"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5"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5"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5"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5"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5"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5"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5"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5"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5"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5"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5"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5"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5"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5"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5"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5"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5"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5"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5"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5"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5"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5"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5"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5"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5"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6"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2"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6"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6"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6"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6"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6"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6"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6"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6"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6"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6"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6"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6"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6"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6"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6"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6"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7" t="str">
        <f ca="1">+IF(OFFSET('Water Data'!$D$27,0,10*ROW('Water Data'!D54))="","",OFFSET('Water Data'!$D$27,0,10*ROW('Water Data'!D54)))</f>
        <v/>
      </c>
      <c r="BT60" s="367" t="str">
        <f ca="1">+IF(OFFSET('Water Data'!$D$28,0,10*ROW('Water Data'!D54))="","",OFFSET('Water Data'!$D$28,0,10*ROW('Water Data'!D54)))</f>
        <v/>
      </c>
      <c r="BU60" s="367" t="str">
        <f ca="1">+IF(OFFSET('Water Data'!$D$29,0,10*ROW('Water Data'!D54))="","",OFFSET('Water Data'!$D$29,0,10*ROW('Water Data'!D54)))</f>
        <v/>
      </c>
      <c r="BV60" s="367" t="str">
        <f ca="1">+IF(OFFSET('Water Data'!$E$27,0,10*ROW('Water Data'!E54))="","",OFFSET('Water Data'!$E$27,0,10*ROW('Water Data'!E54)))</f>
        <v/>
      </c>
      <c r="BW60" s="367" t="str">
        <f ca="1">+IF(OFFSET('Water Data'!$E$28,0,10*ROW('Water Data'!E54))="","",OFFSET('Water Data'!$E$28,0,10*ROW('Water Data'!E54)))</f>
        <v/>
      </c>
      <c r="BX60" s="367" t="str">
        <f ca="1">+IF(OFFSET('Water Data'!$E$29,0,10*ROW('Water Data'!E54))="","",OFFSET('Water Data'!$E$29,0,10*ROW('Water Data'!E54)))</f>
        <v/>
      </c>
      <c r="BY60" s="367" t="str">
        <f ca="1">+IF(OFFSET('Water Data'!$F$27,0,10*ROW('Water Data'!F54))="","",OFFSET('Water Data'!$F$27,0,10*ROW('Water Data'!F54)))</f>
        <v/>
      </c>
      <c r="BZ60" s="367" t="str">
        <f ca="1">+IF(OFFSET('Water Data'!$F$28,0,10*ROW('Water Data'!F54))="","",OFFSET('Water Data'!$F$28,0,10*ROW('Water Data'!F54)))</f>
        <v/>
      </c>
      <c r="CA60" s="367" t="str">
        <f ca="1">+IF(OFFSET('Water Data'!$F$29,0,10*ROW('Water Data'!F54))="","",OFFSET('Water Data'!$F$29,0,10*ROW('Water Data'!F54)))</f>
        <v/>
      </c>
      <c r="CB60" s="367" t="str">
        <f ca="1">+IF(OFFSET('Water Data'!$G$27,0,10*ROW('Water Data'!G54))="","",OFFSET('Water Data'!$G$27,0,10*ROW('Water Data'!G54)))</f>
        <v/>
      </c>
      <c r="CC60" s="367" t="str">
        <f ca="1">+IF(OFFSET('Water Data'!$G$28,0,10*ROW('Water Data'!G54))="","",OFFSET('Water Data'!$G$28,0,10*ROW('Water Data'!G54)))</f>
        <v/>
      </c>
      <c r="CD60" s="367" t="str">
        <f ca="1">+IF(OFFSET('Water Data'!$G$29,0,10*ROW('Water Data'!G54))="","",OFFSET('Water Data'!$G$29,0,10*ROW('Water Data'!G54)))</f>
        <v/>
      </c>
      <c r="CE60" s="367" t="str">
        <f ca="1">+IF(OFFSET('Water Data'!$H$27,0,10*ROW('Water Data'!H54))="","",OFFSET('Water Data'!$H$27,0,10*ROW('Water Data'!H54)))</f>
        <v/>
      </c>
      <c r="CF60" s="367" t="str">
        <f ca="1">+IF(OFFSET('Water Data'!$H$28,0,10*ROW('Water Data'!H54))="","",OFFSET('Water Data'!$H$28,0,10*ROW('Water Data'!H54)))</f>
        <v/>
      </c>
      <c r="CG60" s="367" t="str">
        <f ca="1">+IF(OFFSET('Water Data'!$H$29,0,10*ROW('Water Data'!H54))="","",OFFSET('Water Data'!$H$29,0,10*ROW('Water Data'!H54)))</f>
        <v/>
      </c>
      <c r="CH60" s="367" t="str">
        <f ca="1">+IF(OFFSET('Water Data'!$I$27,0,10*ROW('Water Data'!I54))="","",OFFSET('Water Data'!$I$27,0,10*ROW('Water Data'!I54)))</f>
        <v/>
      </c>
      <c r="CI60" s="367" t="str">
        <f ca="1">+IF(OFFSET('Water Data'!$I$28,0,10*ROW('Water Data'!I54))="","",OFFSET('Water Data'!$I$28,0,10*ROW('Water Data'!I54)))</f>
        <v/>
      </c>
      <c r="CJ60" s="367" t="str">
        <f ca="1">+IF(OFFSET('Water Data'!$I$29,0,10*ROW('Water Data'!I54))="","",OFFSET('Water Data'!$I$29,0,10*ROW('Water Data'!I54)))</f>
        <v/>
      </c>
      <c r="CK60" s="367" t="str">
        <f ca="1">+IF(OFFSET('Sanitation Data'!$D$28,0,10*ROW('Sanitation Data'!D54))="","",OFFSET('Sanitation Data'!$D$28,0,10*ROW('Sanitation Data'!D54)))</f>
        <v/>
      </c>
      <c r="CL60" s="367" t="str">
        <f ca="1">+IF(OFFSET('Sanitation Data'!$D$29,0,10*ROW('Sanitation Data'!D54))="","",OFFSET('Sanitation Data'!$D$29,0,10*ROW('Sanitation Data'!D54)))</f>
        <v/>
      </c>
      <c r="CM60" s="367" t="str">
        <f ca="1">+IF(OFFSET('Sanitation Data'!$D$30,0,10*ROW('Sanitation Data'!D54))="","",OFFSET('Sanitation Data'!$D$30,0,10*ROW('Sanitation Data'!D54)))</f>
        <v/>
      </c>
      <c r="CN60" s="367" t="str">
        <f ca="1">+IF(OFFSET('Sanitation Data'!$D$31,0,10*ROW('Sanitation Data'!D54))="","",OFFSET('Sanitation Data'!$D$31,0,10*ROW('Sanitation Data'!D54)))</f>
        <v/>
      </c>
      <c r="CO60" s="367" t="str">
        <f ca="1">+IF(OFFSET('Sanitation Data'!$D$32,0,10*ROW('Sanitation Data'!D54))="","",OFFSET('Sanitation Data'!$D$32,0,10*ROW('Sanitation Data'!D54)))</f>
        <v/>
      </c>
      <c r="CP60" s="367" t="str">
        <f ca="1">+IF(OFFSET('Sanitation Data'!$E$28,0,10*ROW('Sanitation Data'!E54))="","",OFFSET('Sanitation Data'!$E$28,0,10*ROW('Sanitation Data'!E54)))</f>
        <v/>
      </c>
      <c r="CQ60" s="367" t="str">
        <f ca="1">+IF(OFFSET('Sanitation Data'!$E$29,0,10*ROW('Sanitation Data'!E54))="","",OFFSET('Sanitation Data'!$E$29,0,10*ROW('Sanitation Data'!E54)))</f>
        <v/>
      </c>
      <c r="CR60" s="367" t="str">
        <f ca="1">+IF(OFFSET('Sanitation Data'!$E$30,0,10*ROW('Sanitation Data'!E54))="","",OFFSET('Sanitation Data'!$E$30,0,10*ROW('Sanitation Data'!E54)))</f>
        <v/>
      </c>
      <c r="CS60" s="367" t="str">
        <f ca="1">+IF(OFFSET('Sanitation Data'!$E$31,0,10*ROW('Sanitation Data'!E54))="","",OFFSET('Sanitation Data'!$E$31,0,10*ROW('Sanitation Data'!E54)))</f>
        <v/>
      </c>
      <c r="CT60" s="367" t="str">
        <f ca="1">+IF(OFFSET('Sanitation Data'!$E$32,0,10*ROW('Sanitation Data'!E54))="","",OFFSET('Sanitation Data'!$E$32,0,10*ROW('Sanitation Data'!E54)))</f>
        <v/>
      </c>
      <c r="CU60" s="367" t="str">
        <f ca="1">+IF(OFFSET('Sanitation Data'!$F$28,0,10*ROW('Sanitation Data'!F54))="","",OFFSET('Sanitation Data'!$F$28,0,10*ROW('Sanitation Data'!F54)))</f>
        <v/>
      </c>
      <c r="CV60" s="367" t="str">
        <f ca="1">+IF(OFFSET('Sanitation Data'!$F$29,0,10*ROW('Sanitation Data'!F54))="","",OFFSET('Sanitation Data'!$F$29,0,10*ROW('Sanitation Data'!F54)))</f>
        <v/>
      </c>
      <c r="CW60" s="367" t="str">
        <f ca="1">+IF(OFFSET('Sanitation Data'!$F$30,0,10*ROW('Sanitation Data'!F54))="","",OFFSET('Sanitation Data'!$F$30,0,10*ROW('Sanitation Data'!F54)))</f>
        <v/>
      </c>
      <c r="CX60" s="367" t="str">
        <f ca="1">+IF(OFFSET('Sanitation Data'!$F$31,0,10*ROW('Sanitation Data'!F54))="","",OFFSET('Sanitation Data'!$F$31,0,10*ROW('Sanitation Data'!F54)))</f>
        <v/>
      </c>
      <c r="CY60" s="367" t="str">
        <f ca="1">+IF(OFFSET('Sanitation Data'!$F$32,0,10*ROW('Sanitation Data'!F54))="","",OFFSET('Sanitation Data'!$F$32,0,10*ROW('Sanitation Data'!F54)))</f>
        <v/>
      </c>
      <c r="CZ60" s="367" t="str">
        <f ca="1">+IF(OFFSET('Sanitation Data'!$G$28,0,10*ROW('Sanitation Data'!G54))="","",OFFSET('Sanitation Data'!$G$28,0,10*ROW('Sanitation Data'!G54)))</f>
        <v/>
      </c>
      <c r="DA60" s="367" t="str">
        <f ca="1">+IF(OFFSET('Sanitation Data'!$G$29,0,10*ROW('Sanitation Data'!G54))="","",OFFSET('Sanitation Data'!$G$29,0,10*ROW('Sanitation Data'!G54)))</f>
        <v/>
      </c>
      <c r="DB60" s="367" t="str">
        <f ca="1">+IF(OFFSET('Sanitation Data'!$G$30,0,10*ROW('Sanitation Data'!G54))="","",OFFSET('Sanitation Data'!$G$30,0,10*ROW('Sanitation Data'!G54)))</f>
        <v/>
      </c>
      <c r="DC60" s="367" t="str">
        <f ca="1">+IF(OFFSET('Sanitation Data'!$G$31,0,10*ROW('Sanitation Data'!G54))="","",OFFSET('Sanitation Data'!$G$31,0,10*ROW('Sanitation Data'!G54)))</f>
        <v/>
      </c>
      <c r="DD60" s="367" t="str">
        <f ca="1">+IF(OFFSET('Sanitation Data'!$G$32,0,10*ROW('Sanitation Data'!G54))="","",OFFSET('Sanitation Data'!$G$32,0,10*ROW('Sanitation Data'!G54)))</f>
        <v/>
      </c>
      <c r="DE60" s="367" t="str">
        <f ca="1">+IF(OFFSET('Sanitation Data'!$H$28,0,10*ROW('Sanitation Data'!H54))="","",OFFSET('Sanitation Data'!$H$28,0,10*ROW('Sanitation Data'!H54)))</f>
        <v/>
      </c>
      <c r="DF60" s="367" t="str">
        <f ca="1">+IF(OFFSET('Sanitation Data'!$H$29,0,10*ROW('Sanitation Data'!H54))="","",OFFSET('Sanitation Data'!$H$29,0,10*ROW('Sanitation Data'!H54)))</f>
        <v/>
      </c>
      <c r="DG60" s="367" t="str">
        <f ca="1">+IF(OFFSET('Sanitation Data'!$H$30,0,10*ROW('Sanitation Data'!H54))="","",OFFSET('Sanitation Data'!$H$30,0,10*ROW('Sanitation Data'!H54)))</f>
        <v/>
      </c>
      <c r="DH60" s="367" t="str">
        <f ca="1">+IF(OFFSET('Sanitation Data'!$H$31,0,10*ROW('Sanitation Data'!H54))="","",OFFSET('Sanitation Data'!$H$31,0,10*ROW('Sanitation Data'!H54)))</f>
        <v/>
      </c>
      <c r="DI60" s="367" t="str">
        <f ca="1">+IF(OFFSET('Sanitation Data'!$H$32,0,10*ROW('Sanitation Data'!H54))="","",OFFSET('Sanitation Data'!$H$32,0,10*ROW('Sanitation Data'!H54)))</f>
        <v/>
      </c>
      <c r="DJ60" s="367" t="str">
        <f ca="1">+IF(OFFSET('Sanitation Data'!$I$28,0,10*ROW('Sanitation Data'!I54))="","",OFFSET('Sanitation Data'!$I$28,0,10*ROW('Sanitation Data'!I54)))</f>
        <v/>
      </c>
      <c r="DK60" s="367" t="str">
        <f ca="1">+IF(OFFSET('Sanitation Data'!$I$29,0,10*ROW('Sanitation Data'!I54))="","",OFFSET('Sanitation Data'!$I$29,0,10*ROW('Sanitation Data'!I54)))</f>
        <v/>
      </c>
      <c r="DL60" s="367" t="str">
        <f ca="1">+IF(OFFSET('Sanitation Data'!$I$30,0,10*ROW('Sanitation Data'!I54))="","",OFFSET('Sanitation Data'!$I$30,0,10*ROW('Sanitation Data'!I54)))</f>
        <v/>
      </c>
      <c r="DM60" s="367" t="str">
        <f ca="1">+IF(OFFSET('Sanitation Data'!$I$31,0,10*ROW('Sanitation Data'!I54))="","",OFFSET('Sanitation Data'!$I$31,0,10*ROW('Sanitation Data'!I54)))</f>
        <v/>
      </c>
      <c r="DN60" s="367" t="str">
        <f ca="1">+IF(OFFSET('Sanitation Data'!$I$32,0,10*ROW('Sanitation Data'!I54))="","",OFFSET('Sanitation Data'!$I$32,0,10*ROW('Sanitation Data'!I54)))</f>
        <v/>
      </c>
      <c r="DO60" s="367" t="str">
        <f ca="1">+IF(OFFSET('Hygiene Data'!$D$11,0,10*ROW('Hygiene Data'!D54))="","",OFFSET('Hygiene Data'!$D$11,0,10*ROW('Hygiene Data'!D54)))</f>
        <v/>
      </c>
      <c r="DP60" s="367" t="str">
        <f ca="1">+IF(OFFSET('Hygiene Data'!$D$12,0,10*ROW('Hygiene Data'!D54))="","",OFFSET('Hygiene Data'!$D$12,0,10*ROW('Hygiene Data'!D54)))</f>
        <v/>
      </c>
      <c r="DQ60" s="367" t="str">
        <f ca="1">+IF(OFFSET('Hygiene Data'!$D$13,0,10*ROW('Hygiene Data'!D54))="","",OFFSET('Hygiene Data'!$D$13,0,10*ROW('Hygiene Data'!D54)))</f>
        <v/>
      </c>
      <c r="DR60" s="367" t="str">
        <f ca="1">+IF(OFFSET('Hygiene Data'!$E$11,0,10*ROW('Hygiene Data'!E54))="","",OFFSET('Hygiene Data'!$E$11,0,10*ROW('Hygiene Data'!E54)))</f>
        <v/>
      </c>
      <c r="DS60" s="367" t="str">
        <f ca="1">+IF(OFFSET('Hygiene Data'!$E$12,0,10*ROW('Hygiene Data'!E54))="","",OFFSET('Hygiene Data'!$E$12,0,10*ROW('Hygiene Data'!E54)))</f>
        <v/>
      </c>
      <c r="DT60" s="367" t="str">
        <f ca="1">+IF(OFFSET('Hygiene Data'!$E$13,0,10*ROW('Hygiene Data'!E54))="","",OFFSET('Hygiene Data'!$E$13,0,10*ROW('Hygiene Data'!E54)))</f>
        <v/>
      </c>
      <c r="DU60" s="367" t="str">
        <f ca="1">+IF(OFFSET('Hygiene Data'!$F$11,0,10*ROW('Hygiene Data'!F54))="","",OFFSET('Hygiene Data'!$F$11,0,10*ROW('Hygiene Data'!F54)))</f>
        <v/>
      </c>
      <c r="DV60" s="367" t="str">
        <f ca="1">+IF(OFFSET('Hygiene Data'!$F$12,0,10*ROW('Hygiene Data'!F54))="","",OFFSET('Hygiene Data'!$F$12,0,10*ROW('Hygiene Data'!F54)))</f>
        <v/>
      </c>
      <c r="DW60" s="367" t="str">
        <f ca="1">+IF(OFFSET('Hygiene Data'!$F$13,0,10*ROW('Hygiene Data'!F54))="","",OFFSET('Hygiene Data'!$F$13,0,10*ROW('Hygiene Data'!F54)))</f>
        <v/>
      </c>
      <c r="DX60" s="367" t="str">
        <f ca="1">+IF(OFFSET('Hygiene Data'!$G$11,0,10*ROW('Hygiene Data'!G54))="","",OFFSET('Hygiene Data'!$G$11,0,10*ROW('Hygiene Data'!G54)))</f>
        <v/>
      </c>
      <c r="DY60" s="367" t="str">
        <f ca="1">+IF(OFFSET('Hygiene Data'!$G$12,0,10*ROW('Hygiene Data'!G54))="","",OFFSET('Hygiene Data'!$G$12,0,10*ROW('Hygiene Data'!G54)))</f>
        <v/>
      </c>
      <c r="DZ60" s="367" t="str">
        <f ca="1">+IF(OFFSET('Hygiene Data'!$G$13,0,10*ROW('Hygiene Data'!G54))="","",OFFSET('Hygiene Data'!$G$13,0,10*ROW('Hygiene Data'!G54)))</f>
        <v/>
      </c>
      <c r="EA60" s="367" t="str">
        <f ca="1">+IF(OFFSET('Hygiene Data'!$H$11,0,10*ROW('Hygiene Data'!H54))="","",OFFSET('Hygiene Data'!$H$11,0,10*ROW('Hygiene Data'!H54)))</f>
        <v/>
      </c>
      <c r="EB60" s="367" t="str">
        <f ca="1">+IF(OFFSET('Hygiene Data'!$H$12,0,10*ROW('Hygiene Data'!H54))="","",OFFSET('Hygiene Data'!$H$12,0,10*ROW('Hygiene Data'!H54)))</f>
        <v/>
      </c>
      <c r="EC60" s="367" t="str">
        <f ca="1">+IF(OFFSET('Hygiene Data'!$H$13,0,10*ROW('Hygiene Data'!H54))="","",OFFSET('Hygiene Data'!$H$13,0,10*ROW('Hygiene Data'!H54)))</f>
        <v/>
      </c>
      <c r="ED60" s="367" t="str">
        <f ca="1">+IF(OFFSET('Hygiene Data'!$I$11,0,10*ROW('Hygiene Data'!I54))="","",OFFSET('Hygiene Data'!$I$11,0,10*ROW('Hygiene Data'!I54)))</f>
        <v/>
      </c>
      <c r="EE60" s="367" t="str">
        <f ca="1">+IF(OFFSET('Hygiene Data'!$I$12,0,10*ROW('Hygiene Data'!I54))="","",OFFSET('Hygiene Data'!$I$12,0,10*ROW('Hygiene Data'!I54)))</f>
        <v/>
      </c>
      <c r="EF60" s="367" t="str">
        <f ca="1">+IF(OFFSET('Hygiene Data'!$I$13,0,10*ROW('Hygiene Data'!I54))="","",OFFSET('Hygiene Data'!$I$13,0,10*ROW('Hygiene Data'!I54)))</f>
        <v/>
      </c>
    </row>
    <row r="61" spans="1:136" x14ac:dyDescent="0.25">
      <c r="A61" s="476" t="str">
        <f ca="1">+IF(OFFSET('Water Data'!$B$2,0,10*ROW('Water Data'!E55))="","",OFFSET('Water Data'!$B$2,0,10*ROW('Water Data'!E55)))</f>
        <v/>
      </c>
      <c r="B61" s="476"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3" t="str">
        <f t="shared" ca="1" si="0"/>
        <v/>
      </c>
      <c r="D61" s="504"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4"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4"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4"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4"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4"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4"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4"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4"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4"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4"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4"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4"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4"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4"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4"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4"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4"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5"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5"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5"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5"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5"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5"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5"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5"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5"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5"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5"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5"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5"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5"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5"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5"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5"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5"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5"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5"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5"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5"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5"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5"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5"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5"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5"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5"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5"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5"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6"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2"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6"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6"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6"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6"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6"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6"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6"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6"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6"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6"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6"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6"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6"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6"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6"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6"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7" t="str">
        <f ca="1">+IF(OFFSET('Water Data'!$D$27,0,10*ROW('Water Data'!D55))="","",OFFSET('Water Data'!$D$27,0,10*ROW('Water Data'!D55)))</f>
        <v/>
      </c>
      <c r="BT61" s="367" t="str">
        <f ca="1">+IF(OFFSET('Water Data'!$D$28,0,10*ROW('Water Data'!D55))="","",OFFSET('Water Data'!$D$28,0,10*ROW('Water Data'!D55)))</f>
        <v/>
      </c>
      <c r="BU61" s="367" t="str">
        <f ca="1">+IF(OFFSET('Water Data'!$D$29,0,10*ROW('Water Data'!D55))="","",OFFSET('Water Data'!$D$29,0,10*ROW('Water Data'!D55)))</f>
        <v/>
      </c>
      <c r="BV61" s="367" t="str">
        <f ca="1">+IF(OFFSET('Water Data'!$E$27,0,10*ROW('Water Data'!E55))="","",OFFSET('Water Data'!$E$27,0,10*ROW('Water Data'!E55)))</f>
        <v/>
      </c>
      <c r="BW61" s="367" t="str">
        <f ca="1">+IF(OFFSET('Water Data'!$E$28,0,10*ROW('Water Data'!E55))="","",OFFSET('Water Data'!$E$28,0,10*ROW('Water Data'!E55)))</f>
        <v/>
      </c>
      <c r="BX61" s="367" t="str">
        <f ca="1">+IF(OFFSET('Water Data'!$E$29,0,10*ROW('Water Data'!E55))="","",OFFSET('Water Data'!$E$29,0,10*ROW('Water Data'!E55)))</f>
        <v/>
      </c>
      <c r="BY61" s="367" t="str">
        <f ca="1">+IF(OFFSET('Water Data'!$F$27,0,10*ROW('Water Data'!F55))="","",OFFSET('Water Data'!$F$27,0,10*ROW('Water Data'!F55)))</f>
        <v/>
      </c>
      <c r="BZ61" s="367" t="str">
        <f ca="1">+IF(OFFSET('Water Data'!$F$28,0,10*ROW('Water Data'!F55))="","",OFFSET('Water Data'!$F$28,0,10*ROW('Water Data'!F55)))</f>
        <v/>
      </c>
      <c r="CA61" s="367" t="str">
        <f ca="1">+IF(OFFSET('Water Data'!$F$29,0,10*ROW('Water Data'!F55))="","",OFFSET('Water Data'!$F$29,0,10*ROW('Water Data'!F55)))</f>
        <v/>
      </c>
      <c r="CB61" s="367" t="str">
        <f ca="1">+IF(OFFSET('Water Data'!$G$27,0,10*ROW('Water Data'!G55))="","",OFFSET('Water Data'!$G$27,0,10*ROW('Water Data'!G55)))</f>
        <v/>
      </c>
      <c r="CC61" s="367" t="str">
        <f ca="1">+IF(OFFSET('Water Data'!$G$28,0,10*ROW('Water Data'!G55))="","",OFFSET('Water Data'!$G$28,0,10*ROW('Water Data'!G55)))</f>
        <v/>
      </c>
      <c r="CD61" s="367" t="str">
        <f ca="1">+IF(OFFSET('Water Data'!$G$29,0,10*ROW('Water Data'!G55))="","",OFFSET('Water Data'!$G$29,0,10*ROW('Water Data'!G55)))</f>
        <v/>
      </c>
      <c r="CE61" s="367" t="str">
        <f ca="1">+IF(OFFSET('Water Data'!$H$27,0,10*ROW('Water Data'!H55))="","",OFFSET('Water Data'!$H$27,0,10*ROW('Water Data'!H55)))</f>
        <v/>
      </c>
      <c r="CF61" s="367" t="str">
        <f ca="1">+IF(OFFSET('Water Data'!$H$28,0,10*ROW('Water Data'!H55))="","",OFFSET('Water Data'!$H$28,0,10*ROW('Water Data'!H55)))</f>
        <v/>
      </c>
      <c r="CG61" s="367" t="str">
        <f ca="1">+IF(OFFSET('Water Data'!$H$29,0,10*ROW('Water Data'!H55))="","",OFFSET('Water Data'!$H$29,0,10*ROW('Water Data'!H55)))</f>
        <v/>
      </c>
      <c r="CH61" s="367" t="str">
        <f ca="1">+IF(OFFSET('Water Data'!$I$27,0,10*ROW('Water Data'!I55))="","",OFFSET('Water Data'!$I$27,0,10*ROW('Water Data'!I55)))</f>
        <v/>
      </c>
      <c r="CI61" s="367" t="str">
        <f ca="1">+IF(OFFSET('Water Data'!$I$28,0,10*ROW('Water Data'!I55))="","",OFFSET('Water Data'!$I$28,0,10*ROW('Water Data'!I55)))</f>
        <v/>
      </c>
      <c r="CJ61" s="367" t="str">
        <f ca="1">+IF(OFFSET('Water Data'!$I$29,0,10*ROW('Water Data'!I55))="","",OFFSET('Water Data'!$I$29,0,10*ROW('Water Data'!I55)))</f>
        <v/>
      </c>
      <c r="CK61" s="367" t="str">
        <f ca="1">+IF(OFFSET('Sanitation Data'!$D$28,0,10*ROW('Sanitation Data'!D55))="","",OFFSET('Sanitation Data'!$D$28,0,10*ROW('Sanitation Data'!D55)))</f>
        <v/>
      </c>
      <c r="CL61" s="367" t="str">
        <f ca="1">+IF(OFFSET('Sanitation Data'!$D$29,0,10*ROW('Sanitation Data'!D55))="","",OFFSET('Sanitation Data'!$D$29,0,10*ROW('Sanitation Data'!D55)))</f>
        <v/>
      </c>
      <c r="CM61" s="367" t="str">
        <f ca="1">+IF(OFFSET('Sanitation Data'!$D$30,0,10*ROW('Sanitation Data'!D55))="","",OFFSET('Sanitation Data'!$D$30,0,10*ROW('Sanitation Data'!D55)))</f>
        <v/>
      </c>
      <c r="CN61" s="367" t="str">
        <f ca="1">+IF(OFFSET('Sanitation Data'!$D$31,0,10*ROW('Sanitation Data'!D55))="","",OFFSET('Sanitation Data'!$D$31,0,10*ROW('Sanitation Data'!D55)))</f>
        <v/>
      </c>
      <c r="CO61" s="367" t="str">
        <f ca="1">+IF(OFFSET('Sanitation Data'!$D$32,0,10*ROW('Sanitation Data'!D55))="","",OFFSET('Sanitation Data'!$D$32,0,10*ROW('Sanitation Data'!D55)))</f>
        <v/>
      </c>
      <c r="CP61" s="367" t="str">
        <f ca="1">+IF(OFFSET('Sanitation Data'!$E$28,0,10*ROW('Sanitation Data'!E55))="","",OFFSET('Sanitation Data'!$E$28,0,10*ROW('Sanitation Data'!E55)))</f>
        <v/>
      </c>
      <c r="CQ61" s="367" t="str">
        <f ca="1">+IF(OFFSET('Sanitation Data'!$E$29,0,10*ROW('Sanitation Data'!E55))="","",OFFSET('Sanitation Data'!$E$29,0,10*ROW('Sanitation Data'!E55)))</f>
        <v/>
      </c>
      <c r="CR61" s="367" t="str">
        <f ca="1">+IF(OFFSET('Sanitation Data'!$E$30,0,10*ROW('Sanitation Data'!E55))="","",OFFSET('Sanitation Data'!$E$30,0,10*ROW('Sanitation Data'!E55)))</f>
        <v/>
      </c>
      <c r="CS61" s="367" t="str">
        <f ca="1">+IF(OFFSET('Sanitation Data'!$E$31,0,10*ROW('Sanitation Data'!E55))="","",OFFSET('Sanitation Data'!$E$31,0,10*ROW('Sanitation Data'!E55)))</f>
        <v/>
      </c>
      <c r="CT61" s="367" t="str">
        <f ca="1">+IF(OFFSET('Sanitation Data'!$E$32,0,10*ROW('Sanitation Data'!E55))="","",OFFSET('Sanitation Data'!$E$32,0,10*ROW('Sanitation Data'!E55)))</f>
        <v/>
      </c>
      <c r="CU61" s="367" t="str">
        <f ca="1">+IF(OFFSET('Sanitation Data'!$F$28,0,10*ROW('Sanitation Data'!F55))="","",OFFSET('Sanitation Data'!$F$28,0,10*ROW('Sanitation Data'!F55)))</f>
        <v/>
      </c>
      <c r="CV61" s="367" t="str">
        <f ca="1">+IF(OFFSET('Sanitation Data'!$F$29,0,10*ROW('Sanitation Data'!F55))="","",OFFSET('Sanitation Data'!$F$29,0,10*ROW('Sanitation Data'!F55)))</f>
        <v/>
      </c>
      <c r="CW61" s="367" t="str">
        <f ca="1">+IF(OFFSET('Sanitation Data'!$F$30,0,10*ROW('Sanitation Data'!F55))="","",OFFSET('Sanitation Data'!$F$30,0,10*ROW('Sanitation Data'!F55)))</f>
        <v/>
      </c>
      <c r="CX61" s="367" t="str">
        <f ca="1">+IF(OFFSET('Sanitation Data'!$F$31,0,10*ROW('Sanitation Data'!F55))="","",OFFSET('Sanitation Data'!$F$31,0,10*ROW('Sanitation Data'!F55)))</f>
        <v/>
      </c>
      <c r="CY61" s="367" t="str">
        <f ca="1">+IF(OFFSET('Sanitation Data'!$F$32,0,10*ROW('Sanitation Data'!F55))="","",OFFSET('Sanitation Data'!$F$32,0,10*ROW('Sanitation Data'!F55)))</f>
        <v/>
      </c>
      <c r="CZ61" s="367" t="str">
        <f ca="1">+IF(OFFSET('Sanitation Data'!$G$28,0,10*ROW('Sanitation Data'!G55))="","",OFFSET('Sanitation Data'!$G$28,0,10*ROW('Sanitation Data'!G55)))</f>
        <v/>
      </c>
      <c r="DA61" s="367" t="str">
        <f ca="1">+IF(OFFSET('Sanitation Data'!$G$29,0,10*ROW('Sanitation Data'!G55))="","",OFFSET('Sanitation Data'!$G$29,0,10*ROW('Sanitation Data'!G55)))</f>
        <v/>
      </c>
      <c r="DB61" s="367" t="str">
        <f ca="1">+IF(OFFSET('Sanitation Data'!$G$30,0,10*ROW('Sanitation Data'!G55))="","",OFFSET('Sanitation Data'!$G$30,0,10*ROW('Sanitation Data'!G55)))</f>
        <v/>
      </c>
      <c r="DC61" s="367" t="str">
        <f ca="1">+IF(OFFSET('Sanitation Data'!$G$31,0,10*ROW('Sanitation Data'!G55))="","",OFFSET('Sanitation Data'!$G$31,0,10*ROW('Sanitation Data'!G55)))</f>
        <v/>
      </c>
      <c r="DD61" s="367" t="str">
        <f ca="1">+IF(OFFSET('Sanitation Data'!$G$32,0,10*ROW('Sanitation Data'!G55))="","",OFFSET('Sanitation Data'!$G$32,0,10*ROW('Sanitation Data'!G55)))</f>
        <v/>
      </c>
      <c r="DE61" s="367" t="str">
        <f ca="1">+IF(OFFSET('Sanitation Data'!$H$28,0,10*ROW('Sanitation Data'!H55))="","",OFFSET('Sanitation Data'!$H$28,0,10*ROW('Sanitation Data'!H55)))</f>
        <v/>
      </c>
      <c r="DF61" s="367" t="str">
        <f ca="1">+IF(OFFSET('Sanitation Data'!$H$29,0,10*ROW('Sanitation Data'!H55))="","",OFFSET('Sanitation Data'!$H$29,0,10*ROW('Sanitation Data'!H55)))</f>
        <v/>
      </c>
      <c r="DG61" s="367" t="str">
        <f ca="1">+IF(OFFSET('Sanitation Data'!$H$30,0,10*ROW('Sanitation Data'!H55))="","",OFFSET('Sanitation Data'!$H$30,0,10*ROW('Sanitation Data'!H55)))</f>
        <v/>
      </c>
      <c r="DH61" s="367" t="str">
        <f ca="1">+IF(OFFSET('Sanitation Data'!$H$31,0,10*ROW('Sanitation Data'!H55))="","",OFFSET('Sanitation Data'!$H$31,0,10*ROW('Sanitation Data'!H55)))</f>
        <v/>
      </c>
      <c r="DI61" s="367" t="str">
        <f ca="1">+IF(OFFSET('Sanitation Data'!$H$32,0,10*ROW('Sanitation Data'!H55))="","",OFFSET('Sanitation Data'!$H$32,0,10*ROW('Sanitation Data'!H55)))</f>
        <v/>
      </c>
      <c r="DJ61" s="367" t="str">
        <f ca="1">+IF(OFFSET('Sanitation Data'!$I$28,0,10*ROW('Sanitation Data'!I55))="","",OFFSET('Sanitation Data'!$I$28,0,10*ROW('Sanitation Data'!I55)))</f>
        <v/>
      </c>
      <c r="DK61" s="367" t="str">
        <f ca="1">+IF(OFFSET('Sanitation Data'!$I$29,0,10*ROW('Sanitation Data'!I55))="","",OFFSET('Sanitation Data'!$I$29,0,10*ROW('Sanitation Data'!I55)))</f>
        <v/>
      </c>
      <c r="DL61" s="367" t="str">
        <f ca="1">+IF(OFFSET('Sanitation Data'!$I$30,0,10*ROW('Sanitation Data'!I55))="","",OFFSET('Sanitation Data'!$I$30,0,10*ROW('Sanitation Data'!I55)))</f>
        <v/>
      </c>
      <c r="DM61" s="367" t="str">
        <f ca="1">+IF(OFFSET('Sanitation Data'!$I$31,0,10*ROW('Sanitation Data'!I55))="","",OFFSET('Sanitation Data'!$I$31,0,10*ROW('Sanitation Data'!I55)))</f>
        <v/>
      </c>
      <c r="DN61" s="367" t="str">
        <f ca="1">+IF(OFFSET('Sanitation Data'!$I$32,0,10*ROW('Sanitation Data'!I55))="","",OFFSET('Sanitation Data'!$I$32,0,10*ROW('Sanitation Data'!I55)))</f>
        <v/>
      </c>
      <c r="DO61" s="367" t="str">
        <f ca="1">+IF(OFFSET('Hygiene Data'!$D$11,0,10*ROW('Hygiene Data'!D55))="","",OFFSET('Hygiene Data'!$D$11,0,10*ROW('Hygiene Data'!D55)))</f>
        <v/>
      </c>
      <c r="DP61" s="367" t="str">
        <f ca="1">+IF(OFFSET('Hygiene Data'!$D$12,0,10*ROW('Hygiene Data'!D55))="","",OFFSET('Hygiene Data'!$D$12,0,10*ROW('Hygiene Data'!D55)))</f>
        <v/>
      </c>
      <c r="DQ61" s="367" t="str">
        <f ca="1">+IF(OFFSET('Hygiene Data'!$D$13,0,10*ROW('Hygiene Data'!D55))="","",OFFSET('Hygiene Data'!$D$13,0,10*ROW('Hygiene Data'!D55)))</f>
        <v/>
      </c>
      <c r="DR61" s="367" t="str">
        <f ca="1">+IF(OFFSET('Hygiene Data'!$E$11,0,10*ROW('Hygiene Data'!E55))="","",OFFSET('Hygiene Data'!$E$11,0,10*ROW('Hygiene Data'!E55)))</f>
        <v/>
      </c>
      <c r="DS61" s="367" t="str">
        <f ca="1">+IF(OFFSET('Hygiene Data'!$E$12,0,10*ROW('Hygiene Data'!E55))="","",OFFSET('Hygiene Data'!$E$12,0,10*ROW('Hygiene Data'!E55)))</f>
        <v/>
      </c>
      <c r="DT61" s="367" t="str">
        <f ca="1">+IF(OFFSET('Hygiene Data'!$E$13,0,10*ROW('Hygiene Data'!E55))="","",OFFSET('Hygiene Data'!$E$13,0,10*ROW('Hygiene Data'!E55)))</f>
        <v/>
      </c>
      <c r="DU61" s="367" t="str">
        <f ca="1">+IF(OFFSET('Hygiene Data'!$F$11,0,10*ROW('Hygiene Data'!F55))="","",OFFSET('Hygiene Data'!$F$11,0,10*ROW('Hygiene Data'!F55)))</f>
        <v/>
      </c>
      <c r="DV61" s="367" t="str">
        <f ca="1">+IF(OFFSET('Hygiene Data'!$F$12,0,10*ROW('Hygiene Data'!F55))="","",OFFSET('Hygiene Data'!$F$12,0,10*ROW('Hygiene Data'!F55)))</f>
        <v/>
      </c>
      <c r="DW61" s="367" t="str">
        <f ca="1">+IF(OFFSET('Hygiene Data'!$F$13,0,10*ROW('Hygiene Data'!F55))="","",OFFSET('Hygiene Data'!$F$13,0,10*ROW('Hygiene Data'!F55)))</f>
        <v/>
      </c>
      <c r="DX61" s="367" t="str">
        <f ca="1">+IF(OFFSET('Hygiene Data'!$G$11,0,10*ROW('Hygiene Data'!G55))="","",OFFSET('Hygiene Data'!$G$11,0,10*ROW('Hygiene Data'!G55)))</f>
        <v/>
      </c>
      <c r="DY61" s="367" t="str">
        <f ca="1">+IF(OFFSET('Hygiene Data'!$G$12,0,10*ROW('Hygiene Data'!G55))="","",OFFSET('Hygiene Data'!$G$12,0,10*ROW('Hygiene Data'!G55)))</f>
        <v/>
      </c>
      <c r="DZ61" s="367" t="str">
        <f ca="1">+IF(OFFSET('Hygiene Data'!$G$13,0,10*ROW('Hygiene Data'!G55))="","",OFFSET('Hygiene Data'!$G$13,0,10*ROW('Hygiene Data'!G55)))</f>
        <v/>
      </c>
      <c r="EA61" s="367" t="str">
        <f ca="1">+IF(OFFSET('Hygiene Data'!$H$11,0,10*ROW('Hygiene Data'!H55))="","",OFFSET('Hygiene Data'!$H$11,0,10*ROW('Hygiene Data'!H55)))</f>
        <v/>
      </c>
      <c r="EB61" s="367" t="str">
        <f ca="1">+IF(OFFSET('Hygiene Data'!$H$12,0,10*ROW('Hygiene Data'!H55))="","",OFFSET('Hygiene Data'!$H$12,0,10*ROW('Hygiene Data'!H55)))</f>
        <v/>
      </c>
      <c r="EC61" s="367" t="str">
        <f ca="1">+IF(OFFSET('Hygiene Data'!$H$13,0,10*ROW('Hygiene Data'!H55))="","",OFFSET('Hygiene Data'!$H$13,0,10*ROW('Hygiene Data'!H55)))</f>
        <v/>
      </c>
      <c r="ED61" s="367" t="str">
        <f ca="1">+IF(OFFSET('Hygiene Data'!$I$11,0,10*ROW('Hygiene Data'!I55))="","",OFFSET('Hygiene Data'!$I$11,0,10*ROW('Hygiene Data'!I55)))</f>
        <v/>
      </c>
      <c r="EE61" s="367" t="str">
        <f ca="1">+IF(OFFSET('Hygiene Data'!$I$12,0,10*ROW('Hygiene Data'!I55))="","",OFFSET('Hygiene Data'!$I$12,0,10*ROW('Hygiene Data'!I55)))</f>
        <v/>
      </c>
      <c r="EF61" s="367" t="str">
        <f ca="1">+IF(OFFSET('Hygiene Data'!$I$13,0,10*ROW('Hygiene Data'!I55))="","",OFFSET('Hygiene Data'!$I$13,0,10*ROW('Hygiene Data'!I55)))</f>
        <v/>
      </c>
    </row>
    <row r="62" spans="1:136" x14ac:dyDescent="0.25">
      <c r="A62" s="476" t="str">
        <f ca="1">+IF(OFFSET('Water Data'!$B$2,0,10*ROW('Water Data'!E56))="","",OFFSET('Water Data'!$B$2,0,10*ROW('Water Data'!E56)))</f>
        <v/>
      </c>
      <c r="B62" s="476"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3" t="str">
        <f t="shared" ca="1" si="0"/>
        <v/>
      </c>
      <c r="D62" s="504"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4"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4"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4"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4"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4"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4"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4"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4"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4"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4"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4"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4"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4"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4"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4"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4"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4"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5"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5"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5"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5"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5"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5"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5"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5"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5"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5"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5"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5"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5"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5"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5"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5"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5"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5"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5"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5"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5"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5"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5"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5"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5"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5"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5"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5"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5"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5"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6"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2"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6"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6"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6"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6"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6"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6"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6"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6"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6"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6"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6"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6"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6"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6"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6"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6"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7" t="str">
        <f ca="1">+IF(OFFSET('Water Data'!$D$27,0,10*ROW('Water Data'!D56))="","",OFFSET('Water Data'!$D$27,0,10*ROW('Water Data'!D56)))</f>
        <v/>
      </c>
      <c r="BT62" s="367" t="str">
        <f ca="1">+IF(OFFSET('Water Data'!$D$28,0,10*ROW('Water Data'!D56))="","",OFFSET('Water Data'!$D$28,0,10*ROW('Water Data'!D56)))</f>
        <v/>
      </c>
      <c r="BU62" s="367" t="str">
        <f ca="1">+IF(OFFSET('Water Data'!$D$29,0,10*ROW('Water Data'!D56))="","",OFFSET('Water Data'!$D$29,0,10*ROW('Water Data'!D56)))</f>
        <v/>
      </c>
      <c r="BV62" s="367" t="str">
        <f ca="1">+IF(OFFSET('Water Data'!$E$27,0,10*ROW('Water Data'!E56))="","",OFFSET('Water Data'!$E$27,0,10*ROW('Water Data'!E56)))</f>
        <v/>
      </c>
      <c r="BW62" s="367" t="str">
        <f ca="1">+IF(OFFSET('Water Data'!$E$28,0,10*ROW('Water Data'!E56))="","",OFFSET('Water Data'!$E$28,0,10*ROW('Water Data'!E56)))</f>
        <v/>
      </c>
      <c r="BX62" s="367" t="str">
        <f ca="1">+IF(OFFSET('Water Data'!$E$29,0,10*ROW('Water Data'!E56))="","",OFFSET('Water Data'!$E$29,0,10*ROW('Water Data'!E56)))</f>
        <v/>
      </c>
      <c r="BY62" s="367" t="str">
        <f ca="1">+IF(OFFSET('Water Data'!$F$27,0,10*ROW('Water Data'!F56))="","",OFFSET('Water Data'!$F$27,0,10*ROW('Water Data'!F56)))</f>
        <v/>
      </c>
      <c r="BZ62" s="367" t="str">
        <f ca="1">+IF(OFFSET('Water Data'!$F$28,0,10*ROW('Water Data'!F56))="","",OFFSET('Water Data'!$F$28,0,10*ROW('Water Data'!F56)))</f>
        <v/>
      </c>
      <c r="CA62" s="367" t="str">
        <f ca="1">+IF(OFFSET('Water Data'!$F$29,0,10*ROW('Water Data'!F56))="","",OFFSET('Water Data'!$F$29,0,10*ROW('Water Data'!F56)))</f>
        <v/>
      </c>
      <c r="CB62" s="367" t="str">
        <f ca="1">+IF(OFFSET('Water Data'!$G$27,0,10*ROW('Water Data'!G56))="","",OFFSET('Water Data'!$G$27,0,10*ROW('Water Data'!G56)))</f>
        <v/>
      </c>
      <c r="CC62" s="367" t="str">
        <f ca="1">+IF(OFFSET('Water Data'!$G$28,0,10*ROW('Water Data'!G56))="","",OFFSET('Water Data'!$G$28,0,10*ROW('Water Data'!G56)))</f>
        <v/>
      </c>
      <c r="CD62" s="367" t="str">
        <f ca="1">+IF(OFFSET('Water Data'!$G$29,0,10*ROW('Water Data'!G56))="","",OFFSET('Water Data'!$G$29,0,10*ROW('Water Data'!G56)))</f>
        <v/>
      </c>
      <c r="CE62" s="367" t="str">
        <f ca="1">+IF(OFFSET('Water Data'!$H$27,0,10*ROW('Water Data'!H56))="","",OFFSET('Water Data'!$H$27,0,10*ROW('Water Data'!H56)))</f>
        <v/>
      </c>
      <c r="CF62" s="367" t="str">
        <f ca="1">+IF(OFFSET('Water Data'!$H$28,0,10*ROW('Water Data'!H56))="","",OFFSET('Water Data'!$H$28,0,10*ROW('Water Data'!H56)))</f>
        <v/>
      </c>
      <c r="CG62" s="367" t="str">
        <f ca="1">+IF(OFFSET('Water Data'!$H$29,0,10*ROW('Water Data'!H56))="","",OFFSET('Water Data'!$H$29,0,10*ROW('Water Data'!H56)))</f>
        <v/>
      </c>
      <c r="CH62" s="367" t="str">
        <f ca="1">+IF(OFFSET('Water Data'!$I$27,0,10*ROW('Water Data'!I56))="","",OFFSET('Water Data'!$I$27,0,10*ROW('Water Data'!I56)))</f>
        <v/>
      </c>
      <c r="CI62" s="367" t="str">
        <f ca="1">+IF(OFFSET('Water Data'!$I$28,0,10*ROW('Water Data'!I56))="","",OFFSET('Water Data'!$I$28,0,10*ROW('Water Data'!I56)))</f>
        <v/>
      </c>
      <c r="CJ62" s="367" t="str">
        <f ca="1">+IF(OFFSET('Water Data'!$I$29,0,10*ROW('Water Data'!I56))="","",OFFSET('Water Data'!$I$29,0,10*ROW('Water Data'!I56)))</f>
        <v/>
      </c>
      <c r="CK62" s="367" t="str">
        <f ca="1">+IF(OFFSET('Sanitation Data'!$D$28,0,10*ROW('Sanitation Data'!D56))="","",OFFSET('Sanitation Data'!$D$28,0,10*ROW('Sanitation Data'!D56)))</f>
        <v/>
      </c>
      <c r="CL62" s="367" t="str">
        <f ca="1">+IF(OFFSET('Sanitation Data'!$D$29,0,10*ROW('Sanitation Data'!D56))="","",OFFSET('Sanitation Data'!$D$29,0,10*ROW('Sanitation Data'!D56)))</f>
        <v/>
      </c>
      <c r="CM62" s="367" t="str">
        <f ca="1">+IF(OFFSET('Sanitation Data'!$D$30,0,10*ROW('Sanitation Data'!D56))="","",OFFSET('Sanitation Data'!$D$30,0,10*ROW('Sanitation Data'!D56)))</f>
        <v/>
      </c>
      <c r="CN62" s="367" t="str">
        <f ca="1">+IF(OFFSET('Sanitation Data'!$D$31,0,10*ROW('Sanitation Data'!D56))="","",OFFSET('Sanitation Data'!$D$31,0,10*ROW('Sanitation Data'!D56)))</f>
        <v/>
      </c>
      <c r="CO62" s="367" t="str">
        <f ca="1">+IF(OFFSET('Sanitation Data'!$D$32,0,10*ROW('Sanitation Data'!D56))="","",OFFSET('Sanitation Data'!$D$32,0,10*ROW('Sanitation Data'!D56)))</f>
        <v/>
      </c>
      <c r="CP62" s="367" t="str">
        <f ca="1">+IF(OFFSET('Sanitation Data'!$E$28,0,10*ROW('Sanitation Data'!E56))="","",OFFSET('Sanitation Data'!$E$28,0,10*ROW('Sanitation Data'!E56)))</f>
        <v/>
      </c>
      <c r="CQ62" s="367" t="str">
        <f ca="1">+IF(OFFSET('Sanitation Data'!$E$29,0,10*ROW('Sanitation Data'!E56))="","",OFFSET('Sanitation Data'!$E$29,0,10*ROW('Sanitation Data'!E56)))</f>
        <v/>
      </c>
      <c r="CR62" s="367" t="str">
        <f ca="1">+IF(OFFSET('Sanitation Data'!$E$30,0,10*ROW('Sanitation Data'!E56))="","",OFFSET('Sanitation Data'!$E$30,0,10*ROW('Sanitation Data'!E56)))</f>
        <v/>
      </c>
      <c r="CS62" s="367" t="str">
        <f ca="1">+IF(OFFSET('Sanitation Data'!$E$31,0,10*ROW('Sanitation Data'!E56))="","",OFFSET('Sanitation Data'!$E$31,0,10*ROW('Sanitation Data'!E56)))</f>
        <v/>
      </c>
      <c r="CT62" s="367" t="str">
        <f ca="1">+IF(OFFSET('Sanitation Data'!$E$32,0,10*ROW('Sanitation Data'!E56))="","",OFFSET('Sanitation Data'!$E$32,0,10*ROW('Sanitation Data'!E56)))</f>
        <v/>
      </c>
      <c r="CU62" s="367" t="str">
        <f ca="1">+IF(OFFSET('Sanitation Data'!$F$28,0,10*ROW('Sanitation Data'!F56))="","",OFFSET('Sanitation Data'!$F$28,0,10*ROW('Sanitation Data'!F56)))</f>
        <v/>
      </c>
      <c r="CV62" s="367" t="str">
        <f ca="1">+IF(OFFSET('Sanitation Data'!$F$29,0,10*ROW('Sanitation Data'!F56))="","",OFFSET('Sanitation Data'!$F$29,0,10*ROW('Sanitation Data'!F56)))</f>
        <v/>
      </c>
      <c r="CW62" s="367" t="str">
        <f ca="1">+IF(OFFSET('Sanitation Data'!$F$30,0,10*ROW('Sanitation Data'!F56))="","",OFFSET('Sanitation Data'!$F$30,0,10*ROW('Sanitation Data'!F56)))</f>
        <v/>
      </c>
      <c r="CX62" s="367" t="str">
        <f ca="1">+IF(OFFSET('Sanitation Data'!$F$31,0,10*ROW('Sanitation Data'!F56))="","",OFFSET('Sanitation Data'!$F$31,0,10*ROW('Sanitation Data'!F56)))</f>
        <v/>
      </c>
      <c r="CY62" s="367" t="str">
        <f ca="1">+IF(OFFSET('Sanitation Data'!$F$32,0,10*ROW('Sanitation Data'!F56))="","",OFFSET('Sanitation Data'!$F$32,0,10*ROW('Sanitation Data'!F56)))</f>
        <v/>
      </c>
      <c r="CZ62" s="367" t="str">
        <f ca="1">+IF(OFFSET('Sanitation Data'!$G$28,0,10*ROW('Sanitation Data'!G56))="","",OFFSET('Sanitation Data'!$G$28,0,10*ROW('Sanitation Data'!G56)))</f>
        <v/>
      </c>
      <c r="DA62" s="367" t="str">
        <f ca="1">+IF(OFFSET('Sanitation Data'!$G$29,0,10*ROW('Sanitation Data'!G56))="","",OFFSET('Sanitation Data'!$G$29,0,10*ROW('Sanitation Data'!G56)))</f>
        <v/>
      </c>
      <c r="DB62" s="367" t="str">
        <f ca="1">+IF(OFFSET('Sanitation Data'!$G$30,0,10*ROW('Sanitation Data'!G56))="","",OFFSET('Sanitation Data'!$G$30,0,10*ROW('Sanitation Data'!G56)))</f>
        <v/>
      </c>
      <c r="DC62" s="367" t="str">
        <f ca="1">+IF(OFFSET('Sanitation Data'!$G$31,0,10*ROW('Sanitation Data'!G56))="","",OFFSET('Sanitation Data'!$G$31,0,10*ROW('Sanitation Data'!G56)))</f>
        <v/>
      </c>
      <c r="DD62" s="367" t="str">
        <f ca="1">+IF(OFFSET('Sanitation Data'!$G$32,0,10*ROW('Sanitation Data'!G56))="","",OFFSET('Sanitation Data'!$G$32,0,10*ROW('Sanitation Data'!G56)))</f>
        <v/>
      </c>
      <c r="DE62" s="367" t="str">
        <f ca="1">+IF(OFFSET('Sanitation Data'!$H$28,0,10*ROW('Sanitation Data'!H56))="","",OFFSET('Sanitation Data'!$H$28,0,10*ROW('Sanitation Data'!H56)))</f>
        <v/>
      </c>
      <c r="DF62" s="367" t="str">
        <f ca="1">+IF(OFFSET('Sanitation Data'!$H$29,0,10*ROW('Sanitation Data'!H56))="","",OFFSET('Sanitation Data'!$H$29,0,10*ROW('Sanitation Data'!H56)))</f>
        <v/>
      </c>
      <c r="DG62" s="367" t="str">
        <f ca="1">+IF(OFFSET('Sanitation Data'!$H$30,0,10*ROW('Sanitation Data'!H56))="","",OFFSET('Sanitation Data'!$H$30,0,10*ROW('Sanitation Data'!H56)))</f>
        <v/>
      </c>
      <c r="DH62" s="367" t="str">
        <f ca="1">+IF(OFFSET('Sanitation Data'!$H$31,0,10*ROW('Sanitation Data'!H56))="","",OFFSET('Sanitation Data'!$H$31,0,10*ROW('Sanitation Data'!H56)))</f>
        <v/>
      </c>
      <c r="DI62" s="367" t="str">
        <f ca="1">+IF(OFFSET('Sanitation Data'!$H$32,0,10*ROW('Sanitation Data'!H56))="","",OFFSET('Sanitation Data'!$H$32,0,10*ROW('Sanitation Data'!H56)))</f>
        <v/>
      </c>
      <c r="DJ62" s="367" t="str">
        <f ca="1">+IF(OFFSET('Sanitation Data'!$I$28,0,10*ROW('Sanitation Data'!I56))="","",OFFSET('Sanitation Data'!$I$28,0,10*ROW('Sanitation Data'!I56)))</f>
        <v/>
      </c>
      <c r="DK62" s="367" t="str">
        <f ca="1">+IF(OFFSET('Sanitation Data'!$I$29,0,10*ROW('Sanitation Data'!I56))="","",OFFSET('Sanitation Data'!$I$29,0,10*ROW('Sanitation Data'!I56)))</f>
        <v/>
      </c>
      <c r="DL62" s="367" t="str">
        <f ca="1">+IF(OFFSET('Sanitation Data'!$I$30,0,10*ROW('Sanitation Data'!I56))="","",OFFSET('Sanitation Data'!$I$30,0,10*ROW('Sanitation Data'!I56)))</f>
        <v/>
      </c>
      <c r="DM62" s="367" t="str">
        <f ca="1">+IF(OFFSET('Sanitation Data'!$I$31,0,10*ROW('Sanitation Data'!I56))="","",OFFSET('Sanitation Data'!$I$31,0,10*ROW('Sanitation Data'!I56)))</f>
        <v/>
      </c>
      <c r="DN62" s="367" t="str">
        <f ca="1">+IF(OFFSET('Sanitation Data'!$I$32,0,10*ROW('Sanitation Data'!I56))="","",OFFSET('Sanitation Data'!$I$32,0,10*ROW('Sanitation Data'!I56)))</f>
        <v/>
      </c>
      <c r="DO62" s="367" t="str">
        <f ca="1">+IF(OFFSET('Hygiene Data'!$D$11,0,10*ROW('Hygiene Data'!D56))="","",OFFSET('Hygiene Data'!$D$11,0,10*ROW('Hygiene Data'!D56)))</f>
        <v/>
      </c>
      <c r="DP62" s="367" t="str">
        <f ca="1">+IF(OFFSET('Hygiene Data'!$D$12,0,10*ROW('Hygiene Data'!D56))="","",OFFSET('Hygiene Data'!$D$12,0,10*ROW('Hygiene Data'!D56)))</f>
        <v/>
      </c>
      <c r="DQ62" s="367" t="str">
        <f ca="1">+IF(OFFSET('Hygiene Data'!$D$13,0,10*ROW('Hygiene Data'!D56))="","",OFFSET('Hygiene Data'!$D$13,0,10*ROW('Hygiene Data'!D56)))</f>
        <v/>
      </c>
      <c r="DR62" s="367" t="str">
        <f ca="1">+IF(OFFSET('Hygiene Data'!$E$11,0,10*ROW('Hygiene Data'!E56))="","",OFFSET('Hygiene Data'!$E$11,0,10*ROW('Hygiene Data'!E56)))</f>
        <v/>
      </c>
      <c r="DS62" s="367" t="str">
        <f ca="1">+IF(OFFSET('Hygiene Data'!$E$12,0,10*ROW('Hygiene Data'!E56))="","",OFFSET('Hygiene Data'!$E$12,0,10*ROW('Hygiene Data'!E56)))</f>
        <v/>
      </c>
      <c r="DT62" s="367" t="str">
        <f ca="1">+IF(OFFSET('Hygiene Data'!$E$13,0,10*ROW('Hygiene Data'!E56))="","",OFFSET('Hygiene Data'!$E$13,0,10*ROW('Hygiene Data'!E56)))</f>
        <v/>
      </c>
      <c r="DU62" s="367" t="str">
        <f ca="1">+IF(OFFSET('Hygiene Data'!$F$11,0,10*ROW('Hygiene Data'!F56))="","",OFFSET('Hygiene Data'!$F$11,0,10*ROW('Hygiene Data'!F56)))</f>
        <v/>
      </c>
      <c r="DV62" s="367" t="str">
        <f ca="1">+IF(OFFSET('Hygiene Data'!$F$12,0,10*ROW('Hygiene Data'!F56))="","",OFFSET('Hygiene Data'!$F$12,0,10*ROW('Hygiene Data'!F56)))</f>
        <v/>
      </c>
      <c r="DW62" s="367" t="str">
        <f ca="1">+IF(OFFSET('Hygiene Data'!$F$13,0,10*ROW('Hygiene Data'!F56))="","",OFFSET('Hygiene Data'!$F$13,0,10*ROW('Hygiene Data'!F56)))</f>
        <v/>
      </c>
      <c r="DX62" s="367" t="str">
        <f ca="1">+IF(OFFSET('Hygiene Data'!$G$11,0,10*ROW('Hygiene Data'!G56))="","",OFFSET('Hygiene Data'!$G$11,0,10*ROW('Hygiene Data'!G56)))</f>
        <v/>
      </c>
      <c r="DY62" s="367" t="str">
        <f ca="1">+IF(OFFSET('Hygiene Data'!$G$12,0,10*ROW('Hygiene Data'!G56))="","",OFFSET('Hygiene Data'!$G$12,0,10*ROW('Hygiene Data'!G56)))</f>
        <v/>
      </c>
      <c r="DZ62" s="367" t="str">
        <f ca="1">+IF(OFFSET('Hygiene Data'!$G$13,0,10*ROW('Hygiene Data'!G56))="","",OFFSET('Hygiene Data'!$G$13,0,10*ROW('Hygiene Data'!G56)))</f>
        <v/>
      </c>
      <c r="EA62" s="367" t="str">
        <f ca="1">+IF(OFFSET('Hygiene Data'!$H$11,0,10*ROW('Hygiene Data'!H56))="","",OFFSET('Hygiene Data'!$H$11,0,10*ROW('Hygiene Data'!H56)))</f>
        <v/>
      </c>
      <c r="EB62" s="367" t="str">
        <f ca="1">+IF(OFFSET('Hygiene Data'!$H$12,0,10*ROW('Hygiene Data'!H56))="","",OFFSET('Hygiene Data'!$H$12,0,10*ROW('Hygiene Data'!H56)))</f>
        <v/>
      </c>
      <c r="EC62" s="367" t="str">
        <f ca="1">+IF(OFFSET('Hygiene Data'!$H$13,0,10*ROW('Hygiene Data'!H56))="","",OFFSET('Hygiene Data'!$H$13,0,10*ROW('Hygiene Data'!H56)))</f>
        <v/>
      </c>
      <c r="ED62" s="367" t="str">
        <f ca="1">+IF(OFFSET('Hygiene Data'!$I$11,0,10*ROW('Hygiene Data'!I56))="","",OFFSET('Hygiene Data'!$I$11,0,10*ROW('Hygiene Data'!I56)))</f>
        <v/>
      </c>
      <c r="EE62" s="367" t="str">
        <f ca="1">+IF(OFFSET('Hygiene Data'!$I$12,0,10*ROW('Hygiene Data'!I56))="","",OFFSET('Hygiene Data'!$I$12,0,10*ROW('Hygiene Data'!I56)))</f>
        <v/>
      </c>
      <c r="EF62" s="367" t="str">
        <f ca="1">+IF(OFFSET('Hygiene Data'!$I$13,0,10*ROW('Hygiene Data'!I56))="","",OFFSET('Hygiene Data'!$I$13,0,10*ROW('Hygiene Data'!I56)))</f>
        <v/>
      </c>
    </row>
    <row r="63" spans="1:136" x14ac:dyDescent="0.25">
      <c r="A63" s="476" t="str">
        <f ca="1">+IF(OFFSET('Water Data'!$B$2,0,10*ROW('Water Data'!E57))="","",OFFSET('Water Data'!$B$2,0,10*ROW('Water Data'!E57)))</f>
        <v/>
      </c>
      <c r="B63" s="476"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3" t="str">
        <f t="shared" ca="1" si="0"/>
        <v/>
      </c>
      <c r="D63" s="504"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4"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4"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4"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4"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4"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4"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4"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4"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4"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4"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4"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4"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4"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4"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4"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4"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4"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5"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5"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5"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5"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5"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5"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5"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5"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5"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5"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5"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5"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5"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5"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5"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5"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5"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5"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5"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5"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5"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5"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5"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5"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5"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5"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5"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5"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5"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5"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6"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2"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6"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6"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6"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6"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6"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6"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6"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6"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6"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6"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6"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6"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6"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6"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6"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6"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7" t="str">
        <f ca="1">+IF(OFFSET('Water Data'!$D$27,0,10*ROW('Water Data'!D57))="","",OFFSET('Water Data'!$D$27,0,10*ROW('Water Data'!D57)))</f>
        <v/>
      </c>
      <c r="BT63" s="367" t="str">
        <f ca="1">+IF(OFFSET('Water Data'!$D$28,0,10*ROW('Water Data'!D57))="","",OFFSET('Water Data'!$D$28,0,10*ROW('Water Data'!D57)))</f>
        <v/>
      </c>
      <c r="BU63" s="367" t="str">
        <f ca="1">+IF(OFFSET('Water Data'!$D$29,0,10*ROW('Water Data'!D57))="","",OFFSET('Water Data'!$D$29,0,10*ROW('Water Data'!D57)))</f>
        <v/>
      </c>
      <c r="BV63" s="367" t="str">
        <f ca="1">+IF(OFFSET('Water Data'!$E$27,0,10*ROW('Water Data'!E57))="","",OFFSET('Water Data'!$E$27,0,10*ROW('Water Data'!E57)))</f>
        <v/>
      </c>
      <c r="BW63" s="367" t="str">
        <f ca="1">+IF(OFFSET('Water Data'!$E$28,0,10*ROW('Water Data'!E57))="","",OFFSET('Water Data'!$E$28,0,10*ROW('Water Data'!E57)))</f>
        <v/>
      </c>
      <c r="BX63" s="367" t="str">
        <f ca="1">+IF(OFFSET('Water Data'!$E$29,0,10*ROW('Water Data'!E57))="","",OFFSET('Water Data'!$E$29,0,10*ROW('Water Data'!E57)))</f>
        <v/>
      </c>
      <c r="BY63" s="367" t="str">
        <f ca="1">+IF(OFFSET('Water Data'!$F$27,0,10*ROW('Water Data'!F57))="","",OFFSET('Water Data'!$F$27,0,10*ROW('Water Data'!F57)))</f>
        <v/>
      </c>
      <c r="BZ63" s="367" t="str">
        <f ca="1">+IF(OFFSET('Water Data'!$F$28,0,10*ROW('Water Data'!F57))="","",OFFSET('Water Data'!$F$28,0,10*ROW('Water Data'!F57)))</f>
        <v/>
      </c>
      <c r="CA63" s="367" t="str">
        <f ca="1">+IF(OFFSET('Water Data'!$F$29,0,10*ROW('Water Data'!F57))="","",OFFSET('Water Data'!$F$29,0,10*ROW('Water Data'!F57)))</f>
        <v/>
      </c>
      <c r="CB63" s="367" t="str">
        <f ca="1">+IF(OFFSET('Water Data'!$G$27,0,10*ROW('Water Data'!G57))="","",OFFSET('Water Data'!$G$27,0,10*ROW('Water Data'!G57)))</f>
        <v/>
      </c>
      <c r="CC63" s="367" t="str">
        <f ca="1">+IF(OFFSET('Water Data'!$G$28,0,10*ROW('Water Data'!G57))="","",OFFSET('Water Data'!$G$28,0,10*ROW('Water Data'!G57)))</f>
        <v/>
      </c>
      <c r="CD63" s="367" t="str">
        <f ca="1">+IF(OFFSET('Water Data'!$G$29,0,10*ROW('Water Data'!G57))="","",OFFSET('Water Data'!$G$29,0,10*ROW('Water Data'!G57)))</f>
        <v/>
      </c>
      <c r="CE63" s="367" t="str">
        <f ca="1">+IF(OFFSET('Water Data'!$H$27,0,10*ROW('Water Data'!H57))="","",OFFSET('Water Data'!$H$27,0,10*ROW('Water Data'!H57)))</f>
        <v/>
      </c>
      <c r="CF63" s="367" t="str">
        <f ca="1">+IF(OFFSET('Water Data'!$H$28,0,10*ROW('Water Data'!H57))="","",OFFSET('Water Data'!$H$28,0,10*ROW('Water Data'!H57)))</f>
        <v/>
      </c>
      <c r="CG63" s="367" t="str">
        <f ca="1">+IF(OFFSET('Water Data'!$H$29,0,10*ROW('Water Data'!H57))="","",OFFSET('Water Data'!$H$29,0,10*ROW('Water Data'!H57)))</f>
        <v/>
      </c>
      <c r="CH63" s="367" t="str">
        <f ca="1">+IF(OFFSET('Water Data'!$I$27,0,10*ROW('Water Data'!I57))="","",OFFSET('Water Data'!$I$27,0,10*ROW('Water Data'!I57)))</f>
        <v/>
      </c>
      <c r="CI63" s="367" t="str">
        <f ca="1">+IF(OFFSET('Water Data'!$I$28,0,10*ROW('Water Data'!I57))="","",OFFSET('Water Data'!$I$28,0,10*ROW('Water Data'!I57)))</f>
        <v/>
      </c>
      <c r="CJ63" s="367" t="str">
        <f ca="1">+IF(OFFSET('Water Data'!$I$29,0,10*ROW('Water Data'!I57))="","",OFFSET('Water Data'!$I$29,0,10*ROW('Water Data'!I57)))</f>
        <v/>
      </c>
      <c r="CK63" s="367" t="str">
        <f ca="1">+IF(OFFSET('Sanitation Data'!$D$28,0,10*ROW('Sanitation Data'!D57))="","",OFFSET('Sanitation Data'!$D$28,0,10*ROW('Sanitation Data'!D57)))</f>
        <v/>
      </c>
      <c r="CL63" s="367" t="str">
        <f ca="1">+IF(OFFSET('Sanitation Data'!$D$29,0,10*ROW('Sanitation Data'!D57))="","",OFFSET('Sanitation Data'!$D$29,0,10*ROW('Sanitation Data'!D57)))</f>
        <v/>
      </c>
      <c r="CM63" s="367" t="str">
        <f ca="1">+IF(OFFSET('Sanitation Data'!$D$30,0,10*ROW('Sanitation Data'!D57))="","",OFFSET('Sanitation Data'!$D$30,0,10*ROW('Sanitation Data'!D57)))</f>
        <v/>
      </c>
      <c r="CN63" s="367" t="str">
        <f ca="1">+IF(OFFSET('Sanitation Data'!$D$31,0,10*ROW('Sanitation Data'!D57))="","",OFFSET('Sanitation Data'!$D$31,0,10*ROW('Sanitation Data'!D57)))</f>
        <v/>
      </c>
      <c r="CO63" s="367" t="str">
        <f ca="1">+IF(OFFSET('Sanitation Data'!$D$32,0,10*ROW('Sanitation Data'!D57))="","",OFFSET('Sanitation Data'!$D$32,0,10*ROW('Sanitation Data'!D57)))</f>
        <v/>
      </c>
      <c r="CP63" s="367" t="str">
        <f ca="1">+IF(OFFSET('Sanitation Data'!$E$28,0,10*ROW('Sanitation Data'!E57))="","",OFFSET('Sanitation Data'!$E$28,0,10*ROW('Sanitation Data'!E57)))</f>
        <v/>
      </c>
      <c r="CQ63" s="367" t="str">
        <f ca="1">+IF(OFFSET('Sanitation Data'!$E$29,0,10*ROW('Sanitation Data'!E57))="","",OFFSET('Sanitation Data'!$E$29,0,10*ROW('Sanitation Data'!E57)))</f>
        <v/>
      </c>
      <c r="CR63" s="367" t="str">
        <f ca="1">+IF(OFFSET('Sanitation Data'!$E$30,0,10*ROW('Sanitation Data'!E57))="","",OFFSET('Sanitation Data'!$E$30,0,10*ROW('Sanitation Data'!E57)))</f>
        <v/>
      </c>
      <c r="CS63" s="367" t="str">
        <f ca="1">+IF(OFFSET('Sanitation Data'!$E$31,0,10*ROW('Sanitation Data'!E57))="","",OFFSET('Sanitation Data'!$E$31,0,10*ROW('Sanitation Data'!E57)))</f>
        <v/>
      </c>
      <c r="CT63" s="367" t="str">
        <f ca="1">+IF(OFFSET('Sanitation Data'!$E$32,0,10*ROW('Sanitation Data'!E57))="","",OFFSET('Sanitation Data'!$E$32,0,10*ROW('Sanitation Data'!E57)))</f>
        <v/>
      </c>
      <c r="CU63" s="367" t="str">
        <f ca="1">+IF(OFFSET('Sanitation Data'!$F$28,0,10*ROW('Sanitation Data'!F57))="","",OFFSET('Sanitation Data'!$F$28,0,10*ROW('Sanitation Data'!F57)))</f>
        <v/>
      </c>
      <c r="CV63" s="367" t="str">
        <f ca="1">+IF(OFFSET('Sanitation Data'!$F$29,0,10*ROW('Sanitation Data'!F57))="","",OFFSET('Sanitation Data'!$F$29,0,10*ROW('Sanitation Data'!F57)))</f>
        <v/>
      </c>
      <c r="CW63" s="367" t="str">
        <f ca="1">+IF(OFFSET('Sanitation Data'!$F$30,0,10*ROW('Sanitation Data'!F57))="","",OFFSET('Sanitation Data'!$F$30,0,10*ROW('Sanitation Data'!F57)))</f>
        <v/>
      </c>
      <c r="CX63" s="367" t="str">
        <f ca="1">+IF(OFFSET('Sanitation Data'!$F$31,0,10*ROW('Sanitation Data'!F57))="","",OFFSET('Sanitation Data'!$F$31,0,10*ROW('Sanitation Data'!F57)))</f>
        <v/>
      </c>
      <c r="CY63" s="367" t="str">
        <f ca="1">+IF(OFFSET('Sanitation Data'!$F$32,0,10*ROW('Sanitation Data'!F57))="","",OFFSET('Sanitation Data'!$F$32,0,10*ROW('Sanitation Data'!F57)))</f>
        <v/>
      </c>
      <c r="CZ63" s="367" t="str">
        <f ca="1">+IF(OFFSET('Sanitation Data'!$G$28,0,10*ROW('Sanitation Data'!G57))="","",OFFSET('Sanitation Data'!$G$28,0,10*ROW('Sanitation Data'!G57)))</f>
        <v/>
      </c>
      <c r="DA63" s="367" t="str">
        <f ca="1">+IF(OFFSET('Sanitation Data'!$G$29,0,10*ROW('Sanitation Data'!G57))="","",OFFSET('Sanitation Data'!$G$29,0,10*ROW('Sanitation Data'!G57)))</f>
        <v/>
      </c>
      <c r="DB63" s="367" t="str">
        <f ca="1">+IF(OFFSET('Sanitation Data'!$G$30,0,10*ROW('Sanitation Data'!G57))="","",OFFSET('Sanitation Data'!$G$30,0,10*ROW('Sanitation Data'!G57)))</f>
        <v/>
      </c>
      <c r="DC63" s="367" t="str">
        <f ca="1">+IF(OFFSET('Sanitation Data'!$G$31,0,10*ROW('Sanitation Data'!G57))="","",OFFSET('Sanitation Data'!$G$31,0,10*ROW('Sanitation Data'!G57)))</f>
        <v/>
      </c>
      <c r="DD63" s="367" t="str">
        <f ca="1">+IF(OFFSET('Sanitation Data'!$G$32,0,10*ROW('Sanitation Data'!G57))="","",OFFSET('Sanitation Data'!$G$32,0,10*ROW('Sanitation Data'!G57)))</f>
        <v/>
      </c>
      <c r="DE63" s="367" t="str">
        <f ca="1">+IF(OFFSET('Sanitation Data'!$H$28,0,10*ROW('Sanitation Data'!H57))="","",OFFSET('Sanitation Data'!$H$28,0,10*ROW('Sanitation Data'!H57)))</f>
        <v/>
      </c>
      <c r="DF63" s="367" t="str">
        <f ca="1">+IF(OFFSET('Sanitation Data'!$H$29,0,10*ROW('Sanitation Data'!H57))="","",OFFSET('Sanitation Data'!$H$29,0,10*ROW('Sanitation Data'!H57)))</f>
        <v/>
      </c>
      <c r="DG63" s="367" t="str">
        <f ca="1">+IF(OFFSET('Sanitation Data'!$H$30,0,10*ROW('Sanitation Data'!H57))="","",OFFSET('Sanitation Data'!$H$30,0,10*ROW('Sanitation Data'!H57)))</f>
        <v/>
      </c>
      <c r="DH63" s="367" t="str">
        <f ca="1">+IF(OFFSET('Sanitation Data'!$H$31,0,10*ROW('Sanitation Data'!H57))="","",OFFSET('Sanitation Data'!$H$31,0,10*ROW('Sanitation Data'!H57)))</f>
        <v/>
      </c>
      <c r="DI63" s="367" t="str">
        <f ca="1">+IF(OFFSET('Sanitation Data'!$H$32,0,10*ROW('Sanitation Data'!H57))="","",OFFSET('Sanitation Data'!$H$32,0,10*ROW('Sanitation Data'!H57)))</f>
        <v/>
      </c>
      <c r="DJ63" s="367" t="str">
        <f ca="1">+IF(OFFSET('Sanitation Data'!$I$28,0,10*ROW('Sanitation Data'!I57))="","",OFFSET('Sanitation Data'!$I$28,0,10*ROW('Sanitation Data'!I57)))</f>
        <v/>
      </c>
      <c r="DK63" s="367" t="str">
        <f ca="1">+IF(OFFSET('Sanitation Data'!$I$29,0,10*ROW('Sanitation Data'!I57))="","",OFFSET('Sanitation Data'!$I$29,0,10*ROW('Sanitation Data'!I57)))</f>
        <v/>
      </c>
      <c r="DL63" s="367" t="str">
        <f ca="1">+IF(OFFSET('Sanitation Data'!$I$30,0,10*ROW('Sanitation Data'!I57))="","",OFFSET('Sanitation Data'!$I$30,0,10*ROW('Sanitation Data'!I57)))</f>
        <v/>
      </c>
      <c r="DM63" s="367" t="str">
        <f ca="1">+IF(OFFSET('Sanitation Data'!$I$31,0,10*ROW('Sanitation Data'!I57))="","",OFFSET('Sanitation Data'!$I$31,0,10*ROW('Sanitation Data'!I57)))</f>
        <v/>
      </c>
      <c r="DN63" s="367" t="str">
        <f ca="1">+IF(OFFSET('Sanitation Data'!$I$32,0,10*ROW('Sanitation Data'!I57))="","",OFFSET('Sanitation Data'!$I$32,0,10*ROW('Sanitation Data'!I57)))</f>
        <v/>
      </c>
      <c r="DO63" s="367" t="str">
        <f ca="1">+IF(OFFSET('Hygiene Data'!$D$11,0,10*ROW('Hygiene Data'!D57))="","",OFFSET('Hygiene Data'!$D$11,0,10*ROW('Hygiene Data'!D57)))</f>
        <v/>
      </c>
      <c r="DP63" s="367" t="str">
        <f ca="1">+IF(OFFSET('Hygiene Data'!$D$12,0,10*ROW('Hygiene Data'!D57))="","",OFFSET('Hygiene Data'!$D$12,0,10*ROW('Hygiene Data'!D57)))</f>
        <v/>
      </c>
      <c r="DQ63" s="367" t="str">
        <f ca="1">+IF(OFFSET('Hygiene Data'!$D$13,0,10*ROW('Hygiene Data'!D57))="","",OFFSET('Hygiene Data'!$D$13,0,10*ROW('Hygiene Data'!D57)))</f>
        <v/>
      </c>
      <c r="DR63" s="367" t="str">
        <f ca="1">+IF(OFFSET('Hygiene Data'!$E$11,0,10*ROW('Hygiene Data'!E57))="","",OFFSET('Hygiene Data'!$E$11,0,10*ROW('Hygiene Data'!E57)))</f>
        <v/>
      </c>
      <c r="DS63" s="367" t="str">
        <f ca="1">+IF(OFFSET('Hygiene Data'!$E$12,0,10*ROW('Hygiene Data'!E57))="","",OFFSET('Hygiene Data'!$E$12,0,10*ROW('Hygiene Data'!E57)))</f>
        <v/>
      </c>
      <c r="DT63" s="367" t="str">
        <f ca="1">+IF(OFFSET('Hygiene Data'!$E$13,0,10*ROW('Hygiene Data'!E57))="","",OFFSET('Hygiene Data'!$E$13,0,10*ROW('Hygiene Data'!E57)))</f>
        <v/>
      </c>
      <c r="DU63" s="367" t="str">
        <f ca="1">+IF(OFFSET('Hygiene Data'!$F$11,0,10*ROW('Hygiene Data'!F57))="","",OFFSET('Hygiene Data'!$F$11,0,10*ROW('Hygiene Data'!F57)))</f>
        <v/>
      </c>
      <c r="DV63" s="367" t="str">
        <f ca="1">+IF(OFFSET('Hygiene Data'!$F$12,0,10*ROW('Hygiene Data'!F57))="","",OFFSET('Hygiene Data'!$F$12,0,10*ROW('Hygiene Data'!F57)))</f>
        <v/>
      </c>
      <c r="DW63" s="367" t="str">
        <f ca="1">+IF(OFFSET('Hygiene Data'!$F$13,0,10*ROW('Hygiene Data'!F57))="","",OFFSET('Hygiene Data'!$F$13,0,10*ROW('Hygiene Data'!F57)))</f>
        <v/>
      </c>
      <c r="DX63" s="367" t="str">
        <f ca="1">+IF(OFFSET('Hygiene Data'!$G$11,0,10*ROW('Hygiene Data'!G57))="","",OFFSET('Hygiene Data'!$G$11,0,10*ROW('Hygiene Data'!G57)))</f>
        <v/>
      </c>
      <c r="DY63" s="367" t="str">
        <f ca="1">+IF(OFFSET('Hygiene Data'!$G$12,0,10*ROW('Hygiene Data'!G57))="","",OFFSET('Hygiene Data'!$G$12,0,10*ROW('Hygiene Data'!G57)))</f>
        <v/>
      </c>
      <c r="DZ63" s="367" t="str">
        <f ca="1">+IF(OFFSET('Hygiene Data'!$G$13,0,10*ROW('Hygiene Data'!G57))="","",OFFSET('Hygiene Data'!$G$13,0,10*ROW('Hygiene Data'!G57)))</f>
        <v/>
      </c>
      <c r="EA63" s="367" t="str">
        <f ca="1">+IF(OFFSET('Hygiene Data'!$H$11,0,10*ROW('Hygiene Data'!H57))="","",OFFSET('Hygiene Data'!$H$11,0,10*ROW('Hygiene Data'!H57)))</f>
        <v/>
      </c>
      <c r="EB63" s="367" t="str">
        <f ca="1">+IF(OFFSET('Hygiene Data'!$H$12,0,10*ROW('Hygiene Data'!H57))="","",OFFSET('Hygiene Data'!$H$12,0,10*ROW('Hygiene Data'!H57)))</f>
        <v/>
      </c>
      <c r="EC63" s="367" t="str">
        <f ca="1">+IF(OFFSET('Hygiene Data'!$H$13,0,10*ROW('Hygiene Data'!H57))="","",OFFSET('Hygiene Data'!$H$13,0,10*ROW('Hygiene Data'!H57)))</f>
        <v/>
      </c>
      <c r="ED63" s="367" t="str">
        <f ca="1">+IF(OFFSET('Hygiene Data'!$I$11,0,10*ROW('Hygiene Data'!I57))="","",OFFSET('Hygiene Data'!$I$11,0,10*ROW('Hygiene Data'!I57)))</f>
        <v/>
      </c>
      <c r="EE63" s="367" t="str">
        <f ca="1">+IF(OFFSET('Hygiene Data'!$I$12,0,10*ROW('Hygiene Data'!I57))="","",OFFSET('Hygiene Data'!$I$12,0,10*ROW('Hygiene Data'!I57)))</f>
        <v/>
      </c>
      <c r="EF63" s="367" t="str">
        <f ca="1">+IF(OFFSET('Hygiene Data'!$I$13,0,10*ROW('Hygiene Data'!I57))="","",OFFSET('Hygiene Data'!$I$13,0,10*ROW('Hygiene Data'!I57)))</f>
        <v/>
      </c>
    </row>
    <row r="64" spans="1:136" x14ac:dyDescent="0.25">
      <c r="A64" s="476" t="str">
        <f ca="1">+IF(OFFSET('Water Data'!$B$2,0,10*ROW('Water Data'!E58))="","",OFFSET('Water Data'!$B$2,0,10*ROW('Water Data'!E58)))</f>
        <v/>
      </c>
      <c r="B64" s="476"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3" t="str">
        <f t="shared" ca="1" si="0"/>
        <v/>
      </c>
      <c r="D64" s="504"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4"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4"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4"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4"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4"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4"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4"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4"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4"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4"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4"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4"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4"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4"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4"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4"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4"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5"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5"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5"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5"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5"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5"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5"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5"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5"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5"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5"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5"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5"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5"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5"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5"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5"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5"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5"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5"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5"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5"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5"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5"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5"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5"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5"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5"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5"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5"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6"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2"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6"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6"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6"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6"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6"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6"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6"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6"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6"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6"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6"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6"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6"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6"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6"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6"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7" t="str">
        <f ca="1">+IF(OFFSET('Water Data'!$D$27,0,10*ROW('Water Data'!D58))="","",OFFSET('Water Data'!$D$27,0,10*ROW('Water Data'!D58)))</f>
        <v/>
      </c>
      <c r="BT64" s="367" t="str">
        <f ca="1">+IF(OFFSET('Water Data'!$D$28,0,10*ROW('Water Data'!D58))="","",OFFSET('Water Data'!$D$28,0,10*ROW('Water Data'!D58)))</f>
        <v/>
      </c>
      <c r="BU64" s="367" t="str">
        <f ca="1">+IF(OFFSET('Water Data'!$D$29,0,10*ROW('Water Data'!D58))="","",OFFSET('Water Data'!$D$29,0,10*ROW('Water Data'!D58)))</f>
        <v/>
      </c>
      <c r="BV64" s="367" t="str">
        <f ca="1">+IF(OFFSET('Water Data'!$E$27,0,10*ROW('Water Data'!E58))="","",OFFSET('Water Data'!$E$27,0,10*ROW('Water Data'!E58)))</f>
        <v/>
      </c>
      <c r="BW64" s="367" t="str">
        <f ca="1">+IF(OFFSET('Water Data'!$E$28,0,10*ROW('Water Data'!E58))="","",OFFSET('Water Data'!$E$28,0,10*ROW('Water Data'!E58)))</f>
        <v/>
      </c>
      <c r="BX64" s="367" t="str">
        <f ca="1">+IF(OFFSET('Water Data'!$E$29,0,10*ROW('Water Data'!E58))="","",OFFSET('Water Data'!$E$29,0,10*ROW('Water Data'!E58)))</f>
        <v/>
      </c>
      <c r="BY64" s="367" t="str">
        <f ca="1">+IF(OFFSET('Water Data'!$F$27,0,10*ROW('Water Data'!F58))="","",OFFSET('Water Data'!$F$27,0,10*ROW('Water Data'!F58)))</f>
        <v/>
      </c>
      <c r="BZ64" s="367" t="str">
        <f ca="1">+IF(OFFSET('Water Data'!$F$28,0,10*ROW('Water Data'!F58))="","",OFFSET('Water Data'!$F$28,0,10*ROW('Water Data'!F58)))</f>
        <v/>
      </c>
      <c r="CA64" s="367" t="str">
        <f ca="1">+IF(OFFSET('Water Data'!$F$29,0,10*ROW('Water Data'!F58))="","",OFFSET('Water Data'!$F$29,0,10*ROW('Water Data'!F58)))</f>
        <v/>
      </c>
      <c r="CB64" s="367" t="str">
        <f ca="1">+IF(OFFSET('Water Data'!$G$27,0,10*ROW('Water Data'!G58))="","",OFFSET('Water Data'!$G$27,0,10*ROW('Water Data'!G58)))</f>
        <v/>
      </c>
      <c r="CC64" s="367" t="str">
        <f ca="1">+IF(OFFSET('Water Data'!$G$28,0,10*ROW('Water Data'!G58))="","",OFFSET('Water Data'!$G$28,0,10*ROW('Water Data'!G58)))</f>
        <v/>
      </c>
      <c r="CD64" s="367" t="str">
        <f ca="1">+IF(OFFSET('Water Data'!$G$29,0,10*ROW('Water Data'!G58))="","",OFFSET('Water Data'!$G$29,0,10*ROW('Water Data'!G58)))</f>
        <v/>
      </c>
      <c r="CE64" s="367" t="str">
        <f ca="1">+IF(OFFSET('Water Data'!$H$27,0,10*ROW('Water Data'!H58))="","",OFFSET('Water Data'!$H$27,0,10*ROW('Water Data'!H58)))</f>
        <v/>
      </c>
      <c r="CF64" s="367" t="str">
        <f ca="1">+IF(OFFSET('Water Data'!$H$28,0,10*ROW('Water Data'!H58))="","",OFFSET('Water Data'!$H$28,0,10*ROW('Water Data'!H58)))</f>
        <v/>
      </c>
      <c r="CG64" s="367" t="str">
        <f ca="1">+IF(OFFSET('Water Data'!$H$29,0,10*ROW('Water Data'!H58))="","",OFFSET('Water Data'!$H$29,0,10*ROW('Water Data'!H58)))</f>
        <v/>
      </c>
      <c r="CH64" s="367" t="str">
        <f ca="1">+IF(OFFSET('Water Data'!$I$27,0,10*ROW('Water Data'!I58))="","",OFFSET('Water Data'!$I$27,0,10*ROW('Water Data'!I58)))</f>
        <v/>
      </c>
      <c r="CI64" s="367" t="str">
        <f ca="1">+IF(OFFSET('Water Data'!$I$28,0,10*ROW('Water Data'!I58))="","",OFFSET('Water Data'!$I$28,0,10*ROW('Water Data'!I58)))</f>
        <v/>
      </c>
      <c r="CJ64" s="367" t="str">
        <f ca="1">+IF(OFFSET('Water Data'!$I$29,0,10*ROW('Water Data'!I58))="","",OFFSET('Water Data'!$I$29,0,10*ROW('Water Data'!I58)))</f>
        <v/>
      </c>
      <c r="CK64" s="367" t="str">
        <f ca="1">+IF(OFFSET('Sanitation Data'!$D$28,0,10*ROW('Sanitation Data'!D58))="","",OFFSET('Sanitation Data'!$D$28,0,10*ROW('Sanitation Data'!D58)))</f>
        <v/>
      </c>
      <c r="CL64" s="367" t="str">
        <f ca="1">+IF(OFFSET('Sanitation Data'!$D$29,0,10*ROW('Sanitation Data'!D58))="","",OFFSET('Sanitation Data'!$D$29,0,10*ROW('Sanitation Data'!D58)))</f>
        <v/>
      </c>
      <c r="CM64" s="367" t="str">
        <f ca="1">+IF(OFFSET('Sanitation Data'!$D$30,0,10*ROW('Sanitation Data'!D58))="","",OFFSET('Sanitation Data'!$D$30,0,10*ROW('Sanitation Data'!D58)))</f>
        <v/>
      </c>
      <c r="CN64" s="367" t="str">
        <f ca="1">+IF(OFFSET('Sanitation Data'!$D$31,0,10*ROW('Sanitation Data'!D58))="","",OFFSET('Sanitation Data'!$D$31,0,10*ROW('Sanitation Data'!D58)))</f>
        <v/>
      </c>
      <c r="CO64" s="367" t="str">
        <f ca="1">+IF(OFFSET('Sanitation Data'!$D$32,0,10*ROW('Sanitation Data'!D58))="","",OFFSET('Sanitation Data'!$D$32,0,10*ROW('Sanitation Data'!D58)))</f>
        <v/>
      </c>
      <c r="CP64" s="367" t="str">
        <f ca="1">+IF(OFFSET('Sanitation Data'!$E$28,0,10*ROW('Sanitation Data'!E58))="","",OFFSET('Sanitation Data'!$E$28,0,10*ROW('Sanitation Data'!E58)))</f>
        <v/>
      </c>
      <c r="CQ64" s="367" t="str">
        <f ca="1">+IF(OFFSET('Sanitation Data'!$E$29,0,10*ROW('Sanitation Data'!E58))="","",OFFSET('Sanitation Data'!$E$29,0,10*ROW('Sanitation Data'!E58)))</f>
        <v/>
      </c>
      <c r="CR64" s="367" t="str">
        <f ca="1">+IF(OFFSET('Sanitation Data'!$E$30,0,10*ROW('Sanitation Data'!E58))="","",OFFSET('Sanitation Data'!$E$30,0,10*ROW('Sanitation Data'!E58)))</f>
        <v/>
      </c>
      <c r="CS64" s="367" t="str">
        <f ca="1">+IF(OFFSET('Sanitation Data'!$E$31,0,10*ROW('Sanitation Data'!E58))="","",OFFSET('Sanitation Data'!$E$31,0,10*ROW('Sanitation Data'!E58)))</f>
        <v/>
      </c>
      <c r="CT64" s="367" t="str">
        <f ca="1">+IF(OFFSET('Sanitation Data'!$E$32,0,10*ROW('Sanitation Data'!E58))="","",OFFSET('Sanitation Data'!$E$32,0,10*ROW('Sanitation Data'!E58)))</f>
        <v/>
      </c>
      <c r="CU64" s="367" t="str">
        <f ca="1">+IF(OFFSET('Sanitation Data'!$F$28,0,10*ROW('Sanitation Data'!F58))="","",OFFSET('Sanitation Data'!$F$28,0,10*ROW('Sanitation Data'!F58)))</f>
        <v/>
      </c>
      <c r="CV64" s="367" t="str">
        <f ca="1">+IF(OFFSET('Sanitation Data'!$F$29,0,10*ROW('Sanitation Data'!F58))="","",OFFSET('Sanitation Data'!$F$29,0,10*ROW('Sanitation Data'!F58)))</f>
        <v/>
      </c>
      <c r="CW64" s="367" t="str">
        <f ca="1">+IF(OFFSET('Sanitation Data'!$F$30,0,10*ROW('Sanitation Data'!F58))="","",OFFSET('Sanitation Data'!$F$30,0,10*ROW('Sanitation Data'!F58)))</f>
        <v/>
      </c>
      <c r="CX64" s="367" t="str">
        <f ca="1">+IF(OFFSET('Sanitation Data'!$F$31,0,10*ROW('Sanitation Data'!F58))="","",OFFSET('Sanitation Data'!$F$31,0,10*ROW('Sanitation Data'!F58)))</f>
        <v/>
      </c>
      <c r="CY64" s="367" t="str">
        <f ca="1">+IF(OFFSET('Sanitation Data'!$F$32,0,10*ROW('Sanitation Data'!F58))="","",OFFSET('Sanitation Data'!$F$32,0,10*ROW('Sanitation Data'!F58)))</f>
        <v/>
      </c>
      <c r="CZ64" s="367" t="str">
        <f ca="1">+IF(OFFSET('Sanitation Data'!$G$28,0,10*ROW('Sanitation Data'!G58))="","",OFFSET('Sanitation Data'!$G$28,0,10*ROW('Sanitation Data'!G58)))</f>
        <v/>
      </c>
      <c r="DA64" s="367" t="str">
        <f ca="1">+IF(OFFSET('Sanitation Data'!$G$29,0,10*ROW('Sanitation Data'!G58))="","",OFFSET('Sanitation Data'!$G$29,0,10*ROW('Sanitation Data'!G58)))</f>
        <v/>
      </c>
      <c r="DB64" s="367" t="str">
        <f ca="1">+IF(OFFSET('Sanitation Data'!$G$30,0,10*ROW('Sanitation Data'!G58))="","",OFFSET('Sanitation Data'!$G$30,0,10*ROW('Sanitation Data'!G58)))</f>
        <v/>
      </c>
      <c r="DC64" s="367" t="str">
        <f ca="1">+IF(OFFSET('Sanitation Data'!$G$31,0,10*ROW('Sanitation Data'!G58))="","",OFFSET('Sanitation Data'!$G$31,0,10*ROW('Sanitation Data'!G58)))</f>
        <v/>
      </c>
      <c r="DD64" s="367" t="str">
        <f ca="1">+IF(OFFSET('Sanitation Data'!$G$32,0,10*ROW('Sanitation Data'!G58))="","",OFFSET('Sanitation Data'!$G$32,0,10*ROW('Sanitation Data'!G58)))</f>
        <v/>
      </c>
      <c r="DE64" s="367" t="str">
        <f ca="1">+IF(OFFSET('Sanitation Data'!$H$28,0,10*ROW('Sanitation Data'!H58))="","",OFFSET('Sanitation Data'!$H$28,0,10*ROW('Sanitation Data'!H58)))</f>
        <v/>
      </c>
      <c r="DF64" s="367" t="str">
        <f ca="1">+IF(OFFSET('Sanitation Data'!$H$29,0,10*ROW('Sanitation Data'!H58))="","",OFFSET('Sanitation Data'!$H$29,0,10*ROW('Sanitation Data'!H58)))</f>
        <v/>
      </c>
      <c r="DG64" s="367" t="str">
        <f ca="1">+IF(OFFSET('Sanitation Data'!$H$30,0,10*ROW('Sanitation Data'!H58))="","",OFFSET('Sanitation Data'!$H$30,0,10*ROW('Sanitation Data'!H58)))</f>
        <v/>
      </c>
      <c r="DH64" s="367" t="str">
        <f ca="1">+IF(OFFSET('Sanitation Data'!$H$31,0,10*ROW('Sanitation Data'!H58))="","",OFFSET('Sanitation Data'!$H$31,0,10*ROW('Sanitation Data'!H58)))</f>
        <v/>
      </c>
      <c r="DI64" s="367" t="str">
        <f ca="1">+IF(OFFSET('Sanitation Data'!$H$32,0,10*ROW('Sanitation Data'!H58))="","",OFFSET('Sanitation Data'!$H$32,0,10*ROW('Sanitation Data'!H58)))</f>
        <v/>
      </c>
      <c r="DJ64" s="367" t="str">
        <f ca="1">+IF(OFFSET('Sanitation Data'!$I$28,0,10*ROW('Sanitation Data'!I58))="","",OFFSET('Sanitation Data'!$I$28,0,10*ROW('Sanitation Data'!I58)))</f>
        <v/>
      </c>
      <c r="DK64" s="367" t="str">
        <f ca="1">+IF(OFFSET('Sanitation Data'!$I$29,0,10*ROW('Sanitation Data'!I58))="","",OFFSET('Sanitation Data'!$I$29,0,10*ROW('Sanitation Data'!I58)))</f>
        <v/>
      </c>
      <c r="DL64" s="367" t="str">
        <f ca="1">+IF(OFFSET('Sanitation Data'!$I$30,0,10*ROW('Sanitation Data'!I58))="","",OFFSET('Sanitation Data'!$I$30,0,10*ROW('Sanitation Data'!I58)))</f>
        <v/>
      </c>
      <c r="DM64" s="367" t="str">
        <f ca="1">+IF(OFFSET('Sanitation Data'!$I$31,0,10*ROW('Sanitation Data'!I58))="","",OFFSET('Sanitation Data'!$I$31,0,10*ROW('Sanitation Data'!I58)))</f>
        <v/>
      </c>
      <c r="DN64" s="367" t="str">
        <f ca="1">+IF(OFFSET('Sanitation Data'!$I$32,0,10*ROW('Sanitation Data'!I58))="","",OFFSET('Sanitation Data'!$I$32,0,10*ROW('Sanitation Data'!I58)))</f>
        <v/>
      </c>
      <c r="DO64" s="367" t="str">
        <f ca="1">+IF(OFFSET('Hygiene Data'!$D$11,0,10*ROW('Hygiene Data'!D58))="","",OFFSET('Hygiene Data'!$D$11,0,10*ROW('Hygiene Data'!D58)))</f>
        <v/>
      </c>
      <c r="DP64" s="367" t="str">
        <f ca="1">+IF(OFFSET('Hygiene Data'!$D$12,0,10*ROW('Hygiene Data'!D58))="","",OFFSET('Hygiene Data'!$D$12,0,10*ROW('Hygiene Data'!D58)))</f>
        <v/>
      </c>
      <c r="DQ64" s="367" t="str">
        <f ca="1">+IF(OFFSET('Hygiene Data'!$D$13,0,10*ROW('Hygiene Data'!D58))="","",OFFSET('Hygiene Data'!$D$13,0,10*ROW('Hygiene Data'!D58)))</f>
        <v/>
      </c>
      <c r="DR64" s="367" t="str">
        <f ca="1">+IF(OFFSET('Hygiene Data'!$E$11,0,10*ROW('Hygiene Data'!E58))="","",OFFSET('Hygiene Data'!$E$11,0,10*ROW('Hygiene Data'!E58)))</f>
        <v/>
      </c>
      <c r="DS64" s="367" t="str">
        <f ca="1">+IF(OFFSET('Hygiene Data'!$E$12,0,10*ROW('Hygiene Data'!E58))="","",OFFSET('Hygiene Data'!$E$12,0,10*ROW('Hygiene Data'!E58)))</f>
        <v/>
      </c>
      <c r="DT64" s="367" t="str">
        <f ca="1">+IF(OFFSET('Hygiene Data'!$E$13,0,10*ROW('Hygiene Data'!E58))="","",OFFSET('Hygiene Data'!$E$13,0,10*ROW('Hygiene Data'!E58)))</f>
        <v/>
      </c>
      <c r="DU64" s="367" t="str">
        <f ca="1">+IF(OFFSET('Hygiene Data'!$F$11,0,10*ROW('Hygiene Data'!F58))="","",OFFSET('Hygiene Data'!$F$11,0,10*ROW('Hygiene Data'!F58)))</f>
        <v/>
      </c>
      <c r="DV64" s="367" t="str">
        <f ca="1">+IF(OFFSET('Hygiene Data'!$F$12,0,10*ROW('Hygiene Data'!F58))="","",OFFSET('Hygiene Data'!$F$12,0,10*ROW('Hygiene Data'!F58)))</f>
        <v/>
      </c>
      <c r="DW64" s="367" t="str">
        <f ca="1">+IF(OFFSET('Hygiene Data'!$F$13,0,10*ROW('Hygiene Data'!F58))="","",OFFSET('Hygiene Data'!$F$13,0,10*ROW('Hygiene Data'!F58)))</f>
        <v/>
      </c>
      <c r="DX64" s="367" t="str">
        <f ca="1">+IF(OFFSET('Hygiene Data'!$G$11,0,10*ROW('Hygiene Data'!G58))="","",OFFSET('Hygiene Data'!$G$11,0,10*ROW('Hygiene Data'!G58)))</f>
        <v/>
      </c>
      <c r="DY64" s="367" t="str">
        <f ca="1">+IF(OFFSET('Hygiene Data'!$G$12,0,10*ROW('Hygiene Data'!G58))="","",OFFSET('Hygiene Data'!$G$12,0,10*ROW('Hygiene Data'!G58)))</f>
        <v/>
      </c>
      <c r="DZ64" s="367" t="str">
        <f ca="1">+IF(OFFSET('Hygiene Data'!$G$13,0,10*ROW('Hygiene Data'!G58))="","",OFFSET('Hygiene Data'!$G$13,0,10*ROW('Hygiene Data'!G58)))</f>
        <v/>
      </c>
      <c r="EA64" s="367" t="str">
        <f ca="1">+IF(OFFSET('Hygiene Data'!$H$11,0,10*ROW('Hygiene Data'!H58))="","",OFFSET('Hygiene Data'!$H$11,0,10*ROW('Hygiene Data'!H58)))</f>
        <v/>
      </c>
      <c r="EB64" s="367" t="str">
        <f ca="1">+IF(OFFSET('Hygiene Data'!$H$12,0,10*ROW('Hygiene Data'!H58))="","",OFFSET('Hygiene Data'!$H$12,0,10*ROW('Hygiene Data'!H58)))</f>
        <v/>
      </c>
      <c r="EC64" s="367" t="str">
        <f ca="1">+IF(OFFSET('Hygiene Data'!$H$13,0,10*ROW('Hygiene Data'!H58))="","",OFFSET('Hygiene Data'!$H$13,0,10*ROW('Hygiene Data'!H58)))</f>
        <v/>
      </c>
      <c r="ED64" s="367" t="str">
        <f ca="1">+IF(OFFSET('Hygiene Data'!$I$11,0,10*ROW('Hygiene Data'!I58))="","",OFFSET('Hygiene Data'!$I$11,0,10*ROW('Hygiene Data'!I58)))</f>
        <v/>
      </c>
      <c r="EE64" s="367" t="str">
        <f ca="1">+IF(OFFSET('Hygiene Data'!$I$12,0,10*ROW('Hygiene Data'!I58))="","",OFFSET('Hygiene Data'!$I$12,0,10*ROW('Hygiene Data'!I58)))</f>
        <v/>
      </c>
      <c r="EF64" s="367" t="str">
        <f ca="1">+IF(OFFSET('Hygiene Data'!$I$13,0,10*ROW('Hygiene Data'!I58))="","",OFFSET('Hygiene Data'!$I$13,0,10*ROW('Hygiene Data'!I58)))</f>
        <v/>
      </c>
    </row>
    <row r="65" spans="1:136" x14ac:dyDescent="0.25">
      <c r="A65" s="476" t="str">
        <f ca="1">+IF(OFFSET('Water Data'!$B$2,0,10*ROW('Water Data'!E59))="","",OFFSET('Water Data'!$B$2,0,10*ROW('Water Data'!E59)))</f>
        <v/>
      </c>
      <c r="B65" s="476"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3" t="str">
        <f t="shared" ca="1" si="0"/>
        <v/>
      </c>
      <c r="D65" s="504"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4"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4"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4"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4"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4"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4"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4"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4"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4"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4"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4"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4"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4"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4"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4"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4"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4"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5"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5"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5"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5"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5"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5"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5"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5"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5"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5"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5"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5"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5"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5"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5"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5"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5"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5"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5"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5"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5"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5"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5"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5"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5"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5"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5"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5"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5"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5"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6"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2"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6"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6"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6"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6"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6"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6"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6"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6"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6"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6"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6"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6"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6"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6"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6"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6"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7" t="str">
        <f ca="1">+IF(OFFSET('Water Data'!$D$27,0,10*ROW('Water Data'!D59))="","",OFFSET('Water Data'!$D$27,0,10*ROW('Water Data'!D59)))</f>
        <v/>
      </c>
      <c r="BT65" s="367" t="str">
        <f ca="1">+IF(OFFSET('Water Data'!$D$28,0,10*ROW('Water Data'!D59))="","",OFFSET('Water Data'!$D$28,0,10*ROW('Water Data'!D59)))</f>
        <v/>
      </c>
      <c r="BU65" s="367" t="str">
        <f ca="1">+IF(OFFSET('Water Data'!$D$29,0,10*ROW('Water Data'!D59))="","",OFFSET('Water Data'!$D$29,0,10*ROW('Water Data'!D59)))</f>
        <v/>
      </c>
      <c r="BV65" s="367" t="str">
        <f ca="1">+IF(OFFSET('Water Data'!$E$27,0,10*ROW('Water Data'!E59))="","",OFFSET('Water Data'!$E$27,0,10*ROW('Water Data'!E59)))</f>
        <v/>
      </c>
      <c r="BW65" s="367" t="str">
        <f ca="1">+IF(OFFSET('Water Data'!$E$28,0,10*ROW('Water Data'!E59))="","",OFFSET('Water Data'!$E$28,0,10*ROW('Water Data'!E59)))</f>
        <v/>
      </c>
      <c r="BX65" s="367" t="str">
        <f ca="1">+IF(OFFSET('Water Data'!$E$29,0,10*ROW('Water Data'!E59))="","",OFFSET('Water Data'!$E$29,0,10*ROW('Water Data'!E59)))</f>
        <v/>
      </c>
      <c r="BY65" s="367" t="str">
        <f ca="1">+IF(OFFSET('Water Data'!$F$27,0,10*ROW('Water Data'!F59))="","",OFFSET('Water Data'!$F$27,0,10*ROW('Water Data'!F59)))</f>
        <v/>
      </c>
      <c r="BZ65" s="367" t="str">
        <f ca="1">+IF(OFFSET('Water Data'!$F$28,0,10*ROW('Water Data'!F59))="","",OFFSET('Water Data'!$F$28,0,10*ROW('Water Data'!F59)))</f>
        <v/>
      </c>
      <c r="CA65" s="367" t="str">
        <f ca="1">+IF(OFFSET('Water Data'!$F$29,0,10*ROW('Water Data'!F59))="","",OFFSET('Water Data'!$F$29,0,10*ROW('Water Data'!F59)))</f>
        <v/>
      </c>
      <c r="CB65" s="367" t="str">
        <f ca="1">+IF(OFFSET('Water Data'!$G$27,0,10*ROW('Water Data'!G59))="","",OFFSET('Water Data'!$G$27,0,10*ROW('Water Data'!G59)))</f>
        <v/>
      </c>
      <c r="CC65" s="367" t="str">
        <f ca="1">+IF(OFFSET('Water Data'!$G$28,0,10*ROW('Water Data'!G59))="","",OFFSET('Water Data'!$G$28,0,10*ROW('Water Data'!G59)))</f>
        <v/>
      </c>
      <c r="CD65" s="367" t="str">
        <f ca="1">+IF(OFFSET('Water Data'!$G$29,0,10*ROW('Water Data'!G59))="","",OFFSET('Water Data'!$G$29,0,10*ROW('Water Data'!G59)))</f>
        <v/>
      </c>
      <c r="CE65" s="367" t="str">
        <f ca="1">+IF(OFFSET('Water Data'!$H$27,0,10*ROW('Water Data'!H59))="","",OFFSET('Water Data'!$H$27,0,10*ROW('Water Data'!H59)))</f>
        <v/>
      </c>
      <c r="CF65" s="367" t="str">
        <f ca="1">+IF(OFFSET('Water Data'!$H$28,0,10*ROW('Water Data'!H59))="","",OFFSET('Water Data'!$H$28,0,10*ROW('Water Data'!H59)))</f>
        <v/>
      </c>
      <c r="CG65" s="367" t="str">
        <f ca="1">+IF(OFFSET('Water Data'!$H$29,0,10*ROW('Water Data'!H59))="","",OFFSET('Water Data'!$H$29,0,10*ROW('Water Data'!H59)))</f>
        <v/>
      </c>
      <c r="CH65" s="367" t="str">
        <f ca="1">+IF(OFFSET('Water Data'!$I$27,0,10*ROW('Water Data'!I59))="","",OFFSET('Water Data'!$I$27,0,10*ROW('Water Data'!I59)))</f>
        <v/>
      </c>
      <c r="CI65" s="367" t="str">
        <f ca="1">+IF(OFFSET('Water Data'!$I$28,0,10*ROW('Water Data'!I59))="","",OFFSET('Water Data'!$I$28,0,10*ROW('Water Data'!I59)))</f>
        <v/>
      </c>
      <c r="CJ65" s="367" t="str">
        <f ca="1">+IF(OFFSET('Water Data'!$I$29,0,10*ROW('Water Data'!I59))="","",OFFSET('Water Data'!$I$29,0,10*ROW('Water Data'!I59)))</f>
        <v/>
      </c>
      <c r="CK65" s="367" t="str">
        <f ca="1">+IF(OFFSET('Sanitation Data'!$D$28,0,10*ROW('Sanitation Data'!D59))="","",OFFSET('Sanitation Data'!$D$28,0,10*ROW('Sanitation Data'!D59)))</f>
        <v/>
      </c>
      <c r="CL65" s="367" t="str">
        <f ca="1">+IF(OFFSET('Sanitation Data'!$D$29,0,10*ROW('Sanitation Data'!D59))="","",OFFSET('Sanitation Data'!$D$29,0,10*ROW('Sanitation Data'!D59)))</f>
        <v/>
      </c>
      <c r="CM65" s="367" t="str">
        <f ca="1">+IF(OFFSET('Sanitation Data'!$D$30,0,10*ROW('Sanitation Data'!D59))="","",OFFSET('Sanitation Data'!$D$30,0,10*ROW('Sanitation Data'!D59)))</f>
        <v/>
      </c>
      <c r="CN65" s="367" t="str">
        <f ca="1">+IF(OFFSET('Sanitation Data'!$D$31,0,10*ROW('Sanitation Data'!D59))="","",OFFSET('Sanitation Data'!$D$31,0,10*ROW('Sanitation Data'!D59)))</f>
        <v/>
      </c>
      <c r="CO65" s="367" t="str">
        <f ca="1">+IF(OFFSET('Sanitation Data'!$D$32,0,10*ROW('Sanitation Data'!D59))="","",OFFSET('Sanitation Data'!$D$32,0,10*ROW('Sanitation Data'!D59)))</f>
        <v/>
      </c>
      <c r="CP65" s="367" t="str">
        <f ca="1">+IF(OFFSET('Sanitation Data'!$E$28,0,10*ROW('Sanitation Data'!E59))="","",OFFSET('Sanitation Data'!$E$28,0,10*ROW('Sanitation Data'!E59)))</f>
        <v/>
      </c>
      <c r="CQ65" s="367" t="str">
        <f ca="1">+IF(OFFSET('Sanitation Data'!$E$29,0,10*ROW('Sanitation Data'!E59))="","",OFFSET('Sanitation Data'!$E$29,0,10*ROW('Sanitation Data'!E59)))</f>
        <v/>
      </c>
      <c r="CR65" s="367" t="str">
        <f ca="1">+IF(OFFSET('Sanitation Data'!$E$30,0,10*ROW('Sanitation Data'!E59))="","",OFFSET('Sanitation Data'!$E$30,0,10*ROW('Sanitation Data'!E59)))</f>
        <v/>
      </c>
      <c r="CS65" s="367" t="str">
        <f ca="1">+IF(OFFSET('Sanitation Data'!$E$31,0,10*ROW('Sanitation Data'!E59))="","",OFFSET('Sanitation Data'!$E$31,0,10*ROW('Sanitation Data'!E59)))</f>
        <v/>
      </c>
      <c r="CT65" s="367" t="str">
        <f ca="1">+IF(OFFSET('Sanitation Data'!$E$32,0,10*ROW('Sanitation Data'!E59))="","",OFFSET('Sanitation Data'!$E$32,0,10*ROW('Sanitation Data'!E59)))</f>
        <v/>
      </c>
      <c r="CU65" s="367" t="str">
        <f ca="1">+IF(OFFSET('Sanitation Data'!$F$28,0,10*ROW('Sanitation Data'!F59))="","",OFFSET('Sanitation Data'!$F$28,0,10*ROW('Sanitation Data'!F59)))</f>
        <v/>
      </c>
      <c r="CV65" s="367" t="str">
        <f ca="1">+IF(OFFSET('Sanitation Data'!$F$29,0,10*ROW('Sanitation Data'!F59))="","",OFFSET('Sanitation Data'!$F$29,0,10*ROW('Sanitation Data'!F59)))</f>
        <v/>
      </c>
      <c r="CW65" s="367" t="str">
        <f ca="1">+IF(OFFSET('Sanitation Data'!$F$30,0,10*ROW('Sanitation Data'!F59))="","",OFFSET('Sanitation Data'!$F$30,0,10*ROW('Sanitation Data'!F59)))</f>
        <v/>
      </c>
      <c r="CX65" s="367" t="str">
        <f ca="1">+IF(OFFSET('Sanitation Data'!$F$31,0,10*ROW('Sanitation Data'!F59))="","",OFFSET('Sanitation Data'!$F$31,0,10*ROW('Sanitation Data'!F59)))</f>
        <v/>
      </c>
      <c r="CY65" s="367" t="str">
        <f ca="1">+IF(OFFSET('Sanitation Data'!$F$32,0,10*ROW('Sanitation Data'!F59))="","",OFFSET('Sanitation Data'!$F$32,0,10*ROW('Sanitation Data'!F59)))</f>
        <v/>
      </c>
      <c r="CZ65" s="367" t="str">
        <f ca="1">+IF(OFFSET('Sanitation Data'!$G$28,0,10*ROW('Sanitation Data'!G59))="","",OFFSET('Sanitation Data'!$G$28,0,10*ROW('Sanitation Data'!G59)))</f>
        <v/>
      </c>
      <c r="DA65" s="367" t="str">
        <f ca="1">+IF(OFFSET('Sanitation Data'!$G$29,0,10*ROW('Sanitation Data'!G59))="","",OFFSET('Sanitation Data'!$G$29,0,10*ROW('Sanitation Data'!G59)))</f>
        <v/>
      </c>
      <c r="DB65" s="367" t="str">
        <f ca="1">+IF(OFFSET('Sanitation Data'!$G$30,0,10*ROW('Sanitation Data'!G59))="","",OFFSET('Sanitation Data'!$G$30,0,10*ROW('Sanitation Data'!G59)))</f>
        <v/>
      </c>
      <c r="DC65" s="367" t="str">
        <f ca="1">+IF(OFFSET('Sanitation Data'!$G$31,0,10*ROW('Sanitation Data'!G59))="","",OFFSET('Sanitation Data'!$G$31,0,10*ROW('Sanitation Data'!G59)))</f>
        <v/>
      </c>
      <c r="DD65" s="367" t="str">
        <f ca="1">+IF(OFFSET('Sanitation Data'!$G$32,0,10*ROW('Sanitation Data'!G59))="","",OFFSET('Sanitation Data'!$G$32,0,10*ROW('Sanitation Data'!G59)))</f>
        <v/>
      </c>
      <c r="DE65" s="367" t="str">
        <f ca="1">+IF(OFFSET('Sanitation Data'!$H$28,0,10*ROW('Sanitation Data'!H59))="","",OFFSET('Sanitation Data'!$H$28,0,10*ROW('Sanitation Data'!H59)))</f>
        <v/>
      </c>
      <c r="DF65" s="367" t="str">
        <f ca="1">+IF(OFFSET('Sanitation Data'!$H$29,0,10*ROW('Sanitation Data'!H59))="","",OFFSET('Sanitation Data'!$H$29,0,10*ROW('Sanitation Data'!H59)))</f>
        <v/>
      </c>
      <c r="DG65" s="367" t="str">
        <f ca="1">+IF(OFFSET('Sanitation Data'!$H$30,0,10*ROW('Sanitation Data'!H59))="","",OFFSET('Sanitation Data'!$H$30,0,10*ROW('Sanitation Data'!H59)))</f>
        <v/>
      </c>
      <c r="DH65" s="367" t="str">
        <f ca="1">+IF(OFFSET('Sanitation Data'!$H$31,0,10*ROW('Sanitation Data'!H59))="","",OFFSET('Sanitation Data'!$H$31,0,10*ROW('Sanitation Data'!H59)))</f>
        <v/>
      </c>
      <c r="DI65" s="367" t="str">
        <f ca="1">+IF(OFFSET('Sanitation Data'!$H$32,0,10*ROW('Sanitation Data'!H59))="","",OFFSET('Sanitation Data'!$H$32,0,10*ROW('Sanitation Data'!H59)))</f>
        <v/>
      </c>
      <c r="DJ65" s="367" t="str">
        <f ca="1">+IF(OFFSET('Sanitation Data'!$I$28,0,10*ROW('Sanitation Data'!I59))="","",OFFSET('Sanitation Data'!$I$28,0,10*ROW('Sanitation Data'!I59)))</f>
        <v/>
      </c>
      <c r="DK65" s="367" t="str">
        <f ca="1">+IF(OFFSET('Sanitation Data'!$I$29,0,10*ROW('Sanitation Data'!I59))="","",OFFSET('Sanitation Data'!$I$29,0,10*ROW('Sanitation Data'!I59)))</f>
        <v/>
      </c>
      <c r="DL65" s="367" t="str">
        <f ca="1">+IF(OFFSET('Sanitation Data'!$I$30,0,10*ROW('Sanitation Data'!I59))="","",OFFSET('Sanitation Data'!$I$30,0,10*ROW('Sanitation Data'!I59)))</f>
        <v/>
      </c>
      <c r="DM65" s="367" t="str">
        <f ca="1">+IF(OFFSET('Sanitation Data'!$I$31,0,10*ROW('Sanitation Data'!I59))="","",OFFSET('Sanitation Data'!$I$31,0,10*ROW('Sanitation Data'!I59)))</f>
        <v/>
      </c>
      <c r="DN65" s="367" t="str">
        <f ca="1">+IF(OFFSET('Sanitation Data'!$I$32,0,10*ROW('Sanitation Data'!I59))="","",OFFSET('Sanitation Data'!$I$32,0,10*ROW('Sanitation Data'!I59)))</f>
        <v/>
      </c>
      <c r="DO65" s="367" t="str">
        <f ca="1">+IF(OFFSET('Hygiene Data'!$D$11,0,10*ROW('Hygiene Data'!D59))="","",OFFSET('Hygiene Data'!$D$11,0,10*ROW('Hygiene Data'!D59)))</f>
        <v/>
      </c>
      <c r="DP65" s="367" t="str">
        <f ca="1">+IF(OFFSET('Hygiene Data'!$D$12,0,10*ROW('Hygiene Data'!D59))="","",OFFSET('Hygiene Data'!$D$12,0,10*ROW('Hygiene Data'!D59)))</f>
        <v/>
      </c>
      <c r="DQ65" s="367" t="str">
        <f ca="1">+IF(OFFSET('Hygiene Data'!$D$13,0,10*ROW('Hygiene Data'!D59))="","",OFFSET('Hygiene Data'!$D$13,0,10*ROW('Hygiene Data'!D59)))</f>
        <v/>
      </c>
      <c r="DR65" s="367" t="str">
        <f ca="1">+IF(OFFSET('Hygiene Data'!$E$11,0,10*ROW('Hygiene Data'!E59))="","",OFFSET('Hygiene Data'!$E$11,0,10*ROW('Hygiene Data'!E59)))</f>
        <v/>
      </c>
      <c r="DS65" s="367" t="str">
        <f ca="1">+IF(OFFSET('Hygiene Data'!$E$12,0,10*ROW('Hygiene Data'!E59))="","",OFFSET('Hygiene Data'!$E$12,0,10*ROW('Hygiene Data'!E59)))</f>
        <v/>
      </c>
      <c r="DT65" s="367" t="str">
        <f ca="1">+IF(OFFSET('Hygiene Data'!$E$13,0,10*ROW('Hygiene Data'!E59))="","",OFFSET('Hygiene Data'!$E$13,0,10*ROW('Hygiene Data'!E59)))</f>
        <v/>
      </c>
      <c r="DU65" s="367" t="str">
        <f ca="1">+IF(OFFSET('Hygiene Data'!$F$11,0,10*ROW('Hygiene Data'!F59))="","",OFFSET('Hygiene Data'!$F$11,0,10*ROW('Hygiene Data'!F59)))</f>
        <v/>
      </c>
      <c r="DV65" s="367" t="str">
        <f ca="1">+IF(OFFSET('Hygiene Data'!$F$12,0,10*ROW('Hygiene Data'!F59))="","",OFFSET('Hygiene Data'!$F$12,0,10*ROW('Hygiene Data'!F59)))</f>
        <v/>
      </c>
      <c r="DW65" s="367" t="str">
        <f ca="1">+IF(OFFSET('Hygiene Data'!$F$13,0,10*ROW('Hygiene Data'!F59))="","",OFFSET('Hygiene Data'!$F$13,0,10*ROW('Hygiene Data'!F59)))</f>
        <v/>
      </c>
      <c r="DX65" s="367" t="str">
        <f ca="1">+IF(OFFSET('Hygiene Data'!$G$11,0,10*ROW('Hygiene Data'!G59))="","",OFFSET('Hygiene Data'!$G$11,0,10*ROW('Hygiene Data'!G59)))</f>
        <v/>
      </c>
      <c r="DY65" s="367" t="str">
        <f ca="1">+IF(OFFSET('Hygiene Data'!$G$12,0,10*ROW('Hygiene Data'!G59))="","",OFFSET('Hygiene Data'!$G$12,0,10*ROW('Hygiene Data'!G59)))</f>
        <v/>
      </c>
      <c r="DZ65" s="367" t="str">
        <f ca="1">+IF(OFFSET('Hygiene Data'!$G$13,0,10*ROW('Hygiene Data'!G59))="","",OFFSET('Hygiene Data'!$G$13,0,10*ROW('Hygiene Data'!G59)))</f>
        <v/>
      </c>
      <c r="EA65" s="367" t="str">
        <f ca="1">+IF(OFFSET('Hygiene Data'!$H$11,0,10*ROW('Hygiene Data'!H59))="","",OFFSET('Hygiene Data'!$H$11,0,10*ROW('Hygiene Data'!H59)))</f>
        <v/>
      </c>
      <c r="EB65" s="367" t="str">
        <f ca="1">+IF(OFFSET('Hygiene Data'!$H$12,0,10*ROW('Hygiene Data'!H59))="","",OFFSET('Hygiene Data'!$H$12,0,10*ROW('Hygiene Data'!H59)))</f>
        <v/>
      </c>
      <c r="EC65" s="367" t="str">
        <f ca="1">+IF(OFFSET('Hygiene Data'!$H$13,0,10*ROW('Hygiene Data'!H59))="","",OFFSET('Hygiene Data'!$H$13,0,10*ROW('Hygiene Data'!H59)))</f>
        <v/>
      </c>
      <c r="ED65" s="367" t="str">
        <f ca="1">+IF(OFFSET('Hygiene Data'!$I$11,0,10*ROW('Hygiene Data'!I59))="","",OFFSET('Hygiene Data'!$I$11,0,10*ROW('Hygiene Data'!I59)))</f>
        <v/>
      </c>
      <c r="EE65" s="367" t="str">
        <f ca="1">+IF(OFFSET('Hygiene Data'!$I$12,0,10*ROW('Hygiene Data'!I59))="","",OFFSET('Hygiene Data'!$I$12,0,10*ROW('Hygiene Data'!I59)))</f>
        <v/>
      </c>
      <c r="EF65" s="367" t="str">
        <f ca="1">+IF(OFFSET('Hygiene Data'!$I$13,0,10*ROW('Hygiene Data'!I59))="","",OFFSET('Hygiene Data'!$I$13,0,10*ROW('Hygiene Data'!I59)))</f>
        <v/>
      </c>
    </row>
    <row r="66" spans="1:136" x14ac:dyDescent="0.25">
      <c r="A66" s="476" t="str">
        <f ca="1">+IF(OFFSET('Water Data'!$B$2,0,10*ROW('Water Data'!E60))="","",OFFSET('Water Data'!$B$2,0,10*ROW('Water Data'!E60)))</f>
        <v/>
      </c>
      <c r="B66" s="476"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3" t="str">
        <f t="shared" ca="1" si="0"/>
        <v/>
      </c>
      <c r="D66" s="504"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4"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4"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4"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4"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4"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4"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4"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4"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4"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4"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4"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4"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4"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4"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4"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4"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4"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5"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5"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5"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5"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5"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5"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5"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5"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5"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5"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5"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5"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5"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5"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5"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5"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5"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5"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5"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5"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5"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5"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5"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5"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5"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5"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5"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5"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5"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5"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6"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2"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6"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6"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6"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6"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6"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6"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6"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6"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6"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6"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6"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6"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6"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6"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6"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6"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7" t="str">
        <f ca="1">+IF(OFFSET('Water Data'!$D$27,0,10*ROW('Water Data'!D60))="","",OFFSET('Water Data'!$D$27,0,10*ROW('Water Data'!D60)))</f>
        <v/>
      </c>
      <c r="BT66" s="367" t="str">
        <f ca="1">+IF(OFFSET('Water Data'!$D$28,0,10*ROW('Water Data'!D60))="","",OFFSET('Water Data'!$D$28,0,10*ROW('Water Data'!D60)))</f>
        <v/>
      </c>
      <c r="BU66" s="367" t="str">
        <f ca="1">+IF(OFFSET('Water Data'!$D$29,0,10*ROW('Water Data'!D60))="","",OFFSET('Water Data'!$D$29,0,10*ROW('Water Data'!D60)))</f>
        <v/>
      </c>
      <c r="BV66" s="367" t="str">
        <f ca="1">+IF(OFFSET('Water Data'!$E$27,0,10*ROW('Water Data'!E60))="","",OFFSET('Water Data'!$E$27,0,10*ROW('Water Data'!E60)))</f>
        <v/>
      </c>
      <c r="BW66" s="367" t="str">
        <f ca="1">+IF(OFFSET('Water Data'!$E$28,0,10*ROW('Water Data'!E60))="","",OFFSET('Water Data'!$E$28,0,10*ROW('Water Data'!E60)))</f>
        <v/>
      </c>
      <c r="BX66" s="367" t="str">
        <f ca="1">+IF(OFFSET('Water Data'!$E$29,0,10*ROW('Water Data'!E60))="","",OFFSET('Water Data'!$E$29,0,10*ROW('Water Data'!E60)))</f>
        <v/>
      </c>
      <c r="BY66" s="367" t="str">
        <f ca="1">+IF(OFFSET('Water Data'!$F$27,0,10*ROW('Water Data'!F60))="","",OFFSET('Water Data'!$F$27,0,10*ROW('Water Data'!F60)))</f>
        <v/>
      </c>
      <c r="BZ66" s="367" t="str">
        <f ca="1">+IF(OFFSET('Water Data'!$F$28,0,10*ROW('Water Data'!F60))="","",OFFSET('Water Data'!$F$28,0,10*ROW('Water Data'!F60)))</f>
        <v/>
      </c>
      <c r="CA66" s="367" t="str">
        <f ca="1">+IF(OFFSET('Water Data'!$F$29,0,10*ROW('Water Data'!F60))="","",OFFSET('Water Data'!$F$29,0,10*ROW('Water Data'!F60)))</f>
        <v/>
      </c>
      <c r="CB66" s="367" t="str">
        <f ca="1">+IF(OFFSET('Water Data'!$G$27,0,10*ROW('Water Data'!G60))="","",OFFSET('Water Data'!$G$27,0,10*ROW('Water Data'!G60)))</f>
        <v/>
      </c>
      <c r="CC66" s="367" t="str">
        <f ca="1">+IF(OFFSET('Water Data'!$G$28,0,10*ROW('Water Data'!G60))="","",OFFSET('Water Data'!$G$28,0,10*ROW('Water Data'!G60)))</f>
        <v/>
      </c>
      <c r="CD66" s="367" t="str">
        <f ca="1">+IF(OFFSET('Water Data'!$G$29,0,10*ROW('Water Data'!G60))="","",OFFSET('Water Data'!$G$29,0,10*ROW('Water Data'!G60)))</f>
        <v/>
      </c>
      <c r="CE66" s="367" t="str">
        <f ca="1">+IF(OFFSET('Water Data'!$H$27,0,10*ROW('Water Data'!H60))="","",OFFSET('Water Data'!$H$27,0,10*ROW('Water Data'!H60)))</f>
        <v/>
      </c>
      <c r="CF66" s="367" t="str">
        <f ca="1">+IF(OFFSET('Water Data'!$H$28,0,10*ROW('Water Data'!H60))="","",OFFSET('Water Data'!$H$28,0,10*ROW('Water Data'!H60)))</f>
        <v/>
      </c>
      <c r="CG66" s="367" t="str">
        <f ca="1">+IF(OFFSET('Water Data'!$H$29,0,10*ROW('Water Data'!H60))="","",OFFSET('Water Data'!$H$29,0,10*ROW('Water Data'!H60)))</f>
        <v/>
      </c>
      <c r="CH66" s="367" t="str">
        <f ca="1">+IF(OFFSET('Water Data'!$I$27,0,10*ROW('Water Data'!I60))="","",OFFSET('Water Data'!$I$27,0,10*ROW('Water Data'!I60)))</f>
        <v/>
      </c>
      <c r="CI66" s="367" t="str">
        <f ca="1">+IF(OFFSET('Water Data'!$I$28,0,10*ROW('Water Data'!I60))="","",OFFSET('Water Data'!$I$28,0,10*ROW('Water Data'!I60)))</f>
        <v/>
      </c>
      <c r="CJ66" s="367" t="str">
        <f ca="1">+IF(OFFSET('Water Data'!$I$29,0,10*ROW('Water Data'!I60))="","",OFFSET('Water Data'!$I$29,0,10*ROW('Water Data'!I60)))</f>
        <v/>
      </c>
      <c r="CK66" s="367" t="str">
        <f ca="1">+IF(OFFSET('Sanitation Data'!$D$28,0,10*ROW('Sanitation Data'!D60))="","",OFFSET('Sanitation Data'!$D$28,0,10*ROW('Sanitation Data'!D60)))</f>
        <v/>
      </c>
      <c r="CL66" s="367" t="str">
        <f ca="1">+IF(OFFSET('Sanitation Data'!$D$29,0,10*ROW('Sanitation Data'!D60))="","",OFFSET('Sanitation Data'!$D$29,0,10*ROW('Sanitation Data'!D60)))</f>
        <v/>
      </c>
      <c r="CM66" s="367" t="str">
        <f ca="1">+IF(OFFSET('Sanitation Data'!$D$30,0,10*ROW('Sanitation Data'!D60))="","",OFFSET('Sanitation Data'!$D$30,0,10*ROW('Sanitation Data'!D60)))</f>
        <v/>
      </c>
      <c r="CN66" s="367" t="str">
        <f ca="1">+IF(OFFSET('Sanitation Data'!$D$31,0,10*ROW('Sanitation Data'!D60))="","",OFFSET('Sanitation Data'!$D$31,0,10*ROW('Sanitation Data'!D60)))</f>
        <v/>
      </c>
      <c r="CO66" s="367" t="str">
        <f ca="1">+IF(OFFSET('Sanitation Data'!$D$32,0,10*ROW('Sanitation Data'!D60))="","",OFFSET('Sanitation Data'!$D$32,0,10*ROW('Sanitation Data'!D60)))</f>
        <v/>
      </c>
      <c r="CP66" s="367" t="str">
        <f ca="1">+IF(OFFSET('Sanitation Data'!$E$28,0,10*ROW('Sanitation Data'!E60))="","",OFFSET('Sanitation Data'!$E$28,0,10*ROW('Sanitation Data'!E60)))</f>
        <v/>
      </c>
      <c r="CQ66" s="367" t="str">
        <f ca="1">+IF(OFFSET('Sanitation Data'!$E$29,0,10*ROW('Sanitation Data'!E60))="","",OFFSET('Sanitation Data'!$E$29,0,10*ROW('Sanitation Data'!E60)))</f>
        <v/>
      </c>
      <c r="CR66" s="367" t="str">
        <f ca="1">+IF(OFFSET('Sanitation Data'!$E$30,0,10*ROW('Sanitation Data'!E60))="","",OFFSET('Sanitation Data'!$E$30,0,10*ROW('Sanitation Data'!E60)))</f>
        <v/>
      </c>
      <c r="CS66" s="367" t="str">
        <f ca="1">+IF(OFFSET('Sanitation Data'!$E$31,0,10*ROW('Sanitation Data'!E60))="","",OFFSET('Sanitation Data'!$E$31,0,10*ROW('Sanitation Data'!E60)))</f>
        <v/>
      </c>
      <c r="CT66" s="367" t="str">
        <f ca="1">+IF(OFFSET('Sanitation Data'!$E$32,0,10*ROW('Sanitation Data'!E60))="","",OFFSET('Sanitation Data'!$E$32,0,10*ROW('Sanitation Data'!E60)))</f>
        <v/>
      </c>
      <c r="CU66" s="367" t="str">
        <f ca="1">+IF(OFFSET('Sanitation Data'!$F$28,0,10*ROW('Sanitation Data'!F60))="","",OFFSET('Sanitation Data'!$F$28,0,10*ROW('Sanitation Data'!F60)))</f>
        <v/>
      </c>
      <c r="CV66" s="367" t="str">
        <f ca="1">+IF(OFFSET('Sanitation Data'!$F$29,0,10*ROW('Sanitation Data'!F60))="","",OFFSET('Sanitation Data'!$F$29,0,10*ROW('Sanitation Data'!F60)))</f>
        <v/>
      </c>
      <c r="CW66" s="367" t="str">
        <f ca="1">+IF(OFFSET('Sanitation Data'!$F$30,0,10*ROW('Sanitation Data'!F60))="","",OFFSET('Sanitation Data'!$F$30,0,10*ROW('Sanitation Data'!F60)))</f>
        <v/>
      </c>
      <c r="CX66" s="367" t="str">
        <f ca="1">+IF(OFFSET('Sanitation Data'!$F$31,0,10*ROW('Sanitation Data'!F60))="","",OFFSET('Sanitation Data'!$F$31,0,10*ROW('Sanitation Data'!F60)))</f>
        <v/>
      </c>
      <c r="CY66" s="367" t="str">
        <f ca="1">+IF(OFFSET('Sanitation Data'!$F$32,0,10*ROW('Sanitation Data'!F60))="","",OFFSET('Sanitation Data'!$F$32,0,10*ROW('Sanitation Data'!F60)))</f>
        <v/>
      </c>
      <c r="CZ66" s="367" t="str">
        <f ca="1">+IF(OFFSET('Sanitation Data'!$G$28,0,10*ROW('Sanitation Data'!G60))="","",OFFSET('Sanitation Data'!$G$28,0,10*ROW('Sanitation Data'!G60)))</f>
        <v/>
      </c>
      <c r="DA66" s="367" t="str">
        <f ca="1">+IF(OFFSET('Sanitation Data'!$G$29,0,10*ROW('Sanitation Data'!G60))="","",OFFSET('Sanitation Data'!$G$29,0,10*ROW('Sanitation Data'!G60)))</f>
        <v/>
      </c>
      <c r="DB66" s="367" t="str">
        <f ca="1">+IF(OFFSET('Sanitation Data'!$G$30,0,10*ROW('Sanitation Data'!G60))="","",OFFSET('Sanitation Data'!$G$30,0,10*ROW('Sanitation Data'!G60)))</f>
        <v/>
      </c>
      <c r="DC66" s="367" t="str">
        <f ca="1">+IF(OFFSET('Sanitation Data'!$G$31,0,10*ROW('Sanitation Data'!G60))="","",OFFSET('Sanitation Data'!$G$31,0,10*ROW('Sanitation Data'!G60)))</f>
        <v/>
      </c>
      <c r="DD66" s="367" t="str">
        <f ca="1">+IF(OFFSET('Sanitation Data'!$G$32,0,10*ROW('Sanitation Data'!G60))="","",OFFSET('Sanitation Data'!$G$32,0,10*ROW('Sanitation Data'!G60)))</f>
        <v/>
      </c>
      <c r="DE66" s="367" t="str">
        <f ca="1">+IF(OFFSET('Sanitation Data'!$H$28,0,10*ROW('Sanitation Data'!H60))="","",OFFSET('Sanitation Data'!$H$28,0,10*ROW('Sanitation Data'!H60)))</f>
        <v/>
      </c>
      <c r="DF66" s="367" t="str">
        <f ca="1">+IF(OFFSET('Sanitation Data'!$H$29,0,10*ROW('Sanitation Data'!H60))="","",OFFSET('Sanitation Data'!$H$29,0,10*ROW('Sanitation Data'!H60)))</f>
        <v/>
      </c>
      <c r="DG66" s="367" t="str">
        <f ca="1">+IF(OFFSET('Sanitation Data'!$H$30,0,10*ROW('Sanitation Data'!H60))="","",OFFSET('Sanitation Data'!$H$30,0,10*ROW('Sanitation Data'!H60)))</f>
        <v/>
      </c>
      <c r="DH66" s="367" t="str">
        <f ca="1">+IF(OFFSET('Sanitation Data'!$H$31,0,10*ROW('Sanitation Data'!H60))="","",OFFSET('Sanitation Data'!$H$31,0,10*ROW('Sanitation Data'!H60)))</f>
        <v/>
      </c>
      <c r="DI66" s="367" t="str">
        <f ca="1">+IF(OFFSET('Sanitation Data'!$H$32,0,10*ROW('Sanitation Data'!H60))="","",OFFSET('Sanitation Data'!$H$32,0,10*ROW('Sanitation Data'!H60)))</f>
        <v/>
      </c>
      <c r="DJ66" s="367" t="str">
        <f ca="1">+IF(OFFSET('Sanitation Data'!$I$28,0,10*ROW('Sanitation Data'!I60))="","",OFFSET('Sanitation Data'!$I$28,0,10*ROW('Sanitation Data'!I60)))</f>
        <v/>
      </c>
      <c r="DK66" s="367" t="str">
        <f ca="1">+IF(OFFSET('Sanitation Data'!$I$29,0,10*ROW('Sanitation Data'!I60))="","",OFFSET('Sanitation Data'!$I$29,0,10*ROW('Sanitation Data'!I60)))</f>
        <v/>
      </c>
      <c r="DL66" s="367" t="str">
        <f ca="1">+IF(OFFSET('Sanitation Data'!$I$30,0,10*ROW('Sanitation Data'!I60))="","",OFFSET('Sanitation Data'!$I$30,0,10*ROW('Sanitation Data'!I60)))</f>
        <v/>
      </c>
      <c r="DM66" s="367" t="str">
        <f ca="1">+IF(OFFSET('Sanitation Data'!$I$31,0,10*ROW('Sanitation Data'!I60))="","",OFFSET('Sanitation Data'!$I$31,0,10*ROW('Sanitation Data'!I60)))</f>
        <v/>
      </c>
      <c r="DN66" s="367" t="str">
        <f ca="1">+IF(OFFSET('Sanitation Data'!$I$32,0,10*ROW('Sanitation Data'!I60))="","",OFFSET('Sanitation Data'!$I$32,0,10*ROW('Sanitation Data'!I60)))</f>
        <v/>
      </c>
      <c r="DO66" s="367" t="str">
        <f ca="1">+IF(OFFSET('Hygiene Data'!$D$11,0,10*ROW('Hygiene Data'!D60))="","",OFFSET('Hygiene Data'!$D$11,0,10*ROW('Hygiene Data'!D60)))</f>
        <v/>
      </c>
      <c r="DP66" s="367" t="str">
        <f ca="1">+IF(OFFSET('Hygiene Data'!$D$12,0,10*ROW('Hygiene Data'!D60))="","",OFFSET('Hygiene Data'!$D$12,0,10*ROW('Hygiene Data'!D60)))</f>
        <v/>
      </c>
      <c r="DQ66" s="367" t="str">
        <f ca="1">+IF(OFFSET('Hygiene Data'!$D$13,0,10*ROW('Hygiene Data'!D60))="","",OFFSET('Hygiene Data'!$D$13,0,10*ROW('Hygiene Data'!D60)))</f>
        <v/>
      </c>
      <c r="DR66" s="367" t="str">
        <f ca="1">+IF(OFFSET('Hygiene Data'!$E$11,0,10*ROW('Hygiene Data'!E60))="","",OFFSET('Hygiene Data'!$E$11,0,10*ROW('Hygiene Data'!E60)))</f>
        <v/>
      </c>
      <c r="DS66" s="367" t="str">
        <f ca="1">+IF(OFFSET('Hygiene Data'!$E$12,0,10*ROW('Hygiene Data'!E60))="","",OFFSET('Hygiene Data'!$E$12,0,10*ROW('Hygiene Data'!E60)))</f>
        <v/>
      </c>
      <c r="DT66" s="367" t="str">
        <f ca="1">+IF(OFFSET('Hygiene Data'!$E$13,0,10*ROW('Hygiene Data'!E60))="","",OFFSET('Hygiene Data'!$E$13,0,10*ROW('Hygiene Data'!E60)))</f>
        <v/>
      </c>
      <c r="DU66" s="367" t="str">
        <f ca="1">+IF(OFFSET('Hygiene Data'!$F$11,0,10*ROW('Hygiene Data'!F60))="","",OFFSET('Hygiene Data'!$F$11,0,10*ROW('Hygiene Data'!F60)))</f>
        <v/>
      </c>
      <c r="DV66" s="367" t="str">
        <f ca="1">+IF(OFFSET('Hygiene Data'!$F$12,0,10*ROW('Hygiene Data'!F60))="","",OFFSET('Hygiene Data'!$F$12,0,10*ROW('Hygiene Data'!F60)))</f>
        <v/>
      </c>
      <c r="DW66" s="367" t="str">
        <f ca="1">+IF(OFFSET('Hygiene Data'!$F$13,0,10*ROW('Hygiene Data'!F60))="","",OFFSET('Hygiene Data'!$F$13,0,10*ROW('Hygiene Data'!F60)))</f>
        <v/>
      </c>
      <c r="DX66" s="367" t="str">
        <f ca="1">+IF(OFFSET('Hygiene Data'!$G$11,0,10*ROW('Hygiene Data'!G60))="","",OFFSET('Hygiene Data'!$G$11,0,10*ROW('Hygiene Data'!G60)))</f>
        <v/>
      </c>
      <c r="DY66" s="367" t="str">
        <f ca="1">+IF(OFFSET('Hygiene Data'!$G$12,0,10*ROW('Hygiene Data'!G60))="","",OFFSET('Hygiene Data'!$G$12,0,10*ROW('Hygiene Data'!G60)))</f>
        <v/>
      </c>
      <c r="DZ66" s="367" t="str">
        <f ca="1">+IF(OFFSET('Hygiene Data'!$G$13,0,10*ROW('Hygiene Data'!G60))="","",OFFSET('Hygiene Data'!$G$13,0,10*ROW('Hygiene Data'!G60)))</f>
        <v/>
      </c>
      <c r="EA66" s="367" t="str">
        <f ca="1">+IF(OFFSET('Hygiene Data'!$H$11,0,10*ROW('Hygiene Data'!H60))="","",OFFSET('Hygiene Data'!$H$11,0,10*ROW('Hygiene Data'!H60)))</f>
        <v/>
      </c>
      <c r="EB66" s="367" t="str">
        <f ca="1">+IF(OFFSET('Hygiene Data'!$H$12,0,10*ROW('Hygiene Data'!H60))="","",OFFSET('Hygiene Data'!$H$12,0,10*ROW('Hygiene Data'!H60)))</f>
        <v/>
      </c>
      <c r="EC66" s="367" t="str">
        <f ca="1">+IF(OFFSET('Hygiene Data'!$H$13,0,10*ROW('Hygiene Data'!H60))="","",OFFSET('Hygiene Data'!$H$13,0,10*ROW('Hygiene Data'!H60)))</f>
        <v/>
      </c>
      <c r="ED66" s="367" t="str">
        <f ca="1">+IF(OFFSET('Hygiene Data'!$I$11,0,10*ROW('Hygiene Data'!I60))="","",OFFSET('Hygiene Data'!$I$11,0,10*ROW('Hygiene Data'!I60)))</f>
        <v/>
      </c>
      <c r="EE66" s="367" t="str">
        <f ca="1">+IF(OFFSET('Hygiene Data'!$I$12,0,10*ROW('Hygiene Data'!I60))="","",OFFSET('Hygiene Data'!$I$12,0,10*ROW('Hygiene Data'!I60)))</f>
        <v/>
      </c>
      <c r="EF66" s="367" t="str">
        <f ca="1">+IF(OFFSET('Hygiene Data'!$I$13,0,10*ROW('Hygiene Data'!I60))="","",OFFSET('Hygiene Data'!$I$13,0,10*ROW('Hygiene Data'!I60)))</f>
        <v/>
      </c>
    </row>
    <row r="67" spans="1:136" x14ac:dyDescent="0.25">
      <c r="A67" s="476" t="str">
        <f ca="1">+IF(OFFSET('Water Data'!$B$2,0,10*ROW('Water Data'!E61))="","",OFFSET('Water Data'!$B$2,0,10*ROW('Water Data'!E61)))</f>
        <v/>
      </c>
      <c r="B67" s="476"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3" t="str">
        <f t="shared" ca="1" si="0"/>
        <v/>
      </c>
      <c r="D67" s="504"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4"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4"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4"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4"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4"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4"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4"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4"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4"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4"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4"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4"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4"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4"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4"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4"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4"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5"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5"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5"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5"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5"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5"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5"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5"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5"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5"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5"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5"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5"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5"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5"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5"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5"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5"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5"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5"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5"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5"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5"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5"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5"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5"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5"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5"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5"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5"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6"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2"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6"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6"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6"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6"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6"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6"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6"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6"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6"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6"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6"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6"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6"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6"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6"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6"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7" t="str">
        <f ca="1">+IF(OFFSET('Water Data'!$D$27,0,10*ROW('Water Data'!D61))="","",OFFSET('Water Data'!$D$27,0,10*ROW('Water Data'!D61)))</f>
        <v/>
      </c>
      <c r="BT67" s="367" t="str">
        <f ca="1">+IF(OFFSET('Water Data'!$D$28,0,10*ROW('Water Data'!D61))="","",OFFSET('Water Data'!$D$28,0,10*ROW('Water Data'!D61)))</f>
        <v/>
      </c>
      <c r="BU67" s="367" t="str">
        <f ca="1">+IF(OFFSET('Water Data'!$D$29,0,10*ROW('Water Data'!D61))="","",OFFSET('Water Data'!$D$29,0,10*ROW('Water Data'!D61)))</f>
        <v/>
      </c>
      <c r="BV67" s="367" t="str">
        <f ca="1">+IF(OFFSET('Water Data'!$E$27,0,10*ROW('Water Data'!E61))="","",OFFSET('Water Data'!$E$27,0,10*ROW('Water Data'!E61)))</f>
        <v/>
      </c>
      <c r="BW67" s="367" t="str">
        <f ca="1">+IF(OFFSET('Water Data'!$E$28,0,10*ROW('Water Data'!E61))="","",OFFSET('Water Data'!$E$28,0,10*ROW('Water Data'!E61)))</f>
        <v/>
      </c>
      <c r="BX67" s="367" t="str">
        <f ca="1">+IF(OFFSET('Water Data'!$E$29,0,10*ROW('Water Data'!E61))="","",OFFSET('Water Data'!$E$29,0,10*ROW('Water Data'!E61)))</f>
        <v/>
      </c>
      <c r="BY67" s="367" t="str">
        <f ca="1">+IF(OFFSET('Water Data'!$F$27,0,10*ROW('Water Data'!F61))="","",OFFSET('Water Data'!$F$27,0,10*ROW('Water Data'!F61)))</f>
        <v/>
      </c>
      <c r="BZ67" s="367" t="str">
        <f ca="1">+IF(OFFSET('Water Data'!$F$28,0,10*ROW('Water Data'!F61))="","",OFFSET('Water Data'!$F$28,0,10*ROW('Water Data'!F61)))</f>
        <v/>
      </c>
      <c r="CA67" s="367" t="str">
        <f ca="1">+IF(OFFSET('Water Data'!$F$29,0,10*ROW('Water Data'!F61))="","",OFFSET('Water Data'!$F$29,0,10*ROW('Water Data'!F61)))</f>
        <v/>
      </c>
      <c r="CB67" s="367" t="str">
        <f ca="1">+IF(OFFSET('Water Data'!$G$27,0,10*ROW('Water Data'!G61))="","",OFFSET('Water Data'!$G$27,0,10*ROW('Water Data'!G61)))</f>
        <v/>
      </c>
      <c r="CC67" s="367" t="str">
        <f ca="1">+IF(OFFSET('Water Data'!$G$28,0,10*ROW('Water Data'!G61))="","",OFFSET('Water Data'!$G$28,0,10*ROW('Water Data'!G61)))</f>
        <v/>
      </c>
      <c r="CD67" s="367" t="str">
        <f ca="1">+IF(OFFSET('Water Data'!$G$29,0,10*ROW('Water Data'!G61))="","",OFFSET('Water Data'!$G$29,0,10*ROW('Water Data'!G61)))</f>
        <v/>
      </c>
      <c r="CE67" s="367" t="str">
        <f ca="1">+IF(OFFSET('Water Data'!$H$27,0,10*ROW('Water Data'!H61))="","",OFFSET('Water Data'!$H$27,0,10*ROW('Water Data'!H61)))</f>
        <v/>
      </c>
      <c r="CF67" s="367" t="str">
        <f ca="1">+IF(OFFSET('Water Data'!$H$28,0,10*ROW('Water Data'!H61))="","",OFFSET('Water Data'!$H$28,0,10*ROW('Water Data'!H61)))</f>
        <v/>
      </c>
      <c r="CG67" s="367" t="str">
        <f ca="1">+IF(OFFSET('Water Data'!$H$29,0,10*ROW('Water Data'!H61))="","",OFFSET('Water Data'!$H$29,0,10*ROW('Water Data'!H61)))</f>
        <v/>
      </c>
      <c r="CH67" s="367" t="str">
        <f ca="1">+IF(OFFSET('Water Data'!$I$27,0,10*ROW('Water Data'!I61))="","",OFFSET('Water Data'!$I$27,0,10*ROW('Water Data'!I61)))</f>
        <v/>
      </c>
      <c r="CI67" s="367" t="str">
        <f ca="1">+IF(OFFSET('Water Data'!$I$28,0,10*ROW('Water Data'!I61))="","",OFFSET('Water Data'!$I$28,0,10*ROW('Water Data'!I61)))</f>
        <v/>
      </c>
      <c r="CJ67" s="367" t="str">
        <f ca="1">+IF(OFFSET('Water Data'!$I$29,0,10*ROW('Water Data'!I61))="","",OFFSET('Water Data'!$I$29,0,10*ROW('Water Data'!I61)))</f>
        <v/>
      </c>
      <c r="CK67" s="367" t="str">
        <f ca="1">+IF(OFFSET('Sanitation Data'!$D$28,0,10*ROW('Sanitation Data'!D61))="","",OFFSET('Sanitation Data'!$D$28,0,10*ROW('Sanitation Data'!D61)))</f>
        <v/>
      </c>
      <c r="CL67" s="367" t="str">
        <f ca="1">+IF(OFFSET('Sanitation Data'!$D$29,0,10*ROW('Sanitation Data'!D61))="","",OFFSET('Sanitation Data'!$D$29,0,10*ROW('Sanitation Data'!D61)))</f>
        <v/>
      </c>
      <c r="CM67" s="367" t="str">
        <f ca="1">+IF(OFFSET('Sanitation Data'!$D$30,0,10*ROW('Sanitation Data'!D61))="","",OFFSET('Sanitation Data'!$D$30,0,10*ROW('Sanitation Data'!D61)))</f>
        <v/>
      </c>
      <c r="CN67" s="367" t="str">
        <f ca="1">+IF(OFFSET('Sanitation Data'!$D$31,0,10*ROW('Sanitation Data'!D61))="","",OFFSET('Sanitation Data'!$D$31,0,10*ROW('Sanitation Data'!D61)))</f>
        <v/>
      </c>
      <c r="CO67" s="367" t="str">
        <f ca="1">+IF(OFFSET('Sanitation Data'!$D$32,0,10*ROW('Sanitation Data'!D61))="","",OFFSET('Sanitation Data'!$D$32,0,10*ROW('Sanitation Data'!D61)))</f>
        <v/>
      </c>
      <c r="CP67" s="367" t="str">
        <f ca="1">+IF(OFFSET('Sanitation Data'!$E$28,0,10*ROW('Sanitation Data'!E61))="","",OFFSET('Sanitation Data'!$E$28,0,10*ROW('Sanitation Data'!E61)))</f>
        <v/>
      </c>
      <c r="CQ67" s="367" t="str">
        <f ca="1">+IF(OFFSET('Sanitation Data'!$E$29,0,10*ROW('Sanitation Data'!E61))="","",OFFSET('Sanitation Data'!$E$29,0,10*ROW('Sanitation Data'!E61)))</f>
        <v/>
      </c>
      <c r="CR67" s="367" t="str">
        <f ca="1">+IF(OFFSET('Sanitation Data'!$E$30,0,10*ROW('Sanitation Data'!E61))="","",OFFSET('Sanitation Data'!$E$30,0,10*ROW('Sanitation Data'!E61)))</f>
        <v/>
      </c>
      <c r="CS67" s="367" t="str">
        <f ca="1">+IF(OFFSET('Sanitation Data'!$E$31,0,10*ROW('Sanitation Data'!E61))="","",OFFSET('Sanitation Data'!$E$31,0,10*ROW('Sanitation Data'!E61)))</f>
        <v/>
      </c>
      <c r="CT67" s="367" t="str">
        <f ca="1">+IF(OFFSET('Sanitation Data'!$E$32,0,10*ROW('Sanitation Data'!E61))="","",OFFSET('Sanitation Data'!$E$32,0,10*ROW('Sanitation Data'!E61)))</f>
        <v/>
      </c>
      <c r="CU67" s="367" t="str">
        <f ca="1">+IF(OFFSET('Sanitation Data'!$F$28,0,10*ROW('Sanitation Data'!F61))="","",OFFSET('Sanitation Data'!$F$28,0,10*ROW('Sanitation Data'!F61)))</f>
        <v/>
      </c>
      <c r="CV67" s="367" t="str">
        <f ca="1">+IF(OFFSET('Sanitation Data'!$F$29,0,10*ROW('Sanitation Data'!F61))="","",OFFSET('Sanitation Data'!$F$29,0,10*ROW('Sanitation Data'!F61)))</f>
        <v/>
      </c>
      <c r="CW67" s="367" t="str">
        <f ca="1">+IF(OFFSET('Sanitation Data'!$F$30,0,10*ROW('Sanitation Data'!F61))="","",OFFSET('Sanitation Data'!$F$30,0,10*ROW('Sanitation Data'!F61)))</f>
        <v/>
      </c>
      <c r="CX67" s="367" t="str">
        <f ca="1">+IF(OFFSET('Sanitation Data'!$F$31,0,10*ROW('Sanitation Data'!F61))="","",OFFSET('Sanitation Data'!$F$31,0,10*ROW('Sanitation Data'!F61)))</f>
        <v/>
      </c>
      <c r="CY67" s="367" t="str">
        <f ca="1">+IF(OFFSET('Sanitation Data'!$F$32,0,10*ROW('Sanitation Data'!F61))="","",OFFSET('Sanitation Data'!$F$32,0,10*ROW('Sanitation Data'!F61)))</f>
        <v/>
      </c>
      <c r="CZ67" s="367" t="str">
        <f ca="1">+IF(OFFSET('Sanitation Data'!$G$28,0,10*ROW('Sanitation Data'!G61))="","",OFFSET('Sanitation Data'!$G$28,0,10*ROW('Sanitation Data'!G61)))</f>
        <v/>
      </c>
      <c r="DA67" s="367" t="str">
        <f ca="1">+IF(OFFSET('Sanitation Data'!$G$29,0,10*ROW('Sanitation Data'!G61))="","",OFFSET('Sanitation Data'!$G$29,0,10*ROW('Sanitation Data'!G61)))</f>
        <v/>
      </c>
      <c r="DB67" s="367" t="str">
        <f ca="1">+IF(OFFSET('Sanitation Data'!$G$30,0,10*ROW('Sanitation Data'!G61))="","",OFFSET('Sanitation Data'!$G$30,0,10*ROW('Sanitation Data'!G61)))</f>
        <v/>
      </c>
      <c r="DC67" s="367" t="str">
        <f ca="1">+IF(OFFSET('Sanitation Data'!$G$31,0,10*ROW('Sanitation Data'!G61))="","",OFFSET('Sanitation Data'!$G$31,0,10*ROW('Sanitation Data'!G61)))</f>
        <v/>
      </c>
      <c r="DD67" s="367" t="str">
        <f ca="1">+IF(OFFSET('Sanitation Data'!$G$32,0,10*ROW('Sanitation Data'!G61))="","",OFFSET('Sanitation Data'!$G$32,0,10*ROW('Sanitation Data'!G61)))</f>
        <v/>
      </c>
      <c r="DE67" s="367" t="str">
        <f ca="1">+IF(OFFSET('Sanitation Data'!$H$28,0,10*ROW('Sanitation Data'!H61))="","",OFFSET('Sanitation Data'!$H$28,0,10*ROW('Sanitation Data'!H61)))</f>
        <v/>
      </c>
      <c r="DF67" s="367" t="str">
        <f ca="1">+IF(OFFSET('Sanitation Data'!$H$29,0,10*ROW('Sanitation Data'!H61))="","",OFFSET('Sanitation Data'!$H$29,0,10*ROW('Sanitation Data'!H61)))</f>
        <v/>
      </c>
      <c r="DG67" s="367" t="str">
        <f ca="1">+IF(OFFSET('Sanitation Data'!$H$30,0,10*ROW('Sanitation Data'!H61))="","",OFFSET('Sanitation Data'!$H$30,0,10*ROW('Sanitation Data'!H61)))</f>
        <v/>
      </c>
      <c r="DH67" s="367" t="str">
        <f ca="1">+IF(OFFSET('Sanitation Data'!$H$31,0,10*ROW('Sanitation Data'!H61))="","",OFFSET('Sanitation Data'!$H$31,0,10*ROW('Sanitation Data'!H61)))</f>
        <v/>
      </c>
      <c r="DI67" s="367" t="str">
        <f ca="1">+IF(OFFSET('Sanitation Data'!$H$32,0,10*ROW('Sanitation Data'!H61))="","",OFFSET('Sanitation Data'!$H$32,0,10*ROW('Sanitation Data'!H61)))</f>
        <v/>
      </c>
      <c r="DJ67" s="367" t="str">
        <f ca="1">+IF(OFFSET('Sanitation Data'!$I$28,0,10*ROW('Sanitation Data'!I61))="","",OFFSET('Sanitation Data'!$I$28,0,10*ROW('Sanitation Data'!I61)))</f>
        <v/>
      </c>
      <c r="DK67" s="367" t="str">
        <f ca="1">+IF(OFFSET('Sanitation Data'!$I$29,0,10*ROW('Sanitation Data'!I61))="","",OFFSET('Sanitation Data'!$I$29,0,10*ROW('Sanitation Data'!I61)))</f>
        <v/>
      </c>
      <c r="DL67" s="367" t="str">
        <f ca="1">+IF(OFFSET('Sanitation Data'!$I$30,0,10*ROW('Sanitation Data'!I61))="","",OFFSET('Sanitation Data'!$I$30,0,10*ROW('Sanitation Data'!I61)))</f>
        <v/>
      </c>
      <c r="DM67" s="367" t="str">
        <f ca="1">+IF(OFFSET('Sanitation Data'!$I$31,0,10*ROW('Sanitation Data'!I61))="","",OFFSET('Sanitation Data'!$I$31,0,10*ROW('Sanitation Data'!I61)))</f>
        <v/>
      </c>
      <c r="DN67" s="367" t="str">
        <f ca="1">+IF(OFFSET('Sanitation Data'!$I$32,0,10*ROW('Sanitation Data'!I61))="","",OFFSET('Sanitation Data'!$I$32,0,10*ROW('Sanitation Data'!I61)))</f>
        <v/>
      </c>
      <c r="DO67" s="367" t="str">
        <f ca="1">+IF(OFFSET('Hygiene Data'!$D$11,0,10*ROW('Hygiene Data'!D61))="","",OFFSET('Hygiene Data'!$D$11,0,10*ROW('Hygiene Data'!D61)))</f>
        <v/>
      </c>
      <c r="DP67" s="367" t="str">
        <f ca="1">+IF(OFFSET('Hygiene Data'!$D$12,0,10*ROW('Hygiene Data'!D61))="","",OFFSET('Hygiene Data'!$D$12,0,10*ROW('Hygiene Data'!D61)))</f>
        <v/>
      </c>
      <c r="DQ67" s="367" t="str">
        <f ca="1">+IF(OFFSET('Hygiene Data'!$D$13,0,10*ROW('Hygiene Data'!D61))="","",OFFSET('Hygiene Data'!$D$13,0,10*ROW('Hygiene Data'!D61)))</f>
        <v/>
      </c>
      <c r="DR67" s="367" t="str">
        <f ca="1">+IF(OFFSET('Hygiene Data'!$E$11,0,10*ROW('Hygiene Data'!E61))="","",OFFSET('Hygiene Data'!$E$11,0,10*ROW('Hygiene Data'!E61)))</f>
        <v/>
      </c>
      <c r="DS67" s="367" t="str">
        <f ca="1">+IF(OFFSET('Hygiene Data'!$E$12,0,10*ROW('Hygiene Data'!E61))="","",OFFSET('Hygiene Data'!$E$12,0,10*ROW('Hygiene Data'!E61)))</f>
        <v/>
      </c>
      <c r="DT67" s="367" t="str">
        <f ca="1">+IF(OFFSET('Hygiene Data'!$E$13,0,10*ROW('Hygiene Data'!E61))="","",OFFSET('Hygiene Data'!$E$13,0,10*ROW('Hygiene Data'!E61)))</f>
        <v/>
      </c>
      <c r="DU67" s="367" t="str">
        <f ca="1">+IF(OFFSET('Hygiene Data'!$F$11,0,10*ROW('Hygiene Data'!F61))="","",OFFSET('Hygiene Data'!$F$11,0,10*ROW('Hygiene Data'!F61)))</f>
        <v/>
      </c>
      <c r="DV67" s="367" t="str">
        <f ca="1">+IF(OFFSET('Hygiene Data'!$F$12,0,10*ROW('Hygiene Data'!F61))="","",OFFSET('Hygiene Data'!$F$12,0,10*ROW('Hygiene Data'!F61)))</f>
        <v/>
      </c>
      <c r="DW67" s="367" t="str">
        <f ca="1">+IF(OFFSET('Hygiene Data'!$F$13,0,10*ROW('Hygiene Data'!F61))="","",OFFSET('Hygiene Data'!$F$13,0,10*ROW('Hygiene Data'!F61)))</f>
        <v/>
      </c>
      <c r="DX67" s="367" t="str">
        <f ca="1">+IF(OFFSET('Hygiene Data'!$G$11,0,10*ROW('Hygiene Data'!G61))="","",OFFSET('Hygiene Data'!$G$11,0,10*ROW('Hygiene Data'!G61)))</f>
        <v/>
      </c>
      <c r="DY67" s="367" t="str">
        <f ca="1">+IF(OFFSET('Hygiene Data'!$G$12,0,10*ROW('Hygiene Data'!G61))="","",OFFSET('Hygiene Data'!$G$12,0,10*ROW('Hygiene Data'!G61)))</f>
        <v/>
      </c>
      <c r="DZ67" s="367" t="str">
        <f ca="1">+IF(OFFSET('Hygiene Data'!$G$13,0,10*ROW('Hygiene Data'!G61))="","",OFFSET('Hygiene Data'!$G$13,0,10*ROW('Hygiene Data'!G61)))</f>
        <v/>
      </c>
      <c r="EA67" s="367" t="str">
        <f ca="1">+IF(OFFSET('Hygiene Data'!$H$11,0,10*ROW('Hygiene Data'!H61))="","",OFFSET('Hygiene Data'!$H$11,0,10*ROW('Hygiene Data'!H61)))</f>
        <v/>
      </c>
      <c r="EB67" s="367" t="str">
        <f ca="1">+IF(OFFSET('Hygiene Data'!$H$12,0,10*ROW('Hygiene Data'!H61))="","",OFFSET('Hygiene Data'!$H$12,0,10*ROW('Hygiene Data'!H61)))</f>
        <v/>
      </c>
      <c r="EC67" s="367" t="str">
        <f ca="1">+IF(OFFSET('Hygiene Data'!$H$13,0,10*ROW('Hygiene Data'!H61))="","",OFFSET('Hygiene Data'!$H$13,0,10*ROW('Hygiene Data'!H61)))</f>
        <v/>
      </c>
      <c r="ED67" s="367" t="str">
        <f ca="1">+IF(OFFSET('Hygiene Data'!$I$11,0,10*ROW('Hygiene Data'!I61))="","",OFFSET('Hygiene Data'!$I$11,0,10*ROW('Hygiene Data'!I61)))</f>
        <v/>
      </c>
      <c r="EE67" s="367" t="str">
        <f ca="1">+IF(OFFSET('Hygiene Data'!$I$12,0,10*ROW('Hygiene Data'!I61))="","",OFFSET('Hygiene Data'!$I$12,0,10*ROW('Hygiene Data'!I61)))</f>
        <v/>
      </c>
      <c r="EF67" s="367" t="str">
        <f ca="1">+IF(OFFSET('Hygiene Data'!$I$13,0,10*ROW('Hygiene Data'!I61))="","",OFFSET('Hygiene Data'!$I$13,0,10*ROW('Hygiene Data'!I61)))</f>
        <v/>
      </c>
    </row>
    <row r="68" spans="1:136" x14ac:dyDescent="0.25">
      <c r="A68" s="476" t="str">
        <f ca="1">+IF(OFFSET('Water Data'!$B$2,0,10*ROW('Water Data'!E62))="","",OFFSET('Water Data'!$B$2,0,10*ROW('Water Data'!E62)))</f>
        <v/>
      </c>
      <c r="B68" s="476"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3" t="str">
        <f t="shared" ca="1" si="0"/>
        <v/>
      </c>
      <c r="D68" s="504"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4"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4"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4"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4"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4"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4"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4"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4"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4"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4"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4"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4"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4"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4"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4"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4"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4"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5"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5"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5"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5"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5"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5"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5"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5"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5"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5"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5"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5"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5"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5"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5"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5"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5"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5"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5"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5"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5"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5"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5"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5"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5"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5"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5"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5"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5"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5"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6"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2"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6"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6"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6"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6"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6"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6"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6"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6"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6"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6"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6"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6"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6"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6"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6"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6"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7" t="str">
        <f ca="1">+IF(OFFSET('Water Data'!$D$27,0,10*ROW('Water Data'!D62))="","",OFFSET('Water Data'!$D$27,0,10*ROW('Water Data'!D62)))</f>
        <v/>
      </c>
      <c r="BT68" s="367" t="str">
        <f ca="1">+IF(OFFSET('Water Data'!$D$28,0,10*ROW('Water Data'!D62))="","",OFFSET('Water Data'!$D$28,0,10*ROW('Water Data'!D62)))</f>
        <v/>
      </c>
      <c r="BU68" s="367" t="str">
        <f ca="1">+IF(OFFSET('Water Data'!$D$29,0,10*ROW('Water Data'!D62))="","",OFFSET('Water Data'!$D$29,0,10*ROW('Water Data'!D62)))</f>
        <v/>
      </c>
      <c r="BV68" s="367" t="str">
        <f ca="1">+IF(OFFSET('Water Data'!$E$27,0,10*ROW('Water Data'!E62))="","",OFFSET('Water Data'!$E$27,0,10*ROW('Water Data'!E62)))</f>
        <v/>
      </c>
      <c r="BW68" s="367" t="str">
        <f ca="1">+IF(OFFSET('Water Data'!$E$28,0,10*ROW('Water Data'!E62))="","",OFFSET('Water Data'!$E$28,0,10*ROW('Water Data'!E62)))</f>
        <v/>
      </c>
      <c r="BX68" s="367" t="str">
        <f ca="1">+IF(OFFSET('Water Data'!$E$29,0,10*ROW('Water Data'!E62))="","",OFFSET('Water Data'!$E$29,0,10*ROW('Water Data'!E62)))</f>
        <v/>
      </c>
      <c r="BY68" s="367" t="str">
        <f ca="1">+IF(OFFSET('Water Data'!$F$27,0,10*ROW('Water Data'!F62))="","",OFFSET('Water Data'!$F$27,0,10*ROW('Water Data'!F62)))</f>
        <v/>
      </c>
      <c r="BZ68" s="367" t="str">
        <f ca="1">+IF(OFFSET('Water Data'!$F$28,0,10*ROW('Water Data'!F62))="","",OFFSET('Water Data'!$F$28,0,10*ROW('Water Data'!F62)))</f>
        <v/>
      </c>
      <c r="CA68" s="367" t="str">
        <f ca="1">+IF(OFFSET('Water Data'!$F$29,0,10*ROW('Water Data'!F62))="","",OFFSET('Water Data'!$F$29,0,10*ROW('Water Data'!F62)))</f>
        <v/>
      </c>
      <c r="CB68" s="367" t="str">
        <f ca="1">+IF(OFFSET('Water Data'!$G$27,0,10*ROW('Water Data'!G62))="","",OFFSET('Water Data'!$G$27,0,10*ROW('Water Data'!G62)))</f>
        <v/>
      </c>
      <c r="CC68" s="367" t="str">
        <f ca="1">+IF(OFFSET('Water Data'!$G$28,0,10*ROW('Water Data'!G62))="","",OFFSET('Water Data'!$G$28,0,10*ROW('Water Data'!G62)))</f>
        <v/>
      </c>
      <c r="CD68" s="367" t="str">
        <f ca="1">+IF(OFFSET('Water Data'!$G$29,0,10*ROW('Water Data'!G62))="","",OFFSET('Water Data'!$G$29,0,10*ROW('Water Data'!G62)))</f>
        <v/>
      </c>
      <c r="CE68" s="367" t="str">
        <f ca="1">+IF(OFFSET('Water Data'!$H$27,0,10*ROW('Water Data'!H62))="","",OFFSET('Water Data'!$H$27,0,10*ROW('Water Data'!H62)))</f>
        <v/>
      </c>
      <c r="CF68" s="367" t="str">
        <f ca="1">+IF(OFFSET('Water Data'!$H$28,0,10*ROW('Water Data'!H62))="","",OFFSET('Water Data'!$H$28,0,10*ROW('Water Data'!H62)))</f>
        <v/>
      </c>
      <c r="CG68" s="367" t="str">
        <f ca="1">+IF(OFFSET('Water Data'!$H$29,0,10*ROW('Water Data'!H62))="","",OFFSET('Water Data'!$H$29,0,10*ROW('Water Data'!H62)))</f>
        <v/>
      </c>
      <c r="CH68" s="367" t="str">
        <f ca="1">+IF(OFFSET('Water Data'!$I$27,0,10*ROW('Water Data'!I62))="","",OFFSET('Water Data'!$I$27,0,10*ROW('Water Data'!I62)))</f>
        <v/>
      </c>
      <c r="CI68" s="367" t="str">
        <f ca="1">+IF(OFFSET('Water Data'!$I$28,0,10*ROW('Water Data'!I62))="","",OFFSET('Water Data'!$I$28,0,10*ROW('Water Data'!I62)))</f>
        <v/>
      </c>
      <c r="CJ68" s="367" t="str">
        <f ca="1">+IF(OFFSET('Water Data'!$I$29,0,10*ROW('Water Data'!I62))="","",OFFSET('Water Data'!$I$29,0,10*ROW('Water Data'!I62)))</f>
        <v/>
      </c>
      <c r="CK68" s="367" t="str">
        <f ca="1">+IF(OFFSET('Sanitation Data'!$D$28,0,10*ROW('Sanitation Data'!D62))="","",OFFSET('Sanitation Data'!$D$28,0,10*ROW('Sanitation Data'!D62)))</f>
        <v/>
      </c>
      <c r="CL68" s="367" t="str">
        <f ca="1">+IF(OFFSET('Sanitation Data'!$D$29,0,10*ROW('Sanitation Data'!D62))="","",OFFSET('Sanitation Data'!$D$29,0,10*ROW('Sanitation Data'!D62)))</f>
        <v/>
      </c>
      <c r="CM68" s="367" t="str">
        <f ca="1">+IF(OFFSET('Sanitation Data'!$D$30,0,10*ROW('Sanitation Data'!D62))="","",OFFSET('Sanitation Data'!$D$30,0,10*ROW('Sanitation Data'!D62)))</f>
        <v/>
      </c>
      <c r="CN68" s="367" t="str">
        <f ca="1">+IF(OFFSET('Sanitation Data'!$D$31,0,10*ROW('Sanitation Data'!D62))="","",OFFSET('Sanitation Data'!$D$31,0,10*ROW('Sanitation Data'!D62)))</f>
        <v/>
      </c>
      <c r="CO68" s="367" t="str">
        <f ca="1">+IF(OFFSET('Sanitation Data'!$D$32,0,10*ROW('Sanitation Data'!D62))="","",OFFSET('Sanitation Data'!$D$32,0,10*ROW('Sanitation Data'!D62)))</f>
        <v/>
      </c>
      <c r="CP68" s="367" t="str">
        <f ca="1">+IF(OFFSET('Sanitation Data'!$E$28,0,10*ROW('Sanitation Data'!E62))="","",OFFSET('Sanitation Data'!$E$28,0,10*ROW('Sanitation Data'!E62)))</f>
        <v/>
      </c>
      <c r="CQ68" s="367" t="str">
        <f ca="1">+IF(OFFSET('Sanitation Data'!$E$29,0,10*ROW('Sanitation Data'!E62))="","",OFFSET('Sanitation Data'!$E$29,0,10*ROW('Sanitation Data'!E62)))</f>
        <v/>
      </c>
      <c r="CR68" s="367" t="str">
        <f ca="1">+IF(OFFSET('Sanitation Data'!$E$30,0,10*ROW('Sanitation Data'!E62))="","",OFFSET('Sanitation Data'!$E$30,0,10*ROW('Sanitation Data'!E62)))</f>
        <v/>
      </c>
      <c r="CS68" s="367" t="str">
        <f ca="1">+IF(OFFSET('Sanitation Data'!$E$31,0,10*ROW('Sanitation Data'!E62))="","",OFFSET('Sanitation Data'!$E$31,0,10*ROW('Sanitation Data'!E62)))</f>
        <v/>
      </c>
      <c r="CT68" s="367" t="str">
        <f ca="1">+IF(OFFSET('Sanitation Data'!$E$32,0,10*ROW('Sanitation Data'!E62))="","",OFFSET('Sanitation Data'!$E$32,0,10*ROW('Sanitation Data'!E62)))</f>
        <v/>
      </c>
      <c r="CU68" s="367" t="str">
        <f ca="1">+IF(OFFSET('Sanitation Data'!$F$28,0,10*ROW('Sanitation Data'!F62))="","",OFFSET('Sanitation Data'!$F$28,0,10*ROW('Sanitation Data'!F62)))</f>
        <v/>
      </c>
      <c r="CV68" s="367" t="str">
        <f ca="1">+IF(OFFSET('Sanitation Data'!$F$29,0,10*ROW('Sanitation Data'!F62))="","",OFFSET('Sanitation Data'!$F$29,0,10*ROW('Sanitation Data'!F62)))</f>
        <v/>
      </c>
      <c r="CW68" s="367" t="str">
        <f ca="1">+IF(OFFSET('Sanitation Data'!$F$30,0,10*ROW('Sanitation Data'!F62))="","",OFFSET('Sanitation Data'!$F$30,0,10*ROW('Sanitation Data'!F62)))</f>
        <v/>
      </c>
      <c r="CX68" s="367" t="str">
        <f ca="1">+IF(OFFSET('Sanitation Data'!$F$31,0,10*ROW('Sanitation Data'!F62))="","",OFFSET('Sanitation Data'!$F$31,0,10*ROW('Sanitation Data'!F62)))</f>
        <v/>
      </c>
      <c r="CY68" s="367" t="str">
        <f ca="1">+IF(OFFSET('Sanitation Data'!$F$32,0,10*ROW('Sanitation Data'!F62))="","",OFFSET('Sanitation Data'!$F$32,0,10*ROW('Sanitation Data'!F62)))</f>
        <v/>
      </c>
      <c r="CZ68" s="367" t="str">
        <f ca="1">+IF(OFFSET('Sanitation Data'!$G$28,0,10*ROW('Sanitation Data'!G62))="","",OFFSET('Sanitation Data'!$G$28,0,10*ROW('Sanitation Data'!G62)))</f>
        <v/>
      </c>
      <c r="DA68" s="367" t="str">
        <f ca="1">+IF(OFFSET('Sanitation Data'!$G$29,0,10*ROW('Sanitation Data'!G62))="","",OFFSET('Sanitation Data'!$G$29,0,10*ROW('Sanitation Data'!G62)))</f>
        <v/>
      </c>
      <c r="DB68" s="367" t="str">
        <f ca="1">+IF(OFFSET('Sanitation Data'!$G$30,0,10*ROW('Sanitation Data'!G62))="","",OFFSET('Sanitation Data'!$G$30,0,10*ROW('Sanitation Data'!G62)))</f>
        <v/>
      </c>
      <c r="DC68" s="367" t="str">
        <f ca="1">+IF(OFFSET('Sanitation Data'!$G$31,0,10*ROW('Sanitation Data'!G62))="","",OFFSET('Sanitation Data'!$G$31,0,10*ROW('Sanitation Data'!G62)))</f>
        <v/>
      </c>
      <c r="DD68" s="367" t="str">
        <f ca="1">+IF(OFFSET('Sanitation Data'!$G$32,0,10*ROW('Sanitation Data'!G62))="","",OFFSET('Sanitation Data'!$G$32,0,10*ROW('Sanitation Data'!G62)))</f>
        <v/>
      </c>
      <c r="DE68" s="367" t="str">
        <f ca="1">+IF(OFFSET('Sanitation Data'!$H$28,0,10*ROW('Sanitation Data'!H62))="","",OFFSET('Sanitation Data'!$H$28,0,10*ROW('Sanitation Data'!H62)))</f>
        <v/>
      </c>
      <c r="DF68" s="367" t="str">
        <f ca="1">+IF(OFFSET('Sanitation Data'!$H$29,0,10*ROW('Sanitation Data'!H62))="","",OFFSET('Sanitation Data'!$H$29,0,10*ROW('Sanitation Data'!H62)))</f>
        <v/>
      </c>
      <c r="DG68" s="367" t="str">
        <f ca="1">+IF(OFFSET('Sanitation Data'!$H$30,0,10*ROW('Sanitation Data'!H62))="","",OFFSET('Sanitation Data'!$H$30,0,10*ROW('Sanitation Data'!H62)))</f>
        <v/>
      </c>
      <c r="DH68" s="367" t="str">
        <f ca="1">+IF(OFFSET('Sanitation Data'!$H$31,0,10*ROW('Sanitation Data'!H62))="","",OFFSET('Sanitation Data'!$H$31,0,10*ROW('Sanitation Data'!H62)))</f>
        <v/>
      </c>
      <c r="DI68" s="367" t="str">
        <f ca="1">+IF(OFFSET('Sanitation Data'!$H$32,0,10*ROW('Sanitation Data'!H62))="","",OFFSET('Sanitation Data'!$H$32,0,10*ROW('Sanitation Data'!H62)))</f>
        <v/>
      </c>
      <c r="DJ68" s="367" t="str">
        <f ca="1">+IF(OFFSET('Sanitation Data'!$I$28,0,10*ROW('Sanitation Data'!I62))="","",OFFSET('Sanitation Data'!$I$28,0,10*ROW('Sanitation Data'!I62)))</f>
        <v/>
      </c>
      <c r="DK68" s="367" t="str">
        <f ca="1">+IF(OFFSET('Sanitation Data'!$I$29,0,10*ROW('Sanitation Data'!I62))="","",OFFSET('Sanitation Data'!$I$29,0,10*ROW('Sanitation Data'!I62)))</f>
        <v/>
      </c>
      <c r="DL68" s="367" t="str">
        <f ca="1">+IF(OFFSET('Sanitation Data'!$I$30,0,10*ROW('Sanitation Data'!I62))="","",OFFSET('Sanitation Data'!$I$30,0,10*ROW('Sanitation Data'!I62)))</f>
        <v/>
      </c>
      <c r="DM68" s="367" t="str">
        <f ca="1">+IF(OFFSET('Sanitation Data'!$I$31,0,10*ROW('Sanitation Data'!I62))="","",OFFSET('Sanitation Data'!$I$31,0,10*ROW('Sanitation Data'!I62)))</f>
        <v/>
      </c>
      <c r="DN68" s="367" t="str">
        <f ca="1">+IF(OFFSET('Sanitation Data'!$I$32,0,10*ROW('Sanitation Data'!I62))="","",OFFSET('Sanitation Data'!$I$32,0,10*ROW('Sanitation Data'!I62)))</f>
        <v/>
      </c>
      <c r="DO68" s="367" t="str">
        <f ca="1">+IF(OFFSET('Hygiene Data'!$D$11,0,10*ROW('Hygiene Data'!D62))="","",OFFSET('Hygiene Data'!$D$11,0,10*ROW('Hygiene Data'!D62)))</f>
        <v/>
      </c>
      <c r="DP68" s="367" t="str">
        <f ca="1">+IF(OFFSET('Hygiene Data'!$D$12,0,10*ROW('Hygiene Data'!D62))="","",OFFSET('Hygiene Data'!$D$12,0,10*ROW('Hygiene Data'!D62)))</f>
        <v/>
      </c>
      <c r="DQ68" s="367" t="str">
        <f ca="1">+IF(OFFSET('Hygiene Data'!$D$13,0,10*ROW('Hygiene Data'!D62))="","",OFFSET('Hygiene Data'!$D$13,0,10*ROW('Hygiene Data'!D62)))</f>
        <v/>
      </c>
      <c r="DR68" s="367" t="str">
        <f ca="1">+IF(OFFSET('Hygiene Data'!$E$11,0,10*ROW('Hygiene Data'!E62))="","",OFFSET('Hygiene Data'!$E$11,0,10*ROW('Hygiene Data'!E62)))</f>
        <v/>
      </c>
      <c r="DS68" s="367" t="str">
        <f ca="1">+IF(OFFSET('Hygiene Data'!$E$12,0,10*ROW('Hygiene Data'!E62))="","",OFFSET('Hygiene Data'!$E$12,0,10*ROW('Hygiene Data'!E62)))</f>
        <v/>
      </c>
      <c r="DT68" s="367" t="str">
        <f ca="1">+IF(OFFSET('Hygiene Data'!$E$13,0,10*ROW('Hygiene Data'!E62))="","",OFFSET('Hygiene Data'!$E$13,0,10*ROW('Hygiene Data'!E62)))</f>
        <v/>
      </c>
      <c r="DU68" s="367" t="str">
        <f ca="1">+IF(OFFSET('Hygiene Data'!$F$11,0,10*ROW('Hygiene Data'!F62))="","",OFFSET('Hygiene Data'!$F$11,0,10*ROW('Hygiene Data'!F62)))</f>
        <v/>
      </c>
      <c r="DV68" s="367" t="str">
        <f ca="1">+IF(OFFSET('Hygiene Data'!$F$12,0,10*ROW('Hygiene Data'!F62))="","",OFFSET('Hygiene Data'!$F$12,0,10*ROW('Hygiene Data'!F62)))</f>
        <v/>
      </c>
      <c r="DW68" s="367" t="str">
        <f ca="1">+IF(OFFSET('Hygiene Data'!$F$13,0,10*ROW('Hygiene Data'!F62))="","",OFFSET('Hygiene Data'!$F$13,0,10*ROW('Hygiene Data'!F62)))</f>
        <v/>
      </c>
      <c r="DX68" s="367" t="str">
        <f ca="1">+IF(OFFSET('Hygiene Data'!$G$11,0,10*ROW('Hygiene Data'!G62))="","",OFFSET('Hygiene Data'!$G$11,0,10*ROW('Hygiene Data'!G62)))</f>
        <v/>
      </c>
      <c r="DY68" s="367" t="str">
        <f ca="1">+IF(OFFSET('Hygiene Data'!$G$12,0,10*ROW('Hygiene Data'!G62))="","",OFFSET('Hygiene Data'!$G$12,0,10*ROW('Hygiene Data'!G62)))</f>
        <v/>
      </c>
      <c r="DZ68" s="367" t="str">
        <f ca="1">+IF(OFFSET('Hygiene Data'!$G$13,0,10*ROW('Hygiene Data'!G62))="","",OFFSET('Hygiene Data'!$G$13,0,10*ROW('Hygiene Data'!G62)))</f>
        <v/>
      </c>
      <c r="EA68" s="367" t="str">
        <f ca="1">+IF(OFFSET('Hygiene Data'!$H$11,0,10*ROW('Hygiene Data'!H62))="","",OFFSET('Hygiene Data'!$H$11,0,10*ROW('Hygiene Data'!H62)))</f>
        <v/>
      </c>
      <c r="EB68" s="367" t="str">
        <f ca="1">+IF(OFFSET('Hygiene Data'!$H$12,0,10*ROW('Hygiene Data'!H62))="","",OFFSET('Hygiene Data'!$H$12,0,10*ROW('Hygiene Data'!H62)))</f>
        <v/>
      </c>
      <c r="EC68" s="367" t="str">
        <f ca="1">+IF(OFFSET('Hygiene Data'!$H$13,0,10*ROW('Hygiene Data'!H62))="","",OFFSET('Hygiene Data'!$H$13,0,10*ROW('Hygiene Data'!H62)))</f>
        <v/>
      </c>
      <c r="ED68" s="367" t="str">
        <f ca="1">+IF(OFFSET('Hygiene Data'!$I$11,0,10*ROW('Hygiene Data'!I62))="","",OFFSET('Hygiene Data'!$I$11,0,10*ROW('Hygiene Data'!I62)))</f>
        <v/>
      </c>
      <c r="EE68" s="367" t="str">
        <f ca="1">+IF(OFFSET('Hygiene Data'!$I$12,0,10*ROW('Hygiene Data'!I62))="","",OFFSET('Hygiene Data'!$I$12,0,10*ROW('Hygiene Data'!I62)))</f>
        <v/>
      </c>
      <c r="EF68" s="367" t="str">
        <f ca="1">+IF(OFFSET('Hygiene Data'!$I$13,0,10*ROW('Hygiene Data'!I62))="","",OFFSET('Hygiene Data'!$I$13,0,10*ROW('Hygiene Data'!I62)))</f>
        <v/>
      </c>
    </row>
    <row r="69" spans="1:136" x14ac:dyDescent="0.25">
      <c r="A69" s="476" t="str">
        <f ca="1">+IF(OFFSET('Water Data'!$B$2,0,10*ROW('Water Data'!E63))="","",OFFSET('Water Data'!$B$2,0,10*ROW('Water Data'!E63)))</f>
        <v/>
      </c>
      <c r="B69" s="476"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3" t="str">
        <f t="shared" ca="1" si="0"/>
        <v/>
      </c>
      <c r="D69" s="504"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4"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4"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4"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4"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4"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4"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4"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4"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4"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4"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4"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4"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4"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4"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4"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4"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4"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5"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5"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5"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5"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5"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5"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5"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5"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5"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5"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5"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5"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5"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5"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5"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5"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5"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5"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5"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5"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5"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5"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5"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5"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5"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5"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5"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5"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5"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5"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6"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2"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6"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6"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6"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6"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6"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6"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6"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6"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6"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6"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6"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6"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6"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6"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6"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6"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7" t="str">
        <f ca="1">+IF(OFFSET('Water Data'!$D$27,0,10*ROW('Water Data'!D63))="","",OFFSET('Water Data'!$D$27,0,10*ROW('Water Data'!D63)))</f>
        <v/>
      </c>
      <c r="BT69" s="367" t="str">
        <f ca="1">+IF(OFFSET('Water Data'!$D$28,0,10*ROW('Water Data'!D63))="","",OFFSET('Water Data'!$D$28,0,10*ROW('Water Data'!D63)))</f>
        <v/>
      </c>
      <c r="BU69" s="367" t="str">
        <f ca="1">+IF(OFFSET('Water Data'!$D$29,0,10*ROW('Water Data'!D63))="","",OFFSET('Water Data'!$D$29,0,10*ROW('Water Data'!D63)))</f>
        <v/>
      </c>
      <c r="BV69" s="367" t="str">
        <f ca="1">+IF(OFFSET('Water Data'!$E$27,0,10*ROW('Water Data'!E63))="","",OFFSET('Water Data'!$E$27,0,10*ROW('Water Data'!E63)))</f>
        <v/>
      </c>
      <c r="BW69" s="367" t="str">
        <f ca="1">+IF(OFFSET('Water Data'!$E$28,0,10*ROW('Water Data'!E63))="","",OFFSET('Water Data'!$E$28,0,10*ROW('Water Data'!E63)))</f>
        <v/>
      </c>
      <c r="BX69" s="367" t="str">
        <f ca="1">+IF(OFFSET('Water Data'!$E$29,0,10*ROW('Water Data'!E63))="","",OFFSET('Water Data'!$E$29,0,10*ROW('Water Data'!E63)))</f>
        <v/>
      </c>
      <c r="BY69" s="367" t="str">
        <f ca="1">+IF(OFFSET('Water Data'!$F$27,0,10*ROW('Water Data'!F63))="","",OFFSET('Water Data'!$F$27,0,10*ROW('Water Data'!F63)))</f>
        <v/>
      </c>
      <c r="BZ69" s="367" t="str">
        <f ca="1">+IF(OFFSET('Water Data'!$F$28,0,10*ROW('Water Data'!F63))="","",OFFSET('Water Data'!$F$28,0,10*ROW('Water Data'!F63)))</f>
        <v/>
      </c>
      <c r="CA69" s="367" t="str">
        <f ca="1">+IF(OFFSET('Water Data'!$F$29,0,10*ROW('Water Data'!F63))="","",OFFSET('Water Data'!$F$29,0,10*ROW('Water Data'!F63)))</f>
        <v/>
      </c>
      <c r="CB69" s="367" t="str">
        <f ca="1">+IF(OFFSET('Water Data'!$G$27,0,10*ROW('Water Data'!G63))="","",OFFSET('Water Data'!$G$27,0,10*ROW('Water Data'!G63)))</f>
        <v/>
      </c>
      <c r="CC69" s="367" t="str">
        <f ca="1">+IF(OFFSET('Water Data'!$G$28,0,10*ROW('Water Data'!G63))="","",OFFSET('Water Data'!$G$28,0,10*ROW('Water Data'!G63)))</f>
        <v/>
      </c>
      <c r="CD69" s="367" t="str">
        <f ca="1">+IF(OFFSET('Water Data'!$G$29,0,10*ROW('Water Data'!G63))="","",OFFSET('Water Data'!$G$29,0,10*ROW('Water Data'!G63)))</f>
        <v/>
      </c>
      <c r="CE69" s="367" t="str">
        <f ca="1">+IF(OFFSET('Water Data'!$H$27,0,10*ROW('Water Data'!H63))="","",OFFSET('Water Data'!$H$27,0,10*ROW('Water Data'!H63)))</f>
        <v/>
      </c>
      <c r="CF69" s="367" t="str">
        <f ca="1">+IF(OFFSET('Water Data'!$H$28,0,10*ROW('Water Data'!H63))="","",OFFSET('Water Data'!$H$28,0,10*ROW('Water Data'!H63)))</f>
        <v/>
      </c>
      <c r="CG69" s="367" t="str">
        <f ca="1">+IF(OFFSET('Water Data'!$H$29,0,10*ROW('Water Data'!H63))="","",OFFSET('Water Data'!$H$29,0,10*ROW('Water Data'!H63)))</f>
        <v/>
      </c>
      <c r="CH69" s="367" t="str">
        <f ca="1">+IF(OFFSET('Water Data'!$I$27,0,10*ROW('Water Data'!I63))="","",OFFSET('Water Data'!$I$27,0,10*ROW('Water Data'!I63)))</f>
        <v/>
      </c>
      <c r="CI69" s="367" t="str">
        <f ca="1">+IF(OFFSET('Water Data'!$I$28,0,10*ROW('Water Data'!I63))="","",OFFSET('Water Data'!$I$28,0,10*ROW('Water Data'!I63)))</f>
        <v/>
      </c>
      <c r="CJ69" s="367" t="str">
        <f ca="1">+IF(OFFSET('Water Data'!$I$29,0,10*ROW('Water Data'!I63))="","",OFFSET('Water Data'!$I$29,0,10*ROW('Water Data'!I63)))</f>
        <v/>
      </c>
      <c r="CK69" s="367" t="str">
        <f ca="1">+IF(OFFSET('Sanitation Data'!$D$28,0,10*ROW('Sanitation Data'!D63))="","",OFFSET('Sanitation Data'!$D$28,0,10*ROW('Sanitation Data'!D63)))</f>
        <v/>
      </c>
      <c r="CL69" s="367" t="str">
        <f ca="1">+IF(OFFSET('Sanitation Data'!$D$29,0,10*ROW('Sanitation Data'!D63))="","",OFFSET('Sanitation Data'!$D$29,0,10*ROW('Sanitation Data'!D63)))</f>
        <v/>
      </c>
      <c r="CM69" s="367" t="str">
        <f ca="1">+IF(OFFSET('Sanitation Data'!$D$30,0,10*ROW('Sanitation Data'!D63))="","",OFFSET('Sanitation Data'!$D$30,0,10*ROW('Sanitation Data'!D63)))</f>
        <v/>
      </c>
      <c r="CN69" s="367" t="str">
        <f ca="1">+IF(OFFSET('Sanitation Data'!$D$31,0,10*ROW('Sanitation Data'!D63))="","",OFFSET('Sanitation Data'!$D$31,0,10*ROW('Sanitation Data'!D63)))</f>
        <v/>
      </c>
      <c r="CO69" s="367" t="str">
        <f ca="1">+IF(OFFSET('Sanitation Data'!$D$32,0,10*ROW('Sanitation Data'!D63))="","",OFFSET('Sanitation Data'!$D$32,0,10*ROW('Sanitation Data'!D63)))</f>
        <v/>
      </c>
      <c r="CP69" s="367" t="str">
        <f ca="1">+IF(OFFSET('Sanitation Data'!$E$28,0,10*ROW('Sanitation Data'!E63))="","",OFFSET('Sanitation Data'!$E$28,0,10*ROW('Sanitation Data'!E63)))</f>
        <v/>
      </c>
      <c r="CQ69" s="367" t="str">
        <f ca="1">+IF(OFFSET('Sanitation Data'!$E$29,0,10*ROW('Sanitation Data'!E63))="","",OFFSET('Sanitation Data'!$E$29,0,10*ROW('Sanitation Data'!E63)))</f>
        <v/>
      </c>
      <c r="CR69" s="367" t="str">
        <f ca="1">+IF(OFFSET('Sanitation Data'!$E$30,0,10*ROW('Sanitation Data'!E63))="","",OFFSET('Sanitation Data'!$E$30,0,10*ROW('Sanitation Data'!E63)))</f>
        <v/>
      </c>
      <c r="CS69" s="367" t="str">
        <f ca="1">+IF(OFFSET('Sanitation Data'!$E$31,0,10*ROW('Sanitation Data'!E63))="","",OFFSET('Sanitation Data'!$E$31,0,10*ROW('Sanitation Data'!E63)))</f>
        <v/>
      </c>
      <c r="CT69" s="367" t="str">
        <f ca="1">+IF(OFFSET('Sanitation Data'!$E$32,0,10*ROW('Sanitation Data'!E63))="","",OFFSET('Sanitation Data'!$E$32,0,10*ROW('Sanitation Data'!E63)))</f>
        <v/>
      </c>
      <c r="CU69" s="367" t="str">
        <f ca="1">+IF(OFFSET('Sanitation Data'!$F$28,0,10*ROW('Sanitation Data'!F63))="","",OFFSET('Sanitation Data'!$F$28,0,10*ROW('Sanitation Data'!F63)))</f>
        <v/>
      </c>
      <c r="CV69" s="367" t="str">
        <f ca="1">+IF(OFFSET('Sanitation Data'!$F$29,0,10*ROW('Sanitation Data'!F63))="","",OFFSET('Sanitation Data'!$F$29,0,10*ROW('Sanitation Data'!F63)))</f>
        <v/>
      </c>
      <c r="CW69" s="367" t="str">
        <f ca="1">+IF(OFFSET('Sanitation Data'!$F$30,0,10*ROW('Sanitation Data'!F63))="","",OFFSET('Sanitation Data'!$F$30,0,10*ROW('Sanitation Data'!F63)))</f>
        <v/>
      </c>
      <c r="CX69" s="367" t="str">
        <f ca="1">+IF(OFFSET('Sanitation Data'!$F$31,0,10*ROW('Sanitation Data'!F63))="","",OFFSET('Sanitation Data'!$F$31,0,10*ROW('Sanitation Data'!F63)))</f>
        <v/>
      </c>
      <c r="CY69" s="367" t="str">
        <f ca="1">+IF(OFFSET('Sanitation Data'!$F$32,0,10*ROW('Sanitation Data'!F63))="","",OFFSET('Sanitation Data'!$F$32,0,10*ROW('Sanitation Data'!F63)))</f>
        <v/>
      </c>
      <c r="CZ69" s="367" t="str">
        <f ca="1">+IF(OFFSET('Sanitation Data'!$G$28,0,10*ROW('Sanitation Data'!G63))="","",OFFSET('Sanitation Data'!$G$28,0,10*ROW('Sanitation Data'!G63)))</f>
        <v/>
      </c>
      <c r="DA69" s="367" t="str">
        <f ca="1">+IF(OFFSET('Sanitation Data'!$G$29,0,10*ROW('Sanitation Data'!G63))="","",OFFSET('Sanitation Data'!$G$29,0,10*ROW('Sanitation Data'!G63)))</f>
        <v/>
      </c>
      <c r="DB69" s="367" t="str">
        <f ca="1">+IF(OFFSET('Sanitation Data'!$G$30,0,10*ROW('Sanitation Data'!G63))="","",OFFSET('Sanitation Data'!$G$30,0,10*ROW('Sanitation Data'!G63)))</f>
        <v/>
      </c>
      <c r="DC69" s="367" t="str">
        <f ca="1">+IF(OFFSET('Sanitation Data'!$G$31,0,10*ROW('Sanitation Data'!G63))="","",OFFSET('Sanitation Data'!$G$31,0,10*ROW('Sanitation Data'!G63)))</f>
        <v/>
      </c>
      <c r="DD69" s="367" t="str">
        <f ca="1">+IF(OFFSET('Sanitation Data'!$G$32,0,10*ROW('Sanitation Data'!G63))="","",OFFSET('Sanitation Data'!$G$32,0,10*ROW('Sanitation Data'!G63)))</f>
        <v/>
      </c>
      <c r="DE69" s="367" t="str">
        <f ca="1">+IF(OFFSET('Sanitation Data'!$H$28,0,10*ROW('Sanitation Data'!H63))="","",OFFSET('Sanitation Data'!$H$28,0,10*ROW('Sanitation Data'!H63)))</f>
        <v/>
      </c>
      <c r="DF69" s="367" t="str">
        <f ca="1">+IF(OFFSET('Sanitation Data'!$H$29,0,10*ROW('Sanitation Data'!H63))="","",OFFSET('Sanitation Data'!$H$29,0,10*ROW('Sanitation Data'!H63)))</f>
        <v/>
      </c>
      <c r="DG69" s="367" t="str">
        <f ca="1">+IF(OFFSET('Sanitation Data'!$H$30,0,10*ROW('Sanitation Data'!H63))="","",OFFSET('Sanitation Data'!$H$30,0,10*ROW('Sanitation Data'!H63)))</f>
        <v/>
      </c>
      <c r="DH69" s="367" t="str">
        <f ca="1">+IF(OFFSET('Sanitation Data'!$H$31,0,10*ROW('Sanitation Data'!H63))="","",OFFSET('Sanitation Data'!$H$31,0,10*ROW('Sanitation Data'!H63)))</f>
        <v/>
      </c>
      <c r="DI69" s="367" t="str">
        <f ca="1">+IF(OFFSET('Sanitation Data'!$H$32,0,10*ROW('Sanitation Data'!H63))="","",OFFSET('Sanitation Data'!$H$32,0,10*ROW('Sanitation Data'!H63)))</f>
        <v/>
      </c>
      <c r="DJ69" s="367" t="str">
        <f ca="1">+IF(OFFSET('Sanitation Data'!$I$28,0,10*ROW('Sanitation Data'!I63))="","",OFFSET('Sanitation Data'!$I$28,0,10*ROW('Sanitation Data'!I63)))</f>
        <v/>
      </c>
      <c r="DK69" s="367" t="str">
        <f ca="1">+IF(OFFSET('Sanitation Data'!$I$29,0,10*ROW('Sanitation Data'!I63))="","",OFFSET('Sanitation Data'!$I$29,0,10*ROW('Sanitation Data'!I63)))</f>
        <v/>
      </c>
      <c r="DL69" s="367" t="str">
        <f ca="1">+IF(OFFSET('Sanitation Data'!$I$30,0,10*ROW('Sanitation Data'!I63))="","",OFFSET('Sanitation Data'!$I$30,0,10*ROW('Sanitation Data'!I63)))</f>
        <v/>
      </c>
      <c r="DM69" s="367" t="str">
        <f ca="1">+IF(OFFSET('Sanitation Data'!$I$31,0,10*ROW('Sanitation Data'!I63))="","",OFFSET('Sanitation Data'!$I$31,0,10*ROW('Sanitation Data'!I63)))</f>
        <v/>
      </c>
      <c r="DN69" s="367" t="str">
        <f ca="1">+IF(OFFSET('Sanitation Data'!$I$32,0,10*ROW('Sanitation Data'!I63))="","",OFFSET('Sanitation Data'!$I$32,0,10*ROW('Sanitation Data'!I63)))</f>
        <v/>
      </c>
      <c r="DO69" s="367" t="str">
        <f ca="1">+IF(OFFSET('Hygiene Data'!$D$11,0,10*ROW('Hygiene Data'!D63))="","",OFFSET('Hygiene Data'!$D$11,0,10*ROW('Hygiene Data'!D63)))</f>
        <v/>
      </c>
      <c r="DP69" s="367" t="str">
        <f ca="1">+IF(OFFSET('Hygiene Data'!$D$12,0,10*ROW('Hygiene Data'!D63))="","",OFFSET('Hygiene Data'!$D$12,0,10*ROW('Hygiene Data'!D63)))</f>
        <v/>
      </c>
      <c r="DQ69" s="367" t="str">
        <f ca="1">+IF(OFFSET('Hygiene Data'!$D$13,0,10*ROW('Hygiene Data'!D63))="","",OFFSET('Hygiene Data'!$D$13,0,10*ROW('Hygiene Data'!D63)))</f>
        <v/>
      </c>
      <c r="DR69" s="367" t="str">
        <f ca="1">+IF(OFFSET('Hygiene Data'!$E$11,0,10*ROW('Hygiene Data'!E63))="","",OFFSET('Hygiene Data'!$E$11,0,10*ROW('Hygiene Data'!E63)))</f>
        <v/>
      </c>
      <c r="DS69" s="367" t="str">
        <f ca="1">+IF(OFFSET('Hygiene Data'!$E$12,0,10*ROW('Hygiene Data'!E63))="","",OFFSET('Hygiene Data'!$E$12,0,10*ROW('Hygiene Data'!E63)))</f>
        <v/>
      </c>
      <c r="DT69" s="367" t="str">
        <f ca="1">+IF(OFFSET('Hygiene Data'!$E$13,0,10*ROW('Hygiene Data'!E63))="","",OFFSET('Hygiene Data'!$E$13,0,10*ROW('Hygiene Data'!E63)))</f>
        <v/>
      </c>
      <c r="DU69" s="367" t="str">
        <f ca="1">+IF(OFFSET('Hygiene Data'!$F$11,0,10*ROW('Hygiene Data'!F63))="","",OFFSET('Hygiene Data'!$F$11,0,10*ROW('Hygiene Data'!F63)))</f>
        <v/>
      </c>
      <c r="DV69" s="367" t="str">
        <f ca="1">+IF(OFFSET('Hygiene Data'!$F$12,0,10*ROW('Hygiene Data'!F63))="","",OFFSET('Hygiene Data'!$F$12,0,10*ROW('Hygiene Data'!F63)))</f>
        <v/>
      </c>
      <c r="DW69" s="367" t="str">
        <f ca="1">+IF(OFFSET('Hygiene Data'!$F$13,0,10*ROW('Hygiene Data'!F63))="","",OFFSET('Hygiene Data'!$F$13,0,10*ROW('Hygiene Data'!F63)))</f>
        <v/>
      </c>
      <c r="DX69" s="367" t="str">
        <f ca="1">+IF(OFFSET('Hygiene Data'!$G$11,0,10*ROW('Hygiene Data'!G63))="","",OFFSET('Hygiene Data'!$G$11,0,10*ROW('Hygiene Data'!G63)))</f>
        <v/>
      </c>
      <c r="DY69" s="367" t="str">
        <f ca="1">+IF(OFFSET('Hygiene Data'!$G$12,0,10*ROW('Hygiene Data'!G63))="","",OFFSET('Hygiene Data'!$G$12,0,10*ROW('Hygiene Data'!G63)))</f>
        <v/>
      </c>
      <c r="DZ69" s="367" t="str">
        <f ca="1">+IF(OFFSET('Hygiene Data'!$G$13,0,10*ROW('Hygiene Data'!G63))="","",OFFSET('Hygiene Data'!$G$13,0,10*ROW('Hygiene Data'!G63)))</f>
        <v/>
      </c>
      <c r="EA69" s="367" t="str">
        <f ca="1">+IF(OFFSET('Hygiene Data'!$H$11,0,10*ROW('Hygiene Data'!H63))="","",OFFSET('Hygiene Data'!$H$11,0,10*ROW('Hygiene Data'!H63)))</f>
        <v/>
      </c>
      <c r="EB69" s="367" t="str">
        <f ca="1">+IF(OFFSET('Hygiene Data'!$H$12,0,10*ROW('Hygiene Data'!H63))="","",OFFSET('Hygiene Data'!$H$12,0,10*ROW('Hygiene Data'!H63)))</f>
        <v/>
      </c>
      <c r="EC69" s="367" t="str">
        <f ca="1">+IF(OFFSET('Hygiene Data'!$H$13,0,10*ROW('Hygiene Data'!H63))="","",OFFSET('Hygiene Data'!$H$13,0,10*ROW('Hygiene Data'!H63)))</f>
        <v/>
      </c>
      <c r="ED69" s="367" t="str">
        <f ca="1">+IF(OFFSET('Hygiene Data'!$I$11,0,10*ROW('Hygiene Data'!I63))="","",OFFSET('Hygiene Data'!$I$11,0,10*ROW('Hygiene Data'!I63)))</f>
        <v/>
      </c>
      <c r="EE69" s="367" t="str">
        <f ca="1">+IF(OFFSET('Hygiene Data'!$I$12,0,10*ROW('Hygiene Data'!I63))="","",OFFSET('Hygiene Data'!$I$12,0,10*ROW('Hygiene Data'!I63)))</f>
        <v/>
      </c>
      <c r="EF69" s="367" t="str">
        <f ca="1">+IF(OFFSET('Hygiene Data'!$I$13,0,10*ROW('Hygiene Data'!I63))="","",OFFSET('Hygiene Data'!$I$13,0,10*ROW('Hygiene Data'!I63)))</f>
        <v/>
      </c>
    </row>
    <row r="70" spans="1:136" x14ac:dyDescent="0.25">
      <c r="A70" s="476" t="str">
        <f ca="1">+IF(OFFSET('Water Data'!$B$2,0,10*ROW('Water Data'!E64))="","",OFFSET('Water Data'!$B$2,0,10*ROW('Water Data'!E64)))</f>
        <v/>
      </c>
      <c r="B70" s="476"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3" t="str">
        <f t="shared" ca="1" si="0"/>
        <v/>
      </c>
      <c r="D70" s="504"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4"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4"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4"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4"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4"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4"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4"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4"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4"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4"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4"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4"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4"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4"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4"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4"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4"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5"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5"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5"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5"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5"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5"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5"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5"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5"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5"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5"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5"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5"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5"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5"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5"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5"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5"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5"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5"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5"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5"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5"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5"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5"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5"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5"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5"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5"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5"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6"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2"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6"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6"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6"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6"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6"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6"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6"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6"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6"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6"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6"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6"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6"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6"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6"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6"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7" t="str">
        <f ca="1">+IF(OFFSET('Water Data'!$D$27,0,10*ROW('Water Data'!D64))="","",OFFSET('Water Data'!$D$27,0,10*ROW('Water Data'!D64)))</f>
        <v/>
      </c>
      <c r="BT70" s="367" t="str">
        <f ca="1">+IF(OFFSET('Water Data'!$D$28,0,10*ROW('Water Data'!D64))="","",OFFSET('Water Data'!$D$28,0,10*ROW('Water Data'!D64)))</f>
        <v/>
      </c>
      <c r="BU70" s="367" t="str">
        <f ca="1">+IF(OFFSET('Water Data'!$D$29,0,10*ROW('Water Data'!D64))="","",OFFSET('Water Data'!$D$29,0,10*ROW('Water Data'!D64)))</f>
        <v/>
      </c>
      <c r="BV70" s="367" t="str">
        <f ca="1">+IF(OFFSET('Water Data'!$E$27,0,10*ROW('Water Data'!E64))="","",OFFSET('Water Data'!$E$27,0,10*ROW('Water Data'!E64)))</f>
        <v/>
      </c>
      <c r="BW70" s="367" t="str">
        <f ca="1">+IF(OFFSET('Water Data'!$E$28,0,10*ROW('Water Data'!E64))="","",OFFSET('Water Data'!$E$28,0,10*ROW('Water Data'!E64)))</f>
        <v/>
      </c>
      <c r="BX70" s="367" t="str">
        <f ca="1">+IF(OFFSET('Water Data'!$E$29,0,10*ROW('Water Data'!E64))="","",OFFSET('Water Data'!$E$29,0,10*ROW('Water Data'!E64)))</f>
        <v/>
      </c>
      <c r="BY70" s="367" t="str">
        <f ca="1">+IF(OFFSET('Water Data'!$F$27,0,10*ROW('Water Data'!F64))="","",OFFSET('Water Data'!$F$27,0,10*ROW('Water Data'!F64)))</f>
        <v/>
      </c>
      <c r="BZ70" s="367" t="str">
        <f ca="1">+IF(OFFSET('Water Data'!$F$28,0,10*ROW('Water Data'!F64))="","",OFFSET('Water Data'!$F$28,0,10*ROW('Water Data'!F64)))</f>
        <v/>
      </c>
      <c r="CA70" s="367" t="str">
        <f ca="1">+IF(OFFSET('Water Data'!$F$29,0,10*ROW('Water Data'!F64))="","",OFFSET('Water Data'!$F$29,0,10*ROW('Water Data'!F64)))</f>
        <v/>
      </c>
      <c r="CB70" s="367" t="str">
        <f ca="1">+IF(OFFSET('Water Data'!$G$27,0,10*ROW('Water Data'!G64))="","",OFFSET('Water Data'!$G$27,0,10*ROW('Water Data'!G64)))</f>
        <v/>
      </c>
      <c r="CC70" s="367" t="str">
        <f ca="1">+IF(OFFSET('Water Data'!$G$28,0,10*ROW('Water Data'!G64))="","",OFFSET('Water Data'!$G$28,0,10*ROW('Water Data'!G64)))</f>
        <v/>
      </c>
      <c r="CD70" s="367" t="str">
        <f ca="1">+IF(OFFSET('Water Data'!$G$29,0,10*ROW('Water Data'!G64))="","",OFFSET('Water Data'!$G$29,0,10*ROW('Water Data'!G64)))</f>
        <v/>
      </c>
      <c r="CE70" s="367" t="str">
        <f ca="1">+IF(OFFSET('Water Data'!$H$27,0,10*ROW('Water Data'!H64))="","",OFFSET('Water Data'!$H$27,0,10*ROW('Water Data'!H64)))</f>
        <v/>
      </c>
      <c r="CF70" s="367" t="str">
        <f ca="1">+IF(OFFSET('Water Data'!$H$28,0,10*ROW('Water Data'!H64))="","",OFFSET('Water Data'!$H$28,0,10*ROW('Water Data'!H64)))</f>
        <v/>
      </c>
      <c r="CG70" s="367" t="str">
        <f ca="1">+IF(OFFSET('Water Data'!$H$29,0,10*ROW('Water Data'!H64))="","",OFFSET('Water Data'!$H$29,0,10*ROW('Water Data'!H64)))</f>
        <v/>
      </c>
      <c r="CH70" s="367" t="str">
        <f ca="1">+IF(OFFSET('Water Data'!$I$27,0,10*ROW('Water Data'!I64))="","",OFFSET('Water Data'!$I$27,0,10*ROW('Water Data'!I64)))</f>
        <v/>
      </c>
      <c r="CI70" s="367" t="str">
        <f ca="1">+IF(OFFSET('Water Data'!$I$28,0,10*ROW('Water Data'!I64))="","",OFFSET('Water Data'!$I$28,0,10*ROW('Water Data'!I64)))</f>
        <v/>
      </c>
      <c r="CJ70" s="367" t="str">
        <f ca="1">+IF(OFFSET('Water Data'!$I$29,0,10*ROW('Water Data'!I64))="","",OFFSET('Water Data'!$I$29,0,10*ROW('Water Data'!I64)))</f>
        <v/>
      </c>
      <c r="CK70" s="367" t="str">
        <f ca="1">+IF(OFFSET('Sanitation Data'!$D$28,0,10*ROW('Sanitation Data'!D64))="","",OFFSET('Sanitation Data'!$D$28,0,10*ROW('Sanitation Data'!D64)))</f>
        <v/>
      </c>
      <c r="CL70" s="367" t="str">
        <f ca="1">+IF(OFFSET('Sanitation Data'!$D$29,0,10*ROW('Sanitation Data'!D64))="","",OFFSET('Sanitation Data'!$D$29,0,10*ROW('Sanitation Data'!D64)))</f>
        <v/>
      </c>
      <c r="CM70" s="367" t="str">
        <f ca="1">+IF(OFFSET('Sanitation Data'!$D$30,0,10*ROW('Sanitation Data'!D64))="","",OFFSET('Sanitation Data'!$D$30,0,10*ROW('Sanitation Data'!D64)))</f>
        <v/>
      </c>
      <c r="CN70" s="367" t="str">
        <f ca="1">+IF(OFFSET('Sanitation Data'!$D$31,0,10*ROW('Sanitation Data'!D64))="","",OFFSET('Sanitation Data'!$D$31,0,10*ROW('Sanitation Data'!D64)))</f>
        <v/>
      </c>
      <c r="CO70" s="367" t="str">
        <f ca="1">+IF(OFFSET('Sanitation Data'!$D$32,0,10*ROW('Sanitation Data'!D64))="","",OFFSET('Sanitation Data'!$D$32,0,10*ROW('Sanitation Data'!D64)))</f>
        <v/>
      </c>
      <c r="CP70" s="367" t="str">
        <f ca="1">+IF(OFFSET('Sanitation Data'!$E$28,0,10*ROW('Sanitation Data'!E64))="","",OFFSET('Sanitation Data'!$E$28,0,10*ROW('Sanitation Data'!E64)))</f>
        <v/>
      </c>
      <c r="CQ70" s="367" t="str">
        <f ca="1">+IF(OFFSET('Sanitation Data'!$E$29,0,10*ROW('Sanitation Data'!E64))="","",OFFSET('Sanitation Data'!$E$29,0,10*ROW('Sanitation Data'!E64)))</f>
        <v/>
      </c>
      <c r="CR70" s="367" t="str">
        <f ca="1">+IF(OFFSET('Sanitation Data'!$E$30,0,10*ROW('Sanitation Data'!E64))="","",OFFSET('Sanitation Data'!$E$30,0,10*ROW('Sanitation Data'!E64)))</f>
        <v/>
      </c>
      <c r="CS70" s="367" t="str">
        <f ca="1">+IF(OFFSET('Sanitation Data'!$E$31,0,10*ROW('Sanitation Data'!E64))="","",OFFSET('Sanitation Data'!$E$31,0,10*ROW('Sanitation Data'!E64)))</f>
        <v/>
      </c>
      <c r="CT70" s="367" t="str">
        <f ca="1">+IF(OFFSET('Sanitation Data'!$E$32,0,10*ROW('Sanitation Data'!E64))="","",OFFSET('Sanitation Data'!$E$32,0,10*ROW('Sanitation Data'!E64)))</f>
        <v/>
      </c>
      <c r="CU70" s="367" t="str">
        <f ca="1">+IF(OFFSET('Sanitation Data'!$F$28,0,10*ROW('Sanitation Data'!F64))="","",OFFSET('Sanitation Data'!$F$28,0,10*ROW('Sanitation Data'!F64)))</f>
        <v/>
      </c>
      <c r="CV70" s="367" t="str">
        <f ca="1">+IF(OFFSET('Sanitation Data'!$F$29,0,10*ROW('Sanitation Data'!F64))="","",OFFSET('Sanitation Data'!$F$29,0,10*ROW('Sanitation Data'!F64)))</f>
        <v/>
      </c>
      <c r="CW70" s="367" t="str">
        <f ca="1">+IF(OFFSET('Sanitation Data'!$F$30,0,10*ROW('Sanitation Data'!F64))="","",OFFSET('Sanitation Data'!$F$30,0,10*ROW('Sanitation Data'!F64)))</f>
        <v/>
      </c>
      <c r="CX70" s="367" t="str">
        <f ca="1">+IF(OFFSET('Sanitation Data'!$F$31,0,10*ROW('Sanitation Data'!F64))="","",OFFSET('Sanitation Data'!$F$31,0,10*ROW('Sanitation Data'!F64)))</f>
        <v/>
      </c>
      <c r="CY70" s="367" t="str">
        <f ca="1">+IF(OFFSET('Sanitation Data'!$F$32,0,10*ROW('Sanitation Data'!F64))="","",OFFSET('Sanitation Data'!$F$32,0,10*ROW('Sanitation Data'!F64)))</f>
        <v/>
      </c>
      <c r="CZ70" s="367" t="str">
        <f ca="1">+IF(OFFSET('Sanitation Data'!$G$28,0,10*ROW('Sanitation Data'!G64))="","",OFFSET('Sanitation Data'!$G$28,0,10*ROW('Sanitation Data'!G64)))</f>
        <v/>
      </c>
      <c r="DA70" s="367" t="str">
        <f ca="1">+IF(OFFSET('Sanitation Data'!$G$29,0,10*ROW('Sanitation Data'!G64))="","",OFFSET('Sanitation Data'!$G$29,0,10*ROW('Sanitation Data'!G64)))</f>
        <v/>
      </c>
      <c r="DB70" s="367" t="str">
        <f ca="1">+IF(OFFSET('Sanitation Data'!$G$30,0,10*ROW('Sanitation Data'!G64))="","",OFFSET('Sanitation Data'!$G$30,0,10*ROW('Sanitation Data'!G64)))</f>
        <v/>
      </c>
      <c r="DC70" s="367" t="str">
        <f ca="1">+IF(OFFSET('Sanitation Data'!$G$31,0,10*ROW('Sanitation Data'!G64))="","",OFFSET('Sanitation Data'!$G$31,0,10*ROW('Sanitation Data'!G64)))</f>
        <v/>
      </c>
      <c r="DD70" s="367" t="str">
        <f ca="1">+IF(OFFSET('Sanitation Data'!$G$32,0,10*ROW('Sanitation Data'!G64))="","",OFFSET('Sanitation Data'!$G$32,0,10*ROW('Sanitation Data'!G64)))</f>
        <v/>
      </c>
      <c r="DE70" s="367" t="str">
        <f ca="1">+IF(OFFSET('Sanitation Data'!$H$28,0,10*ROW('Sanitation Data'!H64))="","",OFFSET('Sanitation Data'!$H$28,0,10*ROW('Sanitation Data'!H64)))</f>
        <v/>
      </c>
      <c r="DF70" s="367" t="str">
        <f ca="1">+IF(OFFSET('Sanitation Data'!$H$29,0,10*ROW('Sanitation Data'!H64))="","",OFFSET('Sanitation Data'!$H$29,0,10*ROW('Sanitation Data'!H64)))</f>
        <v/>
      </c>
      <c r="DG70" s="367" t="str">
        <f ca="1">+IF(OFFSET('Sanitation Data'!$H$30,0,10*ROW('Sanitation Data'!H64))="","",OFFSET('Sanitation Data'!$H$30,0,10*ROW('Sanitation Data'!H64)))</f>
        <v/>
      </c>
      <c r="DH70" s="367" t="str">
        <f ca="1">+IF(OFFSET('Sanitation Data'!$H$31,0,10*ROW('Sanitation Data'!H64))="","",OFFSET('Sanitation Data'!$H$31,0,10*ROW('Sanitation Data'!H64)))</f>
        <v/>
      </c>
      <c r="DI70" s="367" t="str">
        <f ca="1">+IF(OFFSET('Sanitation Data'!$H$32,0,10*ROW('Sanitation Data'!H64))="","",OFFSET('Sanitation Data'!$H$32,0,10*ROW('Sanitation Data'!H64)))</f>
        <v/>
      </c>
      <c r="DJ70" s="367" t="str">
        <f ca="1">+IF(OFFSET('Sanitation Data'!$I$28,0,10*ROW('Sanitation Data'!I64))="","",OFFSET('Sanitation Data'!$I$28,0,10*ROW('Sanitation Data'!I64)))</f>
        <v/>
      </c>
      <c r="DK70" s="367" t="str">
        <f ca="1">+IF(OFFSET('Sanitation Data'!$I$29,0,10*ROW('Sanitation Data'!I64))="","",OFFSET('Sanitation Data'!$I$29,0,10*ROW('Sanitation Data'!I64)))</f>
        <v/>
      </c>
      <c r="DL70" s="367" t="str">
        <f ca="1">+IF(OFFSET('Sanitation Data'!$I$30,0,10*ROW('Sanitation Data'!I64))="","",OFFSET('Sanitation Data'!$I$30,0,10*ROW('Sanitation Data'!I64)))</f>
        <v/>
      </c>
      <c r="DM70" s="367" t="str">
        <f ca="1">+IF(OFFSET('Sanitation Data'!$I$31,0,10*ROW('Sanitation Data'!I64))="","",OFFSET('Sanitation Data'!$I$31,0,10*ROW('Sanitation Data'!I64)))</f>
        <v/>
      </c>
      <c r="DN70" s="367" t="str">
        <f ca="1">+IF(OFFSET('Sanitation Data'!$I$32,0,10*ROW('Sanitation Data'!I64))="","",OFFSET('Sanitation Data'!$I$32,0,10*ROW('Sanitation Data'!I64)))</f>
        <v/>
      </c>
      <c r="DO70" s="367" t="str">
        <f ca="1">+IF(OFFSET('Hygiene Data'!$D$11,0,10*ROW('Hygiene Data'!D64))="","",OFFSET('Hygiene Data'!$D$11,0,10*ROW('Hygiene Data'!D64)))</f>
        <v/>
      </c>
      <c r="DP70" s="367" t="str">
        <f ca="1">+IF(OFFSET('Hygiene Data'!$D$12,0,10*ROW('Hygiene Data'!D64))="","",OFFSET('Hygiene Data'!$D$12,0,10*ROW('Hygiene Data'!D64)))</f>
        <v/>
      </c>
      <c r="DQ70" s="367" t="str">
        <f ca="1">+IF(OFFSET('Hygiene Data'!$D$13,0,10*ROW('Hygiene Data'!D64))="","",OFFSET('Hygiene Data'!$D$13,0,10*ROW('Hygiene Data'!D64)))</f>
        <v/>
      </c>
      <c r="DR70" s="367" t="str">
        <f ca="1">+IF(OFFSET('Hygiene Data'!$E$11,0,10*ROW('Hygiene Data'!E64))="","",OFFSET('Hygiene Data'!$E$11,0,10*ROW('Hygiene Data'!E64)))</f>
        <v/>
      </c>
      <c r="DS70" s="367" t="str">
        <f ca="1">+IF(OFFSET('Hygiene Data'!$E$12,0,10*ROW('Hygiene Data'!E64))="","",OFFSET('Hygiene Data'!$E$12,0,10*ROW('Hygiene Data'!E64)))</f>
        <v/>
      </c>
      <c r="DT70" s="367" t="str">
        <f ca="1">+IF(OFFSET('Hygiene Data'!$E$13,0,10*ROW('Hygiene Data'!E64))="","",OFFSET('Hygiene Data'!$E$13,0,10*ROW('Hygiene Data'!E64)))</f>
        <v/>
      </c>
      <c r="DU70" s="367" t="str">
        <f ca="1">+IF(OFFSET('Hygiene Data'!$F$11,0,10*ROW('Hygiene Data'!F64))="","",OFFSET('Hygiene Data'!$F$11,0,10*ROW('Hygiene Data'!F64)))</f>
        <v/>
      </c>
      <c r="DV70" s="367" t="str">
        <f ca="1">+IF(OFFSET('Hygiene Data'!$F$12,0,10*ROW('Hygiene Data'!F64))="","",OFFSET('Hygiene Data'!$F$12,0,10*ROW('Hygiene Data'!F64)))</f>
        <v/>
      </c>
      <c r="DW70" s="367" t="str">
        <f ca="1">+IF(OFFSET('Hygiene Data'!$F$13,0,10*ROW('Hygiene Data'!F64))="","",OFFSET('Hygiene Data'!$F$13,0,10*ROW('Hygiene Data'!F64)))</f>
        <v/>
      </c>
      <c r="DX70" s="367" t="str">
        <f ca="1">+IF(OFFSET('Hygiene Data'!$G$11,0,10*ROW('Hygiene Data'!G64))="","",OFFSET('Hygiene Data'!$G$11,0,10*ROW('Hygiene Data'!G64)))</f>
        <v/>
      </c>
      <c r="DY70" s="367" t="str">
        <f ca="1">+IF(OFFSET('Hygiene Data'!$G$12,0,10*ROW('Hygiene Data'!G64))="","",OFFSET('Hygiene Data'!$G$12,0,10*ROW('Hygiene Data'!G64)))</f>
        <v/>
      </c>
      <c r="DZ70" s="367" t="str">
        <f ca="1">+IF(OFFSET('Hygiene Data'!$G$13,0,10*ROW('Hygiene Data'!G64))="","",OFFSET('Hygiene Data'!$G$13,0,10*ROW('Hygiene Data'!G64)))</f>
        <v/>
      </c>
      <c r="EA70" s="367" t="str">
        <f ca="1">+IF(OFFSET('Hygiene Data'!$H$11,0,10*ROW('Hygiene Data'!H64))="","",OFFSET('Hygiene Data'!$H$11,0,10*ROW('Hygiene Data'!H64)))</f>
        <v/>
      </c>
      <c r="EB70" s="367" t="str">
        <f ca="1">+IF(OFFSET('Hygiene Data'!$H$12,0,10*ROW('Hygiene Data'!H64))="","",OFFSET('Hygiene Data'!$H$12,0,10*ROW('Hygiene Data'!H64)))</f>
        <v/>
      </c>
      <c r="EC70" s="367" t="str">
        <f ca="1">+IF(OFFSET('Hygiene Data'!$H$13,0,10*ROW('Hygiene Data'!H64))="","",OFFSET('Hygiene Data'!$H$13,0,10*ROW('Hygiene Data'!H64)))</f>
        <v/>
      </c>
      <c r="ED70" s="367" t="str">
        <f ca="1">+IF(OFFSET('Hygiene Data'!$I$11,0,10*ROW('Hygiene Data'!I64))="","",OFFSET('Hygiene Data'!$I$11,0,10*ROW('Hygiene Data'!I64)))</f>
        <v/>
      </c>
      <c r="EE70" s="367" t="str">
        <f ca="1">+IF(OFFSET('Hygiene Data'!$I$12,0,10*ROW('Hygiene Data'!I64))="","",OFFSET('Hygiene Data'!$I$12,0,10*ROW('Hygiene Data'!I64)))</f>
        <v/>
      </c>
      <c r="EF70" s="367" t="str">
        <f ca="1">+IF(OFFSET('Hygiene Data'!$I$13,0,10*ROW('Hygiene Data'!I64))="","",OFFSET('Hygiene Data'!$I$13,0,10*ROW('Hygiene Data'!I64)))</f>
        <v/>
      </c>
    </row>
    <row r="71" spans="1:136" x14ac:dyDescent="0.25">
      <c r="A71" s="476" t="str">
        <f ca="1">+IF(OFFSET('Water Data'!$B$2,0,10*ROW('Water Data'!E65))="","",OFFSET('Water Data'!$B$2,0,10*ROW('Water Data'!E65)))</f>
        <v/>
      </c>
      <c r="B71" s="476"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3" t="str">
        <f t="shared" ref="C71:C134" ca="1" si="1">+IF(ISNUMBER(VALUE(MID(A71,5,4))), VALUE(MID(A71, 5,4)),"")</f>
        <v/>
      </c>
      <c r="D71" s="504"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4"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4"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4"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4"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4"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4"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4"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4"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4"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4"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4"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4"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4"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4"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4"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4"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4"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5"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5"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5"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5"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5"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5"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5"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5"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5"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5"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5"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5"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5"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5"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5"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5"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5"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5"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5"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5"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5"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5"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5"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5"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5"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5"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5"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5"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5"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5"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6"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2"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6"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6"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6"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6"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6"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6"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6"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6"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6"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6"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6"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6"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6"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6"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6"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6"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7" t="str">
        <f ca="1">+IF(OFFSET('Water Data'!$D$27,0,10*ROW('Water Data'!D65))="","",OFFSET('Water Data'!$D$27,0,10*ROW('Water Data'!D65)))</f>
        <v/>
      </c>
      <c r="BT71" s="367" t="str">
        <f ca="1">+IF(OFFSET('Water Data'!$D$28,0,10*ROW('Water Data'!D65))="","",OFFSET('Water Data'!$D$28,0,10*ROW('Water Data'!D65)))</f>
        <v/>
      </c>
      <c r="BU71" s="367" t="str">
        <f ca="1">+IF(OFFSET('Water Data'!$D$29,0,10*ROW('Water Data'!D65))="","",OFFSET('Water Data'!$D$29,0,10*ROW('Water Data'!D65)))</f>
        <v/>
      </c>
      <c r="BV71" s="367" t="str">
        <f ca="1">+IF(OFFSET('Water Data'!$E$27,0,10*ROW('Water Data'!E65))="","",OFFSET('Water Data'!$E$27,0,10*ROW('Water Data'!E65)))</f>
        <v/>
      </c>
      <c r="BW71" s="367" t="str">
        <f ca="1">+IF(OFFSET('Water Data'!$E$28,0,10*ROW('Water Data'!E65))="","",OFFSET('Water Data'!$E$28,0,10*ROW('Water Data'!E65)))</f>
        <v/>
      </c>
      <c r="BX71" s="367" t="str">
        <f ca="1">+IF(OFFSET('Water Data'!$E$29,0,10*ROW('Water Data'!E65))="","",OFFSET('Water Data'!$E$29,0,10*ROW('Water Data'!E65)))</f>
        <v/>
      </c>
      <c r="BY71" s="367" t="str">
        <f ca="1">+IF(OFFSET('Water Data'!$F$27,0,10*ROW('Water Data'!F65))="","",OFFSET('Water Data'!$F$27,0,10*ROW('Water Data'!F65)))</f>
        <v/>
      </c>
      <c r="BZ71" s="367" t="str">
        <f ca="1">+IF(OFFSET('Water Data'!$F$28,0,10*ROW('Water Data'!F65))="","",OFFSET('Water Data'!$F$28,0,10*ROW('Water Data'!F65)))</f>
        <v/>
      </c>
      <c r="CA71" s="367" t="str">
        <f ca="1">+IF(OFFSET('Water Data'!$F$29,0,10*ROW('Water Data'!F65))="","",OFFSET('Water Data'!$F$29,0,10*ROW('Water Data'!F65)))</f>
        <v/>
      </c>
      <c r="CB71" s="367" t="str">
        <f ca="1">+IF(OFFSET('Water Data'!$G$27,0,10*ROW('Water Data'!G65))="","",OFFSET('Water Data'!$G$27,0,10*ROW('Water Data'!G65)))</f>
        <v/>
      </c>
      <c r="CC71" s="367" t="str">
        <f ca="1">+IF(OFFSET('Water Data'!$G$28,0,10*ROW('Water Data'!G65))="","",OFFSET('Water Data'!$G$28,0,10*ROW('Water Data'!G65)))</f>
        <v/>
      </c>
      <c r="CD71" s="367" t="str">
        <f ca="1">+IF(OFFSET('Water Data'!$G$29,0,10*ROW('Water Data'!G65))="","",OFFSET('Water Data'!$G$29,0,10*ROW('Water Data'!G65)))</f>
        <v/>
      </c>
      <c r="CE71" s="367" t="str">
        <f ca="1">+IF(OFFSET('Water Data'!$H$27,0,10*ROW('Water Data'!H65))="","",OFFSET('Water Data'!$H$27,0,10*ROW('Water Data'!H65)))</f>
        <v/>
      </c>
      <c r="CF71" s="367" t="str">
        <f ca="1">+IF(OFFSET('Water Data'!$H$28,0,10*ROW('Water Data'!H65))="","",OFFSET('Water Data'!$H$28,0,10*ROW('Water Data'!H65)))</f>
        <v/>
      </c>
      <c r="CG71" s="367" t="str">
        <f ca="1">+IF(OFFSET('Water Data'!$H$29,0,10*ROW('Water Data'!H65))="","",OFFSET('Water Data'!$H$29,0,10*ROW('Water Data'!H65)))</f>
        <v/>
      </c>
      <c r="CH71" s="367" t="str">
        <f ca="1">+IF(OFFSET('Water Data'!$I$27,0,10*ROW('Water Data'!I65))="","",OFFSET('Water Data'!$I$27,0,10*ROW('Water Data'!I65)))</f>
        <v/>
      </c>
      <c r="CI71" s="367" t="str">
        <f ca="1">+IF(OFFSET('Water Data'!$I$28,0,10*ROW('Water Data'!I65))="","",OFFSET('Water Data'!$I$28,0,10*ROW('Water Data'!I65)))</f>
        <v/>
      </c>
      <c r="CJ71" s="367" t="str">
        <f ca="1">+IF(OFFSET('Water Data'!$I$29,0,10*ROW('Water Data'!I65))="","",OFFSET('Water Data'!$I$29,0,10*ROW('Water Data'!I65)))</f>
        <v/>
      </c>
      <c r="CK71" s="367" t="str">
        <f ca="1">+IF(OFFSET('Sanitation Data'!$D$28,0,10*ROW('Sanitation Data'!D65))="","",OFFSET('Sanitation Data'!$D$28,0,10*ROW('Sanitation Data'!D65)))</f>
        <v/>
      </c>
      <c r="CL71" s="367" t="str">
        <f ca="1">+IF(OFFSET('Sanitation Data'!$D$29,0,10*ROW('Sanitation Data'!D65))="","",OFFSET('Sanitation Data'!$D$29,0,10*ROW('Sanitation Data'!D65)))</f>
        <v/>
      </c>
      <c r="CM71" s="367" t="str">
        <f ca="1">+IF(OFFSET('Sanitation Data'!$D$30,0,10*ROW('Sanitation Data'!D65))="","",OFFSET('Sanitation Data'!$D$30,0,10*ROW('Sanitation Data'!D65)))</f>
        <v/>
      </c>
      <c r="CN71" s="367" t="str">
        <f ca="1">+IF(OFFSET('Sanitation Data'!$D$31,0,10*ROW('Sanitation Data'!D65))="","",OFFSET('Sanitation Data'!$D$31,0,10*ROW('Sanitation Data'!D65)))</f>
        <v/>
      </c>
      <c r="CO71" s="367" t="str">
        <f ca="1">+IF(OFFSET('Sanitation Data'!$D$32,0,10*ROW('Sanitation Data'!D65))="","",OFFSET('Sanitation Data'!$D$32,0,10*ROW('Sanitation Data'!D65)))</f>
        <v/>
      </c>
      <c r="CP71" s="367" t="str">
        <f ca="1">+IF(OFFSET('Sanitation Data'!$E$28,0,10*ROW('Sanitation Data'!E65))="","",OFFSET('Sanitation Data'!$E$28,0,10*ROW('Sanitation Data'!E65)))</f>
        <v/>
      </c>
      <c r="CQ71" s="367" t="str">
        <f ca="1">+IF(OFFSET('Sanitation Data'!$E$29,0,10*ROW('Sanitation Data'!E65))="","",OFFSET('Sanitation Data'!$E$29,0,10*ROW('Sanitation Data'!E65)))</f>
        <v/>
      </c>
      <c r="CR71" s="367" t="str">
        <f ca="1">+IF(OFFSET('Sanitation Data'!$E$30,0,10*ROW('Sanitation Data'!E65))="","",OFFSET('Sanitation Data'!$E$30,0,10*ROW('Sanitation Data'!E65)))</f>
        <v/>
      </c>
      <c r="CS71" s="367" t="str">
        <f ca="1">+IF(OFFSET('Sanitation Data'!$E$31,0,10*ROW('Sanitation Data'!E65))="","",OFFSET('Sanitation Data'!$E$31,0,10*ROW('Sanitation Data'!E65)))</f>
        <v/>
      </c>
      <c r="CT71" s="367" t="str">
        <f ca="1">+IF(OFFSET('Sanitation Data'!$E$32,0,10*ROW('Sanitation Data'!E65))="","",OFFSET('Sanitation Data'!$E$32,0,10*ROW('Sanitation Data'!E65)))</f>
        <v/>
      </c>
      <c r="CU71" s="367" t="str">
        <f ca="1">+IF(OFFSET('Sanitation Data'!$F$28,0,10*ROW('Sanitation Data'!F65))="","",OFFSET('Sanitation Data'!$F$28,0,10*ROW('Sanitation Data'!F65)))</f>
        <v/>
      </c>
      <c r="CV71" s="367" t="str">
        <f ca="1">+IF(OFFSET('Sanitation Data'!$F$29,0,10*ROW('Sanitation Data'!F65))="","",OFFSET('Sanitation Data'!$F$29,0,10*ROW('Sanitation Data'!F65)))</f>
        <v/>
      </c>
      <c r="CW71" s="367" t="str">
        <f ca="1">+IF(OFFSET('Sanitation Data'!$F$30,0,10*ROW('Sanitation Data'!F65))="","",OFFSET('Sanitation Data'!$F$30,0,10*ROW('Sanitation Data'!F65)))</f>
        <v/>
      </c>
      <c r="CX71" s="367" t="str">
        <f ca="1">+IF(OFFSET('Sanitation Data'!$F$31,0,10*ROW('Sanitation Data'!F65))="","",OFFSET('Sanitation Data'!$F$31,0,10*ROW('Sanitation Data'!F65)))</f>
        <v/>
      </c>
      <c r="CY71" s="367" t="str">
        <f ca="1">+IF(OFFSET('Sanitation Data'!$F$32,0,10*ROW('Sanitation Data'!F65))="","",OFFSET('Sanitation Data'!$F$32,0,10*ROW('Sanitation Data'!F65)))</f>
        <v/>
      </c>
      <c r="CZ71" s="367" t="str">
        <f ca="1">+IF(OFFSET('Sanitation Data'!$G$28,0,10*ROW('Sanitation Data'!G65))="","",OFFSET('Sanitation Data'!$G$28,0,10*ROW('Sanitation Data'!G65)))</f>
        <v/>
      </c>
      <c r="DA71" s="367" t="str">
        <f ca="1">+IF(OFFSET('Sanitation Data'!$G$29,0,10*ROW('Sanitation Data'!G65))="","",OFFSET('Sanitation Data'!$G$29,0,10*ROW('Sanitation Data'!G65)))</f>
        <v/>
      </c>
      <c r="DB71" s="367" t="str">
        <f ca="1">+IF(OFFSET('Sanitation Data'!$G$30,0,10*ROW('Sanitation Data'!G65))="","",OFFSET('Sanitation Data'!$G$30,0,10*ROW('Sanitation Data'!G65)))</f>
        <v/>
      </c>
      <c r="DC71" s="367" t="str">
        <f ca="1">+IF(OFFSET('Sanitation Data'!$G$31,0,10*ROW('Sanitation Data'!G65))="","",OFFSET('Sanitation Data'!$G$31,0,10*ROW('Sanitation Data'!G65)))</f>
        <v/>
      </c>
      <c r="DD71" s="367" t="str">
        <f ca="1">+IF(OFFSET('Sanitation Data'!$G$32,0,10*ROW('Sanitation Data'!G65))="","",OFFSET('Sanitation Data'!$G$32,0,10*ROW('Sanitation Data'!G65)))</f>
        <v/>
      </c>
      <c r="DE71" s="367" t="str">
        <f ca="1">+IF(OFFSET('Sanitation Data'!$H$28,0,10*ROW('Sanitation Data'!H65))="","",OFFSET('Sanitation Data'!$H$28,0,10*ROW('Sanitation Data'!H65)))</f>
        <v/>
      </c>
      <c r="DF71" s="367" t="str">
        <f ca="1">+IF(OFFSET('Sanitation Data'!$H$29,0,10*ROW('Sanitation Data'!H65))="","",OFFSET('Sanitation Data'!$H$29,0,10*ROW('Sanitation Data'!H65)))</f>
        <v/>
      </c>
      <c r="DG71" s="367" t="str">
        <f ca="1">+IF(OFFSET('Sanitation Data'!$H$30,0,10*ROW('Sanitation Data'!H65))="","",OFFSET('Sanitation Data'!$H$30,0,10*ROW('Sanitation Data'!H65)))</f>
        <v/>
      </c>
      <c r="DH71" s="367" t="str">
        <f ca="1">+IF(OFFSET('Sanitation Data'!$H$31,0,10*ROW('Sanitation Data'!H65))="","",OFFSET('Sanitation Data'!$H$31,0,10*ROW('Sanitation Data'!H65)))</f>
        <v/>
      </c>
      <c r="DI71" s="367" t="str">
        <f ca="1">+IF(OFFSET('Sanitation Data'!$H$32,0,10*ROW('Sanitation Data'!H65))="","",OFFSET('Sanitation Data'!$H$32,0,10*ROW('Sanitation Data'!H65)))</f>
        <v/>
      </c>
      <c r="DJ71" s="367" t="str">
        <f ca="1">+IF(OFFSET('Sanitation Data'!$I$28,0,10*ROW('Sanitation Data'!I65))="","",OFFSET('Sanitation Data'!$I$28,0,10*ROW('Sanitation Data'!I65)))</f>
        <v/>
      </c>
      <c r="DK71" s="367" t="str">
        <f ca="1">+IF(OFFSET('Sanitation Data'!$I$29,0,10*ROW('Sanitation Data'!I65))="","",OFFSET('Sanitation Data'!$I$29,0,10*ROW('Sanitation Data'!I65)))</f>
        <v/>
      </c>
      <c r="DL71" s="367" t="str">
        <f ca="1">+IF(OFFSET('Sanitation Data'!$I$30,0,10*ROW('Sanitation Data'!I65))="","",OFFSET('Sanitation Data'!$I$30,0,10*ROW('Sanitation Data'!I65)))</f>
        <v/>
      </c>
      <c r="DM71" s="367" t="str">
        <f ca="1">+IF(OFFSET('Sanitation Data'!$I$31,0,10*ROW('Sanitation Data'!I65))="","",OFFSET('Sanitation Data'!$I$31,0,10*ROW('Sanitation Data'!I65)))</f>
        <v/>
      </c>
      <c r="DN71" s="367" t="str">
        <f ca="1">+IF(OFFSET('Sanitation Data'!$I$32,0,10*ROW('Sanitation Data'!I65))="","",OFFSET('Sanitation Data'!$I$32,0,10*ROW('Sanitation Data'!I65)))</f>
        <v/>
      </c>
      <c r="DO71" s="367" t="str">
        <f ca="1">+IF(OFFSET('Hygiene Data'!$D$11,0,10*ROW('Hygiene Data'!D65))="","",OFFSET('Hygiene Data'!$D$11,0,10*ROW('Hygiene Data'!D65)))</f>
        <v/>
      </c>
      <c r="DP71" s="367" t="str">
        <f ca="1">+IF(OFFSET('Hygiene Data'!$D$12,0,10*ROW('Hygiene Data'!D65))="","",OFFSET('Hygiene Data'!$D$12,0,10*ROW('Hygiene Data'!D65)))</f>
        <v/>
      </c>
      <c r="DQ71" s="367" t="str">
        <f ca="1">+IF(OFFSET('Hygiene Data'!$D$13,0,10*ROW('Hygiene Data'!D65))="","",OFFSET('Hygiene Data'!$D$13,0,10*ROW('Hygiene Data'!D65)))</f>
        <v/>
      </c>
      <c r="DR71" s="367" t="str">
        <f ca="1">+IF(OFFSET('Hygiene Data'!$E$11,0,10*ROW('Hygiene Data'!E65))="","",OFFSET('Hygiene Data'!$E$11,0,10*ROW('Hygiene Data'!E65)))</f>
        <v/>
      </c>
      <c r="DS71" s="367" t="str">
        <f ca="1">+IF(OFFSET('Hygiene Data'!$E$12,0,10*ROW('Hygiene Data'!E65))="","",OFFSET('Hygiene Data'!$E$12,0,10*ROW('Hygiene Data'!E65)))</f>
        <v/>
      </c>
      <c r="DT71" s="367" t="str">
        <f ca="1">+IF(OFFSET('Hygiene Data'!$E$13,0,10*ROW('Hygiene Data'!E65))="","",OFFSET('Hygiene Data'!$E$13,0,10*ROW('Hygiene Data'!E65)))</f>
        <v/>
      </c>
      <c r="DU71" s="367" t="str">
        <f ca="1">+IF(OFFSET('Hygiene Data'!$F$11,0,10*ROW('Hygiene Data'!F65))="","",OFFSET('Hygiene Data'!$F$11,0,10*ROW('Hygiene Data'!F65)))</f>
        <v/>
      </c>
      <c r="DV71" s="367" t="str">
        <f ca="1">+IF(OFFSET('Hygiene Data'!$F$12,0,10*ROW('Hygiene Data'!F65))="","",OFFSET('Hygiene Data'!$F$12,0,10*ROW('Hygiene Data'!F65)))</f>
        <v/>
      </c>
      <c r="DW71" s="367" t="str">
        <f ca="1">+IF(OFFSET('Hygiene Data'!$F$13,0,10*ROW('Hygiene Data'!F65))="","",OFFSET('Hygiene Data'!$F$13,0,10*ROW('Hygiene Data'!F65)))</f>
        <v/>
      </c>
      <c r="DX71" s="367" t="str">
        <f ca="1">+IF(OFFSET('Hygiene Data'!$G$11,0,10*ROW('Hygiene Data'!G65))="","",OFFSET('Hygiene Data'!$G$11,0,10*ROW('Hygiene Data'!G65)))</f>
        <v/>
      </c>
      <c r="DY71" s="367" t="str">
        <f ca="1">+IF(OFFSET('Hygiene Data'!$G$12,0,10*ROW('Hygiene Data'!G65))="","",OFFSET('Hygiene Data'!$G$12,0,10*ROW('Hygiene Data'!G65)))</f>
        <v/>
      </c>
      <c r="DZ71" s="367" t="str">
        <f ca="1">+IF(OFFSET('Hygiene Data'!$G$13,0,10*ROW('Hygiene Data'!G65))="","",OFFSET('Hygiene Data'!$G$13,0,10*ROW('Hygiene Data'!G65)))</f>
        <v/>
      </c>
      <c r="EA71" s="367" t="str">
        <f ca="1">+IF(OFFSET('Hygiene Data'!$H$11,0,10*ROW('Hygiene Data'!H65))="","",OFFSET('Hygiene Data'!$H$11,0,10*ROW('Hygiene Data'!H65)))</f>
        <v/>
      </c>
      <c r="EB71" s="367" t="str">
        <f ca="1">+IF(OFFSET('Hygiene Data'!$H$12,0,10*ROW('Hygiene Data'!H65))="","",OFFSET('Hygiene Data'!$H$12,0,10*ROW('Hygiene Data'!H65)))</f>
        <v/>
      </c>
      <c r="EC71" s="367" t="str">
        <f ca="1">+IF(OFFSET('Hygiene Data'!$H$13,0,10*ROW('Hygiene Data'!H65))="","",OFFSET('Hygiene Data'!$H$13,0,10*ROW('Hygiene Data'!H65)))</f>
        <v/>
      </c>
      <c r="ED71" s="367" t="str">
        <f ca="1">+IF(OFFSET('Hygiene Data'!$I$11,0,10*ROW('Hygiene Data'!I65))="","",OFFSET('Hygiene Data'!$I$11,0,10*ROW('Hygiene Data'!I65)))</f>
        <v/>
      </c>
      <c r="EE71" s="367" t="str">
        <f ca="1">+IF(OFFSET('Hygiene Data'!$I$12,0,10*ROW('Hygiene Data'!I65))="","",OFFSET('Hygiene Data'!$I$12,0,10*ROW('Hygiene Data'!I65)))</f>
        <v/>
      </c>
      <c r="EF71" s="367" t="str">
        <f ca="1">+IF(OFFSET('Hygiene Data'!$I$13,0,10*ROW('Hygiene Data'!I65))="","",OFFSET('Hygiene Data'!$I$13,0,10*ROW('Hygiene Data'!I65)))</f>
        <v/>
      </c>
    </row>
    <row r="72" spans="1:136" x14ac:dyDescent="0.25">
      <c r="A72" s="476" t="str">
        <f ca="1">+IF(OFFSET('Water Data'!$B$2,0,10*ROW('Water Data'!E66))="","",OFFSET('Water Data'!$B$2,0,10*ROW('Water Data'!E66)))</f>
        <v/>
      </c>
      <c r="B72" s="476"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3" t="str">
        <f t="shared" ca="1" si="1"/>
        <v/>
      </c>
      <c r="D72" s="504"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4"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4"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4"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4"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4"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4"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4"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4"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4"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4"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4"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4"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4"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4"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4"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4"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4"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5"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5"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5"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5"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5"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5"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5"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5"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5"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5"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5"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5"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5"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5"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5"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5"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5"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5"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5"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5"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5"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5"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5"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5"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5"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5"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5"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5"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5"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5"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6"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2"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6"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6"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6"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6"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6"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6"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6"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6"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6"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6"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6"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6"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6"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6"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6"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6"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7" t="str">
        <f ca="1">+IF(OFFSET('Water Data'!$D$27,0,10*ROW('Water Data'!D66))="","",OFFSET('Water Data'!$D$27,0,10*ROW('Water Data'!D66)))</f>
        <v/>
      </c>
      <c r="BT72" s="367" t="str">
        <f ca="1">+IF(OFFSET('Water Data'!$D$28,0,10*ROW('Water Data'!D66))="","",OFFSET('Water Data'!$D$28,0,10*ROW('Water Data'!D66)))</f>
        <v/>
      </c>
      <c r="BU72" s="367" t="str">
        <f ca="1">+IF(OFFSET('Water Data'!$D$29,0,10*ROW('Water Data'!D66))="","",OFFSET('Water Data'!$D$29,0,10*ROW('Water Data'!D66)))</f>
        <v/>
      </c>
      <c r="BV72" s="367" t="str">
        <f ca="1">+IF(OFFSET('Water Data'!$E$27,0,10*ROW('Water Data'!E66))="","",OFFSET('Water Data'!$E$27,0,10*ROW('Water Data'!E66)))</f>
        <v/>
      </c>
      <c r="BW72" s="367" t="str">
        <f ca="1">+IF(OFFSET('Water Data'!$E$28,0,10*ROW('Water Data'!E66))="","",OFFSET('Water Data'!$E$28,0,10*ROW('Water Data'!E66)))</f>
        <v/>
      </c>
      <c r="BX72" s="367" t="str">
        <f ca="1">+IF(OFFSET('Water Data'!$E$29,0,10*ROW('Water Data'!E66))="","",OFFSET('Water Data'!$E$29,0,10*ROW('Water Data'!E66)))</f>
        <v/>
      </c>
      <c r="BY72" s="367" t="str">
        <f ca="1">+IF(OFFSET('Water Data'!$F$27,0,10*ROW('Water Data'!F66))="","",OFFSET('Water Data'!$F$27,0,10*ROW('Water Data'!F66)))</f>
        <v/>
      </c>
      <c r="BZ72" s="367" t="str">
        <f ca="1">+IF(OFFSET('Water Data'!$F$28,0,10*ROW('Water Data'!F66))="","",OFFSET('Water Data'!$F$28,0,10*ROW('Water Data'!F66)))</f>
        <v/>
      </c>
      <c r="CA72" s="367" t="str">
        <f ca="1">+IF(OFFSET('Water Data'!$F$29,0,10*ROW('Water Data'!F66))="","",OFFSET('Water Data'!$F$29,0,10*ROW('Water Data'!F66)))</f>
        <v/>
      </c>
      <c r="CB72" s="367" t="str">
        <f ca="1">+IF(OFFSET('Water Data'!$G$27,0,10*ROW('Water Data'!G66))="","",OFFSET('Water Data'!$G$27,0,10*ROW('Water Data'!G66)))</f>
        <v/>
      </c>
      <c r="CC72" s="367" t="str">
        <f ca="1">+IF(OFFSET('Water Data'!$G$28,0,10*ROW('Water Data'!G66))="","",OFFSET('Water Data'!$G$28,0,10*ROW('Water Data'!G66)))</f>
        <v/>
      </c>
      <c r="CD72" s="367" t="str">
        <f ca="1">+IF(OFFSET('Water Data'!$G$29,0,10*ROW('Water Data'!G66))="","",OFFSET('Water Data'!$G$29,0,10*ROW('Water Data'!G66)))</f>
        <v/>
      </c>
      <c r="CE72" s="367" t="str">
        <f ca="1">+IF(OFFSET('Water Data'!$H$27,0,10*ROW('Water Data'!H66))="","",OFFSET('Water Data'!$H$27,0,10*ROW('Water Data'!H66)))</f>
        <v/>
      </c>
      <c r="CF72" s="367" t="str">
        <f ca="1">+IF(OFFSET('Water Data'!$H$28,0,10*ROW('Water Data'!H66))="","",OFFSET('Water Data'!$H$28,0,10*ROW('Water Data'!H66)))</f>
        <v/>
      </c>
      <c r="CG72" s="367" t="str">
        <f ca="1">+IF(OFFSET('Water Data'!$H$29,0,10*ROW('Water Data'!H66))="","",OFFSET('Water Data'!$H$29,0,10*ROW('Water Data'!H66)))</f>
        <v/>
      </c>
      <c r="CH72" s="367" t="str">
        <f ca="1">+IF(OFFSET('Water Data'!$I$27,0,10*ROW('Water Data'!I66))="","",OFFSET('Water Data'!$I$27,0,10*ROW('Water Data'!I66)))</f>
        <v/>
      </c>
      <c r="CI72" s="367" t="str">
        <f ca="1">+IF(OFFSET('Water Data'!$I$28,0,10*ROW('Water Data'!I66))="","",OFFSET('Water Data'!$I$28,0,10*ROW('Water Data'!I66)))</f>
        <v/>
      </c>
      <c r="CJ72" s="367" t="str">
        <f ca="1">+IF(OFFSET('Water Data'!$I$29,0,10*ROW('Water Data'!I66))="","",OFFSET('Water Data'!$I$29,0,10*ROW('Water Data'!I66)))</f>
        <v/>
      </c>
      <c r="CK72" s="367" t="str">
        <f ca="1">+IF(OFFSET('Sanitation Data'!$D$28,0,10*ROW('Sanitation Data'!D66))="","",OFFSET('Sanitation Data'!$D$28,0,10*ROW('Sanitation Data'!D66)))</f>
        <v/>
      </c>
      <c r="CL72" s="367" t="str">
        <f ca="1">+IF(OFFSET('Sanitation Data'!$D$29,0,10*ROW('Sanitation Data'!D66))="","",OFFSET('Sanitation Data'!$D$29,0,10*ROW('Sanitation Data'!D66)))</f>
        <v/>
      </c>
      <c r="CM72" s="367" t="str">
        <f ca="1">+IF(OFFSET('Sanitation Data'!$D$30,0,10*ROW('Sanitation Data'!D66))="","",OFFSET('Sanitation Data'!$D$30,0,10*ROW('Sanitation Data'!D66)))</f>
        <v/>
      </c>
      <c r="CN72" s="367" t="str">
        <f ca="1">+IF(OFFSET('Sanitation Data'!$D$31,0,10*ROW('Sanitation Data'!D66))="","",OFFSET('Sanitation Data'!$D$31,0,10*ROW('Sanitation Data'!D66)))</f>
        <v/>
      </c>
      <c r="CO72" s="367" t="str">
        <f ca="1">+IF(OFFSET('Sanitation Data'!$D$32,0,10*ROW('Sanitation Data'!D66))="","",OFFSET('Sanitation Data'!$D$32,0,10*ROW('Sanitation Data'!D66)))</f>
        <v/>
      </c>
      <c r="CP72" s="367" t="str">
        <f ca="1">+IF(OFFSET('Sanitation Data'!$E$28,0,10*ROW('Sanitation Data'!E66))="","",OFFSET('Sanitation Data'!$E$28,0,10*ROW('Sanitation Data'!E66)))</f>
        <v/>
      </c>
      <c r="CQ72" s="367" t="str">
        <f ca="1">+IF(OFFSET('Sanitation Data'!$E$29,0,10*ROW('Sanitation Data'!E66))="","",OFFSET('Sanitation Data'!$E$29,0,10*ROW('Sanitation Data'!E66)))</f>
        <v/>
      </c>
      <c r="CR72" s="367" t="str">
        <f ca="1">+IF(OFFSET('Sanitation Data'!$E$30,0,10*ROW('Sanitation Data'!E66))="","",OFFSET('Sanitation Data'!$E$30,0,10*ROW('Sanitation Data'!E66)))</f>
        <v/>
      </c>
      <c r="CS72" s="367" t="str">
        <f ca="1">+IF(OFFSET('Sanitation Data'!$E$31,0,10*ROW('Sanitation Data'!E66))="","",OFFSET('Sanitation Data'!$E$31,0,10*ROW('Sanitation Data'!E66)))</f>
        <v/>
      </c>
      <c r="CT72" s="367" t="str">
        <f ca="1">+IF(OFFSET('Sanitation Data'!$E$32,0,10*ROW('Sanitation Data'!E66))="","",OFFSET('Sanitation Data'!$E$32,0,10*ROW('Sanitation Data'!E66)))</f>
        <v/>
      </c>
      <c r="CU72" s="367" t="str">
        <f ca="1">+IF(OFFSET('Sanitation Data'!$F$28,0,10*ROW('Sanitation Data'!F66))="","",OFFSET('Sanitation Data'!$F$28,0,10*ROW('Sanitation Data'!F66)))</f>
        <v/>
      </c>
      <c r="CV72" s="367" t="str">
        <f ca="1">+IF(OFFSET('Sanitation Data'!$F$29,0,10*ROW('Sanitation Data'!F66))="","",OFFSET('Sanitation Data'!$F$29,0,10*ROW('Sanitation Data'!F66)))</f>
        <v/>
      </c>
      <c r="CW72" s="367" t="str">
        <f ca="1">+IF(OFFSET('Sanitation Data'!$F$30,0,10*ROW('Sanitation Data'!F66))="","",OFFSET('Sanitation Data'!$F$30,0,10*ROW('Sanitation Data'!F66)))</f>
        <v/>
      </c>
      <c r="CX72" s="367" t="str">
        <f ca="1">+IF(OFFSET('Sanitation Data'!$F$31,0,10*ROW('Sanitation Data'!F66))="","",OFFSET('Sanitation Data'!$F$31,0,10*ROW('Sanitation Data'!F66)))</f>
        <v/>
      </c>
      <c r="CY72" s="367" t="str">
        <f ca="1">+IF(OFFSET('Sanitation Data'!$F$32,0,10*ROW('Sanitation Data'!F66))="","",OFFSET('Sanitation Data'!$F$32,0,10*ROW('Sanitation Data'!F66)))</f>
        <v/>
      </c>
      <c r="CZ72" s="367" t="str">
        <f ca="1">+IF(OFFSET('Sanitation Data'!$G$28,0,10*ROW('Sanitation Data'!G66))="","",OFFSET('Sanitation Data'!$G$28,0,10*ROW('Sanitation Data'!G66)))</f>
        <v/>
      </c>
      <c r="DA72" s="367" t="str">
        <f ca="1">+IF(OFFSET('Sanitation Data'!$G$29,0,10*ROW('Sanitation Data'!G66))="","",OFFSET('Sanitation Data'!$G$29,0,10*ROW('Sanitation Data'!G66)))</f>
        <v/>
      </c>
      <c r="DB72" s="367" t="str">
        <f ca="1">+IF(OFFSET('Sanitation Data'!$G$30,0,10*ROW('Sanitation Data'!G66))="","",OFFSET('Sanitation Data'!$G$30,0,10*ROW('Sanitation Data'!G66)))</f>
        <v/>
      </c>
      <c r="DC72" s="367" t="str">
        <f ca="1">+IF(OFFSET('Sanitation Data'!$G$31,0,10*ROW('Sanitation Data'!G66))="","",OFFSET('Sanitation Data'!$G$31,0,10*ROW('Sanitation Data'!G66)))</f>
        <v/>
      </c>
      <c r="DD72" s="367" t="str">
        <f ca="1">+IF(OFFSET('Sanitation Data'!$G$32,0,10*ROW('Sanitation Data'!G66))="","",OFFSET('Sanitation Data'!$G$32,0,10*ROW('Sanitation Data'!G66)))</f>
        <v/>
      </c>
      <c r="DE72" s="367" t="str">
        <f ca="1">+IF(OFFSET('Sanitation Data'!$H$28,0,10*ROW('Sanitation Data'!H66))="","",OFFSET('Sanitation Data'!$H$28,0,10*ROW('Sanitation Data'!H66)))</f>
        <v/>
      </c>
      <c r="DF72" s="367" t="str">
        <f ca="1">+IF(OFFSET('Sanitation Data'!$H$29,0,10*ROW('Sanitation Data'!H66))="","",OFFSET('Sanitation Data'!$H$29,0,10*ROW('Sanitation Data'!H66)))</f>
        <v/>
      </c>
      <c r="DG72" s="367" t="str">
        <f ca="1">+IF(OFFSET('Sanitation Data'!$H$30,0,10*ROW('Sanitation Data'!H66))="","",OFFSET('Sanitation Data'!$H$30,0,10*ROW('Sanitation Data'!H66)))</f>
        <v/>
      </c>
      <c r="DH72" s="367" t="str">
        <f ca="1">+IF(OFFSET('Sanitation Data'!$H$31,0,10*ROW('Sanitation Data'!H66))="","",OFFSET('Sanitation Data'!$H$31,0,10*ROW('Sanitation Data'!H66)))</f>
        <v/>
      </c>
      <c r="DI72" s="367" t="str">
        <f ca="1">+IF(OFFSET('Sanitation Data'!$H$32,0,10*ROW('Sanitation Data'!H66))="","",OFFSET('Sanitation Data'!$H$32,0,10*ROW('Sanitation Data'!H66)))</f>
        <v/>
      </c>
      <c r="DJ72" s="367" t="str">
        <f ca="1">+IF(OFFSET('Sanitation Data'!$I$28,0,10*ROW('Sanitation Data'!I66))="","",OFFSET('Sanitation Data'!$I$28,0,10*ROW('Sanitation Data'!I66)))</f>
        <v/>
      </c>
      <c r="DK72" s="367" t="str">
        <f ca="1">+IF(OFFSET('Sanitation Data'!$I$29,0,10*ROW('Sanitation Data'!I66))="","",OFFSET('Sanitation Data'!$I$29,0,10*ROW('Sanitation Data'!I66)))</f>
        <v/>
      </c>
      <c r="DL72" s="367" t="str">
        <f ca="1">+IF(OFFSET('Sanitation Data'!$I$30,0,10*ROW('Sanitation Data'!I66))="","",OFFSET('Sanitation Data'!$I$30,0,10*ROW('Sanitation Data'!I66)))</f>
        <v/>
      </c>
      <c r="DM72" s="367" t="str">
        <f ca="1">+IF(OFFSET('Sanitation Data'!$I$31,0,10*ROW('Sanitation Data'!I66))="","",OFFSET('Sanitation Data'!$I$31,0,10*ROW('Sanitation Data'!I66)))</f>
        <v/>
      </c>
      <c r="DN72" s="367" t="str">
        <f ca="1">+IF(OFFSET('Sanitation Data'!$I$32,0,10*ROW('Sanitation Data'!I66))="","",OFFSET('Sanitation Data'!$I$32,0,10*ROW('Sanitation Data'!I66)))</f>
        <v/>
      </c>
      <c r="DO72" s="367" t="str">
        <f ca="1">+IF(OFFSET('Hygiene Data'!$D$11,0,10*ROW('Hygiene Data'!D66))="","",OFFSET('Hygiene Data'!$D$11,0,10*ROW('Hygiene Data'!D66)))</f>
        <v/>
      </c>
      <c r="DP72" s="367" t="str">
        <f ca="1">+IF(OFFSET('Hygiene Data'!$D$12,0,10*ROW('Hygiene Data'!D66))="","",OFFSET('Hygiene Data'!$D$12,0,10*ROW('Hygiene Data'!D66)))</f>
        <v/>
      </c>
      <c r="DQ72" s="367" t="str">
        <f ca="1">+IF(OFFSET('Hygiene Data'!$D$13,0,10*ROW('Hygiene Data'!D66))="","",OFFSET('Hygiene Data'!$D$13,0,10*ROW('Hygiene Data'!D66)))</f>
        <v/>
      </c>
      <c r="DR72" s="367" t="str">
        <f ca="1">+IF(OFFSET('Hygiene Data'!$E$11,0,10*ROW('Hygiene Data'!E66))="","",OFFSET('Hygiene Data'!$E$11,0,10*ROW('Hygiene Data'!E66)))</f>
        <v/>
      </c>
      <c r="DS72" s="367" t="str">
        <f ca="1">+IF(OFFSET('Hygiene Data'!$E$12,0,10*ROW('Hygiene Data'!E66))="","",OFFSET('Hygiene Data'!$E$12,0,10*ROW('Hygiene Data'!E66)))</f>
        <v/>
      </c>
      <c r="DT72" s="367" t="str">
        <f ca="1">+IF(OFFSET('Hygiene Data'!$E$13,0,10*ROW('Hygiene Data'!E66))="","",OFFSET('Hygiene Data'!$E$13,0,10*ROW('Hygiene Data'!E66)))</f>
        <v/>
      </c>
      <c r="DU72" s="367" t="str">
        <f ca="1">+IF(OFFSET('Hygiene Data'!$F$11,0,10*ROW('Hygiene Data'!F66))="","",OFFSET('Hygiene Data'!$F$11,0,10*ROW('Hygiene Data'!F66)))</f>
        <v/>
      </c>
      <c r="DV72" s="367" t="str">
        <f ca="1">+IF(OFFSET('Hygiene Data'!$F$12,0,10*ROW('Hygiene Data'!F66))="","",OFFSET('Hygiene Data'!$F$12,0,10*ROW('Hygiene Data'!F66)))</f>
        <v/>
      </c>
      <c r="DW72" s="367" t="str">
        <f ca="1">+IF(OFFSET('Hygiene Data'!$F$13,0,10*ROW('Hygiene Data'!F66))="","",OFFSET('Hygiene Data'!$F$13,0,10*ROW('Hygiene Data'!F66)))</f>
        <v/>
      </c>
      <c r="DX72" s="367" t="str">
        <f ca="1">+IF(OFFSET('Hygiene Data'!$G$11,0,10*ROW('Hygiene Data'!G66))="","",OFFSET('Hygiene Data'!$G$11,0,10*ROW('Hygiene Data'!G66)))</f>
        <v/>
      </c>
      <c r="DY72" s="367" t="str">
        <f ca="1">+IF(OFFSET('Hygiene Data'!$G$12,0,10*ROW('Hygiene Data'!G66))="","",OFFSET('Hygiene Data'!$G$12,0,10*ROW('Hygiene Data'!G66)))</f>
        <v/>
      </c>
      <c r="DZ72" s="367" t="str">
        <f ca="1">+IF(OFFSET('Hygiene Data'!$G$13,0,10*ROW('Hygiene Data'!G66))="","",OFFSET('Hygiene Data'!$G$13,0,10*ROW('Hygiene Data'!G66)))</f>
        <v/>
      </c>
      <c r="EA72" s="367" t="str">
        <f ca="1">+IF(OFFSET('Hygiene Data'!$H$11,0,10*ROW('Hygiene Data'!H66))="","",OFFSET('Hygiene Data'!$H$11,0,10*ROW('Hygiene Data'!H66)))</f>
        <v/>
      </c>
      <c r="EB72" s="367" t="str">
        <f ca="1">+IF(OFFSET('Hygiene Data'!$H$12,0,10*ROW('Hygiene Data'!H66))="","",OFFSET('Hygiene Data'!$H$12,0,10*ROW('Hygiene Data'!H66)))</f>
        <v/>
      </c>
      <c r="EC72" s="367" t="str">
        <f ca="1">+IF(OFFSET('Hygiene Data'!$H$13,0,10*ROW('Hygiene Data'!H66))="","",OFFSET('Hygiene Data'!$H$13,0,10*ROW('Hygiene Data'!H66)))</f>
        <v/>
      </c>
      <c r="ED72" s="367" t="str">
        <f ca="1">+IF(OFFSET('Hygiene Data'!$I$11,0,10*ROW('Hygiene Data'!I66))="","",OFFSET('Hygiene Data'!$I$11,0,10*ROW('Hygiene Data'!I66)))</f>
        <v/>
      </c>
      <c r="EE72" s="367" t="str">
        <f ca="1">+IF(OFFSET('Hygiene Data'!$I$12,0,10*ROW('Hygiene Data'!I66))="","",OFFSET('Hygiene Data'!$I$12,0,10*ROW('Hygiene Data'!I66)))</f>
        <v/>
      </c>
      <c r="EF72" s="367" t="str">
        <f ca="1">+IF(OFFSET('Hygiene Data'!$I$13,0,10*ROW('Hygiene Data'!I66))="","",OFFSET('Hygiene Data'!$I$13,0,10*ROW('Hygiene Data'!I66)))</f>
        <v/>
      </c>
    </row>
    <row r="73" spans="1:136" x14ac:dyDescent="0.25">
      <c r="A73" s="476" t="str">
        <f ca="1">+IF(OFFSET('Water Data'!$B$2,0,10*ROW('Water Data'!E67))="","",OFFSET('Water Data'!$B$2,0,10*ROW('Water Data'!E67)))</f>
        <v/>
      </c>
      <c r="B73" s="476"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3" t="str">
        <f t="shared" ca="1" si="1"/>
        <v/>
      </c>
      <c r="D73" s="504"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4"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4"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4"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4"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4"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4"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4"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4"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4"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4"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4"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4"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4"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4"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4"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4"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4"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5"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5"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5"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5"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5"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5"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5"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5"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5"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5"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5"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5"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5"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5"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5"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5"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5"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5"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5"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5"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5"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5"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5"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5"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5"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5"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5"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5"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5"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5"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6"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2"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6"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6"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6"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6"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6"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6"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6"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6"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6"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6"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6"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6"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6"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6"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6"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6"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7" t="str">
        <f ca="1">+IF(OFFSET('Water Data'!$D$27,0,10*ROW('Water Data'!D67))="","",OFFSET('Water Data'!$D$27,0,10*ROW('Water Data'!D67)))</f>
        <v/>
      </c>
      <c r="BT73" s="367" t="str">
        <f ca="1">+IF(OFFSET('Water Data'!$D$28,0,10*ROW('Water Data'!D67))="","",OFFSET('Water Data'!$D$28,0,10*ROW('Water Data'!D67)))</f>
        <v/>
      </c>
      <c r="BU73" s="367" t="str">
        <f ca="1">+IF(OFFSET('Water Data'!$D$29,0,10*ROW('Water Data'!D67))="","",OFFSET('Water Data'!$D$29,0,10*ROW('Water Data'!D67)))</f>
        <v/>
      </c>
      <c r="BV73" s="367" t="str">
        <f ca="1">+IF(OFFSET('Water Data'!$E$27,0,10*ROW('Water Data'!E67))="","",OFFSET('Water Data'!$E$27,0,10*ROW('Water Data'!E67)))</f>
        <v/>
      </c>
      <c r="BW73" s="367" t="str">
        <f ca="1">+IF(OFFSET('Water Data'!$E$28,0,10*ROW('Water Data'!E67))="","",OFFSET('Water Data'!$E$28,0,10*ROW('Water Data'!E67)))</f>
        <v/>
      </c>
      <c r="BX73" s="367" t="str">
        <f ca="1">+IF(OFFSET('Water Data'!$E$29,0,10*ROW('Water Data'!E67))="","",OFFSET('Water Data'!$E$29,0,10*ROW('Water Data'!E67)))</f>
        <v/>
      </c>
      <c r="BY73" s="367" t="str">
        <f ca="1">+IF(OFFSET('Water Data'!$F$27,0,10*ROW('Water Data'!F67))="","",OFFSET('Water Data'!$F$27,0,10*ROW('Water Data'!F67)))</f>
        <v/>
      </c>
      <c r="BZ73" s="367" t="str">
        <f ca="1">+IF(OFFSET('Water Data'!$F$28,0,10*ROW('Water Data'!F67))="","",OFFSET('Water Data'!$F$28,0,10*ROW('Water Data'!F67)))</f>
        <v/>
      </c>
      <c r="CA73" s="367" t="str">
        <f ca="1">+IF(OFFSET('Water Data'!$F$29,0,10*ROW('Water Data'!F67))="","",OFFSET('Water Data'!$F$29,0,10*ROW('Water Data'!F67)))</f>
        <v/>
      </c>
      <c r="CB73" s="367" t="str">
        <f ca="1">+IF(OFFSET('Water Data'!$G$27,0,10*ROW('Water Data'!G67))="","",OFFSET('Water Data'!$G$27,0,10*ROW('Water Data'!G67)))</f>
        <v/>
      </c>
      <c r="CC73" s="367" t="str">
        <f ca="1">+IF(OFFSET('Water Data'!$G$28,0,10*ROW('Water Data'!G67))="","",OFFSET('Water Data'!$G$28,0,10*ROW('Water Data'!G67)))</f>
        <v/>
      </c>
      <c r="CD73" s="367" t="str">
        <f ca="1">+IF(OFFSET('Water Data'!$G$29,0,10*ROW('Water Data'!G67))="","",OFFSET('Water Data'!$G$29,0,10*ROW('Water Data'!G67)))</f>
        <v/>
      </c>
      <c r="CE73" s="367" t="str">
        <f ca="1">+IF(OFFSET('Water Data'!$H$27,0,10*ROW('Water Data'!H67))="","",OFFSET('Water Data'!$H$27,0,10*ROW('Water Data'!H67)))</f>
        <v/>
      </c>
      <c r="CF73" s="367" t="str">
        <f ca="1">+IF(OFFSET('Water Data'!$H$28,0,10*ROW('Water Data'!H67))="","",OFFSET('Water Data'!$H$28,0,10*ROW('Water Data'!H67)))</f>
        <v/>
      </c>
      <c r="CG73" s="367" t="str">
        <f ca="1">+IF(OFFSET('Water Data'!$H$29,0,10*ROW('Water Data'!H67))="","",OFFSET('Water Data'!$H$29,0,10*ROW('Water Data'!H67)))</f>
        <v/>
      </c>
      <c r="CH73" s="367" t="str">
        <f ca="1">+IF(OFFSET('Water Data'!$I$27,0,10*ROW('Water Data'!I67))="","",OFFSET('Water Data'!$I$27,0,10*ROW('Water Data'!I67)))</f>
        <v/>
      </c>
      <c r="CI73" s="367" t="str">
        <f ca="1">+IF(OFFSET('Water Data'!$I$28,0,10*ROW('Water Data'!I67))="","",OFFSET('Water Data'!$I$28,0,10*ROW('Water Data'!I67)))</f>
        <v/>
      </c>
      <c r="CJ73" s="367" t="str">
        <f ca="1">+IF(OFFSET('Water Data'!$I$29,0,10*ROW('Water Data'!I67))="","",OFFSET('Water Data'!$I$29,0,10*ROW('Water Data'!I67)))</f>
        <v/>
      </c>
      <c r="CK73" s="367" t="str">
        <f ca="1">+IF(OFFSET('Sanitation Data'!$D$28,0,10*ROW('Sanitation Data'!D67))="","",OFFSET('Sanitation Data'!$D$28,0,10*ROW('Sanitation Data'!D67)))</f>
        <v/>
      </c>
      <c r="CL73" s="367" t="str">
        <f ca="1">+IF(OFFSET('Sanitation Data'!$D$29,0,10*ROW('Sanitation Data'!D67))="","",OFFSET('Sanitation Data'!$D$29,0,10*ROW('Sanitation Data'!D67)))</f>
        <v/>
      </c>
      <c r="CM73" s="367" t="str">
        <f ca="1">+IF(OFFSET('Sanitation Data'!$D$30,0,10*ROW('Sanitation Data'!D67))="","",OFFSET('Sanitation Data'!$D$30,0,10*ROW('Sanitation Data'!D67)))</f>
        <v/>
      </c>
      <c r="CN73" s="367" t="str">
        <f ca="1">+IF(OFFSET('Sanitation Data'!$D$31,0,10*ROW('Sanitation Data'!D67))="","",OFFSET('Sanitation Data'!$D$31,0,10*ROW('Sanitation Data'!D67)))</f>
        <v/>
      </c>
      <c r="CO73" s="367" t="str">
        <f ca="1">+IF(OFFSET('Sanitation Data'!$D$32,0,10*ROW('Sanitation Data'!D67))="","",OFFSET('Sanitation Data'!$D$32,0,10*ROW('Sanitation Data'!D67)))</f>
        <v/>
      </c>
      <c r="CP73" s="367" t="str">
        <f ca="1">+IF(OFFSET('Sanitation Data'!$E$28,0,10*ROW('Sanitation Data'!E67))="","",OFFSET('Sanitation Data'!$E$28,0,10*ROW('Sanitation Data'!E67)))</f>
        <v/>
      </c>
      <c r="CQ73" s="367" t="str">
        <f ca="1">+IF(OFFSET('Sanitation Data'!$E$29,0,10*ROW('Sanitation Data'!E67))="","",OFFSET('Sanitation Data'!$E$29,0,10*ROW('Sanitation Data'!E67)))</f>
        <v/>
      </c>
      <c r="CR73" s="367" t="str">
        <f ca="1">+IF(OFFSET('Sanitation Data'!$E$30,0,10*ROW('Sanitation Data'!E67))="","",OFFSET('Sanitation Data'!$E$30,0,10*ROW('Sanitation Data'!E67)))</f>
        <v/>
      </c>
      <c r="CS73" s="367" t="str">
        <f ca="1">+IF(OFFSET('Sanitation Data'!$E$31,0,10*ROW('Sanitation Data'!E67))="","",OFFSET('Sanitation Data'!$E$31,0,10*ROW('Sanitation Data'!E67)))</f>
        <v/>
      </c>
      <c r="CT73" s="367" t="str">
        <f ca="1">+IF(OFFSET('Sanitation Data'!$E$32,0,10*ROW('Sanitation Data'!E67))="","",OFFSET('Sanitation Data'!$E$32,0,10*ROW('Sanitation Data'!E67)))</f>
        <v/>
      </c>
      <c r="CU73" s="367" t="str">
        <f ca="1">+IF(OFFSET('Sanitation Data'!$F$28,0,10*ROW('Sanitation Data'!F67))="","",OFFSET('Sanitation Data'!$F$28,0,10*ROW('Sanitation Data'!F67)))</f>
        <v/>
      </c>
      <c r="CV73" s="367" t="str">
        <f ca="1">+IF(OFFSET('Sanitation Data'!$F$29,0,10*ROW('Sanitation Data'!F67))="","",OFFSET('Sanitation Data'!$F$29,0,10*ROW('Sanitation Data'!F67)))</f>
        <v/>
      </c>
      <c r="CW73" s="367" t="str">
        <f ca="1">+IF(OFFSET('Sanitation Data'!$F$30,0,10*ROW('Sanitation Data'!F67))="","",OFFSET('Sanitation Data'!$F$30,0,10*ROW('Sanitation Data'!F67)))</f>
        <v/>
      </c>
      <c r="CX73" s="367" t="str">
        <f ca="1">+IF(OFFSET('Sanitation Data'!$F$31,0,10*ROW('Sanitation Data'!F67))="","",OFFSET('Sanitation Data'!$F$31,0,10*ROW('Sanitation Data'!F67)))</f>
        <v/>
      </c>
      <c r="CY73" s="367" t="str">
        <f ca="1">+IF(OFFSET('Sanitation Data'!$F$32,0,10*ROW('Sanitation Data'!F67))="","",OFFSET('Sanitation Data'!$F$32,0,10*ROW('Sanitation Data'!F67)))</f>
        <v/>
      </c>
      <c r="CZ73" s="367" t="str">
        <f ca="1">+IF(OFFSET('Sanitation Data'!$G$28,0,10*ROW('Sanitation Data'!G67))="","",OFFSET('Sanitation Data'!$G$28,0,10*ROW('Sanitation Data'!G67)))</f>
        <v/>
      </c>
      <c r="DA73" s="367" t="str">
        <f ca="1">+IF(OFFSET('Sanitation Data'!$G$29,0,10*ROW('Sanitation Data'!G67))="","",OFFSET('Sanitation Data'!$G$29,0,10*ROW('Sanitation Data'!G67)))</f>
        <v/>
      </c>
      <c r="DB73" s="367" t="str">
        <f ca="1">+IF(OFFSET('Sanitation Data'!$G$30,0,10*ROW('Sanitation Data'!G67))="","",OFFSET('Sanitation Data'!$G$30,0,10*ROW('Sanitation Data'!G67)))</f>
        <v/>
      </c>
      <c r="DC73" s="367" t="str">
        <f ca="1">+IF(OFFSET('Sanitation Data'!$G$31,0,10*ROW('Sanitation Data'!G67))="","",OFFSET('Sanitation Data'!$G$31,0,10*ROW('Sanitation Data'!G67)))</f>
        <v/>
      </c>
      <c r="DD73" s="367" t="str">
        <f ca="1">+IF(OFFSET('Sanitation Data'!$G$32,0,10*ROW('Sanitation Data'!G67))="","",OFFSET('Sanitation Data'!$G$32,0,10*ROW('Sanitation Data'!G67)))</f>
        <v/>
      </c>
      <c r="DE73" s="367" t="str">
        <f ca="1">+IF(OFFSET('Sanitation Data'!$H$28,0,10*ROW('Sanitation Data'!H67))="","",OFFSET('Sanitation Data'!$H$28,0,10*ROW('Sanitation Data'!H67)))</f>
        <v/>
      </c>
      <c r="DF73" s="367" t="str">
        <f ca="1">+IF(OFFSET('Sanitation Data'!$H$29,0,10*ROW('Sanitation Data'!H67))="","",OFFSET('Sanitation Data'!$H$29,0,10*ROW('Sanitation Data'!H67)))</f>
        <v/>
      </c>
      <c r="DG73" s="367" t="str">
        <f ca="1">+IF(OFFSET('Sanitation Data'!$H$30,0,10*ROW('Sanitation Data'!H67))="","",OFFSET('Sanitation Data'!$H$30,0,10*ROW('Sanitation Data'!H67)))</f>
        <v/>
      </c>
      <c r="DH73" s="367" t="str">
        <f ca="1">+IF(OFFSET('Sanitation Data'!$H$31,0,10*ROW('Sanitation Data'!H67))="","",OFFSET('Sanitation Data'!$H$31,0,10*ROW('Sanitation Data'!H67)))</f>
        <v/>
      </c>
      <c r="DI73" s="367" t="str">
        <f ca="1">+IF(OFFSET('Sanitation Data'!$H$32,0,10*ROW('Sanitation Data'!H67))="","",OFFSET('Sanitation Data'!$H$32,0,10*ROW('Sanitation Data'!H67)))</f>
        <v/>
      </c>
      <c r="DJ73" s="367" t="str">
        <f ca="1">+IF(OFFSET('Sanitation Data'!$I$28,0,10*ROW('Sanitation Data'!I67))="","",OFFSET('Sanitation Data'!$I$28,0,10*ROW('Sanitation Data'!I67)))</f>
        <v/>
      </c>
      <c r="DK73" s="367" t="str">
        <f ca="1">+IF(OFFSET('Sanitation Data'!$I$29,0,10*ROW('Sanitation Data'!I67))="","",OFFSET('Sanitation Data'!$I$29,0,10*ROW('Sanitation Data'!I67)))</f>
        <v/>
      </c>
      <c r="DL73" s="367" t="str">
        <f ca="1">+IF(OFFSET('Sanitation Data'!$I$30,0,10*ROW('Sanitation Data'!I67))="","",OFFSET('Sanitation Data'!$I$30,0,10*ROW('Sanitation Data'!I67)))</f>
        <v/>
      </c>
      <c r="DM73" s="367" t="str">
        <f ca="1">+IF(OFFSET('Sanitation Data'!$I$31,0,10*ROW('Sanitation Data'!I67))="","",OFFSET('Sanitation Data'!$I$31,0,10*ROW('Sanitation Data'!I67)))</f>
        <v/>
      </c>
      <c r="DN73" s="367" t="str">
        <f ca="1">+IF(OFFSET('Sanitation Data'!$I$32,0,10*ROW('Sanitation Data'!I67))="","",OFFSET('Sanitation Data'!$I$32,0,10*ROW('Sanitation Data'!I67)))</f>
        <v/>
      </c>
      <c r="DO73" s="367" t="str">
        <f ca="1">+IF(OFFSET('Hygiene Data'!$D$11,0,10*ROW('Hygiene Data'!D67))="","",OFFSET('Hygiene Data'!$D$11,0,10*ROW('Hygiene Data'!D67)))</f>
        <v/>
      </c>
      <c r="DP73" s="367" t="str">
        <f ca="1">+IF(OFFSET('Hygiene Data'!$D$12,0,10*ROW('Hygiene Data'!D67))="","",OFFSET('Hygiene Data'!$D$12,0,10*ROW('Hygiene Data'!D67)))</f>
        <v/>
      </c>
      <c r="DQ73" s="367" t="str">
        <f ca="1">+IF(OFFSET('Hygiene Data'!$D$13,0,10*ROW('Hygiene Data'!D67))="","",OFFSET('Hygiene Data'!$D$13,0,10*ROW('Hygiene Data'!D67)))</f>
        <v/>
      </c>
      <c r="DR73" s="367" t="str">
        <f ca="1">+IF(OFFSET('Hygiene Data'!$E$11,0,10*ROW('Hygiene Data'!E67))="","",OFFSET('Hygiene Data'!$E$11,0,10*ROW('Hygiene Data'!E67)))</f>
        <v/>
      </c>
      <c r="DS73" s="367" t="str">
        <f ca="1">+IF(OFFSET('Hygiene Data'!$E$12,0,10*ROW('Hygiene Data'!E67))="","",OFFSET('Hygiene Data'!$E$12,0,10*ROW('Hygiene Data'!E67)))</f>
        <v/>
      </c>
      <c r="DT73" s="367" t="str">
        <f ca="1">+IF(OFFSET('Hygiene Data'!$E$13,0,10*ROW('Hygiene Data'!E67))="","",OFFSET('Hygiene Data'!$E$13,0,10*ROW('Hygiene Data'!E67)))</f>
        <v/>
      </c>
      <c r="DU73" s="367" t="str">
        <f ca="1">+IF(OFFSET('Hygiene Data'!$F$11,0,10*ROW('Hygiene Data'!F67))="","",OFFSET('Hygiene Data'!$F$11,0,10*ROW('Hygiene Data'!F67)))</f>
        <v/>
      </c>
      <c r="DV73" s="367" t="str">
        <f ca="1">+IF(OFFSET('Hygiene Data'!$F$12,0,10*ROW('Hygiene Data'!F67))="","",OFFSET('Hygiene Data'!$F$12,0,10*ROW('Hygiene Data'!F67)))</f>
        <v/>
      </c>
      <c r="DW73" s="367" t="str">
        <f ca="1">+IF(OFFSET('Hygiene Data'!$F$13,0,10*ROW('Hygiene Data'!F67))="","",OFFSET('Hygiene Data'!$F$13,0,10*ROW('Hygiene Data'!F67)))</f>
        <v/>
      </c>
      <c r="DX73" s="367" t="str">
        <f ca="1">+IF(OFFSET('Hygiene Data'!$G$11,0,10*ROW('Hygiene Data'!G67))="","",OFFSET('Hygiene Data'!$G$11,0,10*ROW('Hygiene Data'!G67)))</f>
        <v/>
      </c>
      <c r="DY73" s="367" t="str">
        <f ca="1">+IF(OFFSET('Hygiene Data'!$G$12,0,10*ROW('Hygiene Data'!G67))="","",OFFSET('Hygiene Data'!$G$12,0,10*ROW('Hygiene Data'!G67)))</f>
        <v/>
      </c>
      <c r="DZ73" s="367" t="str">
        <f ca="1">+IF(OFFSET('Hygiene Data'!$G$13,0,10*ROW('Hygiene Data'!G67))="","",OFFSET('Hygiene Data'!$G$13,0,10*ROW('Hygiene Data'!G67)))</f>
        <v/>
      </c>
      <c r="EA73" s="367" t="str">
        <f ca="1">+IF(OFFSET('Hygiene Data'!$H$11,0,10*ROW('Hygiene Data'!H67))="","",OFFSET('Hygiene Data'!$H$11,0,10*ROW('Hygiene Data'!H67)))</f>
        <v/>
      </c>
      <c r="EB73" s="367" t="str">
        <f ca="1">+IF(OFFSET('Hygiene Data'!$H$12,0,10*ROW('Hygiene Data'!H67))="","",OFFSET('Hygiene Data'!$H$12,0,10*ROW('Hygiene Data'!H67)))</f>
        <v/>
      </c>
      <c r="EC73" s="367" t="str">
        <f ca="1">+IF(OFFSET('Hygiene Data'!$H$13,0,10*ROW('Hygiene Data'!H67))="","",OFFSET('Hygiene Data'!$H$13,0,10*ROW('Hygiene Data'!H67)))</f>
        <v/>
      </c>
      <c r="ED73" s="367" t="str">
        <f ca="1">+IF(OFFSET('Hygiene Data'!$I$11,0,10*ROW('Hygiene Data'!I67))="","",OFFSET('Hygiene Data'!$I$11,0,10*ROW('Hygiene Data'!I67)))</f>
        <v/>
      </c>
      <c r="EE73" s="367" t="str">
        <f ca="1">+IF(OFFSET('Hygiene Data'!$I$12,0,10*ROW('Hygiene Data'!I67))="","",OFFSET('Hygiene Data'!$I$12,0,10*ROW('Hygiene Data'!I67)))</f>
        <v/>
      </c>
      <c r="EF73" s="367" t="str">
        <f ca="1">+IF(OFFSET('Hygiene Data'!$I$13,0,10*ROW('Hygiene Data'!I67))="","",OFFSET('Hygiene Data'!$I$13,0,10*ROW('Hygiene Data'!I67)))</f>
        <v/>
      </c>
    </row>
    <row r="74" spans="1:136" x14ac:dyDescent="0.25">
      <c r="A74" s="476" t="str">
        <f ca="1">+IF(OFFSET('Water Data'!$B$2,0,10*ROW('Water Data'!E68))="","",OFFSET('Water Data'!$B$2,0,10*ROW('Water Data'!E68)))</f>
        <v/>
      </c>
      <c r="B74" s="476"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3" t="str">
        <f t="shared" ca="1" si="1"/>
        <v/>
      </c>
      <c r="D74" s="504"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4"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4"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4"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4"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4"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4"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4"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4"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4"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4"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4"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4"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4"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4"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4"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4"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4"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5"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5"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5"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5"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5"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5"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5"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5"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5"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5"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5"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5"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5"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5"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5"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5"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5"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5"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5"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5"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5"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5"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5"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5"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5"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5"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5"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5"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5"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5"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6"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2"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6"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6"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6"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6"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6"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6"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6"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6"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6"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6"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6"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6"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6"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6"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6"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6"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7" t="str">
        <f ca="1">+IF(OFFSET('Water Data'!$D$27,0,10*ROW('Water Data'!D68))="","",OFFSET('Water Data'!$D$27,0,10*ROW('Water Data'!D68)))</f>
        <v/>
      </c>
      <c r="BT74" s="367" t="str">
        <f ca="1">+IF(OFFSET('Water Data'!$D$28,0,10*ROW('Water Data'!D68))="","",OFFSET('Water Data'!$D$28,0,10*ROW('Water Data'!D68)))</f>
        <v/>
      </c>
      <c r="BU74" s="367" t="str">
        <f ca="1">+IF(OFFSET('Water Data'!$D$29,0,10*ROW('Water Data'!D68))="","",OFFSET('Water Data'!$D$29,0,10*ROW('Water Data'!D68)))</f>
        <v/>
      </c>
      <c r="BV74" s="367" t="str">
        <f ca="1">+IF(OFFSET('Water Data'!$E$27,0,10*ROW('Water Data'!E68))="","",OFFSET('Water Data'!$E$27,0,10*ROW('Water Data'!E68)))</f>
        <v/>
      </c>
      <c r="BW74" s="367" t="str">
        <f ca="1">+IF(OFFSET('Water Data'!$E$28,0,10*ROW('Water Data'!E68))="","",OFFSET('Water Data'!$E$28,0,10*ROW('Water Data'!E68)))</f>
        <v/>
      </c>
      <c r="BX74" s="367" t="str">
        <f ca="1">+IF(OFFSET('Water Data'!$E$29,0,10*ROW('Water Data'!E68))="","",OFFSET('Water Data'!$E$29,0,10*ROW('Water Data'!E68)))</f>
        <v/>
      </c>
      <c r="BY74" s="367" t="str">
        <f ca="1">+IF(OFFSET('Water Data'!$F$27,0,10*ROW('Water Data'!F68))="","",OFFSET('Water Data'!$F$27,0,10*ROW('Water Data'!F68)))</f>
        <v/>
      </c>
      <c r="BZ74" s="367" t="str">
        <f ca="1">+IF(OFFSET('Water Data'!$F$28,0,10*ROW('Water Data'!F68))="","",OFFSET('Water Data'!$F$28,0,10*ROW('Water Data'!F68)))</f>
        <v/>
      </c>
      <c r="CA74" s="367" t="str">
        <f ca="1">+IF(OFFSET('Water Data'!$F$29,0,10*ROW('Water Data'!F68))="","",OFFSET('Water Data'!$F$29,0,10*ROW('Water Data'!F68)))</f>
        <v/>
      </c>
      <c r="CB74" s="367" t="str">
        <f ca="1">+IF(OFFSET('Water Data'!$G$27,0,10*ROW('Water Data'!G68))="","",OFFSET('Water Data'!$G$27,0,10*ROW('Water Data'!G68)))</f>
        <v/>
      </c>
      <c r="CC74" s="367" t="str">
        <f ca="1">+IF(OFFSET('Water Data'!$G$28,0,10*ROW('Water Data'!G68))="","",OFFSET('Water Data'!$G$28,0,10*ROW('Water Data'!G68)))</f>
        <v/>
      </c>
      <c r="CD74" s="367" t="str">
        <f ca="1">+IF(OFFSET('Water Data'!$G$29,0,10*ROW('Water Data'!G68))="","",OFFSET('Water Data'!$G$29,0,10*ROW('Water Data'!G68)))</f>
        <v/>
      </c>
      <c r="CE74" s="367" t="str">
        <f ca="1">+IF(OFFSET('Water Data'!$H$27,0,10*ROW('Water Data'!H68))="","",OFFSET('Water Data'!$H$27,0,10*ROW('Water Data'!H68)))</f>
        <v/>
      </c>
      <c r="CF74" s="367" t="str">
        <f ca="1">+IF(OFFSET('Water Data'!$H$28,0,10*ROW('Water Data'!H68))="","",OFFSET('Water Data'!$H$28,0,10*ROW('Water Data'!H68)))</f>
        <v/>
      </c>
      <c r="CG74" s="367" t="str">
        <f ca="1">+IF(OFFSET('Water Data'!$H$29,0,10*ROW('Water Data'!H68))="","",OFFSET('Water Data'!$H$29,0,10*ROW('Water Data'!H68)))</f>
        <v/>
      </c>
      <c r="CH74" s="367" t="str">
        <f ca="1">+IF(OFFSET('Water Data'!$I$27,0,10*ROW('Water Data'!I68))="","",OFFSET('Water Data'!$I$27,0,10*ROW('Water Data'!I68)))</f>
        <v/>
      </c>
      <c r="CI74" s="367" t="str">
        <f ca="1">+IF(OFFSET('Water Data'!$I$28,0,10*ROW('Water Data'!I68))="","",OFFSET('Water Data'!$I$28,0,10*ROW('Water Data'!I68)))</f>
        <v/>
      </c>
      <c r="CJ74" s="367" t="str">
        <f ca="1">+IF(OFFSET('Water Data'!$I$29,0,10*ROW('Water Data'!I68))="","",OFFSET('Water Data'!$I$29,0,10*ROW('Water Data'!I68)))</f>
        <v/>
      </c>
      <c r="CK74" s="367" t="str">
        <f ca="1">+IF(OFFSET('Sanitation Data'!$D$28,0,10*ROW('Sanitation Data'!D68))="","",OFFSET('Sanitation Data'!$D$28,0,10*ROW('Sanitation Data'!D68)))</f>
        <v/>
      </c>
      <c r="CL74" s="367" t="str">
        <f ca="1">+IF(OFFSET('Sanitation Data'!$D$29,0,10*ROW('Sanitation Data'!D68))="","",OFFSET('Sanitation Data'!$D$29,0,10*ROW('Sanitation Data'!D68)))</f>
        <v/>
      </c>
      <c r="CM74" s="367" t="str">
        <f ca="1">+IF(OFFSET('Sanitation Data'!$D$30,0,10*ROW('Sanitation Data'!D68))="","",OFFSET('Sanitation Data'!$D$30,0,10*ROW('Sanitation Data'!D68)))</f>
        <v/>
      </c>
      <c r="CN74" s="367" t="str">
        <f ca="1">+IF(OFFSET('Sanitation Data'!$D$31,0,10*ROW('Sanitation Data'!D68))="","",OFFSET('Sanitation Data'!$D$31,0,10*ROW('Sanitation Data'!D68)))</f>
        <v/>
      </c>
      <c r="CO74" s="367" t="str">
        <f ca="1">+IF(OFFSET('Sanitation Data'!$D$32,0,10*ROW('Sanitation Data'!D68))="","",OFFSET('Sanitation Data'!$D$32,0,10*ROW('Sanitation Data'!D68)))</f>
        <v/>
      </c>
      <c r="CP74" s="367" t="str">
        <f ca="1">+IF(OFFSET('Sanitation Data'!$E$28,0,10*ROW('Sanitation Data'!E68))="","",OFFSET('Sanitation Data'!$E$28,0,10*ROW('Sanitation Data'!E68)))</f>
        <v/>
      </c>
      <c r="CQ74" s="367" t="str">
        <f ca="1">+IF(OFFSET('Sanitation Data'!$E$29,0,10*ROW('Sanitation Data'!E68))="","",OFFSET('Sanitation Data'!$E$29,0,10*ROW('Sanitation Data'!E68)))</f>
        <v/>
      </c>
      <c r="CR74" s="367" t="str">
        <f ca="1">+IF(OFFSET('Sanitation Data'!$E$30,0,10*ROW('Sanitation Data'!E68))="","",OFFSET('Sanitation Data'!$E$30,0,10*ROW('Sanitation Data'!E68)))</f>
        <v/>
      </c>
      <c r="CS74" s="367" t="str">
        <f ca="1">+IF(OFFSET('Sanitation Data'!$E$31,0,10*ROW('Sanitation Data'!E68))="","",OFFSET('Sanitation Data'!$E$31,0,10*ROW('Sanitation Data'!E68)))</f>
        <v/>
      </c>
      <c r="CT74" s="367" t="str">
        <f ca="1">+IF(OFFSET('Sanitation Data'!$E$32,0,10*ROW('Sanitation Data'!E68))="","",OFFSET('Sanitation Data'!$E$32,0,10*ROW('Sanitation Data'!E68)))</f>
        <v/>
      </c>
      <c r="CU74" s="367" t="str">
        <f ca="1">+IF(OFFSET('Sanitation Data'!$F$28,0,10*ROW('Sanitation Data'!F68))="","",OFFSET('Sanitation Data'!$F$28,0,10*ROW('Sanitation Data'!F68)))</f>
        <v/>
      </c>
      <c r="CV74" s="367" t="str">
        <f ca="1">+IF(OFFSET('Sanitation Data'!$F$29,0,10*ROW('Sanitation Data'!F68))="","",OFFSET('Sanitation Data'!$F$29,0,10*ROW('Sanitation Data'!F68)))</f>
        <v/>
      </c>
      <c r="CW74" s="367" t="str">
        <f ca="1">+IF(OFFSET('Sanitation Data'!$F$30,0,10*ROW('Sanitation Data'!F68))="","",OFFSET('Sanitation Data'!$F$30,0,10*ROW('Sanitation Data'!F68)))</f>
        <v/>
      </c>
      <c r="CX74" s="367" t="str">
        <f ca="1">+IF(OFFSET('Sanitation Data'!$F$31,0,10*ROW('Sanitation Data'!F68))="","",OFFSET('Sanitation Data'!$F$31,0,10*ROW('Sanitation Data'!F68)))</f>
        <v/>
      </c>
      <c r="CY74" s="367" t="str">
        <f ca="1">+IF(OFFSET('Sanitation Data'!$F$32,0,10*ROW('Sanitation Data'!F68))="","",OFFSET('Sanitation Data'!$F$32,0,10*ROW('Sanitation Data'!F68)))</f>
        <v/>
      </c>
      <c r="CZ74" s="367" t="str">
        <f ca="1">+IF(OFFSET('Sanitation Data'!$G$28,0,10*ROW('Sanitation Data'!G68))="","",OFFSET('Sanitation Data'!$G$28,0,10*ROW('Sanitation Data'!G68)))</f>
        <v/>
      </c>
      <c r="DA74" s="367" t="str">
        <f ca="1">+IF(OFFSET('Sanitation Data'!$G$29,0,10*ROW('Sanitation Data'!G68))="","",OFFSET('Sanitation Data'!$G$29,0,10*ROW('Sanitation Data'!G68)))</f>
        <v/>
      </c>
      <c r="DB74" s="367" t="str">
        <f ca="1">+IF(OFFSET('Sanitation Data'!$G$30,0,10*ROW('Sanitation Data'!G68))="","",OFFSET('Sanitation Data'!$G$30,0,10*ROW('Sanitation Data'!G68)))</f>
        <v/>
      </c>
      <c r="DC74" s="367" t="str">
        <f ca="1">+IF(OFFSET('Sanitation Data'!$G$31,0,10*ROW('Sanitation Data'!G68))="","",OFFSET('Sanitation Data'!$G$31,0,10*ROW('Sanitation Data'!G68)))</f>
        <v/>
      </c>
      <c r="DD74" s="367" t="str">
        <f ca="1">+IF(OFFSET('Sanitation Data'!$G$32,0,10*ROW('Sanitation Data'!G68))="","",OFFSET('Sanitation Data'!$G$32,0,10*ROW('Sanitation Data'!G68)))</f>
        <v/>
      </c>
      <c r="DE74" s="367" t="str">
        <f ca="1">+IF(OFFSET('Sanitation Data'!$H$28,0,10*ROW('Sanitation Data'!H68))="","",OFFSET('Sanitation Data'!$H$28,0,10*ROW('Sanitation Data'!H68)))</f>
        <v/>
      </c>
      <c r="DF74" s="367" t="str">
        <f ca="1">+IF(OFFSET('Sanitation Data'!$H$29,0,10*ROW('Sanitation Data'!H68))="","",OFFSET('Sanitation Data'!$H$29,0,10*ROW('Sanitation Data'!H68)))</f>
        <v/>
      </c>
      <c r="DG74" s="367" t="str">
        <f ca="1">+IF(OFFSET('Sanitation Data'!$H$30,0,10*ROW('Sanitation Data'!H68))="","",OFFSET('Sanitation Data'!$H$30,0,10*ROW('Sanitation Data'!H68)))</f>
        <v/>
      </c>
      <c r="DH74" s="367" t="str">
        <f ca="1">+IF(OFFSET('Sanitation Data'!$H$31,0,10*ROW('Sanitation Data'!H68))="","",OFFSET('Sanitation Data'!$H$31,0,10*ROW('Sanitation Data'!H68)))</f>
        <v/>
      </c>
      <c r="DI74" s="367" t="str">
        <f ca="1">+IF(OFFSET('Sanitation Data'!$H$32,0,10*ROW('Sanitation Data'!H68))="","",OFFSET('Sanitation Data'!$H$32,0,10*ROW('Sanitation Data'!H68)))</f>
        <v/>
      </c>
      <c r="DJ74" s="367" t="str">
        <f ca="1">+IF(OFFSET('Sanitation Data'!$I$28,0,10*ROW('Sanitation Data'!I68))="","",OFFSET('Sanitation Data'!$I$28,0,10*ROW('Sanitation Data'!I68)))</f>
        <v/>
      </c>
      <c r="DK74" s="367" t="str">
        <f ca="1">+IF(OFFSET('Sanitation Data'!$I$29,0,10*ROW('Sanitation Data'!I68))="","",OFFSET('Sanitation Data'!$I$29,0,10*ROW('Sanitation Data'!I68)))</f>
        <v/>
      </c>
      <c r="DL74" s="367" t="str">
        <f ca="1">+IF(OFFSET('Sanitation Data'!$I$30,0,10*ROW('Sanitation Data'!I68))="","",OFFSET('Sanitation Data'!$I$30,0,10*ROW('Sanitation Data'!I68)))</f>
        <v/>
      </c>
      <c r="DM74" s="367" t="str">
        <f ca="1">+IF(OFFSET('Sanitation Data'!$I$31,0,10*ROW('Sanitation Data'!I68))="","",OFFSET('Sanitation Data'!$I$31,0,10*ROW('Sanitation Data'!I68)))</f>
        <v/>
      </c>
      <c r="DN74" s="367" t="str">
        <f ca="1">+IF(OFFSET('Sanitation Data'!$I$32,0,10*ROW('Sanitation Data'!I68))="","",OFFSET('Sanitation Data'!$I$32,0,10*ROW('Sanitation Data'!I68)))</f>
        <v/>
      </c>
      <c r="DO74" s="367" t="str">
        <f ca="1">+IF(OFFSET('Hygiene Data'!$D$11,0,10*ROW('Hygiene Data'!D68))="","",OFFSET('Hygiene Data'!$D$11,0,10*ROW('Hygiene Data'!D68)))</f>
        <v/>
      </c>
      <c r="DP74" s="367" t="str">
        <f ca="1">+IF(OFFSET('Hygiene Data'!$D$12,0,10*ROW('Hygiene Data'!D68))="","",OFFSET('Hygiene Data'!$D$12,0,10*ROW('Hygiene Data'!D68)))</f>
        <v/>
      </c>
      <c r="DQ74" s="367" t="str">
        <f ca="1">+IF(OFFSET('Hygiene Data'!$D$13,0,10*ROW('Hygiene Data'!D68))="","",OFFSET('Hygiene Data'!$D$13,0,10*ROW('Hygiene Data'!D68)))</f>
        <v/>
      </c>
      <c r="DR74" s="367" t="str">
        <f ca="1">+IF(OFFSET('Hygiene Data'!$E$11,0,10*ROW('Hygiene Data'!E68))="","",OFFSET('Hygiene Data'!$E$11,0,10*ROW('Hygiene Data'!E68)))</f>
        <v/>
      </c>
      <c r="DS74" s="367" t="str">
        <f ca="1">+IF(OFFSET('Hygiene Data'!$E$12,0,10*ROW('Hygiene Data'!E68))="","",OFFSET('Hygiene Data'!$E$12,0,10*ROW('Hygiene Data'!E68)))</f>
        <v/>
      </c>
      <c r="DT74" s="367" t="str">
        <f ca="1">+IF(OFFSET('Hygiene Data'!$E$13,0,10*ROW('Hygiene Data'!E68))="","",OFFSET('Hygiene Data'!$E$13,0,10*ROW('Hygiene Data'!E68)))</f>
        <v/>
      </c>
      <c r="DU74" s="367" t="str">
        <f ca="1">+IF(OFFSET('Hygiene Data'!$F$11,0,10*ROW('Hygiene Data'!F68))="","",OFFSET('Hygiene Data'!$F$11,0,10*ROW('Hygiene Data'!F68)))</f>
        <v/>
      </c>
      <c r="DV74" s="367" t="str">
        <f ca="1">+IF(OFFSET('Hygiene Data'!$F$12,0,10*ROW('Hygiene Data'!F68))="","",OFFSET('Hygiene Data'!$F$12,0,10*ROW('Hygiene Data'!F68)))</f>
        <v/>
      </c>
      <c r="DW74" s="367" t="str">
        <f ca="1">+IF(OFFSET('Hygiene Data'!$F$13,0,10*ROW('Hygiene Data'!F68))="","",OFFSET('Hygiene Data'!$F$13,0,10*ROW('Hygiene Data'!F68)))</f>
        <v/>
      </c>
      <c r="DX74" s="367" t="str">
        <f ca="1">+IF(OFFSET('Hygiene Data'!$G$11,0,10*ROW('Hygiene Data'!G68))="","",OFFSET('Hygiene Data'!$G$11,0,10*ROW('Hygiene Data'!G68)))</f>
        <v/>
      </c>
      <c r="DY74" s="367" t="str">
        <f ca="1">+IF(OFFSET('Hygiene Data'!$G$12,0,10*ROW('Hygiene Data'!G68))="","",OFFSET('Hygiene Data'!$G$12,0,10*ROW('Hygiene Data'!G68)))</f>
        <v/>
      </c>
      <c r="DZ74" s="367" t="str">
        <f ca="1">+IF(OFFSET('Hygiene Data'!$G$13,0,10*ROW('Hygiene Data'!G68))="","",OFFSET('Hygiene Data'!$G$13,0,10*ROW('Hygiene Data'!G68)))</f>
        <v/>
      </c>
      <c r="EA74" s="367" t="str">
        <f ca="1">+IF(OFFSET('Hygiene Data'!$H$11,0,10*ROW('Hygiene Data'!H68))="","",OFFSET('Hygiene Data'!$H$11,0,10*ROW('Hygiene Data'!H68)))</f>
        <v/>
      </c>
      <c r="EB74" s="367" t="str">
        <f ca="1">+IF(OFFSET('Hygiene Data'!$H$12,0,10*ROW('Hygiene Data'!H68))="","",OFFSET('Hygiene Data'!$H$12,0,10*ROW('Hygiene Data'!H68)))</f>
        <v/>
      </c>
      <c r="EC74" s="367" t="str">
        <f ca="1">+IF(OFFSET('Hygiene Data'!$H$13,0,10*ROW('Hygiene Data'!H68))="","",OFFSET('Hygiene Data'!$H$13,0,10*ROW('Hygiene Data'!H68)))</f>
        <v/>
      </c>
      <c r="ED74" s="367" t="str">
        <f ca="1">+IF(OFFSET('Hygiene Data'!$I$11,0,10*ROW('Hygiene Data'!I68))="","",OFFSET('Hygiene Data'!$I$11,0,10*ROW('Hygiene Data'!I68)))</f>
        <v/>
      </c>
      <c r="EE74" s="367" t="str">
        <f ca="1">+IF(OFFSET('Hygiene Data'!$I$12,0,10*ROW('Hygiene Data'!I68))="","",OFFSET('Hygiene Data'!$I$12,0,10*ROW('Hygiene Data'!I68)))</f>
        <v/>
      </c>
      <c r="EF74" s="367" t="str">
        <f ca="1">+IF(OFFSET('Hygiene Data'!$I$13,0,10*ROW('Hygiene Data'!I68))="","",OFFSET('Hygiene Data'!$I$13,0,10*ROW('Hygiene Data'!I68)))</f>
        <v/>
      </c>
    </row>
    <row r="75" spans="1:136" x14ac:dyDescent="0.25">
      <c r="A75" s="476" t="str">
        <f ca="1">+IF(OFFSET('Water Data'!$B$2,0,10*ROW('Water Data'!E69))="","",OFFSET('Water Data'!$B$2,0,10*ROW('Water Data'!E69)))</f>
        <v/>
      </c>
      <c r="B75" s="476"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3" t="str">
        <f t="shared" ca="1" si="1"/>
        <v/>
      </c>
      <c r="D75" s="504"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4"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4"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4"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4"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4"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4"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4"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4"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4"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4"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4"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4"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4"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4"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4"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4"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4"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5"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5"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5"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5"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5"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5"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5"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5"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5"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5"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5"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5"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5"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5"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5"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5"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5"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5"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5"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5"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5"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5"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5"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5"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5"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5"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5"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5"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5"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5"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6"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2"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6"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6"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6"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6"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6"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6"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6"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6"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6"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6"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6"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6"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6"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6"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6"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6"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7" t="str">
        <f ca="1">+IF(OFFSET('Water Data'!$D$27,0,10*ROW('Water Data'!D69))="","",OFFSET('Water Data'!$D$27,0,10*ROW('Water Data'!D69)))</f>
        <v/>
      </c>
      <c r="BT75" s="367" t="str">
        <f ca="1">+IF(OFFSET('Water Data'!$D$28,0,10*ROW('Water Data'!D69))="","",OFFSET('Water Data'!$D$28,0,10*ROW('Water Data'!D69)))</f>
        <v/>
      </c>
      <c r="BU75" s="367" t="str">
        <f ca="1">+IF(OFFSET('Water Data'!$D$29,0,10*ROW('Water Data'!D69))="","",OFFSET('Water Data'!$D$29,0,10*ROW('Water Data'!D69)))</f>
        <v/>
      </c>
      <c r="BV75" s="367" t="str">
        <f ca="1">+IF(OFFSET('Water Data'!$E$27,0,10*ROW('Water Data'!E69))="","",OFFSET('Water Data'!$E$27,0,10*ROW('Water Data'!E69)))</f>
        <v/>
      </c>
      <c r="BW75" s="367" t="str">
        <f ca="1">+IF(OFFSET('Water Data'!$E$28,0,10*ROW('Water Data'!E69))="","",OFFSET('Water Data'!$E$28,0,10*ROW('Water Data'!E69)))</f>
        <v/>
      </c>
      <c r="BX75" s="367" t="str">
        <f ca="1">+IF(OFFSET('Water Data'!$E$29,0,10*ROW('Water Data'!E69))="","",OFFSET('Water Data'!$E$29,0,10*ROW('Water Data'!E69)))</f>
        <v/>
      </c>
      <c r="BY75" s="367" t="str">
        <f ca="1">+IF(OFFSET('Water Data'!$F$27,0,10*ROW('Water Data'!F69))="","",OFFSET('Water Data'!$F$27,0,10*ROW('Water Data'!F69)))</f>
        <v/>
      </c>
      <c r="BZ75" s="367" t="str">
        <f ca="1">+IF(OFFSET('Water Data'!$F$28,0,10*ROW('Water Data'!F69))="","",OFFSET('Water Data'!$F$28,0,10*ROW('Water Data'!F69)))</f>
        <v/>
      </c>
      <c r="CA75" s="367" t="str">
        <f ca="1">+IF(OFFSET('Water Data'!$F$29,0,10*ROW('Water Data'!F69))="","",OFFSET('Water Data'!$F$29,0,10*ROW('Water Data'!F69)))</f>
        <v/>
      </c>
      <c r="CB75" s="367" t="str">
        <f ca="1">+IF(OFFSET('Water Data'!$G$27,0,10*ROW('Water Data'!G69))="","",OFFSET('Water Data'!$G$27,0,10*ROW('Water Data'!G69)))</f>
        <v/>
      </c>
      <c r="CC75" s="367" t="str">
        <f ca="1">+IF(OFFSET('Water Data'!$G$28,0,10*ROW('Water Data'!G69))="","",OFFSET('Water Data'!$G$28,0,10*ROW('Water Data'!G69)))</f>
        <v/>
      </c>
      <c r="CD75" s="367" t="str">
        <f ca="1">+IF(OFFSET('Water Data'!$G$29,0,10*ROW('Water Data'!G69))="","",OFFSET('Water Data'!$G$29,0,10*ROW('Water Data'!G69)))</f>
        <v/>
      </c>
      <c r="CE75" s="367" t="str">
        <f ca="1">+IF(OFFSET('Water Data'!$H$27,0,10*ROW('Water Data'!H69))="","",OFFSET('Water Data'!$H$27,0,10*ROW('Water Data'!H69)))</f>
        <v/>
      </c>
      <c r="CF75" s="367" t="str">
        <f ca="1">+IF(OFFSET('Water Data'!$H$28,0,10*ROW('Water Data'!H69))="","",OFFSET('Water Data'!$H$28,0,10*ROW('Water Data'!H69)))</f>
        <v/>
      </c>
      <c r="CG75" s="367" t="str">
        <f ca="1">+IF(OFFSET('Water Data'!$H$29,0,10*ROW('Water Data'!H69))="","",OFFSET('Water Data'!$H$29,0,10*ROW('Water Data'!H69)))</f>
        <v/>
      </c>
      <c r="CH75" s="367" t="str">
        <f ca="1">+IF(OFFSET('Water Data'!$I$27,0,10*ROW('Water Data'!I69))="","",OFFSET('Water Data'!$I$27,0,10*ROW('Water Data'!I69)))</f>
        <v/>
      </c>
      <c r="CI75" s="367" t="str">
        <f ca="1">+IF(OFFSET('Water Data'!$I$28,0,10*ROW('Water Data'!I69))="","",OFFSET('Water Data'!$I$28,0,10*ROW('Water Data'!I69)))</f>
        <v/>
      </c>
      <c r="CJ75" s="367" t="str">
        <f ca="1">+IF(OFFSET('Water Data'!$I$29,0,10*ROW('Water Data'!I69))="","",OFFSET('Water Data'!$I$29,0,10*ROW('Water Data'!I69)))</f>
        <v/>
      </c>
      <c r="CK75" s="367" t="str">
        <f ca="1">+IF(OFFSET('Sanitation Data'!$D$28,0,10*ROW('Sanitation Data'!D69))="","",OFFSET('Sanitation Data'!$D$28,0,10*ROW('Sanitation Data'!D69)))</f>
        <v/>
      </c>
      <c r="CL75" s="367" t="str">
        <f ca="1">+IF(OFFSET('Sanitation Data'!$D$29,0,10*ROW('Sanitation Data'!D69))="","",OFFSET('Sanitation Data'!$D$29,0,10*ROW('Sanitation Data'!D69)))</f>
        <v/>
      </c>
      <c r="CM75" s="367" t="str">
        <f ca="1">+IF(OFFSET('Sanitation Data'!$D$30,0,10*ROW('Sanitation Data'!D69))="","",OFFSET('Sanitation Data'!$D$30,0,10*ROW('Sanitation Data'!D69)))</f>
        <v/>
      </c>
      <c r="CN75" s="367" t="str">
        <f ca="1">+IF(OFFSET('Sanitation Data'!$D$31,0,10*ROW('Sanitation Data'!D69))="","",OFFSET('Sanitation Data'!$D$31,0,10*ROW('Sanitation Data'!D69)))</f>
        <v/>
      </c>
      <c r="CO75" s="367" t="str">
        <f ca="1">+IF(OFFSET('Sanitation Data'!$D$32,0,10*ROW('Sanitation Data'!D69))="","",OFFSET('Sanitation Data'!$D$32,0,10*ROW('Sanitation Data'!D69)))</f>
        <v/>
      </c>
      <c r="CP75" s="367" t="str">
        <f ca="1">+IF(OFFSET('Sanitation Data'!$E$28,0,10*ROW('Sanitation Data'!E69))="","",OFFSET('Sanitation Data'!$E$28,0,10*ROW('Sanitation Data'!E69)))</f>
        <v/>
      </c>
      <c r="CQ75" s="367" t="str">
        <f ca="1">+IF(OFFSET('Sanitation Data'!$E$29,0,10*ROW('Sanitation Data'!E69))="","",OFFSET('Sanitation Data'!$E$29,0,10*ROW('Sanitation Data'!E69)))</f>
        <v/>
      </c>
      <c r="CR75" s="367" t="str">
        <f ca="1">+IF(OFFSET('Sanitation Data'!$E$30,0,10*ROW('Sanitation Data'!E69))="","",OFFSET('Sanitation Data'!$E$30,0,10*ROW('Sanitation Data'!E69)))</f>
        <v/>
      </c>
      <c r="CS75" s="367" t="str">
        <f ca="1">+IF(OFFSET('Sanitation Data'!$E$31,0,10*ROW('Sanitation Data'!E69))="","",OFFSET('Sanitation Data'!$E$31,0,10*ROW('Sanitation Data'!E69)))</f>
        <v/>
      </c>
      <c r="CT75" s="367" t="str">
        <f ca="1">+IF(OFFSET('Sanitation Data'!$E$32,0,10*ROW('Sanitation Data'!E69))="","",OFFSET('Sanitation Data'!$E$32,0,10*ROW('Sanitation Data'!E69)))</f>
        <v/>
      </c>
      <c r="CU75" s="367" t="str">
        <f ca="1">+IF(OFFSET('Sanitation Data'!$F$28,0,10*ROW('Sanitation Data'!F69))="","",OFFSET('Sanitation Data'!$F$28,0,10*ROW('Sanitation Data'!F69)))</f>
        <v/>
      </c>
      <c r="CV75" s="367" t="str">
        <f ca="1">+IF(OFFSET('Sanitation Data'!$F$29,0,10*ROW('Sanitation Data'!F69))="","",OFFSET('Sanitation Data'!$F$29,0,10*ROW('Sanitation Data'!F69)))</f>
        <v/>
      </c>
      <c r="CW75" s="367" t="str">
        <f ca="1">+IF(OFFSET('Sanitation Data'!$F$30,0,10*ROW('Sanitation Data'!F69))="","",OFFSET('Sanitation Data'!$F$30,0,10*ROW('Sanitation Data'!F69)))</f>
        <v/>
      </c>
      <c r="CX75" s="367" t="str">
        <f ca="1">+IF(OFFSET('Sanitation Data'!$F$31,0,10*ROW('Sanitation Data'!F69))="","",OFFSET('Sanitation Data'!$F$31,0,10*ROW('Sanitation Data'!F69)))</f>
        <v/>
      </c>
      <c r="CY75" s="367" t="str">
        <f ca="1">+IF(OFFSET('Sanitation Data'!$F$32,0,10*ROW('Sanitation Data'!F69))="","",OFFSET('Sanitation Data'!$F$32,0,10*ROW('Sanitation Data'!F69)))</f>
        <v/>
      </c>
      <c r="CZ75" s="367" t="str">
        <f ca="1">+IF(OFFSET('Sanitation Data'!$G$28,0,10*ROW('Sanitation Data'!G69))="","",OFFSET('Sanitation Data'!$G$28,0,10*ROW('Sanitation Data'!G69)))</f>
        <v/>
      </c>
      <c r="DA75" s="367" t="str">
        <f ca="1">+IF(OFFSET('Sanitation Data'!$G$29,0,10*ROW('Sanitation Data'!G69))="","",OFFSET('Sanitation Data'!$G$29,0,10*ROW('Sanitation Data'!G69)))</f>
        <v/>
      </c>
      <c r="DB75" s="367" t="str">
        <f ca="1">+IF(OFFSET('Sanitation Data'!$G$30,0,10*ROW('Sanitation Data'!G69))="","",OFFSET('Sanitation Data'!$G$30,0,10*ROW('Sanitation Data'!G69)))</f>
        <v/>
      </c>
      <c r="DC75" s="367" t="str">
        <f ca="1">+IF(OFFSET('Sanitation Data'!$G$31,0,10*ROW('Sanitation Data'!G69))="","",OFFSET('Sanitation Data'!$G$31,0,10*ROW('Sanitation Data'!G69)))</f>
        <v/>
      </c>
      <c r="DD75" s="367" t="str">
        <f ca="1">+IF(OFFSET('Sanitation Data'!$G$32,0,10*ROW('Sanitation Data'!G69))="","",OFFSET('Sanitation Data'!$G$32,0,10*ROW('Sanitation Data'!G69)))</f>
        <v/>
      </c>
      <c r="DE75" s="367" t="str">
        <f ca="1">+IF(OFFSET('Sanitation Data'!$H$28,0,10*ROW('Sanitation Data'!H69))="","",OFFSET('Sanitation Data'!$H$28,0,10*ROW('Sanitation Data'!H69)))</f>
        <v/>
      </c>
      <c r="DF75" s="367" t="str">
        <f ca="1">+IF(OFFSET('Sanitation Data'!$H$29,0,10*ROW('Sanitation Data'!H69))="","",OFFSET('Sanitation Data'!$H$29,0,10*ROW('Sanitation Data'!H69)))</f>
        <v/>
      </c>
      <c r="DG75" s="367" t="str">
        <f ca="1">+IF(OFFSET('Sanitation Data'!$H$30,0,10*ROW('Sanitation Data'!H69))="","",OFFSET('Sanitation Data'!$H$30,0,10*ROW('Sanitation Data'!H69)))</f>
        <v/>
      </c>
      <c r="DH75" s="367" t="str">
        <f ca="1">+IF(OFFSET('Sanitation Data'!$H$31,0,10*ROW('Sanitation Data'!H69))="","",OFFSET('Sanitation Data'!$H$31,0,10*ROW('Sanitation Data'!H69)))</f>
        <v/>
      </c>
      <c r="DI75" s="367" t="str">
        <f ca="1">+IF(OFFSET('Sanitation Data'!$H$32,0,10*ROW('Sanitation Data'!H69))="","",OFFSET('Sanitation Data'!$H$32,0,10*ROW('Sanitation Data'!H69)))</f>
        <v/>
      </c>
      <c r="DJ75" s="367" t="str">
        <f ca="1">+IF(OFFSET('Sanitation Data'!$I$28,0,10*ROW('Sanitation Data'!I69))="","",OFFSET('Sanitation Data'!$I$28,0,10*ROW('Sanitation Data'!I69)))</f>
        <v/>
      </c>
      <c r="DK75" s="367" t="str">
        <f ca="1">+IF(OFFSET('Sanitation Data'!$I$29,0,10*ROW('Sanitation Data'!I69))="","",OFFSET('Sanitation Data'!$I$29,0,10*ROW('Sanitation Data'!I69)))</f>
        <v/>
      </c>
      <c r="DL75" s="367" t="str">
        <f ca="1">+IF(OFFSET('Sanitation Data'!$I$30,0,10*ROW('Sanitation Data'!I69))="","",OFFSET('Sanitation Data'!$I$30,0,10*ROW('Sanitation Data'!I69)))</f>
        <v/>
      </c>
      <c r="DM75" s="367" t="str">
        <f ca="1">+IF(OFFSET('Sanitation Data'!$I$31,0,10*ROW('Sanitation Data'!I69))="","",OFFSET('Sanitation Data'!$I$31,0,10*ROW('Sanitation Data'!I69)))</f>
        <v/>
      </c>
      <c r="DN75" s="367" t="str">
        <f ca="1">+IF(OFFSET('Sanitation Data'!$I$32,0,10*ROW('Sanitation Data'!I69))="","",OFFSET('Sanitation Data'!$I$32,0,10*ROW('Sanitation Data'!I69)))</f>
        <v/>
      </c>
      <c r="DO75" s="367" t="str">
        <f ca="1">+IF(OFFSET('Hygiene Data'!$D$11,0,10*ROW('Hygiene Data'!D69))="","",OFFSET('Hygiene Data'!$D$11,0,10*ROW('Hygiene Data'!D69)))</f>
        <v/>
      </c>
      <c r="DP75" s="367" t="str">
        <f ca="1">+IF(OFFSET('Hygiene Data'!$D$12,0,10*ROW('Hygiene Data'!D69))="","",OFFSET('Hygiene Data'!$D$12,0,10*ROW('Hygiene Data'!D69)))</f>
        <v/>
      </c>
      <c r="DQ75" s="367" t="str">
        <f ca="1">+IF(OFFSET('Hygiene Data'!$D$13,0,10*ROW('Hygiene Data'!D69))="","",OFFSET('Hygiene Data'!$D$13,0,10*ROW('Hygiene Data'!D69)))</f>
        <v/>
      </c>
      <c r="DR75" s="367" t="str">
        <f ca="1">+IF(OFFSET('Hygiene Data'!$E$11,0,10*ROW('Hygiene Data'!E69))="","",OFFSET('Hygiene Data'!$E$11,0,10*ROW('Hygiene Data'!E69)))</f>
        <v/>
      </c>
      <c r="DS75" s="367" t="str">
        <f ca="1">+IF(OFFSET('Hygiene Data'!$E$12,0,10*ROW('Hygiene Data'!E69))="","",OFFSET('Hygiene Data'!$E$12,0,10*ROW('Hygiene Data'!E69)))</f>
        <v/>
      </c>
      <c r="DT75" s="367" t="str">
        <f ca="1">+IF(OFFSET('Hygiene Data'!$E$13,0,10*ROW('Hygiene Data'!E69))="","",OFFSET('Hygiene Data'!$E$13,0,10*ROW('Hygiene Data'!E69)))</f>
        <v/>
      </c>
      <c r="DU75" s="367" t="str">
        <f ca="1">+IF(OFFSET('Hygiene Data'!$F$11,0,10*ROW('Hygiene Data'!F69))="","",OFFSET('Hygiene Data'!$F$11,0,10*ROW('Hygiene Data'!F69)))</f>
        <v/>
      </c>
      <c r="DV75" s="367" t="str">
        <f ca="1">+IF(OFFSET('Hygiene Data'!$F$12,0,10*ROW('Hygiene Data'!F69))="","",OFFSET('Hygiene Data'!$F$12,0,10*ROW('Hygiene Data'!F69)))</f>
        <v/>
      </c>
      <c r="DW75" s="367" t="str">
        <f ca="1">+IF(OFFSET('Hygiene Data'!$F$13,0,10*ROW('Hygiene Data'!F69))="","",OFFSET('Hygiene Data'!$F$13,0,10*ROW('Hygiene Data'!F69)))</f>
        <v/>
      </c>
      <c r="DX75" s="367" t="str">
        <f ca="1">+IF(OFFSET('Hygiene Data'!$G$11,0,10*ROW('Hygiene Data'!G69))="","",OFFSET('Hygiene Data'!$G$11,0,10*ROW('Hygiene Data'!G69)))</f>
        <v/>
      </c>
      <c r="DY75" s="367" t="str">
        <f ca="1">+IF(OFFSET('Hygiene Data'!$G$12,0,10*ROW('Hygiene Data'!G69))="","",OFFSET('Hygiene Data'!$G$12,0,10*ROW('Hygiene Data'!G69)))</f>
        <v/>
      </c>
      <c r="DZ75" s="367" t="str">
        <f ca="1">+IF(OFFSET('Hygiene Data'!$G$13,0,10*ROW('Hygiene Data'!G69))="","",OFFSET('Hygiene Data'!$G$13,0,10*ROW('Hygiene Data'!G69)))</f>
        <v/>
      </c>
      <c r="EA75" s="367" t="str">
        <f ca="1">+IF(OFFSET('Hygiene Data'!$H$11,0,10*ROW('Hygiene Data'!H69))="","",OFFSET('Hygiene Data'!$H$11,0,10*ROW('Hygiene Data'!H69)))</f>
        <v/>
      </c>
      <c r="EB75" s="367" t="str">
        <f ca="1">+IF(OFFSET('Hygiene Data'!$H$12,0,10*ROW('Hygiene Data'!H69))="","",OFFSET('Hygiene Data'!$H$12,0,10*ROW('Hygiene Data'!H69)))</f>
        <v/>
      </c>
      <c r="EC75" s="367" t="str">
        <f ca="1">+IF(OFFSET('Hygiene Data'!$H$13,0,10*ROW('Hygiene Data'!H69))="","",OFFSET('Hygiene Data'!$H$13,0,10*ROW('Hygiene Data'!H69)))</f>
        <v/>
      </c>
      <c r="ED75" s="367" t="str">
        <f ca="1">+IF(OFFSET('Hygiene Data'!$I$11,0,10*ROW('Hygiene Data'!I69))="","",OFFSET('Hygiene Data'!$I$11,0,10*ROW('Hygiene Data'!I69)))</f>
        <v/>
      </c>
      <c r="EE75" s="367" t="str">
        <f ca="1">+IF(OFFSET('Hygiene Data'!$I$12,0,10*ROW('Hygiene Data'!I69))="","",OFFSET('Hygiene Data'!$I$12,0,10*ROW('Hygiene Data'!I69)))</f>
        <v/>
      </c>
      <c r="EF75" s="367" t="str">
        <f ca="1">+IF(OFFSET('Hygiene Data'!$I$13,0,10*ROW('Hygiene Data'!I69))="","",OFFSET('Hygiene Data'!$I$13,0,10*ROW('Hygiene Data'!I69)))</f>
        <v/>
      </c>
    </row>
    <row r="76" spans="1:136" x14ac:dyDescent="0.25">
      <c r="A76" s="476" t="str">
        <f ca="1">+IF(OFFSET('Water Data'!$B$2,0,10*ROW('Water Data'!E70))="","",OFFSET('Water Data'!$B$2,0,10*ROW('Water Data'!E70)))</f>
        <v/>
      </c>
      <c r="B76" s="476"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3" t="str">
        <f t="shared" ca="1" si="1"/>
        <v/>
      </c>
      <c r="D76" s="504"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4"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4"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4"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4"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4"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4"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4"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4"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4"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4"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4"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4"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4"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4"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4"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4"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4"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5"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5"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5"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5"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5"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5"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5"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5"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5"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5"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5"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5"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5"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5"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5"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5"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5"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5"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5"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5"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5"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5"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5"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5"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5"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5"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5"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5"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5"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5"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6"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2"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6"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6"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6"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6"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6"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6"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6"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6"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6"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6"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6"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6"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6"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6"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6"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6"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7" t="str">
        <f ca="1">+IF(OFFSET('Water Data'!$D$27,0,10*ROW('Water Data'!D70))="","",OFFSET('Water Data'!$D$27,0,10*ROW('Water Data'!D70)))</f>
        <v/>
      </c>
      <c r="BT76" s="367" t="str">
        <f ca="1">+IF(OFFSET('Water Data'!$D$28,0,10*ROW('Water Data'!D70))="","",OFFSET('Water Data'!$D$28,0,10*ROW('Water Data'!D70)))</f>
        <v/>
      </c>
      <c r="BU76" s="367" t="str">
        <f ca="1">+IF(OFFSET('Water Data'!$D$29,0,10*ROW('Water Data'!D70))="","",OFFSET('Water Data'!$D$29,0,10*ROW('Water Data'!D70)))</f>
        <v/>
      </c>
      <c r="BV76" s="367" t="str">
        <f ca="1">+IF(OFFSET('Water Data'!$E$27,0,10*ROW('Water Data'!E70))="","",OFFSET('Water Data'!$E$27,0,10*ROW('Water Data'!E70)))</f>
        <v/>
      </c>
      <c r="BW76" s="367" t="str">
        <f ca="1">+IF(OFFSET('Water Data'!$E$28,0,10*ROW('Water Data'!E70))="","",OFFSET('Water Data'!$E$28,0,10*ROW('Water Data'!E70)))</f>
        <v/>
      </c>
      <c r="BX76" s="367" t="str">
        <f ca="1">+IF(OFFSET('Water Data'!$E$29,0,10*ROW('Water Data'!E70))="","",OFFSET('Water Data'!$E$29,0,10*ROW('Water Data'!E70)))</f>
        <v/>
      </c>
      <c r="BY76" s="367" t="str">
        <f ca="1">+IF(OFFSET('Water Data'!$F$27,0,10*ROW('Water Data'!F70))="","",OFFSET('Water Data'!$F$27,0,10*ROW('Water Data'!F70)))</f>
        <v/>
      </c>
      <c r="BZ76" s="367" t="str">
        <f ca="1">+IF(OFFSET('Water Data'!$F$28,0,10*ROW('Water Data'!F70))="","",OFFSET('Water Data'!$F$28,0,10*ROW('Water Data'!F70)))</f>
        <v/>
      </c>
      <c r="CA76" s="367" t="str">
        <f ca="1">+IF(OFFSET('Water Data'!$F$29,0,10*ROW('Water Data'!F70))="","",OFFSET('Water Data'!$F$29,0,10*ROW('Water Data'!F70)))</f>
        <v/>
      </c>
      <c r="CB76" s="367" t="str">
        <f ca="1">+IF(OFFSET('Water Data'!$G$27,0,10*ROW('Water Data'!G70))="","",OFFSET('Water Data'!$G$27,0,10*ROW('Water Data'!G70)))</f>
        <v/>
      </c>
      <c r="CC76" s="367" t="str">
        <f ca="1">+IF(OFFSET('Water Data'!$G$28,0,10*ROW('Water Data'!G70))="","",OFFSET('Water Data'!$G$28,0,10*ROW('Water Data'!G70)))</f>
        <v/>
      </c>
      <c r="CD76" s="367" t="str">
        <f ca="1">+IF(OFFSET('Water Data'!$G$29,0,10*ROW('Water Data'!G70))="","",OFFSET('Water Data'!$G$29,0,10*ROW('Water Data'!G70)))</f>
        <v/>
      </c>
      <c r="CE76" s="367" t="str">
        <f ca="1">+IF(OFFSET('Water Data'!$H$27,0,10*ROW('Water Data'!H70))="","",OFFSET('Water Data'!$H$27,0,10*ROW('Water Data'!H70)))</f>
        <v/>
      </c>
      <c r="CF76" s="367" t="str">
        <f ca="1">+IF(OFFSET('Water Data'!$H$28,0,10*ROW('Water Data'!H70))="","",OFFSET('Water Data'!$H$28,0,10*ROW('Water Data'!H70)))</f>
        <v/>
      </c>
      <c r="CG76" s="367" t="str">
        <f ca="1">+IF(OFFSET('Water Data'!$H$29,0,10*ROW('Water Data'!H70))="","",OFFSET('Water Data'!$H$29,0,10*ROW('Water Data'!H70)))</f>
        <v/>
      </c>
      <c r="CH76" s="367" t="str">
        <f ca="1">+IF(OFFSET('Water Data'!$I$27,0,10*ROW('Water Data'!I70))="","",OFFSET('Water Data'!$I$27,0,10*ROW('Water Data'!I70)))</f>
        <v/>
      </c>
      <c r="CI76" s="367" t="str">
        <f ca="1">+IF(OFFSET('Water Data'!$I$28,0,10*ROW('Water Data'!I70))="","",OFFSET('Water Data'!$I$28,0,10*ROW('Water Data'!I70)))</f>
        <v/>
      </c>
      <c r="CJ76" s="367" t="str">
        <f ca="1">+IF(OFFSET('Water Data'!$I$29,0,10*ROW('Water Data'!I70))="","",OFFSET('Water Data'!$I$29,0,10*ROW('Water Data'!I70)))</f>
        <v/>
      </c>
      <c r="CK76" s="367" t="str">
        <f ca="1">+IF(OFFSET('Sanitation Data'!$D$28,0,10*ROW('Sanitation Data'!D70))="","",OFFSET('Sanitation Data'!$D$28,0,10*ROW('Sanitation Data'!D70)))</f>
        <v/>
      </c>
      <c r="CL76" s="367" t="str">
        <f ca="1">+IF(OFFSET('Sanitation Data'!$D$29,0,10*ROW('Sanitation Data'!D70))="","",OFFSET('Sanitation Data'!$D$29,0,10*ROW('Sanitation Data'!D70)))</f>
        <v/>
      </c>
      <c r="CM76" s="367" t="str">
        <f ca="1">+IF(OFFSET('Sanitation Data'!$D$30,0,10*ROW('Sanitation Data'!D70))="","",OFFSET('Sanitation Data'!$D$30,0,10*ROW('Sanitation Data'!D70)))</f>
        <v/>
      </c>
      <c r="CN76" s="367" t="str">
        <f ca="1">+IF(OFFSET('Sanitation Data'!$D$31,0,10*ROW('Sanitation Data'!D70))="","",OFFSET('Sanitation Data'!$D$31,0,10*ROW('Sanitation Data'!D70)))</f>
        <v/>
      </c>
      <c r="CO76" s="367" t="str">
        <f ca="1">+IF(OFFSET('Sanitation Data'!$D$32,0,10*ROW('Sanitation Data'!D70))="","",OFFSET('Sanitation Data'!$D$32,0,10*ROW('Sanitation Data'!D70)))</f>
        <v/>
      </c>
      <c r="CP76" s="367" t="str">
        <f ca="1">+IF(OFFSET('Sanitation Data'!$E$28,0,10*ROW('Sanitation Data'!E70))="","",OFFSET('Sanitation Data'!$E$28,0,10*ROW('Sanitation Data'!E70)))</f>
        <v/>
      </c>
      <c r="CQ76" s="367" t="str">
        <f ca="1">+IF(OFFSET('Sanitation Data'!$E$29,0,10*ROW('Sanitation Data'!E70))="","",OFFSET('Sanitation Data'!$E$29,0,10*ROW('Sanitation Data'!E70)))</f>
        <v/>
      </c>
      <c r="CR76" s="367" t="str">
        <f ca="1">+IF(OFFSET('Sanitation Data'!$E$30,0,10*ROW('Sanitation Data'!E70))="","",OFFSET('Sanitation Data'!$E$30,0,10*ROW('Sanitation Data'!E70)))</f>
        <v/>
      </c>
      <c r="CS76" s="367" t="str">
        <f ca="1">+IF(OFFSET('Sanitation Data'!$E$31,0,10*ROW('Sanitation Data'!E70))="","",OFFSET('Sanitation Data'!$E$31,0,10*ROW('Sanitation Data'!E70)))</f>
        <v/>
      </c>
      <c r="CT76" s="367" t="str">
        <f ca="1">+IF(OFFSET('Sanitation Data'!$E$32,0,10*ROW('Sanitation Data'!E70))="","",OFFSET('Sanitation Data'!$E$32,0,10*ROW('Sanitation Data'!E70)))</f>
        <v/>
      </c>
      <c r="CU76" s="367" t="str">
        <f ca="1">+IF(OFFSET('Sanitation Data'!$F$28,0,10*ROW('Sanitation Data'!F70))="","",OFFSET('Sanitation Data'!$F$28,0,10*ROW('Sanitation Data'!F70)))</f>
        <v/>
      </c>
      <c r="CV76" s="367" t="str">
        <f ca="1">+IF(OFFSET('Sanitation Data'!$F$29,0,10*ROW('Sanitation Data'!F70))="","",OFFSET('Sanitation Data'!$F$29,0,10*ROW('Sanitation Data'!F70)))</f>
        <v/>
      </c>
      <c r="CW76" s="367" t="str">
        <f ca="1">+IF(OFFSET('Sanitation Data'!$F$30,0,10*ROW('Sanitation Data'!F70))="","",OFFSET('Sanitation Data'!$F$30,0,10*ROW('Sanitation Data'!F70)))</f>
        <v/>
      </c>
      <c r="CX76" s="367" t="str">
        <f ca="1">+IF(OFFSET('Sanitation Data'!$F$31,0,10*ROW('Sanitation Data'!F70))="","",OFFSET('Sanitation Data'!$F$31,0,10*ROW('Sanitation Data'!F70)))</f>
        <v/>
      </c>
      <c r="CY76" s="367" t="str">
        <f ca="1">+IF(OFFSET('Sanitation Data'!$F$32,0,10*ROW('Sanitation Data'!F70))="","",OFFSET('Sanitation Data'!$F$32,0,10*ROW('Sanitation Data'!F70)))</f>
        <v/>
      </c>
      <c r="CZ76" s="367" t="str">
        <f ca="1">+IF(OFFSET('Sanitation Data'!$G$28,0,10*ROW('Sanitation Data'!G70))="","",OFFSET('Sanitation Data'!$G$28,0,10*ROW('Sanitation Data'!G70)))</f>
        <v/>
      </c>
      <c r="DA76" s="367" t="str">
        <f ca="1">+IF(OFFSET('Sanitation Data'!$G$29,0,10*ROW('Sanitation Data'!G70))="","",OFFSET('Sanitation Data'!$G$29,0,10*ROW('Sanitation Data'!G70)))</f>
        <v/>
      </c>
      <c r="DB76" s="367" t="str">
        <f ca="1">+IF(OFFSET('Sanitation Data'!$G$30,0,10*ROW('Sanitation Data'!G70))="","",OFFSET('Sanitation Data'!$G$30,0,10*ROW('Sanitation Data'!G70)))</f>
        <v/>
      </c>
      <c r="DC76" s="367" t="str">
        <f ca="1">+IF(OFFSET('Sanitation Data'!$G$31,0,10*ROW('Sanitation Data'!G70))="","",OFFSET('Sanitation Data'!$G$31,0,10*ROW('Sanitation Data'!G70)))</f>
        <v/>
      </c>
      <c r="DD76" s="367" t="str">
        <f ca="1">+IF(OFFSET('Sanitation Data'!$G$32,0,10*ROW('Sanitation Data'!G70))="","",OFFSET('Sanitation Data'!$G$32,0,10*ROW('Sanitation Data'!G70)))</f>
        <v/>
      </c>
      <c r="DE76" s="367" t="str">
        <f ca="1">+IF(OFFSET('Sanitation Data'!$H$28,0,10*ROW('Sanitation Data'!H70))="","",OFFSET('Sanitation Data'!$H$28,0,10*ROW('Sanitation Data'!H70)))</f>
        <v/>
      </c>
      <c r="DF76" s="367" t="str">
        <f ca="1">+IF(OFFSET('Sanitation Data'!$H$29,0,10*ROW('Sanitation Data'!H70))="","",OFFSET('Sanitation Data'!$H$29,0,10*ROW('Sanitation Data'!H70)))</f>
        <v/>
      </c>
      <c r="DG76" s="367" t="str">
        <f ca="1">+IF(OFFSET('Sanitation Data'!$H$30,0,10*ROW('Sanitation Data'!H70))="","",OFFSET('Sanitation Data'!$H$30,0,10*ROW('Sanitation Data'!H70)))</f>
        <v/>
      </c>
      <c r="DH76" s="367" t="str">
        <f ca="1">+IF(OFFSET('Sanitation Data'!$H$31,0,10*ROW('Sanitation Data'!H70))="","",OFFSET('Sanitation Data'!$H$31,0,10*ROW('Sanitation Data'!H70)))</f>
        <v/>
      </c>
      <c r="DI76" s="367" t="str">
        <f ca="1">+IF(OFFSET('Sanitation Data'!$H$32,0,10*ROW('Sanitation Data'!H70))="","",OFFSET('Sanitation Data'!$H$32,0,10*ROW('Sanitation Data'!H70)))</f>
        <v/>
      </c>
      <c r="DJ76" s="367" t="str">
        <f ca="1">+IF(OFFSET('Sanitation Data'!$I$28,0,10*ROW('Sanitation Data'!I70))="","",OFFSET('Sanitation Data'!$I$28,0,10*ROW('Sanitation Data'!I70)))</f>
        <v/>
      </c>
      <c r="DK76" s="367" t="str">
        <f ca="1">+IF(OFFSET('Sanitation Data'!$I$29,0,10*ROW('Sanitation Data'!I70))="","",OFFSET('Sanitation Data'!$I$29,0,10*ROW('Sanitation Data'!I70)))</f>
        <v/>
      </c>
      <c r="DL76" s="367" t="str">
        <f ca="1">+IF(OFFSET('Sanitation Data'!$I$30,0,10*ROW('Sanitation Data'!I70))="","",OFFSET('Sanitation Data'!$I$30,0,10*ROW('Sanitation Data'!I70)))</f>
        <v/>
      </c>
      <c r="DM76" s="367" t="str">
        <f ca="1">+IF(OFFSET('Sanitation Data'!$I$31,0,10*ROW('Sanitation Data'!I70))="","",OFFSET('Sanitation Data'!$I$31,0,10*ROW('Sanitation Data'!I70)))</f>
        <v/>
      </c>
      <c r="DN76" s="367" t="str">
        <f ca="1">+IF(OFFSET('Sanitation Data'!$I$32,0,10*ROW('Sanitation Data'!I70))="","",OFFSET('Sanitation Data'!$I$32,0,10*ROW('Sanitation Data'!I70)))</f>
        <v/>
      </c>
      <c r="DO76" s="367" t="str">
        <f ca="1">+IF(OFFSET('Hygiene Data'!$D$11,0,10*ROW('Hygiene Data'!D70))="","",OFFSET('Hygiene Data'!$D$11,0,10*ROW('Hygiene Data'!D70)))</f>
        <v/>
      </c>
      <c r="DP76" s="367" t="str">
        <f ca="1">+IF(OFFSET('Hygiene Data'!$D$12,0,10*ROW('Hygiene Data'!D70))="","",OFFSET('Hygiene Data'!$D$12,0,10*ROW('Hygiene Data'!D70)))</f>
        <v/>
      </c>
      <c r="DQ76" s="367" t="str">
        <f ca="1">+IF(OFFSET('Hygiene Data'!$D$13,0,10*ROW('Hygiene Data'!D70))="","",OFFSET('Hygiene Data'!$D$13,0,10*ROW('Hygiene Data'!D70)))</f>
        <v/>
      </c>
      <c r="DR76" s="367" t="str">
        <f ca="1">+IF(OFFSET('Hygiene Data'!$E$11,0,10*ROW('Hygiene Data'!E70))="","",OFFSET('Hygiene Data'!$E$11,0,10*ROW('Hygiene Data'!E70)))</f>
        <v/>
      </c>
      <c r="DS76" s="367" t="str">
        <f ca="1">+IF(OFFSET('Hygiene Data'!$E$12,0,10*ROW('Hygiene Data'!E70))="","",OFFSET('Hygiene Data'!$E$12,0,10*ROW('Hygiene Data'!E70)))</f>
        <v/>
      </c>
      <c r="DT76" s="367" t="str">
        <f ca="1">+IF(OFFSET('Hygiene Data'!$E$13,0,10*ROW('Hygiene Data'!E70))="","",OFFSET('Hygiene Data'!$E$13,0,10*ROW('Hygiene Data'!E70)))</f>
        <v/>
      </c>
      <c r="DU76" s="367" t="str">
        <f ca="1">+IF(OFFSET('Hygiene Data'!$F$11,0,10*ROW('Hygiene Data'!F70))="","",OFFSET('Hygiene Data'!$F$11,0,10*ROW('Hygiene Data'!F70)))</f>
        <v/>
      </c>
      <c r="DV76" s="367" t="str">
        <f ca="1">+IF(OFFSET('Hygiene Data'!$F$12,0,10*ROW('Hygiene Data'!F70))="","",OFFSET('Hygiene Data'!$F$12,0,10*ROW('Hygiene Data'!F70)))</f>
        <v/>
      </c>
      <c r="DW76" s="367" t="str">
        <f ca="1">+IF(OFFSET('Hygiene Data'!$F$13,0,10*ROW('Hygiene Data'!F70))="","",OFFSET('Hygiene Data'!$F$13,0,10*ROW('Hygiene Data'!F70)))</f>
        <v/>
      </c>
      <c r="DX76" s="367" t="str">
        <f ca="1">+IF(OFFSET('Hygiene Data'!$G$11,0,10*ROW('Hygiene Data'!G70))="","",OFFSET('Hygiene Data'!$G$11,0,10*ROW('Hygiene Data'!G70)))</f>
        <v/>
      </c>
      <c r="DY76" s="367" t="str">
        <f ca="1">+IF(OFFSET('Hygiene Data'!$G$12,0,10*ROW('Hygiene Data'!G70))="","",OFFSET('Hygiene Data'!$G$12,0,10*ROW('Hygiene Data'!G70)))</f>
        <v/>
      </c>
      <c r="DZ76" s="367" t="str">
        <f ca="1">+IF(OFFSET('Hygiene Data'!$G$13,0,10*ROW('Hygiene Data'!G70))="","",OFFSET('Hygiene Data'!$G$13,0,10*ROW('Hygiene Data'!G70)))</f>
        <v/>
      </c>
      <c r="EA76" s="367" t="str">
        <f ca="1">+IF(OFFSET('Hygiene Data'!$H$11,0,10*ROW('Hygiene Data'!H70))="","",OFFSET('Hygiene Data'!$H$11,0,10*ROW('Hygiene Data'!H70)))</f>
        <v/>
      </c>
      <c r="EB76" s="367" t="str">
        <f ca="1">+IF(OFFSET('Hygiene Data'!$H$12,0,10*ROW('Hygiene Data'!H70))="","",OFFSET('Hygiene Data'!$H$12,0,10*ROW('Hygiene Data'!H70)))</f>
        <v/>
      </c>
      <c r="EC76" s="367" t="str">
        <f ca="1">+IF(OFFSET('Hygiene Data'!$H$13,0,10*ROW('Hygiene Data'!H70))="","",OFFSET('Hygiene Data'!$H$13,0,10*ROW('Hygiene Data'!H70)))</f>
        <v/>
      </c>
      <c r="ED76" s="367" t="str">
        <f ca="1">+IF(OFFSET('Hygiene Data'!$I$11,0,10*ROW('Hygiene Data'!I70))="","",OFFSET('Hygiene Data'!$I$11,0,10*ROW('Hygiene Data'!I70)))</f>
        <v/>
      </c>
      <c r="EE76" s="367" t="str">
        <f ca="1">+IF(OFFSET('Hygiene Data'!$I$12,0,10*ROW('Hygiene Data'!I70))="","",OFFSET('Hygiene Data'!$I$12,0,10*ROW('Hygiene Data'!I70)))</f>
        <v/>
      </c>
      <c r="EF76" s="367" t="str">
        <f ca="1">+IF(OFFSET('Hygiene Data'!$I$13,0,10*ROW('Hygiene Data'!I70))="","",OFFSET('Hygiene Data'!$I$13,0,10*ROW('Hygiene Data'!I70)))</f>
        <v/>
      </c>
    </row>
    <row r="77" spans="1:136" x14ac:dyDescent="0.25">
      <c r="A77" s="476" t="str">
        <f ca="1">+IF(OFFSET('Water Data'!$B$2,0,10*ROW('Water Data'!E71))="","",OFFSET('Water Data'!$B$2,0,10*ROW('Water Data'!E71)))</f>
        <v/>
      </c>
      <c r="B77" s="476"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3" t="str">
        <f t="shared" ca="1" si="1"/>
        <v/>
      </c>
      <c r="D77" s="504"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4"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4"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4"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4"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4"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4"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4"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4"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4"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4"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4"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4"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4"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4"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4"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4"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4"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5"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5"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5"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5"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5"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5"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5"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5"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5"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5"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5"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5"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5"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5"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5"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5"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5"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5"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5"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5"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5"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5"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5"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5"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5"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5"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5"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5"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5"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5"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6"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2"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6"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6"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6"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6"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6"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6"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6"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6"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6"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6"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6"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6"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6"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6"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6"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6"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7" t="str">
        <f ca="1">+IF(OFFSET('Water Data'!$D$27,0,10*ROW('Water Data'!D71))="","",OFFSET('Water Data'!$D$27,0,10*ROW('Water Data'!D71)))</f>
        <v/>
      </c>
      <c r="BT77" s="367" t="str">
        <f ca="1">+IF(OFFSET('Water Data'!$D$28,0,10*ROW('Water Data'!D71))="","",OFFSET('Water Data'!$D$28,0,10*ROW('Water Data'!D71)))</f>
        <v/>
      </c>
      <c r="BU77" s="367" t="str">
        <f ca="1">+IF(OFFSET('Water Data'!$D$29,0,10*ROW('Water Data'!D71))="","",OFFSET('Water Data'!$D$29,0,10*ROW('Water Data'!D71)))</f>
        <v/>
      </c>
      <c r="BV77" s="367" t="str">
        <f ca="1">+IF(OFFSET('Water Data'!$E$27,0,10*ROW('Water Data'!E71))="","",OFFSET('Water Data'!$E$27,0,10*ROW('Water Data'!E71)))</f>
        <v/>
      </c>
      <c r="BW77" s="367" t="str">
        <f ca="1">+IF(OFFSET('Water Data'!$E$28,0,10*ROW('Water Data'!E71))="","",OFFSET('Water Data'!$E$28,0,10*ROW('Water Data'!E71)))</f>
        <v/>
      </c>
      <c r="BX77" s="367" t="str">
        <f ca="1">+IF(OFFSET('Water Data'!$E$29,0,10*ROW('Water Data'!E71))="","",OFFSET('Water Data'!$E$29,0,10*ROW('Water Data'!E71)))</f>
        <v/>
      </c>
      <c r="BY77" s="367" t="str">
        <f ca="1">+IF(OFFSET('Water Data'!$F$27,0,10*ROW('Water Data'!F71))="","",OFFSET('Water Data'!$F$27,0,10*ROW('Water Data'!F71)))</f>
        <v/>
      </c>
      <c r="BZ77" s="367" t="str">
        <f ca="1">+IF(OFFSET('Water Data'!$F$28,0,10*ROW('Water Data'!F71))="","",OFFSET('Water Data'!$F$28,0,10*ROW('Water Data'!F71)))</f>
        <v/>
      </c>
      <c r="CA77" s="367" t="str">
        <f ca="1">+IF(OFFSET('Water Data'!$F$29,0,10*ROW('Water Data'!F71))="","",OFFSET('Water Data'!$F$29,0,10*ROW('Water Data'!F71)))</f>
        <v/>
      </c>
      <c r="CB77" s="367" t="str">
        <f ca="1">+IF(OFFSET('Water Data'!$G$27,0,10*ROW('Water Data'!G71))="","",OFFSET('Water Data'!$G$27,0,10*ROW('Water Data'!G71)))</f>
        <v/>
      </c>
      <c r="CC77" s="367" t="str">
        <f ca="1">+IF(OFFSET('Water Data'!$G$28,0,10*ROW('Water Data'!G71))="","",OFFSET('Water Data'!$G$28,0,10*ROW('Water Data'!G71)))</f>
        <v/>
      </c>
      <c r="CD77" s="367" t="str">
        <f ca="1">+IF(OFFSET('Water Data'!$G$29,0,10*ROW('Water Data'!G71))="","",OFFSET('Water Data'!$G$29,0,10*ROW('Water Data'!G71)))</f>
        <v/>
      </c>
      <c r="CE77" s="367" t="str">
        <f ca="1">+IF(OFFSET('Water Data'!$H$27,0,10*ROW('Water Data'!H71))="","",OFFSET('Water Data'!$H$27,0,10*ROW('Water Data'!H71)))</f>
        <v/>
      </c>
      <c r="CF77" s="367" t="str">
        <f ca="1">+IF(OFFSET('Water Data'!$H$28,0,10*ROW('Water Data'!H71))="","",OFFSET('Water Data'!$H$28,0,10*ROW('Water Data'!H71)))</f>
        <v/>
      </c>
      <c r="CG77" s="367" t="str">
        <f ca="1">+IF(OFFSET('Water Data'!$H$29,0,10*ROW('Water Data'!H71))="","",OFFSET('Water Data'!$H$29,0,10*ROW('Water Data'!H71)))</f>
        <v/>
      </c>
      <c r="CH77" s="367" t="str">
        <f ca="1">+IF(OFFSET('Water Data'!$I$27,0,10*ROW('Water Data'!I71))="","",OFFSET('Water Data'!$I$27,0,10*ROW('Water Data'!I71)))</f>
        <v/>
      </c>
      <c r="CI77" s="367" t="str">
        <f ca="1">+IF(OFFSET('Water Data'!$I$28,0,10*ROW('Water Data'!I71))="","",OFFSET('Water Data'!$I$28,0,10*ROW('Water Data'!I71)))</f>
        <v/>
      </c>
      <c r="CJ77" s="367" t="str">
        <f ca="1">+IF(OFFSET('Water Data'!$I$29,0,10*ROW('Water Data'!I71))="","",OFFSET('Water Data'!$I$29,0,10*ROW('Water Data'!I71)))</f>
        <v/>
      </c>
      <c r="CK77" s="367" t="str">
        <f ca="1">+IF(OFFSET('Sanitation Data'!$D$28,0,10*ROW('Sanitation Data'!D71))="","",OFFSET('Sanitation Data'!$D$28,0,10*ROW('Sanitation Data'!D71)))</f>
        <v/>
      </c>
      <c r="CL77" s="367" t="str">
        <f ca="1">+IF(OFFSET('Sanitation Data'!$D$29,0,10*ROW('Sanitation Data'!D71))="","",OFFSET('Sanitation Data'!$D$29,0,10*ROW('Sanitation Data'!D71)))</f>
        <v/>
      </c>
      <c r="CM77" s="367" t="str">
        <f ca="1">+IF(OFFSET('Sanitation Data'!$D$30,0,10*ROW('Sanitation Data'!D71))="","",OFFSET('Sanitation Data'!$D$30,0,10*ROW('Sanitation Data'!D71)))</f>
        <v/>
      </c>
      <c r="CN77" s="367" t="str">
        <f ca="1">+IF(OFFSET('Sanitation Data'!$D$31,0,10*ROW('Sanitation Data'!D71))="","",OFFSET('Sanitation Data'!$D$31,0,10*ROW('Sanitation Data'!D71)))</f>
        <v/>
      </c>
      <c r="CO77" s="367" t="str">
        <f ca="1">+IF(OFFSET('Sanitation Data'!$D$32,0,10*ROW('Sanitation Data'!D71))="","",OFFSET('Sanitation Data'!$D$32,0,10*ROW('Sanitation Data'!D71)))</f>
        <v/>
      </c>
      <c r="CP77" s="367" t="str">
        <f ca="1">+IF(OFFSET('Sanitation Data'!$E$28,0,10*ROW('Sanitation Data'!E71))="","",OFFSET('Sanitation Data'!$E$28,0,10*ROW('Sanitation Data'!E71)))</f>
        <v/>
      </c>
      <c r="CQ77" s="367" t="str">
        <f ca="1">+IF(OFFSET('Sanitation Data'!$E$29,0,10*ROW('Sanitation Data'!E71))="","",OFFSET('Sanitation Data'!$E$29,0,10*ROW('Sanitation Data'!E71)))</f>
        <v/>
      </c>
      <c r="CR77" s="367" t="str">
        <f ca="1">+IF(OFFSET('Sanitation Data'!$E$30,0,10*ROW('Sanitation Data'!E71))="","",OFFSET('Sanitation Data'!$E$30,0,10*ROW('Sanitation Data'!E71)))</f>
        <v/>
      </c>
      <c r="CS77" s="367" t="str">
        <f ca="1">+IF(OFFSET('Sanitation Data'!$E$31,0,10*ROW('Sanitation Data'!E71))="","",OFFSET('Sanitation Data'!$E$31,0,10*ROW('Sanitation Data'!E71)))</f>
        <v/>
      </c>
      <c r="CT77" s="367" t="str">
        <f ca="1">+IF(OFFSET('Sanitation Data'!$E$32,0,10*ROW('Sanitation Data'!E71))="","",OFFSET('Sanitation Data'!$E$32,0,10*ROW('Sanitation Data'!E71)))</f>
        <v/>
      </c>
      <c r="CU77" s="367" t="str">
        <f ca="1">+IF(OFFSET('Sanitation Data'!$F$28,0,10*ROW('Sanitation Data'!F71))="","",OFFSET('Sanitation Data'!$F$28,0,10*ROW('Sanitation Data'!F71)))</f>
        <v/>
      </c>
      <c r="CV77" s="367" t="str">
        <f ca="1">+IF(OFFSET('Sanitation Data'!$F$29,0,10*ROW('Sanitation Data'!F71))="","",OFFSET('Sanitation Data'!$F$29,0,10*ROW('Sanitation Data'!F71)))</f>
        <v/>
      </c>
      <c r="CW77" s="367" t="str">
        <f ca="1">+IF(OFFSET('Sanitation Data'!$F$30,0,10*ROW('Sanitation Data'!F71))="","",OFFSET('Sanitation Data'!$F$30,0,10*ROW('Sanitation Data'!F71)))</f>
        <v/>
      </c>
      <c r="CX77" s="367" t="str">
        <f ca="1">+IF(OFFSET('Sanitation Data'!$F$31,0,10*ROW('Sanitation Data'!F71))="","",OFFSET('Sanitation Data'!$F$31,0,10*ROW('Sanitation Data'!F71)))</f>
        <v/>
      </c>
      <c r="CY77" s="367" t="str">
        <f ca="1">+IF(OFFSET('Sanitation Data'!$F$32,0,10*ROW('Sanitation Data'!F71))="","",OFFSET('Sanitation Data'!$F$32,0,10*ROW('Sanitation Data'!F71)))</f>
        <v/>
      </c>
      <c r="CZ77" s="367" t="str">
        <f ca="1">+IF(OFFSET('Sanitation Data'!$G$28,0,10*ROW('Sanitation Data'!G71))="","",OFFSET('Sanitation Data'!$G$28,0,10*ROW('Sanitation Data'!G71)))</f>
        <v/>
      </c>
      <c r="DA77" s="367" t="str">
        <f ca="1">+IF(OFFSET('Sanitation Data'!$G$29,0,10*ROW('Sanitation Data'!G71))="","",OFFSET('Sanitation Data'!$G$29,0,10*ROW('Sanitation Data'!G71)))</f>
        <v/>
      </c>
      <c r="DB77" s="367" t="str">
        <f ca="1">+IF(OFFSET('Sanitation Data'!$G$30,0,10*ROW('Sanitation Data'!G71))="","",OFFSET('Sanitation Data'!$G$30,0,10*ROW('Sanitation Data'!G71)))</f>
        <v/>
      </c>
      <c r="DC77" s="367" t="str">
        <f ca="1">+IF(OFFSET('Sanitation Data'!$G$31,0,10*ROW('Sanitation Data'!G71))="","",OFFSET('Sanitation Data'!$G$31,0,10*ROW('Sanitation Data'!G71)))</f>
        <v/>
      </c>
      <c r="DD77" s="367" t="str">
        <f ca="1">+IF(OFFSET('Sanitation Data'!$G$32,0,10*ROW('Sanitation Data'!G71))="","",OFFSET('Sanitation Data'!$G$32,0,10*ROW('Sanitation Data'!G71)))</f>
        <v/>
      </c>
      <c r="DE77" s="367" t="str">
        <f ca="1">+IF(OFFSET('Sanitation Data'!$H$28,0,10*ROW('Sanitation Data'!H71))="","",OFFSET('Sanitation Data'!$H$28,0,10*ROW('Sanitation Data'!H71)))</f>
        <v/>
      </c>
      <c r="DF77" s="367" t="str">
        <f ca="1">+IF(OFFSET('Sanitation Data'!$H$29,0,10*ROW('Sanitation Data'!H71))="","",OFFSET('Sanitation Data'!$H$29,0,10*ROW('Sanitation Data'!H71)))</f>
        <v/>
      </c>
      <c r="DG77" s="367" t="str">
        <f ca="1">+IF(OFFSET('Sanitation Data'!$H$30,0,10*ROW('Sanitation Data'!H71))="","",OFFSET('Sanitation Data'!$H$30,0,10*ROW('Sanitation Data'!H71)))</f>
        <v/>
      </c>
      <c r="DH77" s="367" t="str">
        <f ca="1">+IF(OFFSET('Sanitation Data'!$H$31,0,10*ROW('Sanitation Data'!H71))="","",OFFSET('Sanitation Data'!$H$31,0,10*ROW('Sanitation Data'!H71)))</f>
        <v/>
      </c>
      <c r="DI77" s="367" t="str">
        <f ca="1">+IF(OFFSET('Sanitation Data'!$H$32,0,10*ROW('Sanitation Data'!H71))="","",OFFSET('Sanitation Data'!$H$32,0,10*ROW('Sanitation Data'!H71)))</f>
        <v/>
      </c>
      <c r="DJ77" s="367" t="str">
        <f ca="1">+IF(OFFSET('Sanitation Data'!$I$28,0,10*ROW('Sanitation Data'!I71))="","",OFFSET('Sanitation Data'!$I$28,0,10*ROW('Sanitation Data'!I71)))</f>
        <v/>
      </c>
      <c r="DK77" s="367" t="str">
        <f ca="1">+IF(OFFSET('Sanitation Data'!$I$29,0,10*ROW('Sanitation Data'!I71))="","",OFFSET('Sanitation Data'!$I$29,0,10*ROW('Sanitation Data'!I71)))</f>
        <v/>
      </c>
      <c r="DL77" s="367" t="str">
        <f ca="1">+IF(OFFSET('Sanitation Data'!$I$30,0,10*ROW('Sanitation Data'!I71))="","",OFFSET('Sanitation Data'!$I$30,0,10*ROW('Sanitation Data'!I71)))</f>
        <v/>
      </c>
      <c r="DM77" s="367" t="str">
        <f ca="1">+IF(OFFSET('Sanitation Data'!$I$31,0,10*ROW('Sanitation Data'!I71))="","",OFFSET('Sanitation Data'!$I$31,0,10*ROW('Sanitation Data'!I71)))</f>
        <v/>
      </c>
      <c r="DN77" s="367" t="str">
        <f ca="1">+IF(OFFSET('Sanitation Data'!$I$32,0,10*ROW('Sanitation Data'!I71))="","",OFFSET('Sanitation Data'!$I$32,0,10*ROW('Sanitation Data'!I71)))</f>
        <v/>
      </c>
      <c r="DO77" s="367" t="str">
        <f ca="1">+IF(OFFSET('Hygiene Data'!$D$11,0,10*ROW('Hygiene Data'!D71))="","",OFFSET('Hygiene Data'!$D$11,0,10*ROW('Hygiene Data'!D71)))</f>
        <v/>
      </c>
      <c r="DP77" s="367" t="str">
        <f ca="1">+IF(OFFSET('Hygiene Data'!$D$12,0,10*ROW('Hygiene Data'!D71))="","",OFFSET('Hygiene Data'!$D$12,0,10*ROW('Hygiene Data'!D71)))</f>
        <v/>
      </c>
      <c r="DQ77" s="367" t="str">
        <f ca="1">+IF(OFFSET('Hygiene Data'!$D$13,0,10*ROW('Hygiene Data'!D71))="","",OFFSET('Hygiene Data'!$D$13,0,10*ROW('Hygiene Data'!D71)))</f>
        <v/>
      </c>
      <c r="DR77" s="367" t="str">
        <f ca="1">+IF(OFFSET('Hygiene Data'!$E$11,0,10*ROW('Hygiene Data'!E71))="","",OFFSET('Hygiene Data'!$E$11,0,10*ROW('Hygiene Data'!E71)))</f>
        <v/>
      </c>
      <c r="DS77" s="367" t="str">
        <f ca="1">+IF(OFFSET('Hygiene Data'!$E$12,0,10*ROW('Hygiene Data'!E71))="","",OFFSET('Hygiene Data'!$E$12,0,10*ROW('Hygiene Data'!E71)))</f>
        <v/>
      </c>
      <c r="DT77" s="367" t="str">
        <f ca="1">+IF(OFFSET('Hygiene Data'!$E$13,0,10*ROW('Hygiene Data'!E71))="","",OFFSET('Hygiene Data'!$E$13,0,10*ROW('Hygiene Data'!E71)))</f>
        <v/>
      </c>
      <c r="DU77" s="367" t="str">
        <f ca="1">+IF(OFFSET('Hygiene Data'!$F$11,0,10*ROW('Hygiene Data'!F71))="","",OFFSET('Hygiene Data'!$F$11,0,10*ROW('Hygiene Data'!F71)))</f>
        <v/>
      </c>
      <c r="DV77" s="367" t="str">
        <f ca="1">+IF(OFFSET('Hygiene Data'!$F$12,0,10*ROW('Hygiene Data'!F71))="","",OFFSET('Hygiene Data'!$F$12,0,10*ROW('Hygiene Data'!F71)))</f>
        <v/>
      </c>
      <c r="DW77" s="367" t="str">
        <f ca="1">+IF(OFFSET('Hygiene Data'!$F$13,0,10*ROW('Hygiene Data'!F71))="","",OFFSET('Hygiene Data'!$F$13,0,10*ROW('Hygiene Data'!F71)))</f>
        <v/>
      </c>
      <c r="DX77" s="367" t="str">
        <f ca="1">+IF(OFFSET('Hygiene Data'!$G$11,0,10*ROW('Hygiene Data'!G71))="","",OFFSET('Hygiene Data'!$G$11,0,10*ROW('Hygiene Data'!G71)))</f>
        <v/>
      </c>
      <c r="DY77" s="367" t="str">
        <f ca="1">+IF(OFFSET('Hygiene Data'!$G$12,0,10*ROW('Hygiene Data'!G71))="","",OFFSET('Hygiene Data'!$G$12,0,10*ROW('Hygiene Data'!G71)))</f>
        <v/>
      </c>
      <c r="DZ77" s="367" t="str">
        <f ca="1">+IF(OFFSET('Hygiene Data'!$G$13,0,10*ROW('Hygiene Data'!G71))="","",OFFSET('Hygiene Data'!$G$13,0,10*ROW('Hygiene Data'!G71)))</f>
        <v/>
      </c>
      <c r="EA77" s="367" t="str">
        <f ca="1">+IF(OFFSET('Hygiene Data'!$H$11,0,10*ROW('Hygiene Data'!H71))="","",OFFSET('Hygiene Data'!$H$11,0,10*ROW('Hygiene Data'!H71)))</f>
        <v/>
      </c>
      <c r="EB77" s="367" t="str">
        <f ca="1">+IF(OFFSET('Hygiene Data'!$H$12,0,10*ROW('Hygiene Data'!H71))="","",OFFSET('Hygiene Data'!$H$12,0,10*ROW('Hygiene Data'!H71)))</f>
        <v/>
      </c>
      <c r="EC77" s="367" t="str">
        <f ca="1">+IF(OFFSET('Hygiene Data'!$H$13,0,10*ROW('Hygiene Data'!H71))="","",OFFSET('Hygiene Data'!$H$13,0,10*ROW('Hygiene Data'!H71)))</f>
        <v/>
      </c>
      <c r="ED77" s="367" t="str">
        <f ca="1">+IF(OFFSET('Hygiene Data'!$I$11,0,10*ROW('Hygiene Data'!I71))="","",OFFSET('Hygiene Data'!$I$11,0,10*ROW('Hygiene Data'!I71)))</f>
        <v/>
      </c>
      <c r="EE77" s="367" t="str">
        <f ca="1">+IF(OFFSET('Hygiene Data'!$I$12,0,10*ROW('Hygiene Data'!I71))="","",OFFSET('Hygiene Data'!$I$12,0,10*ROW('Hygiene Data'!I71)))</f>
        <v/>
      </c>
      <c r="EF77" s="367" t="str">
        <f ca="1">+IF(OFFSET('Hygiene Data'!$I$13,0,10*ROW('Hygiene Data'!I71))="","",OFFSET('Hygiene Data'!$I$13,0,10*ROW('Hygiene Data'!I71)))</f>
        <v/>
      </c>
    </row>
    <row r="78" spans="1:136" x14ac:dyDescent="0.25">
      <c r="A78" s="476" t="str">
        <f ca="1">+IF(OFFSET('Water Data'!$B$2,0,10*ROW('Water Data'!E72))="","",OFFSET('Water Data'!$B$2,0,10*ROW('Water Data'!E72)))</f>
        <v/>
      </c>
      <c r="B78" s="476"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3" t="str">
        <f t="shared" ca="1" si="1"/>
        <v/>
      </c>
      <c r="D78" s="504"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4"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4"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4"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4"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4"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4"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4"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4"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4"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4"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4"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4"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4"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4"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4"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4"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4"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5"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5"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5"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5"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5"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5"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5"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5"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5"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5"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5"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5"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5"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5"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5"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5"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5"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5"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5"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5"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5"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5"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5"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5"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5"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5"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5"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5"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5"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5"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6"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2"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6"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6"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6"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6"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6"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6"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6"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6"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6"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6"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6"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6"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6"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6"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6"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6"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7" t="str">
        <f ca="1">+IF(OFFSET('Water Data'!$D$27,0,10*ROW('Water Data'!D72))="","",OFFSET('Water Data'!$D$27,0,10*ROW('Water Data'!D72)))</f>
        <v/>
      </c>
      <c r="BT78" s="367" t="str">
        <f ca="1">+IF(OFFSET('Water Data'!$D$28,0,10*ROW('Water Data'!D72))="","",OFFSET('Water Data'!$D$28,0,10*ROW('Water Data'!D72)))</f>
        <v/>
      </c>
      <c r="BU78" s="367" t="str">
        <f ca="1">+IF(OFFSET('Water Data'!$D$29,0,10*ROW('Water Data'!D72))="","",OFFSET('Water Data'!$D$29,0,10*ROW('Water Data'!D72)))</f>
        <v/>
      </c>
      <c r="BV78" s="367" t="str">
        <f ca="1">+IF(OFFSET('Water Data'!$E$27,0,10*ROW('Water Data'!E72))="","",OFFSET('Water Data'!$E$27,0,10*ROW('Water Data'!E72)))</f>
        <v/>
      </c>
      <c r="BW78" s="367" t="str">
        <f ca="1">+IF(OFFSET('Water Data'!$E$28,0,10*ROW('Water Data'!E72))="","",OFFSET('Water Data'!$E$28,0,10*ROW('Water Data'!E72)))</f>
        <v/>
      </c>
      <c r="BX78" s="367" t="str">
        <f ca="1">+IF(OFFSET('Water Data'!$E$29,0,10*ROW('Water Data'!E72))="","",OFFSET('Water Data'!$E$29,0,10*ROW('Water Data'!E72)))</f>
        <v/>
      </c>
      <c r="BY78" s="367" t="str">
        <f ca="1">+IF(OFFSET('Water Data'!$F$27,0,10*ROW('Water Data'!F72))="","",OFFSET('Water Data'!$F$27,0,10*ROW('Water Data'!F72)))</f>
        <v/>
      </c>
      <c r="BZ78" s="367" t="str">
        <f ca="1">+IF(OFFSET('Water Data'!$F$28,0,10*ROW('Water Data'!F72))="","",OFFSET('Water Data'!$F$28,0,10*ROW('Water Data'!F72)))</f>
        <v/>
      </c>
      <c r="CA78" s="367" t="str">
        <f ca="1">+IF(OFFSET('Water Data'!$F$29,0,10*ROW('Water Data'!F72))="","",OFFSET('Water Data'!$F$29,0,10*ROW('Water Data'!F72)))</f>
        <v/>
      </c>
      <c r="CB78" s="367" t="str">
        <f ca="1">+IF(OFFSET('Water Data'!$G$27,0,10*ROW('Water Data'!G72))="","",OFFSET('Water Data'!$G$27,0,10*ROW('Water Data'!G72)))</f>
        <v/>
      </c>
      <c r="CC78" s="367" t="str">
        <f ca="1">+IF(OFFSET('Water Data'!$G$28,0,10*ROW('Water Data'!G72))="","",OFFSET('Water Data'!$G$28,0,10*ROW('Water Data'!G72)))</f>
        <v/>
      </c>
      <c r="CD78" s="367" t="str">
        <f ca="1">+IF(OFFSET('Water Data'!$G$29,0,10*ROW('Water Data'!G72))="","",OFFSET('Water Data'!$G$29,0,10*ROW('Water Data'!G72)))</f>
        <v/>
      </c>
      <c r="CE78" s="367" t="str">
        <f ca="1">+IF(OFFSET('Water Data'!$H$27,0,10*ROW('Water Data'!H72))="","",OFFSET('Water Data'!$H$27,0,10*ROW('Water Data'!H72)))</f>
        <v/>
      </c>
      <c r="CF78" s="367" t="str">
        <f ca="1">+IF(OFFSET('Water Data'!$H$28,0,10*ROW('Water Data'!H72))="","",OFFSET('Water Data'!$H$28,0,10*ROW('Water Data'!H72)))</f>
        <v/>
      </c>
      <c r="CG78" s="367" t="str">
        <f ca="1">+IF(OFFSET('Water Data'!$H$29,0,10*ROW('Water Data'!H72))="","",OFFSET('Water Data'!$H$29,0,10*ROW('Water Data'!H72)))</f>
        <v/>
      </c>
      <c r="CH78" s="367" t="str">
        <f ca="1">+IF(OFFSET('Water Data'!$I$27,0,10*ROW('Water Data'!I72))="","",OFFSET('Water Data'!$I$27,0,10*ROW('Water Data'!I72)))</f>
        <v/>
      </c>
      <c r="CI78" s="367" t="str">
        <f ca="1">+IF(OFFSET('Water Data'!$I$28,0,10*ROW('Water Data'!I72))="","",OFFSET('Water Data'!$I$28,0,10*ROW('Water Data'!I72)))</f>
        <v/>
      </c>
      <c r="CJ78" s="367" t="str">
        <f ca="1">+IF(OFFSET('Water Data'!$I$29,0,10*ROW('Water Data'!I72))="","",OFFSET('Water Data'!$I$29,0,10*ROW('Water Data'!I72)))</f>
        <v/>
      </c>
      <c r="CK78" s="367" t="str">
        <f ca="1">+IF(OFFSET('Sanitation Data'!$D$28,0,10*ROW('Sanitation Data'!D72))="","",OFFSET('Sanitation Data'!$D$28,0,10*ROW('Sanitation Data'!D72)))</f>
        <v/>
      </c>
      <c r="CL78" s="367" t="str">
        <f ca="1">+IF(OFFSET('Sanitation Data'!$D$29,0,10*ROW('Sanitation Data'!D72))="","",OFFSET('Sanitation Data'!$D$29,0,10*ROW('Sanitation Data'!D72)))</f>
        <v/>
      </c>
      <c r="CM78" s="367" t="str">
        <f ca="1">+IF(OFFSET('Sanitation Data'!$D$30,0,10*ROW('Sanitation Data'!D72))="","",OFFSET('Sanitation Data'!$D$30,0,10*ROW('Sanitation Data'!D72)))</f>
        <v/>
      </c>
      <c r="CN78" s="367" t="str">
        <f ca="1">+IF(OFFSET('Sanitation Data'!$D$31,0,10*ROW('Sanitation Data'!D72))="","",OFFSET('Sanitation Data'!$D$31,0,10*ROW('Sanitation Data'!D72)))</f>
        <v/>
      </c>
      <c r="CO78" s="367" t="str">
        <f ca="1">+IF(OFFSET('Sanitation Data'!$D$32,0,10*ROW('Sanitation Data'!D72))="","",OFFSET('Sanitation Data'!$D$32,0,10*ROW('Sanitation Data'!D72)))</f>
        <v/>
      </c>
      <c r="CP78" s="367" t="str">
        <f ca="1">+IF(OFFSET('Sanitation Data'!$E$28,0,10*ROW('Sanitation Data'!E72))="","",OFFSET('Sanitation Data'!$E$28,0,10*ROW('Sanitation Data'!E72)))</f>
        <v/>
      </c>
      <c r="CQ78" s="367" t="str">
        <f ca="1">+IF(OFFSET('Sanitation Data'!$E$29,0,10*ROW('Sanitation Data'!E72))="","",OFFSET('Sanitation Data'!$E$29,0,10*ROW('Sanitation Data'!E72)))</f>
        <v/>
      </c>
      <c r="CR78" s="367" t="str">
        <f ca="1">+IF(OFFSET('Sanitation Data'!$E$30,0,10*ROW('Sanitation Data'!E72))="","",OFFSET('Sanitation Data'!$E$30,0,10*ROW('Sanitation Data'!E72)))</f>
        <v/>
      </c>
      <c r="CS78" s="367" t="str">
        <f ca="1">+IF(OFFSET('Sanitation Data'!$E$31,0,10*ROW('Sanitation Data'!E72))="","",OFFSET('Sanitation Data'!$E$31,0,10*ROW('Sanitation Data'!E72)))</f>
        <v/>
      </c>
      <c r="CT78" s="367" t="str">
        <f ca="1">+IF(OFFSET('Sanitation Data'!$E$32,0,10*ROW('Sanitation Data'!E72))="","",OFFSET('Sanitation Data'!$E$32,0,10*ROW('Sanitation Data'!E72)))</f>
        <v/>
      </c>
      <c r="CU78" s="367" t="str">
        <f ca="1">+IF(OFFSET('Sanitation Data'!$F$28,0,10*ROW('Sanitation Data'!F72))="","",OFFSET('Sanitation Data'!$F$28,0,10*ROW('Sanitation Data'!F72)))</f>
        <v/>
      </c>
      <c r="CV78" s="367" t="str">
        <f ca="1">+IF(OFFSET('Sanitation Data'!$F$29,0,10*ROW('Sanitation Data'!F72))="","",OFFSET('Sanitation Data'!$F$29,0,10*ROW('Sanitation Data'!F72)))</f>
        <v/>
      </c>
      <c r="CW78" s="367" t="str">
        <f ca="1">+IF(OFFSET('Sanitation Data'!$F$30,0,10*ROW('Sanitation Data'!F72))="","",OFFSET('Sanitation Data'!$F$30,0,10*ROW('Sanitation Data'!F72)))</f>
        <v/>
      </c>
      <c r="CX78" s="367" t="str">
        <f ca="1">+IF(OFFSET('Sanitation Data'!$F$31,0,10*ROW('Sanitation Data'!F72))="","",OFFSET('Sanitation Data'!$F$31,0,10*ROW('Sanitation Data'!F72)))</f>
        <v/>
      </c>
      <c r="CY78" s="367" t="str">
        <f ca="1">+IF(OFFSET('Sanitation Data'!$F$32,0,10*ROW('Sanitation Data'!F72))="","",OFFSET('Sanitation Data'!$F$32,0,10*ROW('Sanitation Data'!F72)))</f>
        <v/>
      </c>
      <c r="CZ78" s="367" t="str">
        <f ca="1">+IF(OFFSET('Sanitation Data'!$G$28,0,10*ROW('Sanitation Data'!G72))="","",OFFSET('Sanitation Data'!$G$28,0,10*ROW('Sanitation Data'!G72)))</f>
        <v/>
      </c>
      <c r="DA78" s="367" t="str">
        <f ca="1">+IF(OFFSET('Sanitation Data'!$G$29,0,10*ROW('Sanitation Data'!G72))="","",OFFSET('Sanitation Data'!$G$29,0,10*ROW('Sanitation Data'!G72)))</f>
        <v/>
      </c>
      <c r="DB78" s="367" t="str">
        <f ca="1">+IF(OFFSET('Sanitation Data'!$G$30,0,10*ROW('Sanitation Data'!G72))="","",OFFSET('Sanitation Data'!$G$30,0,10*ROW('Sanitation Data'!G72)))</f>
        <v/>
      </c>
      <c r="DC78" s="367" t="str">
        <f ca="1">+IF(OFFSET('Sanitation Data'!$G$31,0,10*ROW('Sanitation Data'!G72))="","",OFFSET('Sanitation Data'!$G$31,0,10*ROW('Sanitation Data'!G72)))</f>
        <v/>
      </c>
      <c r="DD78" s="367" t="str">
        <f ca="1">+IF(OFFSET('Sanitation Data'!$G$32,0,10*ROW('Sanitation Data'!G72))="","",OFFSET('Sanitation Data'!$G$32,0,10*ROW('Sanitation Data'!G72)))</f>
        <v/>
      </c>
      <c r="DE78" s="367" t="str">
        <f ca="1">+IF(OFFSET('Sanitation Data'!$H$28,0,10*ROW('Sanitation Data'!H72))="","",OFFSET('Sanitation Data'!$H$28,0,10*ROW('Sanitation Data'!H72)))</f>
        <v/>
      </c>
      <c r="DF78" s="367" t="str">
        <f ca="1">+IF(OFFSET('Sanitation Data'!$H$29,0,10*ROW('Sanitation Data'!H72))="","",OFFSET('Sanitation Data'!$H$29,0,10*ROW('Sanitation Data'!H72)))</f>
        <v/>
      </c>
      <c r="DG78" s="367" t="str">
        <f ca="1">+IF(OFFSET('Sanitation Data'!$H$30,0,10*ROW('Sanitation Data'!H72))="","",OFFSET('Sanitation Data'!$H$30,0,10*ROW('Sanitation Data'!H72)))</f>
        <v/>
      </c>
      <c r="DH78" s="367" t="str">
        <f ca="1">+IF(OFFSET('Sanitation Data'!$H$31,0,10*ROW('Sanitation Data'!H72))="","",OFFSET('Sanitation Data'!$H$31,0,10*ROW('Sanitation Data'!H72)))</f>
        <v/>
      </c>
      <c r="DI78" s="367" t="str">
        <f ca="1">+IF(OFFSET('Sanitation Data'!$H$32,0,10*ROW('Sanitation Data'!H72))="","",OFFSET('Sanitation Data'!$H$32,0,10*ROW('Sanitation Data'!H72)))</f>
        <v/>
      </c>
      <c r="DJ78" s="367" t="str">
        <f ca="1">+IF(OFFSET('Sanitation Data'!$I$28,0,10*ROW('Sanitation Data'!I72))="","",OFFSET('Sanitation Data'!$I$28,0,10*ROW('Sanitation Data'!I72)))</f>
        <v/>
      </c>
      <c r="DK78" s="367" t="str">
        <f ca="1">+IF(OFFSET('Sanitation Data'!$I$29,0,10*ROW('Sanitation Data'!I72))="","",OFFSET('Sanitation Data'!$I$29,0,10*ROW('Sanitation Data'!I72)))</f>
        <v/>
      </c>
      <c r="DL78" s="367" t="str">
        <f ca="1">+IF(OFFSET('Sanitation Data'!$I$30,0,10*ROW('Sanitation Data'!I72))="","",OFFSET('Sanitation Data'!$I$30,0,10*ROW('Sanitation Data'!I72)))</f>
        <v/>
      </c>
      <c r="DM78" s="367" t="str">
        <f ca="1">+IF(OFFSET('Sanitation Data'!$I$31,0,10*ROW('Sanitation Data'!I72))="","",OFFSET('Sanitation Data'!$I$31,0,10*ROW('Sanitation Data'!I72)))</f>
        <v/>
      </c>
      <c r="DN78" s="367" t="str">
        <f ca="1">+IF(OFFSET('Sanitation Data'!$I$32,0,10*ROW('Sanitation Data'!I72))="","",OFFSET('Sanitation Data'!$I$32,0,10*ROW('Sanitation Data'!I72)))</f>
        <v/>
      </c>
      <c r="DO78" s="367" t="str">
        <f ca="1">+IF(OFFSET('Hygiene Data'!$D$11,0,10*ROW('Hygiene Data'!D72))="","",OFFSET('Hygiene Data'!$D$11,0,10*ROW('Hygiene Data'!D72)))</f>
        <v/>
      </c>
      <c r="DP78" s="367" t="str">
        <f ca="1">+IF(OFFSET('Hygiene Data'!$D$12,0,10*ROW('Hygiene Data'!D72))="","",OFFSET('Hygiene Data'!$D$12,0,10*ROW('Hygiene Data'!D72)))</f>
        <v/>
      </c>
      <c r="DQ78" s="367" t="str">
        <f ca="1">+IF(OFFSET('Hygiene Data'!$D$13,0,10*ROW('Hygiene Data'!D72))="","",OFFSET('Hygiene Data'!$D$13,0,10*ROW('Hygiene Data'!D72)))</f>
        <v/>
      </c>
      <c r="DR78" s="367" t="str">
        <f ca="1">+IF(OFFSET('Hygiene Data'!$E$11,0,10*ROW('Hygiene Data'!E72))="","",OFFSET('Hygiene Data'!$E$11,0,10*ROW('Hygiene Data'!E72)))</f>
        <v/>
      </c>
      <c r="DS78" s="367" t="str">
        <f ca="1">+IF(OFFSET('Hygiene Data'!$E$12,0,10*ROW('Hygiene Data'!E72))="","",OFFSET('Hygiene Data'!$E$12,0,10*ROW('Hygiene Data'!E72)))</f>
        <v/>
      </c>
      <c r="DT78" s="367" t="str">
        <f ca="1">+IF(OFFSET('Hygiene Data'!$E$13,0,10*ROW('Hygiene Data'!E72))="","",OFFSET('Hygiene Data'!$E$13,0,10*ROW('Hygiene Data'!E72)))</f>
        <v/>
      </c>
      <c r="DU78" s="367" t="str">
        <f ca="1">+IF(OFFSET('Hygiene Data'!$F$11,0,10*ROW('Hygiene Data'!F72))="","",OFFSET('Hygiene Data'!$F$11,0,10*ROW('Hygiene Data'!F72)))</f>
        <v/>
      </c>
      <c r="DV78" s="367" t="str">
        <f ca="1">+IF(OFFSET('Hygiene Data'!$F$12,0,10*ROW('Hygiene Data'!F72))="","",OFFSET('Hygiene Data'!$F$12,0,10*ROW('Hygiene Data'!F72)))</f>
        <v/>
      </c>
      <c r="DW78" s="367" t="str">
        <f ca="1">+IF(OFFSET('Hygiene Data'!$F$13,0,10*ROW('Hygiene Data'!F72))="","",OFFSET('Hygiene Data'!$F$13,0,10*ROW('Hygiene Data'!F72)))</f>
        <v/>
      </c>
      <c r="DX78" s="367" t="str">
        <f ca="1">+IF(OFFSET('Hygiene Data'!$G$11,0,10*ROW('Hygiene Data'!G72))="","",OFFSET('Hygiene Data'!$G$11,0,10*ROW('Hygiene Data'!G72)))</f>
        <v/>
      </c>
      <c r="DY78" s="367" t="str">
        <f ca="1">+IF(OFFSET('Hygiene Data'!$G$12,0,10*ROW('Hygiene Data'!G72))="","",OFFSET('Hygiene Data'!$G$12,0,10*ROW('Hygiene Data'!G72)))</f>
        <v/>
      </c>
      <c r="DZ78" s="367" t="str">
        <f ca="1">+IF(OFFSET('Hygiene Data'!$G$13,0,10*ROW('Hygiene Data'!G72))="","",OFFSET('Hygiene Data'!$G$13,0,10*ROW('Hygiene Data'!G72)))</f>
        <v/>
      </c>
      <c r="EA78" s="367" t="str">
        <f ca="1">+IF(OFFSET('Hygiene Data'!$H$11,0,10*ROW('Hygiene Data'!H72))="","",OFFSET('Hygiene Data'!$H$11,0,10*ROW('Hygiene Data'!H72)))</f>
        <v/>
      </c>
      <c r="EB78" s="367" t="str">
        <f ca="1">+IF(OFFSET('Hygiene Data'!$H$12,0,10*ROW('Hygiene Data'!H72))="","",OFFSET('Hygiene Data'!$H$12,0,10*ROW('Hygiene Data'!H72)))</f>
        <v/>
      </c>
      <c r="EC78" s="367" t="str">
        <f ca="1">+IF(OFFSET('Hygiene Data'!$H$13,0,10*ROW('Hygiene Data'!H72))="","",OFFSET('Hygiene Data'!$H$13,0,10*ROW('Hygiene Data'!H72)))</f>
        <v/>
      </c>
      <c r="ED78" s="367" t="str">
        <f ca="1">+IF(OFFSET('Hygiene Data'!$I$11,0,10*ROW('Hygiene Data'!I72))="","",OFFSET('Hygiene Data'!$I$11,0,10*ROW('Hygiene Data'!I72)))</f>
        <v/>
      </c>
      <c r="EE78" s="367" t="str">
        <f ca="1">+IF(OFFSET('Hygiene Data'!$I$12,0,10*ROW('Hygiene Data'!I72))="","",OFFSET('Hygiene Data'!$I$12,0,10*ROW('Hygiene Data'!I72)))</f>
        <v/>
      </c>
      <c r="EF78" s="367" t="str">
        <f ca="1">+IF(OFFSET('Hygiene Data'!$I$13,0,10*ROW('Hygiene Data'!I72))="","",OFFSET('Hygiene Data'!$I$13,0,10*ROW('Hygiene Data'!I72)))</f>
        <v/>
      </c>
    </row>
    <row r="79" spans="1:136" x14ac:dyDescent="0.25">
      <c r="A79" s="476" t="str">
        <f ca="1">+IF(OFFSET('Water Data'!$B$2,0,10*ROW('Water Data'!E73))="","",OFFSET('Water Data'!$B$2,0,10*ROW('Water Data'!E73)))</f>
        <v/>
      </c>
      <c r="B79" s="476"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3" t="str">
        <f t="shared" ca="1" si="1"/>
        <v/>
      </c>
      <c r="D79" s="504"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4"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4"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4"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4"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4"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4"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4"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4"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4"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4"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4"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4"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4"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4"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4"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4"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4"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5"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5"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5"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5"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5"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5"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5"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5"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5"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5"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5"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5"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5"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5"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5"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5"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5"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5"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5"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5"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5"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5"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5"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5"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5"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5"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5"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5"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5"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5"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6"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2"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6"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6"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6"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6"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6"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6"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6"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6"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6"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6"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6"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6"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6"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6"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6"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6"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7" t="str">
        <f ca="1">+IF(OFFSET('Water Data'!$D$27,0,10*ROW('Water Data'!D73))="","",OFFSET('Water Data'!$D$27,0,10*ROW('Water Data'!D73)))</f>
        <v/>
      </c>
      <c r="BT79" s="367" t="str">
        <f ca="1">+IF(OFFSET('Water Data'!$D$28,0,10*ROW('Water Data'!D73))="","",OFFSET('Water Data'!$D$28,0,10*ROW('Water Data'!D73)))</f>
        <v/>
      </c>
      <c r="BU79" s="367" t="str">
        <f ca="1">+IF(OFFSET('Water Data'!$D$29,0,10*ROW('Water Data'!D73))="","",OFFSET('Water Data'!$D$29,0,10*ROW('Water Data'!D73)))</f>
        <v/>
      </c>
      <c r="BV79" s="367" t="str">
        <f ca="1">+IF(OFFSET('Water Data'!$E$27,0,10*ROW('Water Data'!E73))="","",OFFSET('Water Data'!$E$27,0,10*ROW('Water Data'!E73)))</f>
        <v/>
      </c>
      <c r="BW79" s="367" t="str">
        <f ca="1">+IF(OFFSET('Water Data'!$E$28,0,10*ROW('Water Data'!E73))="","",OFFSET('Water Data'!$E$28,0,10*ROW('Water Data'!E73)))</f>
        <v/>
      </c>
      <c r="BX79" s="367" t="str">
        <f ca="1">+IF(OFFSET('Water Data'!$E$29,0,10*ROW('Water Data'!E73))="","",OFFSET('Water Data'!$E$29,0,10*ROW('Water Data'!E73)))</f>
        <v/>
      </c>
      <c r="BY79" s="367" t="str">
        <f ca="1">+IF(OFFSET('Water Data'!$F$27,0,10*ROW('Water Data'!F73))="","",OFFSET('Water Data'!$F$27,0,10*ROW('Water Data'!F73)))</f>
        <v/>
      </c>
      <c r="BZ79" s="367" t="str">
        <f ca="1">+IF(OFFSET('Water Data'!$F$28,0,10*ROW('Water Data'!F73))="","",OFFSET('Water Data'!$F$28,0,10*ROW('Water Data'!F73)))</f>
        <v/>
      </c>
      <c r="CA79" s="367" t="str">
        <f ca="1">+IF(OFFSET('Water Data'!$F$29,0,10*ROW('Water Data'!F73))="","",OFFSET('Water Data'!$F$29,0,10*ROW('Water Data'!F73)))</f>
        <v/>
      </c>
      <c r="CB79" s="367" t="str">
        <f ca="1">+IF(OFFSET('Water Data'!$G$27,0,10*ROW('Water Data'!G73))="","",OFFSET('Water Data'!$G$27,0,10*ROW('Water Data'!G73)))</f>
        <v/>
      </c>
      <c r="CC79" s="367" t="str">
        <f ca="1">+IF(OFFSET('Water Data'!$G$28,0,10*ROW('Water Data'!G73))="","",OFFSET('Water Data'!$G$28,0,10*ROW('Water Data'!G73)))</f>
        <v/>
      </c>
      <c r="CD79" s="367" t="str">
        <f ca="1">+IF(OFFSET('Water Data'!$G$29,0,10*ROW('Water Data'!G73))="","",OFFSET('Water Data'!$G$29,0,10*ROW('Water Data'!G73)))</f>
        <v/>
      </c>
      <c r="CE79" s="367" t="str">
        <f ca="1">+IF(OFFSET('Water Data'!$H$27,0,10*ROW('Water Data'!H73))="","",OFFSET('Water Data'!$H$27,0,10*ROW('Water Data'!H73)))</f>
        <v/>
      </c>
      <c r="CF79" s="367" t="str">
        <f ca="1">+IF(OFFSET('Water Data'!$H$28,0,10*ROW('Water Data'!H73))="","",OFFSET('Water Data'!$H$28,0,10*ROW('Water Data'!H73)))</f>
        <v/>
      </c>
      <c r="CG79" s="367" t="str">
        <f ca="1">+IF(OFFSET('Water Data'!$H$29,0,10*ROW('Water Data'!H73))="","",OFFSET('Water Data'!$H$29,0,10*ROW('Water Data'!H73)))</f>
        <v/>
      </c>
      <c r="CH79" s="367" t="str">
        <f ca="1">+IF(OFFSET('Water Data'!$I$27,0,10*ROW('Water Data'!I73))="","",OFFSET('Water Data'!$I$27,0,10*ROW('Water Data'!I73)))</f>
        <v/>
      </c>
      <c r="CI79" s="367" t="str">
        <f ca="1">+IF(OFFSET('Water Data'!$I$28,0,10*ROW('Water Data'!I73))="","",OFFSET('Water Data'!$I$28,0,10*ROW('Water Data'!I73)))</f>
        <v/>
      </c>
      <c r="CJ79" s="367" t="str">
        <f ca="1">+IF(OFFSET('Water Data'!$I$29,0,10*ROW('Water Data'!I73))="","",OFFSET('Water Data'!$I$29,0,10*ROW('Water Data'!I73)))</f>
        <v/>
      </c>
      <c r="CK79" s="367" t="str">
        <f ca="1">+IF(OFFSET('Sanitation Data'!$D$28,0,10*ROW('Sanitation Data'!D73))="","",OFFSET('Sanitation Data'!$D$28,0,10*ROW('Sanitation Data'!D73)))</f>
        <v/>
      </c>
      <c r="CL79" s="367" t="str">
        <f ca="1">+IF(OFFSET('Sanitation Data'!$D$29,0,10*ROW('Sanitation Data'!D73))="","",OFFSET('Sanitation Data'!$D$29,0,10*ROW('Sanitation Data'!D73)))</f>
        <v/>
      </c>
      <c r="CM79" s="367" t="str">
        <f ca="1">+IF(OFFSET('Sanitation Data'!$D$30,0,10*ROW('Sanitation Data'!D73))="","",OFFSET('Sanitation Data'!$D$30,0,10*ROW('Sanitation Data'!D73)))</f>
        <v/>
      </c>
      <c r="CN79" s="367" t="str">
        <f ca="1">+IF(OFFSET('Sanitation Data'!$D$31,0,10*ROW('Sanitation Data'!D73))="","",OFFSET('Sanitation Data'!$D$31,0,10*ROW('Sanitation Data'!D73)))</f>
        <v/>
      </c>
      <c r="CO79" s="367" t="str">
        <f ca="1">+IF(OFFSET('Sanitation Data'!$D$32,0,10*ROW('Sanitation Data'!D73))="","",OFFSET('Sanitation Data'!$D$32,0,10*ROW('Sanitation Data'!D73)))</f>
        <v/>
      </c>
      <c r="CP79" s="367" t="str">
        <f ca="1">+IF(OFFSET('Sanitation Data'!$E$28,0,10*ROW('Sanitation Data'!E73))="","",OFFSET('Sanitation Data'!$E$28,0,10*ROW('Sanitation Data'!E73)))</f>
        <v/>
      </c>
      <c r="CQ79" s="367" t="str">
        <f ca="1">+IF(OFFSET('Sanitation Data'!$E$29,0,10*ROW('Sanitation Data'!E73))="","",OFFSET('Sanitation Data'!$E$29,0,10*ROW('Sanitation Data'!E73)))</f>
        <v/>
      </c>
      <c r="CR79" s="367" t="str">
        <f ca="1">+IF(OFFSET('Sanitation Data'!$E$30,0,10*ROW('Sanitation Data'!E73))="","",OFFSET('Sanitation Data'!$E$30,0,10*ROW('Sanitation Data'!E73)))</f>
        <v/>
      </c>
      <c r="CS79" s="367" t="str">
        <f ca="1">+IF(OFFSET('Sanitation Data'!$E$31,0,10*ROW('Sanitation Data'!E73))="","",OFFSET('Sanitation Data'!$E$31,0,10*ROW('Sanitation Data'!E73)))</f>
        <v/>
      </c>
      <c r="CT79" s="367" t="str">
        <f ca="1">+IF(OFFSET('Sanitation Data'!$E$32,0,10*ROW('Sanitation Data'!E73))="","",OFFSET('Sanitation Data'!$E$32,0,10*ROW('Sanitation Data'!E73)))</f>
        <v/>
      </c>
      <c r="CU79" s="367" t="str">
        <f ca="1">+IF(OFFSET('Sanitation Data'!$F$28,0,10*ROW('Sanitation Data'!F73))="","",OFFSET('Sanitation Data'!$F$28,0,10*ROW('Sanitation Data'!F73)))</f>
        <v/>
      </c>
      <c r="CV79" s="367" t="str">
        <f ca="1">+IF(OFFSET('Sanitation Data'!$F$29,0,10*ROW('Sanitation Data'!F73))="","",OFFSET('Sanitation Data'!$F$29,0,10*ROW('Sanitation Data'!F73)))</f>
        <v/>
      </c>
      <c r="CW79" s="367" t="str">
        <f ca="1">+IF(OFFSET('Sanitation Data'!$F$30,0,10*ROW('Sanitation Data'!F73))="","",OFFSET('Sanitation Data'!$F$30,0,10*ROW('Sanitation Data'!F73)))</f>
        <v/>
      </c>
      <c r="CX79" s="367" t="str">
        <f ca="1">+IF(OFFSET('Sanitation Data'!$F$31,0,10*ROW('Sanitation Data'!F73))="","",OFFSET('Sanitation Data'!$F$31,0,10*ROW('Sanitation Data'!F73)))</f>
        <v/>
      </c>
      <c r="CY79" s="367" t="str">
        <f ca="1">+IF(OFFSET('Sanitation Data'!$F$32,0,10*ROW('Sanitation Data'!F73))="","",OFFSET('Sanitation Data'!$F$32,0,10*ROW('Sanitation Data'!F73)))</f>
        <v/>
      </c>
      <c r="CZ79" s="367" t="str">
        <f ca="1">+IF(OFFSET('Sanitation Data'!$G$28,0,10*ROW('Sanitation Data'!G73))="","",OFFSET('Sanitation Data'!$G$28,0,10*ROW('Sanitation Data'!G73)))</f>
        <v/>
      </c>
      <c r="DA79" s="367" t="str">
        <f ca="1">+IF(OFFSET('Sanitation Data'!$G$29,0,10*ROW('Sanitation Data'!G73))="","",OFFSET('Sanitation Data'!$G$29,0,10*ROW('Sanitation Data'!G73)))</f>
        <v/>
      </c>
      <c r="DB79" s="367" t="str">
        <f ca="1">+IF(OFFSET('Sanitation Data'!$G$30,0,10*ROW('Sanitation Data'!G73))="","",OFFSET('Sanitation Data'!$G$30,0,10*ROW('Sanitation Data'!G73)))</f>
        <v/>
      </c>
      <c r="DC79" s="367" t="str">
        <f ca="1">+IF(OFFSET('Sanitation Data'!$G$31,0,10*ROW('Sanitation Data'!G73))="","",OFFSET('Sanitation Data'!$G$31,0,10*ROW('Sanitation Data'!G73)))</f>
        <v/>
      </c>
      <c r="DD79" s="367" t="str">
        <f ca="1">+IF(OFFSET('Sanitation Data'!$G$32,0,10*ROW('Sanitation Data'!G73))="","",OFFSET('Sanitation Data'!$G$32,0,10*ROW('Sanitation Data'!G73)))</f>
        <v/>
      </c>
      <c r="DE79" s="367" t="str">
        <f ca="1">+IF(OFFSET('Sanitation Data'!$H$28,0,10*ROW('Sanitation Data'!H73))="","",OFFSET('Sanitation Data'!$H$28,0,10*ROW('Sanitation Data'!H73)))</f>
        <v/>
      </c>
      <c r="DF79" s="367" t="str">
        <f ca="1">+IF(OFFSET('Sanitation Data'!$H$29,0,10*ROW('Sanitation Data'!H73))="","",OFFSET('Sanitation Data'!$H$29,0,10*ROW('Sanitation Data'!H73)))</f>
        <v/>
      </c>
      <c r="DG79" s="367" t="str">
        <f ca="1">+IF(OFFSET('Sanitation Data'!$H$30,0,10*ROW('Sanitation Data'!H73))="","",OFFSET('Sanitation Data'!$H$30,0,10*ROW('Sanitation Data'!H73)))</f>
        <v/>
      </c>
      <c r="DH79" s="367" t="str">
        <f ca="1">+IF(OFFSET('Sanitation Data'!$H$31,0,10*ROW('Sanitation Data'!H73))="","",OFFSET('Sanitation Data'!$H$31,0,10*ROW('Sanitation Data'!H73)))</f>
        <v/>
      </c>
      <c r="DI79" s="367" t="str">
        <f ca="1">+IF(OFFSET('Sanitation Data'!$H$32,0,10*ROW('Sanitation Data'!H73))="","",OFFSET('Sanitation Data'!$H$32,0,10*ROW('Sanitation Data'!H73)))</f>
        <v/>
      </c>
      <c r="DJ79" s="367" t="str">
        <f ca="1">+IF(OFFSET('Sanitation Data'!$I$28,0,10*ROW('Sanitation Data'!I73))="","",OFFSET('Sanitation Data'!$I$28,0,10*ROW('Sanitation Data'!I73)))</f>
        <v/>
      </c>
      <c r="DK79" s="367" t="str">
        <f ca="1">+IF(OFFSET('Sanitation Data'!$I$29,0,10*ROW('Sanitation Data'!I73))="","",OFFSET('Sanitation Data'!$I$29,0,10*ROW('Sanitation Data'!I73)))</f>
        <v/>
      </c>
      <c r="DL79" s="367" t="str">
        <f ca="1">+IF(OFFSET('Sanitation Data'!$I$30,0,10*ROW('Sanitation Data'!I73))="","",OFFSET('Sanitation Data'!$I$30,0,10*ROW('Sanitation Data'!I73)))</f>
        <v/>
      </c>
      <c r="DM79" s="367" t="str">
        <f ca="1">+IF(OFFSET('Sanitation Data'!$I$31,0,10*ROW('Sanitation Data'!I73))="","",OFFSET('Sanitation Data'!$I$31,0,10*ROW('Sanitation Data'!I73)))</f>
        <v/>
      </c>
      <c r="DN79" s="367" t="str">
        <f ca="1">+IF(OFFSET('Sanitation Data'!$I$32,0,10*ROW('Sanitation Data'!I73))="","",OFFSET('Sanitation Data'!$I$32,0,10*ROW('Sanitation Data'!I73)))</f>
        <v/>
      </c>
      <c r="DO79" s="367" t="str">
        <f ca="1">+IF(OFFSET('Hygiene Data'!$D$11,0,10*ROW('Hygiene Data'!D73))="","",OFFSET('Hygiene Data'!$D$11,0,10*ROW('Hygiene Data'!D73)))</f>
        <v/>
      </c>
      <c r="DP79" s="367" t="str">
        <f ca="1">+IF(OFFSET('Hygiene Data'!$D$12,0,10*ROW('Hygiene Data'!D73))="","",OFFSET('Hygiene Data'!$D$12,0,10*ROW('Hygiene Data'!D73)))</f>
        <v/>
      </c>
      <c r="DQ79" s="367" t="str">
        <f ca="1">+IF(OFFSET('Hygiene Data'!$D$13,0,10*ROW('Hygiene Data'!D73))="","",OFFSET('Hygiene Data'!$D$13,0,10*ROW('Hygiene Data'!D73)))</f>
        <v/>
      </c>
      <c r="DR79" s="367" t="str">
        <f ca="1">+IF(OFFSET('Hygiene Data'!$E$11,0,10*ROW('Hygiene Data'!E73))="","",OFFSET('Hygiene Data'!$E$11,0,10*ROW('Hygiene Data'!E73)))</f>
        <v/>
      </c>
      <c r="DS79" s="367" t="str">
        <f ca="1">+IF(OFFSET('Hygiene Data'!$E$12,0,10*ROW('Hygiene Data'!E73))="","",OFFSET('Hygiene Data'!$E$12,0,10*ROW('Hygiene Data'!E73)))</f>
        <v/>
      </c>
      <c r="DT79" s="367" t="str">
        <f ca="1">+IF(OFFSET('Hygiene Data'!$E$13,0,10*ROW('Hygiene Data'!E73))="","",OFFSET('Hygiene Data'!$E$13,0,10*ROW('Hygiene Data'!E73)))</f>
        <v/>
      </c>
      <c r="DU79" s="367" t="str">
        <f ca="1">+IF(OFFSET('Hygiene Data'!$F$11,0,10*ROW('Hygiene Data'!F73))="","",OFFSET('Hygiene Data'!$F$11,0,10*ROW('Hygiene Data'!F73)))</f>
        <v/>
      </c>
      <c r="DV79" s="367" t="str">
        <f ca="1">+IF(OFFSET('Hygiene Data'!$F$12,0,10*ROW('Hygiene Data'!F73))="","",OFFSET('Hygiene Data'!$F$12,0,10*ROW('Hygiene Data'!F73)))</f>
        <v/>
      </c>
      <c r="DW79" s="367" t="str">
        <f ca="1">+IF(OFFSET('Hygiene Data'!$F$13,0,10*ROW('Hygiene Data'!F73))="","",OFFSET('Hygiene Data'!$F$13,0,10*ROW('Hygiene Data'!F73)))</f>
        <v/>
      </c>
      <c r="DX79" s="367" t="str">
        <f ca="1">+IF(OFFSET('Hygiene Data'!$G$11,0,10*ROW('Hygiene Data'!G73))="","",OFFSET('Hygiene Data'!$G$11,0,10*ROW('Hygiene Data'!G73)))</f>
        <v/>
      </c>
      <c r="DY79" s="367" t="str">
        <f ca="1">+IF(OFFSET('Hygiene Data'!$G$12,0,10*ROW('Hygiene Data'!G73))="","",OFFSET('Hygiene Data'!$G$12,0,10*ROW('Hygiene Data'!G73)))</f>
        <v/>
      </c>
      <c r="DZ79" s="367" t="str">
        <f ca="1">+IF(OFFSET('Hygiene Data'!$G$13,0,10*ROW('Hygiene Data'!G73))="","",OFFSET('Hygiene Data'!$G$13,0,10*ROW('Hygiene Data'!G73)))</f>
        <v/>
      </c>
      <c r="EA79" s="367" t="str">
        <f ca="1">+IF(OFFSET('Hygiene Data'!$H$11,0,10*ROW('Hygiene Data'!H73))="","",OFFSET('Hygiene Data'!$H$11,0,10*ROW('Hygiene Data'!H73)))</f>
        <v/>
      </c>
      <c r="EB79" s="367" t="str">
        <f ca="1">+IF(OFFSET('Hygiene Data'!$H$12,0,10*ROW('Hygiene Data'!H73))="","",OFFSET('Hygiene Data'!$H$12,0,10*ROW('Hygiene Data'!H73)))</f>
        <v/>
      </c>
      <c r="EC79" s="367" t="str">
        <f ca="1">+IF(OFFSET('Hygiene Data'!$H$13,0,10*ROW('Hygiene Data'!H73))="","",OFFSET('Hygiene Data'!$H$13,0,10*ROW('Hygiene Data'!H73)))</f>
        <v/>
      </c>
      <c r="ED79" s="367" t="str">
        <f ca="1">+IF(OFFSET('Hygiene Data'!$I$11,0,10*ROW('Hygiene Data'!I73))="","",OFFSET('Hygiene Data'!$I$11,0,10*ROW('Hygiene Data'!I73)))</f>
        <v/>
      </c>
      <c r="EE79" s="367" t="str">
        <f ca="1">+IF(OFFSET('Hygiene Data'!$I$12,0,10*ROW('Hygiene Data'!I73))="","",OFFSET('Hygiene Data'!$I$12,0,10*ROW('Hygiene Data'!I73)))</f>
        <v/>
      </c>
      <c r="EF79" s="367" t="str">
        <f ca="1">+IF(OFFSET('Hygiene Data'!$I$13,0,10*ROW('Hygiene Data'!I73))="","",OFFSET('Hygiene Data'!$I$13,0,10*ROW('Hygiene Data'!I73)))</f>
        <v/>
      </c>
    </row>
    <row r="80" spans="1:136" x14ac:dyDescent="0.25">
      <c r="A80" s="476" t="str">
        <f ca="1">+IF(OFFSET('Water Data'!$B$2,0,10*ROW('Water Data'!E74))="","",OFFSET('Water Data'!$B$2,0,10*ROW('Water Data'!E74)))</f>
        <v/>
      </c>
      <c r="B80" s="476"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3" t="str">
        <f t="shared" ca="1" si="1"/>
        <v/>
      </c>
      <c r="D80" s="504"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4"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4"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4"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4"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4"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4"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4"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4"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4"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4"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4"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4"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4"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4"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4"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4"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4"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5"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5"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5"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5"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5"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5"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5"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5"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5"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5"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5"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5"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5"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5"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5"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5"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5"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5"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5"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5"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5"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5"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5"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5"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5"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5"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5"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5"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5"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5"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6"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2"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6"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6"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6"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6"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6"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6"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6"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6"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6"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6"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6"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6"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6"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6"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6"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6"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7" t="str">
        <f ca="1">+IF(OFFSET('Water Data'!$D$27,0,10*ROW('Water Data'!D74))="","",OFFSET('Water Data'!$D$27,0,10*ROW('Water Data'!D74)))</f>
        <v/>
      </c>
      <c r="BT80" s="367" t="str">
        <f ca="1">+IF(OFFSET('Water Data'!$D$28,0,10*ROW('Water Data'!D74))="","",OFFSET('Water Data'!$D$28,0,10*ROW('Water Data'!D74)))</f>
        <v/>
      </c>
      <c r="BU80" s="367" t="str">
        <f ca="1">+IF(OFFSET('Water Data'!$D$29,0,10*ROW('Water Data'!D74))="","",OFFSET('Water Data'!$D$29,0,10*ROW('Water Data'!D74)))</f>
        <v/>
      </c>
      <c r="BV80" s="367" t="str">
        <f ca="1">+IF(OFFSET('Water Data'!$E$27,0,10*ROW('Water Data'!E74))="","",OFFSET('Water Data'!$E$27,0,10*ROW('Water Data'!E74)))</f>
        <v/>
      </c>
      <c r="BW80" s="367" t="str">
        <f ca="1">+IF(OFFSET('Water Data'!$E$28,0,10*ROW('Water Data'!E74))="","",OFFSET('Water Data'!$E$28,0,10*ROW('Water Data'!E74)))</f>
        <v/>
      </c>
      <c r="BX80" s="367" t="str">
        <f ca="1">+IF(OFFSET('Water Data'!$E$29,0,10*ROW('Water Data'!E74))="","",OFFSET('Water Data'!$E$29,0,10*ROW('Water Data'!E74)))</f>
        <v/>
      </c>
      <c r="BY80" s="367" t="str">
        <f ca="1">+IF(OFFSET('Water Data'!$F$27,0,10*ROW('Water Data'!F74))="","",OFFSET('Water Data'!$F$27,0,10*ROW('Water Data'!F74)))</f>
        <v/>
      </c>
      <c r="BZ80" s="367" t="str">
        <f ca="1">+IF(OFFSET('Water Data'!$F$28,0,10*ROW('Water Data'!F74))="","",OFFSET('Water Data'!$F$28,0,10*ROW('Water Data'!F74)))</f>
        <v/>
      </c>
      <c r="CA80" s="367" t="str">
        <f ca="1">+IF(OFFSET('Water Data'!$F$29,0,10*ROW('Water Data'!F74))="","",OFFSET('Water Data'!$F$29,0,10*ROW('Water Data'!F74)))</f>
        <v/>
      </c>
      <c r="CB80" s="367" t="str">
        <f ca="1">+IF(OFFSET('Water Data'!$G$27,0,10*ROW('Water Data'!G74))="","",OFFSET('Water Data'!$G$27,0,10*ROW('Water Data'!G74)))</f>
        <v/>
      </c>
      <c r="CC80" s="367" t="str">
        <f ca="1">+IF(OFFSET('Water Data'!$G$28,0,10*ROW('Water Data'!G74))="","",OFFSET('Water Data'!$G$28,0,10*ROW('Water Data'!G74)))</f>
        <v/>
      </c>
      <c r="CD80" s="367" t="str">
        <f ca="1">+IF(OFFSET('Water Data'!$G$29,0,10*ROW('Water Data'!G74))="","",OFFSET('Water Data'!$G$29,0,10*ROW('Water Data'!G74)))</f>
        <v/>
      </c>
      <c r="CE80" s="367" t="str">
        <f ca="1">+IF(OFFSET('Water Data'!$H$27,0,10*ROW('Water Data'!H74))="","",OFFSET('Water Data'!$H$27,0,10*ROW('Water Data'!H74)))</f>
        <v/>
      </c>
      <c r="CF80" s="367" t="str">
        <f ca="1">+IF(OFFSET('Water Data'!$H$28,0,10*ROW('Water Data'!H74))="","",OFFSET('Water Data'!$H$28,0,10*ROW('Water Data'!H74)))</f>
        <v/>
      </c>
      <c r="CG80" s="367" t="str">
        <f ca="1">+IF(OFFSET('Water Data'!$H$29,0,10*ROW('Water Data'!H74))="","",OFFSET('Water Data'!$H$29,0,10*ROW('Water Data'!H74)))</f>
        <v/>
      </c>
      <c r="CH80" s="367" t="str">
        <f ca="1">+IF(OFFSET('Water Data'!$I$27,0,10*ROW('Water Data'!I74))="","",OFFSET('Water Data'!$I$27,0,10*ROW('Water Data'!I74)))</f>
        <v/>
      </c>
      <c r="CI80" s="367" t="str">
        <f ca="1">+IF(OFFSET('Water Data'!$I$28,0,10*ROW('Water Data'!I74))="","",OFFSET('Water Data'!$I$28,0,10*ROW('Water Data'!I74)))</f>
        <v/>
      </c>
      <c r="CJ80" s="367" t="str">
        <f ca="1">+IF(OFFSET('Water Data'!$I$29,0,10*ROW('Water Data'!I74))="","",OFFSET('Water Data'!$I$29,0,10*ROW('Water Data'!I74)))</f>
        <v/>
      </c>
      <c r="CK80" s="367" t="str">
        <f ca="1">+IF(OFFSET('Sanitation Data'!$D$28,0,10*ROW('Sanitation Data'!D74))="","",OFFSET('Sanitation Data'!$D$28,0,10*ROW('Sanitation Data'!D74)))</f>
        <v/>
      </c>
      <c r="CL80" s="367" t="str">
        <f ca="1">+IF(OFFSET('Sanitation Data'!$D$29,0,10*ROW('Sanitation Data'!D74))="","",OFFSET('Sanitation Data'!$D$29,0,10*ROW('Sanitation Data'!D74)))</f>
        <v/>
      </c>
      <c r="CM80" s="367" t="str">
        <f ca="1">+IF(OFFSET('Sanitation Data'!$D$30,0,10*ROW('Sanitation Data'!D74))="","",OFFSET('Sanitation Data'!$D$30,0,10*ROW('Sanitation Data'!D74)))</f>
        <v/>
      </c>
      <c r="CN80" s="367" t="str">
        <f ca="1">+IF(OFFSET('Sanitation Data'!$D$31,0,10*ROW('Sanitation Data'!D74))="","",OFFSET('Sanitation Data'!$D$31,0,10*ROW('Sanitation Data'!D74)))</f>
        <v/>
      </c>
      <c r="CO80" s="367" t="str">
        <f ca="1">+IF(OFFSET('Sanitation Data'!$D$32,0,10*ROW('Sanitation Data'!D74))="","",OFFSET('Sanitation Data'!$D$32,0,10*ROW('Sanitation Data'!D74)))</f>
        <v/>
      </c>
      <c r="CP80" s="367" t="str">
        <f ca="1">+IF(OFFSET('Sanitation Data'!$E$28,0,10*ROW('Sanitation Data'!E74))="","",OFFSET('Sanitation Data'!$E$28,0,10*ROW('Sanitation Data'!E74)))</f>
        <v/>
      </c>
      <c r="CQ80" s="367" t="str">
        <f ca="1">+IF(OFFSET('Sanitation Data'!$E$29,0,10*ROW('Sanitation Data'!E74))="","",OFFSET('Sanitation Data'!$E$29,0,10*ROW('Sanitation Data'!E74)))</f>
        <v/>
      </c>
      <c r="CR80" s="367" t="str">
        <f ca="1">+IF(OFFSET('Sanitation Data'!$E$30,0,10*ROW('Sanitation Data'!E74))="","",OFFSET('Sanitation Data'!$E$30,0,10*ROW('Sanitation Data'!E74)))</f>
        <v/>
      </c>
      <c r="CS80" s="367" t="str">
        <f ca="1">+IF(OFFSET('Sanitation Data'!$E$31,0,10*ROW('Sanitation Data'!E74))="","",OFFSET('Sanitation Data'!$E$31,0,10*ROW('Sanitation Data'!E74)))</f>
        <v/>
      </c>
      <c r="CT80" s="367" t="str">
        <f ca="1">+IF(OFFSET('Sanitation Data'!$E$32,0,10*ROW('Sanitation Data'!E74))="","",OFFSET('Sanitation Data'!$E$32,0,10*ROW('Sanitation Data'!E74)))</f>
        <v/>
      </c>
      <c r="CU80" s="367" t="str">
        <f ca="1">+IF(OFFSET('Sanitation Data'!$F$28,0,10*ROW('Sanitation Data'!F74))="","",OFFSET('Sanitation Data'!$F$28,0,10*ROW('Sanitation Data'!F74)))</f>
        <v/>
      </c>
      <c r="CV80" s="367" t="str">
        <f ca="1">+IF(OFFSET('Sanitation Data'!$F$29,0,10*ROW('Sanitation Data'!F74))="","",OFFSET('Sanitation Data'!$F$29,0,10*ROW('Sanitation Data'!F74)))</f>
        <v/>
      </c>
      <c r="CW80" s="367" t="str">
        <f ca="1">+IF(OFFSET('Sanitation Data'!$F$30,0,10*ROW('Sanitation Data'!F74))="","",OFFSET('Sanitation Data'!$F$30,0,10*ROW('Sanitation Data'!F74)))</f>
        <v/>
      </c>
      <c r="CX80" s="367" t="str">
        <f ca="1">+IF(OFFSET('Sanitation Data'!$F$31,0,10*ROW('Sanitation Data'!F74))="","",OFFSET('Sanitation Data'!$F$31,0,10*ROW('Sanitation Data'!F74)))</f>
        <v/>
      </c>
      <c r="CY80" s="367" t="str">
        <f ca="1">+IF(OFFSET('Sanitation Data'!$F$32,0,10*ROW('Sanitation Data'!F74))="","",OFFSET('Sanitation Data'!$F$32,0,10*ROW('Sanitation Data'!F74)))</f>
        <v/>
      </c>
      <c r="CZ80" s="367" t="str">
        <f ca="1">+IF(OFFSET('Sanitation Data'!$G$28,0,10*ROW('Sanitation Data'!G74))="","",OFFSET('Sanitation Data'!$G$28,0,10*ROW('Sanitation Data'!G74)))</f>
        <v/>
      </c>
      <c r="DA80" s="367" t="str">
        <f ca="1">+IF(OFFSET('Sanitation Data'!$G$29,0,10*ROW('Sanitation Data'!G74))="","",OFFSET('Sanitation Data'!$G$29,0,10*ROW('Sanitation Data'!G74)))</f>
        <v/>
      </c>
      <c r="DB80" s="367" t="str">
        <f ca="1">+IF(OFFSET('Sanitation Data'!$G$30,0,10*ROW('Sanitation Data'!G74))="","",OFFSET('Sanitation Data'!$G$30,0,10*ROW('Sanitation Data'!G74)))</f>
        <v/>
      </c>
      <c r="DC80" s="367" t="str">
        <f ca="1">+IF(OFFSET('Sanitation Data'!$G$31,0,10*ROW('Sanitation Data'!G74))="","",OFFSET('Sanitation Data'!$G$31,0,10*ROW('Sanitation Data'!G74)))</f>
        <v/>
      </c>
      <c r="DD80" s="367" t="str">
        <f ca="1">+IF(OFFSET('Sanitation Data'!$G$32,0,10*ROW('Sanitation Data'!G74))="","",OFFSET('Sanitation Data'!$G$32,0,10*ROW('Sanitation Data'!G74)))</f>
        <v/>
      </c>
      <c r="DE80" s="367" t="str">
        <f ca="1">+IF(OFFSET('Sanitation Data'!$H$28,0,10*ROW('Sanitation Data'!H74))="","",OFFSET('Sanitation Data'!$H$28,0,10*ROW('Sanitation Data'!H74)))</f>
        <v/>
      </c>
      <c r="DF80" s="367" t="str">
        <f ca="1">+IF(OFFSET('Sanitation Data'!$H$29,0,10*ROW('Sanitation Data'!H74))="","",OFFSET('Sanitation Data'!$H$29,0,10*ROW('Sanitation Data'!H74)))</f>
        <v/>
      </c>
      <c r="DG80" s="367" t="str">
        <f ca="1">+IF(OFFSET('Sanitation Data'!$H$30,0,10*ROW('Sanitation Data'!H74))="","",OFFSET('Sanitation Data'!$H$30,0,10*ROW('Sanitation Data'!H74)))</f>
        <v/>
      </c>
      <c r="DH80" s="367" t="str">
        <f ca="1">+IF(OFFSET('Sanitation Data'!$H$31,0,10*ROW('Sanitation Data'!H74))="","",OFFSET('Sanitation Data'!$H$31,0,10*ROW('Sanitation Data'!H74)))</f>
        <v/>
      </c>
      <c r="DI80" s="367" t="str">
        <f ca="1">+IF(OFFSET('Sanitation Data'!$H$32,0,10*ROW('Sanitation Data'!H74))="","",OFFSET('Sanitation Data'!$H$32,0,10*ROW('Sanitation Data'!H74)))</f>
        <v/>
      </c>
      <c r="DJ80" s="367" t="str">
        <f ca="1">+IF(OFFSET('Sanitation Data'!$I$28,0,10*ROW('Sanitation Data'!I74))="","",OFFSET('Sanitation Data'!$I$28,0,10*ROW('Sanitation Data'!I74)))</f>
        <v/>
      </c>
      <c r="DK80" s="367" t="str">
        <f ca="1">+IF(OFFSET('Sanitation Data'!$I$29,0,10*ROW('Sanitation Data'!I74))="","",OFFSET('Sanitation Data'!$I$29,0,10*ROW('Sanitation Data'!I74)))</f>
        <v/>
      </c>
      <c r="DL80" s="367" t="str">
        <f ca="1">+IF(OFFSET('Sanitation Data'!$I$30,0,10*ROW('Sanitation Data'!I74))="","",OFFSET('Sanitation Data'!$I$30,0,10*ROW('Sanitation Data'!I74)))</f>
        <v/>
      </c>
      <c r="DM80" s="367" t="str">
        <f ca="1">+IF(OFFSET('Sanitation Data'!$I$31,0,10*ROW('Sanitation Data'!I74))="","",OFFSET('Sanitation Data'!$I$31,0,10*ROW('Sanitation Data'!I74)))</f>
        <v/>
      </c>
      <c r="DN80" s="367" t="str">
        <f ca="1">+IF(OFFSET('Sanitation Data'!$I$32,0,10*ROW('Sanitation Data'!I74))="","",OFFSET('Sanitation Data'!$I$32,0,10*ROW('Sanitation Data'!I74)))</f>
        <v/>
      </c>
      <c r="DO80" s="367" t="str">
        <f ca="1">+IF(OFFSET('Hygiene Data'!$D$11,0,10*ROW('Hygiene Data'!D74))="","",OFFSET('Hygiene Data'!$D$11,0,10*ROW('Hygiene Data'!D74)))</f>
        <v/>
      </c>
      <c r="DP80" s="367" t="str">
        <f ca="1">+IF(OFFSET('Hygiene Data'!$D$12,0,10*ROW('Hygiene Data'!D74))="","",OFFSET('Hygiene Data'!$D$12,0,10*ROW('Hygiene Data'!D74)))</f>
        <v/>
      </c>
      <c r="DQ80" s="367" t="str">
        <f ca="1">+IF(OFFSET('Hygiene Data'!$D$13,0,10*ROW('Hygiene Data'!D74))="","",OFFSET('Hygiene Data'!$D$13,0,10*ROW('Hygiene Data'!D74)))</f>
        <v/>
      </c>
      <c r="DR80" s="367" t="str">
        <f ca="1">+IF(OFFSET('Hygiene Data'!$E$11,0,10*ROW('Hygiene Data'!E74))="","",OFFSET('Hygiene Data'!$E$11,0,10*ROW('Hygiene Data'!E74)))</f>
        <v/>
      </c>
      <c r="DS80" s="367" t="str">
        <f ca="1">+IF(OFFSET('Hygiene Data'!$E$12,0,10*ROW('Hygiene Data'!E74))="","",OFFSET('Hygiene Data'!$E$12,0,10*ROW('Hygiene Data'!E74)))</f>
        <v/>
      </c>
      <c r="DT80" s="367" t="str">
        <f ca="1">+IF(OFFSET('Hygiene Data'!$E$13,0,10*ROW('Hygiene Data'!E74))="","",OFFSET('Hygiene Data'!$E$13,0,10*ROW('Hygiene Data'!E74)))</f>
        <v/>
      </c>
      <c r="DU80" s="367" t="str">
        <f ca="1">+IF(OFFSET('Hygiene Data'!$F$11,0,10*ROW('Hygiene Data'!F74))="","",OFFSET('Hygiene Data'!$F$11,0,10*ROW('Hygiene Data'!F74)))</f>
        <v/>
      </c>
      <c r="DV80" s="367" t="str">
        <f ca="1">+IF(OFFSET('Hygiene Data'!$F$12,0,10*ROW('Hygiene Data'!F74))="","",OFFSET('Hygiene Data'!$F$12,0,10*ROW('Hygiene Data'!F74)))</f>
        <v/>
      </c>
      <c r="DW80" s="367" t="str">
        <f ca="1">+IF(OFFSET('Hygiene Data'!$F$13,0,10*ROW('Hygiene Data'!F74))="","",OFFSET('Hygiene Data'!$F$13,0,10*ROW('Hygiene Data'!F74)))</f>
        <v/>
      </c>
      <c r="DX80" s="367" t="str">
        <f ca="1">+IF(OFFSET('Hygiene Data'!$G$11,0,10*ROW('Hygiene Data'!G74))="","",OFFSET('Hygiene Data'!$G$11,0,10*ROW('Hygiene Data'!G74)))</f>
        <v/>
      </c>
      <c r="DY80" s="367" t="str">
        <f ca="1">+IF(OFFSET('Hygiene Data'!$G$12,0,10*ROW('Hygiene Data'!G74))="","",OFFSET('Hygiene Data'!$G$12,0,10*ROW('Hygiene Data'!G74)))</f>
        <v/>
      </c>
      <c r="DZ80" s="367" t="str">
        <f ca="1">+IF(OFFSET('Hygiene Data'!$G$13,0,10*ROW('Hygiene Data'!G74))="","",OFFSET('Hygiene Data'!$G$13,0,10*ROW('Hygiene Data'!G74)))</f>
        <v/>
      </c>
      <c r="EA80" s="367" t="str">
        <f ca="1">+IF(OFFSET('Hygiene Data'!$H$11,0,10*ROW('Hygiene Data'!H74))="","",OFFSET('Hygiene Data'!$H$11,0,10*ROW('Hygiene Data'!H74)))</f>
        <v/>
      </c>
      <c r="EB80" s="367" t="str">
        <f ca="1">+IF(OFFSET('Hygiene Data'!$H$12,0,10*ROW('Hygiene Data'!H74))="","",OFFSET('Hygiene Data'!$H$12,0,10*ROW('Hygiene Data'!H74)))</f>
        <v/>
      </c>
      <c r="EC80" s="367" t="str">
        <f ca="1">+IF(OFFSET('Hygiene Data'!$H$13,0,10*ROW('Hygiene Data'!H74))="","",OFFSET('Hygiene Data'!$H$13,0,10*ROW('Hygiene Data'!H74)))</f>
        <v/>
      </c>
      <c r="ED80" s="367" t="str">
        <f ca="1">+IF(OFFSET('Hygiene Data'!$I$11,0,10*ROW('Hygiene Data'!I74))="","",OFFSET('Hygiene Data'!$I$11,0,10*ROW('Hygiene Data'!I74)))</f>
        <v/>
      </c>
      <c r="EE80" s="367" t="str">
        <f ca="1">+IF(OFFSET('Hygiene Data'!$I$12,0,10*ROW('Hygiene Data'!I74))="","",OFFSET('Hygiene Data'!$I$12,0,10*ROW('Hygiene Data'!I74)))</f>
        <v/>
      </c>
      <c r="EF80" s="367" t="str">
        <f ca="1">+IF(OFFSET('Hygiene Data'!$I$13,0,10*ROW('Hygiene Data'!I74))="","",OFFSET('Hygiene Data'!$I$13,0,10*ROW('Hygiene Data'!I74)))</f>
        <v/>
      </c>
    </row>
    <row r="81" spans="1:136" x14ac:dyDescent="0.25">
      <c r="A81" s="476" t="str">
        <f ca="1">+IF(OFFSET('Water Data'!$B$2,0,10*ROW('Water Data'!E75))="","",OFFSET('Water Data'!$B$2,0,10*ROW('Water Data'!E75)))</f>
        <v/>
      </c>
      <c r="B81" s="476"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3" t="str">
        <f t="shared" ca="1" si="1"/>
        <v/>
      </c>
      <c r="D81" s="504"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4"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4"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4"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4"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4"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4"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4"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4"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4"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4"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4"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4"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4"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4"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4"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4"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4"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5"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5"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5"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5"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5"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5"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5"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5"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5"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5"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5"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5"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5"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5"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5"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5"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5"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5"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5"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5"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5"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5"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5"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5"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5"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5"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5"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5"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5"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5"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6"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2"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6"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6"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6"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6"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6"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6"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6"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6"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6"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6"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6"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6"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6"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6"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6"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6"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7" t="str">
        <f ca="1">+IF(OFFSET('Water Data'!$D$27,0,10*ROW('Water Data'!D75))="","",OFFSET('Water Data'!$D$27,0,10*ROW('Water Data'!D75)))</f>
        <v/>
      </c>
      <c r="BT81" s="367" t="str">
        <f ca="1">+IF(OFFSET('Water Data'!$D$28,0,10*ROW('Water Data'!D75))="","",OFFSET('Water Data'!$D$28,0,10*ROW('Water Data'!D75)))</f>
        <v/>
      </c>
      <c r="BU81" s="367" t="str">
        <f ca="1">+IF(OFFSET('Water Data'!$D$29,0,10*ROW('Water Data'!D75))="","",OFFSET('Water Data'!$D$29,0,10*ROW('Water Data'!D75)))</f>
        <v/>
      </c>
      <c r="BV81" s="367" t="str">
        <f ca="1">+IF(OFFSET('Water Data'!$E$27,0,10*ROW('Water Data'!E75))="","",OFFSET('Water Data'!$E$27,0,10*ROW('Water Data'!E75)))</f>
        <v/>
      </c>
      <c r="BW81" s="367" t="str">
        <f ca="1">+IF(OFFSET('Water Data'!$E$28,0,10*ROW('Water Data'!E75))="","",OFFSET('Water Data'!$E$28,0,10*ROW('Water Data'!E75)))</f>
        <v/>
      </c>
      <c r="BX81" s="367" t="str">
        <f ca="1">+IF(OFFSET('Water Data'!$E$29,0,10*ROW('Water Data'!E75))="","",OFFSET('Water Data'!$E$29,0,10*ROW('Water Data'!E75)))</f>
        <v/>
      </c>
      <c r="BY81" s="367" t="str">
        <f ca="1">+IF(OFFSET('Water Data'!$F$27,0,10*ROW('Water Data'!F75))="","",OFFSET('Water Data'!$F$27,0,10*ROW('Water Data'!F75)))</f>
        <v/>
      </c>
      <c r="BZ81" s="367" t="str">
        <f ca="1">+IF(OFFSET('Water Data'!$F$28,0,10*ROW('Water Data'!F75))="","",OFFSET('Water Data'!$F$28,0,10*ROW('Water Data'!F75)))</f>
        <v/>
      </c>
      <c r="CA81" s="367" t="str">
        <f ca="1">+IF(OFFSET('Water Data'!$F$29,0,10*ROW('Water Data'!F75))="","",OFFSET('Water Data'!$F$29,0,10*ROW('Water Data'!F75)))</f>
        <v/>
      </c>
      <c r="CB81" s="367" t="str">
        <f ca="1">+IF(OFFSET('Water Data'!$G$27,0,10*ROW('Water Data'!G75))="","",OFFSET('Water Data'!$G$27,0,10*ROW('Water Data'!G75)))</f>
        <v/>
      </c>
      <c r="CC81" s="367" t="str">
        <f ca="1">+IF(OFFSET('Water Data'!$G$28,0,10*ROW('Water Data'!G75))="","",OFFSET('Water Data'!$G$28,0,10*ROW('Water Data'!G75)))</f>
        <v/>
      </c>
      <c r="CD81" s="367" t="str">
        <f ca="1">+IF(OFFSET('Water Data'!$G$29,0,10*ROW('Water Data'!G75))="","",OFFSET('Water Data'!$G$29,0,10*ROW('Water Data'!G75)))</f>
        <v/>
      </c>
      <c r="CE81" s="367" t="str">
        <f ca="1">+IF(OFFSET('Water Data'!$H$27,0,10*ROW('Water Data'!H75))="","",OFFSET('Water Data'!$H$27,0,10*ROW('Water Data'!H75)))</f>
        <v/>
      </c>
      <c r="CF81" s="367" t="str">
        <f ca="1">+IF(OFFSET('Water Data'!$H$28,0,10*ROW('Water Data'!H75))="","",OFFSET('Water Data'!$H$28,0,10*ROW('Water Data'!H75)))</f>
        <v/>
      </c>
      <c r="CG81" s="367" t="str">
        <f ca="1">+IF(OFFSET('Water Data'!$H$29,0,10*ROW('Water Data'!H75))="","",OFFSET('Water Data'!$H$29,0,10*ROW('Water Data'!H75)))</f>
        <v/>
      </c>
      <c r="CH81" s="367" t="str">
        <f ca="1">+IF(OFFSET('Water Data'!$I$27,0,10*ROW('Water Data'!I75))="","",OFFSET('Water Data'!$I$27,0,10*ROW('Water Data'!I75)))</f>
        <v/>
      </c>
      <c r="CI81" s="367" t="str">
        <f ca="1">+IF(OFFSET('Water Data'!$I$28,0,10*ROW('Water Data'!I75))="","",OFFSET('Water Data'!$I$28,0,10*ROW('Water Data'!I75)))</f>
        <v/>
      </c>
      <c r="CJ81" s="367" t="str">
        <f ca="1">+IF(OFFSET('Water Data'!$I$29,0,10*ROW('Water Data'!I75))="","",OFFSET('Water Data'!$I$29,0,10*ROW('Water Data'!I75)))</f>
        <v/>
      </c>
      <c r="CK81" s="367" t="str">
        <f ca="1">+IF(OFFSET('Sanitation Data'!$D$28,0,10*ROW('Sanitation Data'!D75))="","",OFFSET('Sanitation Data'!$D$28,0,10*ROW('Sanitation Data'!D75)))</f>
        <v/>
      </c>
      <c r="CL81" s="367" t="str">
        <f ca="1">+IF(OFFSET('Sanitation Data'!$D$29,0,10*ROW('Sanitation Data'!D75))="","",OFFSET('Sanitation Data'!$D$29,0,10*ROW('Sanitation Data'!D75)))</f>
        <v/>
      </c>
      <c r="CM81" s="367" t="str">
        <f ca="1">+IF(OFFSET('Sanitation Data'!$D$30,0,10*ROW('Sanitation Data'!D75))="","",OFFSET('Sanitation Data'!$D$30,0,10*ROW('Sanitation Data'!D75)))</f>
        <v/>
      </c>
      <c r="CN81" s="367" t="str">
        <f ca="1">+IF(OFFSET('Sanitation Data'!$D$31,0,10*ROW('Sanitation Data'!D75))="","",OFFSET('Sanitation Data'!$D$31,0,10*ROW('Sanitation Data'!D75)))</f>
        <v/>
      </c>
      <c r="CO81" s="367" t="str">
        <f ca="1">+IF(OFFSET('Sanitation Data'!$D$32,0,10*ROW('Sanitation Data'!D75))="","",OFFSET('Sanitation Data'!$D$32,0,10*ROW('Sanitation Data'!D75)))</f>
        <v/>
      </c>
      <c r="CP81" s="367" t="str">
        <f ca="1">+IF(OFFSET('Sanitation Data'!$E$28,0,10*ROW('Sanitation Data'!E75))="","",OFFSET('Sanitation Data'!$E$28,0,10*ROW('Sanitation Data'!E75)))</f>
        <v/>
      </c>
      <c r="CQ81" s="367" t="str">
        <f ca="1">+IF(OFFSET('Sanitation Data'!$E$29,0,10*ROW('Sanitation Data'!E75))="","",OFFSET('Sanitation Data'!$E$29,0,10*ROW('Sanitation Data'!E75)))</f>
        <v/>
      </c>
      <c r="CR81" s="367" t="str">
        <f ca="1">+IF(OFFSET('Sanitation Data'!$E$30,0,10*ROW('Sanitation Data'!E75))="","",OFFSET('Sanitation Data'!$E$30,0,10*ROW('Sanitation Data'!E75)))</f>
        <v/>
      </c>
      <c r="CS81" s="367" t="str">
        <f ca="1">+IF(OFFSET('Sanitation Data'!$E$31,0,10*ROW('Sanitation Data'!E75))="","",OFFSET('Sanitation Data'!$E$31,0,10*ROW('Sanitation Data'!E75)))</f>
        <v/>
      </c>
      <c r="CT81" s="367" t="str">
        <f ca="1">+IF(OFFSET('Sanitation Data'!$E$32,0,10*ROW('Sanitation Data'!E75))="","",OFFSET('Sanitation Data'!$E$32,0,10*ROW('Sanitation Data'!E75)))</f>
        <v/>
      </c>
      <c r="CU81" s="367" t="str">
        <f ca="1">+IF(OFFSET('Sanitation Data'!$F$28,0,10*ROW('Sanitation Data'!F75))="","",OFFSET('Sanitation Data'!$F$28,0,10*ROW('Sanitation Data'!F75)))</f>
        <v/>
      </c>
      <c r="CV81" s="367" t="str">
        <f ca="1">+IF(OFFSET('Sanitation Data'!$F$29,0,10*ROW('Sanitation Data'!F75))="","",OFFSET('Sanitation Data'!$F$29,0,10*ROW('Sanitation Data'!F75)))</f>
        <v/>
      </c>
      <c r="CW81" s="367" t="str">
        <f ca="1">+IF(OFFSET('Sanitation Data'!$F$30,0,10*ROW('Sanitation Data'!F75))="","",OFFSET('Sanitation Data'!$F$30,0,10*ROW('Sanitation Data'!F75)))</f>
        <v/>
      </c>
      <c r="CX81" s="367" t="str">
        <f ca="1">+IF(OFFSET('Sanitation Data'!$F$31,0,10*ROW('Sanitation Data'!F75))="","",OFFSET('Sanitation Data'!$F$31,0,10*ROW('Sanitation Data'!F75)))</f>
        <v/>
      </c>
      <c r="CY81" s="367" t="str">
        <f ca="1">+IF(OFFSET('Sanitation Data'!$F$32,0,10*ROW('Sanitation Data'!F75))="","",OFFSET('Sanitation Data'!$F$32,0,10*ROW('Sanitation Data'!F75)))</f>
        <v/>
      </c>
      <c r="CZ81" s="367" t="str">
        <f ca="1">+IF(OFFSET('Sanitation Data'!$G$28,0,10*ROW('Sanitation Data'!G75))="","",OFFSET('Sanitation Data'!$G$28,0,10*ROW('Sanitation Data'!G75)))</f>
        <v/>
      </c>
      <c r="DA81" s="367" t="str">
        <f ca="1">+IF(OFFSET('Sanitation Data'!$G$29,0,10*ROW('Sanitation Data'!G75))="","",OFFSET('Sanitation Data'!$G$29,0,10*ROW('Sanitation Data'!G75)))</f>
        <v/>
      </c>
      <c r="DB81" s="367" t="str">
        <f ca="1">+IF(OFFSET('Sanitation Data'!$G$30,0,10*ROW('Sanitation Data'!G75))="","",OFFSET('Sanitation Data'!$G$30,0,10*ROW('Sanitation Data'!G75)))</f>
        <v/>
      </c>
      <c r="DC81" s="367" t="str">
        <f ca="1">+IF(OFFSET('Sanitation Data'!$G$31,0,10*ROW('Sanitation Data'!G75))="","",OFFSET('Sanitation Data'!$G$31,0,10*ROW('Sanitation Data'!G75)))</f>
        <v/>
      </c>
      <c r="DD81" s="367" t="str">
        <f ca="1">+IF(OFFSET('Sanitation Data'!$G$32,0,10*ROW('Sanitation Data'!G75))="","",OFFSET('Sanitation Data'!$G$32,0,10*ROW('Sanitation Data'!G75)))</f>
        <v/>
      </c>
      <c r="DE81" s="367" t="str">
        <f ca="1">+IF(OFFSET('Sanitation Data'!$H$28,0,10*ROW('Sanitation Data'!H75))="","",OFFSET('Sanitation Data'!$H$28,0,10*ROW('Sanitation Data'!H75)))</f>
        <v/>
      </c>
      <c r="DF81" s="367" t="str">
        <f ca="1">+IF(OFFSET('Sanitation Data'!$H$29,0,10*ROW('Sanitation Data'!H75))="","",OFFSET('Sanitation Data'!$H$29,0,10*ROW('Sanitation Data'!H75)))</f>
        <v/>
      </c>
      <c r="DG81" s="367" t="str">
        <f ca="1">+IF(OFFSET('Sanitation Data'!$H$30,0,10*ROW('Sanitation Data'!H75))="","",OFFSET('Sanitation Data'!$H$30,0,10*ROW('Sanitation Data'!H75)))</f>
        <v/>
      </c>
      <c r="DH81" s="367" t="str">
        <f ca="1">+IF(OFFSET('Sanitation Data'!$H$31,0,10*ROW('Sanitation Data'!H75))="","",OFFSET('Sanitation Data'!$H$31,0,10*ROW('Sanitation Data'!H75)))</f>
        <v/>
      </c>
      <c r="DI81" s="367" t="str">
        <f ca="1">+IF(OFFSET('Sanitation Data'!$H$32,0,10*ROW('Sanitation Data'!H75))="","",OFFSET('Sanitation Data'!$H$32,0,10*ROW('Sanitation Data'!H75)))</f>
        <v/>
      </c>
      <c r="DJ81" s="367" t="str">
        <f ca="1">+IF(OFFSET('Sanitation Data'!$I$28,0,10*ROW('Sanitation Data'!I75))="","",OFFSET('Sanitation Data'!$I$28,0,10*ROW('Sanitation Data'!I75)))</f>
        <v/>
      </c>
      <c r="DK81" s="367" t="str">
        <f ca="1">+IF(OFFSET('Sanitation Data'!$I$29,0,10*ROW('Sanitation Data'!I75))="","",OFFSET('Sanitation Data'!$I$29,0,10*ROW('Sanitation Data'!I75)))</f>
        <v/>
      </c>
      <c r="DL81" s="367" t="str">
        <f ca="1">+IF(OFFSET('Sanitation Data'!$I$30,0,10*ROW('Sanitation Data'!I75))="","",OFFSET('Sanitation Data'!$I$30,0,10*ROW('Sanitation Data'!I75)))</f>
        <v/>
      </c>
      <c r="DM81" s="367" t="str">
        <f ca="1">+IF(OFFSET('Sanitation Data'!$I$31,0,10*ROW('Sanitation Data'!I75))="","",OFFSET('Sanitation Data'!$I$31,0,10*ROW('Sanitation Data'!I75)))</f>
        <v/>
      </c>
      <c r="DN81" s="367" t="str">
        <f ca="1">+IF(OFFSET('Sanitation Data'!$I$32,0,10*ROW('Sanitation Data'!I75))="","",OFFSET('Sanitation Data'!$I$32,0,10*ROW('Sanitation Data'!I75)))</f>
        <v/>
      </c>
      <c r="DO81" s="367" t="str">
        <f ca="1">+IF(OFFSET('Hygiene Data'!$D$11,0,10*ROW('Hygiene Data'!D75))="","",OFFSET('Hygiene Data'!$D$11,0,10*ROW('Hygiene Data'!D75)))</f>
        <v/>
      </c>
      <c r="DP81" s="367" t="str">
        <f ca="1">+IF(OFFSET('Hygiene Data'!$D$12,0,10*ROW('Hygiene Data'!D75))="","",OFFSET('Hygiene Data'!$D$12,0,10*ROW('Hygiene Data'!D75)))</f>
        <v/>
      </c>
      <c r="DQ81" s="367" t="str">
        <f ca="1">+IF(OFFSET('Hygiene Data'!$D$13,0,10*ROW('Hygiene Data'!D75))="","",OFFSET('Hygiene Data'!$D$13,0,10*ROW('Hygiene Data'!D75)))</f>
        <v/>
      </c>
      <c r="DR81" s="367" t="str">
        <f ca="1">+IF(OFFSET('Hygiene Data'!$E$11,0,10*ROW('Hygiene Data'!E75))="","",OFFSET('Hygiene Data'!$E$11,0,10*ROW('Hygiene Data'!E75)))</f>
        <v/>
      </c>
      <c r="DS81" s="367" t="str">
        <f ca="1">+IF(OFFSET('Hygiene Data'!$E$12,0,10*ROW('Hygiene Data'!E75))="","",OFFSET('Hygiene Data'!$E$12,0,10*ROW('Hygiene Data'!E75)))</f>
        <v/>
      </c>
      <c r="DT81" s="367" t="str">
        <f ca="1">+IF(OFFSET('Hygiene Data'!$E$13,0,10*ROW('Hygiene Data'!E75))="","",OFFSET('Hygiene Data'!$E$13,0,10*ROW('Hygiene Data'!E75)))</f>
        <v/>
      </c>
      <c r="DU81" s="367" t="str">
        <f ca="1">+IF(OFFSET('Hygiene Data'!$F$11,0,10*ROW('Hygiene Data'!F75))="","",OFFSET('Hygiene Data'!$F$11,0,10*ROW('Hygiene Data'!F75)))</f>
        <v/>
      </c>
      <c r="DV81" s="367" t="str">
        <f ca="1">+IF(OFFSET('Hygiene Data'!$F$12,0,10*ROW('Hygiene Data'!F75))="","",OFFSET('Hygiene Data'!$F$12,0,10*ROW('Hygiene Data'!F75)))</f>
        <v/>
      </c>
      <c r="DW81" s="367" t="str">
        <f ca="1">+IF(OFFSET('Hygiene Data'!$F$13,0,10*ROW('Hygiene Data'!F75))="","",OFFSET('Hygiene Data'!$F$13,0,10*ROW('Hygiene Data'!F75)))</f>
        <v/>
      </c>
      <c r="DX81" s="367" t="str">
        <f ca="1">+IF(OFFSET('Hygiene Data'!$G$11,0,10*ROW('Hygiene Data'!G75))="","",OFFSET('Hygiene Data'!$G$11,0,10*ROW('Hygiene Data'!G75)))</f>
        <v/>
      </c>
      <c r="DY81" s="367" t="str">
        <f ca="1">+IF(OFFSET('Hygiene Data'!$G$12,0,10*ROW('Hygiene Data'!G75))="","",OFFSET('Hygiene Data'!$G$12,0,10*ROW('Hygiene Data'!G75)))</f>
        <v/>
      </c>
      <c r="DZ81" s="367" t="str">
        <f ca="1">+IF(OFFSET('Hygiene Data'!$G$13,0,10*ROW('Hygiene Data'!G75))="","",OFFSET('Hygiene Data'!$G$13,0,10*ROW('Hygiene Data'!G75)))</f>
        <v/>
      </c>
      <c r="EA81" s="367" t="str">
        <f ca="1">+IF(OFFSET('Hygiene Data'!$H$11,0,10*ROW('Hygiene Data'!H75))="","",OFFSET('Hygiene Data'!$H$11,0,10*ROW('Hygiene Data'!H75)))</f>
        <v/>
      </c>
      <c r="EB81" s="367" t="str">
        <f ca="1">+IF(OFFSET('Hygiene Data'!$H$12,0,10*ROW('Hygiene Data'!H75))="","",OFFSET('Hygiene Data'!$H$12,0,10*ROW('Hygiene Data'!H75)))</f>
        <v/>
      </c>
      <c r="EC81" s="367" t="str">
        <f ca="1">+IF(OFFSET('Hygiene Data'!$H$13,0,10*ROW('Hygiene Data'!H75))="","",OFFSET('Hygiene Data'!$H$13,0,10*ROW('Hygiene Data'!H75)))</f>
        <v/>
      </c>
      <c r="ED81" s="367" t="str">
        <f ca="1">+IF(OFFSET('Hygiene Data'!$I$11,0,10*ROW('Hygiene Data'!I75))="","",OFFSET('Hygiene Data'!$I$11,0,10*ROW('Hygiene Data'!I75)))</f>
        <v/>
      </c>
      <c r="EE81" s="367" t="str">
        <f ca="1">+IF(OFFSET('Hygiene Data'!$I$12,0,10*ROW('Hygiene Data'!I75))="","",OFFSET('Hygiene Data'!$I$12,0,10*ROW('Hygiene Data'!I75)))</f>
        <v/>
      </c>
      <c r="EF81" s="367" t="str">
        <f ca="1">+IF(OFFSET('Hygiene Data'!$I$13,0,10*ROW('Hygiene Data'!I75))="","",OFFSET('Hygiene Data'!$I$13,0,10*ROW('Hygiene Data'!I75)))</f>
        <v/>
      </c>
    </row>
    <row r="82" spans="1:136" x14ac:dyDescent="0.25">
      <c r="A82" s="476" t="str">
        <f ca="1">+IF(OFFSET('Water Data'!$B$2,0,10*ROW('Water Data'!E76))="","",OFFSET('Water Data'!$B$2,0,10*ROW('Water Data'!E76)))</f>
        <v/>
      </c>
      <c r="B82" s="476"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3" t="str">
        <f t="shared" ca="1" si="1"/>
        <v/>
      </c>
      <c r="D82" s="504"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4"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4"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4"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4"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4"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4"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4"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4"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4"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4"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4"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4"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4"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4"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4"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4"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4"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5"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5"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5"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5"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5"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5"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5"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5"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5"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5"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5"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5"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5"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5"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5"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5"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5"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5"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5"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5"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5"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5"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5"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5"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5"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5"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5"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5"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5"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5"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6"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2"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6"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6"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6"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6"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6"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6"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6"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6"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6"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6"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6"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6"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6"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6"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6"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6"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7" t="str">
        <f ca="1">+IF(OFFSET('Water Data'!$D$27,0,10*ROW('Water Data'!D76))="","",OFFSET('Water Data'!$D$27,0,10*ROW('Water Data'!D76)))</f>
        <v/>
      </c>
      <c r="BT82" s="367" t="str">
        <f ca="1">+IF(OFFSET('Water Data'!$D$28,0,10*ROW('Water Data'!D76))="","",OFFSET('Water Data'!$D$28,0,10*ROW('Water Data'!D76)))</f>
        <v/>
      </c>
      <c r="BU82" s="367" t="str">
        <f ca="1">+IF(OFFSET('Water Data'!$D$29,0,10*ROW('Water Data'!D76))="","",OFFSET('Water Data'!$D$29,0,10*ROW('Water Data'!D76)))</f>
        <v/>
      </c>
      <c r="BV82" s="367" t="str">
        <f ca="1">+IF(OFFSET('Water Data'!$E$27,0,10*ROW('Water Data'!E76))="","",OFFSET('Water Data'!$E$27,0,10*ROW('Water Data'!E76)))</f>
        <v/>
      </c>
      <c r="BW82" s="367" t="str">
        <f ca="1">+IF(OFFSET('Water Data'!$E$28,0,10*ROW('Water Data'!E76))="","",OFFSET('Water Data'!$E$28,0,10*ROW('Water Data'!E76)))</f>
        <v/>
      </c>
      <c r="BX82" s="367" t="str">
        <f ca="1">+IF(OFFSET('Water Data'!$E$29,0,10*ROW('Water Data'!E76))="","",OFFSET('Water Data'!$E$29,0,10*ROW('Water Data'!E76)))</f>
        <v/>
      </c>
      <c r="BY82" s="367" t="str">
        <f ca="1">+IF(OFFSET('Water Data'!$F$27,0,10*ROW('Water Data'!F76))="","",OFFSET('Water Data'!$F$27,0,10*ROW('Water Data'!F76)))</f>
        <v/>
      </c>
      <c r="BZ82" s="367" t="str">
        <f ca="1">+IF(OFFSET('Water Data'!$F$28,0,10*ROW('Water Data'!F76))="","",OFFSET('Water Data'!$F$28,0,10*ROW('Water Data'!F76)))</f>
        <v/>
      </c>
      <c r="CA82" s="367" t="str">
        <f ca="1">+IF(OFFSET('Water Data'!$F$29,0,10*ROW('Water Data'!F76))="","",OFFSET('Water Data'!$F$29,0,10*ROW('Water Data'!F76)))</f>
        <v/>
      </c>
      <c r="CB82" s="367" t="str">
        <f ca="1">+IF(OFFSET('Water Data'!$G$27,0,10*ROW('Water Data'!G76))="","",OFFSET('Water Data'!$G$27,0,10*ROW('Water Data'!G76)))</f>
        <v/>
      </c>
      <c r="CC82" s="367" t="str">
        <f ca="1">+IF(OFFSET('Water Data'!$G$28,0,10*ROW('Water Data'!G76))="","",OFFSET('Water Data'!$G$28,0,10*ROW('Water Data'!G76)))</f>
        <v/>
      </c>
      <c r="CD82" s="367" t="str">
        <f ca="1">+IF(OFFSET('Water Data'!$G$29,0,10*ROW('Water Data'!G76))="","",OFFSET('Water Data'!$G$29,0,10*ROW('Water Data'!G76)))</f>
        <v/>
      </c>
      <c r="CE82" s="367" t="str">
        <f ca="1">+IF(OFFSET('Water Data'!$H$27,0,10*ROW('Water Data'!H76))="","",OFFSET('Water Data'!$H$27,0,10*ROW('Water Data'!H76)))</f>
        <v/>
      </c>
      <c r="CF82" s="367" t="str">
        <f ca="1">+IF(OFFSET('Water Data'!$H$28,0,10*ROW('Water Data'!H76))="","",OFFSET('Water Data'!$H$28,0,10*ROW('Water Data'!H76)))</f>
        <v/>
      </c>
      <c r="CG82" s="367" t="str">
        <f ca="1">+IF(OFFSET('Water Data'!$H$29,0,10*ROW('Water Data'!H76))="","",OFFSET('Water Data'!$H$29,0,10*ROW('Water Data'!H76)))</f>
        <v/>
      </c>
      <c r="CH82" s="367" t="str">
        <f ca="1">+IF(OFFSET('Water Data'!$I$27,0,10*ROW('Water Data'!I76))="","",OFFSET('Water Data'!$I$27,0,10*ROW('Water Data'!I76)))</f>
        <v/>
      </c>
      <c r="CI82" s="367" t="str">
        <f ca="1">+IF(OFFSET('Water Data'!$I$28,0,10*ROW('Water Data'!I76))="","",OFFSET('Water Data'!$I$28,0,10*ROW('Water Data'!I76)))</f>
        <v/>
      </c>
      <c r="CJ82" s="367" t="str">
        <f ca="1">+IF(OFFSET('Water Data'!$I$29,0,10*ROW('Water Data'!I76))="","",OFFSET('Water Data'!$I$29,0,10*ROW('Water Data'!I76)))</f>
        <v/>
      </c>
      <c r="CK82" s="367" t="str">
        <f ca="1">+IF(OFFSET('Sanitation Data'!$D$28,0,10*ROW('Sanitation Data'!D76))="","",OFFSET('Sanitation Data'!$D$28,0,10*ROW('Sanitation Data'!D76)))</f>
        <v/>
      </c>
      <c r="CL82" s="367" t="str">
        <f ca="1">+IF(OFFSET('Sanitation Data'!$D$29,0,10*ROW('Sanitation Data'!D76))="","",OFFSET('Sanitation Data'!$D$29,0,10*ROW('Sanitation Data'!D76)))</f>
        <v/>
      </c>
      <c r="CM82" s="367" t="str">
        <f ca="1">+IF(OFFSET('Sanitation Data'!$D$30,0,10*ROW('Sanitation Data'!D76))="","",OFFSET('Sanitation Data'!$D$30,0,10*ROW('Sanitation Data'!D76)))</f>
        <v/>
      </c>
      <c r="CN82" s="367" t="str">
        <f ca="1">+IF(OFFSET('Sanitation Data'!$D$31,0,10*ROW('Sanitation Data'!D76))="","",OFFSET('Sanitation Data'!$D$31,0,10*ROW('Sanitation Data'!D76)))</f>
        <v/>
      </c>
      <c r="CO82" s="367" t="str">
        <f ca="1">+IF(OFFSET('Sanitation Data'!$D$32,0,10*ROW('Sanitation Data'!D76))="","",OFFSET('Sanitation Data'!$D$32,0,10*ROW('Sanitation Data'!D76)))</f>
        <v/>
      </c>
      <c r="CP82" s="367" t="str">
        <f ca="1">+IF(OFFSET('Sanitation Data'!$E$28,0,10*ROW('Sanitation Data'!E76))="","",OFFSET('Sanitation Data'!$E$28,0,10*ROW('Sanitation Data'!E76)))</f>
        <v/>
      </c>
      <c r="CQ82" s="367" t="str">
        <f ca="1">+IF(OFFSET('Sanitation Data'!$E$29,0,10*ROW('Sanitation Data'!E76))="","",OFFSET('Sanitation Data'!$E$29,0,10*ROW('Sanitation Data'!E76)))</f>
        <v/>
      </c>
      <c r="CR82" s="367" t="str">
        <f ca="1">+IF(OFFSET('Sanitation Data'!$E$30,0,10*ROW('Sanitation Data'!E76))="","",OFFSET('Sanitation Data'!$E$30,0,10*ROW('Sanitation Data'!E76)))</f>
        <v/>
      </c>
      <c r="CS82" s="367" t="str">
        <f ca="1">+IF(OFFSET('Sanitation Data'!$E$31,0,10*ROW('Sanitation Data'!E76))="","",OFFSET('Sanitation Data'!$E$31,0,10*ROW('Sanitation Data'!E76)))</f>
        <v/>
      </c>
      <c r="CT82" s="367" t="str">
        <f ca="1">+IF(OFFSET('Sanitation Data'!$E$32,0,10*ROW('Sanitation Data'!E76))="","",OFFSET('Sanitation Data'!$E$32,0,10*ROW('Sanitation Data'!E76)))</f>
        <v/>
      </c>
      <c r="CU82" s="367" t="str">
        <f ca="1">+IF(OFFSET('Sanitation Data'!$F$28,0,10*ROW('Sanitation Data'!F76))="","",OFFSET('Sanitation Data'!$F$28,0,10*ROW('Sanitation Data'!F76)))</f>
        <v/>
      </c>
      <c r="CV82" s="367" t="str">
        <f ca="1">+IF(OFFSET('Sanitation Data'!$F$29,0,10*ROW('Sanitation Data'!F76))="","",OFFSET('Sanitation Data'!$F$29,0,10*ROW('Sanitation Data'!F76)))</f>
        <v/>
      </c>
      <c r="CW82" s="367" t="str">
        <f ca="1">+IF(OFFSET('Sanitation Data'!$F$30,0,10*ROW('Sanitation Data'!F76))="","",OFFSET('Sanitation Data'!$F$30,0,10*ROW('Sanitation Data'!F76)))</f>
        <v/>
      </c>
      <c r="CX82" s="367" t="str">
        <f ca="1">+IF(OFFSET('Sanitation Data'!$F$31,0,10*ROW('Sanitation Data'!F76))="","",OFFSET('Sanitation Data'!$F$31,0,10*ROW('Sanitation Data'!F76)))</f>
        <v/>
      </c>
      <c r="CY82" s="367" t="str">
        <f ca="1">+IF(OFFSET('Sanitation Data'!$F$32,0,10*ROW('Sanitation Data'!F76))="","",OFFSET('Sanitation Data'!$F$32,0,10*ROW('Sanitation Data'!F76)))</f>
        <v/>
      </c>
      <c r="CZ82" s="367" t="str">
        <f ca="1">+IF(OFFSET('Sanitation Data'!$G$28,0,10*ROW('Sanitation Data'!G76))="","",OFFSET('Sanitation Data'!$G$28,0,10*ROW('Sanitation Data'!G76)))</f>
        <v/>
      </c>
      <c r="DA82" s="367" t="str">
        <f ca="1">+IF(OFFSET('Sanitation Data'!$G$29,0,10*ROW('Sanitation Data'!G76))="","",OFFSET('Sanitation Data'!$G$29,0,10*ROW('Sanitation Data'!G76)))</f>
        <v/>
      </c>
      <c r="DB82" s="367" t="str">
        <f ca="1">+IF(OFFSET('Sanitation Data'!$G$30,0,10*ROW('Sanitation Data'!G76))="","",OFFSET('Sanitation Data'!$G$30,0,10*ROW('Sanitation Data'!G76)))</f>
        <v/>
      </c>
      <c r="DC82" s="367" t="str">
        <f ca="1">+IF(OFFSET('Sanitation Data'!$G$31,0,10*ROW('Sanitation Data'!G76))="","",OFFSET('Sanitation Data'!$G$31,0,10*ROW('Sanitation Data'!G76)))</f>
        <v/>
      </c>
      <c r="DD82" s="367" t="str">
        <f ca="1">+IF(OFFSET('Sanitation Data'!$G$32,0,10*ROW('Sanitation Data'!G76))="","",OFFSET('Sanitation Data'!$G$32,0,10*ROW('Sanitation Data'!G76)))</f>
        <v/>
      </c>
      <c r="DE82" s="367" t="str">
        <f ca="1">+IF(OFFSET('Sanitation Data'!$H$28,0,10*ROW('Sanitation Data'!H76))="","",OFFSET('Sanitation Data'!$H$28,0,10*ROW('Sanitation Data'!H76)))</f>
        <v/>
      </c>
      <c r="DF82" s="367" t="str">
        <f ca="1">+IF(OFFSET('Sanitation Data'!$H$29,0,10*ROW('Sanitation Data'!H76))="","",OFFSET('Sanitation Data'!$H$29,0,10*ROW('Sanitation Data'!H76)))</f>
        <v/>
      </c>
      <c r="DG82" s="367" t="str">
        <f ca="1">+IF(OFFSET('Sanitation Data'!$H$30,0,10*ROW('Sanitation Data'!H76))="","",OFFSET('Sanitation Data'!$H$30,0,10*ROW('Sanitation Data'!H76)))</f>
        <v/>
      </c>
      <c r="DH82" s="367" t="str">
        <f ca="1">+IF(OFFSET('Sanitation Data'!$H$31,0,10*ROW('Sanitation Data'!H76))="","",OFFSET('Sanitation Data'!$H$31,0,10*ROW('Sanitation Data'!H76)))</f>
        <v/>
      </c>
      <c r="DI82" s="367" t="str">
        <f ca="1">+IF(OFFSET('Sanitation Data'!$H$32,0,10*ROW('Sanitation Data'!H76))="","",OFFSET('Sanitation Data'!$H$32,0,10*ROW('Sanitation Data'!H76)))</f>
        <v/>
      </c>
      <c r="DJ82" s="367" t="str">
        <f ca="1">+IF(OFFSET('Sanitation Data'!$I$28,0,10*ROW('Sanitation Data'!I76))="","",OFFSET('Sanitation Data'!$I$28,0,10*ROW('Sanitation Data'!I76)))</f>
        <v/>
      </c>
      <c r="DK82" s="367" t="str">
        <f ca="1">+IF(OFFSET('Sanitation Data'!$I$29,0,10*ROW('Sanitation Data'!I76))="","",OFFSET('Sanitation Data'!$I$29,0,10*ROW('Sanitation Data'!I76)))</f>
        <v/>
      </c>
      <c r="DL82" s="367" t="str">
        <f ca="1">+IF(OFFSET('Sanitation Data'!$I$30,0,10*ROW('Sanitation Data'!I76))="","",OFFSET('Sanitation Data'!$I$30,0,10*ROW('Sanitation Data'!I76)))</f>
        <v/>
      </c>
      <c r="DM82" s="367" t="str">
        <f ca="1">+IF(OFFSET('Sanitation Data'!$I$31,0,10*ROW('Sanitation Data'!I76))="","",OFFSET('Sanitation Data'!$I$31,0,10*ROW('Sanitation Data'!I76)))</f>
        <v/>
      </c>
      <c r="DN82" s="367" t="str">
        <f ca="1">+IF(OFFSET('Sanitation Data'!$I$32,0,10*ROW('Sanitation Data'!I76))="","",OFFSET('Sanitation Data'!$I$32,0,10*ROW('Sanitation Data'!I76)))</f>
        <v/>
      </c>
      <c r="DO82" s="367" t="str">
        <f ca="1">+IF(OFFSET('Hygiene Data'!$D$11,0,10*ROW('Hygiene Data'!D76))="","",OFFSET('Hygiene Data'!$D$11,0,10*ROW('Hygiene Data'!D76)))</f>
        <v/>
      </c>
      <c r="DP82" s="367" t="str">
        <f ca="1">+IF(OFFSET('Hygiene Data'!$D$12,0,10*ROW('Hygiene Data'!D76))="","",OFFSET('Hygiene Data'!$D$12,0,10*ROW('Hygiene Data'!D76)))</f>
        <v/>
      </c>
      <c r="DQ82" s="367" t="str">
        <f ca="1">+IF(OFFSET('Hygiene Data'!$D$13,0,10*ROW('Hygiene Data'!D76))="","",OFFSET('Hygiene Data'!$D$13,0,10*ROW('Hygiene Data'!D76)))</f>
        <v/>
      </c>
      <c r="DR82" s="367" t="str">
        <f ca="1">+IF(OFFSET('Hygiene Data'!$E$11,0,10*ROW('Hygiene Data'!E76))="","",OFFSET('Hygiene Data'!$E$11,0,10*ROW('Hygiene Data'!E76)))</f>
        <v/>
      </c>
      <c r="DS82" s="367" t="str">
        <f ca="1">+IF(OFFSET('Hygiene Data'!$E$12,0,10*ROW('Hygiene Data'!E76))="","",OFFSET('Hygiene Data'!$E$12,0,10*ROW('Hygiene Data'!E76)))</f>
        <v/>
      </c>
      <c r="DT82" s="367" t="str">
        <f ca="1">+IF(OFFSET('Hygiene Data'!$E$13,0,10*ROW('Hygiene Data'!E76))="","",OFFSET('Hygiene Data'!$E$13,0,10*ROW('Hygiene Data'!E76)))</f>
        <v/>
      </c>
      <c r="DU82" s="367" t="str">
        <f ca="1">+IF(OFFSET('Hygiene Data'!$F$11,0,10*ROW('Hygiene Data'!F76))="","",OFFSET('Hygiene Data'!$F$11,0,10*ROW('Hygiene Data'!F76)))</f>
        <v/>
      </c>
      <c r="DV82" s="367" t="str">
        <f ca="1">+IF(OFFSET('Hygiene Data'!$F$12,0,10*ROW('Hygiene Data'!F76))="","",OFFSET('Hygiene Data'!$F$12,0,10*ROW('Hygiene Data'!F76)))</f>
        <v/>
      </c>
      <c r="DW82" s="367" t="str">
        <f ca="1">+IF(OFFSET('Hygiene Data'!$F$13,0,10*ROW('Hygiene Data'!F76))="","",OFFSET('Hygiene Data'!$F$13,0,10*ROW('Hygiene Data'!F76)))</f>
        <v/>
      </c>
      <c r="DX82" s="367" t="str">
        <f ca="1">+IF(OFFSET('Hygiene Data'!$G$11,0,10*ROW('Hygiene Data'!G76))="","",OFFSET('Hygiene Data'!$G$11,0,10*ROW('Hygiene Data'!G76)))</f>
        <v/>
      </c>
      <c r="DY82" s="367" t="str">
        <f ca="1">+IF(OFFSET('Hygiene Data'!$G$12,0,10*ROW('Hygiene Data'!G76))="","",OFFSET('Hygiene Data'!$G$12,0,10*ROW('Hygiene Data'!G76)))</f>
        <v/>
      </c>
      <c r="DZ82" s="367" t="str">
        <f ca="1">+IF(OFFSET('Hygiene Data'!$G$13,0,10*ROW('Hygiene Data'!G76))="","",OFFSET('Hygiene Data'!$G$13,0,10*ROW('Hygiene Data'!G76)))</f>
        <v/>
      </c>
      <c r="EA82" s="367" t="str">
        <f ca="1">+IF(OFFSET('Hygiene Data'!$H$11,0,10*ROW('Hygiene Data'!H76))="","",OFFSET('Hygiene Data'!$H$11,0,10*ROW('Hygiene Data'!H76)))</f>
        <v/>
      </c>
      <c r="EB82" s="367" t="str">
        <f ca="1">+IF(OFFSET('Hygiene Data'!$H$12,0,10*ROW('Hygiene Data'!H76))="","",OFFSET('Hygiene Data'!$H$12,0,10*ROW('Hygiene Data'!H76)))</f>
        <v/>
      </c>
      <c r="EC82" s="367" t="str">
        <f ca="1">+IF(OFFSET('Hygiene Data'!$H$13,0,10*ROW('Hygiene Data'!H76))="","",OFFSET('Hygiene Data'!$H$13,0,10*ROW('Hygiene Data'!H76)))</f>
        <v/>
      </c>
      <c r="ED82" s="367" t="str">
        <f ca="1">+IF(OFFSET('Hygiene Data'!$I$11,0,10*ROW('Hygiene Data'!I76))="","",OFFSET('Hygiene Data'!$I$11,0,10*ROW('Hygiene Data'!I76)))</f>
        <v/>
      </c>
      <c r="EE82" s="367" t="str">
        <f ca="1">+IF(OFFSET('Hygiene Data'!$I$12,0,10*ROW('Hygiene Data'!I76))="","",OFFSET('Hygiene Data'!$I$12,0,10*ROW('Hygiene Data'!I76)))</f>
        <v/>
      </c>
      <c r="EF82" s="367" t="str">
        <f ca="1">+IF(OFFSET('Hygiene Data'!$I$13,0,10*ROW('Hygiene Data'!I76))="","",OFFSET('Hygiene Data'!$I$13,0,10*ROW('Hygiene Data'!I76)))</f>
        <v/>
      </c>
    </row>
    <row r="83" spans="1:136" x14ac:dyDescent="0.25">
      <c r="A83" s="476" t="str">
        <f ca="1">+IF(OFFSET('Water Data'!$B$2,0,10*ROW('Water Data'!E77))="","",OFFSET('Water Data'!$B$2,0,10*ROW('Water Data'!E77)))</f>
        <v/>
      </c>
      <c r="B83" s="476"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3" t="str">
        <f t="shared" ca="1" si="1"/>
        <v/>
      </c>
      <c r="D83" s="504"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4"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4"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4"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4"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4"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4"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4"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4"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4"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4"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4"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4"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4"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4"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4"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4"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4"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5"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5"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5"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5"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5"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5"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5"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5"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5"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5"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5"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5"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5"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5"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5"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5"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5"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5"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5"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5"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5"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5"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5"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5"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5"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5"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5"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5"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5"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5"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6"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2"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6"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6"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6"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6"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6"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6"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6"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6"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6"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6"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6"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6"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6"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6"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6"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6"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7" t="str">
        <f ca="1">+IF(OFFSET('Water Data'!$D$27,0,10*ROW('Water Data'!D77))="","",OFFSET('Water Data'!$D$27,0,10*ROW('Water Data'!D77)))</f>
        <v/>
      </c>
      <c r="BT83" s="367" t="str">
        <f ca="1">+IF(OFFSET('Water Data'!$D$28,0,10*ROW('Water Data'!D77))="","",OFFSET('Water Data'!$D$28,0,10*ROW('Water Data'!D77)))</f>
        <v/>
      </c>
      <c r="BU83" s="367" t="str">
        <f ca="1">+IF(OFFSET('Water Data'!$D$29,0,10*ROW('Water Data'!D77))="","",OFFSET('Water Data'!$D$29,0,10*ROW('Water Data'!D77)))</f>
        <v/>
      </c>
      <c r="BV83" s="367" t="str">
        <f ca="1">+IF(OFFSET('Water Data'!$E$27,0,10*ROW('Water Data'!E77))="","",OFFSET('Water Data'!$E$27,0,10*ROW('Water Data'!E77)))</f>
        <v/>
      </c>
      <c r="BW83" s="367" t="str">
        <f ca="1">+IF(OFFSET('Water Data'!$E$28,0,10*ROW('Water Data'!E77))="","",OFFSET('Water Data'!$E$28,0,10*ROW('Water Data'!E77)))</f>
        <v/>
      </c>
      <c r="BX83" s="367" t="str">
        <f ca="1">+IF(OFFSET('Water Data'!$E$29,0,10*ROW('Water Data'!E77))="","",OFFSET('Water Data'!$E$29,0,10*ROW('Water Data'!E77)))</f>
        <v/>
      </c>
      <c r="BY83" s="367" t="str">
        <f ca="1">+IF(OFFSET('Water Data'!$F$27,0,10*ROW('Water Data'!F77))="","",OFFSET('Water Data'!$F$27,0,10*ROW('Water Data'!F77)))</f>
        <v/>
      </c>
      <c r="BZ83" s="367" t="str">
        <f ca="1">+IF(OFFSET('Water Data'!$F$28,0,10*ROW('Water Data'!F77))="","",OFFSET('Water Data'!$F$28,0,10*ROW('Water Data'!F77)))</f>
        <v/>
      </c>
      <c r="CA83" s="367" t="str">
        <f ca="1">+IF(OFFSET('Water Data'!$F$29,0,10*ROW('Water Data'!F77))="","",OFFSET('Water Data'!$F$29,0,10*ROW('Water Data'!F77)))</f>
        <v/>
      </c>
      <c r="CB83" s="367" t="str">
        <f ca="1">+IF(OFFSET('Water Data'!$G$27,0,10*ROW('Water Data'!G77))="","",OFFSET('Water Data'!$G$27,0,10*ROW('Water Data'!G77)))</f>
        <v/>
      </c>
      <c r="CC83" s="367" t="str">
        <f ca="1">+IF(OFFSET('Water Data'!$G$28,0,10*ROW('Water Data'!G77))="","",OFFSET('Water Data'!$G$28,0,10*ROW('Water Data'!G77)))</f>
        <v/>
      </c>
      <c r="CD83" s="367" t="str">
        <f ca="1">+IF(OFFSET('Water Data'!$G$29,0,10*ROW('Water Data'!G77))="","",OFFSET('Water Data'!$G$29,0,10*ROW('Water Data'!G77)))</f>
        <v/>
      </c>
      <c r="CE83" s="367" t="str">
        <f ca="1">+IF(OFFSET('Water Data'!$H$27,0,10*ROW('Water Data'!H77))="","",OFFSET('Water Data'!$H$27,0,10*ROW('Water Data'!H77)))</f>
        <v/>
      </c>
      <c r="CF83" s="367" t="str">
        <f ca="1">+IF(OFFSET('Water Data'!$H$28,0,10*ROW('Water Data'!H77))="","",OFFSET('Water Data'!$H$28,0,10*ROW('Water Data'!H77)))</f>
        <v/>
      </c>
      <c r="CG83" s="367" t="str">
        <f ca="1">+IF(OFFSET('Water Data'!$H$29,0,10*ROW('Water Data'!H77))="","",OFFSET('Water Data'!$H$29,0,10*ROW('Water Data'!H77)))</f>
        <v/>
      </c>
      <c r="CH83" s="367" t="str">
        <f ca="1">+IF(OFFSET('Water Data'!$I$27,0,10*ROW('Water Data'!I77))="","",OFFSET('Water Data'!$I$27,0,10*ROW('Water Data'!I77)))</f>
        <v/>
      </c>
      <c r="CI83" s="367" t="str">
        <f ca="1">+IF(OFFSET('Water Data'!$I$28,0,10*ROW('Water Data'!I77))="","",OFFSET('Water Data'!$I$28,0,10*ROW('Water Data'!I77)))</f>
        <v/>
      </c>
      <c r="CJ83" s="367" t="str">
        <f ca="1">+IF(OFFSET('Water Data'!$I$29,0,10*ROW('Water Data'!I77))="","",OFFSET('Water Data'!$I$29,0,10*ROW('Water Data'!I77)))</f>
        <v/>
      </c>
      <c r="CK83" s="367" t="str">
        <f ca="1">+IF(OFFSET('Sanitation Data'!$D$28,0,10*ROW('Sanitation Data'!D77))="","",OFFSET('Sanitation Data'!$D$28,0,10*ROW('Sanitation Data'!D77)))</f>
        <v/>
      </c>
      <c r="CL83" s="367" t="str">
        <f ca="1">+IF(OFFSET('Sanitation Data'!$D$29,0,10*ROW('Sanitation Data'!D77))="","",OFFSET('Sanitation Data'!$D$29,0,10*ROW('Sanitation Data'!D77)))</f>
        <v/>
      </c>
      <c r="CM83" s="367" t="str">
        <f ca="1">+IF(OFFSET('Sanitation Data'!$D$30,0,10*ROW('Sanitation Data'!D77))="","",OFFSET('Sanitation Data'!$D$30,0,10*ROW('Sanitation Data'!D77)))</f>
        <v/>
      </c>
      <c r="CN83" s="367" t="str">
        <f ca="1">+IF(OFFSET('Sanitation Data'!$D$31,0,10*ROW('Sanitation Data'!D77))="","",OFFSET('Sanitation Data'!$D$31,0,10*ROW('Sanitation Data'!D77)))</f>
        <v/>
      </c>
      <c r="CO83" s="367" t="str">
        <f ca="1">+IF(OFFSET('Sanitation Data'!$D$32,0,10*ROW('Sanitation Data'!D77))="","",OFFSET('Sanitation Data'!$D$32,0,10*ROW('Sanitation Data'!D77)))</f>
        <v/>
      </c>
      <c r="CP83" s="367" t="str">
        <f ca="1">+IF(OFFSET('Sanitation Data'!$E$28,0,10*ROW('Sanitation Data'!E77))="","",OFFSET('Sanitation Data'!$E$28,0,10*ROW('Sanitation Data'!E77)))</f>
        <v/>
      </c>
      <c r="CQ83" s="367" t="str">
        <f ca="1">+IF(OFFSET('Sanitation Data'!$E$29,0,10*ROW('Sanitation Data'!E77))="","",OFFSET('Sanitation Data'!$E$29,0,10*ROW('Sanitation Data'!E77)))</f>
        <v/>
      </c>
      <c r="CR83" s="367" t="str">
        <f ca="1">+IF(OFFSET('Sanitation Data'!$E$30,0,10*ROW('Sanitation Data'!E77))="","",OFFSET('Sanitation Data'!$E$30,0,10*ROW('Sanitation Data'!E77)))</f>
        <v/>
      </c>
      <c r="CS83" s="367" t="str">
        <f ca="1">+IF(OFFSET('Sanitation Data'!$E$31,0,10*ROW('Sanitation Data'!E77))="","",OFFSET('Sanitation Data'!$E$31,0,10*ROW('Sanitation Data'!E77)))</f>
        <v/>
      </c>
      <c r="CT83" s="367" t="str">
        <f ca="1">+IF(OFFSET('Sanitation Data'!$E$32,0,10*ROW('Sanitation Data'!E77))="","",OFFSET('Sanitation Data'!$E$32,0,10*ROW('Sanitation Data'!E77)))</f>
        <v/>
      </c>
      <c r="CU83" s="367" t="str">
        <f ca="1">+IF(OFFSET('Sanitation Data'!$F$28,0,10*ROW('Sanitation Data'!F77))="","",OFFSET('Sanitation Data'!$F$28,0,10*ROW('Sanitation Data'!F77)))</f>
        <v/>
      </c>
      <c r="CV83" s="367" t="str">
        <f ca="1">+IF(OFFSET('Sanitation Data'!$F$29,0,10*ROW('Sanitation Data'!F77))="","",OFFSET('Sanitation Data'!$F$29,0,10*ROW('Sanitation Data'!F77)))</f>
        <v/>
      </c>
      <c r="CW83" s="367" t="str">
        <f ca="1">+IF(OFFSET('Sanitation Data'!$F$30,0,10*ROW('Sanitation Data'!F77))="","",OFFSET('Sanitation Data'!$F$30,0,10*ROW('Sanitation Data'!F77)))</f>
        <v/>
      </c>
      <c r="CX83" s="367" t="str">
        <f ca="1">+IF(OFFSET('Sanitation Data'!$F$31,0,10*ROW('Sanitation Data'!F77))="","",OFFSET('Sanitation Data'!$F$31,0,10*ROW('Sanitation Data'!F77)))</f>
        <v/>
      </c>
      <c r="CY83" s="367" t="str">
        <f ca="1">+IF(OFFSET('Sanitation Data'!$F$32,0,10*ROW('Sanitation Data'!F77))="","",OFFSET('Sanitation Data'!$F$32,0,10*ROW('Sanitation Data'!F77)))</f>
        <v/>
      </c>
      <c r="CZ83" s="367" t="str">
        <f ca="1">+IF(OFFSET('Sanitation Data'!$G$28,0,10*ROW('Sanitation Data'!G77))="","",OFFSET('Sanitation Data'!$G$28,0,10*ROW('Sanitation Data'!G77)))</f>
        <v/>
      </c>
      <c r="DA83" s="367" t="str">
        <f ca="1">+IF(OFFSET('Sanitation Data'!$G$29,0,10*ROW('Sanitation Data'!G77))="","",OFFSET('Sanitation Data'!$G$29,0,10*ROW('Sanitation Data'!G77)))</f>
        <v/>
      </c>
      <c r="DB83" s="367" t="str">
        <f ca="1">+IF(OFFSET('Sanitation Data'!$G$30,0,10*ROW('Sanitation Data'!G77))="","",OFFSET('Sanitation Data'!$G$30,0,10*ROW('Sanitation Data'!G77)))</f>
        <v/>
      </c>
      <c r="DC83" s="367" t="str">
        <f ca="1">+IF(OFFSET('Sanitation Data'!$G$31,0,10*ROW('Sanitation Data'!G77))="","",OFFSET('Sanitation Data'!$G$31,0,10*ROW('Sanitation Data'!G77)))</f>
        <v/>
      </c>
      <c r="DD83" s="367" t="str">
        <f ca="1">+IF(OFFSET('Sanitation Data'!$G$32,0,10*ROW('Sanitation Data'!G77))="","",OFFSET('Sanitation Data'!$G$32,0,10*ROW('Sanitation Data'!G77)))</f>
        <v/>
      </c>
      <c r="DE83" s="367" t="str">
        <f ca="1">+IF(OFFSET('Sanitation Data'!$H$28,0,10*ROW('Sanitation Data'!H77))="","",OFFSET('Sanitation Data'!$H$28,0,10*ROW('Sanitation Data'!H77)))</f>
        <v/>
      </c>
      <c r="DF83" s="367" t="str">
        <f ca="1">+IF(OFFSET('Sanitation Data'!$H$29,0,10*ROW('Sanitation Data'!H77))="","",OFFSET('Sanitation Data'!$H$29,0,10*ROW('Sanitation Data'!H77)))</f>
        <v/>
      </c>
      <c r="DG83" s="367" t="str">
        <f ca="1">+IF(OFFSET('Sanitation Data'!$H$30,0,10*ROW('Sanitation Data'!H77))="","",OFFSET('Sanitation Data'!$H$30,0,10*ROW('Sanitation Data'!H77)))</f>
        <v/>
      </c>
      <c r="DH83" s="367" t="str">
        <f ca="1">+IF(OFFSET('Sanitation Data'!$H$31,0,10*ROW('Sanitation Data'!H77))="","",OFFSET('Sanitation Data'!$H$31,0,10*ROW('Sanitation Data'!H77)))</f>
        <v/>
      </c>
      <c r="DI83" s="367" t="str">
        <f ca="1">+IF(OFFSET('Sanitation Data'!$H$32,0,10*ROW('Sanitation Data'!H77))="","",OFFSET('Sanitation Data'!$H$32,0,10*ROW('Sanitation Data'!H77)))</f>
        <v/>
      </c>
      <c r="DJ83" s="367" t="str">
        <f ca="1">+IF(OFFSET('Sanitation Data'!$I$28,0,10*ROW('Sanitation Data'!I77))="","",OFFSET('Sanitation Data'!$I$28,0,10*ROW('Sanitation Data'!I77)))</f>
        <v/>
      </c>
      <c r="DK83" s="367" t="str">
        <f ca="1">+IF(OFFSET('Sanitation Data'!$I$29,0,10*ROW('Sanitation Data'!I77))="","",OFFSET('Sanitation Data'!$I$29,0,10*ROW('Sanitation Data'!I77)))</f>
        <v/>
      </c>
      <c r="DL83" s="367" t="str">
        <f ca="1">+IF(OFFSET('Sanitation Data'!$I$30,0,10*ROW('Sanitation Data'!I77))="","",OFFSET('Sanitation Data'!$I$30,0,10*ROW('Sanitation Data'!I77)))</f>
        <v/>
      </c>
      <c r="DM83" s="367" t="str">
        <f ca="1">+IF(OFFSET('Sanitation Data'!$I$31,0,10*ROW('Sanitation Data'!I77))="","",OFFSET('Sanitation Data'!$I$31,0,10*ROW('Sanitation Data'!I77)))</f>
        <v/>
      </c>
      <c r="DN83" s="367" t="str">
        <f ca="1">+IF(OFFSET('Sanitation Data'!$I$32,0,10*ROW('Sanitation Data'!I77))="","",OFFSET('Sanitation Data'!$I$32,0,10*ROW('Sanitation Data'!I77)))</f>
        <v/>
      </c>
      <c r="DO83" s="367" t="str">
        <f ca="1">+IF(OFFSET('Hygiene Data'!$D$11,0,10*ROW('Hygiene Data'!D77))="","",OFFSET('Hygiene Data'!$D$11,0,10*ROW('Hygiene Data'!D77)))</f>
        <v/>
      </c>
      <c r="DP83" s="367" t="str">
        <f ca="1">+IF(OFFSET('Hygiene Data'!$D$12,0,10*ROW('Hygiene Data'!D77))="","",OFFSET('Hygiene Data'!$D$12,0,10*ROW('Hygiene Data'!D77)))</f>
        <v/>
      </c>
      <c r="DQ83" s="367" t="str">
        <f ca="1">+IF(OFFSET('Hygiene Data'!$D$13,0,10*ROW('Hygiene Data'!D77))="","",OFFSET('Hygiene Data'!$D$13,0,10*ROW('Hygiene Data'!D77)))</f>
        <v/>
      </c>
      <c r="DR83" s="367" t="str">
        <f ca="1">+IF(OFFSET('Hygiene Data'!$E$11,0,10*ROW('Hygiene Data'!E77))="","",OFFSET('Hygiene Data'!$E$11,0,10*ROW('Hygiene Data'!E77)))</f>
        <v/>
      </c>
      <c r="DS83" s="367" t="str">
        <f ca="1">+IF(OFFSET('Hygiene Data'!$E$12,0,10*ROW('Hygiene Data'!E77))="","",OFFSET('Hygiene Data'!$E$12,0,10*ROW('Hygiene Data'!E77)))</f>
        <v/>
      </c>
      <c r="DT83" s="367" t="str">
        <f ca="1">+IF(OFFSET('Hygiene Data'!$E$13,0,10*ROW('Hygiene Data'!E77))="","",OFFSET('Hygiene Data'!$E$13,0,10*ROW('Hygiene Data'!E77)))</f>
        <v/>
      </c>
      <c r="DU83" s="367" t="str">
        <f ca="1">+IF(OFFSET('Hygiene Data'!$F$11,0,10*ROW('Hygiene Data'!F77))="","",OFFSET('Hygiene Data'!$F$11,0,10*ROW('Hygiene Data'!F77)))</f>
        <v/>
      </c>
      <c r="DV83" s="367" t="str">
        <f ca="1">+IF(OFFSET('Hygiene Data'!$F$12,0,10*ROW('Hygiene Data'!F77))="","",OFFSET('Hygiene Data'!$F$12,0,10*ROW('Hygiene Data'!F77)))</f>
        <v/>
      </c>
      <c r="DW83" s="367" t="str">
        <f ca="1">+IF(OFFSET('Hygiene Data'!$F$13,0,10*ROW('Hygiene Data'!F77))="","",OFFSET('Hygiene Data'!$F$13,0,10*ROW('Hygiene Data'!F77)))</f>
        <v/>
      </c>
      <c r="DX83" s="367" t="str">
        <f ca="1">+IF(OFFSET('Hygiene Data'!$G$11,0,10*ROW('Hygiene Data'!G77))="","",OFFSET('Hygiene Data'!$G$11,0,10*ROW('Hygiene Data'!G77)))</f>
        <v/>
      </c>
      <c r="DY83" s="367" t="str">
        <f ca="1">+IF(OFFSET('Hygiene Data'!$G$12,0,10*ROW('Hygiene Data'!G77))="","",OFFSET('Hygiene Data'!$G$12,0,10*ROW('Hygiene Data'!G77)))</f>
        <v/>
      </c>
      <c r="DZ83" s="367" t="str">
        <f ca="1">+IF(OFFSET('Hygiene Data'!$G$13,0,10*ROW('Hygiene Data'!G77))="","",OFFSET('Hygiene Data'!$G$13,0,10*ROW('Hygiene Data'!G77)))</f>
        <v/>
      </c>
      <c r="EA83" s="367" t="str">
        <f ca="1">+IF(OFFSET('Hygiene Data'!$H$11,0,10*ROW('Hygiene Data'!H77))="","",OFFSET('Hygiene Data'!$H$11,0,10*ROW('Hygiene Data'!H77)))</f>
        <v/>
      </c>
      <c r="EB83" s="367" t="str">
        <f ca="1">+IF(OFFSET('Hygiene Data'!$H$12,0,10*ROW('Hygiene Data'!H77))="","",OFFSET('Hygiene Data'!$H$12,0,10*ROW('Hygiene Data'!H77)))</f>
        <v/>
      </c>
      <c r="EC83" s="367" t="str">
        <f ca="1">+IF(OFFSET('Hygiene Data'!$H$13,0,10*ROW('Hygiene Data'!H77))="","",OFFSET('Hygiene Data'!$H$13,0,10*ROW('Hygiene Data'!H77)))</f>
        <v/>
      </c>
      <c r="ED83" s="367" t="str">
        <f ca="1">+IF(OFFSET('Hygiene Data'!$I$11,0,10*ROW('Hygiene Data'!I77))="","",OFFSET('Hygiene Data'!$I$11,0,10*ROW('Hygiene Data'!I77)))</f>
        <v/>
      </c>
      <c r="EE83" s="367" t="str">
        <f ca="1">+IF(OFFSET('Hygiene Data'!$I$12,0,10*ROW('Hygiene Data'!I77))="","",OFFSET('Hygiene Data'!$I$12,0,10*ROW('Hygiene Data'!I77)))</f>
        <v/>
      </c>
      <c r="EF83" s="367" t="str">
        <f ca="1">+IF(OFFSET('Hygiene Data'!$I$13,0,10*ROW('Hygiene Data'!I77))="","",OFFSET('Hygiene Data'!$I$13,0,10*ROW('Hygiene Data'!I77)))</f>
        <v/>
      </c>
    </row>
    <row r="84" spans="1:136" x14ac:dyDescent="0.25">
      <c r="A84" s="476" t="str">
        <f ca="1">+IF(OFFSET('Water Data'!$B$2,0,10*ROW('Water Data'!E78))="","",OFFSET('Water Data'!$B$2,0,10*ROW('Water Data'!E78)))</f>
        <v/>
      </c>
      <c r="B84" s="476"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3" t="str">
        <f t="shared" ca="1" si="1"/>
        <v/>
      </c>
      <c r="D84" s="504"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4"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4"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4"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4"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4"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4"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4"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4"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4"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4"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4"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4"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4"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4"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4"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4"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4"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5"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5"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5"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5"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5"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5"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5"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5"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5"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5"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5"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5"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5"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5"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5"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5"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5"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5"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5"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5"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5"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5"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5"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5"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5"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5"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5"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5"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5"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5"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6"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2"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6"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6"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6"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6"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6"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6"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6"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6"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6"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6"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6"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6"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6"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6"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6"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6"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7" t="str">
        <f ca="1">+IF(OFFSET('Water Data'!$D$27,0,10*ROW('Water Data'!D78))="","",OFFSET('Water Data'!$D$27,0,10*ROW('Water Data'!D78)))</f>
        <v/>
      </c>
      <c r="BT84" s="367" t="str">
        <f ca="1">+IF(OFFSET('Water Data'!$D$28,0,10*ROW('Water Data'!D78))="","",OFFSET('Water Data'!$D$28,0,10*ROW('Water Data'!D78)))</f>
        <v/>
      </c>
      <c r="BU84" s="367" t="str">
        <f ca="1">+IF(OFFSET('Water Data'!$D$29,0,10*ROW('Water Data'!D78))="","",OFFSET('Water Data'!$D$29,0,10*ROW('Water Data'!D78)))</f>
        <v/>
      </c>
      <c r="BV84" s="367" t="str">
        <f ca="1">+IF(OFFSET('Water Data'!$E$27,0,10*ROW('Water Data'!E78))="","",OFFSET('Water Data'!$E$27,0,10*ROW('Water Data'!E78)))</f>
        <v/>
      </c>
      <c r="BW84" s="367" t="str">
        <f ca="1">+IF(OFFSET('Water Data'!$E$28,0,10*ROW('Water Data'!E78))="","",OFFSET('Water Data'!$E$28,0,10*ROW('Water Data'!E78)))</f>
        <v/>
      </c>
      <c r="BX84" s="367" t="str">
        <f ca="1">+IF(OFFSET('Water Data'!$E$29,0,10*ROW('Water Data'!E78))="","",OFFSET('Water Data'!$E$29,0,10*ROW('Water Data'!E78)))</f>
        <v/>
      </c>
      <c r="BY84" s="367" t="str">
        <f ca="1">+IF(OFFSET('Water Data'!$F$27,0,10*ROW('Water Data'!F78))="","",OFFSET('Water Data'!$F$27,0,10*ROW('Water Data'!F78)))</f>
        <v/>
      </c>
      <c r="BZ84" s="367" t="str">
        <f ca="1">+IF(OFFSET('Water Data'!$F$28,0,10*ROW('Water Data'!F78))="","",OFFSET('Water Data'!$F$28,0,10*ROW('Water Data'!F78)))</f>
        <v/>
      </c>
      <c r="CA84" s="367" t="str">
        <f ca="1">+IF(OFFSET('Water Data'!$F$29,0,10*ROW('Water Data'!F78))="","",OFFSET('Water Data'!$F$29,0,10*ROW('Water Data'!F78)))</f>
        <v/>
      </c>
      <c r="CB84" s="367" t="str">
        <f ca="1">+IF(OFFSET('Water Data'!$G$27,0,10*ROW('Water Data'!G78))="","",OFFSET('Water Data'!$G$27,0,10*ROW('Water Data'!G78)))</f>
        <v/>
      </c>
      <c r="CC84" s="367" t="str">
        <f ca="1">+IF(OFFSET('Water Data'!$G$28,0,10*ROW('Water Data'!G78))="","",OFFSET('Water Data'!$G$28,0,10*ROW('Water Data'!G78)))</f>
        <v/>
      </c>
      <c r="CD84" s="367" t="str">
        <f ca="1">+IF(OFFSET('Water Data'!$G$29,0,10*ROW('Water Data'!G78))="","",OFFSET('Water Data'!$G$29,0,10*ROW('Water Data'!G78)))</f>
        <v/>
      </c>
      <c r="CE84" s="367" t="str">
        <f ca="1">+IF(OFFSET('Water Data'!$H$27,0,10*ROW('Water Data'!H78))="","",OFFSET('Water Data'!$H$27,0,10*ROW('Water Data'!H78)))</f>
        <v/>
      </c>
      <c r="CF84" s="367" t="str">
        <f ca="1">+IF(OFFSET('Water Data'!$H$28,0,10*ROW('Water Data'!H78))="","",OFFSET('Water Data'!$H$28,0,10*ROW('Water Data'!H78)))</f>
        <v/>
      </c>
      <c r="CG84" s="367" t="str">
        <f ca="1">+IF(OFFSET('Water Data'!$H$29,0,10*ROW('Water Data'!H78))="","",OFFSET('Water Data'!$H$29,0,10*ROW('Water Data'!H78)))</f>
        <v/>
      </c>
      <c r="CH84" s="367" t="str">
        <f ca="1">+IF(OFFSET('Water Data'!$I$27,0,10*ROW('Water Data'!I78))="","",OFFSET('Water Data'!$I$27,0,10*ROW('Water Data'!I78)))</f>
        <v/>
      </c>
      <c r="CI84" s="367" t="str">
        <f ca="1">+IF(OFFSET('Water Data'!$I$28,0,10*ROW('Water Data'!I78))="","",OFFSET('Water Data'!$I$28,0,10*ROW('Water Data'!I78)))</f>
        <v/>
      </c>
      <c r="CJ84" s="367" t="str">
        <f ca="1">+IF(OFFSET('Water Data'!$I$29,0,10*ROW('Water Data'!I78))="","",OFFSET('Water Data'!$I$29,0,10*ROW('Water Data'!I78)))</f>
        <v/>
      </c>
      <c r="CK84" s="367" t="str">
        <f ca="1">+IF(OFFSET('Sanitation Data'!$D$28,0,10*ROW('Sanitation Data'!D78))="","",OFFSET('Sanitation Data'!$D$28,0,10*ROW('Sanitation Data'!D78)))</f>
        <v/>
      </c>
      <c r="CL84" s="367" t="str">
        <f ca="1">+IF(OFFSET('Sanitation Data'!$D$29,0,10*ROW('Sanitation Data'!D78))="","",OFFSET('Sanitation Data'!$D$29,0,10*ROW('Sanitation Data'!D78)))</f>
        <v/>
      </c>
      <c r="CM84" s="367" t="str">
        <f ca="1">+IF(OFFSET('Sanitation Data'!$D$30,0,10*ROW('Sanitation Data'!D78))="","",OFFSET('Sanitation Data'!$D$30,0,10*ROW('Sanitation Data'!D78)))</f>
        <v/>
      </c>
      <c r="CN84" s="367" t="str">
        <f ca="1">+IF(OFFSET('Sanitation Data'!$D$31,0,10*ROW('Sanitation Data'!D78))="","",OFFSET('Sanitation Data'!$D$31,0,10*ROW('Sanitation Data'!D78)))</f>
        <v/>
      </c>
      <c r="CO84" s="367" t="str">
        <f ca="1">+IF(OFFSET('Sanitation Data'!$D$32,0,10*ROW('Sanitation Data'!D78))="","",OFFSET('Sanitation Data'!$D$32,0,10*ROW('Sanitation Data'!D78)))</f>
        <v/>
      </c>
      <c r="CP84" s="367" t="str">
        <f ca="1">+IF(OFFSET('Sanitation Data'!$E$28,0,10*ROW('Sanitation Data'!E78))="","",OFFSET('Sanitation Data'!$E$28,0,10*ROW('Sanitation Data'!E78)))</f>
        <v/>
      </c>
      <c r="CQ84" s="367" t="str">
        <f ca="1">+IF(OFFSET('Sanitation Data'!$E$29,0,10*ROW('Sanitation Data'!E78))="","",OFFSET('Sanitation Data'!$E$29,0,10*ROW('Sanitation Data'!E78)))</f>
        <v/>
      </c>
      <c r="CR84" s="367" t="str">
        <f ca="1">+IF(OFFSET('Sanitation Data'!$E$30,0,10*ROW('Sanitation Data'!E78))="","",OFFSET('Sanitation Data'!$E$30,0,10*ROW('Sanitation Data'!E78)))</f>
        <v/>
      </c>
      <c r="CS84" s="367" t="str">
        <f ca="1">+IF(OFFSET('Sanitation Data'!$E$31,0,10*ROW('Sanitation Data'!E78))="","",OFFSET('Sanitation Data'!$E$31,0,10*ROW('Sanitation Data'!E78)))</f>
        <v/>
      </c>
      <c r="CT84" s="367" t="str">
        <f ca="1">+IF(OFFSET('Sanitation Data'!$E$32,0,10*ROW('Sanitation Data'!E78))="","",OFFSET('Sanitation Data'!$E$32,0,10*ROW('Sanitation Data'!E78)))</f>
        <v/>
      </c>
      <c r="CU84" s="367" t="str">
        <f ca="1">+IF(OFFSET('Sanitation Data'!$F$28,0,10*ROW('Sanitation Data'!F78))="","",OFFSET('Sanitation Data'!$F$28,0,10*ROW('Sanitation Data'!F78)))</f>
        <v/>
      </c>
      <c r="CV84" s="367" t="str">
        <f ca="1">+IF(OFFSET('Sanitation Data'!$F$29,0,10*ROW('Sanitation Data'!F78))="","",OFFSET('Sanitation Data'!$F$29,0,10*ROW('Sanitation Data'!F78)))</f>
        <v/>
      </c>
      <c r="CW84" s="367" t="str">
        <f ca="1">+IF(OFFSET('Sanitation Data'!$F$30,0,10*ROW('Sanitation Data'!F78))="","",OFFSET('Sanitation Data'!$F$30,0,10*ROW('Sanitation Data'!F78)))</f>
        <v/>
      </c>
      <c r="CX84" s="367" t="str">
        <f ca="1">+IF(OFFSET('Sanitation Data'!$F$31,0,10*ROW('Sanitation Data'!F78))="","",OFFSET('Sanitation Data'!$F$31,0,10*ROW('Sanitation Data'!F78)))</f>
        <v/>
      </c>
      <c r="CY84" s="367" t="str">
        <f ca="1">+IF(OFFSET('Sanitation Data'!$F$32,0,10*ROW('Sanitation Data'!F78))="","",OFFSET('Sanitation Data'!$F$32,0,10*ROW('Sanitation Data'!F78)))</f>
        <v/>
      </c>
      <c r="CZ84" s="367" t="str">
        <f ca="1">+IF(OFFSET('Sanitation Data'!$G$28,0,10*ROW('Sanitation Data'!G78))="","",OFFSET('Sanitation Data'!$G$28,0,10*ROW('Sanitation Data'!G78)))</f>
        <v/>
      </c>
      <c r="DA84" s="367" t="str">
        <f ca="1">+IF(OFFSET('Sanitation Data'!$G$29,0,10*ROW('Sanitation Data'!G78))="","",OFFSET('Sanitation Data'!$G$29,0,10*ROW('Sanitation Data'!G78)))</f>
        <v/>
      </c>
      <c r="DB84" s="367" t="str">
        <f ca="1">+IF(OFFSET('Sanitation Data'!$G$30,0,10*ROW('Sanitation Data'!G78))="","",OFFSET('Sanitation Data'!$G$30,0,10*ROW('Sanitation Data'!G78)))</f>
        <v/>
      </c>
      <c r="DC84" s="367" t="str">
        <f ca="1">+IF(OFFSET('Sanitation Data'!$G$31,0,10*ROW('Sanitation Data'!G78))="","",OFFSET('Sanitation Data'!$G$31,0,10*ROW('Sanitation Data'!G78)))</f>
        <v/>
      </c>
      <c r="DD84" s="367" t="str">
        <f ca="1">+IF(OFFSET('Sanitation Data'!$G$32,0,10*ROW('Sanitation Data'!G78))="","",OFFSET('Sanitation Data'!$G$32,0,10*ROW('Sanitation Data'!G78)))</f>
        <v/>
      </c>
      <c r="DE84" s="367" t="str">
        <f ca="1">+IF(OFFSET('Sanitation Data'!$H$28,0,10*ROW('Sanitation Data'!H78))="","",OFFSET('Sanitation Data'!$H$28,0,10*ROW('Sanitation Data'!H78)))</f>
        <v/>
      </c>
      <c r="DF84" s="367" t="str">
        <f ca="1">+IF(OFFSET('Sanitation Data'!$H$29,0,10*ROW('Sanitation Data'!H78))="","",OFFSET('Sanitation Data'!$H$29,0,10*ROW('Sanitation Data'!H78)))</f>
        <v/>
      </c>
      <c r="DG84" s="367" t="str">
        <f ca="1">+IF(OFFSET('Sanitation Data'!$H$30,0,10*ROW('Sanitation Data'!H78))="","",OFFSET('Sanitation Data'!$H$30,0,10*ROW('Sanitation Data'!H78)))</f>
        <v/>
      </c>
      <c r="DH84" s="367" t="str">
        <f ca="1">+IF(OFFSET('Sanitation Data'!$H$31,0,10*ROW('Sanitation Data'!H78))="","",OFFSET('Sanitation Data'!$H$31,0,10*ROW('Sanitation Data'!H78)))</f>
        <v/>
      </c>
      <c r="DI84" s="367" t="str">
        <f ca="1">+IF(OFFSET('Sanitation Data'!$H$32,0,10*ROW('Sanitation Data'!H78))="","",OFFSET('Sanitation Data'!$H$32,0,10*ROW('Sanitation Data'!H78)))</f>
        <v/>
      </c>
      <c r="DJ84" s="367" t="str">
        <f ca="1">+IF(OFFSET('Sanitation Data'!$I$28,0,10*ROW('Sanitation Data'!I78))="","",OFFSET('Sanitation Data'!$I$28,0,10*ROW('Sanitation Data'!I78)))</f>
        <v/>
      </c>
      <c r="DK84" s="367" t="str">
        <f ca="1">+IF(OFFSET('Sanitation Data'!$I$29,0,10*ROW('Sanitation Data'!I78))="","",OFFSET('Sanitation Data'!$I$29,0,10*ROW('Sanitation Data'!I78)))</f>
        <v/>
      </c>
      <c r="DL84" s="367" t="str">
        <f ca="1">+IF(OFFSET('Sanitation Data'!$I$30,0,10*ROW('Sanitation Data'!I78))="","",OFFSET('Sanitation Data'!$I$30,0,10*ROW('Sanitation Data'!I78)))</f>
        <v/>
      </c>
      <c r="DM84" s="367" t="str">
        <f ca="1">+IF(OFFSET('Sanitation Data'!$I$31,0,10*ROW('Sanitation Data'!I78))="","",OFFSET('Sanitation Data'!$I$31,0,10*ROW('Sanitation Data'!I78)))</f>
        <v/>
      </c>
      <c r="DN84" s="367" t="str">
        <f ca="1">+IF(OFFSET('Sanitation Data'!$I$32,0,10*ROW('Sanitation Data'!I78))="","",OFFSET('Sanitation Data'!$I$32,0,10*ROW('Sanitation Data'!I78)))</f>
        <v/>
      </c>
      <c r="DO84" s="367" t="str">
        <f ca="1">+IF(OFFSET('Hygiene Data'!$D$11,0,10*ROW('Hygiene Data'!D78))="","",OFFSET('Hygiene Data'!$D$11,0,10*ROW('Hygiene Data'!D78)))</f>
        <v/>
      </c>
      <c r="DP84" s="367" t="str">
        <f ca="1">+IF(OFFSET('Hygiene Data'!$D$12,0,10*ROW('Hygiene Data'!D78))="","",OFFSET('Hygiene Data'!$D$12,0,10*ROW('Hygiene Data'!D78)))</f>
        <v/>
      </c>
      <c r="DQ84" s="367" t="str">
        <f ca="1">+IF(OFFSET('Hygiene Data'!$D$13,0,10*ROW('Hygiene Data'!D78))="","",OFFSET('Hygiene Data'!$D$13,0,10*ROW('Hygiene Data'!D78)))</f>
        <v/>
      </c>
      <c r="DR84" s="367" t="str">
        <f ca="1">+IF(OFFSET('Hygiene Data'!$E$11,0,10*ROW('Hygiene Data'!E78))="","",OFFSET('Hygiene Data'!$E$11,0,10*ROW('Hygiene Data'!E78)))</f>
        <v/>
      </c>
      <c r="DS84" s="367" t="str">
        <f ca="1">+IF(OFFSET('Hygiene Data'!$E$12,0,10*ROW('Hygiene Data'!E78))="","",OFFSET('Hygiene Data'!$E$12,0,10*ROW('Hygiene Data'!E78)))</f>
        <v/>
      </c>
      <c r="DT84" s="367" t="str">
        <f ca="1">+IF(OFFSET('Hygiene Data'!$E$13,0,10*ROW('Hygiene Data'!E78))="","",OFFSET('Hygiene Data'!$E$13,0,10*ROW('Hygiene Data'!E78)))</f>
        <v/>
      </c>
      <c r="DU84" s="367" t="str">
        <f ca="1">+IF(OFFSET('Hygiene Data'!$F$11,0,10*ROW('Hygiene Data'!F78))="","",OFFSET('Hygiene Data'!$F$11,0,10*ROW('Hygiene Data'!F78)))</f>
        <v/>
      </c>
      <c r="DV84" s="367" t="str">
        <f ca="1">+IF(OFFSET('Hygiene Data'!$F$12,0,10*ROW('Hygiene Data'!F78))="","",OFFSET('Hygiene Data'!$F$12,0,10*ROW('Hygiene Data'!F78)))</f>
        <v/>
      </c>
      <c r="DW84" s="367" t="str">
        <f ca="1">+IF(OFFSET('Hygiene Data'!$F$13,0,10*ROW('Hygiene Data'!F78))="","",OFFSET('Hygiene Data'!$F$13,0,10*ROW('Hygiene Data'!F78)))</f>
        <v/>
      </c>
      <c r="DX84" s="367" t="str">
        <f ca="1">+IF(OFFSET('Hygiene Data'!$G$11,0,10*ROW('Hygiene Data'!G78))="","",OFFSET('Hygiene Data'!$G$11,0,10*ROW('Hygiene Data'!G78)))</f>
        <v/>
      </c>
      <c r="DY84" s="367" t="str">
        <f ca="1">+IF(OFFSET('Hygiene Data'!$G$12,0,10*ROW('Hygiene Data'!G78))="","",OFFSET('Hygiene Data'!$G$12,0,10*ROW('Hygiene Data'!G78)))</f>
        <v/>
      </c>
      <c r="DZ84" s="367" t="str">
        <f ca="1">+IF(OFFSET('Hygiene Data'!$G$13,0,10*ROW('Hygiene Data'!G78))="","",OFFSET('Hygiene Data'!$G$13,0,10*ROW('Hygiene Data'!G78)))</f>
        <v/>
      </c>
      <c r="EA84" s="367" t="str">
        <f ca="1">+IF(OFFSET('Hygiene Data'!$H$11,0,10*ROW('Hygiene Data'!H78))="","",OFFSET('Hygiene Data'!$H$11,0,10*ROW('Hygiene Data'!H78)))</f>
        <v/>
      </c>
      <c r="EB84" s="367" t="str">
        <f ca="1">+IF(OFFSET('Hygiene Data'!$H$12,0,10*ROW('Hygiene Data'!H78))="","",OFFSET('Hygiene Data'!$H$12,0,10*ROW('Hygiene Data'!H78)))</f>
        <v/>
      </c>
      <c r="EC84" s="367" t="str">
        <f ca="1">+IF(OFFSET('Hygiene Data'!$H$13,0,10*ROW('Hygiene Data'!H78))="","",OFFSET('Hygiene Data'!$H$13,0,10*ROW('Hygiene Data'!H78)))</f>
        <v/>
      </c>
      <c r="ED84" s="367" t="str">
        <f ca="1">+IF(OFFSET('Hygiene Data'!$I$11,0,10*ROW('Hygiene Data'!I78))="","",OFFSET('Hygiene Data'!$I$11,0,10*ROW('Hygiene Data'!I78)))</f>
        <v/>
      </c>
      <c r="EE84" s="367" t="str">
        <f ca="1">+IF(OFFSET('Hygiene Data'!$I$12,0,10*ROW('Hygiene Data'!I78))="","",OFFSET('Hygiene Data'!$I$12,0,10*ROW('Hygiene Data'!I78)))</f>
        <v/>
      </c>
      <c r="EF84" s="367" t="str">
        <f ca="1">+IF(OFFSET('Hygiene Data'!$I$13,0,10*ROW('Hygiene Data'!I78))="","",OFFSET('Hygiene Data'!$I$13,0,10*ROW('Hygiene Data'!I78)))</f>
        <v/>
      </c>
    </row>
    <row r="85" spans="1:136" x14ac:dyDescent="0.25">
      <c r="A85" s="476" t="str">
        <f ca="1">+IF(OFFSET('Water Data'!$B$2,0,10*ROW('Water Data'!E79))="","",OFFSET('Water Data'!$B$2,0,10*ROW('Water Data'!E79)))</f>
        <v/>
      </c>
      <c r="B85" s="476"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3" t="str">
        <f t="shared" ca="1" si="1"/>
        <v/>
      </c>
      <c r="D85" s="504"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4"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4"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4"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4"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4"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4"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4"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4"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4"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4"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4"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4"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4"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4"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4"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4"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4"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5"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5"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5"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5"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5"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5"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5"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5"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5"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5"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5"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5"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5"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5"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5"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5"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5"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5"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5"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5"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5"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5"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5"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5"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5"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5"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5"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5"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5"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5"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6"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2"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6"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6"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6"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6"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6"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6"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6"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6"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6"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6"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6"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6"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6"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6"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6"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6"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7" t="str">
        <f ca="1">+IF(OFFSET('Water Data'!$D$27,0,10*ROW('Water Data'!D79))="","",OFFSET('Water Data'!$D$27,0,10*ROW('Water Data'!D79)))</f>
        <v/>
      </c>
      <c r="BT85" s="367" t="str">
        <f ca="1">+IF(OFFSET('Water Data'!$D$28,0,10*ROW('Water Data'!D79))="","",OFFSET('Water Data'!$D$28,0,10*ROW('Water Data'!D79)))</f>
        <v/>
      </c>
      <c r="BU85" s="367" t="str">
        <f ca="1">+IF(OFFSET('Water Data'!$D$29,0,10*ROW('Water Data'!D79))="","",OFFSET('Water Data'!$D$29,0,10*ROW('Water Data'!D79)))</f>
        <v/>
      </c>
      <c r="BV85" s="367" t="str">
        <f ca="1">+IF(OFFSET('Water Data'!$E$27,0,10*ROW('Water Data'!E79))="","",OFFSET('Water Data'!$E$27,0,10*ROW('Water Data'!E79)))</f>
        <v/>
      </c>
      <c r="BW85" s="367" t="str">
        <f ca="1">+IF(OFFSET('Water Data'!$E$28,0,10*ROW('Water Data'!E79))="","",OFFSET('Water Data'!$E$28,0,10*ROW('Water Data'!E79)))</f>
        <v/>
      </c>
      <c r="BX85" s="367" t="str">
        <f ca="1">+IF(OFFSET('Water Data'!$E$29,0,10*ROW('Water Data'!E79))="","",OFFSET('Water Data'!$E$29,0,10*ROW('Water Data'!E79)))</f>
        <v/>
      </c>
      <c r="BY85" s="367" t="str">
        <f ca="1">+IF(OFFSET('Water Data'!$F$27,0,10*ROW('Water Data'!F79))="","",OFFSET('Water Data'!$F$27,0,10*ROW('Water Data'!F79)))</f>
        <v/>
      </c>
      <c r="BZ85" s="367" t="str">
        <f ca="1">+IF(OFFSET('Water Data'!$F$28,0,10*ROW('Water Data'!F79))="","",OFFSET('Water Data'!$F$28,0,10*ROW('Water Data'!F79)))</f>
        <v/>
      </c>
      <c r="CA85" s="367" t="str">
        <f ca="1">+IF(OFFSET('Water Data'!$F$29,0,10*ROW('Water Data'!F79))="","",OFFSET('Water Data'!$F$29,0,10*ROW('Water Data'!F79)))</f>
        <v/>
      </c>
      <c r="CB85" s="367" t="str">
        <f ca="1">+IF(OFFSET('Water Data'!$G$27,0,10*ROW('Water Data'!G79))="","",OFFSET('Water Data'!$G$27,0,10*ROW('Water Data'!G79)))</f>
        <v/>
      </c>
      <c r="CC85" s="367" t="str">
        <f ca="1">+IF(OFFSET('Water Data'!$G$28,0,10*ROW('Water Data'!G79))="","",OFFSET('Water Data'!$G$28,0,10*ROW('Water Data'!G79)))</f>
        <v/>
      </c>
      <c r="CD85" s="367" t="str">
        <f ca="1">+IF(OFFSET('Water Data'!$G$29,0,10*ROW('Water Data'!G79))="","",OFFSET('Water Data'!$G$29,0,10*ROW('Water Data'!G79)))</f>
        <v/>
      </c>
      <c r="CE85" s="367" t="str">
        <f ca="1">+IF(OFFSET('Water Data'!$H$27,0,10*ROW('Water Data'!H79))="","",OFFSET('Water Data'!$H$27,0,10*ROW('Water Data'!H79)))</f>
        <v/>
      </c>
      <c r="CF85" s="367" t="str">
        <f ca="1">+IF(OFFSET('Water Data'!$H$28,0,10*ROW('Water Data'!H79))="","",OFFSET('Water Data'!$H$28,0,10*ROW('Water Data'!H79)))</f>
        <v/>
      </c>
      <c r="CG85" s="367" t="str">
        <f ca="1">+IF(OFFSET('Water Data'!$H$29,0,10*ROW('Water Data'!H79))="","",OFFSET('Water Data'!$H$29,0,10*ROW('Water Data'!H79)))</f>
        <v/>
      </c>
      <c r="CH85" s="367" t="str">
        <f ca="1">+IF(OFFSET('Water Data'!$I$27,0,10*ROW('Water Data'!I79))="","",OFFSET('Water Data'!$I$27,0,10*ROW('Water Data'!I79)))</f>
        <v/>
      </c>
      <c r="CI85" s="367" t="str">
        <f ca="1">+IF(OFFSET('Water Data'!$I$28,0,10*ROW('Water Data'!I79))="","",OFFSET('Water Data'!$I$28,0,10*ROW('Water Data'!I79)))</f>
        <v/>
      </c>
      <c r="CJ85" s="367" t="str">
        <f ca="1">+IF(OFFSET('Water Data'!$I$29,0,10*ROW('Water Data'!I79))="","",OFFSET('Water Data'!$I$29,0,10*ROW('Water Data'!I79)))</f>
        <v/>
      </c>
      <c r="CK85" s="367" t="str">
        <f ca="1">+IF(OFFSET('Sanitation Data'!$D$28,0,10*ROW('Sanitation Data'!D79))="","",OFFSET('Sanitation Data'!$D$28,0,10*ROW('Sanitation Data'!D79)))</f>
        <v/>
      </c>
      <c r="CL85" s="367" t="str">
        <f ca="1">+IF(OFFSET('Sanitation Data'!$D$29,0,10*ROW('Sanitation Data'!D79))="","",OFFSET('Sanitation Data'!$D$29,0,10*ROW('Sanitation Data'!D79)))</f>
        <v/>
      </c>
      <c r="CM85" s="367" t="str">
        <f ca="1">+IF(OFFSET('Sanitation Data'!$D$30,0,10*ROW('Sanitation Data'!D79))="","",OFFSET('Sanitation Data'!$D$30,0,10*ROW('Sanitation Data'!D79)))</f>
        <v/>
      </c>
      <c r="CN85" s="367" t="str">
        <f ca="1">+IF(OFFSET('Sanitation Data'!$D$31,0,10*ROW('Sanitation Data'!D79))="","",OFFSET('Sanitation Data'!$D$31,0,10*ROW('Sanitation Data'!D79)))</f>
        <v/>
      </c>
      <c r="CO85" s="367" t="str">
        <f ca="1">+IF(OFFSET('Sanitation Data'!$D$32,0,10*ROW('Sanitation Data'!D79))="","",OFFSET('Sanitation Data'!$D$32,0,10*ROW('Sanitation Data'!D79)))</f>
        <v/>
      </c>
      <c r="CP85" s="367" t="str">
        <f ca="1">+IF(OFFSET('Sanitation Data'!$E$28,0,10*ROW('Sanitation Data'!E79))="","",OFFSET('Sanitation Data'!$E$28,0,10*ROW('Sanitation Data'!E79)))</f>
        <v/>
      </c>
      <c r="CQ85" s="367" t="str">
        <f ca="1">+IF(OFFSET('Sanitation Data'!$E$29,0,10*ROW('Sanitation Data'!E79))="","",OFFSET('Sanitation Data'!$E$29,0,10*ROW('Sanitation Data'!E79)))</f>
        <v/>
      </c>
      <c r="CR85" s="367" t="str">
        <f ca="1">+IF(OFFSET('Sanitation Data'!$E$30,0,10*ROW('Sanitation Data'!E79))="","",OFFSET('Sanitation Data'!$E$30,0,10*ROW('Sanitation Data'!E79)))</f>
        <v/>
      </c>
      <c r="CS85" s="367" t="str">
        <f ca="1">+IF(OFFSET('Sanitation Data'!$E$31,0,10*ROW('Sanitation Data'!E79))="","",OFFSET('Sanitation Data'!$E$31,0,10*ROW('Sanitation Data'!E79)))</f>
        <v/>
      </c>
      <c r="CT85" s="367" t="str">
        <f ca="1">+IF(OFFSET('Sanitation Data'!$E$32,0,10*ROW('Sanitation Data'!E79))="","",OFFSET('Sanitation Data'!$E$32,0,10*ROW('Sanitation Data'!E79)))</f>
        <v/>
      </c>
      <c r="CU85" s="367" t="str">
        <f ca="1">+IF(OFFSET('Sanitation Data'!$F$28,0,10*ROW('Sanitation Data'!F79))="","",OFFSET('Sanitation Data'!$F$28,0,10*ROW('Sanitation Data'!F79)))</f>
        <v/>
      </c>
      <c r="CV85" s="367" t="str">
        <f ca="1">+IF(OFFSET('Sanitation Data'!$F$29,0,10*ROW('Sanitation Data'!F79))="","",OFFSET('Sanitation Data'!$F$29,0,10*ROW('Sanitation Data'!F79)))</f>
        <v/>
      </c>
      <c r="CW85" s="367" t="str">
        <f ca="1">+IF(OFFSET('Sanitation Data'!$F$30,0,10*ROW('Sanitation Data'!F79))="","",OFFSET('Sanitation Data'!$F$30,0,10*ROW('Sanitation Data'!F79)))</f>
        <v/>
      </c>
      <c r="CX85" s="367" t="str">
        <f ca="1">+IF(OFFSET('Sanitation Data'!$F$31,0,10*ROW('Sanitation Data'!F79))="","",OFFSET('Sanitation Data'!$F$31,0,10*ROW('Sanitation Data'!F79)))</f>
        <v/>
      </c>
      <c r="CY85" s="367" t="str">
        <f ca="1">+IF(OFFSET('Sanitation Data'!$F$32,0,10*ROW('Sanitation Data'!F79))="","",OFFSET('Sanitation Data'!$F$32,0,10*ROW('Sanitation Data'!F79)))</f>
        <v/>
      </c>
      <c r="CZ85" s="367" t="str">
        <f ca="1">+IF(OFFSET('Sanitation Data'!$G$28,0,10*ROW('Sanitation Data'!G79))="","",OFFSET('Sanitation Data'!$G$28,0,10*ROW('Sanitation Data'!G79)))</f>
        <v/>
      </c>
      <c r="DA85" s="367" t="str">
        <f ca="1">+IF(OFFSET('Sanitation Data'!$G$29,0,10*ROW('Sanitation Data'!G79))="","",OFFSET('Sanitation Data'!$G$29,0,10*ROW('Sanitation Data'!G79)))</f>
        <v/>
      </c>
      <c r="DB85" s="367" t="str">
        <f ca="1">+IF(OFFSET('Sanitation Data'!$G$30,0,10*ROW('Sanitation Data'!G79))="","",OFFSET('Sanitation Data'!$G$30,0,10*ROW('Sanitation Data'!G79)))</f>
        <v/>
      </c>
      <c r="DC85" s="367" t="str">
        <f ca="1">+IF(OFFSET('Sanitation Data'!$G$31,0,10*ROW('Sanitation Data'!G79))="","",OFFSET('Sanitation Data'!$G$31,0,10*ROW('Sanitation Data'!G79)))</f>
        <v/>
      </c>
      <c r="DD85" s="367" t="str">
        <f ca="1">+IF(OFFSET('Sanitation Data'!$G$32,0,10*ROW('Sanitation Data'!G79))="","",OFFSET('Sanitation Data'!$G$32,0,10*ROW('Sanitation Data'!G79)))</f>
        <v/>
      </c>
      <c r="DE85" s="367" t="str">
        <f ca="1">+IF(OFFSET('Sanitation Data'!$H$28,0,10*ROW('Sanitation Data'!H79))="","",OFFSET('Sanitation Data'!$H$28,0,10*ROW('Sanitation Data'!H79)))</f>
        <v/>
      </c>
      <c r="DF85" s="367" t="str">
        <f ca="1">+IF(OFFSET('Sanitation Data'!$H$29,0,10*ROW('Sanitation Data'!H79))="","",OFFSET('Sanitation Data'!$H$29,0,10*ROW('Sanitation Data'!H79)))</f>
        <v/>
      </c>
      <c r="DG85" s="367" t="str">
        <f ca="1">+IF(OFFSET('Sanitation Data'!$H$30,0,10*ROW('Sanitation Data'!H79))="","",OFFSET('Sanitation Data'!$H$30,0,10*ROW('Sanitation Data'!H79)))</f>
        <v/>
      </c>
      <c r="DH85" s="367" t="str">
        <f ca="1">+IF(OFFSET('Sanitation Data'!$H$31,0,10*ROW('Sanitation Data'!H79))="","",OFFSET('Sanitation Data'!$H$31,0,10*ROW('Sanitation Data'!H79)))</f>
        <v/>
      </c>
      <c r="DI85" s="367" t="str">
        <f ca="1">+IF(OFFSET('Sanitation Data'!$H$32,0,10*ROW('Sanitation Data'!H79))="","",OFFSET('Sanitation Data'!$H$32,0,10*ROW('Sanitation Data'!H79)))</f>
        <v/>
      </c>
      <c r="DJ85" s="367" t="str">
        <f ca="1">+IF(OFFSET('Sanitation Data'!$I$28,0,10*ROW('Sanitation Data'!I79))="","",OFFSET('Sanitation Data'!$I$28,0,10*ROW('Sanitation Data'!I79)))</f>
        <v/>
      </c>
      <c r="DK85" s="367" t="str">
        <f ca="1">+IF(OFFSET('Sanitation Data'!$I$29,0,10*ROW('Sanitation Data'!I79))="","",OFFSET('Sanitation Data'!$I$29,0,10*ROW('Sanitation Data'!I79)))</f>
        <v/>
      </c>
      <c r="DL85" s="367" t="str">
        <f ca="1">+IF(OFFSET('Sanitation Data'!$I$30,0,10*ROW('Sanitation Data'!I79))="","",OFFSET('Sanitation Data'!$I$30,0,10*ROW('Sanitation Data'!I79)))</f>
        <v/>
      </c>
      <c r="DM85" s="367" t="str">
        <f ca="1">+IF(OFFSET('Sanitation Data'!$I$31,0,10*ROW('Sanitation Data'!I79))="","",OFFSET('Sanitation Data'!$I$31,0,10*ROW('Sanitation Data'!I79)))</f>
        <v/>
      </c>
      <c r="DN85" s="367" t="str">
        <f ca="1">+IF(OFFSET('Sanitation Data'!$I$32,0,10*ROW('Sanitation Data'!I79))="","",OFFSET('Sanitation Data'!$I$32,0,10*ROW('Sanitation Data'!I79)))</f>
        <v/>
      </c>
      <c r="DO85" s="367" t="str">
        <f ca="1">+IF(OFFSET('Hygiene Data'!$D$11,0,10*ROW('Hygiene Data'!D79))="","",OFFSET('Hygiene Data'!$D$11,0,10*ROW('Hygiene Data'!D79)))</f>
        <v/>
      </c>
      <c r="DP85" s="367" t="str">
        <f ca="1">+IF(OFFSET('Hygiene Data'!$D$12,0,10*ROW('Hygiene Data'!D79))="","",OFFSET('Hygiene Data'!$D$12,0,10*ROW('Hygiene Data'!D79)))</f>
        <v/>
      </c>
      <c r="DQ85" s="367" t="str">
        <f ca="1">+IF(OFFSET('Hygiene Data'!$D$13,0,10*ROW('Hygiene Data'!D79))="","",OFFSET('Hygiene Data'!$D$13,0,10*ROW('Hygiene Data'!D79)))</f>
        <v/>
      </c>
      <c r="DR85" s="367" t="str">
        <f ca="1">+IF(OFFSET('Hygiene Data'!$E$11,0,10*ROW('Hygiene Data'!E79))="","",OFFSET('Hygiene Data'!$E$11,0,10*ROW('Hygiene Data'!E79)))</f>
        <v/>
      </c>
      <c r="DS85" s="367" t="str">
        <f ca="1">+IF(OFFSET('Hygiene Data'!$E$12,0,10*ROW('Hygiene Data'!E79))="","",OFFSET('Hygiene Data'!$E$12,0,10*ROW('Hygiene Data'!E79)))</f>
        <v/>
      </c>
      <c r="DT85" s="367" t="str">
        <f ca="1">+IF(OFFSET('Hygiene Data'!$E$13,0,10*ROW('Hygiene Data'!E79))="","",OFFSET('Hygiene Data'!$E$13,0,10*ROW('Hygiene Data'!E79)))</f>
        <v/>
      </c>
      <c r="DU85" s="367" t="str">
        <f ca="1">+IF(OFFSET('Hygiene Data'!$F$11,0,10*ROW('Hygiene Data'!F79))="","",OFFSET('Hygiene Data'!$F$11,0,10*ROW('Hygiene Data'!F79)))</f>
        <v/>
      </c>
      <c r="DV85" s="367" t="str">
        <f ca="1">+IF(OFFSET('Hygiene Data'!$F$12,0,10*ROW('Hygiene Data'!F79))="","",OFFSET('Hygiene Data'!$F$12,0,10*ROW('Hygiene Data'!F79)))</f>
        <v/>
      </c>
      <c r="DW85" s="367" t="str">
        <f ca="1">+IF(OFFSET('Hygiene Data'!$F$13,0,10*ROW('Hygiene Data'!F79))="","",OFFSET('Hygiene Data'!$F$13,0,10*ROW('Hygiene Data'!F79)))</f>
        <v/>
      </c>
      <c r="DX85" s="367" t="str">
        <f ca="1">+IF(OFFSET('Hygiene Data'!$G$11,0,10*ROW('Hygiene Data'!G79))="","",OFFSET('Hygiene Data'!$G$11,0,10*ROW('Hygiene Data'!G79)))</f>
        <v/>
      </c>
      <c r="DY85" s="367" t="str">
        <f ca="1">+IF(OFFSET('Hygiene Data'!$G$12,0,10*ROW('Hygiene Data'!G79))="","",OFFSET('Hygiene Data'!$G$12,0,10*ROW('Hygiene Data'!G79)))</f>
        <v/>
      </c>
      <c r="DZ85" s="367" t="str">
        <f ca="1">+IF(OFFSET('Hygiene Data'!$G$13,0,10*ROW('Hygiene Data'!G79))="","",OFFSET('Hygiene Data'!$G$13,0,10*ROW('Hygiene Data'!G79)))</f>
        <v/>
      </c>
      <c r="EA85" s="367" t="str">
        <f ca="1">+IF(OFFSET('Hygiene Data'!$H$11,0,10*ROW('Hygiene Data'!H79))="","",OFFSET('Hygiene Data'!$H$11,0,10*ROW('Hygiene Data'!H79)))</f>
        <v/>
      </c>
      <c r="EB85" s="367" t="str">
        <f ca="1">+IF(OFFSET('Hygiene Data'!$H$12,0,10*ROW('Hygiene Data'!H79))="","",OFFSET('Hygiene Data'!$H$12,0,10*ROW('Hygiene Data'!H79)))</f>
        <v/>
      </c>
      <c r="EC85" s="367" t="str">
        <f ca="1">+IF(OFFSET('Hygiene Data'!$H$13,0,10*ROW('Hygiene Data'!H79))="","",OFFSET('Hygiene Data'!$H$13,0,10*ROW('Hygiene Data'!H79)))</f>
        <v/>
      </c>
      <c r="ED85" s="367" t="str">
        <f ca="1">+IF(OFFSET('Hygiene Data'!$I$11,0,10*ROW('Hygiene Data'!I79))="","",OFFSET('Hygiene Data'!$I$11,0,10*ROW('Hygiene Data'!I79)))</f>
        <v/>
      </c>
      <c r="EE85" s="367" t="str">
        <f ca="1">+IF(OFFSET('Hygiene Data'!$I$12,0,10*ROW('Hygiene Data'!I79))="","",OFFSET('Hygiene Data'!$I$12,0,10*ROW('Hygiene Data'!I79)))</f>
        <v/>
      </c>
      <c r="EF85" s="367" t="str">
        <f ca="1">+IF(OFFSET('Hygiene Data'!$I$13,0,10*ROW('Hygiene Data'!I79))="","",OFFSET('Hygiene Data'!$I$13,0,10*ROW('Hygiene Data'!I79)))</f>
        <v/>
      </c>
    </row>
    <row r="86" spans="1:136" x14ac:dyDescent="0.25">
      <c r="A86" s="476" t="str">
        <f ca="1">+IF(OFFSET('Water Data'!$B$2,0,10*ROW('Water Data'!E80))="","",OFFSET('Water Data'!$B$2,0,10*ROW('Water Data'!E80)))</f>
        <v/>
      </c>
      <c r="B86" s="476"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3" t="str">
        <f t="shared" ca="1" si="1"/>
        <v/>
      </c>
      <c r="D86" s="504"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4"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4"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4"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4"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4"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4"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4"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4"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4"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4"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4"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4"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4"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4"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4"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4"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4"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5"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5"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5"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5"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5"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5"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5"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5"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5"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5"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5"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5"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5"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5"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5"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5"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5"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5"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5"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5"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5"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5"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5"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5"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5"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5"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5"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5"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5"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5"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6"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2"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6"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6"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6"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6"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6"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6"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6"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6"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6"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6"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6"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6"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6"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6"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6"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6"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7" t="str">
        <f ca="1">+IF(OFFSET('Water Data'!$D$27,0,10*ROW('Water Data'!D80))="","",OFFSET('Water Data'!$D$27,0,10*ROW('Water Data'!D80)))</f>
        <v/>
      </c>
      <c r="BT86" s="367" t="str">
        <f ca="1">+IF(OFFSET('Water Data'!$D$28,0,10*ROW('Water Data'!D80))="","",OFFSET('Water Data'!$D$28,0,10*ROW('Water Data'!D80)))</f>
        <v/>
      </c>
      <c r="BU86" s="367" t="str">
        <f ca="1">+IF(OFFSET('Water Data'!$D$29,0,10*ROW('Water Data'!D80))="","",OFFSET('Water Data'!$D$29,0,10*ROW('Water Data'!D80)))</f>
        <v/>
      </c>
      <c r="BV86" s="367" t="str">
        <f ca="1">+IF(OFFSET('Water Data'!$E$27,0,10*ROW('Water Data'!E80))="","",OFFSET('Water Data'!$E$27,0,10*ROW('Water Data'!E80)))</f>
        <v/>
      </c>
      <c r="BW86" s="367" t="str">
        <f ca="1">+IF(OFFSET('Water Data'!$E$28,0,10*ROW('Water Data'!E80))="","",OFFSET('Water Data'!$E$28,0,10*ROW('Water Data'!E80)))</f>
        <v/>
      </c>
      <c r="BX86" s="367" t="str">
        <f ca="1">+IF(OFFSET('Water Data'!$E$29,0,10*ROW('Water Data'!E80))="","",OFFSET('Water Data'!$E$29,0,10*ROW('Water Data'!E80)))</f>
        <v/>
      </c>
      <c r="BY86" s="367" t="str">
        <f ca="1">+IF(OFFSET('Water Data'!$F$27,0,10*ROW('Water Data'!F80))="","",OFFSET('Water Data'!$F$27,0,10*ROW('Water Data'!F80)))</f>
        <v/>
      </c>
      <c r="BZ86" s="367" t="str">
        <f ca="1">+IF(OFFSET('Water Data'!$F$28,0,10*ROW('Water Data'!F80))="","",OFFSET('Water Data'!$F$28,0,10*ROW('Water Data'!F80)))</f>
        <v/>
      </c>
      <c r="CA86" s="367" t="str">
        <f ca="1">+IF(OFFSET('Water Data'!$F$29,0,10*ROW('Water Data'!F80))="","",OFFSET('Water Data'!$F$29,0,10*ROW('Water Data'!F80)))</f>
        <v/>
      </c>
      <c r="CB86" s="367" t="str">
        <f ca="1">+IF(OFFSET('Water Data'!$G$27,0,10*ROW('Water Data'!G80))="","",OFFSET('Water Data'!$G$27,0,10*ROW('Water Data'!G80)))</f>
        <v/>
      </c>
      <c r="CC86" s="367" t="str">
        <f ca="1">+IF(OFFSET('Water Data'!$G$28,0,10*ROW('Water Data'!G80))="","",OFFSET('Water Data'!$G$28,0,10*ROW('Water Data'!G80)))</f>
        <v/>
      </c>
      <c r="CD86" s="367" t="str">
        <f ca="1">+IF(OFFSET('Water Data'!$G$29,0,10*ROW('Water Data'!G80))="","",OFFSET('Water Data'!$G$29,0,10*ROW('Water Data'!G80)))</f>
        <v/>
      </c>
      <c r="CE86" s="367" t="str">
        <f ca="1">+IF(OFFSET('Water Data'!$H$27,0,10*ROW('Water Data'!H80))="","",OFFSET('Water Data'!$H$27,0,10*ROW('Water Data'!H80)))</f>
        <v/>
      </c>
      <c r="CF86" s="367" t="str">
        <f ca="1">+IF(OFFSET('Water Data'!$H$28,0,10*ROW('Water Data'!H80))="","",OFFSET('Water Data'!$H$28,0,10*ROW('Water Data'!H80)))</f>
        <v/>
      </c>
      <c r="CG86" s="367" t="str">
        <f ca="1">+IF(OFFSET('Water Data'!$H$29,0,10*ROW('Water Data'!H80))="","",OFFSET('Water Data'!$H$29,0,10*ROW('Water Data'!H80)))</f>
        <v/>
      </c>
      <c r="CH86" s="367" t="str">
        <f ca="1">+IF(OFFSET('Water Data'!$I$27,0,10*ROW('Water Data'!I80))="","",OFFSET('Water Data'!$I$27,0,10*ROW('Water Data'!I80)))</f>
        <v/>
      </c>
      <c r="CI86" s="367" t="str">
        <f ca="1">+IF(OFFSET('Water Data'!$I$28,0,10*ROW('Water Data'!I80))="","",OFFSET('Water Data'!$I$28,0,10*ROW('Water Data'!I80)))</f>
        <v/>
      </c>
      <c r="CJ86" s="367" t="str">
        <f ca="1">+IF(OFFSET('Water Data'!$I$29,0,10*ROW('Water Data'!I80))="","",OFFSET('Water Data'!$I$29,0,10*ROW('Water Data'!I80)))</f>
        <v/>
      </c>
      <c r="CK86" s="367" t="str">
        <f ca="1">+IF(OFFSET('Sanitation Data'!$D$28,0,10*ROW('Sanitation Data'!D80))="","",OFFSET('Sanitation Data'!$D$28,0,10*ROW('Sanitation Data'!D80)))</f>
        <v/>
      </c>
      <c r="CL86" s="367" t="str">
        <f ca="1">+IF(OFFSET('Sanitation Data'!$D$29,0,10*ROW('Sanitation Data'!D80))="","",OFFSET('Sanitation Data'!$D$29,0,10*ROW('Sanitation Data'!D80)))</f>
        <v/>
      </c>
      <c r="CM86" s="367" t="str">
        <f ca="1">+IF(OFFSET('Sanitation Data'!$D$30,0,10*ROW('Sanitation Data'!D80))="","",OFFSET('Sanitation Data'!$D$30,0,10*ROW('Sanitation Data'!D80)))</f>
        <v/>
      </c>
      <c r="CN86" s="367" t="str">
        <f ca="1">+IF(OFFSET('Sanitation Data'!$D$31,0,10*ROW('Sanitation Data'!D80))="","",OFFSET('Sanitation Data'!$D$31,0,10*ROW('Sanitation Data'!D80)))</f>
        <v/>
      </c>
      <c r="CO86" s="367" t="str">
        <f ca="1">+IF(OFFSET('Sanitation Data'!$D$32,0,10*ROW('Sanitation Data'!D80))="","",OFFSET('Sanitation Data'!$D$32,0,10*ROW('Sanitation Data'!D80)))</f>
        <v/>
      </c>
      <c r="CP86" s="367" t="str">
        <f ca="1">+IF(OFFSET('Sanitation Data'!$E$28,0,10*ROW('Sanitation Data'!E80))="","",OFFSET('Sanitation Data'!$E$28,0,10*ROW('Sanitation Data'!E80)))</f>
        <v/>
      </c>
      <c r="CQ86" s="367" t="str">
        <f ca="1">+IF(OFFSET('Sanitation Data'!$E$29,0,10*ROW('Sanitation Data'!E80))="","",OFFSET('Sanitation Data'!$E$29,0,10*ROW('Sanitation Data'!E80)))</f>
        <v/>
      </c>
      <c r="CR86" s="367" t="str">
        <f ca="1">+IF(OFFSET('Sanitation Data'!$E$30,0,10*ROW('Sanitation Data'!E80))="","",OFFSET('Sanitation Data'!$E$30,0,10*ROW('Sanitation Data'!E80)))</f>
        <v/>
      </c>
      <c r="CS86" s="367" t="str">
        <f ca="1">+IF(OFFSET('Sanitation Data'!$E$31,0,10*ROW('Sanitation Data'!E80))="","",OFFSET('Sanitation Data'!$E$31,0,10*ROW('Sanitation Data'!E80)))</f>
        <v/>
      </c>
      <c r="CT86" s="367" t="str">
        <f ca="1">+IF(OFFSET('Sanitation Data'!$E$32,0,10*ROW('Sanitation Data'!E80))="","",OFFSET('Sanitation Data'!$E$32,0,10*ROW('Sanitation Data'!E80)))</f>
        <v/>
      </c>
      <c r="CU86" s="367" t="str">
        <f ca="1">+IF(OFFSET('Sanitation Data'!$F$28,0,10*ROW('Sanitation Data'!F80))="","",OFFSET('Sanitation Data'!$F$28,0,10*ROW('Sanitation Data'!F80)))</f>
        <v/>
      </c>
      <c r="CV86" s="367" t="str">
        <f ca="1">+IF(OFFSET('Sanitation Data'!$F$29,0,10*ROW('Sanitation Data'!F80))="","",OFFSET('Sanitation Data'!$F$29,0,10*ROW('Sanitation Data'!F80)))</f>
        <v/>
      </c>
      <c r="CW86" s="367" t="str">
        <f ca="1">+IF(OFFSET('Sanitation Data'!$F$30,0,10*ROW('Sanitation Data'!F80))="","",OFFSET('Sanitation Data'!$F$30,0,10*ROW('Sanitation Data'!F80)))</f>
        <v/>
      </c>
      <c r="CX86" s="367" t="str">
        <f ca="1">+IF(OFFSET('Sanitation Data'!$F$31,0,10*ROW('Sanitation Data'!F80))="","",OFFSET('Sanitation Data'!$F$31,0,10*ROW('Sanitation Data'!F80)))</f>
        <v/>
      </c>
      <c r="CY86" s="367" t="str">
        <f ca="1">+IF(OFFSET('Sanitation Data'!$F$32,0,10*ROW('Sanitation Data'!F80))="","",OFFSET('Sanitation Data'!$F$32,0,10*ROW('Sanitation Data'!F80)))</f>
        <v/>
      </c>
      <c r="CZ86" s="367" t="str">
        <f ca="1">+IF(OFFSET('Sanitation Data'!$G$28,0,10*ROW('Sanitation Data'!G80))="","",OFFSET('Sanitation Data'!$G$28,0,10*ROW('Sanitation Data'!G80)))</f>
        <v/>
      </c>
      <c r="DA86" s="367" t="str">
        <f ca="1">+IF(OFFSET('Sanitation Data'!$G$29,0,10*ROW('Sanitation Data'!G80))="","",OFFSET('Sanitation Data'!$G$29,0,10*ROW('Sanitation Data'!G80)))</f>
        <v/>
      </c>
      <c r="DB86" s="367" t="str">
        <f ca="1">+IF(OFFSET('Sanitation Data'!$G$30,0,10*ROW('Sanitation Data'!G80))="","",OFFSET('Sanitation Data'!$G$30,0,10*ROW('Sanitation Data'!G80)))</f>
        <v/>
      </c>
      <c r="DC86" s="367" t="str">
        <f ca="1">+IF(OFFSET('Sanitation Data'!$G$31,0,10*ROW('Sanitation Data'!G80))="","",OFFSET('Sanitation Data'!$G$31,0,10*ROW('Sanitation Data'!G80)))</f>
        <v/>
      </c>
      <c r="DD86" s="367" t="str">
        <f ca="1">+IF(OFFSET('Sanitation Data'!$G$32,0,10*ROW('Sanitation Data'!G80))="","",OFFSET('Sanitation Data'!$G$32,0,10*ROW('Sanitation Data'!G80)))</f>
        <v/>
      </c>
      <c r="DE86" s="367" t="str">
        <f ca="1">+IF(OFFSET('Sanitation Data'!$H$28,0,10*ROW('Sanitation Data'!H80))="","",OFFSET('Sanitation Data'!$H$28,0,10*ROW('Sanitation Data'!H80)))</f>
        <v/>
      </c>
      <c r="DF86" s="367" t="str">
        <f ca="1">+IF(OFFSET('Sanitation Data'!$H$29,0,10*ROW('Sanitation Data'!H80))="","",OFFSET('Sanitation Data'!$H$29,0,10*ROW('Sanitation Data'!H80)))</f>
        <v/>
      </c>
      <c r="DG86" s="367" t="str">
        <f ca="1">+IF(OFFSET('Sanitation Data'!$H$30,0,10*ROW('Sanitation Data'!H80))="","",OFFSET('Sanitation Data'!$H$30,0,10*ROW('Sanitation Data'!H80)))</f>
        <v/>
      </c>
      <c r="DH86" s="367" t="str">
        <f ca="1">+IF(OFFSET('Sanitation Data'!$H$31,0,10*ROW('Sanitation Data'!H80))="","",OFFSET('Sanitation Data'!$H$31,0,10*ROW('Sanitation Data'!H80)))</f>
        <v/>
      </c>
      <c r="DI86" s="367" t="str">
        <f ca="1">+IF(OFFSET('Sanitation Data'!$H$32,0,10*ROW('Sanitation Data'!H80))="","",OFFSET('Sanitation Data'!$H$32,0,10*ROW('Sanitation Data'!H80)))</f>
        <v/>
      </c>
      <c r="DJ86" s="367" t="str">
        <f ca="1">+IF(OFFSET('Sanitation Data'!$I$28,0,10*ROW('Sanitation Data'!I80))="","",OFFSET('Sanitation Data'!$I$28,0,10*ROW('Sanitation Data'!I80)))</f>
        <v/>
      </c>
      <c r="DK86" s="367" t="str">
        <f ca="1">+IF(OFFSET('Sanitation Data'!$I$29,0,10*ROW('Sanitation Data'!I80))="","",OFFSET('Sanitation Data'!$I$29,0,10*ROW('Sanitation Data'!I80)))</f>
        <v/>
      </c>
      <c r="DL86" s="367" t="str">
        <f ca="1">+IF(OFFSET('Sanitation Data'!$I$30,0,10*ROW('Sanitation Data'!I80))="","",OFFSET('Sanitation Data'!$I$30,0,10*ROW('Sanitation Data'!I80)))</f>
        <v/>
      </c>
      <c r="DM86" s="367" t="str">
        <f ca="1">+IF(OFFSET('Sanitation Data'!$I$31,0,10*ROW('Sanitation Data'!I80))="","",OFFSET('Sanitation Data'!$I$31,0,10*ROW('Sanitation Data'!I80)))</f>
        <v/>
      </c>
      <c r="DN86" s="367" t="str">
        <f ca="1">+IF(OFFSET('Sanitation Data'!$I$32,0,10*ROW('Sanitation Data'!I80))="","",OFFSET('Sanitation Data'!$I$32,0,10*ROW('Sanitation Data'!I80)))</f>
        <v/>
      </c>
      <c r="DO86" s="367" t="str">
        <f ca="1">+IF(OFFSET('Hygiene Data'!$D$11,0,10*ROW('Hygiene Data'!D80))="","",OFFSET('Hygiene Data'!$D$11,0,10*ROW('Hygiene Data'!D80)))</f>
        <v/>
      </c>
      <c r="DP86" s="367" t="str">
        <f ca="1">+IF(OFFSET('Hygiene Data'!$D$12,0,10*ROW('Hygiene Data'!D80))="","",OFFSET('Hygiene Data'!$D$12,0,10*ROW('Hygiene Data'!D80)))</f>
        <v/>
      </c>
      <c r="DQ86" s="367" t="str">
        <f ca="1">+IF(OFFSET('Hygiene Data'!$D$13,0,10*ROW('Hygiene Data'!D80))="","",OFFSET('Hygiene Data'!$D$13,0,10*ROW('Hygiene Data'!D80)))</f>
        <v/>
      </c>
      <c r="DR86" s="367" t="str">
        <f ca="1">+IF(OFFSET('Hygiene Data'!$E$11,0,10*ROW('Hygiene Data'!E80))="","",OFFSET('Hygiene Data'!$E$11,0,10*ROW('Hygiene Data'!E80)))</f>
        <v/>
      </c>
      <c r="DS86" s="367" t="str">
        <f ca="1">+IF(OFFSET('Hygiene Data'!$E$12,0,10*ROW('Hygiene Data'!E80))="","",OFFSET('Hygiene Data'!$E$12,0,10*ROW('Hygiene Data'!E80)))</f>
        <v/>
      </c>
      <c r="DT86" s="367" t="str">
        <f ca="1">+IF(OFFSET('Hygiene Data'!$E$13,0,10*ROW('Hygiene Data'!E80))="","",OFFSET('Hygiene Data'!$E$13,0,10*ROW('Hygiene Data'!E80)))</f>
        <v/>
      </c>
      <c r="DU86" s="367" t="str">
        <f ca="1">+IF(OFFSET('Hygiene Data'!$F$11,0,10*ROW('Hygiene Data'!F80))="","",OFFSET('Hygiene Data'!$F$11,0,10*ROW('Hygiene Data'!F80)))</f>
        <v/>
      </c>
      <c r="DV86" s="367" t="str">
        <f ca="1">+IF(OFFSET('Hygiene Data'!$F$12,0,10*ROW('Hygiene Data'!F80))="","",OFFSET('Hygiene Data'!$F$12,0,10*ROW('Hygiene Data'!F80)))</f>
        <v/>
      </c>
      <c r="DW86" s="367" t="str">
        <f ca="1">+IF(OFFSET('Hygiene Data'!$F$13,0,10*ROW('Hygiene Data'!F80))="","",OFFSET('Hygiene Data'!$F$13,0,10*ROW('Hygiene Data'!F80)))</f>
        <v/>
      </c>
      <c r="DX86" s="367" t="str">
        <f ca="1">+IF(OFFSET('Hygiene Data'!$G$11,0,10*ROW('Hygiene Data'!G80))="","",OFFSET('Hygiene Data'!$G$11,0,10*ROW('Hygiene Data'!G80)))</f>
        <v/>
      </c>
      <c r="DY86" s="367" t="str">
        <f ca="1">+IF(OFFSET('Hygiene Data'!$G$12,0,10*ROW('Hygiene Data'!G80))="","",OFFSET('Hygiene Data'!$G$12,0,10*ROW('Hygiene Data'!G80)))</f>
        <v/>
      </c>
      <c r="DZ86" s="367" t="str">
        <f ca="1">+IF(OFFSET('Hygiene Data'!$G$13,0,10*ROW('Hygiene Data'!G80))="","",OFFSET('Hygiene Data'!$G$13,0,10*ROW('Hygiene Data'!G80)))</f>
        <v/>
      </c>
      <c r="EA86" s="367" t="str">
        <f ca="1">+IF(OFFSET('Hygiene Data'!$H$11,0,10*ROW('Hygiene Data'!H80))="","",OFFSET('Hygiene Data'!$H$11,0,10*ROW('Hygiene Data'!H80)))</f>
        <v/>
      </c>
      <c r="EB86" s="367" t="str">
        <f ca="1">+IF(OFFSET('Hygiene Data'!$H$12,0,10*ROW('Hygiene Data'!H80))="","",OFFSET('Hygiene Data'!$H$12,0,10*ROW('Hygiene Data'!H80)))</f>
        <v/>
      </c>
      <c r="EC86" s="367" t="str">
        <f ca="1">+IF(OFFSET('Hygiene Data'!$H$13,0,10*ROW('Hygiene Data'!H80))="","",OFFSET('Hygiene Data'!$H$13,0,10*ROW('Hygiene Data'!H80)))</f>
        <v/>
      </c>
      <c r="ED86" s="367" t="str">
        <f ca="1">+IF(OFFSET('Hygiene Data'!$I$11,0,10*ROW('Hygiene Data'!I80))="","",OFFSET('Hygiene Data'!$I$11,0,10*ROW('Hygiene Data'!I80)))</f>
        <v/>
      </c>
      <c r="EE86" s="367" t="str">
        <f ca="1">+IF(OFFSET('Hygiene Data'!$I$12,0,10*ROW('Hygiene Data'!I80))="","",OFFSET('Hygiene Data'!$I$12,0,10*ROW('Hygiene Data'!I80)))</f>
        <v/>
      </c>
      <c r="EF86" s="367" t="str">
        <f ca="1">+IF(OFFSET('Hygiene Data'!$I$13,0,10*ROW('Hygiene Data'!I80))="","",OFFSET('Hygiene Data'!$I$13,0,10*ROW('Hygiene Data'!I80)))</f>
        <v/>
      </c>
    </row>
    <row r="87" spans="1:136" x14ac:dyDescent="0.25">
      <c r="A87" s="476" t="str">
        <f ca="1">+IF(OFFSET('Water Data'!$B$2,0,10*ROW('Water Data'!E81))="","",OFFSET('Water Data'!$B$2,0,10*ROW('Water Data'!E81)))</f>
        <v/>
      </c>
      <c r="B87" s="476"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3" t="str">
        <f t="shared" ca="1" si="1"/>
        <v/>
      </c>
      <c r="D87" s="504"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4"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4"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4"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4"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4"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4"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4"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4"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4"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4"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4"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4"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4"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4"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4"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4"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4"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5"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5"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5"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5"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5"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5"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5"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5"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5"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5"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5"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5"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5"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5"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5"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5"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5"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5"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5"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5"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5"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5"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5"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5"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5"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5"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5"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5"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5"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5"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6"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2"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6"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6"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6"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6"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6"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6"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6"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6"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6"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6"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6"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6"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6"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6"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6"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6"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7" t="str">
        <f ca="1">+IF(OFFSET('Water Data'!$D$27,0,10*ROW('Water Data'!D81))="","",OFFSET('Water Data'!$D$27,0,10*ROW('Water Data'!D81)))</f>
        <v/>
      </c>
      <c r="BT87" s="367" t="str">
        <f ca="1">+IF(OFFSET('Water Data'!$D$28,0,10*ROW('Water Data'!D81))="","",OFFSET('Water Data'!$D$28,0,10*ROW('Water Data'!D81)))</f>
        <v/>
      </c>
      <c r="BU87" s="367" t="str">
        <f ca="1">+IF(OFFSET('Water Data'!$D$29,0,10*ROW('Water Data'!D81))="","",OFFSET('Water Data'!$D$29,0,10*ROW('Water Data'!D81)))</f>
        <v/>
      </c>
      <c r="BV87" s="367" t="str">
        <f ca="1">+IF(OFFSET('Water Data'!$E$27,0,10*ROW('Water Data'!E81))="","",OFFSET('Water Data'!$E$27,0,10*ROW('Water Data'!E81)))</f>
        <v/>
      </c>
      <c r="BW87" s="367" t="str">
        <f ca="1">+IF(OFFSET('Water Data'!$E$28,0,10*ROW('Water Data'!E81))="","",OFFSET('Water Data'!$E$28,0,10*ROW('Water Data'!E81)))</f>
        <v/>
      </c>
      <c r="BX87" s="367" t="str">
        <f ca="1">+IF(OFFSET('Water Data'!$E$29,0,10*ROW('Water Data'!E81))="","",OFFSET('Water Data'!$E$29,0,10*ROW('Water Data'!E81)))</f>
        <v/>
      </c>
      <c r="BY87" s="367" t="str">
        <f ca="1">+IF(OFFSET('Water Data'!$F$27,0,10*ROW('Water Data'!F81))="","",OFFSET('Water Data'!$F$27,0,10*ROW('Water Data'!F81)))</f>
        <v/>
      </c>
      <c r="BZ87" s="367" t="str">
        <f ca="1">+IF(OFFSET('Water Data'!$F$28,0,10*ROW('Water Data'!F81))="","",OFFSET('Water Data'!$F$28,0,10*ROW('Water Data'!F81)))</f>
        <v/>
      </c>
      <c r="CA87" s="367" t="str">
        <f ca="1">+IF(OFFSET('Water Data'!$F$29,0,10*ROW('Water Data'!F81))="","",OFFSET('Water Data'!$F$29,0,10*ROW('Water Data'!F81)))</f>
        <v/>
      </c>
      <c r="CB87" s="367" t="str">
        <f ca="1">+IF(OFFSET('Water Data'!$G$27,0,10*ROW('Water Data'!G81))="","",OFFSET('Water Data'!$G$27,0,10*ROW('Water Data'!G81)))</f>
        <v/>
      </c>
      <c r="CC87" s="367" t="str">
        <f ca="1">+IF(OFFSET('Water Data'!$G$28,0,10*ROW('Water Data'!G81))="","",OFFSET('Water Data'!$G$28,0,10*ROW('Water Data'!G81)))</f>
        <v/>
      </c>
      <c r="CD87" s="367" t="str">
        <f ca="1">+IF(OFFSET('Water Data'!$G$29,0,10*ROW('Water Data'!G81))="","",OFFSET('Water Data'!$G$29,0,10*ROW('Water Data'!G81)))</f>
        <v/>
      </c>
      <c r="CE87" s="367" t="str">
        <f ca="1">+IF(OFFSET('Water Data'!$H$27,0,10*ROW('Water Data'!H81))="","",OFFSET('Water Data'!$H$27,0,10*ROW('Water Data'!H81)))</f>
        <v/>
      </c>
      <c r="CF87" s="367" t="str">
        <f ca="1">+IF(OFFSET('Water Data'!$H$28,0,10*ROW('Water Data'!H81))="","",OFFSET('Water Data'!$H$28,0,10*ROW('Water Data'!H81)))</f>
        <v/>
      </c>
      <c r="CG87" s="367" t="str">
        <f ca="1">+IF(OFFSET('Water Data'!$H$29,0,10*ROW('Water Data'!H81))="","",OFFSET('Water Data'!$H$29,0,10*ROW('Water Data'!H81)))</f>
        <v/>
      </c>
      <c r="CH87" s="367" t="str">
        <f ca="1">+IF(OFFSET('Water Data'!$I$27,0,10*ROW('Water Data'!I81))="","",OFFSET('Water Data'!$I$27,0,10*ROW('Water Data'!I81)))</f>
        <v/>
      </c>
      <c r="CI87" s="367" t="str">
        <f ca="1">+IF(OFFSET('Water Data'!$I$28,0,10*ROW('Water Data'!I81))="","",OFFSET('Water Data'!$I$28,0,10*ROW('Water Data'!I81)))</f>
        <v/>
      </c>
      <c r="CJ87" s="367" t="str">
        <f ca="1">+IF(OFFSET('Water Data'!$I$29,0,10*ROW('Water Data'!I81))="","",OFFSET('Water Data'!$I$29,0,10*ROW('Water Data'!I81)))</f>
        <v/>
      </c>
      <c r="CK87" s="367" t="str">
        <f ca="1">+IF(OFFSET('Sanitation Data'!$D$28,0,10*ROW('Sanitation Data'!D81))="","",OFFSET('Sanitation Data'!$D$28,0,10*ROW('Sanitation Data'!D81)))</f>
        <v/>
      </c>
      <c r="CL87" s="367" t="str">
        <f ca="1">+IF(OFFSET('Sanitation Data'!$D$29,0,10*ROW('Sanitation Data'!D81))="","",OFFSET('Sanitation Data'!$D$29,0,10*ROW('Sanitation Data'!D81)))</f>
        <v/>
      </c>
      <c r="CM87" s="367" t="str">
        <f ca="1">+IF(OFFSET('Sanitation Data'!$D$30,0,10*ROW('Sanitation Data'!D81))="","",OFFSET('Sanitation Data'!$D$30,0,10*ROW('Sanitation Data'!D81)))</f>
        <v/>
      </c>
      <c r="CN87" s="367" t="str">
        <f ca="1">+IF(OFFSET('Sanitation Data'!$D$31,0,10*ROW('Sanitation Data'!D81))="","",OFFSET('Sanitation Data'!$D$31,0,10*ROW('Sanitation Data'!D81)))</f>
        <v/>
      </c>
      <c r="CO87" s="367" t="str">
        <f ca="1">+IF(OFFSET('Sanitation Data'!$D$32,0,10*ROW('Sanitation Data'!D81))="","",OFFSET('Sanitation Data'!$D$32,0,10*ROW('Sanitation Data'!D81)))</f>
        <v/>
      </c>
      <c r="CP87" s="367" t="str">
        <f ca="1">+IF(OFFSET('Sanitation Data'!$E$28,0,10*ROW('Sanitation Data'!E81))="","",OFFSET('Sanitation Data'!$E$28,0,10*ROW('Sanitation Data'!E81)))</f>
        <v/>
      </c>
      <c r="CQ87" s="367" t="str">
        <f ca="1">+IF(OFFSET('Sanitation Data'!$E$29,0,10*ROW('Sanitation Data'!E81))="","",OFFSET('Sanitation Data'!$E$29,0,10*ROW('Sanitation Data'!E81)))</f>
        <v/>
      </c>
      <c r="CR87" s="367" t="str">
        <f ca="1">+IF(OFFSET('Sanitation Data'!$E$30,0,10*ROW('Sanitation Data'!E81))="","",OFFSET('Sanitation Data'!$E$30,0,10*ROW('Sanitation Data'!E81)))</f>
        <v/>
      </c>
      <c r="CS87" s="367" t="str">
        <f ca="1">+IF(OFFSET('Sanitation Data'!$E$31,0,10*ROW('Sanitation Data'!E81))="","",OFFSET('Sanitation Data'!$E$31,0,10*ROW('Sanitation Data'!E81)))</f>
        <v/>
      </c>
      <c r="CT87" s="367" t="str">
        <f ca="1">+IF(OFFSET('Sanitation Data'!$E$32,0,10*ROW('Sanitation Data'!E81))="","",OFFSET('Sanitation Data'!$E$32,0,10*ROW('Sanitation Data'!E81)))</f>
        <v/>
      </c>
      <c r="CU87" s="367" t="str">
        <f ca="1">+IF(OFFSET('Sanitation Data'!$F$28,0,10*ROW('Sanitation Data'!F81))="","",OFFSET('Sanitation Data'!$F$28,0,10*ROW('Sanitation Data'!F81)))</f>
        <v/>
      </c>
      <c r="CV87" s="367" t="str">
        <f ca="1">+IF(OFFSET('Sanitation Data'!$F$29,0,10*ROW('Sanitation Data'!F81))="","",OFFSET('Sanitation Data'!$F$29,0,10*ROW('Sanitation Data'!F81)))</f>
        <v/>
      </c>
      <c r="CW87" s="367" t="str">
        <f ca="1">+IF(OFFSET('Sanitation Data'!$F$30,0,10*ROW('Sanitation Data'!F81))="","",OFFSET('Sanitation Data'!$F$30,0,10*ROW('Sanitation Data'!F81)))</f>
        <v/>
      </c>
      <c r="CX87" s="367" t="str">
        <f ca="1">+IF(OFFSET('Sanitation Data'!$F$31,0,10*ROW('Sanitation Data'!F81))="","",OFFSET('Sanitation Data'!$F$31,0,10*ROW('Sanitation Data'!F81)))</f>
        <v/>
      </c>
      <c r="CY87" s="367" t="str">
        <f ca="1">+IF(OFFSET('Sanitation Data'!$F$32,0,10*ROW('Sanitation Data'!F81))="","",OFFSET('Sanitation Data'!$F$32,0,10*ROW('Sanitation Data'!F81)))</f>
        <v/>
      </c>
      <c r="CZ87" s="367" t="str">
        <f ca="1">+IF(OFFSET('Sanitation Data'!$G$28,0,10*ROW('Sanitation Data'!G81))="","",OFFSET('Sanitation Data'!$G$28,0,10*ROW('Sanitation Data'!G81)))</f>
        <v/>
      </c>
      <c r="DA87" s="367" t="str">
        <f ca="1">+IF(OFFSET('Sanitation Data'!$G$29,0,10*ROW('Sanitation Data'!G81))="","",OFFSET('Sanitation Data'!$G$29,0,10*ROW('Sanitation Data'!G81)))</f>
        <v/>
      </c>
      <c r="DB87" s="367" t="str">
        <f ca="1">+IF(OFFSET('Sanitation Data'!$G$30,0,10*ROW('Sanitation Data'!G81))="","",OFFSET('Sanitation Data'!$G$30,0,10*ROW('Sanitation Data'!G81)))</f>
        <v/>
      </c>
      <c r="DC87" s="367" t="str">
        <f ca="1">+IF(OFFSET('Sanitation Data'!$G$31,0,10*ROW('Sanitation Data'!G81))="","",OFFSET('Sanitation Data'!$G$31,0,10*ROW('Sanitation Data'!G81)))</f>
        <v/>
      </c>
      <c r="DD87" s="367" t="str">
        <f ca="1">+IF(OFFSET('Sanitation Data'!$G$32,0,10*ROW('Sanitation Data'!G81))="","",OFFSET('Sanitation Data'!$G$32,0,10*ROW('Sanitation Data'!G81)))</f>
        <v/>
      </c>
      <c r="DE87" s="367" t="str">
        <f ca="1">+IF(OFFSET('Sanitation Data'!$H$28,0,10*ROW('Sanitation Data'!H81))="","",OFFSET('Sanitation Data'!$H$28,0,10*ROW('Sanitation Data'!H81)))</f>
        <v/>
      </c>
      <c r="DF87" s="367" t="str">
        <f ca="1">+IF(OFFSET('Sanitation Data'!$H$29,0,10*ROW('Sanitation Data'!H81))="","",OFFSET('Sanitation Data'!$H$29,0,10*ROW('Sanitation Data'!H81)))</f>
        <v/>
      </c>
      <c r="DG87" s="367" t="str">
        <f ca="1">+IF(OFFSET('Sanitation Data'!$H$30,0,10*ROW('Sanitation Data'!H81))="","",OFFSET('Sanitation Data'!$H$30,0,10*ROW('Sanitation Data'!H81)))</f>
        <v/>
      </c>
      <c r="DH87" s="367" t="str">
        <f ca="1">+IF(OFFSET('Sanitation Data'!$H$31,0,10*ROW('Sanitation Data'!H81))="","",OFFSET('Sanitation Data'!$H$31,0,10*ROW('Sanitation Data'!H81)))</f>
        <v/>
      </c>
      <c r="DI87" s="367" t="str">
        <f ca="1">+IF(OFFSET('Sanitation Data'!$H$32,0,10*ROW('Sanitation Data'!H81))="","",OFFSET('Sanitation Data'!$H$32,0,10*ROW('Sanitation Data'!H81)))</f>
        <v/>
      </c>
      <c r="DJ87" s="367" t="str">
        <f ca="1">+IF(OFFSET('Sanitation Data'!$I$28,0,10*ROW('Sanitation Data'!I81))="","",OFFSET('Sanitation Data'!$I$28,0,10*ROW('Sanitation Data'!I81)))</f>
        <v/>
      </c>
      <c r="DK87" s="367" t="str">
        <f ca="1">+IF(OFFSET('Sanitation Data'!$I$29,0,10*ROW('Sanitation Data'!I81))="","",OFFSET('Sanitation Data'!$I$29,0,10*ROW('Sanitation Data'!I81)))</f>
        <v/>
      </c>
      <c r="DL87" s="367" t="str">
        <f ca="1">+IF(OFFSET('Sanitation Data'!$I$30,0,10*ROW('Sanitation Data'!I81))="","",OFFSET('Sanitation Data'!$I$30,0,10*ROW('Sanitation Data'!I81)))</f>
        <v/>
      </c>
      <c r="DM87" s="367" t="str">
        <f ca="1">+IF(OFFSET('Sanitation Data'!$I$31,0,10*ROW('Sanitation Data'!I81))="","",OFFSET('Sanitation Data'!$I$31,0,10*ROW('Sanitation Data'!I81)))</f>
        <v/>
      </c>
      <c r="DN87" s="367" t="str">
        <f ca="1">+IF(OFFSET('Sanitation Data'!$I$32,0,10*ROW('Sanitation Data'!I81))="","",OFFSET('Sanitation Data'!$I$32,0,10*ROW('Sanitation Data'!I81)))</f>
        <v/>
      </c>
      <c r="DO87" s="367" t="str">
        <f ca="1">+IF(OFFSET('Hygiene Data'!$D$11,0,10*ROW('Hygiene Data'!D81))="","",OFFSET('Hygiene Data'!$D$11,0,10*ROW('Hygiene Data'!D81)))</f>
        <v/>
      </c>
      <c r="DP87" s="367" t="str">
        <f ca="1">+IF(OFFSET('Hygiene Data'!$D$12,0,10*ROW('Hygiene Data'!D81))="","",OFFSET('Hygiene Data'!$D$12,0,10*ROW('Hygiene Data'!D81)))</f>
        <v/>
      </c>
      <c r="DQ87" s="367" t="str">
        <f ca="1">+IF(OFFSET('Hygiene Data'!$D$13,0,10*ROW('Hygiene Data'!D81))="","",OFFSET('Hygiene Data'!$D$13,0,10*ROW('Hygiene Data'!D81)))</f>
        <v/>
      </c>
      <c r="DR87" s="367" t="str">
        <f ca="1">+IF(OFFSET('Hygiene Data'!$E$11,0,10*ROW('Hygiene Data'!E81))="","",OFFSET('Hygiene Data'!$E$11,0,10*ROW('Hygiene Data'!E81)))</f>
        <v/>
      </c>
      <c r="DS87" s="367" t="str">
        <f ca="1">+IF(OFFSET('Hygiene Data'!$E$12,0,10*ROW('Hygiene Data'!E81))="","",OFFSET('Hygiene Data'!$E$12,0,10*ROW('Hygiene Data'!E81)))</f>
        <v/>
      </c>
      <c r="DT87" s="367" t="str">
        <f ca="1">+IF(OFFSET('Hygiene Data'!$E$13,0,10*ROW('Hygiene Data'!E81))="","",OFFSET('Hygiene Data'!$E$13,0,10*ROW('Hygiene Data'!E81)))</f>
        <v/>
      </c>
      <c r="DU87" s="367" t="str">
        <f ca="1">+IF(OFFSET('Hygiene Data'!$F$11,0,10*ROW('Hygiene Data'!F81))="","",OFFSET('Hygiene Data'!$F$11,0,10*ROW('Hygiene Data'!F81)))</f>
        <v/>
      </c>
      <c r="DV87" s="367" t="str">
        <f ca="1">+IF(OFFSET('Hygiene Data'!$F$12,0,10*ROW('Hygiene Data'!F81))="","",OFFSET('Hygiene Data'!$F$12,0,10*ROW('Hygiene Data'!F81)))</f>
        <v/>
      </c>
      <c r="DW87" s="367" t="str">
        <f ca="1">+IF(OFFSET('Hygiene Data'!$F$13,0,10*ROW('Hygiene Data'!F81))="","",OFFSET('Hygiene Data'!$F$13,0,10*ROW('Hygiene Data'!F81)))</f>
        <v/>
      </c>
      <c r="DX87" s="367" t="str">
        <f ca="1">+IF(OFFSET('Hygiene Data'!$G$11,0,10*ROW('Hygiene Data'!G81))="","",OFFSET('Hygiene Data'!$G$11,0,10*ROW('Hygiene Data'!G81)))</f>
        <v/>
      </c>
      <c r="DY87" s="367" t="str">
        <f ca="1">+IF(OFFSET('Hygiene Data'!$G$12,0,10*ROW('Hygiene Data'!G81))="","",OFFSET('Hygiene Data'!$G$12,0,10*ROW('Hygiene Data'!G81)))</f>
        <v/>
      </c>
      <c r="DZ87" s="367" t="str">
        <f ca="1">+IF(OFFSET('Hygiene Data'!$G$13,0,10*ROW('Hygiene Data'!G81))="","",OFFSET('Hygiene Data'!$G$13,0,10*ROW('Hygiene Data'!G81)))</f>
        <v/>
      </c>
      <c r="EA87" s="367" t="str">
        <f ca="1">+IF(OFFSET('Hygiene Data'!$H$11,0,10*ROW('Hygiene Data'!H81))="","",OFFSET('Hygiene Data'!$H$11,0,10*ROW('Hygiene Data'!H81)))</f>
        <v/>
      </c>
      <c r="EB87" s="367" t="str">
        <f ca="1">+IF(OFFSET('Hygiene Data'!$H$12,0,10*ROW('Hygiene Data'!H81))="","",OFFSET('Hygiene Data'!$H$12,0,10*ROW('Hygiene Data'!H81)))</f>
        <v/>
      </c>
      <c r="EC87" s="367" t="str">
        <f ca="1">+IF(OFFSET('Hygiene Data'!$H$13,0,10*ROW('Hygiene Data'!H81))="","",OFFSET('Hygiene Data'!$H$13,0,10*ROW('Hygiene Data'!H81)))</f>
        <v/>
      </c>
      <c r="ED87" s="367" t="str">
        <f ca="1">+IF(OFFSET('Hygiene Data'!$I$11,0,10*ROW('Hygiene Data'!I81))="","",OFFSET('Hygiene Data'!$I$11,0,10*ROW('Hygiene Data'!I81)))</f>
        <v/>
      </c>
      <c r="EE87" s="367" t="str">
        <f ca="1">+IF(OFFSET('Hygiene Data'!$I$12,0,10*ROW('Hygiene Data'!I81))="","",OFFSET('Hygiene Data'!$I$12,0,10*ROW('Hygiene Data'!I81)))</f>
        <v/>
      </c>
      <c r="EF87" s="367" t="str">
        <f ca="1">+IF(OFFSET('Hygiene Data'!$I$13,0,10*ROW('Hygiene Data'!I81))="","",OFFSET('Hygiene Data'!$I$13,0,10*ROW('Hygiene Data'!I81)))</f>
        <v/>
      </c>
    </row>
    <row r="88" spans="1:136" x14ac:dyDescent="0.25">
      <c r="A88" s="476" t="str">
        <f ca="1">+IF(OFFSET('Water Data'!$B$2,0,10*ROW('Water Data'!E82))="","",OFFSET('Water Data'!$B$2,0,10*ROW('Water Data'!E82)))</f>
        <v/>
      </c>
      <c r="B88" s="476"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3" t="str">
        <f t="shared" ca="1" si="1"/>
        <v/>
      </c>
      <c r="D88" s="504"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4"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4"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4"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4"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4"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4"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4"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4"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4"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4"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4"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4"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4"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4"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4"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4"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4"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5"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5"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5"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5"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5"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5"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5"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5"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5"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5"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5"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5"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5"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5"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5"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5"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5"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5"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5"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5"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5"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5"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5"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5"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5"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5"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5"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5"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5"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5"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6"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2"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6"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6"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6"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6"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6"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6"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6"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6"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6"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6"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6"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6"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6"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6"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6"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6"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7" t="str">
        <f ca="1">+IF(OFFSET('Water Data'!$D$27,0,10*ROW('Water Data'!D82))="","",OFFSET('Water Data'!$D$27,0,10*ROW('Water Data'!D82)))</f>
        <v/>
      </c>
      <c r="BT88" s="367" t="str">
        <f ca="1">+IF(OFFSET('Water Data'!$D$28,0,10*ROW('Water Data'!D82))="","",OFFSET('Water Data'!$D$28,0,10*ROW('Water Data'!D82)))</f>
        <v/>
      </c>
      <c r="BU88" s="367" t="str">
        <f ca="1">+IF(OFFSET('Water Data'!$D$29,0,10*ROW('Water Data'!D82))="","",OFFSET('Water Data'!$D$29,0,10*ROW('Water Data'!D82)))</f>
        <v/>
      </c>
      <c r="BV88" s="367" t="str">
        <f ca="1">+IF(OFFSET('Water Data'!$E$27,0,10*ROW('Water Data'!E82))="","",OFFSET('Water Data'!$E$27,0,10*ROW('Water Data'!E82)))</f>
        <v/>
      </c>
      <c r="BW88" s="367" t="str">
        <f ca="1">+IF(OFFSET('Water Data'!$E$28,0,10*ROW('Water Data'!E82))="","",OFFSET('Water Data'!$E$28,0,10*ROW('Water Data'!E82)))</f>
        <v/>
      </c>
      <c r="BX88" s="367" t="str">
        <f ca="1">+IF(OFFSET('Water Data'!$E$29,0,10*ROW('Water Data'!E82))="","",OFFSET('Water Data'!$E$29,0,10*ROW('Water Data'!E82)))</f>
        <v/>
      </c>
      <c r="BY88" s="367" t="str">
        <f ca="1">+IF(OFFSET('Water Data'!$F$27,0,10*ROW('Water Data'!F82))="","",OFFSET('Water Data'!$F$27,0,10*ROW('Water Data'!F82)))</f>
        <v/>
      </c>
      <c r="BZ88" s="367" t="str">
        <f ca="1">+IF(OFFSET('Water Data'!$F$28,0,10*ROW('Water Data'!F82))="","",OFFSET('Water Data'!$F$28,0,10*ROW('Water Data'!F82)))</f>
        <v/>
      </c>
      <c r="CA88" s="367" t="str">
        <f ca="1">+IF(OFFSET('Water Data'!$F$29,0,10*ROW('Water Data'!F82))="","",OFFSET('Water Data'!$F$29,0,10*ROW('Water Data'!F82)))</f>
        <v/>
      </c>
      <c r="CB88" s="367" t="str">
        <f ca="1">+IF(OFFSET('Water Data'!$G$27,0,10*ROW('Water Data'!G82))="","",OFFSET('Water Data'!$G$27,0,10*ROW('Water Data'!G82)))</f>
        <v/>
      </c>
      <c r="CC88" s="367" t="str">
        <f ca="1">+IF(OFFSET('Water Data'!$G$28,0,10*ROW('Water Data'!G82))="","",OFFSET('Water Data'!$G$28,0,10*ROW('Water Data'!G82)))</f>
        <v/>
      </c>
      <c r="CD88" s="367" t="str">
        <f ca="1">+IF(OFFSET('Water Data'!$G$29,0,10*ROW('Water Data'!G82))="","",OFFSET('Water Data'!$G$29,0,10*ROW('Water Data'!G82)))</f>
        <v/>
      </c>
      <c r="CE88" s="367" t="str">
        <f ca="1">+IF(OFFSET('Water Data'!$H$27,0,10*ROW('Water Data'!H82))="","",OFFSET('Water Data'!$H$27,0,10*ROW('Water Data'!H82)))</f>
        <v/>
      </c>
      <c r="CF88" s="367" t="str">
        <f ca="1">+IF(OFFSET('Water Data'!$H$28,0,10*ROW('Water Data'!H82))="","",OFFSET('Water Data'!$H$28,0,10*ROW('Water Data'!H82)))</f>
        <v/>
      </c>
      <c r="CG88" s="367" t="str">
        <f ca="1">+IF(OFFSET('Water Data'!$H$29,0,10*ROW('Water Data'!H82))="","",OFFSET('Water Data'!$H$29,0,10*ROW('Water Data'!H82)))</f>
        <v/>
      </c>
      <c r="CH88" s="367" t="str">
        <f ca="1">+IF(OFFSET('Water Data'!$I$27,0,10*ROW('Water Data'!I82))="","",OFFSET('Water Data'!$I$27,0,10*ROW('Water Data'!I82)))</f>
        <v/>
      </c>
      <c r="CI88" s="367" t="str">
        <f ca="1">+IF(OFFSET('Water Data'!$I$28,0,10*ROW('Water Data'!I82))="","",OFFSET('Water Data'!$I$28,0,10*ROW('Water Data'!I82)))</f>
        <v/>
      </c>
      <c r="CJ88" s="367" t="str">
        <f ca="1">+IF(OFFSET('Water Data'!$I$29,0,10*ROW('Water Data'!I82))="","",OFFSET('Water Data'!$I$29,0,10*ROW('Water Data'!I82)))</f>
        <v/>
      </c>
      <c r="CK88" s="367" t="str">
        <f ca="1">+IF(OFFSET('Sanitation Data'!$D$28,0,10*ROW('Sanitation Data'!D82))="","",OFFSET('Sanitation Data'!$D$28,0,10*ROW('Sanitation Data'!D82)))</f>
        <v/>
      </c>
      <c r="CL88" s="367" t="str">
        <f ca="1">+IF(OFFSET('Sanitation Data'!$D$29,0,10*ROW('Sanitation Data'!D82))="","",OFFSET('Sanitation Data'!$D$29,0,10*ROW('Sanitation Data'!D82)))</f>
        <v/>
      </c>
      <c r="CM88" s="367" t="str">
        <f ca="1">+IF(OFFSET('Sanitation Data'!$D$30,0,10*ROW('Sanitation Data'!D82))="","",OFFSET('Sanitation Data'!$D$30,0,10*ROW('Sanitation Data'!D82)))</f>
        <v/>
      </c>
      <c r="CN88" s="367" t="str">
        <f ca="1">+IF(OFFSET('Sanitation Data'!$D$31,0,10*ROW('Sanitation Data'!D82))="","",OFFSET('Sanitation Data'!$D$31,0,10*ROW('Sanitation Data'!D82)))</f>
        <v/>
      </c>
      <c r="CO88" s="367" t="str">
        <f ca="1">+IF(OFFSET('Sanitation Data'!$D$32,0,10*ROW('Sanitation Data'!D82))="","",OFFSET('Sanitation Data'!$D$32,0,10*ROW('Sanitation Data'!D82)))</f>
        <v/>
      </c>
      <c r="CP88" s="367" t="str">
        <f ca="1">+IF(OFFSET('Sanitation Data'!$E$28,0,10*ROW('Sanitation Data'!E82))="","",OFFSET('Sanitation Data'!$E$28,0,10*ROW('Sanitation Data'!E82)))</f>
        <v/>
      </c>
      <c r="CQ88" s="367" t="str">
        <f ca="1">+IF(OFFSET('Sanitation Data'!$E$29,0,10*ROW('Sanitation Data'!E82))="","",OFFSET('Sanitation Data'!$E$29,0,10*ROW('Sanitation Data'!E82)))</f>
        <v/>
      </c>
      <c r="CR88" s="367" t="str">
        <f ca="1">+IF(OFFSET('Sanitation Data'!$E$30,0,10*ROW('Sanitation Data'!E82))="","",OFFSET('Sanitation Data'!$E$30,0,10*ROW('Sanitation Data'!E82)))</f>
        <v/>
      </c>
      <c r="CS88" s="367" t="str">
        <f ca="1">+IF(OFFSET('Sanitation Data'!$E$31,0,10*ROW('Sanitation Data'!E82))="","",OFFSET('Sanitation Data'!$E$31,0,10*ROW('Sanitation Data'!E82)))</f>
        <v/>
      </c>
      <c r="CT88" s="367" t="str">
        <f ca="1">+IF(OFFSET('Sanitation Data'!$E$32,0,10*ROW('Sanitation Data'!E82))="","",OFFSET('Sanitation Data'!$E$32,0,10*ROW('Sanitation Data'!E82)))</f>
        <v/>
      </c>
      <c r="CU88" s="367" t="str">
        <f ca="1">+IF(OFFSET('Sanitation Data'!$F$28,0,10*ROW('Sanitation Data'!F82))="","",OFFSET('Sanitation Data'!$F$28,0,10*ROW('Sanitation Data'!F82)))</f>
        <v/>
      </c>
      <c r="CV88" s="367" t="str">
        <f ca="1">+IF(OFFSET('Sanitation Data'!$F$29,0,10*ROW('Sanitation Data'!F82))="","",OFFSET('Sanitation Data'!$F$29,0,10*ROW('Sanitation Data'!F82)))</f>
        <v/>
      </c>
      <c r="CW88" s="367" t="str">
        <f ca="1">+IF(OFFSET('Sanitation Data'!$F$30,0,10*ROW('Sanitation Data'!F82))="","",OFFSET('Sanitation Data'!$F$30,0,10*ROW('Sanitation Data'!F82)))</f>
        <v/>
      </c>
      <c r="CX88" s="367" t="str">
        <f ca="1">+IF(OFFSET('Sanitation Data'!$F$31,0,10*ROW('Sanitation Data'!F82))="","",OFFSET('Sanitation Data'!$F$31,0,10*ROW('Sanitation Data'!F82)))</f>
        <v/>
      </c>
      <c r="CY88" s="367" t="str">
        <f ca="1">+IF(OFFSET('Sanitation Data'!$F$32,0,10*ROW('Sanitation Data'!F82))="","",OFFSET('Sanitation Data'!$F$32,0,10*ROW('Sanitation Data'!F82)))</f>
        <v/>
      </c>
      <c r="CZ88" s="367" t="str">
        <f ca="1">+IF(OFFSET('Sanitation Data'!$G$28,0,10*ROW('Sanitation Data'!G82))="","",OFFSET('Sanitation Data'!$G$28,0,10*ROW('Sanitation Data'!G82)))</f>
        <v/>
      </c>
      <c r="DA88" s="367" t="str">
        <f ca="1">+IF(OFFSET('Sanitation Data'!$G$29,0,10*ROW('Sanitation Data'!G82))="","",OFFSET('Sanitation Data'!$G$29,0,10*ROW('Sanitation Data'!G82)))</f>
        <v/>
      </c>
      <c r="DB88" s="367" t="str">
        <f ca="1">+IF(OFFSET('Sanitation Data'!$G$30,0,10*ROW('Sanitation Data'!G82))="","",OFFSET('Sanitation Data'!$G$30,0,10*ROW('Sanitation Data'!G82)))</f>
        <v/>
      </c>
      <c r="DC88" s="367" t="str">
        <f ca="1">+IF(OFFSET('Sanitation Data'!$G$31,0,10*ROW('Sanitation Data'!G82))="","",OFFSET('Sanitation Data'!$G$31,0,10*ROW('Sanitation Data'!G82)))</f>
        <v/>
      </c>
      <c r="DD88" s="367" t="str">
        <f ca="1">+IF(OFFSET('Sanitation Data'!$G$32,0,10*ROW('Sanitation Data'!G82))="","",OFFSET('Sanitation Data'!$G$32,0,10*ROW('Sanitation Data'!G82)))</f>
        <v/>
      </c>
      <c r="DE88" s="367" t="str">
        <f ca="1">+IF(OFFSET('Sanitation Data'!$H$28,0,10*ROW('Sanitation Data'!H82))="","",OFFSET('Sanitation Data'!$H$28,0,10*ROW('Sanitation Data'!H82)))</f>
        <v/>
      </c>
      <c r="DF88" s="367" t="str">
        <f ca="1">+IF(OFFSET('Sanitation Data'!$H$29,0,10*ROW('Sanitation Data'!H82))="","",OFFSET('Sanitation Data'!$H$29,0,10*ROW('Sanitation Data'!H82)))</f>
        <v/>
      </c>
      <c r="DG88" s="367" t="str">
        <f ca="1">+IF(OFFSET('Sanitation Data'!$H$30,0,10*ROW('Sanitation Data'!H82))="","",OFFSET('Sanitation Data'!$H$30,0,10*ROW('Sanitation Data'!H82)))</f>
        <v/>
      </c>
      <c r="DH88" s="367" t="str">
        <f ca="1">+IF(OFFSET('Sanitation Data'!$H$31,0,10*ROW('Sanitation Data'!H82))="","",OFFSET('Sanitation Data'!$H$31,0,10*ROW('Sanitation Data'!H82)))</f>
        <v/>
      </c>
      <c r="DI88" s="367" t="str">
        <f ca="1">+IF(OFFSET('Sanitation Data'!$H$32,0,10*ROW('Sanitation Data'!H82))="","",OFFSET('Sanitation Data'!$H$32,0,10*ROW('Sanitation Data'!H82)))</f>
        <v/>
      </c>
      <c r="DJ88" s="367" t="str">
        <f ca="1">+IF(OFFSET('Sanitation Data'!$I$28,0,10*ROW('Sanitation Data'!I82))="","",OFFSET('Sanitation Data'!$I$28,0,10*ROW('Sanitation Data'!I82)))</f>
        <v/>
      </c>
      <c r="DK88" s="367" t="str">
        <f ca="1">+IF(OFFSET('Sanitation Data'!$I$29,0,10*ROW('Sanitation Data'!I82))="","",OFFSET('Sanitation Data'!$I$29,0,10*ROW('Sanitation Data'!I82)))</f>
        <v/>
      </c>
      <c r="DL88" s="367" t="str">
        <f ca="1">+IF(OFFSET('Sanitation Data'!$I$30,0,10*ROW('Sanitation Data'!I82))="","",OFFSET('Sanitation Data'!$I$30,0,10*ROW('Sanitation Data'!I82)))</f>
        <v/>
      </c>
      <c r="DM88" s="367" t="str">
        <f ca="1">+IF(OFFSET('Sanitation Data'!$I$31,0,10*ROW('Sanitation Data'!I82))="","",OFFSET('Sanitation Data'!$I$31,0,10*ROW('Sanitation Data'!I82)))</f>
        <v/>
      </c>
      <c r="DN88" s="367" t="str">
        <f ca="1">+IF(OFFSET('Sanitation Data'!$I$32,0,10*ROW('Sanitation Data'!I82))="","",OFFSET('Sanitation Data'!$I$32,0,10*ROW('Sanitation Data'!I82)))</f>
        <v/>
      </c>
      <c r="DO88" s="367" t="str">
        <f ca="1">+IF(OFFSET('Hygiene Data'!$D$11,0,10*ROW('Hygiene Data'!D82))="","",OFFSET('Hygiene Data'!$D$11,0,10*ROW('Hygiene Data'!D82)))</f>
        <v/>
      </c>
      <c r="DP88" s="367" t="str">
        <f ca="1">+IF(OFFSET('Hygiene Data'!$D$12,0,10*ROW('Hygiene Data'!D82))="","",OFFSET('Hygiene Data'!$D$12,0,10*ROW('Hygiene Data'!D82)))</f>
        <v/>
      </c>
      <c r="DQ88" s="367" t="str">
        <f ca="1">+IF(OFFSET('Hygiene Data'!$D$13,0,10*ROW('Hygiene Data'!D82))="","",OFFSET('Hygiene Data'!$D$13,0,10*ROW('Hygiene Data'!D82)))</f>
        <v/>
      </c>
      <c r="DR88" s="367" t="str">
        <f ca="1">+IF(OFFSET('Hygiene Data'!$E$11,0,10*ROW('Hygiene Data'!E82))="","",OFFSET('Hygiene Data'!$E$11,0,10*ROW('Hygiene Data'!E82)))</f>
        <v/>
      </c>
      <c r="DS88" s="367" t="str">
        <f ca="1">+IF(OFFSET('Hygiene Data'!$E$12,0,10*ROW('Hygiene Data'!E82))="","",OFFSET('Hygiene Data'!$E$12,0,10*ROW('Hygiene Data'!E82)))</f>
        <v/>
      </c>
      <c r="DT88" s="367" t="str">
        <f ca="1">+IF(OFFSET('Hygiene Data'!$E$13,0,10*ROW('Hygiene Data'!E82))="","",OFFSET('Hygiene Data'!$E$13,0,10*ROW('Hygiene Data'!E82)))</f>
        <v/>
      </c>
      <c r="DU88" s="367" t="str">
        <f ca="1">+IF(OFFSET('Hygiene Data'!$F$11,0,10*ROW('Hygiene Data'!F82))="","",OFFSET('Hygiene Data'!$F$11,0,10*ROW('Hygiene Data'!F82)))</f>
        <v/>
      </c>
      <c r="DV88" s="367" t="str">
        <f ca="1">+IF(OFFSET('Hygiene Data'!$F$12,0,10*ROW('Hygiene Data'!F82))="","",OFFSET('Hygiene Data'!$F$12,0,10*ROW('Hygiene Data'!F82)))</f>
        <v/>
      </c>
      <c r="DW88" s="367" t="str">
        <f ca="1">+IF(OFFSET('Hygiene Data'!$F$13,0,10*ROW('Hygiene Data'!F82))="","",OFFSET('Hygiene Data'!$F$13,0,10*ROW('Hygiene Data'!F82)))</f>
        <v/>
      </c>
      <c r="DX88" s="367" t="str">
        <f ca="1">+IF(OFFSET('Hygiene Data'!$G$11,0,10*ROW('Hygiene Data'!G82))="","",OFFSET('Hygiene Data'!$G$11,0,10*ROW('Hygiene Data'!G82)))</f>
        <v/>
      </c>
      <c r="DY88" s="367" t="str">
        <f ca="1">+IF(OFFSET('Hygiene Data'!$G$12,0,10*ROW('Hygiene Data'!G82))="","",OFFSET('Hygiene Data'!$G$12,0,10*ROW('Hygiene Data'!G82)))</f>
        <v/>
      </c>
      <c r="DZ88" s="367" t="str">
        <f ca="1">+IF(OFFSET('Hygiene Data'!$G$13,0,10*ROW('Hygiene Data'!G82))="","",OFFSET('Hygiene Data'!$G$13,0,10*ROW('Hygiene Data'!G82)))</f>
        <v/>
      </c>
      <c r="EA88" s="367" t="str">
        <f ca="1">+IF(OFFSET('Hygiene Data'!$H$11,0,10*ROW('Hygiene Data'!H82))="","",OFFSET('Hygiene Data'!$H$11,0,10*ROW('Hygiene Data'!H82)))</f>
        <v/>
      </c>
      <c r="EB88" s="367" t="str">
        <f ca="1">+IF(OFFSET('Hygiene Data'!$H$12,0,10*ROW('Hygiene Data'!H82))="","",OFFSET('Hygiene Data'!$H$12,0,10*ROW('Hygiene Data'!H82)))</f>
        <v/>
      </c>
      <c r="EC88" s="367" t="str">
        <f ca="1">+IF(OFFSET('Hygiene Data'!$H$13,0,10*ROW('Hygiene Data'!H82))="","",OFFSET('Hygiene Data'!$H$13,0,10*ROW('Hygiene Data'!H82)))</f>
        <v/>
      </c>
      <c r="ED88" s="367" t="str">
        <f ca="1">+IF(OFFSET('Hygiene Data'!$I$11,0,10*ROW('Hygiene Data'!I82))="","",OFFSET('Hygiene Data'!$I$11,0,10*ROW('Hygiene Data'!I82)))</f>
        <v/>
      </c>
      <c r="EE88" s="367" t="str">
        <f ca="1">+IF(OFFSET('Hygiene Data'!$I$12,0,10*ROW('Hygiene Data'!I82))="","",OFFSET('Hygiene Data'!$I$12,0,10*ROW('Hygiene Data'!I82)))</f>
        <v/>
      </c>
      <c r="EF88" s="367" t="str">
        <f ca="1">+IF(OFFSET('Hygiene Data'!$I$13,0,10*ROW('Hygiene Data'!I82))="","",OFFSET('Hygiene Data'!$I$13,0,10*ROW('Hygiene Data'!I82)))</f>
        <v/>
      </c>
    </row>
    <row r="89" spans="1:136" x14ac:dyDescent="0.25">
      <c r="A89" s="476" t="str">
        <f ca="1">+IF(OFFSET('Water Data'!$B$2,0,10*ROW('Water Data'!E83))="","",OFFSET('Water Data'!$B$2,0,10*ROW('Water Data'!E83)))</f>
        <v/>
      </c>
      <c r="B89" s="476"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3" t="str">
        <f t="shared" ca="1" si="1"/>
        <v/>
      </c>
      <c r="D89" s="504"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4"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4"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4"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4"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4"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4"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4"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4"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4"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4"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4"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4"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4"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4"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4"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4"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4"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5"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5"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5"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5"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5"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5"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5"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5"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5"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5"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5"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5"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5"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5"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5"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5"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5"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5"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5"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5"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5"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5"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5"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5"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5"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5"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5"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5"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5"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5"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6"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2"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6"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6"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6"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6"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6"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6"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6"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6"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6"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6"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6"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6"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6"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6"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6"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6"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7" t="str">
        <f ca="1">+IF(OFFSET('Water Data'!$D$27,0,10*ROW('Water Data'!D83))="","",OFFSET('Water Data'!$D$27,0,10*ROW('Water Data'!D83)))</f>
        <v/>
      </c>
      <c r="BT89" s="367" t="str">
        <f ca="1">+IF(OFFSET('Water Data'!$D$28,0,10*ROW('Water Data'!D83))="","",OFFSET('Water Data'!$D$28,0,10*ROW('Water Data'!D83)))</f>
        <v/>
      </c>
      <c r="BU89" s="367" t="str">
        <f ca="1">+IF(OFFSET('Water Data'!$D$29,0,10*ROW('Water Data'!D83))="","",OFFSET('Water Data'!$D$29,0,10*ROW('Water Data'!D83)))</f>
        <v/>
      </c>
      <c r="BV89" s="367" t="str">
        <f ca="1">+IF(OFFSET('Water Data'!$E$27,0,10*ROW('Water Data'!E83))="","",OFFSET('Water Data'!$E$27,0,10*ROW('Water Data'!E83)))</f>
        <v/>
      </c>
      <c r="BW89" s="367" t="str">
        <f ca="1">+IF(OFFSET('Water Data'!$E$28,0,10*ROW('Water Data'!E83))="","",OFFSET('Water Data'!$E$28,0,10*ROW('Water Data'!E83)))</f>
        <v/>
      </c>
      <c r="BX89" s="367" t="str">
        <f ca="1">+IF(OFFSET('Water Data'!$E$29,0,10*ROW('Water Data'!E83))="","",OFFSET('Water Data'!$E$29,0,10*ROW('Water Data'!E83)))</f>
        <v/>
      </c>
      <c r="BY89" s="367" t="str">
        <f ca="1">+IF(OFFSET('Water Data'!$F$27,0,10*ROW('Water Data'!F83))="","",OFFSET('Water Data'!$F$27,0,10*ROW('Water Data'!F83)))</f>
        <v/>
      </c>
      <c r="BZ89" s="367" t="str">
        <f ca="1">+IF(OFFSET('Water Data'!$F$28,0,10*ROW('Water Data'!F83))="","",OFFSET('Water Data'!$F$28,0,10*ROW('Water Data'!F83)))</f>
        <v/>
      </c>
      <c r="CA89" s="367" t="str">
        <f ca="1">+IF(OFFSET('Water Data'!$F$29,0,10*ROW('Water Data'!F83))="","",OFFSET('Water Data'!$F$29,0,10*ROW('Water Data'!F83)))</f>
        <v/>
      </c>
      <c r="CB89" s="367" t="str">
        <f ca="1">+IF(OFFSET('Water Data'!$G$27,0,10*ROW('Water Data'!G83))="","",OFFSET('Water Data'!$G$27,0,10*ROW('Water Data'!G83)))</f>
        <v/>
      </c>
      <c r="CC89" s="367" t="str">
        <f ca="1">+IF(OFFSET('Water Data'!$G$28,0,10*ROW('Water Data'!G83))="","",OFFSET('Water Data'!$G$28,0,10*ROW('Water Data'!G83)))</f>
        <v/>
      </c>
      <c r="CD89" s="367" t="str">
        <f ca="1">+IF(OFFSET('Water Data'!$G$29,0,10*ROW('Water Data'!G83))="","",OFFSET('Water Data'!$G$29,0,10*ROW('Water Data'!G83)))</f>
        <v/>
      </c>
      <c r="CE89" s="367" t="str">
        <f ca="1">+IF(OFFSET('Water Data'!$H$27,0,10*ROW('Water Data'!H83))="","",OFFSET('Water Data'!$H$27,0,10*ROW('Water Data'!H83)))</f>
        <v/>
      </c>
      <c r="CF89" s="367" t="str">
        <f ca="1">+IF(OFFSET('Water Data'!$H$28,0,10*ROW('Water Data'!H83))="","",OFFSET('Water Data'!$H$28,0,10*ROW('Water Data'!H83)))</f>
        <v/>
      </c>
      <c r="CG89" s="367" t="str">
        <f ca="1">+IF(OFFSET('Water Data'!$H$29,0,10*ROW('Water Data'!H83))="","",OFFSET('Water Data'!$H$29,0,10*ROW('Water Data'!H83)))</f>
        <v/>
      </c>
      <c r="CH89" s="367" t="str">
        <f ca="1">+IF(OFFSET('Water Data'!$I$27,0,10*ROW('Water Data'!I83))="","",OFFSET('Water Data'!$I$27,0,10*ROW('Water Data'!I83)))</f>
        <v/>
      </c>
      <c r="CI89" s="367" t="str">
        <f ca="1">+IF(OFFSET('Water Data'!$I$28,0,10*ROW('Water Data'!I83))="","",OFFSET('Water Data'!$I$28,0,10*ROW('Water Data'!I83)))</f>
        <v/>
      </c>
      <c r="CJ89" s="367" t="str">
        <f ca="1">+IF(OFFSET('Water Data'!$I$29,0,10*ROW('Water Data'!I83))="","",OFFSET('Water Data'!$I$29,0,10*ROW('Water Data'!I83)))</f>
        <v/>
      </c>
      <c r="CK89" s="367" t="str">
        <f ca="1">+IF(OFFSET('Sanitation Data'!$D$28,0,10*ROW('Sanitation Data'!D83))="","",OFFSET('Sanitation Data'!$D$28,0,10*ROW('Sanitation Data'!D83)))</f>
        <v/>
      </c>
      <c r="CL89" s="367" t="str">
        <f ca="1">+IF(OFFSET('Sanitation Data'!$D$29,0,10*ROW('Sanitation Data'!D83))="","",OFFSET('Sanitation Data'!$D$29,0,10*ROW('Sanitation Data'!D83)))</f>
        <v/>
      </c>
      <c r="CM89" s="367" t="str">
        <f ca="1">+IF(OFFSET('Sanitation Data'!$D$30,0,10*ROW('Sanitation Data'!D83))="","",OFFSET('Sanitation Data'!$D$30,0,10*ROW('Sanitation Data'!D83)))</f>
        <v/>
      </c>
      <c r="CN89" s="367" t="str">
        <f ca="1">+IF(OFFSET('Sanitation Data'!$D$31,0,10*ROW('Sanitation Data'!D83))="","",OFFSET('Sanitation Data'!$D$31,0,10*ROW('Sanitation Data'!D83)))</f>
        <v/>
      </c>
      <c r="CO89" s="367" t="str">
        <f ca="1">+IF(OFFSET('Sanitation Data'!$D$32,0,10*ROW('Sanitation Data'!D83))="","",OFFSET('Sanitation Data'!$D$32,0,10*ROW('Sanitation Data'!D83)))</f>
        <v/>
      </c>
      <c r="CP89" s="367" t="str">
        <f ca="1">+IF(OFFSET('Sanitation Data'!$E$28,0,10*ROW('Sanitation Data'!E83))="","",OFFSET('Sanitation Data'!$E$28,0,10*ROW('Sanitation Data'!E83)))</f>
        <v/>
      </c>
      <c r="CQ89" s="367" t="str">
        <f ca="1">+IF(OFFSET('Sanitation Data'!$E$29,0,10*ROW('Sanitation Data'!E83))="","",OFFSET('Sanitation Data'!$E$29,0,10*ROW('Sanitation Data'!E83)))</f>
        <v/>
      </c>
      <c r="CR89" s="367" t="str">
        <f ca="1">+IF(OFFSET('Sanitation Data'!$E$30,0,10*ROW('Sanitation Data'!E83))="","",OFFSET('Sanitation Data'!$E$30,0,10*ROW('Sanitation Data'!E83)))</f>
        <v/>
      </c>
      <c r="CS89" s="367" t="str">
        <f ca="1">+IF(OFFSET('Sanitation Data'!$E$31,0,10*ROW('Sanitation Data'!E83))="","",OFFSET('Sanitation Data'!$E$31,0,10*ROW('Sanitation Data'!E83)))</f>
        <v/>
      </c>
      <c r="CT89" s="367" t="str">
        <f ca="1">+IF(OFFSET('Sanitation Data'!$E$32,0,10*ROW('Sanitation Data'!E83))="","",OFFSET('Sanitation Data'!$E$32,0,10*ROW('Sanitation Data'!E83)))</f>
        <v/>
      </c>
      <c r="CU89" s="367" t="str">
        <f ca="1">+IF(OFFSET('Sanitation Data'!$F$28,0,10*ROW('Sanitation Data'!F83))="","",OFFSET('Sanitation Data'!$F$28,0,10*ROW('Sanitation Data'!F83)))</f>
        <v/>
      </c>
      <c r="CV89" s="367" t="str">
        <f ca="1">+IF(OFFSET('Sanitation Data'!$F$29,0,10*ROW('Sanitation Data'!F83))="","",OFFSET('Sanitation Data'!$F$29,0,10*ROW('Sanitation Data'!F83)))</f>
        <v/>
      </c>
      <c r="CW89" s="367" t="str">
        <f ca="1">+IF(OFFSET('Sanitation Data'!$F$30,0,10*ROW('Sanitation Data'!F83))="","",OFFSET('Sanitation Data'!$F$30,0,10*ROW('Sanitation Data'!F83)))</f>
        <v/>
      </c>
      <c r="CX89" s="367" t="str">
        <f ca="1">+IF(OFFSET('Sanitation Data'!$F$31,0,10*ROW('Sanitation Data'!F83))="","",OFFSET('Sanitation Data'!$F$31,0,10*ROW('Sanitation Data'!F83)))</f>
        <v/>
      </c>
      <c r="CY89" s="367" t="str">
        <f ca="1">+IF(OFFSET('Sanitation Data'!$F$32,0,10*ROW('Sanitation Data'!F83))="","",OFFSET('Sanitation Data'!$F$32,0,10*ROW('Sanitation Data'!F83)))</f>
        <v/>
      </c>
      <c r="CZ89" s="367" t="str">
        <f ca="1">+IF(OFFSET('Sanitation Data'!$G$28,0,10*ROW('Sanitation Data'!G83))="","",OFFSET('Sanitation Data'!$G$28,0,10*ROW('Sanitation Data'!G83)))</f>
        <v/>
      </c>
      <c r="DA89" s="367" t="str">
        <f ca="1">+IF(OFFSET('Sanitation Data'!$G$29,0,10*ROW('Sanitation Data'!G83))="","",OFFSET('Sanitation Data'!$G$29,0,10*ROW('Sanitation Data'!G83)))</f>
        <v/>
      </c>
      <c r="DB89" s="367" t="str">
        <f ca="1">+IF(OFFSET('Sanitation Data'!$G$30,0,10*ROW('Sanitation Data'!G83))="","",OFFSET('Sanitation Data'!$G$30,0,10*ROW('Sanitation Data'!G83)))</f>
        <v/>
      </c>
      <c r="DC89" s="367" t="str">
        <f ca="1">+IF(OFFSET('Sanitation Data'!$G$31,0,10*ROW('Sanitation Data'!G83))="","",OFFSET('Sanitation Data'!$G$31,0,10*ROW('Sanitation Data'!G83)))</f>
        <v/>
      </c>
      <c r="DD89" s="367" t="str">
        <f ca="1">+IF(OFFSET('Sanitation Data'!$G$32,0,10*ROW('Sanitation Data'!G83))="","",OFFSET('Sanitation Data'!$G$32,0,10*ROW('Sanitation Data'!G83)))</f>
        <v/>
      </c>
      <c r="DE89" s="367" t="str">
        <f ca="1">+IF(OFFSET('Sanitation Data'!$H$28,0,10*ROW('Sanitation Data'!H83))="","",OFFSET('Sanitation Data'!$H$28,0,10*ROW('Sanitation Data'!H83)))</f>
        <v/>
      </c>
      <c r="DF89" s="367" t="str">
        <f ca="1">+IF(OFFSET('Sanitation Data'!$H$29,0,10*ROW('Sanitation Data'!H83))="","",OFFSET('Sanitation Data'!$H$29,0,10*ROW('Sanitation Data'!H83)))</f>
        <v/>
      </c>
      <c r="DG89" s="367" t="str">
        <f ca="1">+IF(OFFSET('Sanitation Data'!$H$30,0,10*ROW('Sanitation Data'!H83))="","",OFFSET('Sanitation Data'!$H$30,0,10*ROW('Sanitation Data'!H83)))</f>
        <v/>
      </c>
      <c r="DH89" s="367" t="str">
        <f ca="1">+IF(OFFSET('Sanitation Data'!$H$31,0,10*ROW('Sanitation Data'!H83))="","",OFFSET('Sanitation Data'!$H$31,0,10*ROW('Sanitation Data'!H83)))</f>
        <v/>
      </c>
      <c r="DI89" s="367" t="str">
        <f ca="1">+IF(OFFSET('Sanitation Data'!$H$32,0,10*ROW('Sanitation Data'!H83))="","",OFFSET('Sanitation Data'!$H$32,0,10*ROW('Sanitation Data'!H83)))</f>
        <v/>
      </c>
      <c r="DJ89" s="367" t="str">
        <f ca="1">+IF(OFFSET('Sanitation Data'!$I$28,0,10*ROW('Sanitation Data'!I83))="","",OFFSET('Sanitation Data'!$I$28,0,10*ROW('Sanitation Data'!I83)))</f>
        <v/>
      </c>
      <c r="DK89" s="367" t="str">
        <f ca="1">+IF(OFFSET('Sanitation Data'!$I$29,0,10*ROW('Sanitation Data'!I83))="","",OFFSET('Sanitation Data'!$I$29,0,10*ROW('Sanitation Data'!I83)))</f>
        <v/>
      </c>
      <c r="DL89" s="367" t="str">
        <f ca="1">+IF(OFFSET('Sanitation Data'!$I$30,0,10*ROW('Sanitation Data'!I83))="","",OFFSET('Sanitation Data'!$I$30,0,10*ROW('Sanitation Data'!I83)))</f>
        <v/>
      </c>
      <c r="DM89" s="367" t="str">
        <f ca="1">+IF(OFFSET('Sanitation Data'!$I$31,0,10*ROW('Sanitation Data'!I83))="","",OFFSET('Sanitation Data'!$I$31,0,10*ROW('Sanitation Data'!I83)))</f>
        <v/>
      </c>
      <c r="DN89" s="367" t="str">
        <f ca="1">+IF(OFFSET('Sanitation Data'!$I$32,0,10*ROW('Sanitation Data'!I83))="","",OFFSET('Sanitation Data'!$I$32,0,10*ROW('Sanitation Data'!I83)))</f>
        <v/>
      </c>
      <c r="DO89" s="367" t="str">
        <f ca="1">+IF(OFFSET('Hygiene Data'!$D$11,0,10*ROW('Hygiene Data'!D83))="","",OFFSET('Hygiene Data'!$D$11,0,10*ROW('Hygiene Data'!D83)))</f>
        <v/>
      </c>
      <c r="DP89" s="367" t="str">
        <f ca="1">+IF(OFFSET('Hygiene Data'!$D$12,0,10*ROW('Hygiene Data'!D83))="","",OFFSET('Hygiene Data'!$D$12,0,10*ROW('Hygiene Data'!D83)))</f>
        <v/>
      </c>
      <c r="DQ89" s="367" t="str">
        <f ca="1">+IF(OFFSET('Hygiene Data'!$D$13,0,10*ROW('Hygiene Data'!D83))="","",OFFSET('Hygiene Data'!$D$13,0,10*ROW('Hygiene Data'!D83)))</f>
        <v/>
      </c>
      <c r="DR89" s="367" t="str">
        <f ca="1">+IF(OFFSET('Hygiene Data'!$E$11,0,10*ROW('Hygiene Data'!E83))="","",OFFSET('Hygiene Data'!$E$11,0,10*ROW('Hygiene Data'!E83)))</f>
        <v/>
      </c>
      <c r="DS89" s="367" t="str">
        <f ca="1">+IF(OFFSET('Hygiene Data'!$E$12,0,10*ROW('Hygiene Data'!E83))="","",OFFSET('Hygiene Data'!$E$12,0,10*ROW('Hygiene Data'!E83)))</f>
        <v/>
      </c>
      <c r="DT89" s="367" t="str">
        <f ca="1">+IF(OFFSET('Hygiene Data'!$E$13,0,10*ROW('Hygiene Data'!E83))="","",OFFSET('Hygiene Data'!$E$13,0,10*ROW('Hygiene Data'!E83)))</f>
        <v/>
      </c>
      <c r="DU89" s="367" t="str">
        <f ca="1">+IF(OFFSET('Hygiene Data'!$F$11,0,10*ROW('Hygiene Data'!F83))="","",OFFSET('Hygiene Data'!$F$11,0,10*ROW('Hygiene Data'!F83)))</f>
        <v/>
      </c>
      <c r="DV89" s="367" t="str">
        <f ca="1">+IF(OFFSET('Hygiene Data'!$F$12,0,10*ROW('Hygiene Data'!F83))="","",OFFSET('Hygiene Data'!$F$12,0,10*ROW('Hygiene Data'!F83)))</f>
        <v/>
      </c>
      <c r="DW89" s="367" t="str">
        <f ca="1">+IF(OFFSET('Hygiene Data'!$F$13,0,10*ROW('Hygiene Data'!F83))="","",OFFSET('Hygiene Data'!$F$13,0,10*ROW('Hygiene Data'!F83)))</f>
        <v/>
      </c>
      <c r="DX89" s="367" t="str">
        <f ca="1">+IF(OFFSET('Hygiene Data'!$G$11,0,10*ROW('Hygiene Data'!G83))="","",OFFSET('Hygiene Data'!$G$11,0,10*ROW('Hygiene Data'!G83)))</f>
        <v/>
      </c>
      <c r="DY89" s="367" t="str">
        <f ca="1">+IF(OFFSET('Hygiene Data'!$G$12,0,10*ROW('Hygiene Data'!G83))="","",OFFSET('Hygiene Data'!$G$12,0,10*ROW('Hygiene Data'!G83)))</f>
        <v/>
      </c>
      <c r="DZ89" s="367" t="str">
        <f ca="1">+IF(OFFSET('Hygiene Data'!$G$13,0,10*ROW('Hygiene Data'!G83))="","",OFFSET('Hygiene Data'!$G$13,0,10*ROW('Hygiene Data'!G83)))</f>
        <v/>
      </c>
      <c r="EA89" s="367" t="str">
        <f ca="1">+IF(OFFSET('Hygiene Data'!$H$11,0,10*ROW('Hygiene Data'!H83))="","",OFFSET('Hygiene Data'!$H$11,0,10*ROW('Hygiene Data'!H83)))</f>
        <v/>
      </c>
      <c r="EB89" s="367" t="str">
        <f ca="1">+IF(OFFSET('Hygiene Data'!$H$12,0,10*ROW('Hygiene Data'!H83))="","",OFFSET('Hygiene Data'!$H$12,0,10*ROW('Hygiene Data'!H83)))</f>
        <v/>
      </c>
      <c r="EC89" s="367" t="str">
        <f ca="1">+IF(OFFSET('Hygiene Data'!$H$13,0,10*ROW('Hygiene Data'!H83))="","",OFFSET('Hygiene Data'!$H$13,0,10*ROW('Hygiene Data'!H83)))</f>
        <v/>
      </c>
      <c r="ED89" s="367" t="str">
        <f ca="1">+IF(OFFSET('Hygiene Data'!$I$11,0,10*ROW('Hygiene Data'!I83))="","",OFFSET('Hygiene Data'!$I$11,0,10*ROW('Hygiene Data'!I83)))</f>
        <v/>
      </c>
      <c r="EE89" s="367" t="str">
        <f ca="1">+IF(OFFSET('Hygiene Data'!$I$12,0,10*ROW('Hygiene Data'!I83))="","",OFFSET('Hygiene Data'!$I$12,0,10*ROW('Hygiene Data'!I83)))</f>
        <v/>
      </c>
      <c r="EF89" s="367" t="str">
        <f ca="1">+IF(OFFSET('Hygiene Data'!$I$13,0,10*ROW('Hygiene Data'!I83))="","",OFFSET('Hygiene Data'!$I$13,0,10*ROW('Hygiene Data'!I83)))</f>
        <v/>
      </c>
    </row>
    <row r="90" spans="1:136" x14ac:dyDescent="0.25">
      <c r="A90" s="476" t="str">
        <f ca="1">+IF(OFFSET('Water Data'!$B$2,0,10*ROW('Water Data'!E84))="","",OFFSET('Water Data'!$B$2,0,10*ROW('Water Data'!E84)))</f>
        <v/>
      </c>
      <c r="B90" s="476"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3" t="str">
        <f t="shared" ca="1" si="1"/>
        <v/>
      </c>
      <c r="D90" s="504"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4"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4"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4"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4"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4"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4"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4"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4"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4"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4"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4"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4"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4"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4"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4"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4"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4"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5"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5"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5"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5"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5"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5"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5"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5"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5"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5"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5"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5"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5"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5"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5"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5"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5"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5"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5"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5"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5"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5"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5"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5"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5"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5"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5"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5"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5"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5"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6"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2"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6"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6"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6"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6"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6"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6"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6"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6"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6"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6"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6"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6"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6"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6"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6"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6"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7" t="str">
        <f ca="1">+IF(OFFSET('Water Data'!$D$27,0,10*ROW('Water Data'!D84))="","",OFFSET('Water Data'!$D$27,0,10*ROW('Water Data'!D84)))</f>
        <v/>
      </c>
      <c r="BT90" s="367" t="str">
        <f ca="1">+IF(OFFSET('Water Data'!$D$28,0,10*ROW('Water Data'!D84))="","",OFFSET('Water Data'!$D$28,0,10*ROW('Water Data'!D84)))</f>
        <v/>
      </c>
      <c r="BU90" s="367" t="str">
        <f ca="1">+IF(OFFSET('Water Data'!$D$29,0,10*ROW('Water Data'!D84))="","",OFFSET('Water Data'!$D$29,0,10*ROW('Water Data'!D84)))</f>
        <v/>
      </c>
      <c r="BV90" s="367" t="str">
        <f ca="1">+IF(OFFSET('Water Data'!$E$27,0,10*ROW('Water Data'!E84))="","",OFFSET('Water Data'!$E$27,0,10*ROW('Water Data'!E84)))</f>
        <v/>
      </c>
      <c r="BW90" s="367" t="str">
        <f ca="1">+IF(OFFSET('Water Data'!$E$28,0,10*ROW('Water Data'!E84))="","",OFFSET('Water Data'!$E$28,0,10*ROW('Water Data'!E84)))</f>
        <v/>
      </c>
      <c r="BX90" s="367" t="str">
        <f ca="1">+IF(OFFSET('Water Data'!$E$29,0,10*ROW('Water Data'!E84))="","",OFFSET('Water Data'!$E$29,0,10*ROW('Water Data'!E84)))</f>
        <v/>
      </c>
      <c r="BY90" s="367" t="str">
        <f ca="1">+IF(OFFSET('Water Data'!$F$27,0,10*ROW('Water Data'!F84))="","",OFFSET('Water Data'!$F$27,0,10*ROW('Water Data'!F84)))</f>
        <v/>
      </c>
      <c r="BZ90" s="367" t="str">
        <f ca="1">+IF(OFFSET('Water Data'!$F$28,0,10*ROW('Water Data'!F84))="","",OFFSET('Water Data'!$F$28,0,10*ROW('Water Data'!F84)))</f>
        <v/>
      </c>
      <c r="CA90" s="367" t="str">
        <f ca="1">+IF(OFFSET('Water Data'!$F$29,0,10*ROW('Water Data'!F84))="","",OFFSET('Water Data'!$F$29,0,10*ROW('Water Data'!F84)))</f>
        <v/>
      </c>
      <c r="CB90" s="367" t="str">
        <f ca="1">+IF(OFFSET('Water Data'!$G$27,0,10*ROW('Water Data'!G84))="","",OFFSET('Water Data'!$G$27,0,10*ROW('Water Data'!G84)))</f>
        <v/>
      </c>
      <c r="CC90" s="367" t="str">
        <f ca="1">+IF(OFFSET('Water Data'!$G$28,0,10*ROW('Water Data'!G84))="","",OFFSET('Water Data'!$G$28,0,10*ROW('Water Data'!G84)))</f>
        <v/>
      </c>
      <c r="CD90" s="367" t="str">
        <f ca="1">+IF(OFFSET('Water Data'!$G$29,0,10*ROW('Water Data'!G84))="","",OFFSET('Water Data'!$G$29,0,10*ROW('Water Data'!G84)))</f>
        <v/>
      </c>
      <c r="CE90" s="367" t="str">
        <f ca="1">+IF(OFFSET('Water Data'!$H$27,0,10*ROW('Water Data'!H84))="","",OFFSET('Water Data'!$H$27,0,10*ROW('Water Data'!H84)))</f>
        <v/>
      </c>
      <c r="CF90" s="367" t="str">
        <f ca="1">+IF(OFFSET('Water Data'!$H$28,0,10*ROW('Water Data'!H84))="","",OFFSET('Water Data'!$H$28,0,10*ROW('Water Data'!H84)))</f>
        <v/>
      </c>
      <c r="CG90" s="367" t="str">
        <f ca="1">+IF(OFFSET('Water Data'!$H$29,0,10*ROW('Water Data'!H84))="","",OFFSET('Water Data'!$H$29,0,10*ROW('Water Data'!H84)))</f>
        <v/>
      </c>
      <c r="CH90" s="367" t="str">
        <f ca="1">+IF(OFFSET('Water Data'!$I$27,0,10*ROW('Water Data'!I84))="","",OFFSET('Water Data'!$I$27,0,10*ROW('Water Data'!I84)))</f>
        <v/>
      </c>
      <c r="CI90" s="367" t="str">
        <f ca="1">+IF(OFFSET('Water Data'!$I$28,0,10*ROW('Water Data'!I84))="","",OFFSET('Water Data'!$I$28,0,10*ROW('Water Data'!I84)))</f>
        <v/>
      </c>
      <c r="CJ90" s="367" t="str">
        <f ca="1">+IF(OFFSET('Water Data'!$I$29,0,10*ROW('Water Data'!I84))="","",OFFSET('Water Data'!$I$29,0,10*ROW('Water Data'!I84)))</f>
        <v/>
      </c>
      <c r="CK90" s="367" t="str">
        <f ca="1">+IF(OFFSET('Sanitation Data'!$D$28,0,10*ROW('Sanitation Data'!D84))="","",OFFSET('Sanitation Data'!$D$28,0,10*ROW('Sanitation Data'!D84)))</f>
        <v/>
      </c>
      <c r="CL90" s="367" t="str">
        <f ca="1">+IF(OFFSET('Sanitation Data'!$D$29,0,10*ROW('Sanitation Data'!D84))="","",OFFSET('Sanitation Data'!$D$29,0,10*ROW('Sanitation Data'!D84)))</f>
        <v/>
      </c>
      <c r="CM90" s="367" t="str">
        <f ca="1">+IF(OFFSET('Sanitation Data'!$D$30,0,10*ROW('Sanitation Data'!D84))="","",OFFSET('Sanitation Data'!$D$30,0,10*ROW('Sanitation Data'!D84)))</f>
        <v/>
      </c>
      <c r="CN90" s="367" t="str">
        <f ca="1">+IF(OFFSET('Sanitation Data'!$D$31,0,10*ROW('Sanitation Data'!D84))="","",OFFSET('Sanitation Data'!$D$31,0,10*ROW('Sanitation Data'!D84)))</f>
        <v/>
      </c>
      <c r="CO90" s="367" t="str">
        <f ca="1">+IF(OFFSET('Sanitation Data'!$D$32,0,10*ROW('Sanitation Data'!D84))="","",OFFSET('Sanitation Data'!$D$32,0,10*ROW('Sanitation Data'!D84)))</f>
        <v/>
      </c>
      <c r="CP90" s="367" t="str">
        <f ca="1">+IF(OFFSET('Sanitation Data'!$E$28,0,10*ROW('Sanitation Data'!E84))="","",OFFSET('Sanitation Data'!$E$28,0,10*ROW('Sanitation Data'!E84)))</f>
        <v/>
      </c>
      <c r="CQ90" s="367" t="str">
        <f ca="1">+IF(OFFSET('Sanitation Data'!$E$29,0,10*ROW('Sanitation Data'!E84))="","",OFFSET('Sanitation Data'!$E$29,0,10*ROW('Sanitation Data'!E84)))</f>
        <v/>
      </c>
      <c r="CR90" s="367" t="str">
        <f ca="1">+IF(OFFSET('Sanitation Data'!$E$30,0,10*ROW('Sanitation Data'!E84))="","",OFFSET('Sanitation Data'!$E$30,0,10*ROW('Sanitation Data'!E84)))</f>
        <v/>
      </c>
      <c r="CS90" s="367" t="str">
        <f ca="1">+IF(OFFSET('Sanitation Data'!$E$31,0,10*ROW('Sanitation Data'!E84))="","",OFFSET('Sanitation Data'!$E$31,0,10*ROW('Sanitation Data'!E84)))</f>
        <v/>
      </c>
      <c r="CT90" s="367" t="str">
        <f ca="1">+IF(OFFSET('Sanitation Data'!$E$32,0,10*ROW('Sanitation Data'!E84))="","",OFFSET('Sanitation Data'!$E$32,0,10*ROW('Sanitation Data'!E84)))</f>
        <v/>
      </c>
      <c r="CU90" s="367" t="str">
        <f ca="1">+IF(OFFSET('Sanitation Data'!$F$28,0,10*ROW('Sanitation Data'!F84))="","",OFFSET('Sanitation Data'!$F$28,0,10*ROW('Sanitation Data'!F84)))</f>
        <v/>
      </c>
      <c r="CV90" s="367" t="str">
        <f ca="1">+IF(OFFSET('Sanitation Data'!$F$29,0,10*ROW('Sanitation Data'!F84))="","",OFFSET('Sanitation Data'!$F$29,0,10*ROW('Sanitation Data'!F84)))</f>
        <v/>
      </c>
      <c r="CW90" s="367" t="str">
        <f ca="1">+IF(OFFSET('Sanitation Data'!$F$30,0,10*ROW('Sanitation Data'!F84))="","",OFFSET('Sanitation Data'!$F$30,0,10*ROW('Sanitation Data'!F84)))</f>
        <v/>
      </c>
      <c r="CX90" s="367" t="str">
        <f ca="1">+IF(OFFSET('Sanitation Data'!$F$31,0,10*ROW('Sanitation Data'!F84))="","",OFFSET('Sanitation Data'!$F$31,0,10*ROW('Sanitation Data'!F84)))</f>
        <v/>
      </c>
      <c r="CY90" s="367" t="str">
        <f ca="1">+IF(OFFSET('Sanitation Data'!$F$32,0,10*ROW('Sanitation Data'!F84))="","",OFFSET('Sanitation Data'!$F$32,0,10*ROW('Sanitation Data'!F84)))</f>
        <v/>
      </c>
      <c r="CZ90" s="367" t="str">
        <f ca="1">+IF(OFFSET('Sanitation Data'!$G$28,0,10*ROW('Sanitation Data'!G84))="","",OFFSET('Sanitation Data'!$G$28,0,10*ROW('Sanitation Data'!G84)))</f>
        <v/>
      </c>
      <c r="DA90" s="367" t="str">
        <f ca="1">+IF(OFFSET('Sanitation Data'!$G$29,0,10*ROW('Sanitation Data'!G84))="","",OFFSET('Sanitation Data'!$G$29,0,10*ROW('Sanitation Data'!G84)))</f>
        <v/>
      </c>
      <c r="DB90" s="367" t="str">
        <f ca="1">+IF(OFFSET('Sanitation Data'!$G$30,0,10*ROW('Sanitation Data'!G84))="","",OFFSET('Sanitation Data'!$G$30,0,10*ROW('Sanitation Data'!G84)))</f>
        <v/>
      </c>
      <c r="DC90" s="367" t="str">
        <f ca="1">+IF(OFFSET('Sanitation Data'!$G$31,0,10*ROW('Sanitation Data'!G84))="","",OFFSET('Sanitation Data'!$G$31,0,10*ROW('Sanitation Data'!G84)))</f>
        <v/>
      </c>
      <c r="DD90" s="367" t="str">
        <f ca="1">+IF(OFFSET('Sanitation Data'!$G$32,0,10*ROW('Sanitation Data'!G84))="","",OFFSET('Sanitation Data'!$G$32,0,10*ROW('Sanitation Data'!G84)))</f>
        <v/>
      </c>
      <c r="DE90" s="367" t="str">
        <f ca="1">+IF(OFFSET('Sanitation Data'!$H$28,0,10*ROW('Sanitation Data'!H84))="","",OFFSET('Sanitation Data'!$H$28,0,10*ROW('Sanitation Data'!H84)))</f>
        <v/>
      </c>
      <c r="DF90" s="367" t="str">
        <f ca="1">+IF(OFFSET('Sanitation Data'!$H$29,0,10*ROW('Sanitation Data'!H84))="","",OFFSET('Sanitation Data'!$H$29,0,10*ROW('Sanitation Data'!H84)))</f>
        <v/>
      </c>
      <c r="DG90" s="367" t="str">
        <f ca="1">+IF(OFFSET('Sanitation Data'!$H$30,0,10*ROW('Sanitation Data'!H84))="","",OFFSET('Sanitation Data'!$H$30,0,10*ROW('Sanitation Data'!H84)))</f>
        <v/>
      </c>
      <c r="DH90" s="367" t="str">
        <f ca="1">+IF(OFFSET('Sanitation Data'!$H$31,0,10*ROW('Sanitation Data'!H84))="","",OFFSET('Sanitation Data'!$H$31,0,10*ROW('Sanitation Data'!H84)))</f>
        <v/>
      </c>
      <c r="DI90" s="367" t="str">
        <f ca="1">+IF(OFFSET('Sanitation Data'!$H$32,0,10*ROW('Sanitation Data'!H84))="","",OFFSET('Sanitation Data'!$H$32,0,10*ROW('Sanitation Data'!H84)))</f>
        <v/>
      </c>
      <c r="DJ90" s="367" t="str">
        <f ca="1">+IF(OFFSET('Sanitation Data'!$I$28,0,10*ROW('Sanitation Data'!I84))="","",OFFSET('Sanitation Data'!$I$28,0,10*ROW('Sanitation Data'!I84)))</f>
        <v/>
      </c>
      <c r="DK90" s="367" t="str">
        <f ca="1">+IF(OFFSET('Sanitation Data'!$I$29,0,10*ROW('Sanitation Data'!I84))="","",OFFSET('Sanitation Data'!$I$29,0,10*ROW('Sanitation Data'!I84)))</f>
        <v/>
      </c>
      <c r="DL90" s="367" t="str">
        <f ca="1">+IF(OFFSET('Sanitation Data'!$I$30,0,10*ROW('Sanitation Data'!I84))="","",OFFSET('Sanitation Data'!$I$30,0,10*ROW('Sanitation Data'!I84)))</f>
        <v/>
      </c>
      <c r="DM90" s="367" t="str">
        <f ca="1">+IF(OFFSET('Sanitation Data'!$I$31,0,10*ROW('Sanitation Data'!I84))="","",OFFSET('Sanitation Data'!$I$31,0,10*ROW('Sanitation Data'!I84)))</f>
        <v/>
      </c>
      <c r="DN90" s="367" t="str">
        <f ca="1">+IF(OFFSET('Sanitation Data'!$I$32,0,10*ROW('Sanitation Data'!I84))="","",OFFSET('Sanitation Data'!$I$32,0,10*ROW('Sanitation Data'!I84)))</f>
        <v/>
      </c>
      <c r="DO90" s="367" t="str">
        <f ca="1">+IF(OFFSET('Hygiene Data'!$D$11,0,10*ROW('Hygiene Data'!D84))="","",OFFSET('Hygiene Data'!$D$11,0,10*ROW('Hygiene Data'!D84)))</f>
        <v/>
      </c>
      <c r="DP90" s="367" t="str">
        <f ca="1">+IF(OFFSET('Hygiene Data'!$D$12,0,10*ROW('Hygiene Data'!D84))="","",OFFSET('Hygiene Data'!$D$12,0,10*ROW('Hygiene Data'!D84)))</f>
        <v/>
      </c>
      <c r="DQ90" s="367" t="str">
        <f ca="1">+IF(OFFSET('Hygiene Data'!$D$13,0,10*ROW('Hygiene Data'!D84))="","",OFFSET('Hygiene Data'!$D$13,0,10*ROW('Hygiene Data'!D84)))</f>
        <v/>
      </c>
      <c r="DR90" s="367" t="str">
        <f ca="1">+IF(OFFSET('Hygiene Data'!$E$11,0,10*ROW('Hygiene Data'!E84))="","",OFFSET('Hygiene Data'!$E$11,0,10*ROW('Hygiene Data'!E84)))</f>
        <v/>
      </c>
      <c r="DS90" s="367" t="str">
        <f ca="1">+IF(OFFSET('Hygiene Data'!$E$12,0,10*ROW('Hygiene Data'!E84))="","",OFFSET('Hygiene Data'!$E$12,0,10*ROW('Hygiene Data'!E84)))</f>
        <v/>
      </c>
      <c r="DT90" s="367" t="str">
        <f ca="1">+IF(OFFSET('Hygiene Data'!$E$13,0,10*ROW('Hygiene Data'!E84))="","",OFFSET('Hygiene Data'!$E$13,0,10*ROW('Hygiene Data'!E84)))</f>
        <v/>
      </c>
      <c r="DU90" s="367" t="str">
        <f ca="1">+IF(OFFSET('Hygiene Data'!$F$11,0,10*ROW('Hygiene Data'!F84))="","",OFFSET('Hygiene Data'!$F$11,0,10*ROW('Hygiene Data'!F84)))</f>
        <v/>
      </c>
      <c r="DV90" s="367" t="str">
        <f ca="1">+IF(OFFSET('Hygiene Data'!$F$12,0,10*ROW('Hygiene Data'!F84))="","",OFFSET('Hygiene Data'!$F$12,0,10*ROW('Hygiene Data'!F84)))</f>
        <v/>
      </c>
      <c r="DW90" s="367" t="str">
        <f ca="1">+IF(OFFSET('Hygiene Data'!$F$13,0,10*ROW('Hygiene Data'!F84))="","",OFFSET('Hygiene Data'!$F$13,0,10*ROW('Hygiene Data'!F84)))</f>
        <v/>
      </c>
      <c r="DX90" s="367" t="str">
        <f ca="1">+IF(OFFSET('Hygiene Data'!$G$11,0,10*ROW('Hygiene Data'!G84))="","",OFFSET('Hygiene Data'!$G$11,0,10*ROW('Hygiene Data'!G84)))</f>
        <v/>
      </c>
      <c r="DY90" s="367" t="str">
        <f ca="1">+IF(OFFSET('Hygiene Data'!$G$12,0,10*ROW('Hygiene Data'!G84))="","",OFFSET('Hygiene Data'!$G$12,0,10*ROW('Hygiene Data'!G84)))</f>
        <v/>
      </c>
      <c r="DZ90" s="367" t="str">
        <f ca="1">+IF(OFFSET('Hygiene Data'!$G$13,0,10*ROW('Hygiene Data'!G84))="","",OFFSET('Hygiene Data'!$G$13,0,10*ROW('Hygiene Data'!G84)))</f>
        <v/>
      </c>
      <c r="EA90" s="367" t="str">
        <f ca="1">+IF(OFFSET('Hygiene Data'!$H$11,0,10*ROW('Hygiene Data'!H84))="","",OFFSET('Hygiene Data'!$H$11,0,10*ROW('Hygiene Data'!H84)))</f>
        <v/>
      </c>
      <c r="EB90" s="367" t="str">
        <f ca="1">+IF(OFFSET('Hygiene Data'!$H$12,0,10*ROW('Hygiene Data'!H84))="","",OFFSET('Hygiene Data'!$H$12,0,10*ROW('Hygiene Data'!H84)))</f>
        <v/>
      </c>
      <c r="EC90" s="367" t="str">
        <f ca="1">+IF(OFFSET('Hygiene Data'!$H$13,0,10*ROW('Hygiene Data'!H84))="","",OFFSET('Hygiene Data'!$H$13,0,10*ROW('Hygiene Data'!H84)))</f>
        <v/>
      </c>
      <c r="ED90" s="367" t="str">
        <f ca="1">+IF(OFFSET('Hygiene Data'!$I$11,0,10*ROW('Hygiene Data'!I84))="","",OFFSET('Hygiene Data'!$I$11,0,10*ROW('Hygiene Data'!I84)))</f>
        <v/>
      </c>
      <c r="EE90" s="367" t="str">
        <f ca="1">+IF(OFFSET('Hygiene Data'!$I$12,0,10*ROW('Hygiene Data'!I84))="","",OFFSET('Hygiene Data'!$I$12,0,10*ROW('Hygiene Data'!I84)))</f>
        <v/>
      </c>
      <c r="EF90" s="367" t="str">
        <f ca="1">+IF(OFFSET('Hygiene Data'!$I$13,0,10*ROW('Hygiene Data'!I84))="","",OFFSET('Hygiene Data'!$I$13,0,10*ROW('Hygiene Data'!I84)))</f>
        <v/>
      </c>
    </row>
    <row r="91" spans="1:136" x14ac:dyDescent="0.25">
      <c r="A91" s="476" t="str">
        <f ca="1">+IF(OFFSET('Water Data'!$B$2,0,10*ROW('Water Data'!E85))="","",OFFSET('Water Data'!$B$2,0,10*ROW('Water Data'!E85)))</f>
        <v/>
      </c>
      <c r="B91" s="476"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3" t="str">
        <f t="shared" ca="1" si="1"/>
        <v/>
      </c>
      <c r="D91" s="504"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4"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4"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4"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4"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4"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4"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4"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4"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4"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4"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4"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4"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4"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4"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4"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4"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4"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5"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5"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5"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5"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5"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5"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5"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5"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5"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5"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5"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5"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5"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5"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5"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5"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5"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5"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5"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5"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5"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5"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5"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5"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5"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5"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5"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5"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5"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5"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6"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2"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6"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6"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6"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6"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6"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6"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6"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6"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6"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6"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6"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6"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6"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6"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6"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6"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7" t="str">
        <f ca="1">+IF(OFFSET('Water Data'!$D$27,0,10*ROW('Water Data'!D85))="","",OFFSET('Water Data'!$D$27,0,10*ROW('Water Data'!D85)))</f>
        <v/>
      </c>
      <c r="BT91" s="367" t="str">
        <f ca="1">+IF(OFFSET('Water Data'!$D$28,0,10*ROW('Water Data'!D85))="","",OFFSET('Water Data'!$D$28,0,10*ROW('Water Data'!D85)))</f>
        <v/>
      </c>
      <c r="BU91" s="367" t="str">
        <f ca="1">+IF(OFFSET('Water Data'!$D$29,0,10*ROW('Water Data'!D85))="","",OFFSET('Water Data'!$D$29,0,10*ROW('Water Data'!D85)))</f>
        <v/>
      </c>
      <c r="BV91" s="367" t="str">
        <f ca="1">+IF(OFFSET('Water Data'!$E$27,0,10*ROW('Water Data'!E85))="","",OFFSET('Water Data'!$E$27,0,10*ROW('Water Data'!E85)))</f>
        <v/>
      </c>
      <c r="BW91" s="367" t="str">
        <f ca="1">+IF(OFFSET('Water Data'!$E$28,0,10*ROW('Water Data'!E85))="","",OFFSET('Water Data'!$E$28,0,10*ROW('Water Data'!E85)))</f>
        <v/>
      </c>
      <c r="BX91" s="367" t="str">
        <f ca="1">+IF(OFFSET('Water Data'!$E$29,0,10*ROW('Water Data'!E85))="","",OFFSET('Water Data'!$E$29,0,10*ROW('Water Data'!E85)))</f>
        <v/>
      </c>
      <c r="BY91" s="367" t="str">
        <f ca="1">+IF(OFFSET('Water Data'!$F$27,0,10*ROW('Water Data'!F85))="","",OFFSET('Water Data'!$F$27,0,10*ROW('Water Data'!F85)))</f>
        <v/>
      </c>
      <c r="BZ91" s="367" t="str">
        <f ca="1">+IF(OFFSET('Water Data'!$F$28,0,10*ROW('Water Data'!F85))="","",OFFSET('Water Data'!$F$28,0,10*ROW('Water Data'!F85)))</f>
        <v/>
      </c>
      <c r="CA91" s="367" t="str">
        <f ca="1">+IF(OFFSET('Water Data'!$F$29,0,10*ROW('Water Data'!F85))="","",OFFSET('Water Data'!$F$29,0,10*ROW('Water Data'!F85)))</f>
        <v/>
      </c>
      <c r="CB91" s="367" t="str">
        <f ca="1">+IF(OFFSET('Water Data'!$G$27,0,10*ROW('Water Data'!G85))="","",OFFSET('Water Data'!$G$27,0,10*ROW('Water Data'!G85)))</f>
        <v/>
      </c>
      <c r="CC91" s="367" t="str">
        <f ca="1">+IF(OFFSET('Water Data'!$G$28,0,10*ROW('Water Data'!G85))="","",OFFSET('Water Data'!$G$28,0,10*ROW('Water Data'!G85)))</f>
        <v/>
      </c>
      <c r="CD91" s="367" t="str">
        <f ca="1">+IF(OFFSET('Water Data'!$G$29,0,10*ROW('Water Data'!G85))="","",OFFSET('Water Data'!$G$29,0,10*ROW('Water Data'!G85)))</f>
        <v/>
      </c>
      <c r="CE91" s="367" t="str">
        <f ca="1">+IF(OFFSET('Water Data'!$H$27,0,10*ROW('Water Data'!H85))="","",OFFSET('Water Data'!$H$27,0,10*ROW('Water Data'!H85)))</f>
        <v/>
      </c>
      <c r="CF91" s="367" t="str">
        <f ca="1">+IF(OFFSET('Water Data'!$H$28,0,10*ROW('Water Data'!H85))="","",OFFSET('Water Data'!$H$28,0,10*ROW('Water Data'!H85)))</f>
        <v/>
      </c>
      <c r="CG91" s="367" t="str">
        <f ca="1">+IF(OFFSET('Water Data'!$H$29,0,10*ROW('Water Data'!H85))="","",OFFSET('Water Data'!$H$29,0,10*ROW('Water Data'!H85)))</f>
        <v/>
      </c>
      <c r="CH91" s="367" t="str">
        <f ca="1">+IF(OFFSET('Water Data'!$I$27,0,10*ROW('Water Data'!I85))="","",OFFSET('Water Data'!$I$27,0,10*ROW('Water Data'!I85)))</f>
        <v/>
      </c>
      <c r="CI91" s="367" t="str">
        <f ca="1">+IF(OFFSET('Water Data'!$I$28,0,10*ROW('Water Data'!I85))="","",OFFSET('Water Data'!$I$28,0,10*ROW('Water Data'!I85)))</f>
        <v/>
      </c>
      <c r="CJ91" s="367" t="str">
        <f ca="1">+IF(OFFSET('Water Data'!$I$29,0,10*ROW('Water Data'!I85))="","",OFFSET('Water Data'!$I$29,0,10*ROW('Water Data'!I85)))</f>
        <v/>
      </c>
      <c r="CK91" s="367" t="str">
        <f ca="1">+IF(OFFSET('Sanitation Data'!$D$28,0,10*ROW('Sanitation Data'!D85))="","",OFFSET('Sanitation Data'!$D$28,0,10*ROW('Sanitation Data'!D85)))</f>
        <v/>
      </c>
      <c r="CL91" s="367" t="str">
        <f ca="1">+IF(OFFSET('Sanitation Data'!$D$29,0,10*ROW('Sanitation Data'!D85))="","",OFFSET('Sanitation Data'!$D$29,0,10*ROW('Sanitation Data'!D85)))</f>
        <v/>
      </c>
      <c r="CM91" s="367" t="str">
        <f ca="1">+IF(OFFSET('Sanitation Data'!$D$30,0,10*ROW('Sanitation Data'!D85))="","",OFFSET('Sanitation Data'!$D$30,0,10*ROW('Sanitation Data'!D85)))</f>
        <v/>
      </c>
      <c r="CN91" s="367" t="str">
        <f ca="1">+IF(OFFSET('Sanitation Data'!$D$31,0,10*ROW('Sanitation Data'!D85))="","",OFFSET('Sanitation Data'!$D$31,0,10*ROW('Sanitation Data'!D85)))</f>
        <v/>
      </c>
      <c r="CO91" s="367" t="str">
        <f ca="1">+IF(OFFSET('Sanitation Data'!$D$32,0,10*ROW('Sanitation Data'!D85))="","",OFFSET('Sanitation Data'!$D$32,0,10*ROW('Sanitation Data'!D85)))</f>
        <v/>
      </c>
      <c r="CP91" s="367" t="str">
        <f ca="1">+IF(OFFSET('Sanitation Data'!$E$28,0,10*ROW('Sanitation Data'!E85))="","",OFFSET('Sanitation Data'!$E$28,0,10*ROW('Sanitation Data'!E85)))</f>
        <v/>
      </c>
      <c r="CQ91" s="367" t="str">
        <f ca="1">+IF(OFFSET('Sanitation Data'!$E$29,0,10*ROW('Sanitation Data'!E85))="","",OFFSET('Sanitation Data'!$E$29,0,10*ROW('Sanitation Data'!E85)))</f>
        <v/>
      </c>
      <c r="CR91" s="367" t="str">
        <f ca="1">+IF(OFFSET('Sanitation Data'!$E$30,0,10*ROW('Sanitation Data'!E85))="","",OFFSET('Sanitation Data'!$E$30,0,10*ROW('Sanitation Data'!E85)))</f>
        <v/>
      </c>
      <c r="CS91" s="367" t="str">
        <f ca="1">+IF(OFFSET('Sanitation Data'!$E$31,0,10*ROW('Sanitation Data'!E85))="","",OFFSET('Sanitation Data'!$E$31,0,10*ROW('Sanitation Data'!E85)))</f>
        <v/>
      </c>
      <c r="CT91" s="367" t="str">
        <f ca="1">+IF(OFFSET('Sanitation Data'!$E$32,0,10*ROW('Sanitation Data'!E85))="","",OFFSET('Sanitation Data'!$E$32,0,10*ROW('Sanitation Data'!E85)))</f>
        <v/>
      </c>
      <c r="CU91" s="367" t="str">
        <f ca="1">+IF(OFFSET('Sanitation Data'!$F$28,0,10*ROW('Sanitation Data'!F85))="","",OFFSET('Sanitation Data'!$F$28,0,10*ROW('Sanitation Data'!F85)))</f>
        <v/>
      </c>
      <c r="CV91" s="367" t="str">
        <f ca="1">+IF(OFFSET('Sanitation Data'!$F$29,0,10*ROW('Sanitation Data'!F85))="","",OFFSET('Sanitation Data'!$F$29,0,10*ROW('Sanitation Data'!F85)))</f>
        <v/>
      </c>
      <c r="CW91" s="367" t="str">
        <f ca="1">+IF(OFFSET('Sanitation Data'!$F$30,0,10*ROW('Sanitation Data'!F85))="","",OFFSET('Sanitation Data'!$F$30,0,10*ROW('Sanitation Data'!F85)))</f>
        <v/>
      </c>
      <c r="CX91" s="367" t="str">
        <f ca="1">+IF(OFFSET('Sanitation Data'!$F$31,0,10*ROW('Sanitation Data'!F85))="","",OFFSET('Sanitation Data'!$F$31,0,10*ROW('Sanitation Data'!F85)))</f>
        <v/>
      </c>
      <c r="CY91" s="367" t="str">
        <f ca="1">+IF(OFFSET('Sanitation Data'!$F$32,0,10*ROW('Sanitation Data'!F85))="","",OFFSET('Sanitation Data'!$F$32,0,10*ROW('Sanitation Data'!F85)))</f>
        <v/>
      </c>
      <c r="CZ91" s="367" t="str">
        <f ca="1">+IF(OFFSET('Sanitation Data'!$G$28,0,10*ROW('Sanitation Data'!G85))="","",OFFSET('Sanitation Data'!$G$28,0,10*ROW('Sanitation Data'!G85)))</f>
        <v/>
      </c>
      <c r="DA91" s="367" t="str">
        <f ca="1">+IF(OFFSET('Sanitation Data'!$G$29,0,10*ROW('Sanitation Data'!G85))="","",OFFSET('Sanitation Data'!$G$29,0,10*ROW('Sanitation Data'!G85)))</f>
        <v/>
      </c>
      <c r="DB91" s="367" t="str">
        <f ca="1">+IF(OFFSET('Sanitation Data'!$G$30,0,10*ROW('Sanitation Data'!G85))="","",OFFSET('Sanitation Data'!$G$30,0,10*ROW('Sanitation Data'!G85)))</f>
        <v/>
      </c>
      <c r="DC91" s="367" t="str">
        <f ca="1">+IF(OFFSET('Sanitation Data'!$G$31,0,10*ROW('Sanitation Data'!G85))="","",OFFSET('Sanitation Data'!$G$31,0,10*ROW('Sanitation Data'!G85)))</f>
        <v/>
      </c>
      <c r="DD91" s="367" t="str">
        <f ca="1">+IF(OFFSET('Sanitation Data'!$G$32,0,10*ROW('Sanitation Data'!G85))="","",OFFSET('Sanitation Data'!$G$32,0,10*ROW('Sanitation Data'!G85)))</f>
        <v/>
      </c>
      <c r="DE91" s="367" t="str">
        <f ca="1">+IF(OFFSET('Sanitation Data'!$H$28,0,10*ROW('Sanitation Data'!H85))="","",OFFSET('Sanitation Data'!$H$28,0,10*ROW('Sanitation Data'!H85)))</f>
        <v/>
      </c>
      <c r="DF91" s="367" t="str">
        <f ca="1">+IF(OFFSET('Sanitation Data'!$H$29,0,10*ROW('Sanitation Data'!H85))="","",OFFSET('Sanitation Data'!$H$29,0,10*ROW('Sanitation Data'!H85)))</f>
        <v/>
      </c>
      <c r="DG91" s="367" t="str">
        <f ca="1">+IF(OFFSET('Sanitation Data'!$H$30,0,10*ROW('Sanitation Data'!H85))="","",OFFSET('Sanitation Data'!$H$30,0,10*ROW('Sanitation Data'!H85)))</f>
        <v/>
      </c>
      <c r="DH91" s="367" t="str">
        <f ca="1">+IF(OFFSET('Sanitation Data'!$H$31,0,10*ROW('Sanitation Data'!H85))="","",OFFSET('Sanitation Data'!$H$31,0,10*ROW('Sanitation Data'!H85)))</f>
        <v/>
      </c>
      <c r="DI91" s="367" t="str">
        <f ca="1">+IF(OFFSET('Sanitation Data'!$H$32,0,10*ROW('Sanitation Data'!H85))="","",OFFSET('Sanitation Data'!$H$32,0,10*ROW('Sanitation Data'!H85)))</f>
        <v/>
      </c>
      <c r="DJ91" s="367" t="str">
        <f ca="1">+IF(OFFSET('Sanitation Data'!$I$28,0,10*ROW('Sanitation Data'!I85))="","",OFFSET('Sanitation Data'!$I$28,0,10*ROW('Sanitation Data'!I85)))</f>
        <v/>
      </c>
      <c r="DK91" s="367" t="str">
        <f ca="1">+IF(OFFSET('Sanitation Data'!$I$29,0,10*ROW('Sanitation Data'!I85))="","",OFFSET('Sanitation Data'!$I$29,0,10*ROW('Sanitation Data'!I85)))</f>
        <v/>
      </c>
      <c r="DL91" s="367" t="str">
        <f ca="1">+IF(OFFSET('Sanitation Data'!$I$30,0,10*ROW('Sanitation Data'!I85))="","",OFFSET('Sanitation Data'!$I$30,0,10*ROW('Sanitation Data'!I85)))</f>
        <v/>
      </c>
      <c r="DM91" s="367" t="str">
        <f ca="1">+IF(OFFSET('Sanitation Data'!$I$31,0,10*ROW('Sanitation Data'!I85))="","",OFFSET('Sanitation Data'!$I$31,0,10*ROW('Sanitation Data'!I85)))</f>
        <v/>
      </c>
      <c r="DN91" s="367" t="str">
        <f ca="1">+IF(OFFSET('Sanitation Data'!$I$32,0,10*ROW('Sanitation Data'!I85))="","",OFFSET('Sanitation Data'!$I$32,0,10*ROW('Sanitation Data'!I85)))</f>
        <v/>
      </c>
      <c r="DO91" s="367" t="str">
        <f ca="1">+IF(OFFSET('Hygiene Data'!$D$11,0,10*ROW('Hygiene Data'!D85))="","",OFFSET('Hygiene Data'!$D$11,0,10*ROW('Hygiene Data'!D85)))</f>
        <v/>
      </c>
      <c r="DP91" s="367" t="str">
        <f ca="1">+IF(OFFSET('Hygiene Data'!$D$12,0,10*ROW('Hygiene Data'!D85))="","",OFFSET('Hygiene Data'!$D$12,0,10*ROW('Hygiene Data'!D85)))</f>
        <v/>
      </c>
      <c r="DQ91" s="367" t="str">
        <f ca="1">+IF(OFFSET('Hygiene Data'!$D$13,0,10*ROW('Hygiene Data'!D85))="","",OFFSET('Hygiene Data'!$D$13,0,10*ROW('Hygiene Data'!D85)))</f>
        <v/>
      </c>
      <c r="DR91" s="367" t="str">
        <f ca="1">+IF(OFFSET('Hygiene Data'!$E$11,0,10*ROW('Hygiene Data'!E85))="","",OFFSET('Hygiene Data'!$E$11,0,10*ROW('Hygiene Data'!E85)))</f>
        <v/>
      </c>
      <c r="DS91" s="367" t="str">
        <f ca="1">+IF(OFFSET('Hygiene Data'!$E$12,0,10*ROW('Hygiene Data'!E85))="","",OFFSET('Hygiene Data'!$E$12,0,10*ROW('Hygiene Data'!E85)))</f>
        <v/>
      </c>
      <c r="DT91" s="367" t="str">
        <f ca="1">+IF(OFFSET('Hygiene Data'!$E$13,0,10*ROW('Hygiene Data'!E85))="","",OFFSET('Hygiene Data'!$E$13,0,10*ROW('Hygiene Data'!E85)))</f>
        <v/>
      </c>
      <c r="DU91" s="367" t="str">
        <f ca="1">+IF(OFFSET('Hygiene Data'!$F$11,0,10*ROW('Hygiene Data'!F85))="","",OFFSET('Hygiene Data'!$F$11,0,10*ROW('Hygiene Data'!F85)))</f>
        <v/>
      </c>
      <c r="DV91" s="367" t="str">
        <f ca="1">+IF(OFFSET('Hygiene Data'!$F$12,0,10*ROW('Hygiene Data'!F85))="","",OFFSET('Hygiene Data'!$F$12,0,10*ROW('Hygiene Data'!F85)))</f>
        <v/>
      </c>
      <c r="DW91" s="367" t="str">
        <f ca="1">+IF(OFFSET('Hygiene Data'!$F$13,0,10*ROW('Hygiene Data'!F85))="","",OFFSET('Hygiene Data'!$F$13,0,10*ROW('Hygiene Data'!F85)))</f>
        <v/>
      </c>
      <c r="DX91" s="367" t="str">
        <f ca="1">+IF(OFFSET('Hygiene Data'!$G$11,0,10*ROW('Hygiene Data'!G85))="","",OFFSET('Hygiene Data'!$G$11,0,10*ROW('Hygiene Data'!G85)))</f>
        <v/>
      </c>
      <c r="DY91" s="367" t="str">
        <f ca="1">+IF(OFFSET('Hygiene Data'!$G$12,0,10*ROW('Hygiene Data'!G85))="","",OFFSET('Hygiene Data'!$G$12,0,10*ROW('Hygiene Data'!G85)))</f>
        <v/>
      </c>
      <c r="DZ91" s="367" t="str">
        <f ca="1">+IF(OFFSET('Hygiene Data'!$G$13,0,10*ROW('Hygiene Data'!G85))="","",OFFSET('Hygiene Data'!$G$13,0,10*ROW('Hygiene Data'!G85)))</f>
        <v/>
      </c>
      <c r="EA91" s="367" t="str">
        <f ca="1">+IF(OFFSET('Hygiene Data'!$H$11,0,10*ROW('Hygiene Data'!H85))="","",OFFSET('Hygiene Data'!$H$11,0,10*ROW('Hygiene Data'!H85)))</f>
        <v/>
      </c>
      <c r="EB91" s="367" t="str">
        <f ca="1">+IF(OFFSET('Hygiene Data'!$H$12,0,10*ROW('Hygiene Data'!H85))="","",OFFSET('Hygiene Data'!$H$12,0,10*ROW('Hygiene Data'!H85)))</f>
        <v/>
      </c>
      <c r="EC91" s="367" t="str">
        <f ca="1">+IF(OFFSET('Hygiene Data'!$H$13,0,10*ROW('Hygiene Data'!H85))="","",OFFSET('Hygiene Data'!$H$13,0,10*ROW('Hygiene Data'!H85)))</f>
        <v/>
      </c>
      <c r="ED91" s="367" t="str">
        <f ca="1">+IF(OFFSET('Hygiene Data'!$I$11,0,10*ROW('Hygiene Data'!I85))="","",OFFSET('Hygiene Data'!$I$11,0,10*ROW('Hygiene Data'!I85)))</f>
        <v/>
      </c>
      <c r="EE91" s="367" t="str">
        <f ca="1">+IF(OFFSET('Hygiene Data'!$I$12,0,10*ROW('Hygiene Data'!I85))="","",OFFSET('Hygiene Data'!$I$12,0,10*ROW('Hygiene Data'!I85)))</f>
        <v/>
      </c>
      <c r="EF91" s="367" t="str">
        <f ca="1">+IF(OFFSET('Hygiene Data'!$I$13,0,10*ROW('Hygiene Data'!I85))="","",OFFSET('Hygiene Data'!$I$13,0,10*ROW('Hygiene Data'!I85)))</f>
        <v/>
      </c>
    </row>
    <row r="92" spans="1:136" x14ac:dyDescent="0.25">
      <c r="A92" s="476" t="str">
        <f ca="1">+IF(OFFSET('Water Data'!$B$2,0,10*ROW('Water Data'!E86))="","",OFFSET('Water Data'!$B$2,0,10*ROW('Water Data'!E86)))</f>
        <v/>
      </c>
      <c r="B92" s="476"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3" t="str">
        <f t="shared" ca="1" si="1"/>
        <v/>
      </c>
      <c r="D92" s="504"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4"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4"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4"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4"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4"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4"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4"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4"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4"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4"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4"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4"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4"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4"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4"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4"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4"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5"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5"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5"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5"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5"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5"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5"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5"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5"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5"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5"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5"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5"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5"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5"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5"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5"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5"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5"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5"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5"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5"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5"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5"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5"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5"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5"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5"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5"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5"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6"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2"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6"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6"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6"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6"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6"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6"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6"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6"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6"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6"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6"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6"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6"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6"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6"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6"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7" t="str">
        <f ca="1">+IF(OFFSET('Water Data'!$D$27,0,10*ROW('Water Data'!D86))="","",OFFSET('Water Data'!$D$27,0,10*ROW('Water Data'!D86)))</f>
        <v/>
      </c>
      <c r="BT92" s="367" t="str">
        <f ca="1">+IF(OFFSET('Water Data'!$D$28,0,10*ROW('Water Data'!D86))="","",OFFSET('Water Data'!$D$28,0,10*ROW('Water Data'!D86)))</f>
        <v/>
      </c>
      <c r="BU92" s="367" t="str">
        <f ca="1">+IF(OFFSET('Water Data'!$D$29,0,10*ROW('Water Data'!D86))="","",OFFSET('Water Data'!$D$29,0,10*ROW('Water Data'!D86)))</f>
        <v/>
      </c>
      <c r="BV92" s="367" t="str">
        <f ca="1">+IF(OFFSET('Water Data'!$E$27,0,10*ROW('Water Data'!E86))="","",OFFSET('Water Data'!$E$27,0,10*ROW('Water Data'!E86)))</f>
        <v/>
      </c>
      <c r="BW92" s="367" t="str">
        <f ca="1">+IF(OFFSET('Water Data'!$E$28,0,10*ROW('Water Data'!E86))="","",OFFSET('Water Data'!$E$28,0,10*ROW('Water Data'!E86)))</f>
        <v/>
      </c>
      <c r="BX92" s="367" t="str">
        <f ca="1">+IF(OFFSET('Water Data'!$E$29,0,10*ROW('Water Data'!E86))="","",OFFSET('Water Data'!$E$29,0,10*ROW('Water Data'!E86)))</f>
        <v/>
      </c>
      <c r="BY92" s="367" t="str">
        <f ca="1">+IF(OFFSET('Water Data'!$F$27,0,10*ROW('Water Data'!F86))="","",OFFSET('Water Data'!$F$27,0,10*ROW('Water Data'!F86)))</f>
        <v/>
      </c>
      <c r="BZ92" s="367" t="str">
        <f ca="1">+IF(OFFSET('Water Data'!$F$28,0,10*ROW('Water Data'!F86))="","",OFFSET('Water Data'!$F$28,0,10*ROW('Water Data'!F86)))</f>
        <v/>
      </c>
      <c r="CA92" s="367" t="str">
        <f ca="1">+IF(OFFSET('Water Data'!$F$29,0,10*ROW('Water Data'!F86))="","",OFFSET('Water Data'!$F$29,0,10*ROW('Water Data'!F86)))</f>
        <v/>
      </c>
      <c r="CB92" s="367" t="str">
        <f ca="1">+IF(OFFSET('Water Data'!$G$27,0,10*ROW('Water Data'!G86))="","",OFFSET('Water Data'!$G$27,0,10*ROW('Water Data'!G86)))</f>
        <v/>
      </c>
      <c r="CC92" s="367" t="str">
        <f ca="1">+IF(OFFSET('Water Data'!$G$28,0,10*ROW('Water Data'!G86))="","",OFFSET('Water Data'!$G$28,0,10*ROW('Water Data'!G86)))</f>
        <v/>
      </c>
      <c r="CD92" s="367" t="str">
        <f ca="1">+IF(OFFSET('Water Data'!$G$29,0,10*ROW('Water Data'!G86))="","",OFFSET('Water Data'!$G$29,0,10*ROW('Water Data'!G86)))</f>
        <v/>
      </c>
      <c r="CE92" s="367" t="str">
        <f ca="1">+IF(OFFSET('Water Data'!$H$27,0,10*ROW('Water Data'!H86))="","",OFFSET('Water Data'!$H$27,0,10*ROW('Water Data'!H86)))</f>
        <v/>
      </c>
      <c r="CF92" s="367" t="str">
        <f ca="1">+IF(OFFSET('Water Data'!$H$28,0,10*ROW('Water Data'!H86))="","",OFFSET('Water Data'!$H$28,0,10*ROW('Water Data'!H86)))</f>
        <v/>
      </c>
      <c r="CG92" s="367" t="str">
        <f ca="1">+IF(OFFSET('Water Data'!$H$29,0,10*ROW('Water Data'!H86))="","",OFFSET('Water Data'!$H$29,0,10*ROW('Water Data'!H86)))</f>
        <v/>
      </c>
      <c r="CH92" s="367" t="str">
        <f ca="1">+IF(OFFSET('Water Data'!$I$27,0,10*ROW('Water Data'!I86))="","",OFFSET('Water Data'!$I$27,0,10*ROW('Water Data'!I86)))</f>
        <v/>
      </c>
      <c r="CI92" s="367" t="str">
        <f ca="1">+IF(OFFSET('Water Data'!$I$28,0,10*ROW('Water Data'!I86))="","",OFFSET('Water Data'!$I$28,0,10*ROW('Water Data'!I86)))</f>
        <v/>
      </c>
      <c r="CJ92" s="367" t="str">
        <f ca="1">+IF(OFFSET('Water Data'!$I$29,0,10*ROW('Water Data'!I86))="","",OFFSET('Water Data'!$I$29,0,10*ROW('Water Data'!I86)))</f>
        <v/>
      </c>
      <c r="CK92" s="367" t="str">
        <f ca="1">+IF(OFFSET('Sanitation Data'!$D$28,0,10*ROW('Sanitation Data'!D86))="","",OFFSET('Sanitation Data'!$D$28,0,10*ROW('Sanitation Data'!D86)))</f>
        <v/>
      </c>
      <c r="CL92" s="367" t="str">
        <f ca="1">+IF(OFFSET('Sanitation Data'!$D$29,0,10*ROW('Sanitation Data'!D86))="","",OFFSET('Sanitation Data'!$D$29,0,10*ROW('Sanitation Data'!D86)))</f>
        <v/>
      </c>
      <c r="CM92" s="367" t="str">
        <f ca="1">+IF(OFFSET('Sanitation Data'!$D$30,0,10*ROW('Sanitation Data'!D86))="","",OFFSET('Sanitation Data'!$D$30,0,10*ROW('Sanitation Data'!D86)))</f>
        <v/>
      </c>
      <c r="CN92" s="367" t="str">
        <f ca="1">+IF(OFFSET('Sanitation Data'!$D$31,0,10*ROW('Sanitation Data'!D86))="","",OFFSET('Sanitation Data'!$D$31,0,10*ROW('Sanitation Data'!D86)))</f>
        <v/>
      </c>
      <c r="CO92" s="367" t="str">
        <f ca="1">+IF(OFFSET('Sanitation Data'!$D$32,0,10*ROW('Sanitation Data'!D86))="","",OFFSET('Sanitation Data'!$D$32,0,10*ROW('Sanitation Data'!D86)))</f>
        <v/>
      </c>
      <c r="CP92" s="367" t="str">
        <f ca="1">+IF(OFFSET('Sanitation Data'!$E$28,0,10*ROW('Sanitation Data'!E86))="","",OFFSET('Sanitation Data'!$E$28,0,10*ROW('Sanitation Data'!E86)))</f>
        <v/>
      </c>
      <c r="CQ92" s="367" t="str">
        <f ca="1">+IF(OFFSET('Sanitation Data'!$E$29,0,10*ROW('Sanitation Data'!E86))="","",OFFSET('Sanitation Data'!$E$29,0,10*ROW('Sanitation Data'!E86)))</f>
        <v/>
      </c>
      <c r="CR92" s="367" t="str">
        <f ca="1">+IF(OFFSET('Sanitation Data'!$E$30,0,10*ROW('Sanitation Data'!E86))="","",OFFSET('Sanitation Data'!$E$30,0,10*ROW('Sanitation Data'!E86)))</f>
        <v/>
      </c>
      <c r="CS92" s="367" t="str">
        <f ca="1">+IF(OFFSET('Sanitation Data'!$E$31,0,10*ROW('Sanitation Data'!E86))="","",OFFSET('Sanitation Data'!$E$31,0,10*ROW('Sanitation Data'!E86)))</f>
        <v/>
      </c>
      <c r="CT92" s="367" t="str">
        <f ca="1">+IF(OFFSET('Sanitation Data'!$E$32,0,10*ROW('Sanitation Data'!E86))="","",OFFSET('Sanitation Data'!$E$32,0,10*ROW('Sanitation Data'!E86)))</f>
        <v/>
      </c>
      <c r="CU92" s="367" t="str">
        <f ca="1">+IF(OFFSET('Sanitation Data'!$F$28,0,10*ROW('Sanitation Data'!F86))="","",OFFSET('Sanitation Data'!$F$28,0,10*ROW('Sanitation Data'!F86)))</f>
        <v/>
      </c>
      <c r="CV92" s="367" t="str">
        <f ca="1">+IF(OFFSET('Sanitation Data'!$F$29,0,10*ROW('Sanitation Data'!F86))="","",OFFSET('Sanitation Data'!$F$29,0,10*ROW('Sanitation Data'!F86)))</f>
        <v/>
      </c>
      <c r="CW92" s="367" t="str">
        <f ca="1">+IF(OFFSET('Sanitation Data'!$F$30,0,10*ROW('Sanitation Data'!F86))="","",OFFSET('Sanitation Data'!$F$30,0,10*ROW('Sanitation Data'!F86)))</f>
        <v/>
      </c>
      <c r="CX92" s="367" t="str">
        <f ca="1">+IF(OFFSET('Sanitation Data'!$F$31,0,10*ROW('Sanitation Data'!F86))="","",OFFSET('Sanitation Data'!$F$31,0,10*ROW('Sanitation Data'!F86)))</f>
        <v/>
      </c>
      <c r="CY92" s="367" t="str">
        <f ca="1">+IF(OFFSET('Sanitation Data'!$F$32,0,10*ROW('Sanitation Data'!F86))="","",OFFSET('Sanitation Data'!$F$32,0,10*ROW('Sanitation Data'!F86)))</f>
        <v/>
      </c>
      <c r="CZ92" s="367" t="str">
        <f ca="1">+IF(OFFSET('Sanitation Data'!$G$28,0,10*ROW('Sanitation Data'!G86))="","",OFFSET('Sanitation Data'!$G$28,0,10*ROW('Sanitation Data'!G86)))</f>
        <v/>
      </c>
      <c r="DA92" s="367" t="str">
        <f ca="1">+IF(OFFSET('Sanitation Data'!$G$29,0,10*ROW('Sanitation Data'!G86))="","",OFFSET('Sanitation Data'!$G$29,0,10*ROW('Sanitation Data'!G86)))</f>
        <v/>
      </c>
      <c r="DB92" s="367" t="str">
        <f ca="1">+IF(OFFSET('Sanitation Data'!$G$30,0,10*ROW('Sanitation Data'!G86))="","",OFFSET('Sanitation Data'!$G$30,0,10*ROW('Sanitation Data'!G86)))</f>
        <v/>
      </c>
      <c r="DC92" s="367" t="str">
        <f ca="1">+IF(OFFSET('Sanitation Data'!$G$31,0,10*ROW('Sanitation Data'!G86))="","",OFFSET('Sanitation Data'!$G$31,0,10*ROW('Sanitation Data'!G86)))</f>
        <v/>
      </c>
      <c r="DD92" s="367" t="str">
        <f ca="1">+IF(OFFSET('Sanitation Data'!$G$32,0,10*ROW('Sanitation Data'!G86))="","",OFFSET('Sanitation Data'!$G$32,0,10*ROW('Sanitation Data'!G86)))</f>
        <v/>
      </c>
      <c r="DE92" s="367" t="str">
        <f ca="1">+IF(OFFSET('Sanitation Data'!$H$28,0,10*ROW('Sanitation Data'!H86))="","",OFFSET('Sanitation Data'!$H$28,0,10*ROW('Sanitation Data'!H86)))</f>
        <v/>
      </c>
      <c r="DF92" s="367" t="str">
        <f ca="1">+IF(OFFSET('Sanitation Data'!$H$29,0,10*ROW('Sanitation Data'!H86))="","",OFFSET('Sanitation Data'!$H$29,0,10*ROW('Sanitation Data'!H86)))</f>
        <v/>
      </c>
      <c r="DG92" s="367" t="str">
        <f ca="1">+IF(OFFSET('Sanitation Data'!$H$30,0,10*ROW('Sanitation Data'!H86))="","",OFFSET('Sanitation Data'!$H$30,0,10*ROW('Sanitation Data'!H86)))</f>
        <v/>
      </c>
      <c r="DH92" s="367" t="str">
        <f ca="1">+IF(OFFSET('Sanitation Data'!$H$31,0,10*ROW('Sanitation Data'!H86))="","",OFFSET('Sanitation Data'!$H$31,0,10*ROW('Sanitation Data'!H86)))</f>
        <v/>
      </c>
      <c r="DI92" s="367" t="str">
        <f ca="1">+IF(OFFSET('Sanitation Data'!$H$32,0,10*ROW('Sanitation Data'!H86))="","",OFFSET('Sanitation Data'!$H$32,0,10*ROW('Sanitation Data'!H86)))</f>
        <v/>
      </c>
      <c r="DJ92" s="367" t="str">
        <f ca="1">+IF(OFFSET('Sanitation Data'!$I$28,0,10*ROW('Sanitation Data'!I86))="","",OFFSET('Sanitation Data'!$I$28,0,10*ROW('Sanitation Data'!I86)))</f>
        <v/>
      </c>
      <c r="DK92" s="367" t="str">
        <f ca="1">+IF(OFFSET('Sanitation Data'!$I$29,0,10*ROW('Sanitation Data'!I86))="","",OFFSET('Sanitation Data'!$I$29,0,10*ROW('Sanitation Data'!I86)))</f>
        <v/>
      </c>
      <c r="DL92" s="367" t="str">
        <f ca="1">+IF(OFFSET('Sanitation Data'!$I$30,0,10*ROW('Sanitation Data'!I86))="","",OFFSET('Sanitation Data'!$I$30,0,10*ROW('Sanitation Data'!I86)))</f>
        <v/>
      </c>
      <c r="DM92" s="367" t="str">
        <f ca="1">+IF(OFFSET('Sanitation Data'!$I$31,0,10*ROW('Sanitation Data'!I86))="","",OFFSET('Sanitation Data'!$I$31,0,10*ROW('Sanitation Data'!I86)))</f>
        <v/>
      </c>
      <c r="DN92" s="367" t="str">
        <f ca="1">+IF(OFFSET('Sanitation Data'!$I$32,0,10*ROW('Sanitation Data'!I86))="","",OFFSET('Sanitation Data'!$I$32,0,10*ROW('Sanitation Data'!I86)))</f>
        <v/>
      </c>
      <c r="DO92" s="367" t="str">
        <f ca="1">+IF(OFFSET('Hygiene Data'!$D$11,0,10*ROW('Hygiene Data'!D86))="","",OFFSET('Hygiene Data'!$D$11,0,10*ROW('Hygiene Data'!D86)))</f>
        <v/>
      </c>
      <c r="DP92" s="367" t="str">
        <f ca="1">+IF(OFFSET('Hygiene Data'!$D$12,0,10*ROW('Hygiene Data'!D86))="","",OFFSET('Hygiene Data'!$D$12,0,10*ROW('Hygiene Data'!D86)))</f>
        <v/>
      </c>
      <c r="DQ92" s="367" t="str">
        <f ca="1">+IF(OFFSET('Hygiene Data'!$D$13,0,10*ROW('Hygiene Data'!D86))="","",OFFSET('Hygiene Data'!$D$13,0,10*ROW('Hygiene Data'!D86)))</f>
        <v/>
      </c>
      <c r="DR92" s="367" t="str">
        <f ca="1">+IF(OFFSET('Hygiene Data'!$E$11,0,10*ROW('Hygiene Data'!E86))="","",OFFSET('Hygiene Data'!$E$11,0,10*ROW('Hygiene Data'!E86)))</f>
        <v/>
      </c>
      <c r="DS92" s="367" t="str">
        <f ca="1">+IF(OFFSET('Hygiene Data'!$E$12,0,10*ROW('Hygiene Data'!E86))="","",OFFSET('Hygiene Data'!$E$12,0,10*ROW('Hygiene Data'!E86)))</f>
        <v/>
      </c>
      <c r="DT92" s="367" t="str">
        <f ca="1">+IF(OFFSET('Hygiene Data'!$E$13,0,10*ROW('Hygiene Data'!E86))="","",OFFSET('Hygiene Data'!$E$13,0,10*ROW('Hygiene Data'!E86)))</f>
        <v/>
      </c>
      <c r="DU92" s="367" t="str">
        <f ca="1">+IF(OFFSET('Hygiene Data'!$F$11,0,10*ROW('Hygiene Data'!F86))="","",OFFSET('Hygiene Data'!$F$11,0,10*ROW('Hygiene Data'!F86)))</f>
        <v/>
      </c>
      <c r="DV92" s="367" t="str">
        <f ca="1">+IF(OFFSET('Hygiene Data'!$F$12,0,10*ROW('Hygiene Data'!F86))="","",OFFSET('Hygiene Data'!$F$12,0,10*ROW('Hygiene Data'!F86)))</f>
        <v/>
      </c>
      <c r="DW92" s="367" t="str">
        <f ca="1">+IF(OFFSET('Hygiene Data'!$F$13,0,10*ROW('Hygiene Data'!F86))="","",OFFSET('Hygiene Data'!$F$13,0,10*ROW('Hygiene Data'!F86)))</f>
        <v/>
      </c>
      <c r="DX92" s="367" t="str">
        <f ca="1">+IF(OFFSET('Hygiene Data'!$G$11,0,10*ROW('Hygiene Data'!G86))="","",OFFSET('Hygiene Data'!$G$11,0,10*ROW('Hygiene Data'!G86)))</f>
        <v/>
      </c>
      <c r="DY92" s="367" t="str">
        <f ca="1">+IF(OFFSET('Hygiene Data'!$G$12,0,10*ROW('Hygiene Data'!G86))="","",OFFSET('Hygiene Data'!$G$12,0,10*ROW('Hygiene Data'!G86)))</f>
        <v/>
      </c>
      <c r="DZ92" s="367" t="str">
        <f ca="1">+IF(OFFSET('Hygiene Data'!$G$13,0,10*ROW('Hygiene Data'!G86))="","",OFFSET('Hygiene Data'!$G$13,0,10*ROW('Hygiene Data'!G86)))</f>
        <v/>
      </c>
      <c r="EA92" s="367" t="str">
        <f ca="1">+IF(OFFSET('Hygiene Data'!$H$11,0,10*ROW('Hygiene Data'!H86))="","",OFFSET('Hygiene Data'!$H$11,0,10*ROW('Hygiene Data'!H86)))</f>
        <v/>
      </c>
      <c r="EB92" s="367" t="str">
        <f ca="1">+IF(OFFSET('Hygiene Data'!$H$12,0,10*ROW('Hygiene Data'!H86))="","",OFFSET('Hygiene Data'!$H$12,0,10*ROW('Hygiene Data'!H86)))</f>
        <v/>
      </c>
      <c r="EC92" s="367" t="str">
        <f ca="1">+IF(OFFSET('Hygiene Data'!$H$13,0,10*ROW('Hygiene Data'!H86))="","",OFFSET('Hygiene Data'!$H$13,0,10*ROW('Hygiene Data'!H86)))</f>
        <v/>
      </c>
      <c r="ED92" s="367" t="str">
        <f ca="1">+IF(OFFSET('Hygiene Data'!$I$11,0,10*ROW('Hygiene Data'!I86))="","",OFFSET('Hygiene Data'!$I$11,0,10*ROW('Hygiene Data'!I86)))</f>
        <v/>
      </c>
      <c r="EE92" s="367" t="str">
        <f ca="1">+IF(OFFSET('Hygiene Data'!$I$12,0,10*ROW('Hygiene Data'!I86))="","",OFFSET('Hygiene Data'!$I$12,0,10*ROW('Hygiene Data'!I86)))</f>
        <v/>
      </c>
      <c r="EF92" s="367" t="str">
        <f ca="1">+IF(OFFSET('Hygiene Data'!$I$13,0,10*ROW('Hygiene Data'!I86))="","",OFFSET('Hygiene Data'!$I$13,0,10*ROW('Hygiene Data'!I86)))</f>
        <v/>
      </c>
    </row>
    <row r="93" spans="1:136" x14ac:dyDescent="0.25">
      <c r="A93" s="476" t="str">
        <f ca="1">+IF(OFFSET('Water Data'!$B$2,0,10*ROW('Water Data'!E87))="","",OFFSET('Water Data'!$B$2,0,10*ROW('Water Data'!E87)))</f>
        <v/>
      </c>
      <c r="B93" s="476"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3" t="str">
        <f t="shared" ca="1" si="1"/>
        <v/>
      </c>
      <c r="D93" s="504"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4"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4"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4"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4"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4"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4"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4"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4"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4"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4"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4"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4"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4"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4"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4"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4"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4"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5"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5"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5"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5"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5"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5"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5"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5"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5"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5"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5"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5"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5"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5"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5"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5"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5"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5"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5"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5"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5"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5"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5"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5"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5"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5"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5"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5"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5"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5"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6"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2"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6"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6"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6"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6"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6"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6"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6"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6"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6"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6"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6"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6"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6"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6"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6"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6"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7" t="str">
        <f ca="1">+IF(OFFSET('Water Data'!$D$27,0,10*ROW('Water Data'!D87))="","",OFFSET('Water Data'!$D$27,0,10*ROW('Water Data'!D87)))</f>
        <v/>
      </c>
      <c r="BT93" s="367" t="str">
        <f ca="1">+IF(OFFSET('Water Data'!$D$28,0,10*ROW('Water Data'!D87))="","",OFFSET('Water Data'!$D$28,0,10*ROW('Water Data'!D87)))</f>
        <v/>
      </c>
      <c r="BU93" s="367" t="str">
        <f ca="1">+IF(OFFSET('Water Data'!$D$29,0,10*ROW('Water Data'!D87))="","",OFFSET('Water Data'!$D$29,0,10*ROW('Water Data'!D87)))</f>
        <v/>
      </c>
      <c r="BV93" s="367" t="str">
        <f ca="1">+IF(OFFSET('Water Data'!$E$27,0,10*ROW('Water Data'!E87))="","",OFFSET('Water Data'!$E$27,0,10*ROW('Water Data'!E87)))</f>
        <v/>
      </c>
      <c r="BW93" s="367" t="str">
        <f ca="1">+IF(OFFSET('Water Data'!$E$28,0,10*ROW('Water Data'!E87))="","",OFFSET('Water Data'!$E$28,0,10*ROW('Water Data'!E87)))</f>
        <v/>
      </c>
      <c r="BX93" s="367" t="str">
        <f ca="1">+IF(OFFSET('Water Data'!$E$29,0,10*ROW('Water Data'!E87))="","",OFFSET('Water Data'!$E$29,0,10*ROW('Water Data'!E87)))</f>
        <v/>
      </c>
      <c r="BY93" s="367" t="str">
        <f ca="1">+IF(OFFSET('Water Data'!$F$27,0,10*ROW('Water Data'!F87))="","",OFFSET('Water Data'!$F$27,0,10*ROW('Water Data'!F87)))</f>
        <v/>
      </c>
      <c r="BZ93" s="367" t="str">
        <f ca="1">+IF(OFFSET('Water Data'!$F$28,0,10*ROW('Water Data'!F87))="","",OFFSET('Water Data'!$F$28,0,10*ROW('Water Data'!F87)))</f>
        <v/>
      </c>
      <c r="CA93" s="367" t="str">
        <f ca="1">+IF(OFFSET('Water Data'!$F$29,0,10*ROW('Water Data'!F87))="","",OFFSET('Water Data'!$F$29,0,10*ROW('Water Data'!F87)))</f>
        <v/>
      </c>
      <c r="CB93" s="367" t="str">
        <f ca="1">+IF(OFFSET('Water Data'!$G$27,0,10*ROW('Water Data'!G87))="","",OFFSET('Water Data'!$G$27,0,10*ROW('Water Data'!G87)))</f>
        <v/>
      </c>
      <c r="CC93" s="367" t="str">
        <f ca="1">+IF(OFFSET('Water Data'!$G$28,0,10*ROW('Water Data'!G87))="","",OFFSET('Water Data'!$G$28,0,10*ROW('Water Data'!G87)))</f>
        <v/>
      </c>
      <c r="CD93" s="367" t="str">
        <f ca="1">+IF(OFFSET('Water Data'!$G$29,0,10*ROW('Water Data'!G87))="","",OFFSET('Water Data'!$G$29,0,10*ROW('Water Data'!G87)))</f>
        <v/>
      </c>
      <c r="CE93" s="367" t="str">
        <f ca="1">+IF(OFFSET('Water Data'!$H$27,0,10*ROW('Water Data'!H87))="","",OFFSET('Water Data'!$H$27,0,10*ROW('Water Data'!H87)))</f>
        <v/>
      </c>
      <c r="CF93" s="367" t="str">
        <f ca="1">+IF(OFFSET('Water Data'!$H$28,0,10*ROW('Water Data'!H87))="","",OFFSET('Water Data'!$H$28,0,10*ROW('Water Data'!H87)))</f>
        <v/>
      </c>
      <c r="CG93" s="367" t="str">
        <f ca="1">+IF(OFFSET('Water Data'!$H$29,0,10*ROW('Water Data'!H87))="","",OFFSET('Water Data'!$H$29,0,10*ROW('Water Data'!H87)))</f>
        <v/>
      </c>
      <c r="CH93" s="367" t="str">
        <f ca="1">+IF(OFFSET('Water Data'!$I$27,0,10*ROW('Water Data'!I87))="","",OFFSET('Water Data'!$I$27,0,10*ROW('Water Data'!I87)))</f>
        <v/>
      </c>
      <c r="CI93" s="367" t="str">
        <f ca="1">+IF(OFFSET('Water Data'!$I$28,0,10*ROW('Water Data'!I87))="","",OFFSET('Water Data'!$I$28,0,10*ROW('Water Data'!I87)))</f>
        <v/>
      </c>
      <c r="CJ93" s="367" t="str">
        <f ca="1">+IF(OFFSET('Water Data'!$I$29,0,10*ROW('Water Data'!I87))="","",OFFSET('Water Data'!$I$29,0,10*ROW('Water Data'!I87)))</f>
        <v/>
      </c>
      <c r="CK93" s="367" t="str">
        <f ca="1">+IF(OFFSET('Sanitation Data'!$D$28,0,10*ROW('Sanitation Data'!D87))="","",OFFSET('Sanitation Data'!$D$28,0,10*ROW('Sanitation Data'!D87)))</f>
        <v/>
      </c>
      <c r="CL93" s="367" t="str">
        <f ca="1">+IF(OFFSET('Sanitation Data'!$D$29,0,10*ROW('Sanitation Data'!D87))="","",OFFSET('Sanitation Data'!$D$29,0,10*ROW('Sanitation Data'!D87)))</f>
        <v/>
      </c>
      <c r="CM93" s="367" t="str">
        <f ca="1">+IF(OFFSET('Sanitation Data'!$D$30,0,10*ROW('Sanitation Data'!D87))="","",OFFSET('Sanitation Data'!$D$30,0,10*ROW('Sanitation Data'!D87)))</f>
        <v/>
      </c>
      <c r="CN93" s="367" t="str">
        <f ca="1">+IF(OFFSET('Sanitation Data'!$D$31,0,10*ROW('Sanitation Data'!D87))="","",OFFSET('Sanitation Data'!$D$31,0,10*ROW('Sanitation Data'!D87)))</f>
        <v/>
      </c>
      <c r="CO93" s="367" t="str">
        <f ca="1">+IF(OFFSET('Sanitation Data'!$D$32,0,10*ROW('Sanitation Data'!D87))="","",OFFSET('Sanitation Data'!$D$32,0,10*ROW('Sanitation Data'!D87)))</f>
        <v/>
      </c>
      <c r="CP93" s="367" t="str">
        <f ca="1">+IF(OFFSET('Sanitation Data'!$E$28,0,10*ROW('Sanitation Data'!E87))="","",OFFSET('Sanitation Data'!$E$28,0,10*ROW('Sanitation Data'!E87)))</f>
        <v/>
      </c>
      <c r="CQ93" s="367" t="str">
        <f ca="1">+IF(OFFSET('Sanitation Data'!$E$29,0,10*ROW('Sanitation Data'!E87))="","",OFFSET('Sanitation Data'!$E$29,0,10*ROW('Sanitation Data'!E87)))</f>
        <v/>
      </c>
      <c r="CR93" s="367" t="str">
        <f ca="1">+IF(OFFSET('Sanitation Data'!$E$30,0,10*ROW('Sanitation Data'!E87))="","",OFFSET('Sanitation Data'!$E$30,0,10*ROW('Sanitation Data'!E87)))</f>
        <v/>
      </c>
      <c r="CS93" s="367" t="str">
        <f ca="1">+IF(OFFSET('Sanitation Data'!$E$31,0,10*ROW('Sanitation Data'!E87))="","",OFFSET('Sanitation Data'!$E$31,0,10*ROW('Sanitation Data'!E87)))</f>
        <v/>
      </c>
      <c r="CT93" s="367" t="str">
        <f ca="1">+IF(OFFSET('Sanitation Data'!$E$32,0,10*ROW('Sanitation Data'!E87))="","",OFFSET('Sanitation Data'!$E$32,0,10*ROW('Sanitation Data'!E87)))</f>
        <v/>
      </c>
      <c r="CU93" s="367" t="str">
        <f ca="1">+IF(OFFSET('Sanitation Data'!$F$28,0,10*ROW('Sanitation Data'!F87))="","",OFFSET('Sanitation Data'!$F$28,0,10*ROW('Sanitation Data'!F87)))</f>
        <v/>
      </c>
      <c r="CV93" s="367" t="str">
        <f ca="1">+IF(OFFSET('Sanitation Data'!$F$29,0,10*ROW('Sanitation Data'!F87))="","",OFFSET('Sanitation Data'!$F$29,0,10*ROW('Sanitation Data'!F87)))</f>
        <v/>
      </c>
      <c r="CW93" s="367" t="str">
        <f ca="1">+IF(OFFSET('Sanitation Data'!$F$30,0,10*ROW('Sanitation Data'!F87))="","",OFFSET('Sanitation Data'!$F$30,0,10*ROW('Sanitation Data'!F87)))</f>
        <v/>
      </c>
      <c r="CX93" s="367" t="str">
        <f ca="1">+IF(OFFSET('Sanitation Data'!$F$31,0,10*ROW('Sanitation Data'!F87))="","",OFFSET('Sanitation Data'!$F$31,0,10*ROW('Sanitation Data'!F87)))</f>
        <v/>
      </c>
      <c r="CY93" s="367" t="str">
        <f ca="1">+IF(OFFSET('Sanitation Data'!$F$32,0,10*ROW('Sanitation Data'!F87))="","",OFFSET('Sanitation Data'!$F$32,0,10*ROW('Sanitation Data'!F87)))</f>
        <v/>
      </c>
      <c r="CZ93" s="367" t="str">
        <f ca="1">+IF(OFFSET('Sanitation Data'!$G$28,0,10*ROW('Sanitation Data'!G87))="","",OFFSET('Sanitation Data'!$G$28,0,10*ROW('Sanitation Data'!G87)))</f>
        <v/>
      </c>
      <c r="DA93" s="367" t="str">
        <f ca="1">+IF(OFFSET('Sanitation Data'!$G$29,0,10*ROW('Sanitation Data'!G87))="","",OFFSET('Sanitation Data'!$G$29,0,10*ROW('Sanitation Data'!G87)))</f>
        <v/>
      </c>
      <c r="DB93" s="367" t="str">
        <f ca="1">+IF(OFFSET('Sanitation Data'!$G$30,0,10*ROW('Sanitation Data'!G87))="","",OFFSET('Sanitation Data'!$G$30,0,10*ROW('Sanitation Data'!G87)))</f>
        <v/>
      </c>
      <c r="DC93" s="367" t="str">
        <f ca="1">+IF(OFFSET('Sanitation Data'!$G$31,0,10*ROW('Sanitation Data'!G87))="","",OFFSET('Sanitation Data'!$G$31,0,10*ROW('Sanitation Data'!G87)))</f>
        <v/>
      </c>
      <c r="DD93" s="367" t="str">
        <f ca="1">+IF(OFFSET('Sanitation Data'!$G$32,0,10*ROW('Sanitation Data'!G87))="","",OFFSET('Sanitation Data'!$G$32,0,10*ROW('Sanitation Data'!G87)))</f>
        <v/>
      </c>
      <c r="DE93" s="367" t="str">
        <f ca="1">+IF(OFFSET('Sanitation Data'!$H$28,0,10*ROW('Sanitation Data'!H87))="","",OFFSET('Sanitation Data'!$H$28,0,10*ROW('Sanitation Data'!H87)))</f>
        <v/>
      </c>
      <c r="DF93" s="367" t="str">
        <f ca="1">+IF(OFFSET('Sanitation Data'!$H$29,0,10*ROW('Sanitation Data'!H87))="","",OFFSET('Sanitation Data'!$H$29,0,10*ROW('Sanitation Data'!H87)))</f>
        <v/>
      </c>
      <c r="DG93" s="367" t="str">
        <f ca="1">+IF(OFFSET('Sanitation Data'!$H$30,0,10*ROW('Sanitation Data'!H87))="","",OFFSET('Sanitation Data'!$H$30,0,10*ROW('Sanitation Data'!H87)))</f>
        <v/>
      </c>
      <c r="DH93" s="367" t="str">
        <f ca="1">+IF(OFFSET('Sanitation Data'!$H$31,0,10*ROW('Sanitation Data'!H87))="","",OFFSET('Sanitation Data'!$H$31,0,10*ROW('Sanitation Data'!H87)))</f>
        <v/>
      </c>
      <c r="DI93" s="367" t="str">
        <f ca="1">+IF(OFFSET('Sanitation Data'!$H$32,0,10*ROW('Sanitation Data'!H87))="","",OFFSET('Sanitation Data'!$H$32,0,10*ROW('Sanitation Data'!H87)))</f>
        <v/>
      </c>
      <c r="DJ93" s="367" t="str">
        <f ca="1">+IF(OFFSET('Sanitation Data'!$I$28,0,10*ROW('Sanitation Data'!I87))="","",OFFSET('Sanitation Data'!$I$28,0,10*ROW('Sanitation Data'!I87)))</f>
        <v/>
      </c>
      <c r="DK93" s="367" t="str">
        <f ca="1">+IF(OFFSET('Sanitation Data'!$I$29,0,10*ROW('Sanitation Data'!I87))="","",OFFSET('Sanitation Data'!$I$29,0,10*ROW('Sanitation Data'!I87)))</f>
        <v/>
      </c>
      <c r="DL93" s="367" t="str">
        <f ca="1">+IF(OFFSET('Sanitation Data'!$I$30,0,10*ROW('Sanitation Data'!I87))="","",OFFSET('Sanitation Data'!$I$30,0,10*ROW('Sanitation Data'!I87)))</f>
        <v/>
      </c>
      <c r="DM93" s="367" t="str">
        <f ca="1">+IF(OFFSET('Sanitation Data'!$I$31,0,10*ROW('Sanitation Data'!I87))="","",OFFSET('Sanitation Data'!$I$31,0,10*ROW('Sanitation Data'!I87)))</f>
        <v/>
      </c>
      <c r="DN93" s="367" t="str">
        <f ca="1">+IF(OFFSET('Sanitation Data'!$I$32,0,10*ROW('Sanitation Data'!I87))="","",OFFSET('Sanitation Data'!$I$32,0,10*ROW('Sanitation Data'!I87)))</f>
        <v/>
      </c>
      <c r="DO93" s="367" t="str">
        <f ca="1">+IF(OFFSET('Hygiene Data'!$D$11,0,10*ROW('Hygiene Data'!D87))="","",OFFSET('Hygiene Data'!$D$11,0,10*ROW('Hygiene Data'!D87)))</f>
        <v/>
      </c>
      <c r="DP93" s="367" t="str">
        <f ca="1">+IF(OFFSET('Hygiene Data'!$D$12,0,10*ROW('Hygiene Data'!D87))="","",OFFSET('Hygiene Data'!$D$12,0,10*ROW('Hygiene Data'!D87)))</f>
        <v/>
      </c>
      <c r="DQ93" s="367" t="str">
        <f ca="1">+IF(OFFSET('Hygiene Data'!$D$13,0,10*ROW('Hygiene Data'!D87))="","",OFFSET('Hygiene Data'!$D$13,0,10*ROW('Hygiene Data'!D87)))</f>
        <v/>
      </c>
      <c r="DR93" s="367" t="str">
        <f ca="1">+IF(OFFSET('Hygiene Data'!$E$11,0,10*ROW('Hygiene Data'!E87))="","",OFFSET('Hygiene Data'!$E$11,0,10*ROW('Hygiene Data'!E87)))</f>
        <v/>
      </c>
      <c r="DS93" s="367" t="str">
        <f ca="1">+IF(OFFSET('Hygiene Data'!$E$12,0,10*ROW('Hygiene Data'!E87))="","",OFFSET('Hygiene Data'!$E$12,0,10*ROW('Hygiene Data'!E87)))</f>
        <v/>
      </c>
      <c r="DT93" s="367" t="str">
        <f ca="1">+IF(OFFSET('Hygiene Data'!$E$13,0,10*ROW('Hygiene Data'!E87))="","",OFFSET('Hygiene Data'!$E$13,0,10*ROW('Hygiene Data'!E87)))</f>
        <v/>
      </c>
      <c r="DU93" s="367" t="str">
        <f ca="1">+IF(OFFSET('Hygiene Data'!$F$11,0,10*ROW('Hygiene Data'!F87))="","",OFFSET('Hygiene Data'!$F$11,0,10*ROW('Hygiene Data'!F87)))</f>
        <v/>
      </c>
      <c r="DV93" s="367" t="str">
        <f ca="1">+IF(OFFSET('Hygiene Data'!$F$12,0,10*ROW('Hygiene Data'!F87))="","",OFFSET('Hygiene Data'!$F$12,0,10*ROW('Hygiene Data'!F87)))</f>
        <v/>
      </c>
      <c r="DW93" s="367" t="str">
        <f ca="1">+IF(OFFSET('Hygiene Data'!$F$13,0,10*ROW('Hygiene Data'!F87))="","",OFFSET('Hygiene Data'!$F$13,0,10*ROW('Hygiene Data'!F87)))</f>
        <v/>
      </c>
      <c r="DX93" s="367" t="str">
        <f ca="1">+IF(OFFSET('Hygiene Data'!$G$11,0,10*ROW('Hygiene Data'!G87))="","",OFFSET('Hygiene Data'!$G$11,0,10*ROW('Hygiene Data'!G87)))</f>
        <v/>
      </c>
      <c r="DY93" s="367" t="str">
        <f ca="1">+IF(OFFSET('Hygiene Data'!$G$12,0,10*ROW('Hygiene Data'!G87))="","",OFFSET('Hygiene Data'!$G$12,0,10*ROW('Hygiene Data'!G87)))</f>
        <v/>
      </c>
      <c r="DZ93" s="367" t="str">
        <f ca="1">+IF(OFFSET('Hygiene Data'!$G$13,0,10*ROW('Hygiene Data'!G87))="","",OFFSET('Hygiene Data'!$G$13,0,10*ROW('Hygiene Data'!G87)))</f>
        <v/>
      </c>
      <c r="EA93" s="367" t="str">
        <f ca="1">+IF(OFFSET('Hygiene Data'!$H$11,0,10*ROW('Hygiene Data'!H87))="","",OFFSET('Hygiene Data'!$H$11,0,10*ROW('Hygiene Data'!H87)))</f>
        <v/>
      </c>
      <c r="EB93" s="367" t="str">
        <f ca="1">+IF(OFFSET('Hygiene Data'!$H$12,0,10*ROW('Hygiene Data'!H87))="","",OFFSET('Hygiene Data'!$H$12,0,10*ROW('Hygiene Data'!H87)))</f>
        <v/>
      </c>
      <c r="EC93" s="367" t="str">
        <f ca="1">+IF(OFFSET('Hygiene Data'!$H$13,0,10*ROW('Hygiene Data'!H87))="","",OFFSET('Hygiene Data'!$H$13,0,10*ROW('Hygiene Data'!H87)))</f>
        <v/>
      </c>
      <c r="ED93" s="367" t="str">
        <f ca="1">+IF(OFFSET('Hygiene Data'!$I$11,0,10*ROW('Hygiene Data'!I87))="","",OFFSET('Hygiene Data'!$I$11,0,10*ROW('Hygiene Data'!I87)))</f>
        <v/>
      </c>
      <c r="EE93" s="367" t="str">
        <f ca="1">+IF(OFFSET('Hygiene Data'!$I$12,0,10*ROW('Hygiene Data'!I87))="","",OFFSET('Hygiene Data'!$I$12,0,10*ROW('Hygiene Data'!I87)))</f>
        <v/>
      </c>
      <c r="EF93" s="367" t="str">
        <f ca="1">+IF(OFFSET('Hygiene Data'!$I$13,0,10*ROW('Hygiene Data'!I87))="","",OFFSET('Hygiene Data'!$I$13,0,10*ROW('Hygiene Data'!I87)))</f>
        <v/>
      </c>
    </row>
    <row r="94" spans="1:136" x14ac:dyDescent="0.25">
      <c r="A94" s="476" t="str">
        <f ca="1">+IF(OFFSET('Water Data'!$B$2,0,10*ROW('Water Data'!E88))="","",OFFSET('Water Data'!$B$2,0,10*ROW('Water Data'!E88)))</f>
        <v/>
      </c>
      <c r="B94" s="476"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3" t="str">
        <f t="shared" ca="1" si="1"/>
        <v/>
      </c>
      <c r="D94" s="504"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4"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4"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4"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4"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4"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4"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4"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4"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4"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4"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4"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4"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4"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4"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4"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4"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4"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5"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5"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5"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5"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5"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5"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5"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5"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5"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5"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5"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5"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5"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5"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5"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5"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5"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5"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5"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5"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5"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5"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5"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5"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5"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5"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5"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5"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5"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5"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6"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2"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6"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6"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6"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6"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6"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6"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6"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6"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6"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6"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6"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6"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6"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6"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6"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6"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7" t="str">
        <f ca="1">+IF(OFFSET('Water Data'!$D$27,0,10*ROW('Water Data'!D88))="","",OFFSET('Water Data'!$D$27,0,10*ROW('Water Data'!D88)))</f>
        <v/>
      </c>
      <c r="BT94" s="367" t="str">
        <f ca="1">+IF(OFFSET('Water Data'!$D$28,0,10*ROW('Water Data'!D88))="","",OFFSET('Water Data'!$D$28,0,10*ROW('Water Data'!D88)))</f>
        <v/>
      </c>
      <c r="BU94" s="367" t="str">
        <f ca="1">+IF(OFFSET('Water Data'!$D$29,0,10*ROW('Water Data'!D88))="","",OFFSET('Water Data'!$D$29,0,10*ROW('Water Data'!D88)))</f>
        <v/>
      </c>
      <c r="BV94" s="367" t="str">
        <f ca="1">+IF(OFFSET('Water Data'!$E$27,0,10*ROW('Water Data'!E88))="","",OFFSET('Water Data'!$E$27,0,10*ROW('Water Data'!E88)))</f>
        <v/>
      </c>
      <c r="BW94" s="367" t="str">
        <f ca="1">+IF(OFFSET('Water Data'!$E$28,0,10*ROW('Water Data'!E88))="","",OFFSET('Water Data'!$E$28,0,10*ROW('Water Data'!E88)))</f>
        <v/>
      </c>
      <c r="BX94" s="367" t="str">
        <f ca="1">+IF(OFFSET('Water Data'!$E$29,0,10*ROW('Water Data'!E88))="","",OFFSET('Water Data'!$E$29,0,10*ROW('Water Data'!E88)))</f>
        <v/>
      </c>
      <c r="BY94" s="367" t="str">
        <f ca="1">+IF(OFFSET('Water Data'!$F$27,0,10*ROW('Water Data'!F88))="","",OFFSET('Water Data'!$F$27,0,10*ROW('Water Data'!F88)))</f>
        <v/>
      </c>
      <c r="BZ94" s="367" t="str">
        <f ca="1">+IF(OFFSET('Water Data'!$F$28,0,10*ROW('Water Data'!F88))="","",OFFSET('Water Data'!$F$28,0,10*ROW('Water Data'!F88)))</f>
        <v/>
      </c>
      <c r="CA94" s="367" t="str">
        <f ca="1">+IF(OFFSET('Water Data'!$F$29,0,10*ROW('Water Data'!F88))="","",OFFSET('Water Data'!$F$29,0,10*ROW('Water Data'!F88)))</f>
        <v/>
      </c>
      <c r="CB94" s="367" t="str">
        <f ca="1">+IF(OFFSET('Water Data'!$G$27,0,10*ROW('Water Data'!G88))="","",OFFSET('Water Data'!$G$27,0,10*ROW('Water Data'!G88)))</f>
        <v/>
      </c>
      <c r="CC94" s="367" t="str">
        <f ca="1">+IF(OFFSET('Water Data'!$G$28,0,10*ROW('Water Data'!G88))="","",OFFSET('Water Data'!$G$28,0,10*ROW('Water Data'!G88)))</f>
        <v/>
      </c>
      <c r="CD94" s="367" t="str">
        <f ca="1">+IF(OFFSET('Water Data'!$G$29,0,10*ROW('Water Data'!G88))="","",OFFSET('Water Data'!$G$29,0,10*ROW('Water Data'!G88)))</f>
        <v/>
      </c>
      <c r="CE94" s="367" t="str">
        <f ca="1">+IF(OFFSET('Water Data'!$H$27,0,10*ROW('Water Data'!H88))="","",OFFSET('Water Data'!$H$27,0,10*ROW('Water Data'!H88)))</f>
        <v/>
      </c>
      <c r="CF94" s="367" t="str">
        <f ca="1">+IF(OFFSET('Water Data'!$H$28,0,10*ROW('Water Data'!H88))="","",OFFSET('Water Data'!$H$28,0,10*ROW('Water Data'!H88)))</f>
        <v/>
      </c>
      <c r="CG94" s="367" t="str">
        <f ca="1">+IF(OFFSET('Water Data'!$H$29,0,10*ROW('Water Data'!H88))="","",OFFSET('Water Data'!$H$29,0,10*ROW('Water Data'!H88)))</f>
        <v/>
      </c>
      <c r="CH94" s="367" t="str">
        <f ca="1">+IF(OFFSET('Water Data'!$I$27,0,10*ROW('Water Data'!I88))="","",OFFSET('Water Data'!$I$27,0,10*ROW('Water Data'!I88)))</f>
        <v/>
      </c>
      <c r="CI94" s="367" t="str">
        <f ca="1">+IF(OFFSET('Water Data'!$I$28,0,10*ROW('Water Data'!I88))="","",OFFSET('Water Data'!$I$28,0,10*ROW('Water Data'!I88)))</f>
        <v/>
      </c>
      <c r="CJ94" s="367" t="str">
        <f ca="1">+IF(OFFSET('Water Data'!$I$29,0,10*ROW('Water Data'!I88))="","",OFFSET('Water Data'!$I$29,0,10*ROW('Water Data'!I88)))</f>
        <v/>
      </c>
      <c r="CK94" s="367" t="str">
        <f ca="1">+IF(OFFSET('Sanitation Data'!$D$28,0,10*ROW('Sanitation Data'!D88))="","",OFFSET('Sanitation Data'!$D$28,0,10*ROW('Sanitation Data'!D88)))</f>
        <v/>
      </c>
      <c r="CL94" s="367" t="str">
        <f ca="1">+IF(OFFSET('Sanitation Data'!$D$29,0,10*ROW('Sanitation Data'!D88))="","",OFFSET('Sanitation Data'!$D$29,0,10*ROW('Sanitation Data'!D88)))</f>
        <v/>
      </c>
      <c r="CM94" s="367" t="str">
        <f ca="1">+IF(OFFSET('Sanitation Data'!$D$30,0,10*ROW('Sanitation Data'!D88))="","",OFFSET('Sanitation Data'!$D$30,0,10*ROW('Sanitation Data'!D88)))</f>
        <v/>
      </c>
      <c r="CN94" s="367" t="str">
        <f ca="1">+IF(OFFSET('Sanitation Data'!$D$31,0,10*ROW('Sanitation Data'!D88))="","",OFFSET('Sanitation Data'!$D$31,0,10*ROW('Sanitation Data'!D88)))</f>
        <v/>
      </c>
      <c r="CO94" s="367" t="str">
        <f ca="1">+IF(OFFSET('Sanitation Data'!$D$32,0,10*ROW('Sanitation Data'!D88))="","",OFFSET('Sanitation Data'!$D$32,0,10*ROW('Sanitation Data'!D88)))</f>
        <v/>
      </c>
      <c r="CP94" s="367" t="str">
        <f ca="1">+IF(OFFSET('Sanitation Data'!$E$28,0,10*ROW('Sanitation Data'!E88))="","",OFFSET('Sanitation Data'!$E$28,0,10*ROW('Sanitation Data'!E88)))</f>
        <v/>
      </c>
      <c r="CQ94" s="367" t="str">
        <f ca="1">+IF(OFFSET('Sanitation Data'!$E$29,0,10*ROW('Sanitation Data'!E88))="","",OFFSET('Sanitation Data'!$E$29,0,10*ROW('Sanitation Data'!E88)))</f>
        <v/>
      </c>
      <c r="CR94" s="367" t="str">
        <f ca="1">+IF(OFFSET('Sanitation Data'!$E$30,0,10*ROW('Sanitation Data'!E88))="","",OFFSET('Sanitation Data'!$E$30,0,10*ROW('Sanitation Data'!E88)))</f>
        <v/>
      </c>
      <c r="CS94" s="367" t="str">
        <f ca="1">+IF(OFFSET('Sanitation Data'!$E$31,0,10*ROW('Sanitation Data'!E88))="","",OFFSET('Sanitation Data'!$E$31,0,10*ROW('Sanitation Data'!E88)))</f>
        <v/>
      </c>
      <c r="CT94" s="367" t="str">
        <f ca="1">+IF(OFFSET('Sanitation Data'!$E$32,0,10*ROW('Sanitation Data'!E88))="","",OFFSET('Sanitation Data'!$E$32,0,10*ROW('Sanitation Data'!E88)))</f>
        <v/>
      </c>
      <c r="CU94" s="367" t="str">
        <f ca="1">+IF(OFFSET('Sanitation Data'!$F$28,0,10*ROW('Sanitation Data'!F88))="","",OFFSET('Sanitation Data'!$F$28,0,10*ROW('Sanitation Data'!F88)))</f>
        <v/>
      </c>
      <c r="CV94" s="367" t="str">
        <f ca="1">+IF(OFFSET('Sanitation Data'!$F$29,0,10*ROW('Sanitation Data'!F88))="","",OFFSET('Sanitation Data'!$F$29,0,10*ROW('Sanitation Data'!F88)))</f>
        <v/>
      </c>
      <c r="CW94" s="367" t="str">
        <f ca="1">+IF(OFFSET('Sanitation Data'!$F$30,0,10*ROW('Sanitation Data'!F88))="","",OFFSET('Sanitation Data'!$F$30,0,10*ROW('Sanitation Data'!F88)))</f>
        <v/>
      </c>
      <c r="CX94" s="367" t="str">
        <f ca="1">+IF(OFFSET('Sanitation Data'!$F$31,0,10*ROW('Sanitation Data'!F88))="","",OFFSET('Sanitation Data'!$F$31,0,10*ROW('Sanitation Data'!F88)))</f>
        <v/>
      </c>
      <c r="CY94" s="367" t="str">
        <f ca="1">+IF(OFFSET('Sanitation Data'!$F$32,0,10*ROW('Sanitation Data'!F88))="","",OFFSET('Sanitation Data'!$F$32,0,10*ROW('Sanitation Data'!F88)))</f>
        <v/>
      </c>
      <c r="CZ94" s="367" t="str">
        <f ca="1">+IF(OFFSET('Sanitation Data'!$G$28,0,10*ROW('Sanitation Data'!G88))="","",OFFSET('Sanitation Data'!$G$28,0,10*ROW('Sanitation Data'!G88)))</f>
        <v/>
      </c>
      <c r="DA94" s="367" t="str">
        <f ca="1">+IF(OFFSET('Sanitation Data'!$G$29,0,10*ROW('Sanitation Data'!G88))="","",OFFSET('Sanitation Data'!$G$29,0,10*ROW('Sanitation Data'!G88)))</f>
        <v/>
      </c>
      <c r="DB94" s="367" t="str">
        <f ca="1">+IF(OFFSET('Sanitation Data'!$G$30,0,10*ROW('Sanitation Data'!G88))="","",OFFSET('Sanitation Data'!$G$30,0,10*ROW('Sanitation Data'!G88)))</f>
        <v/>
      </c>
      <c r="DC94" s="367" t="str">
        <f ca="1">+IF(OFFSET('Sanitation Data'!$G$31,0,10*ROW('Sanitation Data'!G88))="","",OFFSET('Sanitation Data'!$G$31,0,10*ROW('Sanitation Data'!G88)))</f>
        <v/>
      </c>
      <c r="DD94" s="367" t="str">
        <f ca="1">+IF(OFFSET('Sanitation Data'!$G$32,0,10*ROW('Sanitation Data'!G88))="","",OFFSET('Sanitation Data'!$G$32,0,10*ROW('Sanitation Data'!G88)))</f>
        <v/>
      </c>
      <c r="DE94" s="367" t="str">
        <f ca="1">+IF(OFFSET('Sanitation Data'!$H$28,0,10*ROW('Sanitation Data'!H88))="","",OFFSET('Sanitation Data'!$H$28,0,10*ROW('Sanitation Data'!H88)))</f>
        <v/>
      </c>
      <c r="DF94" s="367" t="str">
        <f ca="1">+IF(OFFSET('Sanitation Data'!$H$29,0,10*ROW('Sanitation Data'!H88))="","",OFFSET('Sanitation Data'!$H$29,0,10*ROW('Sanitation Data'!H88)))</f>
        <v/>
      </c>
      <c r="DG94" s="367" t="str">
        <f ca="1">+IF(OFFSET('Sanitation Data'!$H$30,0,10*ROW('Sanitation Data'!H88))="","",OFFSET('Sanitation Data'!$H$30,0,10*ROW('Sanitation Data'!H88)))</f>
        <v/>
      </c>
      <c r="DH94" s="367" t="str">
        <f ca="1">+IF(OFFSET('Sanitation Data'!$H$31,0,10*ROW('Sanitation Data'!H88))="","",OFFSET('Sanitation Data'!$H$31,0,10*ROW('Sanitation Data'!H88)))</f>
        <v/>
      </c>
      <c r="DI94" s="367" t="str">
        <f ca="1">+IF(OFFSET('Sanitation Data'!$H$32,0,10*ROW('Sanitation Data'!H88))="","",OFFSET('Sanitation Data'!$H$32,0,10*ROW('Sanitation Data'!H88)))</f>
        <v/>
      </c>
      <c r="DJ94" s="367" t="str">
        <f ca="1">+IF(OFFSET('Sanitation Data'!$I$28,0,10*ROW('Sanitation Data'!I88))="","",OFFSET('Sanitation Data'!$I$28,0,10*ROW('Sanitation Data'!I88)))</f>
        <v/>
      </c>
      <c r="DK94" s="367" t="str">
        <f ca="1">+IF(OFFSET('Sanitation Data'!$I$29,0,10*ROW('Sanitation Data'!I88))="","",OFFSET('Sanitation Data'!$I$29,0,10*ROW('Sanitation Data'!I88)))</f>
        <v/>
      </c>
      <c r="DL94" s="367" t="str">
        <f ca="1">+IF(OFFSET('Sanitation Data'!$I$30,0,10*ROW('Sanitation Data'!I88))="","",OFFSET('Sanitation Data'!$I$30,0,10*ROW('Sanitation Data'!I88)))</f>
        <v/>
      </c>
      <c r="DM94" s="367" t="str">
        <f ca="1">+IF(OFFSET('Sanitation Data'!$I$31,0,10*ROW('Sanitation Data'!I88))="","",OFFSET('Sanitation Data'!$I$31,0,10*ROW('Sanitation Data'!I88)))</f>
        <v/>
      </c>
      <c r="DN94" s="367" t="str">
        <f ca="1">+IF(OFFSET('Sanitation Data'!$I$32,0,10*ROW('Sanitation Data'!I88))="","",OFFSET('Sanitation Data'!$I$32,0,10*ROW('Sanitation Data'!I88)))</f>
        <v/>
      </c>
      <c r="DO94" s="367" t="str">
        <f ca="1">+IF(OFFSET('Hygiene Data'!$D$11,0,10*ROW('Hygiene Data'!D88))="","",OFFSET('Hygiene Data'!$D$11,0,10*ROW('Hygiene Data'!D88)))</f>
        <v/>
      </c>
      <c r="DP94" s="367" t="str">
        <f ca="1">+IF(OFFSET('Hygiene Data'!$D$12,0,10*ROW('Hygiene Data'!D88))="","",OFFSET('Hygiene Data'!$D$12,0,10*ROW('Hygiene Data'!D88)))</f>
        <v/>
      </c>
      <c r="DQ94" s="367" t="str">
        <f ca="1">+IF(OFFSET('Hygiene Data'!$D$13,0,10*ROW('Hygiene Data'!D88))="","",OFFSET('Hygiene Data'!$D$13,0,10*ROW('Hygiene Data'!D88)))</f>
        <v/>
      </c>
      <c r="DR94" s="367" t="str">
        <f ca="1">+IF(OFFSET('Hygiene Data'!$E$11,0,10*ROW('Hygiene Data'!E88))="","",OFFSET('Hygiene Data'!$E$11,0,10*ROW('Hygiene Data'!E88)))</f>
        <v/>
      </c>
      <c r="DS94" s="367" t="str">
        <f ca="1">+IF(OFFSET('Hygiene Data'!$E$12,0,10*ROW('Hygiene Data'!E88))="","",OFFSET('Hygiene Data'!$E$12,0,10*ROW('Hygiene Data'!E88)))</f>
        <v/>
      </c>
      <c r="DT94" s="367" t="str">
        <f ca="1">+IF(OFFSET('Hygiene Data'!$E$13,0,10*ROW('Hygiene Data'!E88))="","",OFFSET('Hygiene Data'!$E$13,0,10*ROW('Hygiene Data'!E88)))</f>
        <v/>
      </c>
      <c r="DU94" s="367" t="str">
        <f ca="1">+IF(OFFSET('Hygiene Data'!$F$11,0,10*ROW('Hygiene Data'!F88))="","",OFFSET('Hygiene Data'!$F$11,0,10*ROW('Hygiene Data'!F88)))</f>
        <v/>
      </c>
      <c r="DV94" s="367" t="str">
        <f ca="1">+IF(OFFSET('Hygiene Data'!$F$12,0,10*ROW('Hygiene Data'!F88))="","",OFFSET('Hygiene Data'!$F$12,0,10*ROW('Hygiene Data'!F88)))</f>
        <v/>
      </c>
      <c r="DW94" s="367" t="str">
        <f ca="1">+IF(OFFSET('Hygiene Data'!$F$13,0,10*ROW('Hygiene Data'!F88))="","",OFFSET('Hygiene Data'!$F$13,0,10*ROW('Hygiene Data'!F88)))</f>
        <v/>
      </c>
      <c r="DX94" s="367" t="str">
        <f ca="1">+IF(OFFSET('Hygiene Data'!$G$11,0,10*ROW('Hygiene Data'!G88))="","",OFFSET('Hygiene Data'!$G$11,0,10*ROW('Hygiene Data'!G88)))</f>
        <v/>
      </c>
      <c r="DY94" s="367" t="str">
        <f ca="1">+IF(OFFSET('Hygiene Data'!$G$12,0,10*ROW('Hygiene Data'!G88))="","",OFFSET('Hygiene Data'!$G$12,0,10*ROW('Hygiene Data'!G88)))</f>
        <v/>
      </c>
      <c r="DZ94" s="367" t="str">
        <f ca="1">+IF(OFFSET('Hygiene Data'!$G$13,0,10*ROW('Hygiene Data'!G88))="","",OFFSET('Hygiene Data'!$G$13,0,10*ROW('Hygiene Data'!G88)))</f>
        <v/>
      </c>
      <c r="EA94" s="367" t="str">
        <f ca="1">+IF(OFFSET('Hygiene Data'!$H$11,0,10*ROW('Hygiene Data'!H88))="","",OFFSET('Hygiene Data'!$H$11,0,10*ROW('Hygiene Data'!H88)))</f>
        <v/>
      </c>
      <c r="EB94" s="367" t="str">
        <f ca="1">+IF(OFFSET('Hygiene Data'!$H$12,0,10*ROW('Hygiene Data'!H88))="","",OFFSET('Hygiene Data'!$H$12,0,10*ROW('Hygiene Data'!H88)))</f>
        <v/>
      </c>
      <c r="EC94" s="367" t="str">
        <f ca="1">+IF(OFFSET('Hygiene Data'!$H$13,0,10*ROW('Hygiene Data'!H88))="","",OFFSET('Hygiene Data'!$H$13,0,10*ROW('Hygiene Data'!H88)))</f>
        <v/>
      </c>
      <c r="ED94" s="367" t="str">
        <f ca="1">+IF(OFFSET('Hygiene Data'!$I$11,0,10*ROW('Hygiene Data'!I88))="","",OFFSET('Hygiene Data'!$I$11,0,10*ROW('Hygiene Data'!I88)))</f>
        <v/>
      </c>
      <c r="EE94" s="367" t="str">
        <f ca="1">+IF(OFFSET('Hygiene Data'!$I$12,0,10*ROW('Hygiene Data'!I88))="","",OFFSET('Hygiene Data'!$I$12,0,10*ROW('Hygiene Data'!I88)))</f>
        <v/>
      </c>
      <c r="EF94" s="367" t="str">
        <f ca="1">+IF(OFFSET('Hygiene Data'!$I$13,0,10*ROW('Hygiene Data'!I88))="","",OFFSET('Hygiene Data'!$I$13,0,10*ROW('Hygiene Data'!I88)))</f>
        <v/>
      </c>
    </row>
    <row r="95" spans="1:136" x14ac:dyDescent="0.25">
      <c r="A95" s="476" t="str">
        <f ca="1">+IF(OFFSET('Water Data'!$B$2,0,10*ROW('Water Data'!E89))="","",OFFSET('Water Data'!$B$2,0,10*ROW('Water Data'!E89)))</f>
        <v/>
      </c>
      <c r="B95" s="476"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3" t="str">
        <f t="shared" ca="1" si="1"/>
        <v/>
      </c>
      <c r="D95" s="504"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4"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4"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4"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4"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4"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4"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4"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4"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4"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4"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4"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4"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4"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4"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4"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4"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4"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5"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5"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5"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5"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5"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5"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5"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5"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5"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5"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5"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5"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5"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5"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5"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5"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5"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5"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5"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5"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5"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5"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5"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5"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5"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5"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5"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5"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5"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5"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6"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2"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6"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6"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6"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6"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6"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6"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6"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6"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6"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6"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6"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6"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6"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6"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6"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6"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7" t="str">
        <f ca="1">+IF(OFFSET('Water Data'!$D$27,0,10*ROW('Water Data'!D89))="","",OFFSET('Water Data'!$D$27,0,10*ROW('Water Data'!D89)))</f>
        <v/>
      </c>
      <c r="BT95" s="367" t="str">
        <f ca="1">+IF(OFFSET('Water Data'!$D$28,0,10*ROW('Water Data'!D89))="","",OFFSET('Water Data'!$D$28,0,10*ROW('Water Data'!D89)))</f>
        <v/>
      </c>
      <c r="BU95" s="367" t="str">
        <f ca="1">+IF(OFFSET('Water Data'!$D$29,0,10*ROW('Water Data'!D89))="","",OFFSET('Water Data'!$D$29,0,10*ROW('Water Data'!D89)))</f>
        <v/>
      </c>
      <c r="BV95" s="367" t="str">
        <f ca="1">+IF(OFFSET('Water Data'!$E$27,0,10*ROW('Water Data'!E89))="","",OFFSET('Water Data'!$E$27,0,10*ROW('Water Data'!E89)))</f>
        <v/>
      </c>
      <c r="BW95" s="367" t="str">
        <f ca="1">+IF(OFFSET('Water Data'!$E$28,0,10*ROW('Water Data'!E89))="","",OFFSET('Water Data'!$E$28,0,10*ROW('Water Data'!E89)))</f>
        <v/>
      </c>
      <c r="BX95" s="367" t="str">
        <f ca="1">+IF(OFFSET('Water Data'!$E$29,0,10*ROW('Water Data'!E89))="","",OFFSET('Water Data'!$E$29,0,10*ROW('Water Data'!E89)))</f>
        <v/>
      </c>
      <c r="BY95" s="367" t="str">
        <f ca="1">+IF(OFFSET('Water Data'!$F$27,0,10*ROW('Water Data'!F89))="","",OFFSET('Water Data'!$F$27,0,10*ROW('Water Data'!F89)))</f>
        <v/>
      </c>
      <c r="BZ95" s="367" t="str">
        <f ca="1">+IF(OFFSET('Water Data'!$F$28,0,10*ROW('Water Data'!F89))="","",OFFSET('Water Data'!$F$28,0,10*ROW('Water Data'!F89)))</f>
        <v/>
      </c>
      <c r="CA95" s="367" t="str">
        <f ca="1">+IF(OFFSET('Water Data'!$F$29,0,10*ROW('Water Data'!F89))="","",OFFSET('Water Data'!$F$29,0,10*ROW('Water Data'!F89)))</f>
        <v/>
      </c>
      <c r="CB95" s="367" t="str">
        <f ca="1">+IF(OFFSET('Water Data'!$G$27,0,10*ROW('Water Data'!G89))="","",OFFSET('Water Data'!$G$27,0,10*ROW('Water Data'!G89)))</f>
        <v/>
      </c>
      <c r="CC95" s="367" t="str">
        <f ca="1">+IF(OFFSET('Water Data'!$G$28,0,10*ROW('Water Data'!G89))="","",OFFSET('Water Data'!$G$28,0,10*ROW('Water Data'!G89)))</f>
        <v/>
      </c>
      <c r="CD95" s="367" t="str">
        <f ca="1">+IF(OFFSET('Water Data'!$G$29,0,10*ROW('Water Data'!G89))="","",OFFSET('Water Data'!$G$29,0,10*ROW('Water Data'!G89)))</f>
        <v/>
      </c>
      <c r="CE95" s="367" t="str">
        <f ca="1">+IF(OFFSET('Water Data'!$H$27,0,10*ROW('Water Data'!H89))="","",OFFSET('Water Data'!$H$27,0,10*ROW('Water Data'!H89)))</f>
        <v/>
      </c>
      <c r="CF95" s="367" t="str">
        <f ca="1">+IF(OFFSET('Water Data'!$H$28,0,10*ROW('Water Data'!H89))="","",OFFSET('Water Data'!$H$28,0,10*ROW('Water Data'!H89)))</f>
        <v/>
      </c>
      <c r="CG95" s="367" t="str">
        <f ca="1">+IF(OFFSET('Water Data'!$H$29,0,10*ROW('Water Data'!H89))="","",OFFSET('Water Data'!$H$29,0,10*ROW('Water Data'!H89)))</f>
        <v/>
      </c>
      <c r="CH95" s="367" t="str">
        <f ca="1">+IF(OFFSET('Water Data'!$I$27,0,10*ROW('Water Data'!I89))="","",OFFSET('Water Data'!$I$27,0,10*ROW('Water Data'!I89)))</f>
        <v/>
      </c>
      <c r="CI95" s="367" t="str">
        <f ca="1">+IF(OFFSET('Water Data'!$I$28,0,10*ROW('Water Data'!I89))="","",OFFSET('Water Data'!$I$28,0,10*ROW('Water Data'!I89)))</f>
        <v/>
      </c>
      <c r="CJ95" s="367" t="str">
        <f ca="1">+IF(OFFSET('Water Data'!$I$29,0,10*ROW('Water Data'!I89))="","",OFFSET('Water Data'!$I$29,0,10*ROW('Water Data'!I89)))</f>
        <v/>
      </c>
      <c r="CK95" s="367" t="str">
        <f ca="1">+IF(OFFSET('Sanitation Data'!$D$28,0,10*ROW('Sanitation Data'!D89))="","",OFFSET('Sanitation Data'!$D$28,0,10*ROW('Sanitation Data'!D89)))</f>
        <v/>
      </c>
      <c r="CL95" s="367" t="str">
        <f ca="1">+IF(OFFSET('Sanitation Data'!$D$29,0,10*ROW('Sanitation Data'!D89))="","",OFFSET('Sanitation Data'!$D$29,0,10*ROW('Sanitation Data'!D89)))</f>
        <v/>
      </c>
      <c r="CM95" s="367" t="str">
        <f ca="1">+IF(OFFSET('Sanitation Data'!$D$30,0,10*ROW('Sanitation Data'!D89))="","",OFFSET('Sanitation Data'!$D$30,0,10*ROW('Sanitation Data'!D89)))</f>
        <v/>
      </c>
      <c r="CN95" s="367" t="str">
        <f ca="1">+IF(OFFSET('Sanitation Data'!$D$31,0,10*ROW('Sanitation Data'!D89))="","",OFFSET('Sanitation Data'!$D$31,0,10*ROW('Sanitation Data'!D89)))</f>
        <v/>
      </c>
      <c r="CO95" s="367" t="str">
        <f ca="1">+IF(OFFSET('Sanitation Data'!$D$32,0,10*ROW('Sanitation Data'!D89))="","",OFFSET('Sanitation Data'!$D$32,0,10*ROW('Sanitation Data'!D89)))</f>
        <v/>
      </c>
      <c r="CP95" s="367" t="str">
        <f ca="1">+IF(OFFSET('Sanitation Data'!$E$28,0,10*ROW('Sanitation Data'!E89))="","",OFFSET('Sanitation Data'!$E$28,0,10*ROW('Sanitation Data'!E89)))</f>
        <v/>
      </c>
      <c r="CQ95" s="367" t="str">
        <f ca="1">+IF(OFFSET('Sanitation Data'!$E$29,0,10*ROW('Sanitation Data'!E89))="","",OFFSET('Sanitation Data'!$E$29,0,10*ROW('Sanitation Data'!E89)))</f>
        <v/>
      </c>
      <c r="CR95" s="367" t="str">
        <f ca="1">+IF(OFFSET('Sanitation Data'!$E$30,0,10*ROW('Sanitation Data'!E89))="","",OFFSET('Sanitation Data'!$E$30,0,10*ROW('Sanitation Data'!E89)))</f>
        <v/>
      </c>
      <c r="CS95" s="367" t="str">
        <f ca="1">+IF(OFFSET('Sanitation Data'!$E$31,0,10*ROW('Sanitation Data'!E89))="","",OFFSET('Sanitation Data'!$E$31,0,10*ROW('Sanitation Data'!E89)))</f>
        <v/>
      </c>
      <c r="CT95" s="367" t="str">
        <f ca="1">+IF(OFFSET('Sanitation Data'!$E$32,0,10*ROW('Sanitation Data'!E89))="","",OFFSET('Sanitation Data'!$E$32,0,10*ROW('Sanitation Data'!E89)))</f>
        <v/>
      </c>
      <c r="CU95" s="367" t="str">
        <f ca="1">+IF(OFFSET('Sanitation Data'!$F$28,0,10*ROW('Sanitation Data'!F89))="","",OFFSET('Sanitation Data'!$F$28,0,10*ROW('Sanitation Data'!F89)))</f>
        <v/>
      </c>
      <c r="CV95" s="367" t="str">
        <f ca="1">+IF(OFFSET('Sanitation Data'!$F$29,0,10*ROW('Sanitation Data'!F89))="","",OFFSET('Sanitation Data'!$F$29,0,10*ROW('Sanitation Data'!F89)))</f>
        <v/>
      </c>
      <c r="CW95" s="367" t="str">
        <f ca="1">+IF(OFFSET('Sanitation Data'!$F$30,0,10*ROW('Sanitation Data'!F89))="","",OFFSET('Sanitation Data'!$F$30,0,10*ROW('Sanitation Data'!F89)))</f>
        <v/>
      </c>
      <c r="CX95" s="367" t="str">
        <f ca="1">+IF(OFFSET('Sanitation Data'!$F$31,0,10*ROW('Sanitation Data'!F89))="","",OFFSET('Sanitation Data'!$F$31,0,10*ROW('Sanitation Data'!F89)))</f>
        <v/>
      </c>
      <c r="CY95" s="367" t="str">
        <f ca="1">+IF(OFFSET('Sanitation Data'!$F$32,0,10*ROW('Sanitation Data'!F89))="","",OFFSET('Sanitation Data'!$F$32,0,10*ROW('Sanitation Data'!F89)))</f>
        <v/>
      </c>
      <c r="CZ95" s="367" t="str">
        <f ca="1">+IF(OFFSET('Sanitation Data'!$G$28,0,10*ROW('Sanitation Data'!G89))="","",OFFSET('Sanitation Data'!$G$28,0,10*ROW('Sanitation Data'!G89)))</f>
        <v/>
      </c>
      <c r="DA95" s="367" t="str">
        <f ca="1">+IF(OFFSET('Sanitation Data'!$G$29,0,10*ROW('Sanitation Data'!G89))="","",OFFSET('Sanitation Data'!$G$29,0,10*ROW('Sanitation Data'!G89)))</f>
        <v/>
      </c>
      <c r="DB95" s="367" t="str">
        <f ca="1">+IF(OFFSET('Sanitation Data'!$G$30,0,10*ROW('Sanitation Data'!G89))="","",OFFSET('Sanitation Data'!$G$30,0,10*ROW('Sanitation Data'!G89)))</f>
        <v/>
      </c>
      <c r="DC95" s="367" t="str">
        <f ca="1">+IF(OFFSET('Sanitation Data'!$G$31,0,10*ROW('Sanitation Data'!G89))="","",OFFSET('Sanitation Data'!$G$31,0,10*ROW('Sanitation Data'!G89)))</f>
        <v/>
      </c>
      <c r="DD95" s="367" t="str">
        <f ca="1">+IF(OFFSET('Sanitation Data'!$G$32,0,10*ROW('Sanitation Data'!G89))="","",OFFSET('Sanitation Data'!$G$32,0,10*ROW('Sanitation Data'!G89)))</f>
        <v/>
      </c>
      <c r="DE95" s="367" t="str">
        <f ca="1">+IF(OFFSET('Sanitation Data'!$H$28,0,10*ROW('Sanitation Data'!H89))="","",OFFSET('Sanitation Data'!$H$28,0,10*ROW('Sanitation Data'!H89)))</f>
        <v/>
      </c>
      <c r="DF95" s="367" t="str">
        <f ca="1">+IF(OFFSET('Sanitation Data'!$H$29,0,10*ROW('Sanitation Data'!H89))="","",OFFSET('Sanitation Data'!$H$29,0,10*ROW('Sanitation Data'!H89)))</f>
        <v/>
      </c>
      <c r="DG95" s="367" t="str">
        <f ca="1">+IF(OFFSET('Sanitation Data'!$H$30,0,10*ROW('Sanitation Data'!H89))="","",OFFSET('Sanitation Data'!$H$30,0,10*ROW('Sanitation Data'!H89)))</f>
        <v/>
      </c>
      <c r="DH95" s="367" t="str">
        <f ca="1">+IF(OFFSET('Sanitation Data'!$H$31,0,10*ROW('Sanitation Data'!H89))="","",OFFSET('Sanitation Data'!$H$31,0,10*ROW('Sanitation Data'!H89)))</f>
        <v/>
      </c>
      <c r="DI95" s="367" t="str">
        <f ca="1">+IF(OFFSET('Sanitation Data'!$H$32,0,10*ROW('Sanitation Data'!H89))="","",OFFSET('Sanitation Data'!$H$32,0,10*ROW('Sanitation Data'!H89)))</f>
        <v/>
      </c>
      <c r="DJ95" s="367" t="str">
        <f ca="1">+IF(OFFSET('Sanitation Data'!$I$28,0,10*ROW('Sanitation Data'!I89))="","",OFFSET('Sanitation Data'!$I$28,0,10*ROW('Sanitation Data'!I89)))</f>
        <v/>
      </c>
      <c r="DK95" s="367" t="str">
        <f ca="1">+IF(OFFSET('Sanitation Data'!$I$29,0,10*ROW('Sanitation Data'!I89))="","",OFFSET('Sanitation Data'!$I$29,0,10*ROW('Sanitation Data'!I89)))</f>
        <v/>
      </c>
      <c r="DL95" s="367" t="str">
        <f ca="1">+IF(OFFSET('Sanitation Data'!$I$30,0,10*ROW('Sanitation Data'!I89))="","",OFFSET('Sanitation Data'!$I$30,0,10*ROW('Sanitation Data'!I89)))</f>
        <v/>
      </c>
      <c r="DM95" s="367" t="str">
        <f ca="1">+IF(OFFSET('Sanitation Data'!$I$31,0,10*ROW('Sanitation Data'!I89))="","",OFFSET('Sanitation Data'!$I$31,0,10*ROW('Sanitation Data'!I89)))</f>
        <v/>
      </c>
      <c r="DN95" s="367" t="str">
        <f ca="1">+IF(OFFSET('Sanitation Data'!$I$32,0,10*ROW('Sanitation Data'!I89))="","",OFFSET('Sanitation Data'!$I$32,0,10*ROW('Sanitation Data'!I89)))</f>
        <v/>
      </c>
      <c r="DO95" s="367" t="str">
        <f ca="1">+IF(OFFSET('Hygiene Data'!$D$11,0,10*ROW('Hygiene Data'!D89))="","",OFFSET('Hygiene Data'!$D$11,0,10*ROW('Hygiene Data'!D89)))</f>
        <v/>
      </c>
      <c r="DP95" s="367" t="str">
        <f ca="1">+IF(OFFSET('Hygiene Data'!$D$12,0,10*ROW('Hygiene Data'!D89))="","",OFFSET('Hygiene Data'!$D$12,0,10*ROW('Hygiene Data'!D89)))</f>
        <v/>
      </c>
      <c r="DQ95" s="367" t="str">
        <f ca="1">+IF(OFFSET('Hygiene Data'!$D$13,0,10*ROW('Hygiene Data'!D89))="","",OFFSET('Hygiene Data'!$D$13,0,10*ROW('Hygiene Data'!D89)))</f>
        <v/>
      </c>
      <c r="DR95" s="367" t="str">
        <f ca="1">+IF(OFFSET('Hygiene Data'!$E$11,0,10*ROW('Hygiene Data'!E89))="","",OFFSET('Hygiene Data'!$E$11,0,10*ROW('Hygiene Data'!E89)))</f>
        <v/>
      </c>
      <c r="DS95" s="367" t="str">
        <f ca="1">+IF(OFFSET('Hygiene Data'!$E$12,0,10*ROW('Hygiene Data'!E89))="","",OFFSET('Hygiene Data'!$E$12,0,10*ROW('Hygiene Data'!E89)))</f>
        <v/>
      </c>
      <c r="DT95" s="367" t="str">
        <f ca="1">+IF(OFFSET('Hygiene Data'!$E$13,0,10*ROW('Hygiene Data'!E89))="","",OFFSET('Hygiene Data'!$E$13,0,10*ROW('Hygiene Data'!E89)))</f>
        <v/>
      </c>
      <c r="DU95" s="367" t="str">
        <f ca="1">+IF(OFFSET('Hygiene Data'!$F$11,0,10*ROW('Hygiene Data'!F89))="","",OFFSET('Hygiene Data'!$F$11,0,10*ROW('Hygiene Data'!F89)))</f>
        <v/>
      </c>
      <c r="DV95" s="367" t="str">
        <f ca="1">+IF(OFFSET('Hygiene Data'!$F$12,0,10*ROW('Hygiene Data'!F89))="","",OFFSET('Hygiene Data'!$F$12,0,10*ROW('Hygiene Data'!F89)))</f>
        <v/>
      </c>
      <c r="DW95" s="367" t="str">
        <f ca="1">+IF(OFFSET('Hygiene Data'!$F$13,0,10*ROW('Hygiene Data'!F89))="","",OFFSET('Hygiene Data'!$F$13,0,10*ROW('Hygiene Data'!F89)))</f>
        <v/>
      </c>
      <c r="DX95" s="367" t="str">
        <f ca="1">+IF(OFFSET('Hygiene Data'!$G$11,0,10*ROW('Hygiene Data'!G89))="","",OFFSET('Hygiene Data'!$G$11,0,10*ROW('Hygiene Data'!G89)))</f>
        <v/>
      </c>
      <c r="DY95" s="367" t="str">
        <f ca="1">+IF(OFFSET('Hygiene Data'!$G$12,0,10*ROW('Hygiene Data'!G89))="","",OFFSET('Hygiene Data'!$G$12,0,10*ROW('Hygiene Data'!G89)))</f>
        <v/>
      </c>
      <c r="DZ95" s="367" t="str">
        <f ca="1">+IF(OFFSET('Hygiene Data'!$G$13,0,10*ROW('Hygiene Data'!G89))="","",OFFSET('Hygiene Data'!$G$13,0,10*ROW('Hygiene Data'!G89)))</f>
        <v/>
      </c>
      <c r="EA95" s="367" t="str">
        <f ca="1">+IF(OFFSET('Hygiene Data'!$H$11,0,10*ROW('Hygiene Data'!H89))="","",OFFSET('Hygiene Data'!$H$11,0,10*ROW('Hygiene Data'!H89)))</f>
        <v/>
      </c>
      <c r="EB95" s="367" t="str">
        <f ca="1">+IF(OFFSET('Hygiene Data'!$H$12,0,10*ROW('Hygiene Data'!H89))="","",OFFSET('Hygiene Data'!$H$12,0,10*ROW('Hygiene Data'!H89)))</f>
        <v/>
      </c>
      <c r="EC95" s="367" t="str">
        <f ca="1">+IF(OFFSET('Hygiene Data'!$H$13,0,10*ROW('Hygiene Data'!H89))="","",OFFSET('Hygiene Data'!$H$13,0,10*ROW('Hygiene Data'!H89)))</f>
        <v/>
      </c>
      <c r="ED95" s="367" t="str">
        <f ca="1">+IF(OFFSET('Hygiene Data'!$I$11,0,10*ROW('Hygiene Data'!I89))="","",OFFSET('Hygiene Data'!$I$11,0,10*ROW('Hygiene Data'!I89)))</f>
        <v/>
      </c>
      <c r="EE95" s="367" t="str">
        <f ca="1">+IF(OFFSET('Hygiene Data'!$I$12,0,10*ROW('Hygiene Data'!I89))="","",OFFSET('Hygiene Data'!$I$12,0,10*ROW('Hygiene Data'!I89)))</f>
        <v/>
      </c>
      <c r="EF95" s="367" t="str">
        <f ca="1">+IF(OFFSET('Hygiene Data'!$I$13,0,10*ROW('Hygiene Data'!I89))="","",OFFSET('Hygiene Data'!$I$13,0,10*ROW('Hygiene Data'!I89)))</f>
        <v/>
      </c>
    </row>
    <row r="96" spans="1:136" x14ac:dyDescent="0.25">
      <c r="A96" s="476" t="str">
        <f ca="1">+IF(OFFSET('Water Data'!$B$2,0,10*ROW('Water Data'!E90))="","",OFFSET('Water Data'!$B$2,0,10*ROW('Water Data'!E90)))</f>
        <v/>
      </c>
      <c r="B96" s="476"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3" t="str">
        <f t="shared" ca="1" si="1"/>
        <v/>
      </c>
      <c r="D96" s="504"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4"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4"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4"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4"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4"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4"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4"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4"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4"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4"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4"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4"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4"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4"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4"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4"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4"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5"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5"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5"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5"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5"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5"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5"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5"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5"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5"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5"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5"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5"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5"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5"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5"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5"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5"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5"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5"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5"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5"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5"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5"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5"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5"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5"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5"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5"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5"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6"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2"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6"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6"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6"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6"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6"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6"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6"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6"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6"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6"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6"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6"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6"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6"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6"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6"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7" t="str">
        <f ca="1">+IF(OFFSET('Water Data'!$D$27,0,10*ROW('Water Data'!D90))="","",OFFSET('Water Data'!$D$27,0,10*ROW('Water Data'!D90)))</f>
        <v/>
      </c>
      <c r="BT96" s="367" t="str">
        <f ca="1">+IF(OFFSET('Water Data'!$D$28,0,10*ROW('Water Data'!D90))="","",OFFSET('Water Data'!$D$28,0,10*ROW('Water Data'!D90)))</f>
        <v/>
      </c>
      <c r="BU96" s="367" t="str">
        <f ca="1">+IF(OFFSET('Water Data'!$D$29,0,10*ROW('Water Data'!D90))="","",OFFSET('Water Data'!$D$29,0,10*ROW('Water Data'!D90)))</f>
        <v/>
      </c>
      <c r="BV96" s="367" t="str">
        <f ca="1">+IF(OFFSET('Water Data'!$E$27,0,10*ROW('Water Data'!E90))="","",OFFSET('Water Data'!$E$27,0,10*ROW('Water Data'!E90)))</f>
        <v/>
      </c>
      <c r="BW96" s="367" t="str">
        <f ca="1">+IF(OFFSET('Water Data'!$E$28,0,10*ROW('Water Data'!E90))="","",OFFSET('Water Data'!$E$28,0,10*ROW('Water Data'!E90)))</f>
        <v/>
      </c>
      <c r="BX96" s="367" t="str">
        <f ca="1">+IF(OFFSET('Water Data'!$E$29,0,10*ROW('Water Data'!E90))="","",OFFSET('Water Data'!$E$29,0,10*ROW('Water Data'!E90)))</f>
        <v/>
      </c>
      <c r="BY96" s="367" t="str">
        <f ca="1">+IF(OFFSET('Water Data'!$F$27,0,10*ROW('Water Data'!F90))="","",OFFSET('Water Data'!$F$27,0,10*ROW('Water Data'!F90)))</f>
        <v/>
      </c>
      <c r="BZ96" s="367" t="str">
        <f ca="1">+IF(OFFSET('Water Data'!$F$28,0,10*ROW('Water Data'!F90))="","",OFFSET('Water Data'!$F$28,0,10*ROW('Water Data'!F90)))</f>
        <v/>
      </c>
      <c r="CA96" s="367" t="str">
        <f ca="1">+IF(OFFSET('Water Data'!$F$29,0,10*ROW('Water Data'!F90))="","",OFFSET('Water Data'!$F$29,0,10*ROW('Water Data'!F90)))</f>
        <v/>
      </c>
      <c r="CB96" s="367" t="str">
        <f ca="1">+IF(OFFSET('Water Data'!$G$27,0,10*ROW('Water Data'!G90))="","",OFFSET('Water Data'!$G$27,0,10*ROW('Water Data'!G90)))</f>
        <v/>
      </c>
      <c r="CC96" s="367" t="str">
        <f ca="1">+IF(OFFSET('Water Data'!$G$28,0,10*ROW('Water Data'!G90))="","",OFFSET('Water Data'!$G$28,0,10*ROW('Water Data'!G90)))</f>
        <v/>
      </c>
      <c r="CD96" s="367" t="str">
        <f ca="1">+IF(OFFSET('Water Data'!$G$29,0,10*ROW('Water Data'!G90))="","",OFFSET('Water Data'!$G$29,0,10*ROW('Water Data'!G90)))</f>
        <v/>
      </c>
      <c r="CE96" s="367" t="str">
        <f ca="1">+IF(OFFSET('Water Data'!$H$27,0,10*ROW('Water Data'!H90))="","",OFFSET('Water Data'!$H$27,0,10*ROW('Water Data'!H90)))</f>
        <v/>
      </c>
      <c r="CF96" s="367" t="str">
        <f ca="1">+IF(OFFSET('Water Data'!$H$28,0,10*ROW('Water Data'!H90))="","",OFFSET('Water Data'!$H$28,0,10*ROW('Water Data'!H90)))</f>
        <v/>
      </c>
      <c r="CG96" s="367" t="str">
        <f ca="1">+IF(OFFSET('Water Data'!$H$29,0,10*ROW('Water Data'!H90))="","",OFFSET('Water Data'!$H$29,0,10*ROW('Water Data'!H90)))</f>
        <v/>
      </c>
      <c r="CH96" s="367" t="str">
        <f ca="1">+IF(OFFSET('Water Data'!$I$27,0,10*ROW('Water Data'!I90))="","",OFFSET('Water Data'!$I$27,0,10*ROW('Water Data'!I90)))</f>
        <v/>
      </c>
      <c r="CI96" s="367" t="str">
        <f ca="1">+IF(OFFSET('Water Data'!$I$28,0,10*ROW('Water Data'!I90))="","",OFFSET('Water Data'!$I$28,0,10*ROW('Water Data'!I90)))</f>
        <v/>
      </c>
      <c r="CJ96" s="367" t="str">
        <f ca="1">+IF(OFFSET('Water Data'!$I$29,0,10*ROW('Water Data'!I90))="","",OFFSET('Water Data'!$I$29,0,10*ROW('Water Data'!I90)))</f>
        <v/>
      </c>
      <c r="CK96" s="367" t="str">
        <f ca="1">+IF(OFFSET('Sanitation Data'!$D$28,0,10*ROW('Sanitation Data'!D90))="","",OFFSET('Sanitation Data'!$D$28,0,10*ROW('Sanitation Data'!D90)))</f>
        <v/>
      </c>
      <c r="CL96" s="367" t="str">
        <f ca="1">+IF(OFFSET('Sanitation Data'!$D$29,0,10*ROW('Sanitation Data'!D90))="","",OFFSET('Sanitation Data'!$D$29,0,10*ROW('Sanitation Data'!D90)))</f>
        <v/>
      </c>
      <c r="CM96" s="367" t="str">
        <f ca="1">+IF(OFFSET('Sanitation Data'!$D$30,0,10*ROW('Sanitation Data'!D90))="","",OFFSET('Sanitation Data'!$D$30,0,10*ROW('Sanitation Data'!D90)))</f>
        <v/>
      </c>
      <c r="CN96" s="367" t="str">
        <f ca="1">+IF(OFFSET('Sanitation Data'!$D$31,0,10*ROW('Sanitation Data'!D90))="","",OFFSET('Sanitation Data'!$D$31,0,10*ROW('Sanitation Data'!D90)))</f>
        <v/>
      </c>
      <c r="CO96" s="367" t="str">
        <f ca="1">+IF(OFFSET('Sanitation Data'!$D$32,0,10*ROW('Sanitation Data'!D90))="","",OFFSET('Sanitation Data'!$D$32,0,10*ROW('Sanitation Data'!D90)))</f>
        <v/>
      </c>
      <c r="CP96" s="367" t="str">
        <f ca="1">+IF(OFFSET('Sanitation Data'!$E$28,0,10*ROW('Sanitation Data'!E90))="","",OFFSET('Sanitation Data'!$E$28,0,10*ROW('Sanitation Data'!E90)))</f>
        <v/>
      </c>
      <c r="CQ96" s="367" t="str">
        <f ca="1">+IF(OFFSET('Sanitation Data'!$E$29,0,10*ROW('Sanitation Data'!E90))="","",OFFSET('Sanitation Data'!$E$29,0,10*ROW('Sanitation Data'!E90)))</f>
        <v/>
      </c>
      <c r="CR96" s="367" t="str">
        <f ca="1">+IF(OFFSET('Sanitation Data'!$E$30,0,10*ROW('Sanitation Data'!E90))="","",OFFSET('Sanitation Data'!$E$30,0,10*ROW('Sanitation Data'!E90)))</f>
        <v/>
      </c>
      <c r="CS96" s="367" t="str">
        <f ca="1">+IF(OFFSET('Sanitation Data'!$E$31,0,10*ROW('Sanitation Data'!E90))="","",OFFSET('Sanitation Data'!$E$31,0,10*ROW('Sanitation Data'!E90)))</f>
        <v/>
      </c>
      <c r="CT96" s="367" t="str">
        <f ca="1">+IF(OFFSET('Sanitation Data'!$E$32,0,10*ROW('Sanitation Data'!E90))="","",OFFSET('Sanitation Data'!$E$32,0,10*ROW('Sanitation Data'!E90)))</f>
        <v/>
      </c>
      <c r="CU96" s="367" t="str">
        <f ca="1">+IF(OFFSET('Sanitation Data'!$F$28,0,10*ROW('Sanitation Data'!F90))="","",OFFSET('Sanitation Data'!$F$28,0,10*ROW('Sanitation Data'!F90)))</f>
        <v/>
      </c>
      <c r="CV96" s="367" t="str">
        <f ca="1">+IF(OFFSET('Sanitation Data'!$F$29,0,10*ROW('Sanitation Data'!F90))="","",OFFSET('Sanitation Data'!$F$29,0,10*ROW('Sanitation Data'!F90)))</f>
        <v/>
      </c>
      <c r="CW96" s="367" t="str">
        <f ca="1">+IF(OFFSET('Sanitation Data'!$F$30,0,10*ROW('Sanitation Data'!F90))="","",OFFSET('Sanitation Data'!$F$30,0,10*ROW('Sanitation Data'!F90)))</f>
        <v/>
      </c>
      <c r="CX96" s="367" t="str">
        <f ca="1">+IF(OFFSET('Sanitation Data'!$F$31,0,10*ROW('Sanitation Data'!F90))="","",OFFSET('Sanitation Data'!$F$31,0,10*ROW('Sanitation Data'!F90)))</f>
        <v/>
      </c>
      <c r="CY96" s="367" t="str">
        <f ca="1">+IF(OFFSET('Sanitation Data'!$F$32,0,10*ROW('Sanitation Data'!F90))="","",OFFSET('Sanitation Data'!$F$32,0,10*ROW('Sanitation Data'!F90)))</f>
        <v/>
      </c>
      <c r="CZ96" s="367" t="str">
        <f ca="1">+IF(OFFSET('Sanitation Data'!$G$28,0,10*ROW('Sanitation Data'!G90))="","",OFFSET('Sanitation Data'!$G$28,0,10*ROW('Sanitation Data'!G90)))</f>
        <v/>
      </c>
      <c r="DA96" s="367" t="str">
        <f ca="1">+IF(OFFSET('Sanitation Data'!$G$29,0,10*ROW('Sanitation Data'!G90))="","",OFFSET('Sanitation Data'!$G$29,0,10*ROW('Sanitation Data'!G90)))</f>
        <v/>
      </c>
      <c r="DB96" s="367" t="str">
        <f ca="1">+IF(OFFSET('Sanitation Data'!$G$30,0,10*ROW('Sanitation Data'!G90))="","",OFFSET('Sanitation Data'!$G$30,0,10*ROW('Sanitation Data'!G90)))</f>
        <v/>
      </c>
      <c r="DC96" s="367" t="str">
        <f ca="1">+IF(OFFSET('Sanitation Data'!$G$31,0,10*ROW('Sanitation Data'!G90))="","",OFFSET('Sanitation Data'!$G$31,0,10*ROW('Sanitation Data'!G90)))</f>
        <v/>
      </c>
      <c r="DD96" s="367" t="str">
        <f ca="1">+IF(OFFSET('Sanitation Data'!$G$32,0,10*ROW('Sanitation Data'!G90))="","",OFFSET('Sanitation Data'!$G$32,0,10*ROW('Sanitation Data'!G90)))</f>
        <v/>
      </c>
      <c r="DE96" s="367" t="str">
        <f ca="1">+IF(OFFSET('Sanitation Data'!$H$28,0,10*ROW('Sanitation Data'!H90))="","",OFFSET('Sanitation Data'!$H$28,0,10*ROW('Sanitation Data'!H90)))</f>
        <v/>
      </c>
      <c r="DF96" s="367" t="str">
        <f ca="1">+IF(OFFSET('Sanitation Data'!$H$29,0,10*ROW('Sanitation Data'!H90))="","",OFFSET('Sanitation Data'!$H$29,0,10*ROW('Sanitation Data'!H90)))</f>
        <v/>
      </c>
      <c r="DG96" s="367" t="str">
        <f ca="1">+IF(OFFSET('Sanitation Data'!$H$30,0,10*ROW('Sanitation Data'!H90))="","",OFFSET('Sanitation Data'!$H$30,0,10*ROW('Sanitation Data'!H90)))</f>
        <v/>
      </c>
      <c r="DH96" s="367" t="str">
        <f ca="1">+IF(OFFSET('Sanitation Data'!$H$31,0,10*ROW('Sanitation Data'!H90))="","",OFFSET('Sanitation Data'!$H$31,0,10*ROW('Sanitation Data'!H90)))</f>
        <v/>
      </c>
      <c r="DI96" s="367" t="str">
        <f ca="1">+IF(OFFSET('Sanitation Data'!$H$32,0,10*ROW('Sanitation Data'!H90))="","",OFFSET('Sanitation Data'!$H$32,0,10*ROW('Sanitation Data'!H90)))</f>
        <v/>
      </c>
      <c r="DJ96" s="367" t="str">
        <f ca="1">+IF(OFFSET('Sanitation Data'!$I$28,0,10*ROW('Sanitation Data'!I90))="","",OFFSET('Sanitation Data'!$I$28,0,10*ROW('Sanitation Data'!I90)))</f>
        <v/>
      </c>
      <c r="DK96" s="367" t="str">
        <f ca="1">+IF(OFFSET('Sanitation Data'!$I$29,0,10*ROW('Sanitation Data'!I90))="","",OFFSET('Sanitation Data'!$I$29,0,10*ROW('Sanitation Data'!I90)))</f>
        <v/>
      </c>
      <c r="DL96" s="367" t="str">
        <f ca="1">+IF(OFFSET('Sanitation Data'!$I$30,0,10*ROW('Sanitation Data'!I90))="","",OFFSET('Sanitation Data'!$I$30,0,10*ROW('Sanitation Data'!I90)))</f>
        <v/>
      </c>
      <c r="DM96" s="367" t="str">
        <f ca="1">+IF(OFFSET('Sanitation Data'!$I$31,0,10*ROW('Sanitation Data'!I90))="","",OFFSET('Sanitation Data'!$I$31,0,10*ROW('Sanitation Data'!I90)))</f>
        <v/>
      </c>
      <c r="DN96" s="367" t="str">
        <f ca="1">+IF(OFFSET('Sanitation Data'!$I$32,0,10*ROW('Sanitation Data'!I90))="","",OFFSET('Sanitation Data'!$I$32,0,10*ROW('Sanitation Data'!I90)))</f>
        <v/>
      </c>
      <c r="DO96" s="367" t="str">
        <f ca="1">+IF(OFFSET('Hygiene Data'!$D$11,0,10*ROW('Hygiene Data'!D90))="","",OFFSET('Hygiene Data'!$D$11,0,10*ROW('Hygiene Data'!D90)))</f>
        <v/>
      </c>
      <c r="DP96" s="367" t="str">
        <f ca="1">+IF(OFFSET('Hygiene Data'!$D$12,0,10*ROW('Hygiene Data'!D90))="","",OFFSET('Hygiene Data'!$D$12,0,10*ROW('Hygiene Data'!D90)))</f>
        <v/>
      </c>
      <c r="DQ96" s="367" t="str">
        <f ca="1">+IF(OFFSET('Hygiene Data'!$D$13,0,10*ROW('Hygiene Data'!D90))="","",OFFSET('Hygiene Data'!$D$13,0,10*ROW('Hygiene Data'!D90)))</f>
        <v/>
      </c>
      <c r="DR96" s="367" t="str">
        <f ca="1">+IF(OFFSET('Hygiene Data'!$E$11,0,10*ROW('Hygiene Data'!E90))="","",OFFSET('Hygiene Data'!$E$11,0,10*ROW('Hygiene Data'!E90)))</f>
        <v/>
      </c>
      <c r="DS96" s="367" t="str">
        <f ca="1">+IF(OFFSET('Hygiene Data'!$E$12,0,10*ROW('Hygiene Data'!E90))="","",OFFSET('Hygiene Data'!$E$12,0,10*ROW('Hygiene Data'!E90)))</f>
        <v/>
      </c>
      <c r="DT96" s="367" t="str">
        <f ca="1">+IF(OFFSET('Hygiene Data'!$E$13,0,10*ROW('Hygiene Data'!E90))="","",OFFSET('Hygiene Data'!$E$13,0,10*ROW('Hygiene Data'!E90)))</f>
        <v/>
      </c>
      <c r="DU96" s="367" t="str">
        <f ca="1">+IF(OFFSET('Hygiene Data'!$F$11,0,10*ROW('Hygiene Data'!F90))="","",OFFSET('Hygiene Data'!$F$11,0,10*ROW('Hygiene Data'!F90)))</f>
        <v/>
      </c>
      <c r="DV96" s="367" t="str">
        <f ca="1">+IF(OFFSET('Hygiene Data'!$F$12,0,10*ROW('Hygiene Data'!F90))="","",OFFSET('Hygiene Data'!$F$12,0,10*ROW('Hygiene Data'!F90)))</f>
        <v/>
      </c>
      <c r="DW96" s="367" t="str">
        <f ca="1">+IF(OFFSET('Hygiene Data'!$F$13,0,10*ROW('Hygiene Data'!F90))="","",OFFSET('Hygiene Data'!$F$13,0,10*ROW('Hygiene Data'!F90)))</f>
        <v/>
      </c>
      <c r="DX96" s="367" t="str">
        <f ca="1">+IF(OFFSET('Hygiene Data'!$G$11,0,10*ROW('Hygiene Data'!G90))="","",OFFSET('Hygiene Data'!$G$11,0,10*ROW('Hygiene Data'!G90)))</f>
        <v/>
      </c>
      <c r="DY96" s="367" t="str">
        <f ca="1">+IF(OFFSET('Hygiene Data'!$G$12,0,10*ROW('Hygiene Data'!G90))="","",OFFSET('Hygiene Data'!$G$12,0,10*ROW('Hygiene Data'!G90)))</f>
        <v/>
      </c>
      <c r="DZ96" s="367" t="str">
        <f ca="1">+IF(OFFSET('Hygiene Data'!$G$13,0,10*ROW('Hygiene Data'!G90))="","",OFFSET('Hygiene Data'!$G$13,0,10*ROW('Hygiene Data'!G90)))</f>
        <v/>
      </c>
      <c r="EA96" s="367" t="str">
        <f ca="1">+IF(OFFSET('Hygiene Data'!$H$11,0,10*ROW('Hygiene Data'!H90))="","",OFFSET('Hygiene Data'!$H$11,0,10*ROW('Hygiene Data'!H90)))</f>
        <v/>
      </c>
      <c r="EB96" s="367" t="str">
        <f ca="1">+IF(OFFSET('Hygiene Data'!$H$12,0,10*ROW('Hygiene Data'!H90))="","",OFFSET('Hygiene Data'!$H$12,0,10*ROW('Hygiene Data'!H90)))</f>
        <v/>
      </c>
      <c r="EC96" s="367" t="str">
        <f ca="1">+IF(OFFSET('Hygiene Data'!$H$13,0,10*ROW('Hygiene Data'!H90))="","",OFFSET('Hygiene Data'!$H$13,0,10*ROW('Hygiene Data'!H90)))</f>
        <v/>
      </c>
      <c r="ED96" s="367" t="str">
        <f ca="1">+IF(OFFSET('Hygiene Data'!$I$11,0,10*ROW('Hygiene Data'!I90))="","",OFFSET('Hygiene Data'!$I$11,0,10*ROW('Hygiene Data'!I90)))</f>
        <v/>
      </c>
      <c r="EE96" s="367" t="str">
        <f ca="1">+IF(OFFSET('Hygiene Data'!$I$12,0,10*ROW('Hygiene Data'!I90))="","",OFFSET('Hygiene Data'!$I$12,0,10*ROW('Hygiene Data'!I90)))</f>
        <v/>
      </c>
      <c r="EF96" s="367" t="str">
        <f ca="1">+IF(OFFSET('Hygiene Data'!$I$13,0,10*ROW('Hygiene Data'!I90))="","",OFFSET('Hygiene Data'!$I$13,0,10*ROW('Hygiene Data'!I90)))</f>
        <v/>
      </c>
    </row>
    <row r="97" spans="1:136" x14ac:dyDescent="0.25">
      <c r="A97" s="476" t="str">
        <f ca="1">+IF(OFFSET('Water Data'!$B$2,0,10*ROW('Water Data'!E91))="","",OFFSET('Water Data'!$B$2,0,10*ROW('Water Data'!E91)))</f>
        <v/>
      </c>
      <c r="B97" s="476"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3" t="str">
        <f t="shared" ca="1" si="1"/>
        <v/>
      </c>
      <c r="D97" s="504"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4"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4"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4"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4"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4"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4"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4"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4"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4"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4"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4"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4"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4"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4"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4"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4"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4"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5"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5"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5"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5"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5"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5"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5"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5"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5"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5"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5"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5"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5"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5"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5"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5"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5"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5"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5"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5"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5"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5"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5"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5"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5"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5"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5"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5"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5"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5"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6"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2"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6"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6"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6"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6"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6"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6"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6"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6"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6"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6"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6"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6"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6"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6"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6"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6"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7" t="str">
        <f ca="1">+IF(OFFSET('Water Data'!$D$27,0,10*ROW('Water Data'!D91))="","",OFFSET('Water Data'!$D$27,0,10*ROW('Water Data'!D91)))</f>
        <v/>
      </c>
      <c r="BT97" s="367" t="str">
        <f ca="1">+IF(OFFSET('Water Data'!$D$28,0,10*ROW('Water Data'!D91))="","",OFFSET('Water Data'!$D$28,0,10*ROW('Water Data'!D91)))</f>
        <v/>
      </c>
      <c r="BU97" s="367" t="str">
        <f ca="1">+IF(OFFSET('Water Data'!$D$29,0,10*ROW('Water Data'!D91))="","",OFFSET('Water Data'!$D$29,0,10*ROW('Water Data'!D91)))</f>
        <v/>
      </c>
      <c r="BV97" s="367" t="str">
        <f ca="1">+IF(OFFSET('Water Data'!$E$27,0,10*ROW('Water Data'!E91))="","",OFFSET('Water Data'!$E$27,0,10*ROW('Water Data'!E91)))</f>
        <v/>
      </c>
      <c r="BW97" s="367" t="str">
        <f ca="1">+IF(OFFSET('Water Data'!$E$28,0,10*ROW('Water Data'!E91))="","",OFFSET('Water Data'!$E$28,0,10*ROW('Water Data'!E91)))</f>
        <v/>
      </c>
      <c r="BX97" s="367" t="str">
        <f ca="1">+IF(OFFSET('Water Data'!$E$29,0,10*ROW('Water Data'!E91))="","",OFFSET('Water Data'!$E$29,0,10*ROW('Water Data'!E91)))</f>
        <v/>
      </c>
      <c r="BY97" s="367" t="str">
        <f ca="1">+IF(OFFSET('Water Data'!$F$27,0,10*ROW('Water Data'!F91))="","",OFFSET('Water Data'!$F$27,0,10*ROW('Water Data'!F91)))</f>
        <v/>
      </c>
      <c r="BZ97" s="367" t="str">
        <f ca="1">+IF(OFFSET('Water Data'!$F$28,0,10*ROW('Water Data'!F91))="","",OFFSET('Water Data'!$F$28,0,10*ROW('Water Data'!F91)))</f>
        <v/>
      </c>
      <c r="CA97" s="367" t="str">
        <f ca="1">+IF(OFFSET('Water Data'!$F$29,0,10*ROW('Water Data'!F91))="","",OFFSET('Water Data'!$F$29,0,10*ROW('Water Data'!F91)))</f>
        <v/>
      </c>
      <c r="CB97" s="367" t="str">
        <f ca="1">+IF(OFFSET('Water Data'!$G$27,0,10*ROW('Water Data'!G91))="","",OFFSET('Water Data'!$G$27,0,10*ROW('Water Data'!G91)))</f>
        <v/>
      </c>
      <c r="CC97" s="367" t="str">
        <f ca="1">+IF(OFFSET('Water Data'!$G$28,0,10*ROW('Water Data'!G91))="","",OFFSET('Water Data'!$G$28,0,10*ROW('Water Data'!G91)))</f>
        <v/>
      </c>
      <c r="CD97" s="367" t="str">
        <f ca="1">+IF(OFFSET('Water Data'!$G$29,0,10*ROW('Water Data'!G91))="","",OFFSET('Water Data'!$G$29,0,10*ROW('Water Data'!G91)))</f>
        <v/>
      </c>
      <c r="CE97" s="367" t="str">
        <f ca="1">+IF(OFFSET('Water Data'!$H$27,0,10*ROW('Water Data'!H91))="","",OFFSET('Water Data'!$H$27,0,10*ROW('Water Data'!H91)))</f>
        <v/>
      </c>
      <c r="CF97" s="367" t="str">
        <f ca="1">+IF(OFFSET('Water Data'!$H$28,0,10*ROW('Water Data'!H91))="","",OFFSET('Water Data'!$H$28,0,10*ROW('Water Data'!H91)))</f>
        <v/>
      </c>
      <c r="CG97" s="367" t="str">
        <f ca="1">+IF(OFFSET('Water Data'!$H$29,0,10*ROW('Water Data'!H91))="","",OFFSET('Water Data'!$H$29,0,10*ROW('Water Data'!H91)))</f>
        <v/>
      </c>
      <c r="CH97" s="367" t="str">
        <f ca="1">+IF(OFFSET('Water Data'!$I$27,0,10*ROW('Water Data'!I91))="","",OFFSET('Water Data'!$I$27,0,10*ROW('Water Data'!I91)))</f>
        <v/>
      </c>
      <c r="CI97" s="367" t="str">
        <f ca="1">+IF(OFFSET('Water Data'!$I$28,0,10*ROW('Water Data'!I91))="","",OFFSET('Water Data'!$I$28,0,10*ROW('Water Data'!I91)))</f>
        <v/>
      </c>
      <c r="CJ97" s="367" t="str">
        <f ca="1">+IF(OFFSET('Water Data'!$I$29,0,10*ROW('Water Data'!I91))="","",OFFSET('Water Data'!$I$29,0,10*ROW('Water Data'!I91)))</f>
        <v/>
      </c>
      <c r="CK97" s="367" t="str">
        <f ca="1">+IF(OFFSET('Sanitation Data'!$D$28,0,10*ROW('Sanitation Data'!D91))="","",OFFSET('Sanitation Data'!$D$28,0,10*ROW('Sanitation Data'!D91)))</f>
        <v/>
      </c>
      <c r="CL97" s="367" t="str">
        <f ca="1">+IF(OFFSET('Sanitation Data'!$D$29,0,10*ROW('Sanitation Data'!D91))="","",OFFSET('Sanitation Data'!$D$29,0,10*ROW('Sanitation Data'!D91)))</f>
        <v/>
      </c>
      <c r="CM97" s="367" t="str">
        <f ca="1">+IF(OFFSET('Sanitation Data'!$D$30,0,10*ROW('Sanitation Data'!D91))="","",OFFSET('Sanitation Data'!$D$30,0,10*ROW('Sanitation Data'!D91)))</f>
        <v/>
      </c>
      <c r="CN97" s="367" t="str">
        <f ca="1">+IF(OFFSET('Sanitation Data'!$D$31,0,10*ROW('Sanitation Data'!D91))="","",OFFSET('Sanitation Data'!$D$31,0,10*ROW('Sanitation Data'!D91)))</f>
        <v/>
      </c>
      <c r="CO97" s="367" t="str">
        <f ca="1">+IF(OFFSET('Sanitation Data'!$D$32,0,10*ROW('Sanitation Data'!D91))="","",OFFSET('Sanitation Data'!$D$32,0,10*ROW('Sanitation Data'!D91)))</f>
        <v/>
      </c>
      <c r="CP97" s="367" t="str">
        <f ca="1">+IF(OFFSET('Sanitation Data'!$E$28,0,10*ROW('Sanitation Data'!E91))="","",OFFSET('Sanitation Data'!$E$28,0,10*ROW('Sanitation Data'!E91)))</f>
        <v/>
      </c>
      <c r="CQ97" s="367" t="str">
        <f ca="1">+IF(OFFSET('Sanitation Data'!$E$29,0,10*ROW('Sanitation Data'!E91))="","",OFFSET('Sanitation Data'!$E$29,0,10*ROW('Sanitation Data'!E91)))</f>
        <v/>
      </c>
      <c r="CR97" s="367" t="str">
        <f ca="1">+IF(OFFSET('Sanitation Data'!$E$30,0,10*ROW('Sanitation Data'!E91))="","",OFFSET('Sanitation Data'!$E$30,0,10*ROW('Sanitation Data'!E91)))</f>
        <v/>
      </c>
      <c r="CS97" s="367" t="str">
        <f ca="1">+IF(OFFSET('Sanitation Data'!$E$31,0,10*ROW('Sanitation Data'!E91))="","",OFFSET('Sanitation Data'!$E$31,0,10*ROW('Sanitation Data'!E91)))</f>
        <v/>
      </c>
      <c r="CT97" s="367" t="str">
        <f ca="1">+IF(OFFSET('Sanitation Data'!$E$32,0,10*ROW('Sanitation Data'!E91))="","",OFFSET('Sanitation Data'!$E$32,0,10*ROW('Sanitation Data'!E91)))</f>
        <v/>
      </c>
      <c r="CU97" s="367" t="str">
        <f ca="1">+IF(OFFSET('Sanitation Data'!$F$28,0,10*ROW('Sanitation Data'!F91))="","",OFFSET('Sanitation Data'!$F$28,0,10*ROW('Sanitation Data'!F91)))</f>
        <v/>
      </c>
      <c r="CV97" s="367" t="str">
        <f ca="1">+IF(OFFSET('Sanitation Data'!$F$29,0,10*ROW('Sanitation Data'!F91))="","",OFFSET('Sanitation Data'!$F$29,0,10*ROW('Sanitation Data'!F91)))</f>
        <v/>
      </c>
      <c r="CW97" s="367" t="str">
        <f ca="1">+IF(OFFSET('Sanitation Data'!$F$30,0,10*ROW('Sanitation Data'!F91))="","",OFFSET('Sanitation Data'!$F$30,0,10*ROW('Sanitation Data'!F91)))</f>
        <v/>
      </c>
      <c r="CX97" s="367" t="str">
        <f ca="1">+IF(OFFSET('Sanitation Data'!$F$31,0,10*ROW('Sanitation Data'!F91))="","",OFFSET('Sanitation Data'!$F$31,0,10*ROW('Sanitation Data'!F91)))</f>
        <v/>
      </c>
      <c r="CY97" s="367" t="str">
        <f ca="1">+IF(OFFSET('Sanitation Data'!$F$32,0,10*ROW('Sanitation Data'!F91))="","",OFFSET('Sanitation Data'!$F$32,0,10*ROW('Sanitation Data'!F91)))</f>
        <v/>
      </c>
      <c r="CZ97" s="367" t="str">
        <f ca="1">+IF(OFFSET('Sanitation Data'!$G$28,0,10*ROW('Sanitation Data'!G91))="","",OFFSET('Sanitation Data'!$G$28,0,10*ROW('Sanitation Data'!G91)))</f>
        <v/>
      </c>
      <c r="DA97" s="367" t="str">
        <f ca="1">+IF(OFFSET('Sanitation Data'!$G$29,0,10*ROW('Sanitation Data'!G91))="","",OFFSET('Sanitation Data'!$G$29,0,10*ROW('Sanitation Data'!G91)))</f>
        <v/>
      </c>
      <c r="DB97" s="367" t="str">
        <f ca="1">+IF(OFFSET('Sanitation Data'!$G$30,0,10*ROW('Sanitation Data'!G91))="","",OFFSET('Sanitation Data'!$G$30,0,10*ROW('Sanitation Data'!G91)))</f>
        <v/>
      </c>
      <c r="DC97" s="367" t="str">
        <f ca="1">+IF(OFFSET('Sanitation Data'!$G$31,0,10*ROW('Sanitation Data'!G91))="","",OFFSET('Sanitation Data'!$G$31,0,10*ROW('Sanitation Data'!G91)))</f>
        <v/>
      </c>
      <c r="DD97" s="367" t="str">
        <f ca="1">+IF(OFFSET('Sanitation Data'!$G$32,0,10*ROW('Sanitation Data'!G91))="","",OFFSET('Sanitation Data'!$G$32,0,10*ROW('Sanitation Data'!G91)))</f>
        <v/>
      </c>
      <c r="DE97" s="367" t="str">
        <f ca="1">+IF(OFFSET('Sanitation Data'!$H$28,0,10*ROW('Sanitation Data'!H91))="","",OFFSET('Sanitation Data'!$H$28,0,10*ROW('Sanitation Data'!H91)))</f>
        <v/>
      </c>
      <c r="DF97" s="367" t="str">
        <f ca="1">+IF(OFFSET('Sanitation Data'!$H$29,0,10*ROW('Sanitation Data'!H91))="","",OFFSET('Sanitation Data'!$H$29,0,10*ROW('Sanitation Data'!H91)))</f>
        <v/>
      </c>
      <c r="DG97" s="367" t="str">
        <f ca="1">+IF(OFFSET('Sanitation Data'!$H$30,0,10*ROW('Sanitation Data'!H91))="","",OFFSET('Sanitation Data'!$H$30,0,10*ROW('Sanitation Data'!H91)))</f>
        <v/>
      </c>
      <c r="DH97" s="367" t="str">
        <f ca="1">+IF(OFFSET('Sanitation Data'!$H$31,0,10*ROW('Sanitation Data'!H91))="","",OFFSET('Sanitation Data'!$H$31,0,10*ROW('Sanitation Data'!H91)))</f>
        <v/>
      </c>
      <c r="DI97" s="367" t="str">
        <f ca="1">+IF(OFFSET('Sanitation Data'!$H$32,0,10*ROW('Sanitation Data'!H91))="","",OFFSET('Sanitation Data'!$H$32,0,10*ROW('Sanitation Data'!H91)))</f>
        <v/>
      </c>
      <c r="DJ97" s="367" t="str">
        <f ca="1">+IF(OFFSET('Sanitation Data'!$I$28,0,10*ROW('Sanitation Data'!I91))="","",OFFSET('Sanitation Data'!$I$28,0,10*ROW('Sanitation Data'!I91)))</f>
        <v/>
      </c>
      <c r="DK97" s="367" t="str">
        <f ca="1">+IF(OFFSET('Sanitation Data'!$I$29,0,10*ROW('Sanitation Data'!I91))="","",OFFSET('Sanitation Data'!$I$29,0,10*ROW('Sanitation Data'!I91)))</f>
        <v/>
      </c>
      <c r="DL97" s="367" t="str">
        <f ca="1">+IF(OFFSET('Sanitation Data'!$I$30,0,10*ROW('Sanitation Data'!I91))="","",OFFSET('Sanitation Data'!$I$30,0,10*ROW('Sanitation Data'!I91)))</f>
        <v/>
      </c>
      <c r="DM97" s="367" t="str">
        <f ca="1">+IF(OFFSET('Sanitation Data'!$I$31,0,10*ROW('Sanitation Data'!I91))="","",OFFSET('Sanitation Data'!$I$31,0,10*ROW('Sanitation Data'!I91)))</f>
        <v/>
      </c>
      <c r="DN97" s="367" t="str">
        <f ca="1">+IF(OFFSET('Sanitation Data'!$I$32,0,10*ROW('Sanitation Data'!I91))="","",OFFSET('Sanitation Data'!$I$32,0,10*ROW('Sanitation Data'!I91)))</f>
        <v/>
      </c>
      <c r="DO97" s="367" t="str">
        <f ca="1">+IF(OFFSET('Hygiene Data'!$D$11,0,10*ROW('Hygiene Data'!D91))="","",OFFSET('Hygiene Data'!$D$11,0,10*ROW('Hygiene Data'!D91)))</f>
        <v/>
      </c>
      <c r="DP97" s="367" t="str">
        <f ca="1">+IF(OFFSET('Hygiene Data'!$D$12,0,10*ROW('Hygiene Data'!D91))="","",OFFSET('Hygiene Data'!$D$12,0,10*ROW('Hygiene Data'!D91)))</f>
        <v/>
      </c>
      <c r="DQ97" s="367" t="str">
        <f ca="1">+IF(OFFSET('Hygiene Data'!$D$13,0,10*ROW('Hygiene Data'!D91))="","",OFFSET('Hygiene Data'!$D$13,0,10*ROW('Hygiene Data'!D91)))</f>
        <v/>
      </c>
      <c r="DR97" s="367" t="str">
        <f ca="1">+IF(OFFSET('Hygiene Data'!$E$11,0,10*ROW('Hygiene Data'!E91))="","",OFFSET('Hygiene Data'!$E$11,0,10*ROW('Hygiene Data'!E91)))</f>
        <v/>
      </c>
      <c r="DS97" s="367" t="str">
        <f ca="1">+IF(OFFSET('Hygiene Data'!$E$12,0,10*ROW('Hygiene Data'!E91))="","",OFFSET('Hygiene Data'!$E$12,0,10*ROW('Hygiene Data'!E91)))</f>
        <v/>
      </c>
      <c r="DT97" s="367" t="str">
        <f ca="1">+IF(OFFSET('Hygiene Data'!$E$13,0,10*ROW('Hygiene Data'!E91))="","",OFFSET('Hygiene Data'!$E$13,0,10*ROW('Hygiene Data'!E91)))</f>
        <v/>
      </c>
      <c r="DU97" s="367" t="str">
        <f ca="1">+IF(OFFSET('Hygiene Data'!$F$11,0,10*ROW('Hygiene Data'!F91))="","",OFFSET('Hygiene Data'!$F$11,0,10*ROW('Hygiene Data'!F91)))</f>
        <v/>
      </c>
      <c r="DV97" s="367" t="str">
        <f ca="1">+IF(OFFSET('Hygiene Data'!$F$12,0,10*ROW('Hygiene Data'!F91))="","",OFFSET('Hygiene Data'!$F$12,0,10*ROW('Hygiene Data'!F91)))</f>
        <v/>
      </c>
      <c r="DW97" s="367" t="str">
        <f ca="1">+IF(OFFSET('Hygiene Data'!$F$13,0,10*ROW('Hygiene Data'!F91))="","",OFFSET('Hygiene Data'!$F$13,0,10*ROW('Hygiene Data'!F91)))</f>
        <v/>
      </c>
      <c r="DX97" s="367" t="str">
        <f ca="1">+IF(OFFSET('Hygiene Data'!$G$11,0,10*ROW('Hygiene Data'!G91))="","",OFFSET('Hygiene Data'!$G$11,0,10*ROW('Hygiene Data'!G91)))</f>
        <v/>
      </c>
      <c r="DY97" s="367" t="str">
        <f ca="1">+IF(OFFSET('Hygiene Data'!$G$12,0,10*ROW('Hygiene Data'!G91))="","",OFFSET('Hygiene Data'!$G$12,0,10*ROW('Hygiene Data'!G91)))</f>
        <v/>
      </c>
      <c r="DZ97" s="367" t="str">
        <f ca="1">+IF(OFFSET('Hygiene Data'!$G$13,0,10*ROW('Hygiene Data'!G91))="","",OFFSET('Hygiene Data'!$G$13,0,10*ROW('Hygiene Data'!G91)))</f>
        <v/>
      </c>
      <c r="EA97" s="367" t="str">
        <f ca="1">+IF(OFFSET('Hygiene Data'!$H$11,0,10*ROW('Hygiene Data'!H91))="","",OFFSET('Hygiene Data'!$H$11,0,10*ROW('Hygiene Data'!H91)))</f>
        <v/>
      </c>
      <c r="EB97" s="367" t="str">
        <f ca="1">+IF(OFFSET('Hygiene Data'!$H$12,0,10*ROW('Hygiene Data'!H91))="","",OFFSET('Hygiene Data'!$H$12,0,10*ROW('Hygiene Data'!H91)))</f>
        <v/>
      </c>
      <c r="EC97" s="367" t="str">
        <f ca="1">+IF(OFFSET('Hygiene Data'!$H$13,0,10*ROW('Hygiene Data'!H91))="","",OFFSET('Hygiene Data'!$H$13,0,10*ROW('Hygiene Data'!H91)))</f>
        <v/>
      </c>
      <c r="ED97" s="367" t="str">
        <f ca="1">+IF(OFFSET('Hygiene Data'!$I$11,0,10*ROW('Hygiene Data'!I91))="","",OFFSET('Hygiene Data'!$I$11,0,10*ROW('Hygiene Data'!I91)))</f>
        <v/>
      </c>
      <c r="EE97" s="367" t="str">
        <f ca="1">+IF(OFFSET('Hygiene Data'!$I$12,0,10*ROW('Hygiene Data'!I91))="","",OFFSET('Hygiene Data'!$I$12,0,10*ROW('Hygiene Data'!I91)))</f>
        <v/>
      </c>
      <c r="EF97" s="367" t="str">
        <f ca="1">+IF(OFFSET('Hygiene Data'!$I$13,0,10*ROW('Hygiene Data'!I91))="","",OFFSET('Hygiene Data'!$I$13,0,10*ROW('Hygiene Data'!I91)))</f>
        <v/>
      </c>
    </row>
    <row r="98" spans="1:136" x14ac:dyDescent="0.25">
      <c r="A98" s="476" t="str">
        <f ca="1">+IF(OFFSET('Water Data'!$B$2,0,10*ROW('Water Data'!E92))="","",OFFSET('Water Data'!$B$2,0,10*ROW('Water Data'!E92)))</f>
        <v/>
      </c>
      <c r="B98" s="476"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3" t="str">
        <f t="shared" ca="1" si="1"/>
        <v/>
      </c>
      <c r="D98" s="504"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4"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4"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4"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4"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4"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4"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4"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4"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4"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4"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4"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4"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4"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4"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4"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4"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4"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5"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5"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5"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5"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5"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5"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5"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5"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5"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5"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5"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5"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5"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5"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5"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5"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5"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5"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5"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5"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5"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5"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5"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5"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5"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5"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5"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5"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5"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5"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6"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2"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6"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6"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6"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6"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6"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6"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6"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6"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6"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6"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6"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6"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6"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6"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6"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6"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7" t="str">
        <f ca="1">+IF(OFFSET('Water Data'!$D$27,0,10*ROW('Water Data'!D92))="","",OFFSET('Water Data'!$D$27,0,10*ROW('Water Data'!D92)))</f>
        <v/>
      </c>
      <c r="BT98" s="367" t="str">
        <f ca="1">+IF(OFFSET('Water Data'!$D$28,0,10*ROW('Water Data'!D92))="","",OFFSET('Water Data'!$D$28,0,10*ROW('Water Data'!D92)))</f>
        <v/>
      </c>
      <c r="BU98" s="367" t="str">
        <f ca="1">+IF(OFFSET('Water Data'!$D$29,0,10*ROW('Water Data'!D92))="","",OFFSET('Water Data'!$D$29,0,10*ROW('Water Data'!D92)))</f>
        <v/>
      </c>
      <c r="BV98" s="367" t="str">
        <f ca="1">+IF(OFFSET('Water Data'!$E$27,0,10*ROW('Water Data'!E92))="","",OFFSET('Water Data'!$E$27,0,10*ROW('Water Data'!E92)))</f>
        <v/>
      </c>
      <c r="BW98" s="367" t="str">
        <f ca="1">+IF(OFFSET('Water Data'!$E$28,0,10*ROW('Water Data'!E92))="","",OFFSET('Water Data'!$E$28,0,10*ROW('Water Data'!E92)))</f>
        <v/>
      </c>
      <c r="BX98" s="367" t="str">
        <f ca="1">+IF(OFFSET('Water Data'!$E$29,0,10*ROW('Water Data'!E92))="","",OFFSET('Water Data'!$E$29,0,10*ROW('Water Data'!E92)))</f>
        <v/>
      </c>
      <c r="BY98" s="367" t="str">
        <f ca="1">+IF(OFFSET('Water Data'!$F$27,0,10*ROW('Water Data'!F92))="","",OFFSET('Water Data'!$F$27,0,10*ROW('Water Data'!F92)))</f>
        <v/>
      </c>
      <c r="BZ98" s="367" t="str">
        <f ca="1">+IF(OFFSET('Water Data'!$F$28,0,10*ROW('Water Data'!F92))="","",OFFSET('Water Data'!$F$28,0,10*ROW('Water Data'!F92)))</f>
        <v/>
      </c>
      <c r="CA98" s="367" t="str">
        <f ca="1">+IF(OFFSET('Water Data'!$F$29,0,10*ROW('Water Data'!F92))="","",OFFSET('Water Data'!$F$29,0,10*ROW('Water Data'!F92)))</f>
        <v/>
      </c>
      <c r="CB98" s="367" t="str">
        <f ca="1">+IF(OFFSET('Water Data'!$G$27,0,10*ROW('Water Data'!G92))="","",OFFSET('Water Data'!$G$27,0,10*ROW('Water Data'!G92)))</f>
        <v/>
      </c>
      <c r="CC98" s="367" t="str">
        <f ca="1">+IF(OFFSET('Water Data'!$G$28,0,10*ROW('Water Data'!G92))="","",OFFSET('Water Data'!$G$28,0,10*ROW('Water Data'!G92)))</f>
        <v/>
      </c>
      <c r="CD98" s="367" t="str">
        <f ca="1">+IF(OFFSET('Water Data'!$G$29,0,10*ROW('Water Data'!G92))="","",OFFSET('Water Data'!$G$29,0,10*ROW('Water Data'!G92)))</f>
        <v/>
      </c>
      <c r="CE98" s="367" t="str">
        <f ca="1">+IF(OFFSET('Water Data'!$H$27,0,10*ROW('Water Data'!H92))="","",OFFSET('Water Data'!$H$27,0,10*ROW('Water Data'!H92)))</f>
        <v/>
      </c>
      <c r="CF98" s="367" t="str">
        <f ca="1">+IF(OFFSET('Water Data'!$H$28,0,10*ROW('Water Data'!H92))="","",OFFSET('Water Data'!$H$28,0,10*ROW('Water Data'!H92)))</f>
        <v/>
      </c>
      <c r="CG98" s="367" t="str">
        <f ca="1">+IF(OFFSET('Water Data'!$H$29,0,10*ROW('Water Data'!H92))="","",OFFSET('Water Data'!$H$29,0,10*ROW('Water Data'!H92)))</f>
        <v/>
      </c>
      <c r="CH98" s="367" t="str">
        <f ca="1">+IF(OFFSET('Water Data'!$I$27,0,10*ROW('Water Data'!I92))="","",OFFSET('Water Data'!$I$27,0,10*ROW('Water Data'!I92)))</f>
        <v/>
      </c>
      <c r="CI98" s="367" t="str">
        <f ca="1">+IF(OFFSET('Water Data'!$I$28,0,10*ROW('Water Data'!I92))="","",OFFSET('Water Data'!$I$28,0,10*ROW('Water Data'!I92)))</f>
        <v/>
      </c>
      <c r="CJ98" s="367" t="str">
        <f ca="1">+IF(OFFSET('Water Data'!$I$29,0,10*ROW('Water Data'!I92))="","",OFFSET('Water Data'!$I$29,0,10*ROW('Water Data'!I92)))</f>
        <v/>
      </c>
      <c r="CK98" s="367" t="str">
        <f ca="1">+IF(OFFSET('Sanitation Data'!$D$28,0,10*ROW('Sanitation Data'!D92))="","",OFFSET('Sanitation Data'!$D$28,0,10*ROW('Sanitation Data'!D92)))</f>
        <v/>
      </c>
      <c r="CL98" s="367" t="str">
        <f ca="1">+IF(OFFSET('Sanitation Data'!$D$29,0,10*ROW('Sanitation Data'!D92))="","",OFFSET('Sanitation Data'!$D$29,0,10*ROW('Sanitation Data'!D92)))</f>
        <v/>
      </c>
      <c r="CM98" s="367" t="str">
        <f ca="1">+IF(OFFSET('Sanitation Data'!$D$30,0,10*ROW('Sanitation Data'!D92))="","",OFFSET('Sanitation Data'!$D$30,0,10*ROW('Sanitation Data'!D92)))</f>
        <v/>
      </c>
      <c r="CN98" s="367" t="str">
        <f ca="1">+IF(OFFSET('Sanitation Data'!$D$31,0,10*ROW('Sanitation Data'!D92))="","",OFFSET('Sanitation Data'!$D$31,0,10*ROW('Sanitation Data'!D92)))</f>
        <v/>
      </c>
      <c r="CO98" s="367" t="str">
        <f ca="1">+IF(OFFSET('Sanitation Data'!$D$32,0,10*ROW('Sanitation Data'!D92))="","",OFFSET('Sanitation Data'!$D$32,0,10*ROW('Sanitation Data'!D92)))</f>
        <v/>
      </c>
      <c r="CP98" s="367" t="str">
        <f ca="1">+IF(OFFSET('Sanitation Data'!$E$28,0,10*ROW('Sanitation Data'!E92))="","",OFFSET('Sanitation Data'!$E$28,0,10*ROW('Sanitation Data'!E92)))</f>
        <v/>
      </c>
      <c r="CQ98" s="367" t="str">
        <f ca="1">+IF(OFFSET('Sanitation Data'!$E$29,0,10*ROW('Sanitation Data'!E92))="","",OFFSET('Sanitation Data'!$E$29,0,10*ROW('Sanitation Data'!E92)))</f>
        <v/>
      </c>
      <c r="CR98" s="367" t="str">
        <f ca="1">+IF(OFFSET('Sanitation Data'!$E$30,0,10*ROW('Sanitation Data'!E92))="","",OFFSET('Sanitation Data'!$E$30,0,10*ROW('Sanitation Data'!E92)))</f>
        <v/>
      </c>
      <c r="CS98" s="367" t="str">
        <f ca="1">+IF(OFFSET('Sanitation Data'!$E$31,0,10*ROW('Sanitation Data'!E92))="","",OFFSET('Sanitation Data'!$E$31,0,10*ROW('Sanitation Data'!E92)))</f>
        <v/>
      </c>
      <c r="CT98" s="367" t="str">
        <f ca="1">+IF(OFFSET('Sanitation Data'!$E$32,0,10*ROW('Sanitation Data'!E92))="","",OFFSET('Sanitation Data'!$E$32,0,10*ROW('Sanitation Data'!E92)))</f>
        <v/>
      </c>
      <c r="CU98" s="367" t="str">
        <f ca="1">+IF(OFFSET('Sanitation Data'!$F$28,0,10*ROW('Sanitation Data'!F92))="","",OFFSET('Sanitation Data'!$F$28,0,10*ROW('Sanitation Data'!F92)))</f>
        <v/>
      </c>
      <c r="CV98" s="367" t="str">
        <f ca="1">+IF(OFFSET('Sanitation Data'!$F$29,0,10*ROW('Sanitation Data'!F92))="","",OFFSET('Sanitation Data'!$F$29,0,10*ROW('Sanitation Data'!F92)))</f>
        <v/>
      </c>
      <c r="CW98" s="367" t="str">
        <f ca="1">+IF(OFFSET('Sanitation Data'!$F$30,0,10*ROW('Sanitation Data'!F92))="","",OFFSET('Sanitation Data'!$F$30,0,10*ROW('Sanitation Data'!F92)))</f>
        <v/>
      </c>
      <c r="CX98" s="367" t="str">
        <f ca="1">+IF(OFFSET('Sanitation Data'!$F$31,0,10*ROW('Sanitation Data'!F92))="","",OFFSET('Sanitation Data'!$F$31,0,10*ROW('Sanitation Data'!F92)))</f>
        <v/>
      </c>
      <c r="CY98" s="367" t="str">
        <f ca="1">+IF(OFFSET('Sanitation Data'!$F$32,0,10*ROW('Sanitation Data'!F92))="","",OFFSET('Sanitation Data'!$F$32,0,10*ROW('Sanitation Data'!F92)))</f>
        <v/>
      </c>
      <c r="CZ98" s="367" t="str">
        <f ca="1">+IF(OFFSET('Sanitation Data'!$G$28,0,10*ROW('Sanitation Data'!G92))="","",OFFSET('Sanitation Data'!$G$28,0,10*ROW('Sanitation Data'!G92)))</f>
        <v/>
      </c>
      <c r="DA98" s="367" t="str">
        <f ca="1">+IF(OFFSET('Sanitation Data'!$G$29,0,10*ROW('Sanitation Data'!G92))="","",OFFSET('Sanitation Data'!$G$29,0,10*ROW('Sanitation Data'!G92)))</f>
        <v/>
      </c>
      <c r="DB98" s="367" t="str">
        <f ca="1">+IF(OFFSET('Sanitation Data'!$G$30,0,10*ROW('Sanitation Data'!G92))="","",OFFSET('Sanitation Data'!$G$30,0,10*ROW('Sanitation Data'!G92)))</f>
        <v/>
      </c>
      <c r="DC98" s="367" t="str">
        <f ca="1">+IF(OFFSET('Sanitation Data'!$G$31,0,10*ROW('Sanitation Data'!G92))="","",OFFSET('Sanitation Data'!$G$31,0,10*ROW('Sanitation Data'!G92)))</f>
        <v/>
      </c>
      <c r="DD98" s="367" t="str">
        <f ca="1">+IF(OFFSET('Sanitation Data'!$G$32,0,10*ROW('Sanitation Data'!G92))="","",OFFSET('Sanitation Data'!$G$32,0,10*ROW('Sanitation Data'!G92)))</f>
        <v/>
      </c>
      <c r="DE98" s="367" t="str">
        <f ca="1">+IF(OFFSET('Sanitation Data'!$H$28,0,10*ROW('Sanitation Data'!H92))="","",OFFSET('Sanitation Data'!$H$28,0,10*ROW('Sanitation Data'!H92)))</f>
        <v/>
      </c>
      <c r="DF98" s="367" t="str">
        <f ca="1">+IF(OFFSET('Sanitation Data'!$H$29,0,10*ROW('Sanitation Data'!H92))="","",OFFSET('Sanitation Data'!$H$29,0,10*ROW('Sanitation Data'!H92)))</f>
        <v/>
      </c>
      <c r="DG98" s="367" t="str">
        <f ca="1">+IF(OFFSET('Sanitation Data'!$H$30,0,10*ROW('Sanitation Data'!H92))="","",OFFSET('Sanitation Data'!$H$30,0,10*ROW('Sanitation Data'!H92)))</f>
        <v/>
      </c>
      <c r="DH98" s="367" t="str">
        <f ca="1">+IF(OFFSET('Sanitation Data'!$H$31,0,10*ROW('Sanitation Data'!H92))="","",OFFSET('Sanitation Data'!$H$31,0,10*ROW('Sanitation Data'!H92)))</f>
        <v/>
      </c>
      <c r="DI98" s="367" t="str">
        <f ca="1">+IF(OFFSET('Sanitation Data'!$H$32,0,10*ROW('Sanitation Data'!H92))="","",OFFSET('Sanitation Data'!$H$32,0,10*ROW('Sanitation Data'!H92)))</f>
        <v/>
      </c>
      <c r="DJ98" s="367" t="str">
        <f ca="1">+IF(OFFSET('Sanitation Data'!$I$28,0,10*ROW('Sanitation Data'!I92))="","",OFFSET('Sanitation Data'!$I$28,0,10*ROW('Sanitation Data'!I92)))</f>
        <v/>
      </c>
      <c r="DK98" s="367" t="str">
        <f ca="1">+IF(OFFSET('Sanitation Data'!$I$29,0,10*ROW('Sanitation Data'!I92))="","",OFFSET('Sanitation Data'!$I$29,0,10*ROW('Sanitation Data'!I92)))</f>
        <v/>
      </c>
      <c r="DL98" s="367" t="str">
        <f ca="1">+IF(OFFSET('Sanitation Data'!$I$30,0,10*ROW('Sanitation Data'!I92))="","",OFFSET('Sanitation Data'!$I$30,0,10*ROW('Sanitation Data'!I92)))</f>
        <v/>
      </c>
      <c r="DM98" s="367" t="str">
        <f ca="1">+IF(OFFSET('Sanitation Data'!$I$31,0,10*ROW('Sanitation Data'!I92))="","",OFFSET('Sanitation Data'!$I$31,0,10*ROW('Sanitation Data'!I92)))</f>
        <v/>
      </c>
      <c r="DN98" s="367" t="str">
        <f ca="1">+IF(OFFSET('Sanitation Data'!$I$32,0,10*ROW('Sanitation Data'!I92))="","",OFFSET('Sanitation Data'!$I$32,0,10*ROW('Sanitation Data'!I92)))</f>
        <v/>
      </c>
      <c r="DO98" s="367" t="str">
        <f ca="1">+IF(OFFSET('Hygiene Data'!$D$11,0,10*ROW('Hygiene Data'!D92))="","",OFFSET('Hygiene Data'!$D$11,0,10*ROW('Hygiene Data'!D92)))</f>
        <v/>
      </c>
      <c r="DP98" s="367" t="str">
        <f ca="1">+IF(OFFSET('Hygiene Data'!$D$12,0,10*ROW('Hygiene Data'!D92))="","",OFFSET('Hygiene Data'!$D$12,0,10*ROW('Hygiene Data'!D92)))</f>
        <v/>
      </c>
      <c r="DQ98" s="367" t="str">
        <f ca="1">+IF(OFFSET('Hygiene Data'!$D$13,0,10*ROW('Hygiene Data'!D92))="","",OFFSET('Hygiene Data'!$D$13,0,10*ROW('Hygiene Data'!D92)))</f>
        <v/>
      </c>
      <c r="DR98" s="367" t="str">
        <f ca="1">+IF(OFFSET('Hygiene Data'!$E$11,0,10*ROW('Hygiene Data'!E92))="","",OFFSET('Hygiene Data'!$E$11,0,10*ROW('Hygiene Data'!E92)))</f>
        <v/>
      </c>
      <c r="DS98" s="367" t="str">
        <f ca="1">+IF(OFFSET('Hygiene Data'!$E$12,0,10*ROW('Hygiene Data'!E92))="","",OFFSET('Hygiene Data'!$E$12,0,10*ROW('Hygiene Data'!E92)))</f>
        <v/>
      </c>
      <c r="DT98" s="367" t="str">
        <f ca="1">+IF(OFFSET('Hygiene Data'!$E$13,0,10*ROW('Hygiene Data'!E92))="","",OFFSET('Hygiene Data'!$E$13,0,10*ROW('Hygiene Data'!E92)))</f>
        <v/>
      </c>
      <c r="DU98" s="367" t="str">
        <f ca="1">+IF(OFFSET('Hygiene Data'!$F$11,0,10*ROW('Hygiene Data'!F92))="","",OFFSET('Hygiene Data'!$F$11,0,10*ROW('Hygiene Data'!F92)))</f>
        <v/>
      </c>
      <c r="DV98" s="367" t="str">
        <f ca="1">+IF(OFFSET('Hygiene Data'!$F$12,0,10*ROW('Hygiene Data'!F92))="","",OFFSET('Hygiene Data'!$F$12,0,10*ROW('Hygiene Data'!F92)))</f>
        <v/>
      </c>
      <c r="DW98" s="367" t="str">
        <f ca="1">+IF(OFFSET('Hygiene Data'!$F$13,0,10*ROW('Hygiene Data'!F92))="","",OFFSET('Hygiene Data'!$F$13,0,10*ROW('Hygiene Data'!F92)))</f>
        <v/>
      </c>
      <c r="DX98" s="367" t="str">
        <f ca="1">+IF(OFFSET('Hygiene Data'!$G$11,0,10*ROW('Hygiene Data'!G92))="","",OFFSET('Hygiene Data'!$G$11,0,10*ROW('Hygiene Data'!G92)))</f>
        <v/>
      </c>
      <c r="DY98" s="367" t="str">
        <f ca="1">+IF(OFFSET('Hygiene Data'!$G$12,0,10*ROW('Hygiene Data'!G92))="","",OFFSET('Hygiene Data'!$G$12,0,10*ROW('Hygiene Data'!G92)))</f>
        <v/>
      </c>
      <c r="DZ98" s="367" t="str">
        <f ca="1">+IF(OFFSET('Hygiene Data'!$G$13,0,10*ROW('Hygiene Data'!G92))="","",OFFSET('Hygiene Data'!$G$13,0,10*ROW('Hygiene Data'!G92)))</f>
        <v/>
      </c>
      <c r="EA98" s="367" t="str">
        <f ca="1">+IF(OFFSET('Hygiene Data'!$H$11,0,10*ROW('Hygiene Data'!H92))="","",OFFSET('Hygiene Data'!$H$11,0,10*ROW('Hygiene Data'!H92)))</f>
        <v/>
      </c>
      <c r="EB98" s="367" t="str">
        <f ca="1">+IF(OFFSET('Hygiene Data'!$H$12,0,10*ROW('Hygiene Data'!H92))="","",OFFSET('Hygiene Data'!$H$12,0,10*ROW('Hygiene Data'!H92)))</f>
        <v/>
      </c>
      <c r="EC98" s="367" t="str">
        <f ca="1">+IF(OFFSET('Hygiene Data'!$H$13,0,10*ROW('Hygiene Data'!H92))="","",OFFSET('Hygiene Data'!$H$13,0,10*ROW('Hygiene Data'!H92)))</f>
        <v/>
      </c>
      <c r="ED98" s="367" t="str">
        <f ca="1">+IF(OFFSET('Hygiene Data'!$I$11,0,10*ROW('Hygiene Data'!I92))="","",OFFSET('Hygiene Data'!$I$11,0,10*ROW('Hygiene Data'!I92)))</f>
        <v/>
      </c>
      <c r="EE98" s="367" t="str">
        <f ca="1">+IF(OFFSET('Hygiene Data'!$I$12,0,10*ROW('Hygiene Data'!I92))="","",OFFSET('Hygiene Data'!$I$12,0,10*ROW('Hygiene Data'!I92)))</f>
        <v/>
      </c>
      <c r="EF98" s="367" t="str">
        <f ca="1">+IF(OFFSET('Hygiene Data'!$I$13,0,10*ROW('Hygiene Data'!I92))="","",OFFSET('Hygiene Data'!$I$13,0,10*ROW('Hygiene Data'!I92)))</f>
        <v/>
      </c>
    </row>
    <row r="99" spans="1:136" x14ac:dyDescent="0.25">
      <c r="A99" s="476" t="str">
        <f ca="1">+IF(OFFSET('Water Data'!$B$2,0,10*ROW('Water Data'!E93))="","",OFFSET('Water Data'!$B$2,0,10*ROW('Water Data'!E93)))</f>
        <v/>
      </c>
      <c r="B99" s="476"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3" t="str">
        <f t="shared" ca="1" si="1"/>
        <v/>
      </c>
      <c r="D99" s="504"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4"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4"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4"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4"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4"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4"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4"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4"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4"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4"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4"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4"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4"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4"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4"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4"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4"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5"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5"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5"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5"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5"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5"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5"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5"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5"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5"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5"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5"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5"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5"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5"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5"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5"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5"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5"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5"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5"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5"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5"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5"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5"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5"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5"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5"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5"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5"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6"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2"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6"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6"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6"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6"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6"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6"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6"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6"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6"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6"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6"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6"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6"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6"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6"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6"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7" t="str">
        <f ca="1">+IF(OFFSET('Water Data'!$D$27,0,10*ROW('Water Data'!D93))="","",OFFSET('Water Data'!$D$27,0,10*ROW('Water Data'!D93)))</f>
        <v/>
      </c>
      <c r="BT99" s="367" t="str">
        <f ca="1">+IF(OFFSET('Water Data'!$D$28,0,10*ROW('Water Data'!D93))="","",OFFSET('Water Data'!$D$28,0,10*ROW('Water Data'!D93)))</f>
        <v/>
      </c>
      <c r="BU99" s="367" t="str">
        <f ca="1">+IF(OFFSET('Water Data'!$D$29,0,10*ROW('Water Data'!D93))="","",OFFSET('Water Data'!$D$29,0,10*ROW('Water Data'!D93)))</f>
        <v/>
      </c>
      <c r="BV99" s="367" t="str">
        <f ca="1">+IF(OFFSET('Water Data'!$E$27,0,10*ROW('Water Data'!E93))="","",OFFSET('Water Data'!$E$27,0,10*ROW('Water Data'!E93)))</f>
        <v/>
      </c>
      <c r="BW99" s="367" t="str">
        <f ca="1">+IF(OFFSET('Water Data'!$E$28,0,10*ROW('Water Data'!E93))="","",OFFSET('Water Data'!$E$28,0,10*ROW('Water Data'!E93)))</f>
        <v/>
      </c>
      <c r="BX99" s="367" t="str">
        <f ca="1">+IF(OFFSET('Water Data'!$E$29,0,10*ROW('Water Data'!E93))="","",OFFSET('Water Data'!$E$29,0,10*ROW('Water Data'!E93)))</f>
        <v/>
      </c>
      <c r="BY99" s="367" t="str">
        <f ca="1">+IF(OFFSET('Water Data'!$F$27,0,10*ROW('Water Data'!F93))="","",OFFSET('Water Data'!$F$27,0,10*ROW('Water Data'!F93)))</f>
        <v/>
      </c>
      <c r="BZ99" s="367" t="str">
        <f ca="1">+IF(OFFSET('Water Data'!$F$28,0,10*ROW('Water Data'!F93))="","",OFFSET('Water Data'!$F$28,0,10*ROW('Water Data'!F93)))</f>
        <v/>
      </c>
      <c r="CA99" s="367" t="str">
        <f ca="1">+IF(OFFSET('Water Data'!$F$29,0,10*ROW('Water Data'!F93))="","",OFFSET('Water Data'!$F$29,0,10*ROW('Water Data'!F93)))</f>
        <v/>
      </c>
      <c r="CB99" s="367" t="str">
        <f ca="1">+IF(OFFSET('Water Data'!$G$27,0,10*ROW('Water Data'!G93))="","",OFFSET('Water Data'!$G$27,0,10*ROW('Water Data'!G93)))</f>
        <v/>
      </c>
      <c r="CC99" s="367" t="str">
        <f ca="1">+IF(OFFSET('Water Data'!$G$28,0,10*ROW('Water Data'!G93))="","",OFFSET('Water Data'!$G$28,0,10*ROW('Water Data'!G93)))</f>
        <v/>
      </c>
      <c r="CD99" s="367" t="str">
        <f ca="1">+IF(OFFSET('Water Data'!$G$29,0,10*ROW('Water Data'!G93))="","",OFFSET('Water Data'!$G$29,0,10*ROW('Water Data'!G93)))</f>
        <v/>
      </c>
      <c r="CE99" s="367" t="str">
        <f ca="1">+IF(OFFSET('Water Data'!$H$27,0,10*ROW('Water Data'!H93))="","",OFFSET('Water Data'!$H$27,0,10*ROW('Water Data'!H93)))</f>
        <v/>
      </c>
      <c r="CF99" s="367" t="str">
        <f ca="1">+IF(OFFSET('Water Data'!$H$28,0,10*ROW('Water Data'!H93))="","",OFFSET('Water Data'!$H$28,0,10*ROW('Water Data'!H93)))</f>
        <v/>
      </c>
      <c r="CG99" s="367" t="str">
        <f ca="1">+IF(OFFSET('Water Data'!$H$29,0,10*ROW('Water Data'!H93))="","",OFFSET('Water Data'!$H$29,0,10*ROW('Water Data'!H93)))</f>
        <v/>
      </c>
      <c r="CH99" s="367" t="str">
        <f ca="1">+IF(OFFSET('Water Data'!$I$27,0,10*ROW('Water Data'!I93))="","",OFFSET('Water Data'!$I$27,0,10*ROW('Water Data'!I93)))</f>
        <v/>
      </c>
      <c r="CI99" s="367" t="str">
        <f ca="1">+IF(OFFSET('Water Data'!$I$28,0,10*ROW('Water Data'!I93))="","",OFFSET('Water Data'!$I$28,0,10*ROW('Water Data'!I93)))</f>
        <v/>
      </c>
      <c r="CJ99" s="367" t="str">
        <f ca="1">+IF(OFFSET('Water Data'!$I$29,0,10*ROW('Water Data'!I93))="","",OFFSET('Water Data'!$I$29,0,10*ROW('Water Data'!I93)))</f>
        <v/>
      </c>
      <c r="CK99" s="367" t="str">
        <f ca="1">+IF(OFFSET('Sanitation Data'!$D$28,0,10*ROW('Sanitation Data'!D93))="","",OFFSET('Sanitation Data'!$D$28,0,10*ROW('Sanitation Data'!D93)))</f>
        <v/>
      </c>
      <c r="CL99" s="367" t="str">
        <f ca="1">+IF(OFFSET('Sanitation Data'!$D$29,0,10*ROW('Sanitation Data'!D93))="","",OFFSET('Sanitation Data'!$D$29,0,10*ROW('Sanitation Data'!D93)))</f>
        <v/>
      </c>
      <c r="CM99" s="367" t="str">
        <f ca="1">+IF(OFFSET('Sanitation Data'!$D$30,0,10*ROW('Sanitation Data'!D93))="","",OFFSET('Sanitation Data'!$D$30,0,10*ROW('Sanitation Data'!D93)))</f>
        <v/>
      </c>
      <c r="CN99" s="367" t="str">
        <f ca="1">+IF(OFFSET('Sanitation Data'!$D$31,0,10*ROW('Sanitation Data'!D93))="","",OFFSET('Sanitation Data'!$D$31,0,10*ROW('Sanitation Data'!D93)))</f>
        <v/>
      </c>
      <c r="CO99" s="367" t="str">
        <f ca="1">+IF(OFFSET('Sanitation Data'!$D$32,0,10*ROW('Sanitation Data'!D93))="","",OFFSET('Sanitation Data'!$D$32,0,10*ROW('Sanitation Data'!D93)))</f>
        <v/>
      </c>
      <c r="CP99" s="367" t="str">
        <f ca="1">+IF(OFFSET('Sanitation Data'!$E$28,0,10*ROW('Sanitation Data'!E93))="","",OFFSET('Sanitation Data'!$E$28,0,10*ROW('Sanitation Data'!E93)))</f>
        <v/>
      </c>
      <c r="CQ99" s="367" t="str">
        <f ca="1">+IF(OFFSET('Sanitation Data'!$E$29,0,10*ROW('Sanitation Data'!E93))="","",OFFSET('Sanitation Data'!$E$29,0,10*ROW('Sanitation Data'!E93)))</f>
        <v/>
      </c>
      <c r="CR99" s="367" t="str">
        <f ca="1">+IF(OFFSET('Sanitation Data'!$E$30,0,10*ROW('Sanitation Data'!E93))="","",OFFSET('Sanitation Data'!$E$30,0,10*ROW('Sanitation Data'!E93)))</f>
        <v/>
      </c>
      <c r="CS99" s="367" t="str">
        <f ca="1">+IF(OFFSET('Sanitation Data'!$E$31,0,10*ROW('Sanitation Data'!E93))="","",OFFSET('Sanitation Data'!$E$31,0,10*ROW('Sanitation Data'!E93)))</f>
        <v/>
      </c>
      <c r="CT99" s="367" t="str">
        <f ca="1">+IF(OFFSET('Sanitation Data'!$E$32,0,10*ROW('Sanitation Data'!E93))="","",OFFSET('Sanitation Data'!$E$32,0,10*ROW('Sanitation Data'!E93)))</f>
        <v/>
      </c>
      <c r="CU99" s="367" t="str">
        <f ca="1">+IF(OFFSET('Sanitation Data'!$F$28,0,10*ROW('Sanitation Data'!F93))="","",OFFSET('Sanitation Data'!$F$28,0,10*ROW('Sanitation Data'!F93)))</f>
        <v/>
      </c>
      <c r="CV99" s="367" t="str">
        <f ca="1">+IF(OFFSET('Sanitation Data'!$F$29,0,10*ROW('Sanitation Data'!F93))="","",OFFSET('Sanitation Data'!$F$29,0,10*ROW('Sanitation Data'!F93)))</f>
        <v/>
      </c>
      <c r="CW99" s="367" t="str">
        <f ca="1">+IF(OFFSET('Sanitation Data'!$F$30,0,10*ROW('Sanitation Data'!F93))="","",OFFSET('Sanitation Data'!$F$30,0,10*ROW('Sanitation Data'!F93)))</f>
        <v/>
      </c>
      <c r="CX99" s="367" t="str">
        <f ca="1">+IF(OFFSET('Sanitation Data'!$F$31,0,10*ROW('Sanitation Data'!F93))="","",OFFSET('Sanitation Data'!$F$31,0,10*ROW('Sanitation Data'!F93)))</f>
        <v/>
      </c>
      <c r="CY99" s="367" t="str">
        <f ca="1">+IF(OFFSET('Sanitation Data'!$F$32,0,10*ROW('Sanitation Data'!F93))="","",OFFSET('Sanitation Data'!$F$32,0,10*ROW('Sanitation Data'!F93)))</f>
        <v/>
      </c>
      <c r="CZ99" s="367" t="str">
        <f ca="1">+IF(OFFSET('Sanitation Data'!$G$28,0,10*ROW('Sanitation Data'!G93))="","",OFFSET('Sanitation Data'!$G$28,0,10*ROW('Sanitation Data'!G93)))</f>
        <v/>
      </c>
      <c r="DA99" s="367" t="str">
        <f ca="1">+IF(OFFSET('Sanitation Data'!$G$29,0,10*ROW('Sanitation Data'!G93))="","",OFFSET('Sanitation Data'!$G$29,0,10*ROW('Sanitation Data'!G93)))</f>
        <v/>
      </c>
      <c r="DB99" s="367" t="str">
        <f ca="1">+IF(OFFSET('Sanitation Data'!$G$30,0,10*ROW('Sanitation Data'!G93))="","",OFFSET('Sanitation Data'!$G$30,0,10*ROW('Sanitation Data'!G93)))</f>
        <v/>
      </c>
      <c r="DC99" s="367" t="str">
        <f ca="1">+IF(OFFSET('Sanitation Data'!$G$31,0,10*ROW('Sanitation Data'!G93))="","",OFFSET('Sanitation Data'!$G$31,0,10*ROW('Sanitation Data'!G93)))</f>
        <v/>
      </c>
      <c r="DD99" s="367" t="str">
        <f ca="1">+IF(OFFSET('Sanitation Data'!$G$32,0,10*ROW('Sanitation Data'!G93))="","",OFFSET('Sanitation Data'!$G$32,0,10*ROW('Sanitation Data'!G93)))</f>
        <v/>
      </c>
      <c r="DE99" s="367" t="str">
        <f ca="1">+IF(OFFSET('Sanitation Data'!$H$28,0,10*ROW('Sanitation Data'!H93))="","",OFFSET('Sanitation Data'!$H$28,0,10*ROW('Sanitation Data'!H93)))</f>
        <v/>
      </c>
      <c r="DF99" s="367" t="str">
        <f ca="1">+IF(OFFSET('Sanitation Data'!$H$29,0,10*ROW('Sanitation Data'!H93))="","",OFFSET('Sanitation Data'!$H$29,0,10*ROW('Sanitation Data'!H93)))</f>
        <v/>
      </c>
      <c r="DG99" s="367" t="str">
        <f ca="1">+IF(OFFSET('Sanitation Data'!$H$30,0,10*ROW('Sanitation Data'!H93))="","",OFFSET('Sanitation Data'!$H$30,0,10*ROW('Sanitation Data'!H93)))</f>
        <v/>
      </c>
      <c r="DH99" s="367" t="str">
        <f ca="1">+IF(OFFSET('Sanitation Data'!$H$31,0,10*ROW('Sanitation Data'!H93))="","",OFFSET('Sanitation Data'!$H$31,0,10*ROW('Sanitation Data'!H93)))</f>
        <v/>
      </c>
      <c r="DI99" s="367" t="str">
        <f ca="1">+IF(OFFSET('Sanitation Data'!$H$32,0,10*ROW('Sanitation Data'!H93))="","",OFFSET('Sanitation Data'!$H$32,0,10*ROW('Sanitation Data'!H93)))</f>
        <v/>
      </c>
      <c r="DJ99" s="367" t="str">
        <f ca="1">+IF(OFFSET('Sanitation Data'!$I$28,0,10*ROW('Sanitation Data'!I93))="","",OFFSET('Sanitation Data'!$I$28,0,10*ROW('Sanitation Data'!I93)))</f>
        <v/>
      </c>
      <c r="DK99" s="367" t="str">
        <f ca="1">+IF(OFFSET('Sanitation Data'!$I$29,0,10*ROW('Sanitation Data'!I93))="","",OFFSET('Sanitation Data'!$I$29,0,10*ROW('Sanitation Data'!I93)))</f>
        <v/>
      </c>
      <c r="DL99" s="367" t="str">
        <f ca="1">+IF(OFFSET('Sanitation Data'!$I$30,0,10*ROW('Sanitation Data'!I93))="","",OFFSET('Sanitation Data'!$I$30,0,10*ROW('Sanitation Data'!I93)))</f>
        <v/>
      </c>
      <c r="DM99" s="367" t="str">
        <f ca="1">+IF(OFFSET('Sanitation Data'!$I$31,0,10*ROW('Sanitation Data'!I93))="","",OFFSET('Sanitation Data'!$I$31,0,10*ROW('Sanitation Data'!I93)))</f>
        <v/>
      </c>
      <c r="DN99" s="367" t="str">
        <f ca="1">+IF(OFFSET('Sanitation Data'!$I$32,0,10*ROW('Sanitation Data'!I93))="","",OFFSET('Sanitation Data'!$I$32,0,10*ROW('Sanitation Data'!I93)))</f>
        <v/>
      </c>
      <c r="DO99" s="367" t="str">
        <f ca="1">+IF(OFFSET('Hygiene Data'!$D$11,0,10*ROW('Hygiene Data'!D93))="","",OFFSET('Hygiene Data'!$D$11,0,10*ROW('Hygiene Data'!D93)))</f>
        <v/>
      </c>
      <c r="DP99" s="367" t="str">
        <f ca="1">+IF(OFFSET('Hygiene Data'!$D$12,0,10*ROW('Hygiene Data'!D93))="","",OFFSET('Hygiene Data'!$D$12,0,10*ROW('Hygiene Data'!D93)))</f>
        <v/>
      </c>
      <c r="DQ99" s="367" t="str">
        <f ca="1">+IF(OFFSET('Hygiene Data'!$D$13,0,10*ROW('Hygiene Data'!D93))="","",OFFSET('Hygiene Data'!$D$13,0,10*ROW('Hygiene Data'!D93)))</f>
        <v/>
      </c>
      <c r="DR99" s="367" t="str">
        <f ca="1">+IF(OFFSET('Hygiene Data'!$E$11,0,10*ROW('Hygiene Data'!E93))="","",OFFSET('Hygiene Data'!$E$11,0,10*ROW('Hygiene Data'!E93)))</f>
        <v/>
      </c>
      <c r="DS99" s="367" t="str">
        <f ca="1">+IF(OFFSET('Hygiene Data'!$E$12,0,10*ROW('Hygiene Data'!E93))="","",OFFSET('Hygiene Data'!$E$12,0,10*ROW('Hygiene Data'!E93)))</f>
        <v/>
      </c>
      <c r="DT99" s="367" t="str">
        <f ca="1">+IF(OFFSET('Hygiene Data'!$E$13,0,10*ROW('Hygiene Data'!E93))="","",OFFSET('Hygiene Data'!$E$13,0,10*ROW('Hygiene Data'!E93)))</f>
        <v/>
      </c>
      <c r="DU99" s="367" t="str">
        <f ca="1">+IF(OFFSET('Hygiene Data'!$F$11,0,10*ROW('Hygiene Data'!F93))="","",OFFSET('Hygiene Data'!$F$11,0,10*ROW('Hygiene Data'!F93)))</f>
        <v/>
      </c>
      <c r="DV99" s="367" t="str">
        <f ca="1">+IF(OFFSET('Hygiene Data'!$F$12,0,10*ROW('Hygiene Data'!F93))="","",OFFSET('Hygiene Data'!$F$12,0,10*ROW('Hygiene Data'!F93)))</f>
        <v/>
      </c>
      <c r="DW99" s="367" t="str">
        <f ca="1">+IF(OFFSET('Hygiene Data'!$F$13,0,10*ROW('Hygiene Data'!F93))="","",OFFSET('Hygiene Data'!$F$13,0,10*ROW('Hygiene Data'!F93)))</f>
        <v/>
      </c>
      <c r="DX99" s="367" t="str">
        <f ca="1">+IF(OFFSET('Hygiene Data'!$G$11,0,10*ROW('Hygiene Data'!G93))="","",OFFSET('Hygiene Data'!$G$11,0,10*ROW('Hygiene Data'!G93)))</f>
        <v/>
      </c>
      <c r="DY99" s="367" t="str">
        <f ca="1">+IF(OFFSET('Hygiene Data'!$G$12,0,10*ROW('Hygiene Data'!G93))="","",OFFSET('Hygiene Data'!$G$12,0,10*ROW('Hygiene Data'!G93)))</f>
        <v/>
      </c>
      <c r="DZ99" s="367" t="str">
        <f ca="1">+IF(OFFSET('Hygiene Data'!$G$13,0,10*ROW('Hygiene Data'!G93))="","",OFFSET('Hygiene Data'!$G$13,0,10*ROW('Hygiene Data'!G93)))</f>
        <v/>
      </c>
      <c r="EA99" s="367" t="str">
        <f ca="1">+IF(OFFSET('Hygiene Data'!$H$11,0,10*ROW('Hygiene Data'!H93))="","",OFFSET('Hygiene Data'!$H$11,0,10*ROW('Hygiene Data'!H93)))</f>
        <v/>
      </c>
      <c r="EB99" s="367" t="str">
        <f ca="1">+IF(OFFSET('Hygiene Data'!$H$12,0,10*ROW('Hygiene Data'!H93))="","",OFFSET('Hygiene Data'!$H$12,0,10*ROW('Hygiene Data'!H93)))</f>
        <v/>
      </c>
      <c r="EC99" s="367" t="str">
        <f ca="1">+IF(OFFSET('Hygiene Data'!$H$13,0,10*ROW('Hygiene Data'!H93))="","",OFFSET('Hygiene Data'!$H$13,0,10*ROW('Hygiene Data'!H93)))</f>
        <v/>
      </c>
      <c r="ED99" s="367" t="str">
        <f ca="1">+IF(OFFSET('Hygiene Data'!$I$11,0,10*ROW('Hygiene Data'!I93))="","",OFFSET('Hygiene Data'!$I$11,0,10*ROW('Hygiene Data'!I93)))</f>
        <v/>
      </c>
      <c r="EE99" s="367" t="str">
        <f ca="1">+IF(OFFSET('Hygiene Data'!$I$12,0,10*ROW('Hygiene Data'!I93))="","",OFFSET('Hygiene Data'!$I$12,0,10*ROW('Hygiene Data'!I93)))</f>
        <v/>
      </c>
      <c r="EF99" s="367" t="str">
        <f ca="1">+IF(OFFSET('Hygiene Data'!$I$13,0,10*ROW('Hygiene Data'!I93))="","",OFFSET('Hygiene Data'!$I$13,0,10*ROW('Hygiene Data'!I93)))</f>
        <v/>
      </c>
    </row>
    <row r="100" spans="1:136" x14ac:dyDescent="0.25">
      <c r="A100" s="476" t="str">
        <f ca="1">+IF(OFFSET('Water Data'!$B$2,0,10*ROW('Water Data'!E94))="","",OFFSET('Water Data'!$B$2,0,10*ROW('Water Data'!E94)))</f>
        <v/>
      </c>
      <c r="B100" s="476"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3" t="str">
        <f t="shared" ca="1" si="1"/>
        <v/>
      </c>
      <c r="D100" s="504"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4"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4"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4"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4"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4"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4"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4"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4"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4"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4"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4"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4"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4"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4"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4"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4"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4"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5"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5"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5"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5"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5"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5"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5"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5"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5"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5"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5"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5"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5"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5"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5"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5"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5"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5"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5"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5"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5"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5"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5"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5"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5"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5"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5"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5"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5"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5"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6"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2"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6"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6"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6"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6"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6"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6"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6"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6"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6"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6"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6"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6"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6"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6"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6"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6"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7" t="str">
        <f ca="1">+IF(OFFSET('Water Data'!$D$27,0,10*ROW('Water Data'!D94))="","",OFFSET('Water Data'!$D$27,0,10*ROW('Water Data'!D94)))</f>
        <v/>
      </c>
      <c r="BT100" s="367" t="str">
        <f ca="1">+IF(OFFSET('Water Data'!$D$28,0,10*ROW('Water Data'!D94))="","",OFFSET('Water Data'!$D$28,0,10*ROW('Water Data'!D94)))</f>
        <v/>
      </c>
      <c r="BU100" s="367" t="str">
        <f ca="1">+IF(OFFSET('Water Data'!$D$29,0,10*ROW('Water Data'!D94))="","",OFFSET('Water Data'!$D$29,0,10*ROW('Water Data'!D94)))</f>
        <v/>
      </c>
      <c r="BV100" s="367" t="str">
        <f ca="1">+IF(OFFSET('Water Data'!$E$27,0,10*ROW('Water Data'!E94))="","",OFFSET('Water Data'!$E$27,0,10*ROW('Water Data'!E94)))</f>
        <v/>
      </c>
      <c r="BW100" s="367" t="str">
        <f ca="1">+IF(OFFSET('Water Data'!$E$28,0,10*ROW('Water Data'!E94))="","",OFFSET('Water Data'!$E$28,0,10*ROW('Water Data'!E94)))</f>
        <v/>
      </c>
      <c r="BX100" s="367" t="str">
        <f ca="1">+IF(OFFSET('Water Data'!$E$29,0,10*ROW('Water Data'!E94))="","",OFFSET('Water Data'!$E$29,0,10*ROW('Water Data'!E94)))</f>
        <v/>
      </c>
      <c r="BY100" s="367" t="str">
        <f ca="1">+IF(OFFSET('Water Data'!$F$27,0,10*ROW('Water Data'!F94))="","",OFFSET('Water Data'!$F$27,0,10*ROW('Water Data'!F94)))</f>
        <v/>
      </c>
      <c r="BZ100" s="367" t="str">
        <f ca="1">+IF(OFFSET('Water Data'!$F$28,0,10*ROW('Water Data'!F94))="","",OFFSET('Water Data'!$F$28,0,10*ROW('Water Data'!F94)))</f>
        <v/>
      </c>
      <c r="CA100" s="367" t="str">
        <f ca="1">+IF(OFFSET('Water Data'!$F$29,0,10*ROW('Water Data'!F94))="","",OFFSET('Water Data'!$F$29,0,10*ROW('Water Data'!F94)))</f>
        <v/>
      </c>
      <c r="CB100" s="367" t="str">
        <f ca="1">+IF(OFFSET('Water Data'!$G$27,0,10*ROW('Water Data'!G94))="","",OFFSET('Water Data'!$G$27,0,10*ROW('Water Data'!G94)))</f>
        <v/>
      </c>
      <c r="CC100" s="367" t="str">
        <f ca="1">+IF(OFFSET('Water Data'!$G$28,0,10*ROW('Water Data'!G94))="","",OFFSET('Water Data'!$G$28,0,10*ROW('Water Data'!G94)))</f>
        <v/>
      </c>
      <c r="CD100" s="367" t="str">
        <f ca="1">+IF(OFFSET('Water Data'!$G$29,0,10*ROW('Water Data'!G94))="","",OFFSET('Water Data'!$G$29,0,10*ROW('Water Data'!G94)))</f>
        <v/>
      </c>
      <c r="CE100" s="367" t="str">
        <f ca="1">+IF(OFFSET('Water Data'!$H$27,0,10*ROW('Water Data'!H94))="","",OFFSET('Water Data'!$H$27,0,10*ROW('Water Data'!H94)))</f>
        <v/>
      </c>
      <c r="CF100" s="367" t="str">
        <f ca="1">+IF(OFFSET('Water Data'!$H$28,0,10*ROW('Water Data'!H94))="","",OFFSET('Water Data'!$H$28,0,10*ROW('Water Data'!H94)))</f>
        <v/>
      </c>
      <c r="CG100" s="367" t="str">
        <f ca="1">+IF(OFFSET('Water Data'!$H$29,0,10*ROW('Water Data'!H94))="","",OFFSET('Water Data'!$H$29,0,10*ROW('Water Data'!H94)))</f>
        <v/>
      </c>
      <c r="CH100" s="367" t="str">
        <f ca="1">+IF(OFFSET('Water Data'!$I$27,0,10*ROW('Water Data'!I94))="","",OFFSET('Water Data'!$I$27,0,10*ROW('Water Data'!I94)))</f>
        <v/>
      </c>
      <c r="CI100" s="367" t="str">
        <f ca="1">+IF(OFFSET('Water Data'!$I$28,0,10*ROW('Water Data'!I94))="","",OFFSET('Water Data'!$I$28,0,10*ROW('Water Data'!I94)))</f>
        <v/>
      </c>
      <c r="CJ100" s="367" t="str">
        <f ca="1">+IF(OFFSET('Water Data'!$I$29,0,10*ROW('Water Data'!I94))="","",OFFSET('Water Data'!$I$29,0,10*ROW('Water Data'!I94)))</f>
        <v/>
      </c>
      <c r="CK100" s="367" t="str">
        <f ca="1">+IF(OFFSET('Sanitation Data'!$D$28,0,10*ROW('Sanitation Data'!D94))="","",OFFSET('Sanitation Data'!$D$28,0,10*ROW('Sanitation Data'!D94)))</f>
        <v/>
      </c>
      <c r="CL100" s="367" t="str">
        <f ca="1">+IF(OFFSET('Sanitation Data'!$D$29,0,10*ROW('Sanitation Data'!D94))="","",OFFSET('Sanitation Data'!$D$29,0,10*ROW('Sanitation Data'!D94)))</f>
        <v/>
      </c>
      <c r="CM100" s="367" t="str">
        <f ca="1">+IF(OFFSET('Sanitation Data'!$D$30,0,10*ROW('Sanitation Data'!D94))="","",OFFSET('Sanitation Data'!$D$30,0,10*ROW('Sanitation Data'!D94)))</f>
        <v/>
      </c>
      <c r="CN100" s="367" t="str">
        <f ca="1">+IF(OFFSET('Sanitation Data'!$D$31,0,10*ROW('Sanitation Data'!D94))="","",OFFSET('Sanitation Data'!$D$31,0,10*ROW('Sanitation Data'!D94)))</f>
        <v/>
      </c>
      <c r="CO100" s="367" t="str">
        <f ca="1">+IF(OFFSET('Sanitation Data'!$D$32,0,10*ROW('Sanitation Data'!D94))="","",OFFSET('Sanitation Data'!$D$32,0,10*ROW('Sanitation Data'!D94)))</f>
        <v/>
      </c>
      <c r="CP100" s="367" t="str">
        <f ca="1">+IF(OFFSET('Sanitation Data'!$E$28,0,10*ROW('Sanitation Data'!E94))="","",OFFSET('Sanitation Data'!$E$28,0,10*ROW('Sanitation Data'!E94)))</f>
        <v/>
      </c>
      <c r="CQ100" s="367" t="str">
        <f ca="1">+IF(OFFSET('Sanitation Data'!$E$29,0,10*ROW('Sanitation Data'!E94))="","",OFFSET('Sanitation Data'!$E$29,0,10*ROW('Sanitation Data'!E94)))</f>
        <v/>
      </c>
      <c r="CR100" s="367" t="str">
        <f ca="1">+IF(OFFSET('Sanitation Data'!$E$30,0,10*ROW('Sanitation Data'!E94))="","",OFFSET('Sanitation Data'!$E$30,0,10*ROW('Sanitation Data'!E94)))</f>
        <v/>
      </c>
      <c r="CS100" s="367" t="str">
        <f ca="1">+IF(OFFSET('Sanitation Data'!$E$31,0,10*ROW('Sanitation Data'!E94))="","",OFFSET('Sanitation Data'!$E$31,0,10*ROW('Sanitation Data'!E94)))</f>
        <v/>
      </c>
      <c r="CT100" s="367" t="str">
        <f ca="1">+IF(OFFSET('Sanitation Data'!$E$32,0,10*ROW('Sanitation Data'!E94))="","",OFFSET('Sanitation Data'!$E$32,0,10*ROW('Sanitation Data'!E94)))</f>
        <v/>
      </c>
      <c r="CU100" s="367" t="str">
        <f ca="1">+IF(OFFSET('Sanitation Data'!$F$28,0,10*ROW('Sanitation Data'!F94))="","",OFFSET('Sanitation Data'!$F$28,0,10*ROW('Sanitation Data'!F94)))</f>
        <v/>
      </c>
      <c r="CV100" s="367" t="str">
        <f ca="1">+IF(OFFSET('Sanitation Data'!$F$29,0,10*ROW('Sanitation Data'!F94))="","",OFFSET('Sanitation Data'!$F$29,0,10*ROW('Sanitation Data'!F94)))</f>
        <v/>
      </c>
      <c r="CW100" s="367" t="str">
        <f ca="1">+IF(OFFSET('Sanitation Data'!$F$30,0,10*ROW('Sanitation Data'!F94))="","",OFFSET('Sanitation Data'!$F$30,0,10*ROW('Sanitation Data'!F94)))</f>
        <v/>
      </c>
      <c r="CX100" s="367" t="str">
        <f ca="1">+IF(OFFSET('Sanitation Data'!$F$31,0,10*ROW('Sanitation Data'!F94))="","",OFFSET('Sanitation Data'!$F$31,0,10*ROW('Sanitation Data'!F94)))</f>
        <v/>
      </c>
      <c r="CY100" s="367" t="str">
        <f ca="1">+IF(OFFSET('Sanitation Data'!$F$32,0,10*ROW('Sanitation Data'!F94))="","",OFFSET('Sanitation Data'!$F$32,0,10*ROW('Sanitation Data'!F94)))</f>
        <v/>
      </c>
      <c r="CZ100" s="367" t="str">
        <f ca="1">+IF(OFFSET('Sanitation Data'!$G$28,0,10*ROW('Sanitation Data'!G94))="","",OFFSET('Sanitation Data'!$G$28,0,10*ROW('Sanitation Data'!G94)))</f>
        <v/>
      </c>
      <c r="DA100" s="367" t="str">
        <f ca="1">+IF(OFFSET('Sanitation Data'!$G$29,0,10*ROW('Sanitation Data'!G94))="","",OFFSET('Sanitation Data'!$G$29,0,10*ROW('Sanitation Data'!G94)))</f>
        <v/>
      </c>
      <c r="DB100" s="367" t="str">
        <f ca="1">+IF(OFFSET('Sanitation Data'!$G$30,0,10*ROW('Sanitation Data'!G94))="","",OFFSET('Sanitation Data'!$G$30,0,10*ROW('Sanitation Data'!G94)))</f>
        <v/>
      </c>
      <c r="DC100" s="367" t="str">
        <f ca="1">+IF(OFFSET('Sanitation Data'!$G$31,0,10*ROW('Sanitation Data'!G94))="","",OFFSET('Sanitation Data'!$G$31,0,10*ROW('Sanitation Data'!G94)))</f>
        <v/>
      </c>
      <c r="DD100" s="367" t="str">
        <f ca="1">+IF(OFFSET('Sanitation Data'!$G$32,0,10*ROW('Sanitation Data'!G94))="","",OFFSET('Sanitation Data'!$G$32,0,10*ROW('Sanitation Data'!G94)))</f>
        <v/>
      </c>
      <c r="DE100" s="367" t="str">
        <f ca="1">+IF(OFFSET('Sanitation Data'!$H$28,0,10*ROW('Sanitation Data'!H94))="","",OFFSET('Sanitation Data'!$H$28,0,10*ROW('Sanitation Data'!H94)))</f>
        <v/>
      </c>
      <c r="DF100" s="367" t="str">
        <f ca="1">+IF(OFFSET('Sanitation Data'!$H$29,0,10*ROW('Sanitation Data'!H94))="","",OFFSET('Sanitation Data'!$H$29,0,10*ROW('Sanitation Data'!H94)))</f>
        <v/>
      </c>
      <c r="DG100" s="367" t="str">
        <f ca="1">+IF(OFFSET('Sanitation Data'!$H$30,0,10*ROW('Sanitation Data'!H94))="","",OFFSET('Sanitation Data'!$H$30,0,10*ROW('Sanitation Data'!H94)))</f>
        <v/>
      </c>
      <c r="DH100" s="367" t="str">
        <f ca="1">+IF(OFFSET('Sanitation Data'!$H$31,0,10*ROW('Sanitation Data'!H94))="","",OFFSET('Sanitation Data'!$H$31,0,10*ROW('Sanitation Data'!H94)))</f>
        <v/>
      </c>
      <c r="DI100" s="367" t="str">
        <f ca="1">+IF(OFFSET('Sanitation Data'!$H$32,0,10*ROW('Sanitation Data'!H94))="","",OFFSET('Sanitation Data'!$H$32,0,10*ROW('Sanitation Data'!H94)))</f>
        <v/>
      </c>
      <c r="DJ100" s="367" t="str">
        <f ca="1">+IF(OFFSET('Sanitation Data'!$I$28,0,10*ROW('Sanitation Data'!I94))="","",OFFSET('Sanitation Data'!$I$28,0,10*ROW('Sanitation Data'!I94)))</f>
        <v/>
      </c>
      <c r="DK100" s="367" t="str">
        <f ca="1">+IF(OFFSET('Sanitation Data'!$I$29,0,10*ROW('Sanitation Data'!I94))="","",OFFSET('Sanitation Data'!$I$29,0,10*ROW('Sanitation Data'!I94)))</f>
        <v/>
      </c>
      <c r="DL100" s="367" t="str">
        <f ca="1">+IF(OFFSET('Sanitation Data'!$I$30,0,10*ROW('Sanitation Data'!I94))="","",OFFSET('Sanitation Data'!$I$30,0,10*ROW('Sanitation Data'!I94)))</f>
        <v/>
      </c>
      <c r="DM100" s="367" t="str">
        <f ca="1">+IF(OFFSET('Sanitation Data'!$I$31,0,10*ROW('Sanitation Data'!I94))="","",OFFSET('Sanitation Data'!$I$31,0,10*ROW('Sanitation Data'!I94)))</f>
        <v/>
      </c>
      <c r="DN100" s="367" t="str">
        <f ca="1">+IF(OFFSET('Sanitation Data'!$I$32,0,10*ROW('Sanitation Data'!I94))="","",OFFSET('Sanitation Data'!$I$32,0,10*ROW('Sanitation Data'!I94)))</f>
        <v/>
      </c>
      <c r="DO100" s="367" t="str">
        <f ca="1">+IF(OFFSET('Hygiene Data'!$D$11,0,10*ROW('Hygiene Data'!D94))="","",OFFSET('Hygiene Data'!$D$11,0,10*ROW('Hygiene Data'!D94)))</f>
        <v/>
      </c>
      <c r="DP100" s="367" t="str">
        <f ca="1">+IF(OFFSET('Hygiene Data'!$D$12,0,10*ROW('Hygiene Data'!D94))="","",OFFSET('Hygiene Data'!$D$12,0,10*ROW('Hygiene Data'!D94)))</f>
        <v/>
      </c>
      <c r="DQ100" s="367" t="str">
        <f ca="1">+IF(OFFSET('Hygiene Data'!$D$13,0,10*ROW('Hygiene Data'!D94))="","",OFFSET('Hygiene Data'!$D$13,0,10*ROW('Hygiene Data'!D94)))</f>
        <v/>
      </c>
      <c r="DR100" s="367" t="str">
        <f ca="1">+IF(OFFSET('Hygiene Data'!$E$11,0,10*ROW('Hygiene Data'!E94))="","",OFFSET('Hygiene Data'!$E$11,0,10*ROW('Hygiene Data'!E94)))</f>
        <v/>
      </c>
      <c r="DS100" s="367" t="str">
        <f ca="1">+IF(OFFSET('Hygiene Data'!$E$12,0,10*ROW('Hygiene Data'!E94))="","",OFFSET('Hygiene Data'!$E$12,0,10*ROW('Hygiene Data'!E94)))</f>
        <v/>
      </c>
      <c r="DT100" s="367" t="str">
        <f ca="1">+IF(OFFSET('Hygiene Data'!$E$13,0,10*ROW('Hygiene Data'!E94))="","",OFFSET('Hygiene Data'!$E$13,0,10*ROW('Hygiene Data'!E94)))</f>
        <v/>
      </c>
      <c r="DU100" s="367" t="str">
        <f ca="1">+IF(OFFSET('Hygiene Data'!$F$11,0,10*ROW('Hygiene Data'!F94))="","",OFFSET('Hygiene Data'!$F$11,0,10*ROW('Hygiene Data'!F94)))</f>
        <v/>
      </c>
      <c r="DV100" s="367" t="str">
        <f ca="1">+IF(OFFSET('Hygiene Data'!$F$12,0,10*ROW('Hygiene Data'!F94))="","",OFFSET('Hygiene Data'!$F$12,0,10*ROW('Hygiene Data'!F94)))</f>
        <v/>
      </c>
      <c r="DW100" s="367" t="str">
        <f ca="1">+IF(OFFSET('Hygiene Data'!$F$13,0,10*ROW('Hygiene Data'!F94))="","",OFFSET('Hygiene Data'!$F$13,0,10*ROW('Hygiene Data'!F94)))</f>
        <v/>
      </c>
      <c r="DX100" s="367" t="str">
        <f ca="1">+IF(OFFSET('Hygiene Data'!$G$11,0,10*ROW('Hygiene Data'!G94))="","",OFFSET('Hygiene Data'!$G$11,0,10*ROW('Hygiene Data'!G94)))</f>
        <v/>
      </c>
      <c r="DY100" s="367" t="str">
        <f ca="1">+IF(OFFSET('Hygiene Data'!$G$12,0,10*ROW('Hygiene Data'!G94))="","",OFFSET('Hygiene Data'!$G$12,0,10*ROW('Hygiene Data'!G94)))</f>
        <v/>
      </c>
      <c r="DZ100" s="367" t="str">
        <f ca="1">+IF(OFFSET('Hygiene Data'!$G$13,0,10*ROW('Hygiene Data'!G94))="","",OFFSET('Hygiene Data'!$G$13,0,10*ROW('Hygiene Data'!G94)))</f>
        <v/>
      </c>
      <c r="EA100" s="367" t="str">
        <f ca="1">+IF(OFFSET('Hygiene Data'!$H$11,0,10*ROW('Hygiene Data'!H94))="","",OFFSET('Hygiene Data'!$H$11,0,10*ROW('Hygiene Data'!H94)))</f>
        <v/>
      </c>
      <c r="EB100" s="367" t="str">
        <f ca="1">+IF(OFFSET('Hygiene Data'!$H$12,0,10*ROW('Hygiene Data'!H94))="","",OFFSET('Hygiene Data'!$H$12,0,10*ROW('Hygiene Data'!H94)))</f>
        <v/>
      </c>
      <c r="EC100" s="367" t="str">
        <f ca="1">+IF(OFFSET('Hygiene Data'!$H$13,0,10*ROW('Hygiene Data'!H94))="","",OFFSET('Hygiene Data'!$H$13,0,10*ROW('Hygiene Data'!H94)))</f>
        <v/>
      </c>
      <c r="ED100" s="367" t="str">
        <f ca="1">+IF(OFFSET('Hygiene Data'!$I$11,0,10*ROW('Hygiene Data'!I94))="","",OFFSET('Hygiene Data'!$I$11,0,10*ROW('Hygiene Data'!I94)))</f>
        <v/>
      </c>
      <c r="EE100" s="367" t="str">
        <f ca="1">+IF(OFFSET('Hygiene Data'!$I$12,0,10*ROW('Hygiene Data'!I94))="","",OFFSET('Hygiene Data'!$I$12,0,10*ROW('Hygiene Data'!I94)))</f>
        <v/>
      </c>
      <c r="EF100" s="367" t="str">
        <f ca="1">+IF(OFFSET('Hygiene Data'!$I$13,0,10*ROW('Hygiene Data'!I94))="","",OFFSET('Hygiene Data'!$I$13,0,10*ROW('Hygiene Data'!I94)))</f>
        <v/>
      </c>
    </row>
    <row r="101" spans="1:136" x14ac:dyDescent="0.25">
      <c r="A101" s="476" t="str">
        <f ca="1">+IF(OFFSET('Water Data'!$B$2,0,10*ROW('Water Data'!E95))="","",OFFSET('Water Data'!$B$2,0,10*ROW('Water Data'!E95)))</f>
        <v/>
      </c>
      <c r="B101" s="476"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3" t="str">
        <f t="shared" ca="1" si="1"/>
        <v/>
      </c>
      <c r="D101" s="504"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4"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4"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4"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4"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4"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4"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4"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4"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4"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4"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4"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4"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4"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4"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4"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4"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4"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5"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5"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5"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5"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5"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5"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5"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5"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5"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5"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5"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5"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5"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5"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5"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5"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5"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5"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5"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5"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5"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5"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5"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5"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5"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5"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5"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5"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5"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5"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6"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2"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6"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6"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6"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6"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6"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6"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6"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6"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6"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6"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6"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6"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6"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6"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6"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6"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7" t="str">
        <f ca="1">+IF(OFFSET('Water Data'!$D$27,0,10*ROW('Water Data'!D95))="","",OFFSET('Water Data'!$D$27,0,10*ROW('Water Data'!D95)))</f>
        <v/>
      </c>
      <c r="BT101" s="367" t="str">
        <f ca="1">+IF(OFFSET('Water Data'!$D$28,0,10*ROW('Water Data'!D95))="","",OFFSET('Water Data'!$D$28,0,10*ROW('Water Data'!D95)))</f>
        <v/>
      </c>
      <c r="BU101" s="367" t="str">
        <f ca="1">+IF(OFFSET('Water Data'!$D$29,0,10*ROW('Water Data'!D95))="","",OFFSET('Water Data'!$D$29,0,10*ROW('Water Data'!D95)))</f>
        <v/>
      </c>
      <c r="BV101" s="367" t="str">
        <f ca="1">+IF(OFFSET('Water Data'!$E$27,0,10*ROW('Water Data'!E95))="","",OFFSET('Water Data'!$E$27,0,10*ROW('Water Data'!E95)))</f>
        <v/>
      </c>
      <c r="BW101" s="367" t="str">
        <f ca="1">+IF(OFFSET('Water Data'!$E$28,0,10*ROW('Water Data'!E95))="","",OFFSET('Water Data'!$E$28,0,10*ROW('Water Data'!E95)))</f>
        <v/>
      </c>
      <c r="BX101" s="367" t="str">
        <f ca="1">+IF(OFFSET('Water Data'!$E$29,0,10*ROW('Water Data'!E95))="","",OFFSET('Water Data'!$E$29,0,10*ROW('Water Data'!E95)))</f>
        <v/>
      </c>
      <c r="BY101" s="367" t="str">
        <f ca="1">+IF(OFFSET('Water Data'!$F$27,0,10*ROW('Water Data'!F95))="","",OFFSET('Water Data'!$F$27,0,10*ROW('Water Data'!F95)))</f>
        <v/>
      </c>
      <c r="BZ101" s="367" t="str">
        <f ca="1">+IF(OFFSET('Water Data'!$F$28,0,10*ROW('Water Data'!F95))="","",OFFSET('Water Data'!$F$28,0,10*ROW('Water Data'!F95)))</f>
        <v/>
      </c>
      <c r="CA101" s="367" t="str">
        <f ca="1">+IF(OFFSET('Water Data'!$F$29,0,10*ROW('Water Data'!F95))="","",OFFSET('Water Data'!$F$29,0,10*ROW('Water Data'!F95)))</f>
        <v/>
      </c>
      <c r="CB101" s="367" t="str">
        <f ca="1">+IF(OFFSET('Water Data'!$G$27,0,10*ROW('Water Data'!G95))="","",OFFSET('Water Data'!$G$27,0,10*ROW('Water Data'!G95)))</f>
        <v/>
      </c>
      <c r="CC101" s="367" t="str">
        <f ca="1">+IF(OFFSET('Water Data'!$G$28,0,10*ROW('Water Data'!G95))="","",OFFSET('Water Data'!$G$28,0,10*ROW('Water Data'!G95)))</f>
        <v/>
      </c>
      <c r="CD101" s="367" t="str">
        <f ca="1">+IF(OFFSET('Water Data'!$G$29,0,10*ROW('Water Data'!G95))="","",OFFSET('Water Data'!$G$29,0,10*ROW('Water Data'!G95)))</f>
        <v/>
      </c>
      <c r="CE101" s="367" t="str">
        <f ca="1">+IF(OFFSET('Water Data'!$H$27,0,10*ROW('Water Data'!H95))="","",OFFSET('Water Data'!$H$27,0,10*ROW('Water Data'!H95)))</f>
        <v/>
      </c>
      <c r="CF101" s="367" t="str">
        <f ca="1">+IF(OFFSET('Water Data'!$H$28,0,10*ROW('Water Data'!H95))="","",OFFSET('Water Data'!$H$28,0,10*ROW('Water Data'!H95)))</f>
        <v/>
      </c>
      <c r="CG101" s="367" t="str">
        <f ca="1">+IF(OFFSET('Water Data'!$H$29,0,10*ROW('Water Data'!H95))="","",OFFSET('Water Data'!$H$29,0,10*ROW('Water Data'!H95)))</f>
        <v/>
      </c>
      <c r="CH101" s="367" t="str">
        <f ca="1">+IF(OFFSET('Water Data'!$I$27,0,10*ROW('Water Data'!I95))="","",OFFSET('Water Data'!$I$27,0,10*ROW('Water Data'!I95)))</f>
        <v/>
      </c>
      <c r="CI101" s="367" t="str">
        <f ca="1">+IF(OFFSET('Water Data'!$I$28,0,10*ROW('Water Data'!I95))="","",OFFSET('Water Data'!$I$28,0,10*ROW('Water Data'!I95)))</f>
        <v/>
      </c>
      <c r="CJ101" s="367" t="str">
        <f ca="1">+IF(OFFSET('Water Data'!$I$29,0,10*ROW('Water Data'!I95))="","",OFFSET('Water Data'!$I$29,0,10*ROW('Water Data'!I95)))</f>
        <v/>
      </c>
      <c r="CK101" s="367" t="str">
        <f ca="1">+IF(OFFSET('Sanitation Data'!$D$28,0,10*ROW('Sanitation Data'!D95))="","",OFFSET('Sanitation Data'!$D$28,0,10*ROW('Sanitation Data'!D95)))</f>
        <v/>
      </c>
      <c r="CL101" s="367" t="str">
        <f ca="1">+IF(OFFSET('Sanitation Data'!$D$29,0,10*ROW('Sanitation Data'!D95))="","",OFFSET('Sanitation Data'!$D$29,0,10*ROW('Sanitation Data'!D95)))</f>
        <v/>
      </c>
      <c r="CM101" s="367" t="str">
        <f ca="1">+IF(OFFSET('Sanitation Data'!$D$30,0,10*ROW('Sanitation Data'!D95))="","",OFFSET('Sanitation Data'!$D$30,0,10*ROW('Sanitation Data'!D95)))</f>
        <v/>
      </c>
      <c r="CN101" s="367" t="str">
        <f ca="1">+IF(OFFSET('Sanitation Data'!$D$31,0,10*ROW('Sanitation Data'!D95))="","",OFFSET('Sanitation Data'!$D$31,0,10*ROW('Sanitation Data'!D95)))</f>
        <v/>
      </c>
      <c r="CO101" s="367" t="str">
        <f ca="1">+IF(OFFSET('Sanitation Data'!$D$32,0,10*ROW('Sanitation Data'!D95))="","",OFFSET('Sanitation Data'!$D$32,0,10*ROW('Sanitation Data'!D95)))</f>
        <v/>
      </c>
      <c r="CP101" s="367" t="str">
        <f ca="1">+IF(OFFSET('Sanitation Data'!$E$28,0,10*ROW('Sanitation Data'!E95))="","",OFFSET('Sanitation Data'!$E$28,0,10*ROW('Sanitation Data'!E95)))</f>
        <v/>
      </c>
      <c r="CQ101" s="367" t="str">
        <f ca="1">+IF(OFFSET('Sanitation Data'!$E$29,0,10*ROW('Sanitation Data'!E95))="","",OFFSET('Sanitation Data'!$E$29,0,10*ROW('Sanitation Data'!E95)))</f>
        <v/>
      </c>
      <c r="CR101" s="367" t="str">
        <f ca="1">+IF(OFFSET('Sanitation Data'!$E$30,0,10*ROW('Sanitation Data'!E95))="","",OFFSET('Sanitation Data'!$E$30,0,10*ROW('Sanitation Data'!E95)))</f>
        <v/>
      </c>
      <c r="CS101" s="367" t="str">
        <f ca="1">+IF(OFFSET('Sanitation Data'!$E$31,0,10*ROW('Sanitation Data'!E95))="","",OFFSET('Sanitation Data'!$E$31,0,10*ROW('Sanitation Data'!E95)))</f>
        <v/>
      </c>
      <c r="CT101" s="367" t="str">
        <f ca="1">+IF(OFFSET('Sanitation Data'!$E$32,0,10*ROW('Sanitation Data'!E95))="","",OFFSET('Sanitation Data'!$E$32,0,10*ROW('Sanitation Data'!E95)))</f>
        <v/>
      </c>
      <c r="CU101" s="367" t="str">
        <f ca="1">+IF(OFFSET('Sanitation Data'!$F$28,0,10*ROW('Sanitation Data'!F95))="","",OFFSET('Sanitation Data'!$F$28,0,10*ROW('Sanitation Data'!F95)))</f>
        <v/>
      </c>
      <c r="CV101" s="367" t="str">
        <f ca="1">+IF(OFFSET('Sanitation Data'!$F$29,0,10*ROW('Sanitation Data'!F95))="","",OFFSET('Sanitation Data'!$F$29,0,10*ROW('Sanitation Data'!F95)))</f>
        <v/>
      </c>
      <c r="CW101" s="367" t="str">
        <f ca="1">+IF(OFFSET('Sanitation Data'!$F$30,0,10*ROW('Sanitation Data'!F95))="","",OFFSET('Sanitation Data'!$F$30,0,10*ROW('Sanitation Data'!F95)))</f>
        <v/>
      </c>
      <c r="CX101" s="367" t="str">
        <f ca="1">+IF(OFFSET('Sanitation Data'!$F$31,0,10*ROW('Sanitation Data'!F95))="","",OFFSET('Sanitation Data'!$F$31,0,10*ROW('Sanitation Data'!F95)))</f>
        <v/>
      </c>
      <c r="CY101" s="367" t="str">
        <f ca="1">+IF(OFFSET('Sanitation Data'!$F$32,0,10*ROW('Sanitation Data'!F95))="","",OFFSET('Sanitation Data'!$F$32,0,10*ROW('Sanitation Data'!F95)))</f>
        <v/>
      </c>
      <c r="CZ101" s="367" t="str">
        <f ca="1">+IF(OFFSET('Sanitation Data'!$G$28,0,10*ROW('Sanitation Data'!G95))="","",OFFSET('Sanitation Data'!$G$28,0,10*ROW('Sanitation Data'!G95)))</f>
        <v/>
      </c>
      <c r="DA101" s="367" t="str">
        <f ca="1">+IF(OFFSET('Sanitation Data'!$G$29,0,10*ROW('Sanitation Data'!G95))="","",OFFSET('Sanitation Data'!$G$29,0,10*ROW('Sanitation Data'!G95)))</f>
        <v/>
      </c>
      <c r="DB101" s="367" t="str">
        <f ca="1">+IF(OFFSET('Sanitation Data'!$G$30,0,10*ROW('Sanitation Data'!G95))="","",OFFSET('Sanitation Data'!$G$30,0,10*ROW('Sanitation Data'!G95)))</f>
        <v/>
      </c>
      <c r="DC101" s="367" t="str">
        <f ca="1">+IF(OFFSET('Sanitation Data'!$G$31,0,10*ROW('Sanitation Data'!G95))="","",OFFSET('Sanitation Data'!$G$31,0,10*ROW('Sanitation Data'!G95)))</f>
        <v/>
      </c>
      <c r="DD101" s="367" t="str">
        <f ca="1">+IF(OFFSET('Sanitation Data'!$G$32,0,10*ROW('Sanitation Data'!G95))="","",OFFSET('Sanitation Data'!$G$32,0,10*ROW('Sanitation Data'!G95)))</f>
        <v/>
      </c>
      <c r="DE101" s="367" t="str">
        <f ca="1">+IF(OFFSET('Sanitation Data'!$H$28,0,10*ROW('Sanitation Data'!H95))="","",OFFSET('Sanitation Data'!$H$28,0,10*ROW('Sanitation Data'!H95)))</f>
        <v/>
      </c>
      <c r="DF101" s="367" t="str">
        <f ca="1">+IF(OFFSET('Sanitation Data'!$H$29,0,10*ROW('Sanitation Data'!H95))="","",OFFSET('Sanitation Data'!$H$29,0,10*ROW('Sanitation Data'!H95)))</f>
        <v/>
      </c>
      <c r="DG101" s="367" t="str">
        <f ca="1">+IF(OFFSET('Sanitation Data'!$H$30,0,10*ROW('Sanitation Data'!H95))="","",OFFSET('Sanitation Data'!$H$30,0,10*ROW('Sanitation Data'!H95)))</f>
        <v/>
      </c>
      <c r="DH101" s="367" t="str">
        <f ca="1">+IF(OFFSET('Sanitation Data'!$H$31,0,10*ROW('Sanitation Data'!H95))="","",OFFSET('Sanitation Data'!$H$31,0,10*ROW('Sanitation Data'!H95)))</f>
        <v/>
      </c>
      <c r="DI101" s="367" t="str">
        <f ca="1">+IF(OFFSET('Sanitation Data'!$H$32,0,10*ROW('Sanitation Data'!H95))="","",OFFSET('Sanitation Data'!$H$32,0,10*ROW('Sanitation Data'!H95)))</f>
        <v/>
      </c>
      <c r="DJ101" s="367" t="str">
        <f ca="1">+IF(OFFSET('Sanitation Data'!$I$28,0,10*ROW('Sanitation Data'!I95))="","",OFFSET('Sanitation Data'!$I$28,0,10*ROW('Sanitation Data'!I95)))</f>
        <v/>
      </c>
      <c r="DK101" s="367" t="str">
        <f ca="1">+IF(OFFSET('Sanitation Data'!$I$29,0,10*ROW('Sanitation Data'!I95))="","",OFFSET('Sanitation Data'!$I$29,0,10*ROW('Sanitation Data'!I95)))</f>
        <v/>
      </c>
      <c r="DL101" s="367" t="str">
        <f ca="1">+IF(OFFSET('Sanitation Data'!$I$30,0,10*ROW('Sanitation Data'!I95))="","",OFFSET('Sanitation Data'!$I$30,0,10*ROW('Sanitation Data'!I95)))</f>
        <v/>
      </c>
      <c r="DM101" s="367" t="str">
        <f ca="1">+IF(OFFSET('Sanitation Data'!$I$31,0,10*ROW('Sanitation Data'!I95))="","",OFFSET('Sanitation Data'!$I$31,0,10*ROW('Sanitation Data'!I95)))</f>
        <v/>
      </c>
      <c r="DN101" s="367" t="str">
        <f ca="1">+IF(OFFSET('Sanitation Data'!$I$32,0,10*ROW('Sanitation Data'!I95))="","",OFFSET('Sanitation Data'!$I$32,0,10*ROW('Sanitation Data'!I95)))</f>
        <v/>
      </c>
      <c r="DO101" s="367" t="str">
        <f ca="1">+IF(OFFSET('Hygiene Data'!$D$11,0,10*ROW('Hygiene Data'!D95))="","",OFFSET('Hygiene Data'!$D$11,0,10*ROW('Hygiene Data'!D95)))</f>
        <v/>
      </c>
      <c r="DP101" s="367" t="str">
        <f ca="1">+IF(OFFSET('Hygiene Data'!$D$12,0,10*ROW('Hygiene Data'!D95))="","",OFFSET('Hygiene Data'!$D$12,0,10*ROW('Hygiene Data'!D95)))</f>
        <v/>
      </c>
      <c r="DQ101" s="367" t="str">
        <f ca="1">+IF(OFFSET('Hygiene Data'!$D$13,0,10*ROW('Hygiene Data'!D95))="","",OFFSET('Hygiene Data'!$D$13,0,10*ROW('Hygiene Data'!D95)))</f>
        <v/>
      </c>
      <c r="DR101" s="367" t="str">
        <f ca="1">+IF(OFFSET('Hygiene Data'!$E$11,0,10*ROW('Hygiene Data'!E95))="","",OFFSET('Hygiene Data'!$E$11,0,10*ROW('Hygiene Data'!E95)))</f>
        <v/>
      </c>
      <c r="DS101" s="367" t="str">
        <f ca="1">+IF(OFFSET('Hygiene Data'!$E$12,0,10*ROW('Hygiene Data'!E95))="","",OFFSET('Hygiene Data'!$E$12,0,10*ROW('Hygiene Data'!E95)))</f>
        <v/>
      </c>
      <c r="DT101" s="367" t="str">
        <f ca="1">+IF(OFFSET('Hygiene Data'!$E$13,0,10*ROW('Hygiene Data'!E95))="","",OFFSET('Hygiene Data'!$E$13,0,10*ROW('Hygiene Data'!E95)))</f>
        <v/>
      </c>
      <c r="DU101" s="367" t="str">
        <f ca="1">+IF(OFFSET('Hygiene Data'!$F$11,0,10*ROW('Hygiene Data'!F95))="","",OFFSET('Hygiene Data'!$F$11,0,10*ROW('Hygiene Data'!F95)))</f>
        <v/>
      </c>
      <c r="DV101" s="367" t="str">
        <f ca="1">+IF(OFFSET('Hygiene Data'!$F$12,0,10*ROW('Hygiene Data'!F95))="","",OFFSET('Hygiene Data'!$F$12,0,10*ROW('Hygiene Data'!F95)))</f>
        <v/>
      </c>
      <c r="DW101" s="367" t="str">
        <f ca="1">+IF(OFFSET('Hygiene Data'!$F$13,0,10*ROW('Hygiene Data'!F95))="","",OFFSET('Hygiene Data'!$F$13,0,10*ROW('Hygiene Data'!F95)))</f>
        <v/>
      </c>
      <c r="DX101" s="367" t="str">
        <f ca="1">+IF(OFFSET('Hygiene Data'!$G$11,0,10*ROW('Hygiene Data'!G95))="","",OFFSET('Hygiene Data'!$G$11,0,10*ROW('Hygiene Data'!G95)))</f>
        <v/>
      </c>
      <c r="DY101" s="367" t="str">
        <f ca="1">+IF(OFFSET('Hygiene Data'!$G$12,0,10*ROW('Hygiene Data'!G95))="","",OFFSET('Hygiene Data'!$G$12,0,10*ROW('Hygiene Data'!G95)))</f>
        <v/>
      </c>
      <c r="DZ101" s="367" t="str">
        <f ca="1">+IF(OFFSET('Hygiene Data'!$G$13,0,10*ROW('Hygiene Data'!G95))="","",OFFSET('Hygiene Data'!$G$13,0,10*ROW('Hygiene Data'!G95)))</f>
        <v/>
      </c>
      <c r="EA101" s="367" t="str">
        <f ca="1">+IF(OFFSET('Hygiene Data'!$H$11,0,10*ROW('Hygiene Data'!H95))="","",OFFSET('Hygiene Data'!$H$11,0,10*ROW('Hygiene Data'!H95)))</f>
        <v/>
      </c>
      <c r="EB101" s="367" t="str">
        <f ca="1">+IF(OFFSET('Hygiene Data'!$H$12,0,10*ROW('Hygiene Data'!H95))="","",OFFSET('Hygiene Data'!$H$12,0,10*ROW('Hygiene Data'!H95)))</f>
        <v/>
      </c>
      <c r="EC101" s="367" t="str">
        <f ca="1">+IF(OFFSET('Hygiene Data'!$H$13,0,10*ROW('Hygiene Data'!H95))="","",OFFSET('Hygiene Data'!$H$13,0,10*ROW('Hygiene Data'!H95)))</f>
        <v/>
      </c>
      <c r="ED101" s="367" t="str">
        <f ca="1">+IF(OFFSET('Hygiene Data'!$I$11,0,10*ROW('Hygiene Data'!I95))="","",OFFSET('Hygiene Data'!$I$11,0,10*ROW('Hygiene Data'!I95)))</f>
        <v/>
      </c>
      <c r="EE101" s="367" t="str">
        <f ca="1">+IF(OFFSET('Hygiene Data'!$I$12,0,10*ROW('Hygiene Data'!I95))="","",OFFSET('Hygiene Data'!$I$12,0,10*ROW('Hygiene Data'!I95)))</f>
        <v/>
      </c>
      <c r="EF101" s="367" t="str">
        <f ca="1">+IF(OFFSET('Hygiene Data'!$I$13,0,10*ROW('Hygiene Data'!I95))="","",OFFSET('Hygiene Data'!$I$13,0,10*ROW('Hygiene Data'!I95)))</f>
        <v/>
      </c>
    </row>
    <row r="102" spans="1:136" x14ac:dyDescent="0.25">
      <c r="A102" s="476" t="str">
        <f ca="1">+IF(OFFSET('Water Data'!$B$2,0,10*ROW('Water Data'!E96))="","",OFFSET('Water Data'!$B$2,0,10*ROW('Water Data'!E96)))</f>
        <v/>
      </c>
      <c r="B102" s="476"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3" t="str">
        <f t="shared" ca="1" si="1"/>
        <v/>
      </c>
      <c r="D102" s="504"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4"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4"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4"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4"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4"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4"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4"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4"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4"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4"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4"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4"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4"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4"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4"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4"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4"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5"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5"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5"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5"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5"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5"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5"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5"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5"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5"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5"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5"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5"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5"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5"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5"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5"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5"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5"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5"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5"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5"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5"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5"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5"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5"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5"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5"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5"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5"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6"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2"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6"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6"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6"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6"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6"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6"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6"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6"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6"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6"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6"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6"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6"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6"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6"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6"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7" t="str">
        <f ca="1">+IF(OFFSET('Water Data'!$D$27,0,10*ROW('Water Data'!D96))="","",OFFSET('Water Data'!$D$27,0,10*ROW('Water Data'!D96)))</f>
        <v/>
      </c>
      <c r="BT102" s="367" t="str">
        <f ca="1">+IF(OFFSET('Water Data'!$D$28,0,10*ROW('Water Data'!D96))="","",OFFSET('Water Data'!$D$28,0,10*ROW('Water Data'!D96)))</f>
        <v/>
      </c>
      <c r="BU102" s="367" t="str">
        <f ca="1">+IF(OFFSET('Water Data'!$D$29,0,10*ROW('Water Data'!D96))="","",OFFSET('Water Data'!$D$29,0,10*ROW('Water Data'!D96)))</f>
        <v/>
      </c>
      <c r="BV102" s="367" t="str">
        <f ca="1">+IF(OFFSET('Water Data'!$E$27,0,10*ROW('Water Data'!E96))="","",OFFSET('Water Data'!$E$27,0,10*ROW('Water Data'!E96)))</f>
        <v/>
      </c>
      <c r="BW102" s="367" t="str">
        <f ca="1">+IF(OFFSET('Water Data'!$E$28,0,10*ROW('Water Data'!E96))="","",OFFSET('Water Data'!$E$28,0,10*ROW('Water Data'!E96)))</f>
        <v/>
      </c>
      <c r="BX102" s="367" t="str">
        <f ca="1">+IF(OFFSET('Water Data'!$E$29,0,10*ROW('Water Data'!E96))="","",OFFSET('Water Data'!$E$29,0,10*ROW('Water Data'!E96)))</f>
        <v/>
      </c>
      <c r="BY102" s="367" t="str">
        <f ca="1">+IF(OFFSET('Water Data'!$F$27,0,10*ROW('Water Data'!F96))="","",OFFSET('Water Data'!$F$27,0,10*ROW('Water Data'!F96)))</f>
        <v/>
      </c>
      <c r="BZ102" s="367" t="str">
        <f ca="1">+IF(OFFSET('Water Data'!$F$28,0,10*ROW('Water Data'!F96))="","",OFFSET('Water Data'!$F$28,0,10*ROW('Water Data'!F96)))</f>
        <v/>
      </c>
      <c r="CA102" s="367" t="str">
        <f ca="1">+IF(OFFSET('Water Data'!$F$29,0,10*ROW('Water Data'!F96))="","",OFFSET('Water Data'!$F$29,0,10*ROW('Water Data'!F96)))</f>
        <v/>
      </c>
      <c r="CB102" s="367" t="str">
        <f ca="1">+IF(OFFSET('Water Data'!$G$27,0,10*ROW('Water Data'!G96))="","",OFFSET('Water Data'!$G$27,0,10*ROW('Water Data'!G96)))</f>
        <v/>
      </c>
      <c r="CC102" s="367" t="str">
        <f ca="1">+IF(OFFSET('Water Data'!$G$28,0,10*ROW('Water Data'!G96))="","",OFFSET('Water Data'!$G$28,0,10*ROW('Water Data'!G96)))</f>
        <v/>
      </c>
      <c r="CD102" s="367" t="str">
        <f ca="1">+IF(OFFSET('Water Data'!$G$29,0,10*ROW('Water Data'!G96))="","",OFFSET('Water Data'!$G$29,0,10*ROW('Water Data'!G96)))</f>
        <v/>
      </c>
      <c r="CE102" s="367" t="str">
        <f ca="1">+IF(OFFSET('Water Data'!$H$27,0,10*ROW('Water Data'!H96))="","",OFFSET('Water Data'!$H$27,0,10*ROW('Water Data'!H96)))</f>
        <v/>
      </c>
      <c r="CF102" s="367" t="str">
        <f ca="1">+IF(OFFSET('Water Data'!$H$28,0,10*ROW('Water Data'!H96))="","",OFFSET('Water Data'!$H$28,0,10*ROW('Water Data'!H96)))</f>
        <v/>
      </c>
      <c r="CG102" s="367" t="str">
        <f ca="1">+IF(OFFSET('Water Data'!$H$29,0,10*ROW('Water Data'!H96))="","",OFFSET('Water Data'!$H$29,0,10*ROW('Water Data'!H96)))</f>
        <v/>
      </c>
      <c r="CH102" s="367" t="str">
        <f ca="1">+IF(OFFSET('Water Data'!$I$27,0,10*ROW('Water Data'!I96))="","",OFFSET('Water Data'!$I$27,0,10*ROW('Water Data'!I96)))</f>
        <v/>
      </c>
      <c r="CI102" s="367" t="str">
        <f ca="1">+IF(OFFSET('Water Data'!$I$28,0,10*ROW('Water Data'!I96))="","",OFFSET('Water Data'!$I$28,0,10*ROW('Water Data'!I96)))</f>
        <v/>
      </c>
      <c r="CJ102" s="367" t="str">
        <f ca="1">+IF(OFFSET('Water Data'!$I$29,0,10*ROW('Water Data'!I96))="","",OFFSET('Water Data'!$I$29,0,10*ROW('Water Data'!I96)))</f>
        <v/>
      </c>
      <c r="CK102" s="367" t="str">
        <f ca="1">+IF(OFFSET('Sanitation Data'!$D$28,0,10*ROW('Sanitation Data'!D96))="","",OFFSET('Sanitation Data'!$D$28,0,10*ROW('Sanitation Data'!D96)))</f>
        <v/>
      </c>
      <c r="CL102" s="367" t="str">
        <f ca="1">+IF(OFFSET('Sanitation Data'!$D$29,0,10*ROW('Sanitation Data'!D96))="","",OFFSET('Sanitation Data'!$D$29,0,10*ROW('Sanitation Data'!D96)))</f>
        <v/>
      </c>
      <c r="CM102" s="367" t="str">
        <f ca="1">+IF(OFFSET('Sanitation Data'!$D$30,0,10*ROW('Sanitation Data'!D96))="","",OFFSET('Sanitation Data'!$D$30,0,10*ROW('Sanitation Data'!D96)))</f>
        <v/>
      </c>
      <c r="CN102" s="367" t="str">
        <f ca="1">+IF(OFFSET('Sanitation Data'!$D$31,0,10*ROW('Sanitation Data'!D96))="","",OFFSET('Sanitation Data'!$D$31,0,10*ROW('Sanitation Data'!D96)))</f>
        <v/>
      </c>
      <c r="CO102" s="367" t="str">
        <f ca="1">+IF(OFFSET('Sanitation Data'!$D$32,0,10*ROW('Sanitation Data'!D96))="","",OFFSET('Sanitation Data'!$D$32,0,10*ROW('Sanitation Data'!D96)))</f>
        <v/>
      </c>
      <c r="CP102" s="367" t="str">
        <f ca="1">+IF(OFFSET('Sanitation Data'!$E$28,0,10*ROW('Sanitation Data'!E96))="","",OFFSET('Sanitation Data'!$E$28,0,10*ROW('Sanitation Data'!E96)))</f>
        <v/>
      </c>
      <c r="CQ102" s="367" t="str">
        <f ca="1">+IF(OFFSET('Sanitation Data'!$E$29,0,10*ROW('Sanitation Data'!E96))="","",OFFSET('Sanitation Data'!$E$29,0,10*ROW('Sanitation Data'!E96)))</f>
        <v/>
      </c>
      <c r="CR102" s="367" t="str">
        <f ca="1">+IF(OFFSET('Sanitation Data'!$E$30,0,10*ROW('Sanitation Data'!E96))="","",OFFSET('Sanitation Data'!$E$30,0,10*ROW('Sanitation Data'!E96)))</f>
        <v/>
      </c>
      <c r="CS102" s="367" t="str">
        <f ca="1">+IF(OFFSET('Sanitation Data'!$E$31,0,10*ROW('Sanitation Data'!E96))="","",OFFSET('Sanitation Data'!$E$31,0,10*ROW('Sanitation Data'!E96)))</f>
        <v/>
      </c>
      <c r="CT102" s="367" t="str">
        <f ca="1">+IF(OFFSET('Sanitation Data'!$E$32,0,10*ROW('Sanitation Data'!E96))="","",OFFSET('Sanitation Data'!$E$32,0,10*ROW('Sanitation Data'!E96)))</f>
        <v/>
      </c>
      <c r="CU102" s="367" t="str">
        <f ca="1">+IF(OFFSET('Sanitation Data'!$F$28,0,10*ROW('Sanitation Data'!F96))="","",OFFSET('Sanitation Data'!$F$28,0,10*ROW('Sanitation Data'!F96)))</f>
        <v/>
      </c>
      <c r="CV102" s="367" t="str">
        <f ca="1">+IF(OFFSET('Sanitation Data'!$F$29,0,10*ROW('Sanitation Data'!F96))="","",OFFSET('Sanitation Data'!$F$29,0,10*ROW('Sanitation Data'!F96)))</f>
        <v/>
      </c>
      <c r="CW102" s="367" t="str">
        <f ca="1">+IF(OFFSET('Sanitation Data'!$F$30,0,10*ROW('Sanitation Data'!F96))="","",OFFSET('Sanitation Data'!$F$30,0,10*ROW('Sanitation Data'!F96)))</f>
        <v/>
      </c>
      <c r="CX102" s="367" t="str">
        <f ca="1">+IF(OFFSET('Sanitation Data'!$F$31,0,10*ROW('Sanitation Data'!F96))="","",OFFSET('Sanitation Data'!$F$31,0,10*ROW('Sanitation Data'!F96)))</f>
        <v/>
      </c>
      <c r="CY102" s="367" t="str">
        <f ca="1">+IF(OFFSET('Sanitation Data'!$F$32,0,10*ROW('Sanitation Data'!F96))="","",OFFSET('Sanitation Data'!$F$32,0,10*ROW('Sanitation Data'!F96)))</f>
        <v/>
      </c>
      <c r="CZ102" s="367" t="str">
        <f ca="1">+IF(OFFSET('Sanitation Data'!$G$28,0,10*ROW('Sanitation Data'!G96))="","",OFFSET('Sanitation Data'!$G$28,0,10*ROW('Sanitation Data'!G96)))</f>
        <v/>
      </c>
      <c r="DA102" s="367" t="str">
        <f ca="1">+IF(OFFSET('Sanitation Data'!$G$29,0,10*ROW('Sanitation Data'!G96))="","",OFFSET('Sanitation Data'!$G$29,0,10*ROW('Sanitation Data'!G96)))</f>
        <v/>
      </c>
      <c r="DB102" s="367" t="str">
        <f ca="1">+IF(OFFSET('Sanitation Data'!$G$30,0,10*ROW('Sanitation Data'!G96))="","",OFFSET('Sanitation Data'!$G$30,0,10*ROW('Sanitation Data'!G96)))</f>
        <v/>
      </c>
      <c r="DC102" s="367" t="str">
        <f ca="1">+IF(OFFSET('Sanitation Data'!$G$31,0,10*ROW('Sanitation Data'!G96))="","",OFFSET('Sanitation Data'!$G$31,0,10*ROW('Sanitation Data'!G96)))</f>
        <v/>
      </c>
      <c r="DD102" s="367" t="str">
        <f ca="1">+IF(OFFSET('Sanitation Data'!$G$32,0,10*ROW('Sanitation Data'!G96))="","",OFFSET('Sanitation Data'!$G$32,0,10*ROW('Sanitation Data'!G96)))</f>
        <v/>
      </c>
      <c r="DE102" s="367" t="str">
        <f ca="1">+IF(OFFSET('Sanitation Data'!$H$28,0,10*ROW('Sanitation Data'!H96))="","",OFFSET('Sanitation Data'!$H$28,0,10*ROW('Sanitation Data'!H96)))</f>
        <v/>
      </c>
      <c r="DF102" s="367" t="str">
        <f ca="1">+IF(OFFSET('Sanitation Data'!$H$29,0,10*ROW('Sanitation Data'!H96))="","",OFFSET('Sanitation Data'!$H$29,0,10*ROW('Sanitation Data'!H96)))</f>
        <v/>
      </c>
      <c r="DG102" s="367" t="str">
        <f ca="1">+IF(OFFSET('Sanitation Data'!$H$30,0,10*ROW('Sanitation Data'!H96))="","",OFFSET('Sanitation Data'!$H$30,0,10*ROW('Sanitation Data'!H96)))</f>
        <v/>
      </c>
      <c r="DH102" s="367" t="str">
        <f ca="1">+IF(OFFSET('Sanitation Data'!$H$31,0,10*ROW('Sanitation Data'!H96))="","",OFFSET('Sanitation Data'!$H$31,0,10*ROW('Sanitation Data'!H96)))</f>
        <v/>
      </c>
      <c r="DI102" s="367" t="str">
        <f ca="1">+IF(OFFSET('Sanitation Data'!$H$32,0,10*ROW('Sanitation Data'!H96))="","",OFFSET('Sanitation Data'!$H$32,0,10*ROW('Sanitation Data'!H96)))</f>
        <v/>
      </c>
      <c r="DJ102" s="367" t="str">
        <f ca="1">+IF(OFFSET('Sanitation Data'!$I$28,0,10*ROW('Sanitation Data'!I96))="","",OFFSET('Sanitation Data'!$I$28,0,10*ROW('Sanitation Data'!I96)))</f>
        <v/>
      </c>
      <c r="DK102" s="367" t="str">
        <f ca="1">+IF(OFFSET('Sanitation Data'!$I$29,0,10*ROW('Sanitation Data'!I96))="","",OFFSET('Sanitation Data'!$I$29,0,10*ROW('Sanitation Data'!I96)))</f>
        <v/>
      </c>
      <c r="DL102" s="367" t="str">
        <f ca="1">+IF(OFFSET('Sanitation Data'!$I$30,0,10*ROW('Sanitation Data'!I96))="","",OFFSET('Sanitation Data'!$I$30,0,10*ROW('Sanitation Data'!I96)))</f>
        <v/>
      </c>
      <c r="DM102" s="367" t="str">
        <f ca="1">+IF(OFFSET('Sanitation Data'!$I$31,0,10*ROW('Sanitation Data'!I96))="","",OFFSET('Sanitation Data'!$I$31,0,10*ROW('Sanitation Data'!I96)))</f>
        <v/>
      </c>
      <c r="DN102" s="367" t="str">
        <f ca="1">+IF(OFFSET('Sanitation Data'!$I$32,0,10*ROW('Sanitation Data'!I96))="","",OFFSET('Sanitation Data'!$I$32,0,10*ROW('Sanitation Data'!I96)))</f>
        <v/>
      </c>
      <c r="DO102" s="367" t="str">
        <f ca="1">+IF(OFFSET('Hygiene Data'!$D$11,0,10*ROW('Hygiene Data'!D96))="","",OFFSET('Hygiene Data'!$D$11,0,10*ROW('Hygiene Data'!D96)))</f>
        <v/>
      </c>
      <c r="DP102" s="367" t="str">
        <f ca="1">+IF(OFFSET('Hygiene Data'!$D$12,0,10*ROW('Hygiene Data'!D96))="","",OFFSET('Hygiene Data'!$D$12,0,10*ROW('Hygiene Data'!D96)))</f>
        <v/>
      </c>
      <c r="DQ102" s="367" t="str">
        <f ca="1">+IF(OFFSET('Hygiene Data'!$D$13,0,10*ROW('Hygiene Data'!D96))="","",OFFSET('Hygiene Data'!$D$13,0,10*ROW('Hygiene Data'!D96)))</f>
        <v/>
      </c>
      <c r="DR102" s="367" t="str">
        <f ca="1">+IF(OFFSET('Hygiene Data'!$E$11,0,10*ROW('Hygiene Data'!E96))="","",OFFSET('Hygiene Data'!$E$11,0,10*ROW('Hygiene Data'!E96)))</f>
        <v/>
      </c>
      <c r="DS102" s="367" t="str">
        <f ca="1">+IF(OFFSET('Hygiene Data'!$E$12,0,10*ROW('Hygiene Data'!E96))="","",OFFSET('Hygiene Data'!$E$12,0,10*ROW('Hygiene Data'!E96)))</f>
        <v/>
      </c>
      <c r="DT102" s="367" t="str">
        <f ca="1">+IF(OFFSET('Hygiene Data'!$E$13,0,10*ROW('Hygiene Data'!E96))="","",OFFSET('Hygiene Data'!$E$13,0,10*ROW('Hygiene Data'!E96)))</f>
        <v/>
      </c>
      <c r="DU102" s="367" t="str">
        <f ca="1">+IF(OFFSET('Hygiene Data'!$F$11,0,10*ROW('Hygiene Data'!F96))="","",OFFSET('Hygiene Data'!$F$11,0,10*ROW('Hygiene Data'!F96)))</f>
        <v/>
      </c>
      <c r="DV102" s="367" t="str">
        <f ca="1">+IF(OFFSET('Hygiene Data'!$F$12,0,10*ROW('Hygiene Data'!F96))="","",OFFSET('Hygiene Data'!$F$12,0,10*ROW('Hygiene Data'!F96)))</f>
        <v/>
      </c>
      <c r="DW102" s="367" t="str">
        <f ca="1">+IF(OFFSET('Hygiene Data'!$F$13,0,10*ROW('Hygiene Data'!F96))="","",OFFSET('Hygiene Data'!$F$13,0,10*ROW('Hygiene Data'!F96)))</f>
        <v/>
      </c>
      <c r="DX102" s="367" t="str">
        <f ca="1">+IF(OFFSET('Hygiene Data'!$G$11,0,10*ROW('Hygiene Data'!G96))="","",OFFSET('Hygiene Data'!$G$11,0,10*ROW('Hygiene Data'!G96)))</f>
        <v/>
      </c>
      <c r="DY102" s="367" t="str">
        <f ca="1">+IF(OFFSET('Hygiene Data'!$G$12,0,10*ROW('Hygiene Data'!G96))="","",OFFSET('Hygiene Data'!$G$12,0,10*ROW('Hygiene Data'!G96)))</f>
        <v/>
      </c>
      <c r="DZ102" s="367" t="str">
        <f ca="1">+IF(OFFSET('Hygiene Data'!$G$13,0,10*ROW('Hygiene Data'!G96))="","",OFFSET('Hygiene Data'!$G$13,0,10*ROW('Hygiene Data'!G96)))</f>
        <v/>
      </c>
      <c r="EA102" s="367" t="str">
        <f ca="1">+IF(OFFSET('Hygiene Data'!$H$11,0,10*ROW('Hygiene Data'!H96))="","",OFFSET('Hygiene Data'!$H$11,0,10*ROW('Hygiene Data'!H96)))</f>
        <v/>
      </c>
      <c r="EB102" s="367" t="str">
        <f ca="1">+IF(OFFSET('Hygiene Data'!$H$12,0,10*ROW('Hygiene Data'!H96))="","",OFFSET('Hygiene Data'!$H$12,0,10*ROW('Hygiene Data'!H96)))</f>
        <v/>
      </c>
      <c r="EC102" s="367" t="str">
        <f ca="1">+IF(OFFSET('Hygiene Data'!$H$13,0,10*ROW('Hygiene Data'!H96))="","",OFFSET('Hygiene Data'!$H$13,0,10*ROW('Hygiene Data'!H96)))</f>
        <v/>
      </c>
      <c r="ED102" s="367" t="str">
        <f ca="1">+IF(OFFSET('Hygiene Data'!$I$11,0,10*ROW('Hygiene Data'!I96))="","",OFFSET('Hygiene Data'!$I$11,0,10*ROW('Hygiene Data'!I96)))</f>
        <v/>
      </c>
      <c r="EE102" s="367" t="str">
        <f ca="1">+IF(OFFSET('Hygiene Data'!$I$12,0,10*ROW('Hygiene Data'!I96))="","",OFFSET('Hygiene Data'!$I$12,0,10*ROW('Hygiene Data'!I96)))</f>
        <v/>
      </c>
      <c r="EF102" s="367" t="str">
        <f ca="1">+IF(OFFSET('Hygiene Data'!$I$13,0,10*ROW('Hygiene Data'!I96))="","",OFFSET('Hygiene Data'!$I$13,0,10*ROW('Hygiene Data'!I96)))</f>
        <v/>
      </c>
    </row>
    <row r="103" spans="1:136" x14ac:dyDescent="0.25">
      <c r="A103" s="476" t="str">
        <f ca="1">+IF(OFFSET('Water Data'!$B$2,0,10*ROW('Water Data'!E97))="","",OFFSET('Water Data'!$B$2,0,10*ROW('Water Data'!E97)))</f>
        <v/>
      </c>
      <c r="B103" s="476"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3" t="str">
        <f t="shared" ca="1" si="1"/>
        <v/>
      </c>
      <c r="D103" s="504"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4"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4"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4"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4"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4"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4"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4"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4"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4"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4"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4"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4"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4"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4"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4"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4"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4"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5"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5"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5"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5"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5"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5"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5"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5"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5"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5"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5"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5"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5"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5"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5"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5"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5"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5"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5"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5"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5"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5"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5"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5"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5"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5"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5"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5"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5"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5"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6"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2"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6"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6"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6"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6"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6"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6"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6"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6"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6"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6"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6"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6"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6"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6"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6"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6"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7" t="str">
        <f ca="1">+IF(OFFSET('Water Data'!$D$27,0,10*ROW('Water Data'!D97))="","",OFFSET('Water Data'!$D$27,0,10*ROW('Water Data'!D97)))</f>
        <v/>
      </c>
      <c r="BT103" s="367" t="str">
        <f ca="1">+IF(OFFSET('Water Data'!$D$28,0,10*ROW('Water Data'!D97))="","",OFFSET('Water Data'!$D$28,0,10*ROW('Water Data'!D97)))</f>
        <v/>
      </c>
      <c r="BU103" s="367" t="str">
        <f ca="1">+IF(OFFSET('Water Data'!$D$29,0,10*ROW('Water Data'!D97))="","",OFFSET('Water Data'!$D$29,0,10*ROW('Water Data'!D97)))</f>
        <v/>
      </c>
      <c r="BV103" s="367" t="str">
        <f ca="1">+IF(OFFSET('Water Data'!$E$27,0,10*ROW('Water Data'!E97))="","",OFFSET('Water Data'!$E$27,0,10*ROW('Water Data'!E97)))</f>
        <v/>
      </c>
      <c r="BW103" s="367" t="str">
        <f ca="1">+IF(OFFSET('Water Data'!$E$28,0,10*ROW('Water Data'!E97))="","",OFFSET('Water Data'!$E$28,0,10*ROW('Water Data'!E97)))</f>
        <v/>
      </c>
      <c r="BX103" s="367" t="str">
        <f ca="1">+IF(OFFSET('Water Data'!$E$29,0,10*ROW('Water Data'!E97))="","",OFFSET('Water Data'!$E$29,0,10*ROW('Water Data'!E97)))</f>
        <v/>
      </c>
      <c r="BY103" s="367" t="str">
        <f ca="1">+IF(OFFSET('Water Data'!$F$27,0,10*ROW('Water Data'!F97))="","",OFFSET('Water Data'!$F$27,0,10*ROW('Water Data'!F97)))</f>
        <v/>
      </c>
      <c r="BZ103" s="367" t="str">
        <f ca="1">+IF(OFFSET('Water Data'!$F$28,0,10*ROW('Water Data'!F97))="","",OFFSET('Water Data'!$F$28,0,10*ROW('Water Data'!F97)))</f>
        <v/>
      </c>
      <c r="CA103" s="367" t="str">
        <f ca="1">+IF(OFFSET('Water Data'!$F$29,0,10*ROW('Water Data'!F97))="","",OFFSET('Water Data'!$F$29,0,10*ROW('Water Data'!F97)))</f>
        <v/>
      </c>
      <c r="CB103" s="367" t="str">
        <f ca="1">+IF(OFFSET('Water Data'!$G$27,0,10*ROW('Water Data'!G97))="","",OFFSET('Water Data'!$G$27,0,10*ROW('Water Data'!G97)))</f>
        <v/>
      </c>
      <c r="CC103" s="367" t="str">
        <f ca="1">+IF(OFFSET('Water Data'!$G$28,0,10*ROW('Water Data'!G97))="","",OFFSET('Water Data'!$G$28,0,10*ROW('Water Data'!G97)))</f>
        <v/>
      </c>
      <c r="CD103" s="367" t="str">
        <f ca="1">+IF(OFFSET('Water Data'!$G$29,0,10*ROW('Water Data'!G97))="","",OFFSET('Water Data'!$G$29,0,10*ROW('Water Data'!G97)))</f>
        <v/>
      </c>
      <c r="CE103" s="367" t="str">
        <f ca="1">+IF(OFFSET('Water Data'!$H$27,0,10*ROW('Water Data'!H97))="","",OFFSET('Water Data'!$H$27,0,10*ROW('Water Data'!H97)))</f>
        <v/>
      </c>
      <c r="CF103" s="367" t="str">
        <f ca="1">+IF(OFFSET('Water Data'!$H$28,0,10*ROW('Water Data'!H97))="","",OFFSET('Water Data'!$H$28,0,10*ROW('Water Data'!H97)))</f>
        <v/>
      </c>
      <c r="CG103" s="367" t="str">
        <f ca="1">+IF(OFFSET('Water Data'!$H$29,0,10*ROW('Water Data'!H97))="","",OFFSET('Water Data'!$H$29,0,10*ROW('Water Data'!H97)))</f>
        <v/>
      </c>
      <c r="CH103" s="367" t="str">
        <f ca="1">+IF(OFFSET('Water Data'!$I$27,0,10*ROW('Water Data'!I97))="","",OFFSET('Water Data'!$I$27,0,10*ROW('Water Data'!I97)))</f>
        <v/>
      </c>
      <c r="CI103" s="367" t="str">
        <f ca="1">+IF(OFFSET('Water Data'!$I$28,0,10*ROW('Water Data'!I97))="","",OFFSET('Water Data'!$I$28,0,10*ROW('Water Data'!I97)))</f>
        <v/>
      </c>
      <c r="CJ103" s="367" t="str">
        <f ca="1">+IF(OFFSET('Water Data'!$I$29,0,10*ROW('Water Data'!I97))="","",OFFSET('Water Data'!$I$29,0,10*ROW('Water Data'!I97)))</f>
        <v/>
      </c>
      <c r="CK103" s="367" t="str">
        <f ca="1">+IF(OFFSET('Sanitation Data'!$D$28,0,10*ROW('Sanitation Data'!D97))="","",OFFSET('Sanitation Data'!$D$28,0,10*ROW('Sanitation Data'!D97)))</f>
        <v/>
      </c>
      <c r="CL103" s="367" t="str">
        <f ca="1">+IF(OFFSET('Sanitation Data'!$D$29,0,10*ROW('Sanitation Data'!D97))="","",OFFSET('Sanitation Data'!$D$29,0,10*ROW('Sanitation Data'!D97)))</f>
        <v/>
      </c>
      <c r="CM103" s="367" t="str">
        <f ca="1">+IF(OFFSET('Sanitation Data'!$D$30,0,10*ROW('Sanitation Data'!D97))="","",OFFSET('Sanitation Data'!$D$30,0,10*ROW('Sanitation Data'!D97)))</f>
        <v/>
      </c>
      <c r="CN103" s="367" t="str">
        <f ca="1">+IF(OFFSET('Sanitation Data'!$D$31,0,10*ROW('Sanitation Data'!D97))="","",OFFSET('Sanitation Data'!$D$31,0,10*ROW('Sanitation Data'!D97)))</f>
        <v/>
      </c>
      <c r="CO103" s="367" t="str">
        <f ca="1">+IF(OFFSET('Sanitation Data'!$D$32,0,10*ROW('Sanitation Data'!D97))="","",OFFSET('Sanitation Data'!$D$32,0,10*ROW('Sanitation Data'!D97)))</f>
        <v/>
      </c>
      <c r="CP103" s="367" t="str">
        <f ca="1">+IF(OFFSET('Sanitation Data'!$E$28,0,10*ROW('Sanitation Data'!E97))="","",OFFSET('Sanitation Data'!$E$28,0,10*ROW('Sanitation Data'!E97)))</f>
        <v/>
      </c>
      <c r="CQ103" s="367" t="str">
        <f ca="1">+IF(OFFSET('Sanitation Data'!$E$29,0,10*ROW('Sanitation Data'!E97))="","",OFFSET('Sanitation Data'!$E$29,0,10*ROW('Sanitation Data'!E97)))</f>
        <v/>
      </c>
      <c r="CR103" s="367" t="str">
        <f ca="1">+IF(OFFSET('Sanitation Data'!$E$30,0,10*ROW('Sanitation Data'!E97))="","",OFFSET('Sanitation Data'!$E$30,0,10*ROW('Sanitation Data'!E97)))</f>
        <v/>
      </c>
      <c r="CS103" s="367" t="str">
        <f ca="1">+IF(OFFSET('Sanitation Data'!$E$31,0,10*ROW('Sanitation Data'!E97))="","",OFFSET('Sanitation Data'!$E$31,0,10*ROW('Sanitation Data'!E97)))</f>
        <v/>
      </c>
      <c r="CT103" s="367" t="str">
        <f ca="1">+IF(OFFSET('Sanitation Data'!$E$32,0,10*ROW('Sanitation Data'!E97))="","",OFFSET('Sanitation Data'!$E$32,0,10*ROW('Sanitation Data'!E97)))</f>
        <v/>
      </c>
      <c r="CU103" s="367" t="str">
        <f ca="1">+IF(OFFSET('Sanitation Data'!$F$28,0,10*ROW('Sanitation Data'!F97))="","",OFFSET('Sanitation Data'!$F$28,0,10*ROW('Sanitation Data'!F97)))</f>
        <v/>
      </c>
      <c r="CV103" s="367" t="str">
        <f ca="1">+IF(OFFSET('Sanitation Data'!$F$29,0,10*ROW('Sanitation Data'!F97))="","",OFFSET('Sanitation Data'!$F$29,0,10*ROW('Sanitation Data'!F97)))</f>
        <v/>
      </c>
      <c r="CW103" s="367" t="str">
        <f ca="1">+IF(OFFSET('Sanitation Data'!$F$30,0,10*ROW('Sanitation Data'!F97))="","",OFFSET('Sanitation Data'!$F$30,0,10*ROW('Sanitation Data'!F97)))</f>
        <v/>
      </c>
      <c r="CX103" s="367" t="str">
        <f ca="1">+IF(OFFSET('Sanitation Data'!$F$31,0,10*ROW('Sanitation Data'!F97))="","",OFFSET('Sanitation Data'!$F$31,0,10*ROW('Sanitation Data'!F97)))</f>
        <v/>
      </c>
      <c r="CY103" s="367" t="str">
        <f ca="1">+IF(OFFSET('Sanitation Data'!$F$32,0,10*ROW('Sanitation Data'!F97))="","",OFFSET('Sanitation Data'!$F$32,0,10*ROW('Sanitation Data'!F97)))</f>
        <v/>
      </c>
      <c r="CZ103" s="367" t="str">
        <f ca="1">+IF(OFFSET('Sanitation Data'!$G$28,0,10*ROW('Sanitation Data'!G97))="","",OFFSET('Sanitation Data'!$G$28,0,10*ROW('Sanitation Data'!G97)))</f>
        <v/>
      </c>
      <c r="DA103" s="367" t="str">
        <f ca="1">+IF(OFFSET('Sanitation Data'!$G$29,0,10*ROW('Sanitation Data'!G97))="","",OFFSET('Sanitation Data'!$G$29,0,10*ROW('Sanitation Data'!G97)))</f>
        <v/>
      </c>
      <c r="DB103" s="367" t="str">
        <f ca="1">+IF(OFFSET('Sanitation Data'!$G$30,0,10*ROW('Sanitation Data'!G97))="","",OFFSET('Sanitation Data'!$G$30,0,10*ROW('Sanitation Data'!G97)))</f>
        <v/>
      </c>
      <c r="DC103" s="367" t="str">
        <f ca="1">+IF(OFFSET('Sanitation Data'!$G$31,0,10*ROW('Sanitation Data'!G97))="","",OFFSET('Sanitation Data'!$G$31,0,10*ROW('Sanitation Data'!G97)))</f>
        <v/>
      </c>
      <c r="DD103" s="367" t="str">
        <f ca="1">+IF(OFFSET('Sanitation Data'!$G$32,0,10*ROW('Sanitation Data'!G97))="","",OFFSET('Sanitation Data'!$G$32,0,10*ROW('Sanitation Data'!G97)))</f>
        <v/>
      </c>
      <c r="DE103" s="367" t="str">
        <f ca="1">+IF(OFFSET('Sanitation Data'!$H$28,0,10*ROW('Sanitation Data'!H97))="","",OFFSET('Sanitation Data'!$H$28,0,10*ROW('Sanitation Data'!H97)))</f>
        <v/>
      </c>
      <c r="DF103" s="367" t="str">
        <f ca="1">+IF(OFFSET('Sanitation Data'!$H$29,0,10*ROW('Sanitation Data'!H97))="","",OFFSET('Sanitation Data'!$H$29,0,10*ROW('Sanitation Data'!H97)))</f>
        <v/>
      </c>
      <c r="DG103" s="367" t="str">
        <f ca="1">+IF(OFFSET('Sanitation Data'!$H$30,0,10*ROW('Sanitation Data'!H97))="","",OFFSET('Sanitation Data'!$H$30,0,10*ROW('Sanitation Data'!H97)))</f>
        <v/>
      </c>
      <c r="DH103" s="367" t="str">
        <f ca="1">+IF(OFFSET('Sanitation Data'!$H$31,0,10*ROW('Sanitation Data'!H97))="","",OFFSET('Sanitation Data'!$H$31,0,10*ROW('Sanitation Data'!H97)))</f>
        <v/>
      </c>
      <c r="DI103" s="367" t="str">
        <f ca="1">+IF(OFFSET('Sanitation Data'!$H$32,0,10*ROW('Sanitation Data'!H97))="","",OFFSET('Sanitation Data'!$H$32,0,10*ROW('Sanitation Data'!H97)))</f>
        <v/>
      </c>
      <c r="DJ103" s="367" t="str">
        <f ca="1">+IF(OFFSET('Sanitation Data'!$I$28,0,10*ROW('Sanitation Data'!I97))="","",OFFSET('Sanitation Data'!$I$28,0,10*ROW('Sanitation Data'!I97)))</f>
        <v/>
      </c>
      <c r="DK103" s="367" t="str">
        <f ca="1">+IF(OFFSET('Sanitation Data'!$I$29,0,10*ROW('Sanitation Data'!I97))="","",OFFSET('Sanitation Data'!$I$29,0,10*ROW('Sanitation Data'!I97)))</f>
        <v/>
      </c>
      <c r="DL103" s="367" t="str">
        <f ca="1">+IF(OFFSET('Sanitation Data'!$I$30,0,10*ROW('Sanitation Data'!I97))="","",OFFSET('Sanitation Data'!$I$30,0,10*ROW('Sanitation Data'!I97)))</f>
        <v/>
      </c>
      <c r="DM103" s="367" t="str">
        <f ca="1">+IF(OFFSET('Sanitation Data'!$I$31,0,10*ROW('Sanitation Data'!I97))="","",OFFSET('Sanitation Data'!$I$31,0,10*ROW('Sanitation Data'!I97)))</f>
        <v/>
      </c>
      <c r="DN103" s="367" t="str">
        <f ca="1">+IF(OFFSET('Sanitation Data'!$I$32,0,10*ROW('Sanitation Data'!I97))="","",OFFSET('Sanitation Data'!$I$32,0,10*ROW('Sanitation Data'!I97)))</f>
        <v/>
      </c>
      <c r="DO103" s="367" t="str">
        <f ca="1">+IF(OFFSET('Hygiene Data'!$D$11,0,10*ROW('Hygiene Data'!D97))="","",OFFSET('Hygiene Data'!$D$11,0,10*ROW('Hygiene Data'!D97)))</f>
        <v/>
      </c>
      <c r="DP103" s="367" t="str">
        <f ca="1">+IF(OFFSET('Hygiene Data'!$D$12,0,10*ROW('Hygiene Data'!D97))="","",OFFSET('Hygiene Data'!$D$12,0,10*ROW('Hygiene Data'!D97)))</f>
        <v/>
      </c>
      <c r="DQ103" s="367" t="str">
        <f ca="1">+IF(OFFSET('Hygiene Data'!$D$13,0,10*ROW('Hygiene Data'!D97))="","",OFFSET('Hygiene Data'!$D$13,0,10*ROW('Hygiene Data'!D97)))</f>
        <v/>
      </c>
      <c r="DR103" s="367" t="str">
        <f ca="1">+IF(OFFSET('Hygiene Data'!$E$11,0,10*ROW('Hygiene Data'!E97))="","",OFFSET('Hygiene Data'!$E$11,0,10*ROW('Hygiene Data'!E97)))</f>
        <v/>
      </c>
      <c r="DS103" s="367" t="str">
        <f ca="1">+IF(OFFSET('Hygiene Data'!$E$12,0,10*ROW('Hygiene Data'!E97))="","",OFFSET('Hygiene Data'!$E$12,0,10*ROW('Hygiene Data'!E97)))</f>
        <v/>
      </c>
      <c r="DT103" s="367" t="str">
        <f ca="1">+IF(OFFSET('Hygiene Data'!$E$13,0,10*ROW('Hygiene Data'!E97))="","",OFFSET('Hygiene Data'!$E$13,0,10*ROW('Hygiene Data'!E97)))</f>
        <v/>
      </c>
      <c r="DU103" s="367" t="str">
        <f ca="1">+IF(OFFSET('Hygiene Data'!$F$11,0,10*ROW('Hygiene Data'!F97))="","",OFFSET('Hygiene Data'!$F$11,0,10*ROW('Hygiene Data'!F97)))</f>
        <v/>
      </c>
      <c r="DV103" s="367" t="str">
        <f ca="1">+IF(OFFSET('Hygiene Data'!$F$12,0,10*ROW('Hygiene Data'!F97))="","",OFFSET('Hygiene Data'!$F$12,0,10*ROW('Hygiene Data'!F97)))</f>
        <v/>
      </c>
      <c r="DW103" s="367" t="str">
        <f ca="1">+IF(OFFSET('Hygiene Data'!$F$13,0,10*ROW('Hygiene Data'!F97))="","",OFFSET('Hygiene Data'!$F$13,0,10*ROW('Hygiene Data'!F97)))</f>
        <v/>
      </c>
      <c r="DX103" s="367" t="str">
        <f ca="1">+IF(OFFSET('Hygiene Data'!$G$11,0,10*ROW('Hygiene Data'!G97))="","",OFFSET('Hygiene Data'!$G$11,0,10*ROW('Hygiene Data'!G97)))</f>
        <v/>
      </c>
      <c r="DY103" s="367" t="str">
        <f ca="1">+IF(OFFSET('Hygiene Data'!$G$12,0,10*ROW('Hygiene Data'!G97))="","",OFFSET('Hygiene Data'!$G$12,0,10*ROW('Hygiene Data'!G97)))</f>
        <v/>
      </c>
      <c r="DZ103" s="367" t="str">
        <f ca="1">+IF(OFFSET('Hygiene Data'!$G$13,0,10*ROW('Hygiene Data'!G97))="","",OFFSET('Hygiene Data'!$G$13,0,10*ROW('Hygiene Data'!G97)))</f>
        <v/>
      </c>
      <c r="EA103" s="367" t="str">
        <f ca="1">+IF(OFFSET('Hygiene Data'!$H$11,0,10*ROW('Hygiene Data'!H97))="","",OFFSET('Hygiene Data'!$H$11,0,10*ROW('Hygiene Data'!H97)))</f>
        <v/>
      </c>
      <c r="EB103" s="367" t="str">
        <f ca="1">+IF(OFFSET('Hygiene Data'!$H$12,0,10*ROW('Hygiene Data'!H97))="","",OFFSET('Hygiene Data'!$H$12,0,10*ROW('Hygiene Data'!H97)))</f>
        <v/>
      </c>
      <c r="EC103" s="367" t="str">
        <f ca="1">+IF(OFFSET('Hygiene Data'!$H$13,0,10*ROW('Hygiene Data'!H97))="","",OFFSET('Hygiene Data'!$H$13,0,10*ROW('Hygiene Data'!H97)))</f>
        <v/>
      </c>
      <c r="ED103" s="367" t="str">
        <f ca="1">+IF(OFFSET('Hygiene Data'!$I$11,0,10*ROW('Hygiene Data'!I97))="","",OFFSET('Hygiene Data'!$I$11,0,10*ROW('Hygiene Data'!I97)))</f>
        <v/>
      </c>
      <c r="EE103" s="367" t="str">
        <f ca="1">+IF(OFFSET('Hygiene Data'!$I$12,0,10*ROW('Hygiene Data'!I97))="","",OFFSET('Hygiene Data'!$I$12,0,10*ROW('Hygiene Data'!I97)))</f>
        <v/>
      </c>
      <c r="EF103" s="367" t="str">
        <f ca="1">+IF(OFFSET('Hygiene Data'!$I$13,0,10*ROW('Hygiene Data'!I97))="","",OFFSET('Hygiene Data'!$I$13,0,10*ROW('Hygiene Data'!I97)))</f>
        <v/>
      </c>
    </row>
    <row r="104" spans="1:136" x14ac:dyDescent="0.25">
      <c r="A104" s="476" t="str">
        <f ca="1">+IF(OFFSET('Water Data'!$B$2,0,10*ROW('Water Data'!E98))="","",OFFSET('Water Data'!$B$2,0,10*ROW('Water Data'!E98)))</f>
        <v/>
      </c>
      <c r="B104" s="476"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3" t="str">
        <f t="shared" ca="1" si="1"/>
        <v/>
      </c>
      <c r="D104" s="504"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4"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4"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4"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4"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4"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4"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4"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4"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4"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4"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4"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4"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4"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4"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4"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4"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4"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5"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5"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5"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5"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5"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5"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5"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5"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5"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5"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5"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5"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5"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5"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5"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5"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5"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5"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5"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5"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5"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5"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5"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5"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5"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5"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5"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5"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5"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5"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6"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2"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6"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6"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6"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6"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6"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6"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6"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6"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6"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6"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6"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6"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6"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6"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6"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6"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7" t="str">
        <f ca="1">+IF(OFFSET('Water Data'!$D$27,0,10*ROW('Water Data'!D98))="","",OFFSET('Water Data'!$D$27,0,10*ROW('Water Data'!D98)))</f>
        <v/>
      </c>
      <c r="BT104" s="367" t="str">
        <f ca="1">+IF(OFFSET('Water Data'!$D$28,0,10*ROW('Water Data'!D98))="","",OFFSET('Water Data'!$D$28,0,10*ROW('Water Data'!D98)))</f>
        <v/>
      </c>
      <c r="BU104" s="367" t="str">
        <f ca="1">+IF(OFFSET('Water Data'!$D$29,0,10*ROW('Water Data'!D98))="","",OFFSET('Water Data'!$D$29,0,10*ROW('Water Data'!D98)))</f>
        <v/>
      </c>
      <c r="BV104" s="367" t="str">
        <f ca="1">+IF(OFFSET('Water Data'!$E$27,0,10*ROW('Water Data'!E98))="","",OFFSET('Water Data'!$E$27,0,10*ROW('Water Data'!E98)))</f>
        <v/>
      </c>
      <c r="BW104" s="367" t="str">
        <f ca="1">+IF(OFFSET('Water Data'!$E$28,0,10*ROW('Water Data'!E98))="","",OFFSET('Water Data'!$E$28,0,10*ROW('Water Data'!E98)))</f>
        <v/>
      </c>
      <c r="BX104" s="367" t="str">
        <f ca="1">+IF(OFFSET('Water Data'!$E$29,0,10*ROW('Water Data'!E98))="","",OFFSET('Water Data'!$E$29,0,10*ROW('Water Data'!E98)))</f>
        <v/>
      </c>
      <c r="BY104" s="367" t="str">
        <f ca="1">+IF(OFFSET('Water Data'!$F$27,0,10*ROW('Water Data'!F98))="","",OFFSET('Water Data'!$F$27,0,10*ROW('Water Data'!F98)))</f>
        <v/>
      </c>
      <c r="BZ104" s="367" t="str">
        <f ca="1">+IF(OFFSET('Water Data'!$F$28,0,10*ROW('Water Data'!F98))="","",OFFSET('Water Data'!$F$28,0,10*ROW('Water Data'!F98)))</f>
        <v/>
      </c>
      <c r="CA104" s="367" t="str">
        <f ca="1">+IF(OFFSET('Water Data'!$F$29,0,10*ROW('Water Data'!F98))="","",OFFSET('Water Data'!$F$29,0,10*ROW('Water Data'!F98)))</f>
        <v/>
      </c>
      <c r="CB104" s="367" t="str">
        <f ca="1">+IF(OFFSET('Water Data'!$G$27,0,10*ROW('Water Data'!G98))="","",OFFSET('Water Data'!$G$27,0,10*ROW('Water Data'!G98)))</f>
        <v/>
      </c>
      <c r="CC104" s="367" t="str">
        <f ca="1">+IF(OFFSET('Water Data'!$G$28,0,10*ROW('Water Data'!G98))="","",OFFSET('Water Data'!$G$28,0,10*ROW('Water Data'!G98)))</f>
        <v/>
      </c>
      <c r="CD104" s="367" t="str">
        <f ca="1">+IF(OFFSET('Water Data'!$G$29,0,10*ROW('Water Data'!G98))="","",OFFSET('Water Data'!$G$29,0,10*ROW('Water Data'!G98)))</f>
        <v/>
      </c>
      <c r="CE104" s="367" t="str">
        <f ca="1">+IF(OFFSET('Water Data'!$H$27,0,10*ROW('Water Data'!H98))="","",OFFSET('Water Data'!$H$27,0,10*ROW('Water Data'!H98)))</f>
        <v/>
      </c>
      <c r="CF104" s="367" t="str">
        <f ca="1">+IF(OFFSET('Water Data'!$H$28,0,10*ROW('Water Data'!H98))="","",OFFSET('Water Data'!$H$28,0,10*ROW('Water Data'!H98)))</f>
        <v/>
      </c>
      <c r="CG104" s="367" t="str">
        <f ca="1">+IF(OFFSET('Water Data'!$H$29,0,10*ROW('Water Data'!H98))="","",OFFSET('Water Data'!$H$29,0,10*ROW('Water Data'!H98)))</f>
        <v/>
      </c>
      <c r="CH104" s="367" t="str">
        <f ca="1">+IF(OFFSET('Water Data'!$I$27,0,10*ROW('Water Data'!I98))="","",OFFSET('Water Data'!$I$27,0,10*ROW('Water Data'!I98)))</f>
        <v/>
      </c>
      <c r="CI104" s="367" t="str">
        <f ca="1">+IF(OFFSET('Water Data'!$I$28,0,10*ROW('Water Data'!I98))="","",OFFSET('Water Data'!$I$28,0,10*ROW('Water Data'!I98)))</f>
        <v/>
      </c>
      <c r="CJ104" s="367" t="str">
        <f ca="1">+IF(OFFSET('Water Data'!$I$29,0,10*ROW('Water Data'!I98))="","",OFFSET('Water Data'!$I$29,0,10*ROW('Water Data'!I98)))</f>
        <v/>
      </c>
      <c r="CK104" s="367" t="str">
        <f ca="1">+IF(OFFSET('Sanitation Data'!$D$28,0,10*ROW('Sanitation Data'!D98))="","",OFFSET('Sanitation Data'!$D$28,0,10*ROW('Sanitation Data'!D98)))</f>
        <v/>
      </c>
      <c r="CL104" s="367" t="str">
        <f ca="1">+IF(OFFSET('Sanitation Data'!$D$29,0,10*ROW('Sanitation Data'!D98))="","",OFFSET('Sanitation Data'!$D$29,0,10*ROW('Sanitation Data'!D98)))</f>
        <v/>
      </c>
      <c r="CM104" s="367" t="str">
        <f ca="1">+IF(OFFSET('Sanitation Data'!$D$30,0,10*ROW('Sanitation Data'!D98))="","",OFFSET('Sanitation Data'!$D$30,0,10*ROW('Sanitation Data'!D98)))</f>
        <v/>
      </c>
      <c r="CN104" s="367" t="str">
        <f ca="1">+IF(OFFSET('Sanitation Data'!$D$31,0,10*ROW('Sanitation Data'!D98))="","",OFFSET('Sanitation Data'!$D$31,0,10*ROW('Sanitation Data'!D98)))</f>
        <v/>
      </c>
      <c r="CO104" s="367" t="str">
        <f ca="1">+IF(OFFSET('Sanitation Data'!$D$32,0,10*ROW('Sanitation Data'!D98))="","",OFFSET('Sanitation Data'!$D$32,0,10*ROW('Sanitation Data'!D98)))</f>
        <v/>
      </c>
      <c r="CP104" s="367" t="str">
        <f ca="1">+IF(OFFSET('Sanitation Data'!$E$28,0,10*ROW('Sanitation Data'!E98))="","",OFFSET('Sanitation Data'!$E$28,0,10*ROW('Sanitation Data'!E98)))</f>
        <v/>
      </c>
      <c r="CQ104" s="367" t="str">
        <f ca="1">+IF(OFFSET('Sanitation Data'!$E$29,0,10*ROW('Sanitation Data'!E98))="","",OFFSET('Sanitation Data'!$E$29,0,10*ROW('Sanitation Data'!E98)))</f>
        <v/>
      </c>
      <c r="CR104" s="367" t="str">
        <f ca="1">+IF(OFFSET('Sanitation Data'!$E$30,0,10*ROW('Sanitation Data'!E98))="","",OFFSET('Sanitation Data'!$E$30,0,10*ROW('Sanitation Data'!E98)))</f>
        <v/>
      </c>
      <c r="CS104" s="367" t="str">
        <f ca="1">+IF(OFFSET('Sanitation Data'!$E$31,0,10*ROW('Sanitation Data'!E98))="","",OFFSET('Sanitation Data'!$E$31,0,10*ROW('Sanitation Data'!E98)))</f>
        <v/>
      </c>
      <c r="CT104" s="367" t="str">
        <f ca="1">+IF(OFFSET('Sanitation Data'!$E$32,0,10*ROW('Sanitation Data'!E98))="","",OFFSET('Sanitation Data'!$E$32,0,10*ROW('Sanitation Data'!E98)))</f>
        <v/>
      </c>
      <c r="CU104" s="367" t="str">
        <f ca="1">+IF(OFFSET('Sanitation Data'!$F$28,0,10*ROW('Sanitation Data'!F98))="","",OFFSET('Sanitation Data'!$F$28,0,10*ROW('Sanitation Data'!F98)))</f>
        <v/>
      </c>
      <c r="CV104" s="367" t="str">
        <f ca="1">+IF(OFFSET('Sanitation Data'!$F$29,0,10*ROW('Sanitation Data'!F98))="","",OFFSET('Sanitation Data'!$F$29,0,10*ROW('Sanitation Data'!F98)))</f>
        <v/>
      </c>
      <c r="CW104" s="367" t="str">
        <f ca="1">+IF(OFFSET('Sanitation Data'!$F$30,0,10*ROW('Sanitation Data'!F98))="","",OFFSET('Sanitation Data'!$F$30,0,10*ROW('Sanitation Data'!F98)))</f>
        <v/>
      </c>
      <c r="CX104" s="367" t="str">
        <f ca="1">+IF(OFFSET('Sanitation Data'!$F$31,0,10*ROW('Sanitation Data'!F98))="","",OFFSET('Sanitation Data'!$F$31,0,10*ROW('Sanitation Data'!F98)))</f>
        <v/>
      </c>
      <c r="CY104" s="367" t="str">
        <f ca="1">+IF(OFFSET('Sanitation Data'!$F$32,0,10*ROW('Sanitation Data'!F98))="","",OFFSET('Sanitation Data'!$F$32,0,10*ROW('Sanitation Data'!F98)))</f>
        <v/>
      </c>
      <c r="CZ104" s="367" t="str">
        <f ca="1">+IF(OFFSET('Sanitation Data'!$G$28,0,10*ROW('Sanitation Data'!G98))="","",OFFSET('Sanitation Data'!$G$28,0,10*ROW('Sanitation Data'!G98)))</f>
        <v/>
      </c>
      <c r="DA104" s="367" t="str">
        <f ca="1">+IF(OFFSET('Sanitation Data'!$G$29,0,10*ROW('Sanitation Data'!G98))="","",OFFSET('Sanitation Data'!$G$29,0,10*ROW('Sanitation Data'!G98)))</f>
        <v/>
      </c>
      <c r="DB104" s="367" t="str">
        <f ca="1">+IF(OFFSET('Sanitation Data'!$G$30,0,10*ROW('Sanitation Data'!G98))="","",OFFSET('Sanitation Data'!$G$30,0,10*ROW('Sanitation Data'!G98)))</f>
        <v/>
      </c>
      <c r="DC104" s="367" t="str">
        <f ca="1">+IF(OFFSET('Sanitation Data'!$G$31,0,10*ROW('Sanitation Data'!G98))="","",OFFSET('Sanitation Data'!$G$31,0,10*ROW('Sanitation Data'!G98)))</f>
        <v/>
      </c>
      <c r="DD104" s="367" t="str">
        <f ca="1">+IF(OFFSET('Sanitation Data'!$G$32,0,10*ROW('Sanitation Data'!G98))="","",OFFSET('Sanitation Data'!$G$32,0,10*ROW('Sanitation Data'!G98)))</f>
        <v/>
      </c>
      <c r="DE104" s="367" t="str">
        <f ca="1">+IF(OFFSET('Sanitation Data'!$H$28,0,10*ROW('Sanitation Data'!H98))="","",OFFSET('Sanitation Data'!$H$28,0,10*ROW('Sanitation Data'!H98)))</f>
        <v/>
      </c>
      <c r="DF104" s="367" t="str">
        <f ca="1">+IF(OFFSET('Sanitation Data'!$H$29,0,10*ROW('Sanitation Data'!H98))="","",OFFSET('Sanitation Data'!$H$29,0,10*ROW('Sanitation Data'!H98)))</f>
        <v/>
      </c>
      <c r="DG104" s="367" t="str">
        <f ca="1">+IF(OFFSET('Sanitation Data'!$H$30,0,10*ROW('Sanitation Data'!H98))="","",OFFSET('Sanitation Data'!$H$30,0,10*ROW('Sanitation Data'!H98)))</f>
        <v/>
      </c>
      <c r="DH104" s="367" t="str">
        <f ca="1">+IF(OFFSET('Sanitation Data'!$H$31,0,10*ROW('Sanitation Data'!H98))="","",OFFSET('Sanitation Data'!$H$31,0,10*ROW('Sanitation Data'!H98)))</f>
        <v/>
      </c>
      <c r="DI104" s="367" t="str">
        <f ca="1">+IF(OFFSET('Sanitation Data'!$H$32,0,10*ROW('Sanitation Data'!H98))="","",OFFSET('Sanitation Data'!$H$32,0,10*ROW('Sanitation Data'!H98)))</f>
        <v/>
      </c>
      <c r="DJ104" s="367" t="str">
        <f ca="1">+IF(OFFSET('Sanitation Data'!$I$28,0,10*ROW('Sanitation Data'!I98))="","",OFFSET('Sanitation Data'!$I$28,0,10*ROW('Sanitation Data'!I98)))</f>
        <v/>
      </c>
      <c r="DK104" s="367" t="str">
        <f ca="1">+IF(OFFSET('Sanitation Data'!$I$29,0,10*ROW('Sanitation Data'!I98))="","",OFFSET('Sanitation Data'!$I$29,0,10*ROW('Sanitation Data'!I98)))</f>
        <v/>
      </c>
      <c r="DL104" s="367" t="str">
        <f ca="1">+IF(OFFSET('Sanitation Data'!$I$30,0,10*ROW('Sanitation Data'!I98))="","",OFFSET('Sanitation Data'!$I$30,0,10*ROW('Sanitation Data'!I98)))</f>
        <v/>
      </c>
      <c r="DM104" s="367" t="str">
        <f ca="1">+IF(OFFSET('Sanitation Data'!$I$31,0,10*ROW('Sanitation Data'!I98))="","",OFFSET('Sanitation Data'!$I$31,0,10*ROW('Sanitation Data'!I98)))</f>
        <v/>
      </c>
      <c r="DN104" s="367" t="str">
        <f ca="1">+IF(OFFSET('Sanitation Data'!$I$32,0,10*ROW('Sanitation Data'!I98))="","",OFFSET('Sanitation Data'!$I$32,0,10*ROW('Sanitation Data'!I98)))</f>
        <v/>
      </c>
      <c r="DO104" s="367" t="str">
        <f ca="1">+IF(OFFSET('Hygiene Data'!$D$11,0,10*ROW('Hygiene Data'!D98))="","",OFFSET('Hygiene Data'!$D$11,0,10*ROW('Hygiene Data'!D98)))</f>
        <v/>
      </c>
      <c r="DP104" s="367" t="str">
        <f ca="1">+IF(OFFSET('Hygiene Data'!$D$12,0,10*ROW('Hygiene Data'!D98))="","",OFFSET('Hygiene Data'!$D$12,0,10*ROW('Hygiene Data'!D98)))</f>
        <v/>
      </c>
      <c r="DQ104" s="367" t="str">
        <f ca="1">+IF(OFFSET('Hygiene Data'!$D$13,0,10*ROW('Hygiene Data'!D98))="","",OFFSET('Hygiene Data'!$D$13,0,10*ROW('Hygiene Data'!D98)))</f>
        <v/>
      </c>
      <c r="DR104" s="367" t="str">
        <f ca="1">+IF(OFFSET('Hygiene Data'!$E$11,0,10*ROW('Hygiene Data'!E98))="","",OFFSET('Hygiene Data'!$E$11,0,10*ROW('Hygiene Data'!E98)))</f>
        <v/>
      </c>
      <c r="DS104" s="367" t="str">
        <f ca="1">+IF(OFFSET('Hygiene Data'!$E$12,0,10*ROW('Hygiene Data'!E98))="","",OFFSET('Hygiene Data'!$E$12,0,10*ROW('Hygiene Data'!E98)))</f>
        <v/>
      </c>
      <c r="DT104" s="367" t="str">
        <f ca="1">+IF(OFFSET('Hygiene Data'!$E$13,0,10*ROW('Hygiene Data'!E98))="","",OFFSET('Hygiene Data'!$E$13,0,10*ROW('Hygiene Data'!E98)))</f>
        <v/>
      </c>
      <c r="DU104" s="367" t="str">
        <f ca="1">+IF(OFFSET('Hygiene Data'!$F$11,0,10*ROW('Hygiene Data'!F98))="","",OFFSET('Hygiene Data'!$F$11,0,10*ROW('Hygiene Data'!F98)))</f>
        <v/>
      </c>
      <c r="DV104" s="367" t="str">
        <f ca="1">+IF(OFFSET('Hygiene Data'!$F$12,0,10*ROW('Hygiene Data'!F98))="","",OFFSET('Hygiene Data'!$F$12,0,10*ROW('Hygiene Data'!F98)))</f>
        <v/>
      </c>
      <c r="DW104" s="367" t="str">
        <f ca="1">+IF(OFFSET('Hygiene Data'!$F$13,0,10*ROW('Hygiene Data'!F98))="","",OFFSET('Hygiene Data'!$F$13,0,10*ROW('Hygiene Data'!F98)))</f>
        <v/>
      </c>
      <c r="DX104" s="367" t="str">
        <f ca="1">+IF(OFFSET('Hygiene Data'!$G$11,0,10*ROW('Hygiene Data'!G98))="","",OFFSET('Hygiene Data'!$G$11,0,10*ROW('Hygiene Data'!G98)))</f>
        <v/>
      </c>
      <c r="DY104" s="367" t="str">
        <f ca="1">+IF(OFFSET('Hygiene Data'!$G$12,0,10*ROW('Hygiene Data'!G98))="","",OFFSET('Hygiene Data'!$G$12,0,10*ROW('Hygiene Data'!G98)))</f>
        <v/>
      </c>
      <c r="DZ104" s="367" t="str">
        <f ca="1">+IF(OFFSET('Hygiene Data'!$G$13,0,10*ROW('Hygiene Data'!G98))="","",OFFSET('Hygiene Data'!$G$13,0,10*ROW('Hygiene Data'!G98)))</f>
        <v/>
      </c>
      <c r="EA104" s="367" t="str">
        <f ca="1">+IF(OFFSET('Hygiene Data'!$H$11,0,10*ROW('Hygiene Data'!H98))="","",OFFSET('Hygiene Data'!$H$11,0,10*ROW('Hygiene Data'!H98)))</f>
        <v/>
      </c>
      <c r="EB104" s="367" t="str">
        <f ca="1">+IF(OFFSET('Hygiene Data'!$H$12,0,10*ROW('Hygiene Data'!H98))="","",OFFSET('Hygiene Data'!$H$12,0,10*ROW('Hygiene Data'!H98)))</f>
        <v/>
      </c>
      <c r="EC104" s="367" t="str">
        <f ca="1">+IF(OFFSET('Hygiene Data'!$H$13,0,10*ROW('Hygiene Data'!H98))="","",OFFSET('Hygiene Data'!$H$13,0,10*ROW('Hygiene Data'!H98)))</f>
        <v/>
      </c>
      <c r="ED104" s="367" t="str">
        <f ca="1">+IF(OFFSET('Hygiene Data'!$I$11,0,10*ROW('Hygiene Data'!I98))="","",OFFSET('Hygiene Data'!$I$11,0,10*ROW('Hygiene Data'!I98)))</f>
        <v/>
      </c>
      <c r="EE104" s="367" t="str">
        <f ca="1">+IF(OFFSET('Hygiene Data'!$I$12,0,10*ROW('Hygiene Data'!I98))="","",OFFSET('Hygiene Data'!$I$12,0,10*ROW('Hygiene Data'!I98)))</f>
        <v/>
      </c>
      <c r="EF104" s="367" t="str">
        <f ca="1">+IF(OFFSET('Hygiene Data'!$I$13,0,10*ROW('Hygiene Data'!I98))="","",OFFSET('Hygiene Data'!$I$13,0,10*ROW('Hygiene Data'!I98)))</f>
        <v/>
      </c>
    </row>
    <row r="105" spans="1:136" x14ac:dyDescent="0.25">
      <c r="A105" s="476" t="str">
        <f ca="1">+IF(OFFSET('Water Data'!$B$2,0,10*ROW('Water Data'!E99))="","",OFFSET('Water Data'!$B$2,0,10*ROW('Water Data'!E99)))</f>
        <v/>
      </c>
      <c r="B105" s="476"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3" t="str">
        <f t="shared" ca="1" si="1"/>
        <v/>
      </c>
      <c r="D105" s="504"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4"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4"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4"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4"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4"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4"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4"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4"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4"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4"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4"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4"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4"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4"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4"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4"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4"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5"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5"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5"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5"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5"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5"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5"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5"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5"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5"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5"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5"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5"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5"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5"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5"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5"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5"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5"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5"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5"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5"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5"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5"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5"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5"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5"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5"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5"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5"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6"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2"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6"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6"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6"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6"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6"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6"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6"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6"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6"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6"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6"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6"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6"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6"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6"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6"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7" t="str">
        <f ca="1">+IF(OFFSET('Water Data'!$D$27,0,10*ROW('Water Data'!D99))="","",OFFSET('Water Data'!$D$27,0,10*ROW('Water Data'!D99)))</f>
        <v/>
      </c>
      <c r="BT105" s="367" t="str">
        <f ca="1">+IF(OFFSET('Water Data'!$D$28,0,10*ROW('Water Data'!D99))="","",OFFSET('Water Data'!$D$28,0,10*ROW('Water Data'!D99)))</f>
        <v/>
      </c>
      <c r="BU105" s="367" t="str">
        <f ca="1">+IF(OFFSET('Water Data'!$D$29,0,10*ROW('Water Data'!D99))="","",OFFSET('Water Data'!$D$29,0,10*ROW('Water Data'!D99)))</f>
        <v/>
      </c>
      <c r="BV105" s="367" t="str">
        <f ca="1">+IF(OFFSET('Water Data'!$E$27,0,10*ROW('Water Data'!E99))="","",OFFSET('Water Data'!$E$27,0,10*ROW('Water Data'!E99)))</f>
        <v/>
      </c>
      <c r="BW105" s="367" t="str">
        <f ca="1">+IF(OFFSET('Water Data'!$E$28,0,10*ROW('Water Data'!E99))="","",OFFSET('Water Data'!$E$28,0,10*ROW('Water Data'!E99)))</f>
        <v/>
      </c>
      <c r="BX105" s="367" t="str">
        <f ca="1">+IF(OFFSET('Water Data'!$E$29,0,10*ROW('Water Data'!E99))="","",OFFSET('Water Data'!$E$29,0,10*ROW('Water Data'!E99)))</f>
        <v/>
      </c>
      <c r="BY105" s="367" t="str">
        <f ca="1">+IF(OFFSET('Water Data'!$F$27,0,10*ROW('Water Data'!F99))="","",OFFSET('Water Data'!$F$27,0,10*ROW('Water Data'!F99)))</f>
        <v/>
      </c>
      <c r="BZ105" s="367" t="str">
        <f ca="1">+IF(OFFSET('Water Data'!$F$28,0,10*ROW('Water Data'!F99))="","",OFFSET('Water Data'!$F$28,0,10*ROW('Water Data'!F99)))</f>
        <v/>
      </c>
      <c r="CA105" s="367" t="str">
        <f ca="1">+IF(OFFSET('Water Data'!$F$29,0,10*ROW('Water Data'!F99))="","",OFFSET('Water Data'!$F$29,0,10*ROW('Water Data'!F99)))</f>
        <v/>
      </c>
      <c r="CB105" s="367" t="str">
        <f ca="1">+IF(OFFSET('Water Data'!$G$27,0,10*ROW('Water Data'!G99))="","",OFFSET('Water Data'!$G$27,0,10*ROW('Water Data'!G99)))</f>
        <v/>
      </c>
      <c r="CC105" s="367" t="str">
        <f ca="1">+IF(OFFSET('Water Data'!$G$28,0,10*ROW('Water Data'!G99))="","",OFFSET('Water Data'!$G$28,0,10*ROW('Water Data'!G99)))</f>
        <v/>
      </c>
      <c r="CD105" s="367" t="str">
        <f ca="1">+IF(OFFSET('Water Data'!$G$29,0,10*ROW('Water Data'!G99))="","",OFFSET('Water Data'!$G$29,0,10*ROW('Water Data'!G99)))</f>
        <v/>
      </c>
      <c r="CE105" s="367" t="str">
        <f ca="1">+IF(OFFSET('Water Data'!$H$27,0,10*ROW('Water Data'!H99))="","",OFFSET('Water Data'!$H$27,0,10*ROW('Water Data'!H99)))</f>
        <v/>
      </c>
      <c r="CF105" s="367" t="str">
        <f ca="1">+IF(OFFSET('Water Data'!$H$28,0,10*ROW('Water Data'!H99))="","",OFFSET('Water Data'!$H$28,0,10*ROW('Water Data'!H99)))</f>
        <v/>
      </c>
      <c r="CG105" s="367" t="str">
        <f ca="1">+IF(OFFSET('Water Data'!$H$29,0,10*ROW('Water Data'!H99))="","",OFFSET('Water Data'!$H$29,0,10*ROW('Water Data'!H99)))</f>
        <v/>
      </c>
      <c r="CH105" s="367" t="str">
        <f ca="1">+IF(OFFSET('Water Data'!$I$27,0,10*ROW('Water Data'!I99))="","",OFFSET('Water Data'!$I$27,0,10*ROW('Water Data'!I99)))</f>
        <v/>
      </c>
      <c r="CI105" s="367" t="str">
        <f ca="1">+IF(OFFSET('Water Data'!$I$28,0,10*ROW('Water Data'!I99))="","",OFFSET('Water Data'!$I$28,0,10*ROW('Water Data'!I99)))</f>
        <v/>
      </c>
      <c r="CJ105" s="367" t="str">
        <f ca="1">+IF(OFFSET('Water Data'!$I$29,0,10*ROW('Water Data'!I99))="","",OFFSET('Water Data'!$I$29,0,10*ROW('Water Data'!I99)))</f>
        <v/>
      </c>
      <c r="CK105" s="367" t="str">
        <f ca="1">+IF(OFFSET('Sanitation Data'!$D$28,0,10*ROW('Sanitation Data'!D99))="","",OFFSET('Sanitation Data'!$D$28,0,10*ROW('Sanitation Data'!D99)))</f>
        <v/>
      </c>
      <c r="CL105" s="367" t="str">
        <f ca="1">+IF(OFFSET('Sanitation Data'!$D$29,0,10*ROW('Sanitation Data'!D99))="","",OFFSET('Sanitation Data'!$D$29,0,10*ROW('Sanitation Data'!D99)))</f>
        <v/>
      </c>
      <c r="CM105" s="367" t="str">
        <f ca="1">+IF(OFFSET('Sanitation Data'!$D$30,0,10*ROW('Sanitation Data'!D99))="","",OFFSET('Sanitation Data'!$D$30,0,10*ROW('Sanitation Data'!D99)))</f>
        <v/>
      </c>
      <c r="CN105" s="367" t="str">
        <f ca="1">+IF(OFFSET('Sanitation Data'!$D$31,0,10*ROW('Sanitation Data'!D99))="","",OFFSET('Sanitation Data'!$D$31,0,10*ROW('Sanitation Data'!D99)))</f>
        <v/>
      </c>
      <c r="CO105" s="367" t="str">
        <f ca="1">+IF(OFFSET('Sanitation Data'!$D$32,0,10*ROW('Sanitation Data'!D99))="","",OFFSET('Sanitation Data'!$D$32,0,10*ROW('Sanitation Data'!D99)))</f>
        <v/>
      </c>
      <c r="CP105" s="367" t="str">
        <f ca="1">+IF(OFFSET('Sanitation Data'!$E$28,0,10*ROW('Sanitation Data'!E99))="","",OFFSET('Sanitation Data'!$E$28,0,10*ROW('Sanitation Data'!E99)))</f>
        <v/>
      </c>
      <c r="CQ105" s="367" t="str">
        <f ca="1">+IF(OFFSET('Sanitation Data'!$E$29,0,10*ROW('Sanitation Data'!E99))="","",OFFSET('Sanitation Data'!$E$29,0,10*ROW('Sanitation Data'!E99)))</f>
        <v/>
      </c>
      <c r="CR105" s="367" t="str">
        <f ca="1">+IF(OFFSET('Sanitation Data'!$E$30,0,10*ROW('Sanitation Data'!E99))="","",OFFSET('Sanitation Data'!$E$30,0,10*ROW('Sanitation Data'!E99)))</f>
        <v/>
      </c>
      <c r="CS105" s="367" t="str">
        <f ca="1">+IF(OFFSET('Sanitation Data'!$E$31,0,10*ROW('Sanitation Data'!E99))="","",OFFSET('Sanitation Data'!$E$31,0,10*ROW('Sanitation Data'!E99)))</f>
        <v/>
      </c>
      <c r="CT105" s="367" t="str">
        <f ca="1">+IF(OFFSET('Sanitation Data'!$E$32,0,10*ROW('Sanitation Data'!E99))="","",OFFSET('Sanitation Data'!$E$32,0,10*ROW('Sanitation Data'!E99)))</f>
        <v/>
      </c>
      <c r="CU105" s="367" t="str">
        <f ca="1">+IF(OFFSET('Sanitation Data'!$F$28,0,10*ROW('Sanitation Data'!F99))="","",OFFSET('Sanitation Data'!$F$28,0,10*ROW('Sanitation Data'!F99)))</f>
        <v/>
      </c>
      <c r="CV105" s="367" t="str">
        <f ca="1">+IF(OFFSET('Sanitation Data'!$F$29,0,10*ROW('Sanitation Data'!F99))="","",OFFSET('Sanitation Data'!$F$29,0,10*ROW('Sanitation Data'!F99)))</f>
        <v/>
      </c>
      <c r="CW105" s="367" t="str">
        <f ca="1">+IF(OFFSET('Sanitation Data'!$F$30,0,10*ROW('Sanitation Data'!F99))="","",OFFSET('Sanitation Data'!$F$30,0,10*ROW('Sanitation Data'!F99)))</f>
        <v/>
      </c>
      <c r="CX105" s="367" t="str">
        <f ca="1">+IF(OFFSET('Sanitation Data'!$F$31,0,10*ROW('Sanitation Data'!F99))="","",OFFSET('Sanitation Data'!$F$31,0,10*ROW('Sanitation Data'!F99)))</f>
        <v/>
      </c>
      <c r="CY105" s="367" t="str">
        <f ca="1">+IF(OFFSET('Sanitation Data'!$F$32,0,10*ROW('Sanitation Data'!F99))="","",OFFSET('Sanitation Data'!$F$32,0,10*ROW('Sanitation Data'!F99)))</f>
        <v/>
      </c>
      <c r="CZ105" s="367" t="str">
        <f ca="1">+IF(OFFSET('Sanitation Data'!$G$28,0,10*ROW('Sanitation Data'!G99))="","",OFFSET('Sanitation Data'!$G$28,0,10*ROW('Sanitation Data'!G99)))</f>
        <v/>
      </c>
      <c r="DA105" s="367" t="str">
        <f ca="1">+IF(OFFSET('Sanitation Data'!$G$29,0,10*ROW('Sanitation Data'!G99))="","",OFFSET('Sanitation Data'!$G$29,0,10*ROW('Sanitation Data'!G99)))</f>
        <v/>
      </c>
      <c r="DB105" s="367" t="str">
        <f ca="1">+IF(OFFSET('Sanitation Data'!$G$30,0,10*ROW('Sanitation Data'!G99))="","",OFFSET('Sanitation Data'!$G$30,0,10*ROW('Sanitation Data'!G99)))</f>
        <v/>
      </c>
      <c r="DC105" s="367" t="str">
        <f ca="1">+IF(OFFSET('Sanitation Data'!$G$31,0,10*ROW('Sanitation Data'!G99))="","",OFFSET('Sanitation Data'!$G$31,0,10*ROW('Sanitation Data'!G99)))</f>
        <v/>
      </c>
      <c r="DD105" s="367" t="str">
        <f ca="1">+IF(OFFSET('Sanitation Data'!$G$32,0,10*ROW('Sanitation Data'!G99))="","",OFFSET('Sanitation Data'!$G$32,0,10*ROW('Sanitation Data'!G99)))</f>
        <v/>
      </c>
      <c r="DE105" s="367" t="str">
        <f ca="1">+IF(OFFSET('Sanitation Data'!$H$28,0,10*ROW('Sanitation Data'!H99))="","",OFFSET('Sanitation Data'!$H$28,0,10*ROW('Sanitation Data'!H99)))</f>
        <v/>
      </c>
      <c r="DF105" s="367" t="str">
        <f ca="1">+IF(OFFSET('Sanitation Data'!$H$29,0,10*ROW('Sanitation Data'!H99))="","",OFFSET('Sanitation Data'!$H$29,0,10*ROW('Sanitation Data'!H99)))</f>
        <v/>
      </c>
      <c r="DG105" s="367" t="str">
        <f ca="1">+IF(OFFSET('Sanitation Data'!$H$30,0,10*ROW('Sanitation Data'!H99))="","",OFFSET('Sanitation Data'!$H$30,0,10*ROW('Sanitation Data'!H99)))</f>
        <v/>
      </c>
      <c r="DH105" s="367" t="str">
        <f ca="1">+IF(OFFSET('Sanitation Data'!$H$31,0,10*ROW('Sanitation Data'!H99))="","",OFFSET('Sanitation Data'!$H$31,0,10*ROW('Sanitation Data'!H99)))</f>
        <v/>
      </c>
      <c r="DI105" s="367" t="str">
        <f ca="1">+IF(OFFSET('Sanitation Data'!$H$32,0,10*ROW('Sanitation Data'!H99))="","",OFFSET('Sanitation Data'!$H$32,0,10*ROW('Sanitation Data'!H99)))</f>
        <v/>
      </c>
      <c r="DJ105" s="367" t="str">
        <f ca="1">+IF(OFFSET('Sanitation Data'!$I$28,0,10*ROW('Sanitation Data'!I99))="","",OFFSET('Sanitation Data'!$I$28,0,10*ROW('Sanitation Data'!I99)))</f>
        <v/>
      </c>
      <c r="DK105" s="367" t="str">
        <f ca="1">+IF(OFFSET('Sanitation Data'!$I$29,0,10*ROW('Sanitation Data'!I99))="","",OFFSET('Sanitation Data'!$I$29,0,10*ROW('Sanitation Data'!I99)))</f>
        <v/>
      </c>
      <c r="DL105" s="367" t="str">
        <f ca="1">+IF(OFFSET('Sanitation Data'!$I$30,0,10*ROW('Sanitation Data'!I99))="","",OFFSET('Sanitation Data'!$I$30,0,10*ROW('Sanitation Data'!I99)))</f>
        <v/>
      </c>
      <c r="DM105" s="367" t="str">
        <f ca="1">+IF(OFFSET('Sanitation Data'!$I$31,0,10*ROW('Sanitation Data'!I99))="","",OFFSET('Sanitation Data'!$I$31,0,10*ROW('Sanitation Data'!I99)))</f>
        <v/>
      </c>
      <c r="DN105" s="367" t="str">
        <f ca="1">+IF(OFFSET('Sanitation Data'!$I$32,0,10*ROW('Sanitation Data'!I99))="","",OFFSET('Sanitation Data'!$I$32,0,10*ROW('Sanitation Data'!I99)))</f>
        <v/>
      </c>
      <c r="DO105" s="367" t="str">
        <f ca="1">+IF(OFFSET('Hygiene Data'!$D$11,0,10*ROW('Hygiene Data'!D99))="","",OFFSET('Hygiene Data'!$D$11,0,10*ROW('Hygiene Data'!D99)))</f>
        <v/>
      </c>
      <c r="DP105" s="367" t="str">
        <f ca="1">+IF(OFFSET('Hygiene Data'!$D$12,0,10*ROW('Hygiene Data'!D99))="","",OFFSET('Hygiene Data'!$D$12,0,10*ROW('Hygiene Data'!D99)))</f>
        <v/>
      </c>
      <c r="DQ105" s="367" t="str">
        <f ca="1">+IF(OFFSET('Hygiene Data'!$D$13,0,10*ROW('Hygiene Data'!D99))="","",OFFSET('Hygiene Data'!$D$13,0,10*ROW('Hygiene Data'!D99)))</f>
        <v/>
      </c>
      <c r="DR105" s="367" t="str">
        <f ca="1">+IF(OFFSET('Hygiene Data'!$E$11,0,10*ROW('Hygiene Data'!E99))="","",OFFSET('Hygiene Data'!$E$11,0,10*ROW('Hygiene Data'!E99)))</f>
        <v/>
      </c>
      <c r="DS105" s="367" t="str">
        <f ca="1">+IF(OFFSET('Hygiene Data'!$E$12,0,10*ROW('Hygiene Data'!E99))="","",OFFSET('Hygiene Data'!$E$12,0,10*ROW('Hygiene Data'!E99)))</f>
        <v/>
      </c>
      <c r="DT105" s="367" t="str">
        <f ca="1">+IF(OFFSET('Hygiene Data'!$E$13,0,10*ROW('Hygiene Data'!E99))="","",OFFSET('Hygiene Data'!$E$13,0,10*ROW('Hygiene Data'!E99)))</f>
        <v/>
      </c>
      <c r="DU105" s="367" t="str">
        <f ca="1">+IF(OFFSET('Hygiene Data'!$F$11,0,10*ROW('Hygiene Data'!F99))="","",OFFSET('Hygiene Data'!$F$11,0,10*ROW('Hygiene Data'!F99)))</f>
        <v/>
      </c>
      <c r="DV105" s="367" t="str">
        <f ca="1">+IF(OFFSET('Hygiene Data'!$F$12,0,10*ROW('Hygiene Data'!F99))="","",OFFSET('Hygiene Data'!$F$12,0,10*ROW('Hygiene Data'!F99)))</f>
        <v/>
      </c>
      <c r="DW105" s="367" t="str">
        <f ca="1">+IF(OFFSET('Hygiene Data'!$F$13,0,10*ROW('Hygiene Data'!F99))="","",OFFSET('Hygiene Data'!$F$13,0,10*ROW('Hygiene Data'!F99)))</f>
        <v/>
      </c>
      <c r="DX105" s="367" t="str">
        <f ca="1">+IF(OFFSET('Hygiene Data'!$G$11,0,10*ROW('Hygiene Data'!G99))="","",OFFSET('Hygiene Data'!$G$11,0,10*ROW('Hygiene Data'!G99)))</f>
        <v/>
      </c>
      <c r="DY105" s="367" t="str">
        <f ca="1">+IF(OFFSET('Hygiene Data'!$G$12,0,10*ROW('Hygiene Data'!G99))="","",OFFSET('Hygiene Data'!$G$12,0,10*ROW('Hygiene Data'!G99)))</f>
        <v/>
      </c>
      <c r="DZ105" s="367" t="str">
        <f ca="1">+IF(OFFSET('Hygiene Data'!$G$13,0,10*ROW('Hygiene Data'!G99))="","",OFFSET('Hygiene Data'!$G$13,0,10*ROW('Hygiene Data'!G99)))</f>
        <v/>
      </c>
      <c r="EA105" s="367" t="str">
        <f ca="1">+IF(OFFSET('Hygiene Data'!$H$11,0,10*ROW('Hygiene Data'!H99))="","",OFFSET('Hygiene Data'!$H$11,0,10*ROW('Hygiene Data'!H99)))</f>
        <v/>
      </c>
      <c r="EB105" s="367" t="str">
        <f ca="1">+IF(OFFSET('Hygiene Data'!$H$12,0,10*ROW('Hygiene Data'!H99))="","",OFFSET('Hygiene Data'!$H$12,0,10*ROW('Hygiene Data'!H99)))</f>
        <v/>
      </c>
      <c r="EC105" s="367" t="str">
        <f ca="1">+IF(OFFSET('Hygiene Data'!$H$13,0,10*ROW('Hygiene Data'!H99))="","",OFFSET('Hygiene Data'!$H$13,0,10*ROW('Hygiene Data'!H99)))</f>
        <v/>
      </c>
      <c r="ED105" s="367" t="str">
        <f ca="1">+IF(OFFSET('Hygiene Data'!$I$11,0,10*ROW('Hygiene Data'!I99))="","",OFFSET('Hygiene Data'!$I$11,0,10*ROW('Hygiene Data'!I99)))</f>
        <v/>
      </c>
      <c r="EE105" s="367" t="str">
        <f ca="1">+IF(OFFSET('Hygiene Data'!$I$12,0,10*ROW('Hygiene Data'!I99))="","",OFFSET('Hygiene Data'!$I$12,0,10*ROW('Hygiene Data'!I99)))</f>
        <v/>
      </c>
      <c r="EF105" s="367" t="str">
        <f ca="1">+IF(OFFSET('Hygiene Data'!$I$13,0,10*ROW('Hygiene Data'!I99))="","",OFFSET('Hygiene Data'!$I$13,0,10*ROW('Hygiene Data'!I99)))</f>
        <v/>
      </c>
    </row>
    <row r="106" spans="1:136" x14ac:dyDescent="0.25">
      <c r="A106" s="476" t="str">
        <f ca="1">+IF(OFFSET('Water Data'!$B$2,0,10*ROW('Water Data'!E100))="","",OFFSET('Water Data'!$B$2,0,10*ROW('Water Data'!E100)))</f>
        <v/>
      </c>
      <c r="B106" s="476"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3" t="str">
        <f t="shared" ca="1" si="1"/>
        <v/>
      </c>
      <c r="D106" s="504"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4"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4"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4"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4"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4"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4"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4"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4"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4"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4"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4"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4"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4"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4"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4"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4"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4"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5"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5"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5"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5"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5"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5"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5"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5"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5"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5"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5"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5"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5"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5"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5"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5"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5"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5"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5"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5"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5"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5"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5"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5"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5"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5"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5"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5"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5"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5"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6"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2"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6"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6"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6"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6"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6"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6"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6"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6"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6"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6"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6"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6"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6"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6"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6"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6"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7" t="str">
        <f ca="1">+IF(OFFSET('Water Data'!$D$27,0,10*ROW('Water Data'!D100))="","",OFFSET('Water Data'!$D$27,0,10*ROW('Water Data'!D100)))</f>
        <v/>
      </c>
      <c r="BT106" s="367" t="str">
        <f ca="1">+IF(OFFSET('Water Data'!$D$28,0,10*ROW('Water Data'!D100))="","",OFFSET('Water Data'!$D$28,0,10*ROW('Water Data'!D100)))</f>
        <v/>
      </c>
      <c r="BU106" s="367" t="str">
        <f ca="1">+IF(OFFSET('Water Data'!$D$29,0,10*ROW('Water Data'!D100))="","",OFFSET('Water Data'!$D$29,0,10*ROW('Water Data'!D100)))</f>
        <v/>
      </c>
      <c r="BV106" s="367" t="str">
        <f ca="1">+IF(OFFSET('Water Data'!$E$27,0,10*ROW('Water Data'!E100))="","",OFFSET('Water Data'!$E$27,0,10*ROW('Water Data'!E100)))</f>
        <v/>
      </c>
      <c r="BW106" s="367" t="str">
        <f ca="1">+IF(OFFSET('Water Data'!$E$28,0,10*ROW('Water Data'!E100))="","",OFFSET('Water Data'!$E$28,0,10*ROW('Water Data'!E100)))</f>
        <v/>
      </c>
      <c r="BX106" s="367" t="str">
        <f ca="1">+IF(OFFSET('Water Data'!$E$29,0,10*ROW('Water Data'!E100))="","",OFFSET('Water Data'!$E$29,0,10*ROW('Water Data'!E100)))</f>
        <v/>
      </c>
      <c r="BY106" s="367" t="str">
        <f ca="1">+IF(OFFSET('Water Data'!$F$27,0,10*ROW('Water Data'!F100))="","",OFFSET('Water Data'!$F$27,0,10*ROW('Water Data'!F100)))</f>
        <v/>
      </c>
      <c r="BZ106" s="367" t="str">
        <f ca="1">+IF(OFFSET('Water Data'!$F$28,0,10*ROW('Water Data'!F100))="","",OFFSET('Water Data'!$F$28,0,10*ROW('Water Data'!F100)))</f>
        <v/>
      </c>
      <c r="CA106" s="367" t="str">
        <f ca="1">+IF(OFFSET('Water Data'!$F$29,0,10*ROW('Water Data'!F100))="","",OFFSET('Water Data'!$F$29,0,10*ROW('Water Data'!F100)))</f>
        <v/>
      </c>
      <c r="CB106" s="367" t="str">
        <f ca="1">+IF(OFFSET('Water Data'!$G$27,0,10*ROW('Water Data'!G100))="","",OFFSET('Water Data'!$G$27,0,10*ROW('Water Data'!G100)))</f>
        <v/>
      </c>
      <c r="CC106" s="367" t="str">
        <f ca="1">+IF(OFFSET('Water Data'!$G$28,0,10*ROW('Water Data'!G100))="","",OFFSET('Water Data'!$G$28,0,10*ROW('Water Data'!G100)))</f>
        <v/>
      </c>
      <c r="CD106" s="367" t="str">
        <f ca="1">+IF(OFFSET('Water Data'!$G$29,0,10*ROW('Water Data'!G100))="","",OFFSET('Water Data'!$G$29,0,10*ROW('Water Data'!G100)))</f>
        <v/>
      </c>
      <c r="CE106" s="367" t="str">
        <f ca="1">+IF(OFFSET('Water Data'!$H$27,0,10*ROW('Water Data'!H100))="","",OFFSET('Water Data'!$H$27,0,10*ROW('Water Data'!H100)))</f>
        <v/>
      </c>
      <c r="CF106" s="367" t="str">
        <f ca="1">+IF(OFFSET('Water Data'!$H$28,0,10*ROW('Water Data'!H100))="","",OFFSET('Water Data'!$H$28,0,10*ROW('Water Data'!H100)))</f>
        <v/>
      </c>
      <c r="CG106" s="367" t="str">
        <f ca="1">+IF(OFFSET('Water Data'!$H$29,0,10*ROW('Water Data'!H100))="","",OFFSET('Water Data'!$H$29,0,10*ROW('Water Data'!H100)))</f>
        <v/>
      </c>
      <c r="CH106" s="367" t="str">
        <f ca="1">+IF(OFFSET('Water Data'!$I$27,0,10*ROW('Water Data'!I100))="","",OFFSET('Water Data'!$I$27,0,10*ROW('Water Data'!I100)))</f>
        <v/>
      </c>
      <c r="CI106" s="367" t="str">
        <f ca="1">+IF(OFFSET('Water Data'!$I$28,0,10*ROW('Water Data'!I100))="","",OFFSET('Water Data'!$I$28,0,10*ROW('Water Data'!I100)))</f>
        <v/>
      </c>
      <c r="CJ106" s="367" t="str">
        <f ca="1">+IF(OFFSET('Water Data'!$I$29,0,10*ROW('Water Data'!I100))="","",OFFSET('Water Data'!$I$29,0,10*ROW('Water Data'!I100)))</f>
        <v/>
      </c>
      <c r="CK106" s="367" t="str">
        <f ca="1">+IF(OFFSET('Sanitation Data'!$D$28,0,10*ROW('Sanitation Data'!D100))="","",OFFSET('Sanitation Data'!$D$28,0,10*ROW('Sanitation Data'!D100)))</f>
        <v/>
      </c>
      <c r="CL106" s="367" t="str">
        <f ca="1">+IF(OFFSET('Sanitation Data'!$D$29,0,10*ROW('Sanitation Data'!D100))="","",OFFSET('Sanitation Data'!$D$29,0,10*ROW('Sanitation Data'!D100)))</f>
        <v/>
      </c>
      <c r="CM106" s="367" t="str">
        <f ca="1">+IF(OFFSET('Sanitation Data'!$D$30,0,10*ROW('Sanitation Data'!D100))="","",OFFSET('Sanitation Data'!$D$30,0,10*ROW('Sanitation Data'!D100)))</f>
        <v/>
      </c>
      <c r="CN106" s="367" t="str">
        <f ca="1">+IF(OFFSET('Sanitation Data'!$D$31,0,10*ROW('Sanitation Data'!D100))="","",OFFSET('Sanitation Data'!$D$31,0,10*ROW('Sanitation Data'!D100)))</f>
        <v/>
      </c>
      <c r="CO106" s="367" t="str">
        <f ca="1">+IF(OFFSET('Sanitation Data'!$D$32,0,10*ROW('Sanitation Data'!D100))="","",OFFSET('Sanitation Data'!$D$32,0,10*ROW('Sanitation Data'!D100)))</f>
        <v/>
      </c>
      <c r="CP106" s="367" t="str">
        <f ca="1">+IF(OFFSET('Sanitation Data'!$E$28,0,10*ROW('Sanitation Data'!E100))="","",OFFSET('Sanitation Data'!$E$28,0,10*ROW('Sanitation Data'!E100)))</f>
        <v/>
      </c>
      <c r="CQ106" s="367" t="str">
        <f ca="1">+IF(OFFSET('Sanitation Data'!$E$29,0,10*ROW('Sanitation Data'!E100))="","",OFFSET('Sanitation Data'!$E$29,0,10*ROW('Sanitation Data'!E100)))</f>
        <v/>
      </c>
      <c r="CR106" s="367" t="str">
        <f ca="1">+IF(OFFSET('Sanitation Data'!$E$30,0,10*ROW('Sanitation Data'!E100))="","",OFFSET('Sanitation Data'!$E$30,0,10*ROW('Sanitation Data'!E100)))</f>
        <v/>
      </c>
      <c r="CS106" s="367" t="str">
        <f ca="1">+IF(OFFSET('Sanitation Data'!$E$31,0,10*ROW('Sanitation Data'!E100))="","",OFFSET('Sanitation Data'!$E$31,0,10*ROW('Sanitation Data'!E100)))</f>
        <v/>
      </c>
      <c r="CT106" s="367" t="str">
        <f ca="1">+IF(OFFSET('Sanitation Data'!$E$32,0,10*ROW('Sanitation Data'!E100))="","",OFFSET('Sanitation Data'!$E$32,0,10*ROW('Sanitation Data'!E100)))</f>
        <v/>
      </c>
      <c r="CU106" s="367" t="str">
        <f ca="1">+IF(OFFSET('Sanitation Data'!$F$28,0,10*ROW('Sanitation Data'!F100))="","",OFFSET('Sanitation Data'!$F$28,0,10*ROW('Sanitation Data'!F100)))</f>
        <v/>
      </c>
      <c r="CV106" s="367" t="str">
        <f ca="1">+IF(OFFSET('Sanitation Data'!$F$29,0,10*ROW('Sanitation Data'!F100))="","",OFFSET('Sanitation Data'!$F$29,0,10*ROW('Sanitation Data'!F100)))</f>
        <v/>
      </c>
      <c r="CW106" s="367" t="str">
        <f ca="1">+IF(OFFSET('Sanitation Data'!$F$30,0,10*ROW('Sanitation Data'!F100))="","",OFFSET('Sanitation Data'!$F$30,0,10*ROW('Sanitation Data'!F100)))</f>
        <v/>
      </c>
      <c r="CX106" s="367" t="str">
        <f ca="1">+IF(OFFSET('Sanitation Data'!$F$31,0,10*ROW('Sanitation Data'!F100))="","",OFFSET('Sanitation Data'!$F$31,0,10*ROW('Sanitation Data'!F100)))</f>
        <v/>
      </c>
      <c r="CY106" s="367" t="str">
        <f ca="1">+IF(OFFSET('Sanitation Data'!$F$32,0,10*ROW('Sanitation Data'!F100))="","",OFFSET('Sanitation Data'!$F$32,0,10*ROW('Sanitation Data'!F100)))</f>
        <v/>
      </c>
      <c r="CZ106" s="367" t="str">
        <f ca="1">+IF(OFFSET('Sanitation Data'!$G$28,0,10*ROW('Sanitation Data'!G100))="","",OFFSET('Sanitation Data'!$G$28,0,10*ROW('Sanitation Data'!G100)))</f>
        <v/>
      </c>
      <c r="DA106" s="367" t="str">
        <f ca="1">+IF(OFFSET('Sanitation Data'!$G$29,0,10*ROW('Sanitation Data'!G100))="","",OFFSET('Sanitation Data'!$G$29,0,10*ROW('Sanitation Data'!G100)))</f>
        <v/>
      </c>
      <c r="DB106" s="367" t="str">
        <f ca="1">+IF(OFFSET('Sanitation Data'!$G$30,0,10*ROW('Sanitation Data'!G100))="","",OFFSET('Sanitation Data'!$G$30,0,10*ROW('Sanitation Data'!G100)))</f>
        <v/>
      </c>
      <c r="DC106" s="367" t="str">
        <f ca="1">+IF(OFFSET('Sanitation Data'!$G$31,0,10*ROW('Sanitation Data'!G100))="","",OFFSET('Sanitation Data'!$G$31,0,10*ROW('Sanitation Data'!G100)))</f>
        <v/>
      </c>
      <c r="DD106" s="367" t="str">
        <f ca="1">+IF(OFFSET('Sanitation Data'!$G$32,0,10*ROW('Sanitation Data'!G100))="","",OFFSET('Sanitation Data'!$G$32,0,10*ROW('Sanitation Data'!G100)))</f>
        <v/>
      </c>
      <c r="DE106" s="367" t="str">
        <f ca="1">+IF(OFFSET('Sanitation Data'!$H$28,0,10*ROW('Sanitation Data'!H100))="","",OFFSET('Sanitation Data'!$H$28,0,10*ROW('Sanitation Data'!H100)))</f>
        <v/>
      </c>
      <c r="DF106" s="367" t="str">
        <f ca="1">+IF(OFFSET('Sanitation Data'!$H$29,0,10*ROW('Sanitation Data'!H100))="","",OFFSET('Sanitation Data'!$H$29,0,10*ROW('Sanitation Data'!H100)))</f>
        <v/>
      </c>
      <c r="DG106" s="367" t="str">
        <f ca="1">+IF(OFFSET('Sanitation Data'!$H$30,0,10*ROW('Sanitation Data'!H100))="","",OFFSET('Sanitation Data'!$H$30,0,10*ROW('Sanitation Data'!H100)))</f>
        <v/>
      </c>
      <c r="DH106" s="367" t="str">
        <f ca="1">+IF(OFFSET('Sanitation Data'!$H$31,0,10*ROW('Sanitation Data'!H100))="","",OFFSET('Sanitation Data'!$H$31,0,10*ROW('Sanitation Data'!H100)))</f>
        <v/>
      </c>
      <c r="DI106" s="367" t="str">
        <f ca="1">+IF(OFFSET('Sanitation Data'!$H$32,0,10*ROW('Sanitation Data'!H100))="","",OFFSET('Sanitation Data'!$H$32,0,10*ROW('Sanitation Data'!H100)))</f>
        <v/>
      </c>
      <c r="DJ106" s="367" t="str">
        <f ca="1">+IF(OFFSET('Sanitation Data'!$I$28,0,10*ROW('Sanitation Data'!I100))="","",OFFSET('Sanitation Data'!$I$28,0,10*ROW('Sanitation Data'!I100)))</f>
        <v/>
      </c>
      <c r="DK106" s="367" t="str">
        <f ca="1">+IF(OFFSET('Sanitation Data'!$I$29,0,10*ROW('Sanitation Data'!I100))="","",OFFSET('Sanitation Data'!$I$29,0,10*ROW('Sanitation Data'!I100)))</f>
        <v/>
      </c>
      <c r="DL106" s="367" t="str">
        <f ca="1">+IF(OFFSET('Sanitation Data'!$I$30,0,10*ROW('Sanitation Data'!I100))="","",OFFSET('Sanitation Data'!$I$30,0,10*ROW('Sanitation Data'!I100)))</f>
        <v/>
      </c>
      <c r="DM106" s="367" t="str">
        <f ca="1">+IF(OFFSET('Sanitation Data'!$I$31,0,10*ROW('Sanitation Data'!I100))="","",OFFSET('Sanitation Data'!$I$31,0,10*ROW('Sanitation Data'!I100)))</f>
        <v/>
      </c>
      <c r="DN106" s="367" t="str">
        <f ca="1">+IF(OFFSET('Sanitation Data'!$I$32,0,10*ROW('Sanitation Data'!I100))="","",OFFSET('Sanitation Data'!$I$32,0,10*ROW('Sanitation Data'!I100)))</f>
        <v/>
      </c>
      <c r="DO106" s="367" t="str">
        <f ca="1">+IF(OFFSET('Hygiene Data'!$D$11,0,10*ROW('Hygiene Data'!D100))="","",OFFSET('Hygiene Data'!$D$11,0,10*ROW('Hygiene Data'!D100)))</f>
        <v/>
      </c>
      <c r="DP106" s="367" t="str">
        <f ca="1">+IF(OFFSET('Hygiene Data'!$D$12,0,10*ROW('Hygiene Data'!D100))="","",OFFSET('Hygiene Data'!$D$12,0,10*ROW('Hygiene Data'!D100)))</f>
        <v/>
      </c>
      <c r="DQ106" s="367" t="str">
        <f ca="1">+IF(OFFSET('Hygiene Data'!$D$13,0,10*ROW('Hygiene Data'!D100))="","",OFFSET('Hygiene Data'!$D$13,0,10*ROW('Hygiene Data'!D100)))</f>
        <v/>
      </c>
      <c r="DR106" s="367" t="str">
        <f ca="1">+IF(OFFSET('Hygiene Data'!$E$11,0,10*ROW('Hygiene Data'!E100))="","",OFFSET('Hygiene Data'!$E$11,0,10*ROW('Hygiene Data'!E100)))</f>
        <v/>
      </c>
      <c r="DS106" s="367" t="str">
        <f ca="1">+IF(OFFSET('Hygiene Data'!$E$12,0,10*ROW('Hygiene Data'!E100))="","",OFFSET('Hygiene Data'!$E$12,0,10*ROW('Hygiene Data'!E100)))</f>
        <v/>
      </c>
      <c r="DT106" s="367" t="str">
        <f ca="1">+IF(OFFSET('Hygiene Data'!$E$13,0,10*ROW('Hygiene Data'!E100))="","",OFFSET('Hygiene Data'!$E$13,0,10*ROW('Hygiene Data'!E100)))</f>
        <v/>
      </c>
      <c r="DU106" s="367" t="str">
        <f ca="1">+IF(OFFSET('Hygiene Data'!$F$11,0,10*ROW('Hygiene Data'!F100))="","",OFFSET('Hygiene Data'!$F$11,0,10*ROW('Hygiene Data'!F100)))</f>
        <v/>
      </c>
      <c r="DV106" s="367" t="str">
        <f ca="1">+IF(OFFSET('Hygiene Data'!$F$12,0,10*ROW('Hygiene Data'!F100))="","",OFFSET('Hygiene Data'!$F$12,0,10*ROW('Hygiene Data'!F100)))</f>
        <v/>
      </c>
      <c r="DW106" s="367" t="str">
        <f ca="1">+IF(OFFSET('Hygiene Data'!$F$13,0,10*ROW('Hygiene Data'!F100))="","",OFFSET('Hygiene Data'!$F$13,0,10*ROW('Hygiene Data'!F100)))</f>
        <v/>
      </c>
      <c r="DX106" s="367" t="str">
        <f ca="1">+IF(OFFSET('Hygiene Data'!$G$11,0,10*ROW('Hygiene Data'!G100))="","",OFFSET('Hygiene Data'!$G$11,0,10*ROW('Hygiene Data'!G100)))</f>
        <v/>
      </c>
      <c r="DY106" s="367" t="str">
        <f ca="1">+IF(OFFSET('Hygiene Data'!$G$12,0,10*ROW('Hygiene Data'!G100))="","",OFFSET('Hygiene Data'!$G$12,0,10*ROW('Hygiene Data'!G100)))</f>
        <v/>
      </c>
      <c r="DZ106" s="367" t="str">
        <f ca="1">+IF(OFFSET('Hygiene Data'!$G$13,0,10*ROW('Hygiene Data'!G100))="","",OFFSET('Hygiene Data'!$G$13,0,10*ROW('Hygiene Data'!G100)))</f>
        <v/>
      </c>
      <c r="EA106" s="367" t="str">
        <f ca="1">+IF(OFFSET('Hygiene Data'!$H$11,0,10*ROW('Hygiene Data'!H100))="","",OFFSET('Hygiene Data'!$H$11,0,10*ROW('Hygiene Data'!H100)))</f>
        <v/>
      </c>
      <c r="EB106" s="367" t="str">
        <f ca="1">+IF(OFFSET('Hygiene Data'!$H$12,0,10*ROW('Hygiene Data'!H100))="","",OFFSET('Hygiene Data'!$H$12,0,10*ROW('Hygiene Data'!H100)))</f>
        <v/>
      </c>
      <c r="EC106" s="367" t="str">
        <f ca="1">+IF(OFFSET('Hygiene Data'!$H$13,0,10*ROW('Hygiene Data'!H100))="","",OFFSET('Hygiene Data'!$H$13,0,10*ROW('Hygiene Data'!H100)))</f>
        <v/>
      </c>
      <c r="ED106" s="367" t="str">
        <f ca="1">+IF(OFFSET('Hygiene Data'!$I$11,0,10*ROW('Hygiene Data'!I100))="","",OFFSET('Hygiene Data'!$I$11,0,10*ROW('Hygiene Data'!I100)))</f>
        <v/>
      </c>
      <c r="EE106" s="367" t="str">
        <f ca="1">+IF(OFFSET('Hygiene Data'!$I$12,0,10*ROW('Hygiene Data'!I100))="","",OFFSET('Hygiene Data'!$I$12,0,10*ROW('Hygiene Data'!I100)))</f>
        <v/>
      </c>
      <c r="EF106" s="367" t="str">
        <f ca="1">+IF(OFFSET('Hygiene Data'!$I$13,0,10*ROW('Hygiene Data'!I100))="","",OFFSET('Hygiene Data'!$I$13,0,10*ROW('Hygiene Data'!I100)))</f>
        <v/>
      </c>
    </row>
    <row r="107" spans="1:136" x14ac:dyDescent="0.25">
      <c r="A107" s="476" t="str">
        <f ca="1">+IF(OFFSET('Water Data'!$B$2,0,10*ROW('Water Data'!E101))="","",OFFSET('Water Data'!$B$2,0,10*ROW('Water Data'!E101)))</f>
        <v/>
      </c>
      <c r="B107" s="476"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3" t="str">
        <f t="shared" ca="1" si="1"/>
        <v/>
      </c>
      <c r="D107" s="504"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4"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4"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4"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4"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4"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4"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4"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4"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4"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4"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4"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4"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4"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4"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4"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4"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4"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5"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5"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5"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5"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5"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5"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5"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5"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5"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5"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5"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5"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5"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5"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5"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5"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5"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5"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5"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5"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5"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5"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5"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5"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5"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5"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5"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5"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5"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5"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6"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2"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6"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6"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6"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6"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6"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6"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6"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6"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6"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6"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6"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6"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6"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6"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6"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6"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7" t="str">
        <f ca="1">+IF(OFFSET('Water Data'!$D$27,0,10*ROW('Water Data'!D101))="","",OFFSET('Water Data'!$D$27,0,10*ROW('Water Data'!D101)))</f>
        <v/>
      </c>
      <c r="BT107" s="367" t="str">
        <f ca="1">+IF(OFFSET('Water Data'!$D$28,0,10*ROW('Water Data'!D101))="","",OFFSET('Water Data'!$D$28,0,10*ROW('Water Data'!D101)))</f>
        <v/>
      </c>
      <c r="BU107" s="367" t="str">
        <f ca="1">+IF(OFFSET('Water Data'!$D$29,0,10*ROW('Water Data'!D101))="","",OFFSET('Water Data'!$D$29,0,10*ROW('Water Data'!D101)))</f>
        <v/>
      </c>
      <c r="BV107" s="367" t="str">
        <f ca="1">+IF(OFFSET('Water Data'!$E$27,0,10*ROW('Water Data'!E101))="","",OFFSET('Water Data'!$E$27,0,10*ROW('Water Data'!E101)))</f>
        <v/>
      </c>
      <c r="BW107" s="367" t="str">
        <f ca="1">+IF(OFFSET('Water Data'!$E$28,0,10*ROW('Water Data'!E101))="","",OFFSET('Water Data'!$E$28,0,10*ROW('Water Data'!E101)))</f>
        <v/>
      </c>
      <c r="BX107" s="367" t="str">
        <f ca="1">+IF(OFFSET('Water Data'!$E$29,0,10*ROW('Water Data'!E101))="","",OFFSET('Water Data'!$E$29,0,10*ROW('Water Data'!E101)))</f>
        <v/>
      </c>
      <c r="BY107" s="367" t="str">
        <f ca="1">+IF(OFFSET('Water Data'!$F$27,0,10*ROW('Water Data'!F101))="","",OFFSET('Water Data'!$F$27,0,10*ROW('Water Data'!F101)))</f>
        <v/>
      </c>
      <c r="BZ107" s="367" t="str">
        <f ca="1">+IF(OFFSET('Water Data'!$F$28,0,10*ROW('Water Data'!F101))="","",OFFSET('Water Data'!$F$28,0,10*ROW('Water Data'!F101)))</f>
        <v/>
      </c>
      <c r="CA107" s="367" t="str">
        <f ca="1">+IF(OFFSET('Water Data'!$F$29,0,10*ROW('Water Data'!F101))="","",OFFSET('Water Data'!$F$29,0,10*ROW('Water Data'!F101)))</f>
        <v/>
      </c>
      <c r="CB107" s="367" t="str">
        <f ca="1">+IF(OFFSET('Water Data'!$G$27,0,10*ROW('Water Data'!G101))="","",OFFSET('Water Data'!$G$27,0,10*ROW('Water Data'!G101)))</f>
        <v/>
      </c>
      <c r="CC107" s="367" t="str">
        <f ca="1">+IF(OFFSET('Water Data'!$G$28,0,10*ROW('Water Data'!G101))="","",OFFSET('Water Data'!$G$28,0,10*ROW('Water Data'!G101)))</f>
        <v/>
      </c>
      <c r="CD107" s="367" t="str">
        <f ca="1">+IF(OFFSET('Water Data'!$G$29,0,10*ROW('Water Data'!G101))="","",OFFSET('Water Data'!$G$29,0,10*ROW('Water Data'!G101)))</f>
        <v/>
      </c>
      <c r="CE107" s="367" t="str">
        <f ca="1">+IF(OFFSET('Water Data'!$H$27,0,10*ROW('Water Data'!H101))="","",OFFSET('Water Data'!$H$27,0,10*ROW('Water Data'!H101)))</f>
        <v/>
      </c>
      <c r="CF107" s="367" t="str">
        <f ca="1">+IF(OFFSET('Water Data'!$H$28,0,10*ROW('Water Data'!H101))="","",OFFSET('Water Data'!$H$28,0,10*ROW('Water Data'!H101)))</f>
        <v/>
      </c>
      <c r="CG107" s="367" t="str">
        <f ca="1">+IF(OFFSET('Water Data'!$H$29,0,10*ROW('Water Data'!H101))="","",OFFSET('Water Data'!$H$29,0,10*ROW('Water Data'!H101)))</f>
        <v/>
      </c>
      <c r="CH107" s="367" t="str">
        <f ca="1">+IF(OFFSET('Water Data'!$I$27,0,10*ROW('Water Data'!I101))="","",OFFSET('Water Data'!$I$27,0,10*ROW('Water Data'!I101)))</f>
        <v/>
      </c>
      <c r="CI107" s="367" t="str">
        <f ca="1">+IF(OFFSET('Water Data'!$I$28,0,10*ROW('Water Data'!I101))="","",OFFSET('Water Data'!$I$28,0,10*ROW('Water Data'!I101)))</f>
        <v/>
      </c>
      <c r="CJ107" s="367" t="str">
        <f ca="1">+IF(OFFSET('Water Data'!$I$29,0,10*ROW('Water Data'!I101))="","",OFFSET('Water Data'!$I$29,0,10*ROW('Water Data'!I101)))</f>
        <v/>
      </c>
      <c r="CK107" s="367" t="str">
        <f ca="1">+IF(OFFSET('Sanitation Data'!$D$28,0,10*ROW('Sanitation Data'!D101))="","",OFFSET('Sanitation Data'!$D$28,0,10*ROW('Sanitation Data'!D101)))</f>
        <v/>
      </c>
      <c r="CL107" s="367" t="str">
        <f ca="1">+IF(OFFSET('Sanitation Data'!$D$29,0,10*ROW('Sanitation Data'!D101))="","",OFFSET('Sanitation Data'!$D$29,0,10*ROW('Sanitation Data'!D101)))</f>
        <v/>
      </c>
      <c r="CM107" s="367" t="str">
        <f ca="1">+IF(OFFSET('Sanitation Data'!$D$30,0,10*ROW('Sanitation Data'!D101))="","",OFFSET('Sanitation Data'!$D$30,0,10*ROW('Sanitation Data'!D101)))</f>
        <v/>
      </c>
      <c r="CN107" s="367" t="str">
        <f ca="1">+IF(OFFSET('Sanitation Data'!$D$31,0,10*ROW('Sanitation Data'!D101))="","",OFFSET('Sanitation Data'!$D$31,0,10*ROW('Sanitation Data'!D101)))</f>
        <v/>
      </c>
      <c r="CO107" s="367" t="str">
        <f ca="1">+IF(OFFSET('Sanitation Data'!$D$32,0,10*ROW('Sanitation Data'!D101))="","",OFFSET('Sanitation Data'!$D$32,0,10*ROW('Sanitation Data'!D101)))</f>
        <v/>
      </c>
      <c r="CP107" s="367" t="str">
        <f ca="1">+IF(OFFSET('Sanitation Data'!$E$28,0,10*ROW('Sanitation Data'!E101))="","",OFFSET('Sanitation Data'!$E$28,0,10*ROW('Sanitation Data'!E101)))</f>
        <v/>
      </c>
      <c r="CQ107" s="367" t="str">
        <f ca="1">+IF(OFFSET('Sanitation Data'!$E$29,0,10*ROW('Sanitation Data'!E101))="","",OFFSET('Sanitation Data'!$E$29,0,10*ROW('Sanitation Data'!E101)))</f>
        <v/>
      </c>
      <c r="CR107" s="367" t="str">
        <f ca="1">+IF(OFFSET('Sanitation Data'!$E$30,0,10*ROW('Sanitation Data'!E101))="","",OFFSET('Sanitation Data'!$E$30,0,10*ROW('Sanitation Data'!E101)))</f>
        <v/>
      </c>
      <c r="CS107" s="367" t="str">
        <f ca="1">+IF(OFFSET('Sanitation Data'!$E$31,0,10*ROW('Sanitation Data'!E101))="","",OFFSET('Sanitation Data'!$E$31,0,10*ROW('Sanitation Data'!E101)))</f>
        <v/>
      </c>
      <c r="CT107" s="367" t="str">
        <f ca="1">+IF(OFFSET('Sanitation Data'!$E$32,0,10*ROW('Sanitation Data'!E101))="","",OFFSET('Sanitation Data'!$E$32,0,10*ROW('Sanitation Data'!E101)))</f>
        <v/>
      </c>
      <c r="CU107" s="367" t="str">
        <f ca="1">+IF(OFFSET('Sanitation Data'!$F$28,0,10*ROW('Sanitation Data'!F101))="","",OFFSET('Sanitation Data'!$F$28,0,10*ROW('Sanitation Data'!F101)))</f>
        <v/>
      </c>
      <c r="CV107" s="367" t="str">
        <f ca="1">+IF(OFFSET('Sanitation Data'!$F$29,0,10*ROW('Sanitation Data'!F101))="","",OFFSET('Sanitation Data'!$F$29,0,10*ROW('Sanitation Data'!F101)))</f>
        <v/>
      </c>
      <c r="CW107" s="367" t="str">
        <f ca="1">+IF(OFFSET('Sanitation Data'!$F$30,0,10*ROW('Sanitation Data'!F101))="","",OFFSET('Sanitation Data'!$F$30,0,10*ROW('Sanitation Data'!F101)))</f>
        <v/>
      </c>
      <c r="CX107" s="367" t="str">
        <f ca="1">+IF(OFFSET('Sanitation Data'!$F$31,0,10*ROW('Sanitation Data'!F101))="","",OFFSET('Sanitation Data'!$F$31,0,10*ROW('Sanitation Data'!F101)))</f>
        <v/>
      </c>
      <c r="CY107" s="367" t="str">
        <f ca="1">+IF(OFFSET('Sanitation Data'!$F$32,0,10*ROW('Sanitation Data'!F101))="","",OFFSET('Sanitation Data'!$F$32,0,10*ROW('Sanitation Data'!F101)))</f>
        <v/>
      </c>
      <c r="CZ107" s="367" t="str">
        <f ca="1">+IF(OFFSET('Sanitation Data'!$G$28,0,10*ROW('Sanitation Data'!G101))="","",OFFSET('Sanitation Data'!$G$28,0,10*ROW('Sanitation Data'!G101)))</f>
        <v/>
      </c>
      <c r="DA107" s="367" t="str">
        <f ca="1">+IF(OFFSET('Sanitation Data'!$G$29,0,10*ROW('Sanitation Data'!G101))="","",OFFSET('Sanitation Data'!$G$29,0,10*ROW('Sanitation Data'!G101)))</f>
        <v/>
      </c>
      <c r="DB107" s="367" t="str">
        <f ca="1">+IF(OFFSET('Sanitation Data'!$G$30,0,10*ROW('Sanitation Data'!G101))="","",OFFSET('Sanitation Data'!$G$30,0,10*ROW('Sanitation Data'!G101)))</f>
        <v/>
      </c>
      <c r="DC107" s="367" t="str">
        <f ca="1">+IF(OFFSET('Sanitation Data'!$G$31,0,10*ROW('Sanitation Data'!G101))="","",OFFSET('Sanitation Data'!$G$31,0,10*ROW('Sanitation Data'!G101)))</f>
        <v/>
      </c>
      <c r="DD107" s="367" t="str">
        <f ca="1">+IF(OFFSET('Sanitation Data'!$G$32,0,10*ROW('Sanitation Data'!G101))="","",OFFSET('Sanitation Data'!$G$32,0,10*ROW('Sanitation Data'!G101)))</f>
        <v/>
      </c>
      <c r="DE107" s="367" t="str">
        <f ca="1">+IF(OFFSET('Sanitation Data'!$H$28,0,10*ROW('Sanitation Data'!H101))="","",OFFSET('Sanitation Data'!$H$28,0,10*ROW('Sanitation Data'!H101)))</f>
        <v/>
      </c>
      <c r="DF107" s="367" t="str">
        <f ca="1">+IF(OFFSET('Sanitation Data'!$H$29,0,10*ROW('Sanitation Data'!H101))="","",OFFSET('Sanitation Data'!$H$29,0,10*ROW('Sanitation Data'!H101)))</f>
        <v/>
      </c>
      <c r="DG107" s="367" t="str">
        <f ca="1">+IF(OFFSET('Sanitation Data'!$H$30,0,10*ROW('Sanitation Data'!H101))="","",OFFSET('Sanitation Data'!$H$30,0,10*ROW('Sanitation Data'!H101)))</f>
        <v/>
      </c>
      <c r="DH107" s="367" t="str">
        <f ca="1">+IF(OFFSET('Sanitation Data'!$H$31,0,10*ROW('Sanitation Data'!H101))="","",OFFSET('Sanitation Data'!$H$31,0,10*ROW('Sanitation Data'!H101)))</f>
        <v/>
      </c>
      <c r="DI107" s="367" t="str">
        <f ca="1">+IF(OFFSET('Sanitation Data'!$H$32,0,10*ROW('Sanitation Data'!H101))="","",OFFSET('Sanitation Data'!$H$32,0,10*ROW('Sanitation Data'!H101)))</f>
        <v/>
      </c>
      <c r="DJ107" s="367" t="str">
        <f ca="1">+IF(OFFSET('Sanitation Data'!$I$28,0,10*ROW('Sanitation Data'!I101))="","",OFFSET('Sanitation Data'!$I$28,0,10*ROW('Sanitation Data'!I101)))</f>
        <v/>
      </c>
      <c r="DK107" s="367" t="str">
        <f ca="1">+IF(OFFSET('Sanitation Data'!$I$29,0,10*ROW('Sanitation Data'!I101))="","",OFFSET('Sanitation Data'!$I$29,0,10*ROW('Sanitation Data'!I101)))</f>
        <v/>
      </c>
      <c r="DL107" s="367" t="str">
        <f ca="1">+IF(OFFSET('Sanitation Data'!$I$30,0,10*ROW('Sanitation Data'!I101))="","",OFFSET('Sanitation Data'!$I$30,0,10*ROW('Sanitation Data'!I101)))</f>
        <v/>
      </c>
      <c r="DM107" s="367" t="str">
        <f ca="1">+IF(OFFSET('Sanitation Data'!$I$31,0,10*ROW('Sanitation Data'!I101))="","",OFFSET('Sanitation Data'!$I$31,0,10*ROW('Sanitation Data'!I101)))</f>
        <v/>
      </c>
      <c r="DN107" s="367" t="str">
        <f ca="1">+IF(OFFSET('Sanitation Data'!$I$32,0,10*ROW('Sanitation Data'!I101))="","",OFFSET('Sanitation Data'!$I$32,0,10*ROW('Sanitation Data'!I101)))</f>
        <v/>
      </c>
      <c r="DO107" s="367" t="str">
        <f ca="1">+IF(OFFSET('Hygiene Data'!$D$11,0,10*ROW('Hygiene Data'!D101))="","",OFFSET('Hygiene Data'!$D$11,0,10*ROW('Hygiene Data'!D101)))</f>
        <v/>
      </c>
      <c r="DP107" s="367" t="str">
        <f ca="1">+IF(OFFSET('Hygiene Data'!$D$12,0,10*ROW('Hygiene Data'!D101))="","",OFFSET('Hygiene Data'!$D$12,0,10*ROW('Hygiene Data'!D101)))</f>
        <v/>
      </c>
      <c r="DQ107" s="367" t="str">
        <f ca="1">+IF(OFFSET('Hygiene Data'!$D$13,0,10*ROW('Hygiene Data'!D101))="","",OFFSET('Hygiene Data'!$D$13,0,10*ROW('Hygiene Data'!D101)))</f>
        <v/>
      </c>
      <c r="DR107" s="367" t="str">
        <f ca="1">+IF(OFFSET('Hygiene Data'!$E$11,0,10*ROW('Hygiene Data'!E101))="","",OFFSET('Hygiene Data'!$E$11,0,10*ROW('Hygiene Data'!E101)))</f>
        <v/>
      </c>
      <c r="DS107" s="367" t="str">
        <f ca="1">+IF(OFFSET('Hygiene Data'!$E$12,0,10*ROW('Hygiene Data'!E101))="","",OFFSET('Hygiene Data'!$E$12,0,10*ROW('Hygiene Data'!E101)))</f>
        <v/>
      </c>
      <c r="DT107" s="367" t="str">
        <f ca="1">+IF(OFFSET('Hygiene Data'!$E$13,0,10*ROW('Hygiene Data'!E101))="","",OFFSET('Hygiene Data'!$E$13,0,10*ROW('Hygiene Data'!E101)))</f>
        <v/>
      </c>
      <c r="DU107" s="367" t="str">
        <f ca="1">+IF(OFFSET('Hygiene Data'!$F$11,0,10*ROW('Hygiene Data'!F101))="","",OFFSET('Hygiene Data'!$F$11,0,10*ROW('Hygiene Data'!F101)))</f>
        <v/>
      </c>
      <c r="DV107" s="367" t="str">
        <f ca="1">+IF(OFFSET('Hygiene Data'!$F$12,0,10*ROW('Hygiene Data'!F101))="","",OFFSET('Hygiene Data'!$F$12,0,10*ROW('Hygiene Data'!F101)))</f>
        <v/>
      </c>
      <c r="DW107" s="367" t="str">
        <f ca="1">+IF(OFFSET('Hygiene Data'!$F$13,0,10*ROW('Hygiene Data'!F101))="","",OFFSET('Hygiene Data'!$F$13,0,10*ROW('Hygiene Data'!F101)))</f>
        <v/>
      </c>
      <c r="DX107" s="367" t="str">
        <f ca="1">+IF(OFFSET('Hygiene Data'!$G$11,0,10*ROW('Hygiene Data'!G101))="","",OFFSET('Hygiene Data'!$G$11,0,10*ROW('Hygiene Data'!G101)))</f>
        <v/>
      </c>
      <c r="DY107" s="367" t="str">
        <f ca="1">+IF(OFFSET('Hygiene Data'!$G$12,0,10*ROW('Hygiene Data'!G101))="","",OFFSET('Hygiene Data'!$G$12,0,10*ROW('Hygiene Data'!G101)))</f>
        <v/>
      </c>
      <c r="DZ107" s="367" t="str">
        <f ca="1">+IF(OFFSET('Hygiene Data'!$G$13,0,10*ROW('Hygiene Data'!G101))="","",OFFSET('Hygiene Data'!$G$13,0,10*ROW('Hygiene Data'!G101)))</f>
        <v/>
      </c>
      <c r="EA107" s="367" t="str">
        <f ca="1">+IF(OFFSET('Hygiene Data'!$H$11,0,10*ROW('Hygiene Data'!H101))="","",OFFSET('Hygiene Data'!$H$11,0,10*ROW('Hygiene Data'!H101)))</f>
        <v/>
      </c>
      <c r="EB107" s="367" t="str">
        <f ca="1">+IF(OFFSET('Hygiene Data'!$H$12,0,10*ROW('Hygiene Data'!H101))="","",OFFSET('Hygiene Data'!$H$12,0,10*ROW('Hygiene Data'!H101)))</f>
        <v/>
      </c>
      <c r="EC107" s="367" t="str">
        <f ca="1">+IF(OFFSET('Hygiene Data'!$H$13,0,10*ROW('Hygiene Data'!H101))="","",OFFSET('Hygiene Data'!$H$13,0,10*ROW('Hygiene Data'!H101)))</f>
        <v/>
      </c>
      <c r="ED107" s="367" t="str">
        <f ca="1">+IF(OFFSET('Hygiene Data'!$I$11,0,10*ROW('Hygiene Data'!I101))="","",OFFSET('Hygiene Data'!$I$11,0,10*ROW('Hygiene Data'!I101)))</f>
        <v/>
      </c>
      <c r="EE107" s="367" t="str">
        <f ca="1">+IF(OFFSET('Hygiene Data'!$I$12,0,10*ROW('Hygiene Data'!I101))="","",OFFSET('Hygiene Data'!$I$12,0,10*ROW('Hygiene Data'!I101)))</f>
        <v/>
      </c>
      <c r="EF107" s="367" t="str">
        <f ca="1">+IF(OFFSET('Hygiene Data'!$I$13,0,10*ROW('Hygiene Data'!I101))="","",OFFSET('Hygiene Data'!$I$13,0,10*ROW('Hygiene Data'!I101)))</f>
        <v/>
      </c>
    </row>
    <row r="108" spans="1:136" x14ac:dyDescent="0.25">
      <c r="A108" s="476" t="str">
        <f ca="1">+IF(OFFSET('Water Data'!$B$2,0,10*ROW('Water Data'!E102))="","",OFFSET('Water Data'!$B$2,0,10*ROW('Water Data'!E102)))</f>
        <v/>
      </c>
      <c r="B108" s="476"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3" t="str">
        <f t="shared" ca="1" si="1"/>
        <v/>
      </c>
      <c r="D108" s="504"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4"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4"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4"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4"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4"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4"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4"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4"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4"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4"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4"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4"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4"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4"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4"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4"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4"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5"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5"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5"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5"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5"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5"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5"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5"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5"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5"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5"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5"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5"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5"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5"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5"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5"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5"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5"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5"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5"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5"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5"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5"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5"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5"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5"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5"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5"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5"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6"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2"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6"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6"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6"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6"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6"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6"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6"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6"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6"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6"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6"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6"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6"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6"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6"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6"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7" t="str">
        <f ca="1">+IF(OFFSET('Water Data'!$D$27,0,10*ROW('Water Data'!D102))="","",OFFSET('Water Data'!$D$27,0,10*ROW('Water Data'!D102)))</f>
        <v/>
      </c>
      <c r="BT108" s="367" t="str">
        <f ca="1">+IF(OFFSET('Water Data'!$D$28,0,10*ROW('Water Data'!D102))="","",OFFSET('Water Data'!$D$28,0,10*ROW('Water Data'!D102)))</f>
        <v/>
      </c>
      <c r="BU108" s="367" t="str">
        <f ca="1">+IF(OFFSET('Water Data'!$D$29,0,10*ROW('Water Data'!D102))="","",OFFSET('Water Data'!$D$29,0,10*ROW('Water Data'!D102)))</f>
        <v/>
      </c>
      <c r="BV108" s="367" t="str">
        <f ca="1">+IF(OFFSET('Water Data'!$E$27,0,10*ROW('Water Data'!E102))="","",OFFSET('Water Data'!$E$27,0,10*ROW('Water Data'!E102)))</f>
        <v/>
      </c>
      <c r="BW108" s="367" t="str">
        <f ca="1">+IF(OFFSET('Water Data'!$E$28,0,10*ROW('Water Data'!E102))="","",OFFSET('Water Data'!$E$28,0,10*ROW('Water Data'!E102)))</f>
        <v/>
      </c>
      <c r="BX108" s="367" t="str">
        <f ca="1">+IF(OFFSET('Water Data'!$E$29,0,10*ROW('Water Data'!E102))="","",OFFSET('Water Data'!$E$29,0,10*ROW('Water Data'!E102)))</f>
        <v/>
      </c>
      <c r="BY108" s="367" t="str">
        <f ca="1">+IF(OFFSET('Water Data'!$F$27,0,10*ROW('Water Data'!F102))="","",OFFSET('Water Data'!$F$27,0,10*ROW('Water Data'!F102)))</f>
        <v/>
      </c>
      <c r="BZ108" s="367" t="str">
        <f ca="1">+IF(OFFSET('Water Data'!$F$28,0,10*ROW('Water Data'!F102))="","",OFFSET('Water Data'!$F$28,0,10*ROW('Water Data'!F102)))</f>
        <v/>
      </c>
      <c r="CA108" s="367" t="str">
        <f ca="1">+IF(OFFSET('Water Data'!$F$29,0,10*ROW('Water Data'!F102))="","",OFFSET('Water Data'!$F$29,0,10*ROW('Water Data'!F102)))</f>
        <v/>
      </c>
      <c r="CB108" s="367" t="str">
        <f ca="1">+IF(OFFSET('Water Data'!$G$27,0,10*ROW('Water Data'!G102))="","",OFFSET('Water Data'!$G$27,0,10*ROW('Water Data'!G102)))</f>
        <v/>
      </c>
      <c r="CC108" s="367" t="str">
        <f ca="1">+IF(OFFSET('Water Data'!$G$28,0,10*ROW('Water Data'!G102))="","",OFFSET('Water Data'!$G$28,0,10*ROW('Water Data'!G102)))</f>
        <v/>
      </c>
      <c r="CD108" s="367" t="str">
        <f ca="1">+IF(OFFSET('Water Data'!$G$29,0,10*ROW('Water Data'!G102))="","",OFFSET('Water Data'!$G$29,0,10*ROW('Water Data'!G102)))</f>
        <v/>
      </c>
      <c r="CE108" s="367" t="str">
        <f ca="1">+IF(OFFSET('Water Data'!$H$27,0,10*ROW('Water Data'!H102))="","",OFFSET('Water Data'!$H$27,0,10*ROW('Water Data'!H102)))</f>
        <v/>
      </c>
      <c r="CF108" s="367" t="str">
        <f ca="1">+IF(OFFSET('Water Data'!$H$28,0,10*ROW('Water Data'!H102))="","",OFFSET('Water Data'!$H$28,0,10*ROW('Water Data'!H102)))</f>
        <v/>
      </c>
      <c r="CG108" s="367" t="str">
        <f ca="1">+IF(OFFSET('Water Data'!$H$29,0,10*ROW('Water Data'!H102))="","",OFFSET('Water Data'!$H$29,0,10*ROW('Water Data'!H102)))</f>
        <v/>
      </c>
      <c r="CH108" s="367" t="str">
        <f ca="1">+IF(OFFSET('Water Data'!$I$27,0,10*ROW('Water Data'!I102))="","",OFFSET('Water Data'!$I$27,0,10*ROW('Water Data'!I102)))</f>
        <v/>
      </c>
      <c r="CI108" s="367" t="str">
        <f ca="1">+IF(OFFSET('Water Data'!$I$28,0,10*ROW('Water Data'!I102))="","",OFFSET('Water Data'!$I$28,0,10*ROW('Water Data'!I102)))</f>
        <v/>
      </c>
      <c r="CJ108" s="367" t="str">
        <f ca="1">+IF(OFFSET('Water Data'!$I$29,0,10*ROW('Water Data'!I102))="","",OFFSET('Water Data'!$I$29,0,10*ROW('Water Data'!I102)))</f>
        <v/>
      </c>
      <c r="CK108" s="367" t="str">
        <f ca="1">+IF(OFFSET('Sanitation Data'!$D$28,0,10*ROW('Sanitation Data'!D102))="","",OFFSET('Sanitation Data'!$D$28,0,10*ROW('Sanitation Data'!D102)))</f>
        <v/>
      </c>
      <c r="CL108" s="367" t="str">
        <f ca="1">+IF(OFFSET('Sanitation Data'!$D$29,0,10*ROW('Sanitation Data'!D102))="","",OFFSET('Sanitation Data'!$D$29,0,10*ROW('Sanitation Data'!D102)))</f>
        <v/>
      </c>
      <c r="CM108" s="367" t="str">
        <f ca="1">+IF(OFFSET('Sanitation Data'!$D$30,0,10*ROW('Sanitation Data'!D102))="","",OFFSET('Sanitation Data'!$D$30,0,10*ROW('Sanitation Data'!D102)))</f>
        <v/>
      </c>
      <c r="CN108" s="367" t="str">
        <f ca="1">+IF(OFFSET('Sanitation Data'!$D$31,0,10*ROW('Sanitation Data'!D102))="","",OFFSET('Sanitation Data'!$D$31,0,10*ROW('Sanitation Data'!D102)))</f>
        <v/>
      </c>
      <c r="CO108" s="367" t="str">
        <f ca="1">+IF(OFFSET('Sanitation Data'!$D$32,0,10*ROW('Sanitation Data'!D102))="","",OFFSET('Sanitation Data'!$D$32,0,10*ROW('Sanitation Data'!D102)))</f>
        <v/>
      </c>
      <c r="CP108" s="367" t="str">
        <f ca="1">+IF(OFFSET('Sanitation Data'!$E$28,0,10*ROW('Sanitation Data'!E102))="","",OFFSET('Sanitation Data'!$E$28,0,10*ROW('Sanitation Data'!E102)))</f>
        <v/>
      </c>
      <c r="CQ108" s="367" t="str">
        <f ca="1">+IF(OFFSET('Sanitation Data'!$E$29,0,10*ROW('Sanitation Data'!E102))="","",OFFSET('Sanitation Data'!$E$29,0,10*ROW('Sanitation Data'!E102)))</f>
        <v/>
      </c>
      <c r="CR108" s="367" t="str">
        <f ca="1">+IF(OFFSET('Sanitation Data'!$E$30,0,10*ROW('Sanitation Data'!E102))="","",OFFSET('Sanitation Data'!$E$30,0,10*ROW('Sanitation Data'!E102)))</f>
        <v/>
      </c>
      <c r="CS108" s="367" t="str">
        <f ca="1">+IF(OFFSET('Sanitation Data'!$E$31,0,10*ROW('Sanitation Data'!E102))="","",OFFSET('Sanitation Data'!$E$31,0,10*ROW('Sanitation Data'!E102)))</f>
        <v/>
      </c>
      <c r="CT108" s="367" t="str">
        <f ca="1">+IF(OFFSET('Sanitation Data'!$E$32,0,10*ROW('Sanitation Data'!E102))="","",OFFSET('Sanitation Data'!$E$32,0,10*ROW('Sanitation Data'!E102)))</f>
        <v/>
      </c>
      <c r="CU108" s="367" t="str">
        <f ca="1">+IF(OFFSET('Sanitation Data'!$F$28,0,10*ROW('Sanitation Data'!F102))="","",OFFSET('Sanitation Data'!$F$28,0,10*ROW('Sanitation Data'!F102)))</f>
        <v/>
      </c>
      <c r="CV108" s="367" t="str">
        <f ca="1">+IF(OFFSET('Sanitation Data'!$F$29,0,10*ROW('Sanitation Data'!F102))="","",OFFSET('Sanitation Data'!$F$29,0,10*ROW('Sanitation Data'!F102)))</f>
        <v/>
      </c>
      <c r="CW108" s="367" t="str">
        <f ca="1">+IF(OFFSET('Sanitation Data'!$F$30,0,10*ROW('Sanitation Data'!F102))="","",OFFSET('Sanitation Data'!$F$30,0,10*ROW('Sanitation Data'!F102)))</f>
        <v/>
      </c>
      <c r="CX108" s="367" t="str">
        <f ca="1">+IF(OFFSET('Sanitation Data'!$F$31,0,10*ROW('Sanitation Data'!F102))="","",OFFSET('Sanitation Data'!$F$31,0,10*ROW('Sanitation Data'!F102)))</f>
        <v/>
      </c>
      <c r="CY108" s="367" t="str">
        <f ca="1">+IF(OFFSET('Sanitation Data'!$F$32,0,10*ROW('Sanitation Data'!F102))="","",OFFSET('Sanitation Data'!$F$32,0,10*ROW('Sanitation Data'!F102)))</f>
        <v/>
      </c>
      <c r="CZ108" s="367" t="str">
        <f ca="1">+IF(OFFSET('Sanitation Data'!$G$28,0,10*ROW('Sanitation Data'!G102))="","",OFFSET('Sanitation Data'!$G$28,0,10*ROW('Sanitation Data'!G102)))</f>
        <v/>
      </c>
      <c r="DA108" s="367" t="str">
        <f ca="1">+IF(OFFSET('Sanitation Data'!$G$29,0,10*ROW('Sanitation Data'!G102))="","",OFFSET('Sanitation Data'!$G$29,0,10*ROW('Sanitation Data'!G102)))</f>
        <v/>
      </c>
      <c r="DB108" s="367" t="str">
        <f ca="1">+IF(OFFSET('Sanitation Data'!$G$30,0,10*ROW('Sanitation Data'!G102))="","",OFFSET('Sanitation Data'!$G$30,0,10*ROW('Sanitation Data'!G102)))</f>
        <v/>
      </c>
      <c r="DC108" s="367" t="str">
        <f ca="1">+IF(OFFSET('Sanitation Data'!$G$31,0,10*ROW('Sanitation Data'!G102))="","",OFFSET('Sanitation Data'!$G$31,0,10*ROW('Sanitation Data'!G102)))</f>
        <v/>
      </c>
      <c r="DD108" s="367" t="str">
        <f ca="1">+IF(OFFSET('Sanitation Data'!$G$32,0,10*ROW('Sanitation Data'!G102))="","",OFFSET('Sanitation Data'!$G$32,0,10*ROW('Sanitation Data'!G102)))</f>
        <v/>
      </c>
      <c r="DE108" s="367" t="str">
        <f ca="1">+IF(OFFSET('Sanitation Data'!$H$28,0,10*ROW('Sanitation Data'!H102))="","",OFFSET('Sanitation Data'!$H$28,0,10*ROW('Sanitation Data'!H102)))</f>
        <v/>
      </c>
      <c r="DF108" s="367" t="str">
        <f ca="1">+IF(OFFSET('Sanitation Data'!$H$29,0,10*ROW('Sanitation Data'!H102))="","",OFFSET('Sanitation Data'!$H$29,0,10*ROW('Sanitation Data'!H102)))</f>
        <v/>
      </c>
      <c r="DG108" s="367" t="str">
        <f ca="1">+IF(OFFSET('Sanitation Data'!$H$30,0,10*ROW('Sanitation Data'!H102))="","",OFFSET('Sanitation Data'!$H$30,0,10*ROW('Sanitation Data'!H102)))</f>
        <v/>
      </c>
      <c r="DH108" s="367" t="str">
        <f ca="1">+IF(OFFSET('Sanitation Data'!$H$31,0,10*ROW('Sanitation Data'!H102))="","",OFFSET('Sanitation Data'!$H$31,0,10*ROW('Sanitation Data'!H102)))</f>
        <v/>
      </c>
      <c r="DI108" s="367" t="str">
        <f ca="1">+IF(OFFSET('Sanitation Data'!$H$32,0,10*ROW('Sanitation Data'!H102))="","",OFFSET('Sanitation Data'!$H$32,0,10*ROW('Sanitation Data'!H102)))</f>
        <v/>
      </c>
      <c r="DJ108" s="367" t="str">
        <f ca="1">+IF(OFFSET('Sanitation Data'!$I$28,0,10*ROW('Sanitation Data'!I102))="","",OFFSET('Sanitation Data'!$I$28,0,10*ROW('Sanitation Data'!I102)))</f>
        <v/>
      </c>
      <c r="DK108" s="367" t="str">
        <f ca="1">+IF(OFFSET('Sanitation Data'!$I$29,0,10*ROW('Sanitation Data'!I102))="","",OFFSET('Sanitation Data'!$I$29,0,10*ROW('Sanitation Data'!I102)))</f>
        <v/>
      </c>
      <c r="DL108" s="367" t="str">
        <f ca="1">+IF(OFFSET('Sanitation Data'!$I$30,0,10*ROW('Sanitation Data'!I102))="","",OFFSET('Sanitation Data'!$I$30,0,10*ROW('Sanitation Data'!I102)))</f>
        <v/>
      </c>
      <c r="DM108" s="367" t="str">
        <f ca="1">+IF(OFFSET('Sanitation Data'!$I$31,0,10*ROW('Sanitation Data'!I102))="","",OFFSET('Sanitation Data'!$I$31,0,10*ROW('Sanitation Data'!I102)))</f>
        <v/>
      </c>
      <c r="DN108" s="367" t="str">
        <f ca="1">+IF(OFFSET('Sanitation Data'!$I$32,0,10*ROW('Sanitation Data'!I102))="","",OFFSET('Sanitation Data'!$I$32,0,10*ROW('Sanitation Data'!I102)))</f>
        <v/>
      </c>
      <c r="DO108" s="367" t="str">
        <f ca="1">+IF(OFFSET('Hygiene Data'!$D$11,0,10*ROW('Hygiene Data'!D102))="","",OFFSET('Hygiene Data'!$D$11,0,10*ROW('Hygiene Data'!D102)))</f>
        <v/>
      </c>
      <c r="DP108" s="367" t="str">
        <f ca="1">+IF(OFFSET('Hygiene Data'!$D$12,0,10*ROW('Hygiene Data'!D102))="","",OFFSET('Hygiene Data'!$D$12,0,10*ROW('Hygiene Data'!D102)))</f>
        <v/>
      </c>
      <c r="DQ108" s="367" t="str">
        <f ca="1">+IF(OFFSET('Hygiene Data'!$D$13,0,10*ROW('Hygiene Data'!D102))="","",OFFSET('Hygiene Data'!$D$13,0,10*ROW('Hygiene Data'!D102)))</f>
        <v/>
      </c>
      <c r="DR108" s="367" t="str">
        <f ca="1">+IF(OFFSET('Hygiene Data'!$E$11,0,10*ROW('Hygiene Data'!E102))="","",OFFSET('Hygiene Data'!$E$11,0,10*ROW('Hygiene Data'!E102)))</f>
        <v/>
      </c>
      <c r="DS108" s="367" t="str">
        <f ca="1">+IF(OFFSET('Hygiene Data'!$E$12,0,10*ROW('Hygiene Data'!E102))="","",OFFSET('Hygiene Data'!$E$12,0,10*ROW('Hygiene Data'!E102)))</f>
        <v/>
      </c>
      <c r="DT108" s="367" t="str">
        <f ca="1">+IF(OFFSET('Hygiene Data'!$E$13,0,10*ROW('Hygiene Data'!E102))="","",OFFSET('Hygiene Data'!$E$13,0,10*ROW('Hygiene Data'!E102)))</f>
        <v/>
      </c>
      <c r="DU108" s="367" t="str">
        <f ca="1">+IF(OFFSET('Hygiene Data'!$F$11,0,10*ROW('Hygiene Data'!F102))="","",OFFSET('Hygiene Data'!$F$11,0,10*ROW('Hygiene Data'!F102)))</f>
        <v/>
      </c>
      <c r="DV108" s="367" t="str">
        <f ca="1">+IF(OFFSET('Hygiene Data'!$F$12,0,10*ROW('Hygiene Data'!F102))="","",OFFSET('Hygiene Data'!$F$12,0,10*ROW('Hygiene Data'!F102)))</f>
        <v/>
      </c>
      <c r="DW108" s="367" t="str">
        <f ca="1">+IF(OFFSET('Hygiene Data'!$F$13,0,10*ROW('Hygiene Data'!F102))="","",OFFSET('Hygiene Data'!$F$13,0,10*ROW('Hygiene Data'!F102)))</f>
        <v/>
      </c>
      <c r="DX108" s="367" t="str">
        <f ca="1">+IF(OFFSET('Hygiene Data'!$G$11,0,10*ROW('Hygiene Data'!G102))="","",OFFSET('Hygiene Data'!$G$11,0,10*ROW('Hygiene Data'!G102)))</f>
        <v/>
      </c>
      <c r="DY108" s="367" t="str">
        <f ca="1">+IF(OFFSET('Hygiene Data'!$G$12,0,10*ROW('Hygiene Data'!G102))="","",OFFSET('Hygiene Data'!$G$12,0,10*ROW('Hygiene Data'!G102)))</f>
        <v/>
      </c>
      <c r="DZ108" s="367" t="str">
        <f ca="1">+IF(OFFSET('Hygiene Data'!$G$13,0,10*ROW('Hygiene Data'!G102))="","",OFFSET('Hygiene Data'!$G$13,0,10*ROW('Hygiene Data'!G102)))</f>
        <v/>
      </c>
      <c r="EA108" s="367" t="str">
        <f ca="1">+IF(OFFSET('Hygiene Data'!$H$11,0,10*ROW('Hygiene Data'!H102))="","",OFFSET('Hygiene Data'!$H$11,0,10*ROW('Hygiene Data'!H102)))</f>
        <v/>
      </c>
      <c r="EB108" s="367" t="str">
        <f ca="1">+IF(OFFSET('Hygiene Data'!$H$12,0,10*ROW('Hygiene Data'!H102))="","",OFFSET('Hygiene Data'!$H$12,0,10*ROW('Hygiene Data'!H102)))</f>
        <v/>
      </c>
      <c r="EC108" s="367" t="str">
        <f ca="1">+IF(OFFSET('Hygiene Data'!$H$13,0,10*ROW('Hygiene Data'!H102))="","",OFFSET('Hygiene Data'!$H$13,0,10*ROW('Hygiene Data'!H102)))</f>
        <v/>
      </c>
      <c r="ED108" s="367" t="str">
        <f ca="1">+IF(OFFSET('Hygiene Data'!$I$11,0,10*ROW('Hygiene Data'!I102))="","",OFFSET('Hygiene Data'!$I$11,0,10*ROW('Hygiene Data'!I102)))</f>
        <v/>
      </c>
      <c r="EE108" s="367" t="str">
        <f ca="1">+IF(OFFSET('Hygiene Data'!$I$12,0,10*ROW('Hygiene Data'!I102))="","",OFFSET('Hygiene Data'!$I$12,0,10*ROW('Hygiene Data'!I102)))</f>
        <v/>
      </c>
      <c r="EF108" s="367" t="str">
        <f ca="1">+IF(OFFSET('Hygiene Data'!$I$13,0,10*ROW('Hygiene Data'!I102))="","",OFFSET('Hygiene Data'!$I$13,0,10*ROW('Hygiene Data'!I102)))</f>
        <v/>
      </c>
    </row>
    <row r="109" spans="1:136" x14ac:dyDescent="0.25">
      <c r="A109" s="476" t="str">
        <f ca="1">+IF(OFFSET('Water Data'!$B$2,0,10*ROW('Water Data'!E103))="","",OFFSET('Water Data'!$B$2,0,10*ROW('Water Data'!E103)))</f>
        <v/>
      </c>
      <c r="B109" s="476"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3" t="str">
        <f t="shared" ca="1" si="1"/>
        <v/>
      </c>
      <c r="D109" s="504"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4"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4"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4"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4"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4"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4"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4"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4"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4"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4"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4"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4"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4"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4"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4"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4"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4"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5"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5"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5"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5"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5"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5"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5"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5"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5"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5"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5"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5"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5"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5"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5"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5"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5"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5"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5"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5"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5"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5"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5"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5"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5"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5"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5"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5"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5"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5"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6"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2"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6"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6"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6"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6"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6"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6"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6"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6"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6"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6"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6"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6"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6"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6"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6"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6"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7" t="str">
        <f ca="1">+IF(OFFSET('Water Data'!$D$27,0,10*ROW('Water Data'!D103))="","",OFFSET('Water Data'!$D$27,0,10*ROW('Water Data'!D103)))</f>
        <v/>
      </c>
      <c r="BT109" s="367" t="str">
        <f ca="1">+IF(OFFSET('Water Data'!$D$28,0,10*ROW('Water Data'!D103))="","",OFFSET('Water Data'!$D$28,0,10*ROW('Water Data'!D103)))</f>
        <v/>
      </c>
      <c r="BU109" s="367" t="str">
        <f ca="1">+IF(OFFSET('Water Data'!$D$29,0,10*ROW('Water Data'!D103))="","",OFFSET('Water Data'!$D$29,0,10*ROW('Water Data'!D103)))</f>
        <v/>
      </c>
      <c r="BV109" s="367" t="str">
        <f ca="1">+IF(OFFSET('Water Data'!$E$27,0,10*ROW('Water Data'!E103))="","",OFFSET('Water Data'!$E$27,0,10*ROW('Water Data'!E103)))</f>
        <v/>
      </c>
      <c r="BW109" s="367" t="str">
        <f ca="1">+IF(OFFSET('Water Data'!$E$28,0,10*ROW('Water Data'!E103))="","",OFFSET('Water Data'!$E$28,0,10*ROW('Water Data'!E103)))</f>
        <v/>
      </c>
      <c r="BX109" s="367" t="str">
        <f ca="1">+IF(OFFSET('Water Data'!$E$29,0,10*ROW('Water Data'!E103))="","",OFFSET('Water Data'!$E$29,0,10*ROW('Water Data'!E103)))</f>
        <v/>
      </c>
      <c r="BY109" s="367" t="str">
        <f ca="1">+IF(OFFSET('Water Data'!$F$27,0,10*ROW('Water Data'!F103))="","",OFFSET('Water Data'!$F$27,0,10*ROW('Water Data'!F103)))</f>
        <v/>
      </c>
      <c r="BZ109" s="367" t="str">
        <f ca="1">+IF(OFFSET('Water Data'!$F$28,0,10*ROW('Water Data'!F103))="","",OFFSET('Water Data'!$F$28,0,10*ROW('Water Data'!F103)))</f>
        <v/>
      </c>
      <c r="CA109" s="367" t="str">
        <f ca="1">+IF(OFFSET('Water Data'!$F$29,0,10*ROW('Water Data'!F103))="","",OFFSET('Water Data'!$F$29,0,10*ROW('Water Data'!F103)))</f>
        <v/>
      </c>
      <c r="CB109" s="367" t="str">
        <f ca="1">+IF(OFFSET('Water Data'!$G$27,0,10*ROW('Water Data'!G103))="","",OFFSET('Water Data'!$G$27,0,10*ROW('Water Data'!G103)))</f>
        <v/>
      </c>
      <c r="CC109" s="367" t="str">
        <f ca="1">+IF(OFFSET('Water Data'!$G$28,0,10*ROW('Water Data'!G103))="","",OFFSET('Water Data'!$G$28,0,10*ROW('Water Data'!G103)))</f>
        <v/>
      </c>
      <c r="CD109" s="367" t="str">
        <f ca="1">+IF(OFFSET('Water Data'!$G$29,0,10*ROW('Water Data'!G103))="","",OFFSET('Water Data'!$G$29,0,10*ROW('Water Data'!G103)))</f>
        <v/>
      </c>
      <c r="CE109" s="367" t="str">
        <f ca="1">+IF(OFFSET('Water Data'!$H$27,0,10*ROW('Water Data'!H103))="","",OFFSET('Water Data'!$H$27,0,10*ROW('Water Data'!H103)))</f>
        <v/>
      </c>
      <c r="CF109" s="367" t="str">
        <f ca="1">+IF(OFFSET('Water Data'!$H$28,0,10*ROW('Water Data'!H103))="","",OFFSET('Water Data'!$H$28,0,10*ROW('Water Data'!H103)))</f>
        <v/>
      </c>
      <c r="CG109" s="367" t="str">
        <f ca="1">+IF(OFFSET('Water Data'!$H$29,0,10*ROW('Water Data'!H103))="","",OFFSET('Water Data'!$H$29,0,10*ROW('Water Data'!H103)))</f>
        <v/>
      </c>
      <c r="CH109" s="367" t="str">
        <f ca="1">+IF(OFFSET('Water Data'!$I$27,0,10*ROW('Water Data'!I103))="","",OFFSET('Water Data'!$I$27,0,10*ROW('Water Data'!I103)))</f>
        <v/>
      </c>
      <c r="CI109" s="367" t="str">
        <f ca="1">+IF(OFFSET('Water Data'!$I$28,0,10*ROW('Water Data'!I103))="","",OFFSET('Water Data'!$I$28,0,10*ROW('Water Data'!I103)))</f>
        <v/>
      </c>
      <c r="CJ109" s="367" t="str">
        <f ca="1">+IF(OFFSET('Water Data'!$I$29,0,10*ROW('Water Data'!I103))="","",OFFSET('Water Data'!$I$29,0,10*ROW('Water Data'!I103)))</f>
        <v/>
      </c>
      <c r="CK109" s="367" t="str">
        <f ca="1">+IF(OFFSET('Sanitation Data'!$D$28,0,10*ROW('Sanitation Data'!D103))="","",OFFSET('Sanitation Data'!$D$28,0,10*ROW('Sanitation Data'!D103)))</f>
        <v/>
      </c>
      <c r="CL109" s="367" t="str">
        <f ca="1">+IF(OFFSET('Sanitation Data'!$D$29,0,10*ROW('Sanitation Data'!D103))="","",OFFSET('Sanitation Data'!$D$29,0,10*ROW('Sanitation Data'!D103)))</f>
        <v/>
      </c>
      <c r="CM109" s="367" t="str">
        <f ca="1">+IF(OFFSET('Sanitation Data'!$D$30,0,10*ROW('Sanitation Data'!D103))="","",OFFSET('Sanitation Data'!$D$30,0,10*ROW('Sanitation Data'!D103)))</f>
        <v/>
      </c>
      <c r="CN109" s="367" t="str">
        <f ca="1">+IF(OFFSET('Sanitation Data'!$D$31,0,10*ROW('Sanitation Data'!D103))="","",OFFSET('Sanitation Data'!$D$31,0,10*ROW('Sanitation Data'!D103)))</f>
        <v/>
      </c>
      <c r="CO109" s="367" t="str">
        <f ca="1">+IF(OFFSET('Sanitation Data'!$D$32,0,10*ROW('Sanitation Data'!D103))="","",OFFSET('Sanitation Data'!$D$32,0,10*ROW('Sanitation Data'!D103)))</f>
        <v/>
      </c>
      <c r="CP109" s="367" t="str">
        <f ca="1">+IF(OFFSET('Sanitation Data'!$E$28,0,10*ROW('Sanitation Data'!E103))="","",OFFSET('Sanitation Data'!$E$28,0,10*ROW('Sanitation Data'!E103)))</f>
        <v/>
      </c>
      <c r="CQ109" s="367" t="str">
        <f ca="1">+IF(OFFSET('Sanitation Data'!$E$29,0,10*ROW('Sanitation Data'!E103))="","",OFFSET('Sanitation Data'!$E$29,0,10*ROW('Sanitation Data'!E103)))</f>
        <v/>
      </c>
      <c r="CR109" s="367" t="str">
        <f ca="1">+IF(OFFSET('Sanitation Data'!$E$30,0,10*ROW('Sanitation Data'!E103))="","",OFFSET('Sanitation Data'!$E$30,0,10*ROW('Sanitation Data'!E103)))</f>
        <v/>
      </c>
      <c r="CS109" s="367" t="str">
        <f ca="1">+IF(OFFSET('Sanitation Data'!$E$31,0,10*ROW('Sanitation Data'!E103))="","",OFFSET('Sanitation Data'!$E$31,0,10*ROW('Sanitation Data'!E103)))</f>
        <v/>
      </c>
      <c r="CT109" s="367" t="str">
        <f ca="1">+IF(OFFSET('Sanitation Data'!$E$32,0,10*ROW('Sanitation Data'!E103))="","",OFFSET('Sanitation Data'!$E$32,0,10*ROW('Sanitation Data'!E103)))</f>
        <v/>
      </c>
      <c r="CU109" s="367" t="str">
        <f ca="1">+IF(OFFSET('Sanitation Data'!$F$28,0,10*ROW('Sanitation Data'!F103))="","",OFFSET('Sanitation Data'!$F$28,0,10*ROW('Sanitation Data'!F103)))</f>
        <v/>
      </c>
      <c r="CV109" s="367" t="str">
        <f ca="1">+IF(OFFSET('Sanitation Data'!$F$29,0,10*ROW('Sanitation Data'!F103))="","",OFFSET('Sanitation Data'!$F$29,0,10*ROW('Sanitation Data'!F103)))</f>
        <v/>
      </c>
      <c r="CW109" s="367" t="str">
        <f ca="1">+IF(OFFSET('Sanitation Data'!$F$30,0,10*ROW('Sanitation Data'!F103))="","",OFFSET('Sanitation Data'!$F$30,0,10*ROW('Sanitation Data'!F103)))</f>
        <v/>
      </c>
      <c r="CX109" s="367" t="str">
        <f ca="1">+IF(OFFSET('Sanitation Data'!$F$31,0,10*ROW('Sanitation Data'!F103))="","",OFFSET('Sanitation Data'!$F$31,0,10*ROW('Sanitation Data'!F103)))</f>
        <v/>
      </c>
      <c r="CY109" s="367" t="str">
        <f ca="1">+IF(OFFSET('Sanitation Data'!$F$32,0,10*ROW('Sanitation Data'!F103))="","",OFFSET('Sanitation Data'!$F$32,0,10*ROW('Sanitation Data'!F103)))</f>
        <v/>
      </c>
      <c r="CZ109" s="367" t="str">
        <f ca="1">+IF(OFFSET('Sanitation Data'!$G$28,0,10*ROW('Sanitation Data'!G103))="","",OFFSET('Sanitation Data'!$G$28,0,10*ROW('Sanitation Data'!G103)))</f>
        <v/>
      </c>
      <c r="DA109" s="367" t="str">
        <f ca="1">+IF(OFFSET('Sanitation Data'!$G$29,0,10*ROW('Sanitation Data'!G103))="","",OFFSET('Sanitation Data'!$G$29,0,10*ROW('Sanitation Data'!G103)))</f>
        <v/>
      </c>
      <c r="DB109" s="367" t="str">
        <f ca="1">+IF(OFFSET('Sanitation Data'!$G$30,0,10*ROW('Sanitation Data'!G103))="","",OFFSET('Sanitation Data'!$G$30,0,10*ROW('Sanitation Data'!G103)))</f>
        <v/>
      </c>
      <c r="DC109" s="367" t="str">
        <f ca="1">+IF(OFFSET('Sanitation Data'!$G$31,0,10*ROW('Sanitation Data'!G103))="","",OFFSET('Sanitation Data'!$G$31,0,10*ROW('Sanitation Data'!G103)))</f>
        <v/>
      </c>
      <c r="DD109" s="367" t="str">
        <f ca="1">+IF(OFFSET('Sanitation Data'!$G$32,0,10*ROW('Sanitation Data'!G103))="","",OFFSET('Sanitation Data'!$G$32,0,10*ROW('Sanitation Data'!G103)))</f>
        <v/>
      </c>
      <c r="DE109" s="367" t="str">
        <f ca="1">+IF(OFFSET('Sanitation Data'!$H$28,0,10*ROW('Sanitation Data'!H103))="","",OFFSET('Sanitation Data'!$H$28,0,10*ROW('Sanitation Data'!H103)))</f>
        <v/>
      </c>
      <c r="DF109" s="367" t="str">
        <f ca="1">+IF(OFFSET('Sanitation Data'!$H$29,0,10*ROW('Sanitation Data'!H103))="","",OFFSET('Sanitation Data'!$H$29,0,10*ROW('Sanitation Data'!H103)))</f>
        <v/>
      </c>
      <c r="DG109" s="367" t="str">
        <f ca="1">+IF(OFFSET('Sanitation Data'!$H$30,0,10*ROW('Sanitation Data'!H103))="","",OFFSET('Sanitation Data'!$H$30,0,10*ROW('Sanitation Data'!H103)))</f>
        <v/>
      </c>
      <c r="DH109" s="367" t="str">
        <f ca="1">+IF(OFFSET('Sanitation Data'!$H$31,0,10*ROW('Sanitation Data'!H103))="","",OFFSET('Sanitation Data'!$H$31,0,10*ROW('Sanitation Data'!H103)))</f>
        <v/>
      </c>
      <c r="DI109" s="367" t="str">
        <f ca="1">+IF(OFFSET('Sanitation Data'!$H$32,0,10*ROW('Sanitation Data'!H103))="","",OFFSET('Sanitation Data'!$H$32,0,10*ROW('Sanitation Data'!H103)))</f>
        <v/>
      </c>
      <c r="DJ109" s="367" t="str">
        <f ca="1">+IF(OFFSET('Sanitation Data'!$I$28,0,10*ROW('Sanitation Data'!I103))="","",OFFSET('Sanitation Data'!$I$28,0,10*ROW('Sanitation Data'!I103)))</f>
        <v/>
      </c>
      <c r="DK109" s="367" t="str">
        <f ca="1">+IF(OFFSET('Sanitation Data'!$I$29,0,10*ROW('Sanitation Data'!I103))="","",OFFSET('Sanitation Data'!$I$29,0,10*ROW('Sanitation Data'!I103)))</f>
        <v/>
      </c>
      <c r="DL109" s="367" t="str">
        <f ca="1">+IF(OFFSET('Sanitation Data'!$I$30,0,10*ROW('Sanitation Data'!I103))="","",OFFSET('Sanitation Data'!$I$30,0,10*ROW('Sanitation Data'!I103)))</f>
        <v/>
      </c>
      <c r="DM109" s="367" t="str">
        <f ca="1">+IF(OFFSET('Sanitation Data'!$I$31,0,10*ROW('Sanitation Data'!I103))="","",OFFSET('Sanitation Data'!$I$31,0,10*ROW('Sanitation Data'!I103)))</f>
        <v/>
      </c>
      <c r="DN109" s="367" t="str">
        <f ca="1">+IF(OFFSET('Sanitation Data'!$I$32,0,10*ROW('Sanitation Data'!I103))="","",OFFSET('Sanitation Data'!$I$32,0,10*ROW('Sanitation Data'!I103)))</f>
        <v/>
      </c>
      <c r="DO109" s="367" t="str">
        <f ca="1">+IF(OFFSET('Hygiene Data'!$D$11,0,10*ROW('Hygiene Data'!D103))="","",OFFSET('Hygiene Data'!$D$11,0,10*ROW('Hygiene Data'!D103)))</f>
        <v/>
      </c>
      <c r="DP109" s="367" t="str">
        <f ca="1">+IF(OFFSET('Hygiene Data'!$D$12,0,10*ROW('Hygiene Data'!D103))="","",OFFSET('Hygiene Data'!$D$12,0,10*ROW('Hygiene Data'!D103)))</f>
        <v/>
      </c>
      <c r="DQ109" s="367" t="str">
        <f ca="1">+IF(OFFSET('Hygiene Data'!$D$13,0,10*ROW('Hygiene Data'!D103))="","",OFFSET('Hygiene Data'!$D$13,0,10*ROW('Hygiene Data'!D103)))</f>
        <v/>
      </c>
      <c r="DR109" s="367" t="str">
        <f ca="1">+IF(OFFSET('Hygiene Data'!$E$11,0,10*ROW('Hygiene Data'!E103))="","",OFFSET('Hygiene Data'!$E$11,0,10*ROW('Hygiene Data'!E103)))</f>
        <v/>
      </c>
      <c r="DS109" s="367" t="str">
        <f ca="1">+IF(OFFSET('Hygiene Data'!$E$12,0,10*ROW('Hygiene Data'!E103))="","",OFFSET('Hygiene Data'!$E$12,0,10*ROW('Hygiene Data'!E103)))</f>
        <v/>
      </c>
      <c r="DT109" s="367" t="str">
        <f ca="1">+IF(OFFSET('Hygiene Data'!$E$13,0,10*ROW('Hygiene Data'!E103))="","",OFFSET('Hygiene Data'!$E$13,0,10*ROW('Hygiene Data'!E103)))</f>
        <v/>
      </c>
      <c r="DU109" s="367" t="str">
        <f ca="1">+IF(OFFSET('Hygiene Data'!$F$11,0,10*ROW('Hygiene Data'!F103))="","",OFFSET('Hygiene Data'!$F$11,0,10*ROW('Hygiene Data'!F103)))</f>
        <v/>
      </c>
      <c r="DV109" s="367" t="str">
        <f ca="1">+IF(OFFSET('Hygiene Data'!$F$12,0,10*ROW('Hygiene Data'!F103))="","",OFFSET('Hygiene Data'!$F$12,0,10*ROW('Hygiene Data'!F103)))</f>
        <v/>
      </c>
      <c r="DW109" s="367" t="str">
        <f ca="1">+IF(OFFSET('Hygiene Data'!$F$13,0,10*ROW('Hygiene Data'!F103))="","",OFFSET('Hygiene Data'!$F$13,0,10*ROW('Hygiene Data'!F103)))</f>
        <v/>
      </c>
      <c r="DX109" s="367" t="str">
        <f ca="1">+IF(OFFSET('Hygiene Data'!$G$11,0,10*ROW('Hygiene Data'!G103))="","",OFFSET('Hygiene Data'!$G$11,0,10*ROW('Hygiene Data'!G103)))</f>
        <v/>
      </c>
      <c r="DY109" s="367" t="str">
        <f ca="1">+IF(OFFSET('Hygiene Data'!$G$12,0,10*ROW('Hygiene Data'!G103))="","",OFFSET('Hygiene Data'!$G$12,0,10*ROW('Hygiene Data'!G103)))</f>
        <v/>
      </c>
      <c r="DZ109" s="367" t="str">
        <f ca="1">+IF(OFFSET('Hygiene Data'!$G$13,0,10*ROW('Hygiene Data'!G103))="","",OFFSET('Hygiene Data'!$G$13,0,10*ROW('Hygiene Data'!G103)))</f>
        <v/>
      </c>
      <c r="EA109" s="367" t="str">
        <f ca="1">+IF(OFFSET('Hygiene Data'!$H$11,0,10*ROW('Hygiene Data'!H103))="","",OFFSET('Hygiene Data'!$H$11,0,10*ROW('Hygiene Data'!H103)))</f>
        <v/>
      </c>
      <c r="EB109" s="367" t="str">
        <f ca="1">+IF(OFFSET('Hygiene Data'!$H$12,0,10*ROW('Hygiene Data'!H103))="","",OFFSET('Hygiene Data'!$H$12,0,10*ROW('Hygiene Data'!H103)))</f>
        <v/>
      </c>
      <c r="EC109" s="367" t="str">
        <f ca="1">+IF(OFFSET('Hygiene Data'!$H$13,0,10*ROW('Hygiene Data'!H103))="","",OFFSET('Hygiene Data'!$H$13,0,10*ROW('Hygiene Data'!H103)))</f>
        <v/>
      </c>
      <c r="ED109" s="367" t="str">
        <f ca="1">+IF(OFFSET('Hygiene Data'!$I$11,0,10*ROW('Hygiene Data'!I103))="","",OFFSET('Hygiene Data'!$I$11,0,10*ROW('Hygiene Data'!I103)))</f>
        <v/>
      </c>
      <c r="EE109" s="367" t="str">
        <f ca="1">+IF(OFFSET('Hygiene Data'!$I$12,0,10*ROW('Hygiene Data'!I103))="","",OFFSET('Hygiene Data'!$I$12,0,10*ROW('Hygiene Data'!I103)))</f>
        <v/>
      </c>
      <c r="EF109" s="367" t="str">
        <f ca="1">+IF(OFFSET('Hygiene Data'!$I$13,0,10*ROW('Hygiene Data'!I103))="","",OFFSET('Hygiene Data'!$I$13,0,10*ROW('Hygiene Data'!I103)))</f>
        <v/>
      </c>
    </row>
    <row r="110" spans="1:136" x14ac:dyDescent="0.25">
      <c r="A110" s="476" t="str">
        <f ca="1">+IF(OFFSET('Water Data'!$B$2,0,10*ROW('Water Data'!E104))="","",OFFSET('Water Data'!$B$2,0,10*ROW('Water Data'!E104)))</f>
        <v/>
      </c>
      <c r="B110" s="476"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3" t="str">
        <f t="shared" ca="1" si="1"/>
        <v/>
      </c>
      <c r="D110" s="504"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4"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4"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4"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4"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4"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4"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4"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4"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4"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4"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4"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4"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4"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4"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4"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4"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4"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5"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5"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5"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5"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5"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5"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5"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5"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5"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5"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5"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5"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5"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5"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5"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5"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5"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5"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5"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5"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5"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5"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5"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5"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5"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5"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5"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5"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5"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5"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6"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2"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6"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6"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6"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6"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6"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6"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6"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6"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6"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6"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6"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6"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6"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6"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6"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6"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7" t="str">
        <f ca="1">+IF(OFFSET('Water Data'!$D$27,0,10*ROW('Water Data'!D104))="","",OFFSET('Water Data'!$D$27,0,10*ROW('Water Data'!D104)))</f>
        <v/>
      </c>
      <c r="BT110" s="367" t="str">
        <f ca="1">+IF(OFFSET('Water Data'!$D$28,0,10*ROW('Water Data'!D104))="","",OFFSET('Water Data'!$D$28,0,10*ROW('Water Data'!D104)))</f>
        <v/>
      </c>
      <c r="BU110" s="367" t="str">
        <f ca="1">+IF(OFFSET('Water Data'!$D$29,0,10*ROW('Water Data'!D104))="","",OFFSET('Water Data'!$D$29,0,10*ROW('Water Data'!D104)))</f>
        <v/>
      </c>
      <c r="BV110" s="367" t="str">
        <f ca="1">+IF(OFFSET('Water Data'!$E$27,0,10*ROW('Water Data'!E104))="","",OFFSET('Water Data'!$E$27,0,10*ROW('Water Data'!E104)))</f>
        <v/>
      </c>
      <c r="BW110" s="367" t="str">
        <f ca="1">+IF(OFFSET('Water Data'!$E$28,0,10*ROW('Water Data'!E104))="","",OFFSET('Water Data'!$E$28,0,10*ROW('Water Data'!E104)))</f>
        <v/>
      </c>
      <c r="BX110" s="367" t="str">
        <f ca="1">+IF(OFFSET('Water Data'!$E$29,0,10*ROW('Water Data'!E104))="","",OFFSET('Water Data'!$E$29,0,10*ROW('Water Data'!E104)))</f>
        <v/>
      </c>
      <c r="BY110" s="367" t="str">
        <f ca="1">+IF(OFFSET('Water Data'!$F$27,0,10*ROW('Water Data'!F104))="","",OFFSET('Water Data'!$F$27,0,10*ROW('Water Data'!F104)))</f>
        <v/>
      </c>
      <c r="BZ110" s="367" t="str">
        <f ca="1">+IF(OFFSET('Water Data'!$F$28,0,10*ROW('Water Data'!F104))="","",OFFSET('Water Data'!$F$28,0,10*ROW('Water Data'!F104)))</f>
        <v/>
      </c>
      <c r="CA110" s="367" t="str">
        <f ca="1">+IF(OFFSET('Water Data'!$F$29,0,10*ROW('Water Data'!F104))="","",OFFSET('Water Data'!$F$29,0,10*ROW('Water Data'!F104)))</f>
        <v/>
      </c>
      <c r="CB110" s="367" t="str">
        <f ca="1">+IF(OFFSET('Water Data'!$G$27,0,10*ROW('Water Data'!G104))="","",OFFSET('Water Data'!$G$27,0,10*ROW('Water Data'!G104)))</f>
        <v/>
      </c>
      <c r="CC110" s="367" t="str">
        <f ca="1">+IF(OFFSET('Water Data'!$G$28,0,10*ROW('Water Data'!G104))="","",OFFSET('Water Data'!$G$28,0,10*ROW('Water Data'!G104)))</f>
        <v/>
      </c>
      <c r="CD110" s="367" t="str">
        <f ca="1">+IF(OFFSET('Water Data'!$G$29,0,10*ROW('Water Data'!G104))="","",OFFSET('Water Data'!$G$29,0,10*ROW('Water Data'!G104)))</f>
        <v/>
      </c>
      <c r="CE110" s="367" t="str">
        <f ca="1">+IF(OFFSET('Water Data'!$H$27,0,10*ROW('Water Data'!H104))="","",OFFSET('Water Data'!$H$27,0,10*ROW('Water Data'!H104)))</f>
        <v/>
      </c>
      <c r="CF110" s="367" t="str">
        <f ca="1">+IF(OFFSET('Water Data'!$H$28,0,10*ROW('Water Data'!H104))="","",OFFSET('Water Data'!$H$28,0,10*ROW('Water Data'!H104)))</f>
        <v/>
      </c>
      <c r="CG110" s="367" t="str">
        <f ca="1">+IF(OFFSET('Water Data'!$H$29,0,10*ROW('Water Data'!H104))="","",OFFSET('Water Data'!$H$29,0,10*ROW('Water Data'!H104)))</f>
        <v/>
      </c>
      <c r="CH110" s="367" t="str">
        <f ca="1">+IF(OFFSET('Water Data'!$I$27,0,10*ROW('Water Data'!I104))="","",OFFSET('Water Data'!$I$27,0,10*ROW('Water Data'!I104)))</f>
        <v/>
      </c>
      <c r="CI110" s="367" t="str">
        <f ca="1">+IF(OFFSET('Water Data'!$I$28,0,10*ROW('Water Data'!I104))="","",OFFSET('Water Data'!$I$28,0,10*ROW('Water Data'!I104)))</f>
        <v/>
      </c>
      <c r="CJ110" s="367" t="str">
        <f ca="1">+IF(OFFSET('Water Data'!$I$29,0,10*ROW('Water Data'!I104))="","",OFFSET('Water Data'!$I$29,0,10*ROW('Water Data'!I104)))</f>
        <v/>
      </c>
      <c r="CK110" s="367" t="str">
        <f ca="1">+IF(OFFSET('Sanitation Data'!$D$28,0,10*ROW('Sanitation Data'!D104))="","",OFFSET('Sanitation Data'!$D$28,0,10*ROW('Sanitation Data'!D104)))</f>
        <v/>
      </c>
      <c r="CL110" s="367" t="str">
        <f ca="1">+IF(OFFSET('Sanitation Data'!$D$29,0,10*ROW('Sanitation Data'!D104))="","",OFFSET('Sanitation Data'!$D$29,0,10*ROW('Sanitation Data'!D104)))</f>
        <v/>
      </c>
      <c r="CM110" s="367" t="str">
        <f ca="1">+IF(OFFSET('Sanitation Data'!$D$30,0,10*ROW('Sanitation Data'!D104))="","",OFFSET('Sanitation Data'!$D$30,0,10*ROW('Sanitation Data'!D104)))</f>
        <v/>
      </c>
      <c r="CN110" s="367" t="str">
        <f ca="1">+IF(OFFSET('Sanitation Data'!$D$31,0,10*ROW('Sanitation Data'!D104))="","",OFFSET('Sanitation Data'!$D$31,0,10*ROW('Sanitation Data'!D104)))</f>
        <v/>
      </c>
      <c r="CO110" s="367" t="str">
        <f ca="1">+IF(OFFSET('Sanitation Data'!$D$32,0,10*ROW('Sanitation Data'!D104))="","",OFFSET('Sanitation Data'!$D$32,0,10*ROW('Sanitation Data'!D104)))</f>
        <v/>
      </c>
      <c r="CP110" s="367" t="str">
        <f ca="1">+IF(OFFSET('Sanitation Data'!$E$28,0,10*ROW('Sanitation Data'!E104))="","",OFFSET('Sanitation Data'!$E$28,0,10*ROW('Sanitation Data'!E104)))</f>
        <v/>
      </c>
      <c r="CQ110" s="367" t="str">
        <f ca="1">+IF(OFFSET('Sanitation Data'!$E$29,0,10*ROW('Sanitation Data'!E104))="","",OFFSET('Sanitation Data'!$E$29,0,10*ROW('Sanitation Data'!E104)))</f>
        <v/>
      </c>
      <c r="CR110" s="367" t="str">
        <f ca="1">+IF(OFFSET('Sanitation Data'!$E$30,0,10*ROW('Sanitation Data'!E104))="","",OFFSET('Sanitation Data'!$E$30,0,10*ROW('Sanitation Data'!E104)))</f>
        <v/>
      </c>
      <c r="CS110" s="367" t="str">
        <f ca="1">+IF(OFFSET('Sanitation Data'!$E$31,0,10*ROW('Sanitation Data'!E104))="","",OFFSET('Sanitation Data'!$E$31,0,10*ROW('Sanitation Data'!E104)))</f>
        <v/>
      </c>
      <c r="CT110" s="367" t="str">
        <f ca="1">+IF(OFFSET('Sanitation Data'!$E$32,0,10*ROW('Sanitation Data'!E104))="","",OFFSET('Sanitation Data'!$E$32,0,10*ROW('Sanitation Data'!E104)))</f>
        <v/>
      </c>
      <c r="CU110" s="367" t="str">
        <f ca="1">+IF(OFFSET('Sanitation Data'!$F$28,0,10*ROW('Sanitation Data'!F104))="","",OFFSET('Sanitation Data'!$F$28,0,10*ROW('Sanitation Data'!F104)))</f>
        <v/>
      </c>
      <c r="CV110" s="367" t="str">
        <f ca="1">+IF(OFFSET('Sanitation Data'!$F$29,0,10*ROW('Sanitation Data'!F104))="","",OFFSET('Sanitation Data'!$F$29,0,10*ROW('Sanitation Data'!F104)))</f>
        <v/>
      </c>
      <c r="CW110" s="367" t="str">
        <f ca="1">+IF(OFFSET('Sanitation Data'!$F$30,0,10*ROW('Sanitation Data'!F104))="","",OFFSET('Sanitation Data'!$F$30,0,10*ROW('Sanitation Data'!F104)))</f>
        <v/>
      </c>
      <c r="CX110" s="367" t="str">
        <f ca="1">+IF(OFFSET('Sanitation Data'!$F$31,0,10*ROW('Sanitation Data'!F104))="","",OFFSET('Sanitation Data'!$F$31,0,10*ROW('Sanitation Data'!F104)))</f>
        <v/>
      </c>
      <c r="CY110" s="367" t="str">
        <f ca="1">+IF(OFFSET('Sanitation Data'!$F$32,0,10*ROW('Sanitation Data'!F104))="","",OFFSET('Sanitation Data'!$F$32,0,10*ROW('Sanitation Data'!F104)))</f>
        <v/>
      </c>
      <c r="CZ110" s="367" t="str">
        <f ca="1">+IF(OFFSET('Sanitation Data'!$G$28,0,10*ROW('Sanitation Data'!G104))="","",OFFSET('Sanitation Data'!$G$28,0,10*ROW('Sanitation Data'!G104)))</f>
        <v/>
      </c>
      <c r="DA110" s="367" t="str">
        <f ca="1">+IF(OFFSET('Sanitation Data'!$G$29,0,10*ROW('Sanitation Data'!G104))="","",OFFSET('Sanitation Data'!$G$29,0,10*ROW('Sanitation Data'!G104)))</f>
        <v/>
      </c>
      <c r="DB110" s="367" t="str">
        <f ca="1">+IF(OFFSET('Sanitation Data'!$G$30,0,10*ROW('Sanitation Data'!G104))="","",OFFSET('Sanitation Data'!$G$30,0,10*ROW('Sanitation Data'!G104)))</f>
        <v/>
      </c>
      <c r="DC110" s="367" t="str">
        <f ca="1">+IF(OFFSET('Sanitation Data'!$G$31,0,10*ROW('Sanitation Data'!G104))="","",OFFSET('Sanitation Data'!$G$31,0,10*ROW('Sanitation Data'!G104)))</f>
        <v/>
      </c>
      <c r="DD110" s="367" t="str">
        <f ca="1">+IF(OFFSET('Sanitation Data'!$G$32,0,10*ROW('Sanitation Data'!G104))="","",OFFSET('Sanitation Data'!$G$32,0,10*ROW('Sanitation Data'!G104)))</f>
        <v/>
      </c>
      <c r="DE110" s="367" t="str">
        <f ca="1">+IF(OFFSET('Sanitation Data'!$H$28,0,10*ROW('Sanitation Data'!H104))="","",OFFSET('Sanitation Data'!$H$28,0,10*ROW('Sanitation Data'!H104)))</f>
        <v/>
      </c>
      <c r="DF110" s="367" t="str">
        <f ca="1">+IF(OFFSET('Sanitation Data'!$H$29,0,10*ROW('Sanitation Data'!H104))="","",OFFSET('Sanitation Data'!$H$29,0,10*ROW('Sanitation Data'!H104)))</f>
        <v/>
      </c>
      <c r="DG110" s="367" t="str">
        <f ca="1">+IF(OFFSET('Sanitation Data'!$H$30,0,10*ROW('Sanitation Data'!H104))="","",OFFSET('Sanitation Data'!$H$30,0,10*ROW('Sanitation Data'!H104)))</f>
        <v/>
      </c>
      <c r="DH110" s="367" t="str">
        <f ca="1">+IF(OFFSET('Sanitation Data'!$H$31,0,10*ROW('Sanitation Data'!H104))="","",OFFSET('Sanitation Data'!$H$31,0,10*ROW('Sanitation Data'!H104)))</f>
        <v/>
      </c>
      <c r="DI110" s="367" t="str">
        <f ca="1">+IF(OFFSET('Sanitation Data'!$H$32,0,10*ROW('Sanitation Data'!H104))="","",OFFSET('Sanitation Data'!$H$32,0,10*ROW('Sanitation Data'!H104)))</f>
        <v/>
      </c>
      <c r="DJ110" s="367" t="str">
        <f ca="1">+IF(OFFSET('Sanitation Data'!$I$28,0,10*ROW('Sanitation Data'!I104))="","",OFFSET('Sanitation Data'!$I$28,0,10*ROW('Sanitation Data'!I104)))</f>
        <v/>
      </c>
      <c r="DK110" s="367" t="str">
        <f ca="1">+IF(OFFSET('Sanitation Data'!$I$29,0,10*ROW('Sanitation Data'!I104))="","",OFFSET('Sanitation Data'!$I$29,0,10*ROW('Sanitation Data'!I104)))</f>
        <v/>
      </c>
      <c r="DL110" s="367" t="str">
        <f ca="1">+IF(OFFSET('Sanitation Data'!$I$30,0,10*ROW('Sanitation Data'!I104))="","",OFFSET('Sanitation Data'!$I$30,0,10*ROW('Sanitation Data'!I104)))</f>
        <v/>
      </c>
      <c r="DM110" s="367" t="str">
        <f ca="1">+IF(OFFSET('Sanitation Data'!$I$31,0,10*ROW('Sanitation Data'!I104))="","",OFFSET('Sanitation Data'!$I$31,0,10*ROW('Sanitation Data'!I104)))</f>
        <v/>
      </c>
      <c r="DN110" s="367" t="str">
        <f ca="1">+IF(OFFSET('Sanitation Data'!$I$32,0,10*ROW('Sanitation Data'!I104))="","",OFFSET('Sanitation Data'!$I$32,0,10*ROW('Sanitation Data'!I104)))</f>
        <v/>
      </c>
      <c r="DO110" s="367" t="str">
        <f ca="1">+IF(OFFSET('Hygiene Data'!$D$11,0,10*ROW('Hygiene Data'!D104))="","",OFFSET('Hygiene Data'!$D$11,0,10*ROW('Hygiene Data'!D104)))</f>
        <v/>
      </c>
      <c r="DP110" s="367" t="str">
        <f ca="1">+IF(OFFSET('Hygiene Data'!$D$12,0,10*ROW('Hygiene Data'!D104))="","",OFFSET('Hygiene Data'!$D$12,0,10*ROW('Hygiene Data'!D104)))</f>
        <v/>
      </c>
      <c r="DQ110" s="367" t="str">
        <f ca="1">+IF(OFFSET('Hygiene Data'!$D$13,0,10*ROW('Hygiene Data'!D104))="","",OFFSET('Hygiene Data'!$D$13,0,10*ROW('Hygiene Data'!D104)))</f>
        <v/>
      </c>
      <c r="DR110" s="367" t="str">
        <f ca="1">+IF(OFFSET('Hygiene Data'!$E$11,0,10*ROW('Hygiene Data'!E104))="","",OFFSET('Hygiene Data'!$E$11,0,10*ROW('Hygiene Data'!E104)))</f>
        <v/>
      </c>
      <c r="DS110" s="367" t="str">
        <f ca="1">+IF(OFFSET('Hygiene Data'!$E$12,0,10*ROW('Hygiene Data'!E104))="","",OFFSET('Hygiene Data'!$E$12,0,10*ROW('Hygiene Data'!E104)))</f>
        <v/>
      </c>
      <c r="DT110" s="367" t="str">
        <f ca="1">+IF(OFFSET('Hygiene Data'!$E$13,0,10*ROW('Hygiene Data'!E104))="","",OFFSET('Hygiene Data'!$E$13,0,10*ROW('Hygiene Data'!E104)))</f>
        <v/>
      </c>
      <c r="DU110" s="367" t="str">
        <f ca="1">+IF(OFFSET('Hygiene Data'!$F$11,0,10*ROW('Hygiene Data'!F104))="","",OFFSET('Hygiene Data'!$F$11,0,10*ROW('Hygiene Data'!F104)))</f>
        <v/>
      </c>
      <c r="DV110" s="367" t="str">
        <f ca="1">+IF(OFFSET('Hygiene Data'!$F$12,0,10*ROW('Hygiene Data'!F104))="","",OFFSET('Hygiene Data'!$F$12,0,10*ROW('Hygiene Data'!F104)))</f>
        <v/>
      </c>
      <c r="DW110" s="367" t="str">
        <f ca="1">+IF(OFFSET('Hygiene Data'!$F$13,0,10*ROW('Hygiene Data'!F104))="","",OFFSET('Hygiene Data'!$F$13,0,10*ROW('Hygiene Data'!F104)))</f>
        <v/>
      </c>
      <c r="DX110" s="367" t="str">
        <f ca="1">+IF(OFFSET('Hygiene Data'!$G$11,0,10*ROW('Hygiene Data'!G104))="","",OFFSET('Hygiene Data'!$G$11,0,10*ROW('Hygiene Data'!G104)))</f>
        <v/>
      </c>
      <c r="DY110" s="367" t="str">
        <f ca="1">+IF(OFFSET('Hygiene Data'!$G$12,0,10*ROW('Hygiene Data'!G104))="","",OFFSET('Hygiene Data'!$G$12,0,10*ROW('Hygiene Data'!G104)))</f>
        <v/>
      </c>
      <c r="DZ110" s="367" t="str">
        <f ca="1">+IF(OFFSET('Hygiene Data'!$G$13,0,10*ROW('Hygiene Data'!G104))="","",OFFSET('Hygiene Data'!$G$13,0,10*ROW('Hygiene Data'!G104)))</f>
        <v/>
      </c>
      <c r="EA110" s="367" t="str">
        <f ca="1">+IF(OFFSET('Hygiene Data'!$H$11,0,10*ROW('Hygiene Data'!H104))="","",OFFSET('Hygiene Data'!$H$11,0,10*ROW('Hygiene Data'!H104)))</f>
        <v/>
      </c>
      <c r="EB110" s="367" t="str">
        <f ca="1">+IF(OFFSET('Hygiene Data'!$H$12,0,10*ROW('Hygiene Data'!H104))="","",OFFSET('Hygiene Data'!$H$12,0,10*ROW('Hygiene Data'!H104)))</f>
        <v/>
      </c>
      <c r="EC110" s="367" t="str">
        <f ca="1">+IF(OFFSET('Hygiene Data'!$H$13,0,10*ROW('Hygiene Data'!H104))="","",OFFSET('Hygiene Data'!$H$13,0,10*ROW('Hygiene Data'!H104)))</f>
        <v/>
      </c>
      <c r="ED110" s="367" t="str">
        <f ca="1">+IF(OFFSET('Hygiene Data'!$I$11,0,10*ROW('Hygiene Data'!I104))="","",OFFSET('Hygiene Data'!$I$11,0,10*ROW('Hygiene Data'!I104)))</f>
        <v/>
      </c>
      <c r="EE110" s="367" t="str">
        <f ca="1">+IF(OFFSET('Hygiene Data'!$I$12,0,10*ROW('Hygiene Data'!I104))="","",OFFSET('Hygiene Data'!$I$12,0,10*ROW('Hygiene Data'!I104)))</f>
        <v/>
      </c>
      <c r="EF110" s="367" t="str">
        <f ca="1">+IF(OFFSET('Hygiene Data'!$I$13,0,10*ROW('Hygiene Data'!I104))="","",OFFSET('Hygiene Data'!$I$13,0,10*ROW('Hygiene Data'!I104)))</f>
        <v/>
      </c>
    </row>
    <row r="111" spans="1:136" x14ac:dyDescent="0.25">
      <c r="A111" s="476" t="str">
        <f ca="1">+IF(OFFSET('Water Data'!$B$2,0,10*ROW('Water Data'!E105))="","",OFFSET('Water Data'!$B$2,0,10*ROW('Water Data'!E105)))</f>
        <v/>
      </c>
      <c r="B111" s="476"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3" t="str">
        <f t="shared" ca="1" si="1"/>
        <v/>
      </c>
      <c r="D111" s="504"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4"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4"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4"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4"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4"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4"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4"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4"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4"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4"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4"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4"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4"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4"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4"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4"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4"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5"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5"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5"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5"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5"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5"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5"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5"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5"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5"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5"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5"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5"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5"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5"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5"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5"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5"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5"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5"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5"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5"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5"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5"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5"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5"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5"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5"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5"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5"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6"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2"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6"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6"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6"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6"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6"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6"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6"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6"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6"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6"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6"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6"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6"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6"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6"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6"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7" t="str">
        <f ca="1">+IF(OFFSET('Water Data'!$D$27,0,10*ROW('Water Data'!D105))="","",OFFSET('Water Data'!$D$27,0,10*ROW('Water Data'!D105)))</f>
        <v/>
      </c>
      <c r="BT111" s="367" t="str">
        <f ca="1">+IF(OFFSET('Water Data'!$D$28,0,10*ROW('Water Data'!D105))="","",OFFSET('Water Data'!$D$28,0,10*ROW('Water Data'!D105)))</f>
        <v/>
      </c>
      <c r="BU111" s="367" t="str">
        <f ca="1">+IF(OFFSET('Water Data'!$D$29,0,10*ROW('Water Data'!D105))="","",OFFSET('Water Data'!$D$29,0,10*ROW('Water Data'!D105)))</f>
        <v/>
      </c>
      <c r="BV111" s="367" t="str">
        <f ca="1">+IF(OFFSET('Water Data'!$E$27,0,10*ROW('Water Data'!E105))="","",OFFSET('Water Data'!$E$27,0,10*ROW('Water Data'!E105)))</f>
        <v/>
      </c>
      <c r="BW111" s="367" t="str">
        <f ca="1">+IF(OFFSET('Water Data'!$E$28,0,10*ROW('Water Data'!E105))="","",OFFSET('Water Data'!$E$28,0,10*ROW('Water Data'!E105)))</f>
        <v/>
      </c>
      <c r="BX111" s="367" t="str">
        <f ca="1">+IF(OFFSET('Water Data'!$E$29,0,10*ROW('Water Data'!E105))="","",OFFSET('Water Data'!$E$29,0,10*ROW('Water Data'!E105)))</f>
        <v/>
      </c>
      <c r="BY111" s="367" t="str">
        <f ca="1">+IF(OFFSET('Water Data'!$F$27,0,10*ROW('Water Data'!F105))="","",OFFSET('Water Data'!$F$27,0,10*ROW('Water Data'!F105)))</f>
        <v/>
      </c>
      <c r="BZ111" s="367" t="str">
        <f ca="1">+IF(OFFSET('Water Data'!$F$28,0,10*ROW('Water Data'!F105))="","",OFFSET('Water Data'!$F$28,0,10*ROW('Water Data'!F105)))</f>
        <v/>
      </c>
      <c r="CA111" s="367" t="str">
        <f ca="1">+IF(OFFSET('Water Data'!$F$29,0,10*ROW('Water Data'!F105))="","",OFFSET('Water Data'!$F$29,0,10*ROW('Water Data'!F105)))</f>
        <v/>
      </c>
      <c r="CB111" s="367" t="str">
        <f ca="1">+IF(OFFSET('Water Data'!$G$27,0,10*ROW('Water Data'!G105))="","",OFFSET('Water Data'!$G$27,0,10*ROW('Water Data'!G105)))</f>
        <v/>
      </c>
      <c r="CC111" s="367" t="str">
        <f ca="1">+IF(OFFSET('Water Data'!$G$28,0,10*ROW('Water Data'!G105))="","",OFFSET('Water Data'!$G$28,0,10*ROW('Water Data'!G105)))</f>
        <v/>
      </c>
      <c r="CD111" s="367" t="str">
        <f ca="1">+IF(OFFSET('Water Data'!$G$29,0,10*ROW('Water Data'!G105))="","",OFFSET('Water Data'!$G$29,0,10*ROW('Water Data'!G105)))</f>
        <v/>
      </c>
      <c r="CE111" s="367" t="str">
        <f ca="1">+IF(OFFSET('Water Data'!$H$27,0,10*ROW('Water Data'!H105))="","",OFFSET('Water Data'!$H$27,0,10*ROW('Water Data'!H105)))</f>
        <v/>
      </c>
      <c r="CF111" s="367" t="str">
        <f ca="1">+IF(OFFSET('Water Data'!$H$28,0,10*ROW('Water Data'!H105))="","",OFFSET('Water Data'!$H$28,0,10*ROW('Water Data'!H105)))</f>
        <v/>
      </c>
      <c r="CG111" s="367" t="str">
        <f ca="1">+IF(OFFSET('Water Data'!$H$29,0,10*ROW('Water Data'!H105))="","",OFFSET('Water Data'!$H$29,0,10*ROW('Water Data'!H105)))</f>
        <v/>
      </c>
      <c r="CH111" s="367" t="str">
        <f ca="1">+IF(OFFSET('Water Data'!$I$27,0,10*ROW('Water Data'!I105))="","",OFFSET('Water Data'!$I$27,0,10*ROW('Water Data'!I105)))</f>
        <v/>
      </c>
      <c r="CI111" s="367" t="str">
        <f ca="1">+IF(OFFSET('Water Data'!$I$28,0,10*ROW('Water Data'!I105))="","",OFFSET('Water Data'!$I$28,0,10*ROW('Water Data'!I105)))</f>
        <v/>
      </c>
      <c r="CJ111" s="367" t="str">
        <f ca="1">+IF(OFFSET('Water Data'!$I$29,0,10*ROW('Water Data'!I105))="","",OFFSET('Water Data'!$I$29,0,10*ROW('Water Data'!I105)))</f>
        <v/>
      </c>
      <c r="CK111" s="367" t="str">
        <f ca="1">+IF(OFFSET('Sanitation Data'!$D$28,0,10*ROW('Sanitation Data'!D105))="","",OFFSET('Sanitation Data'!$D$28,0,10*ROW('Sanitation Data'!D105)))</f>
        <v/>
      </c>
      <c r="CL111" s="367" t="str">
        <f ca="1">+IF(OFFSET('Sanitation Data'!$D$29,0,10*ROW('Sanitation Data'!D105))="","",OFFSET('Sanitation Data'!$D$29,0,10*ROW('Sanitation Data'!D105)))</f>
        <v/>
      </c>
      <c r="CM111" s="367" t="str">
        <f ca="1">+IF(OFFSET('Sanitation Data'!$D$30,0,10*ROW('Sanitation Data'!D105))="","",OFFSET('Sanitation Data'!$D$30,0,10*ROW('Sanitation Data'!D105)))</f>
        <v/>
      </c>
      <c r="CN111" s="367" t="str">
        <f ca="1">+IF(OFFSET('Sanitation Data'!$D$31,0,10*ROW('Sanitation Data'!D105))="","",OFFSET('Sanitation Data'!$D$31,0,10*ROW('Sanitation Data'!D105)))</f>
        <v/>
      </c>
      <c r="CO111" s="367" t="str">
        <f ca="1">+IF(OFFSET('Sanitation Data'!$D$32,0,10*ROW('Sanitation Data'!D105))="","",OFFSET('Sanitation Data'!$D$32,0,10*ROW('Sanitation Data'!D105)))</f>
        <v/>
      </c>
      <c r="CP111" s="367" t="str">
        <f ca="1">+IF(OFFSET('Sanitation Data'!$E$28,0,10*ROW('Sanitation Data'!E105))="","",OFFSET('Sanitation Data'!$E$28,0,10*ROW('Sanitation Data'!E105)))</f>
        <v/>
      </c>
      <c r="CQ111" s="367" t="str">
        <f ca="1">+IF(OFFSET('Sanitation Data'!$E$29,0,10*ROW('Sanitation Data'!E105))="","",OFFSET('Sanitation Data'!$E$29,0,10*ROW('Sanitation Data'!E105)))</f>
        <v/>
      </c>
      <c r="CR111" s="367" t="str">
        <f ca="1">+IF(OFFSET('Sanitation Data'!$E$30,0,10*ROW('Sanitation Data'!E105))="","",OFFSET('Sanitation Data'!$E$30,0,10*ROW('Sanitation Data'!E105)))</f>
        <v/>
      </c>
      <c r="CS111" s="367" t="str">
        <f ca="1">+IF(OFFSET('Sanitation Data'!$E$31,0,10*ROW('Sanitation Data'!E105))="","",OFFSET('Sanitation Data'!$E$31,0,10*ROW('Sanitation Data'!E105)))</f>
        <v/>
      </c>
      <c r="CT111" s="367" t="str">
        <f ca="1">+IF(OFFSET('Sanitation Data'!$E$32,0,10*ROW('Sanitation Data'!E105))="","",OFFSET('Sanitation Data'!$E$32,0,10*ROW('Sanitation Data'!E105)))</f>
        <v/>
      </c>
      <c r="CU111" s="367" t="str">
        <f ca="1">+IF(OFFSET('Sanitation Data'!$F$28,0,10*ROW('Sanitation Data'!F105))="","",OFFSET('Sanitation Data'!$F$28,0,10*ROW('Sanitation Data'!F105)))</f>
        <v/>
      </c>
      <c r="CV111" s="367" t="str">
        <f ca="1">+IF(OFFSET('Sanitation Data'!$F$29,0,10*ROW('Sanitation Data'!F105))="","",OFFSET('Sanitation Data'!$F$29,0,10*ROW('Sanitation Data'!F105)))</f>
        <v/>
      </c>
      <c r="CW111" s="367" t="str">
        <f ca="1">+IF(OFFSET('Sanitation Data'!$F$30,0,10*ROW('Sanitation Data'!F105))="","",OFFSET('Sanitation Data'!$F$30,0,10*ROW('Sanitation Data'!F105)))</f>
        <v/>
      </c>
      <c r="CX111" s="367" t="str">
        <f ca="1">+IF(OFFSET('Sanitation Data'!$F$31,0,10*ROW('Sanitation Data'!F105))="","",OFFSET('Sanitation Data'!$F$31,0,10*ROW('Sanitation Data'!F105)))</f>
        <v/>
      </c>
      <c r="CY111" s="367" t="str">
        <f ca="1">+IF(OFFSET('Sanitation Data'!$F$32,0,10*ROW('Sanitation Data'!F105))="","",OFFSET('Sanitation Data'!$F$32,0,10*ROW('Sanitation Data'!F105)))</f>
        <v/>
      </c>
      <c r="CZ111" s="367" t="str">
        <f ca="1">+IF(OFFSET('Sanitation Data'!$G$28,0,10*ROW('Sanitation Data'!G105))="","",OFFSET('Sanitation Data'!$G$28,0,10*ROW('Sanitation Data'!G105)))</f>
        <v/>
      </c>
      <c r="DA111" s="367" t="str">
        <f ca="1">+IF(OFFSET('Sanitation Data'!$G$29,0,10*ROW('Sanitation Data'!G105))="","",OFFSET('Sanitation Data'!$G$29,0,10*ROW('Sanitation Data'!G105)))</f>
        <v/>
      </c>
      <c r="DB111" s="367" t="str">
        <f ca="1">+IF(OFFSET('Sanitation Data'!$G$30,0,10*ROW('Sanitation Data'!G105))="","",OFFSET('Sanitation Data'!$G$30,0,10*ROW('Sanitation Data'!G105)))</f>
        <v/>
      </c>
      <c r="DC111" s="367" t="str">
        <f ca="1">+IF(OFFSET('Sanitation Data'!$G$31,0,10*ROW('Sanitation Data'!G105))="","",OFFSET('Sanitation Data'!$G$31,0,10*ROW('Sanitation Data'!G105)))</f>
        <v/>
      </c>
      <c r="DD111" s="367" t="str">
        <f ca="1">+IF(OFFSET('Sanitation Data'!$G$32,0,10*ROW('Sanitation Data'!G105))="","",OFFSET('Sanitation Data'!$G$32,0,10*ROW('Sanitation Data'!G105)))</f>
        <v/>
      </c>
      <c r="DE111" s="367" t="str">
        <f ca="1">+IF(OFFSET('Sanitation Data'!$H$28,0,10*ROW('Sanitation Data'!H105))="","",OFFSET('Sanitation Data'!$H$28,0,10*ROW('Sanitation Data'!H105)))</f>
        <v/>
      </c>
      <c r="DF111" s="367" t="str">
        <f ca="1">+IF(OFFSET('Sanitation Data'!$H$29,0,10*ROW('Sanitation Data'!H105))="","",OFFSET('Sanitation Data'!$H$29,0,10*ROW('Sanitation Data'!H105)))</f>
        <v/>
      </c>
      <c r="DG111" s="367" t="str">
        <f ca="1">+IF(OFFSET('Sanitation Data'!$H$30,0,10*ROW('Sanitation Data'!H105))="","",OFFSET('Sanitation Data'!$H$30,0,10*ROW('Sanitation Data'!H105)))</f>
        <v/>
      </c>
      <c r="DH111" s="367" t="str">
        <f ca="1">+IF(OFFSET('Sanitation Data'!$H$31,0,10*ROW('Sanitation Data'!H105))="","",OFFSET('Sanitation Data'!$H$31,0,10*ROW('Sanitation Data'!H105)))</f>
        <v/>
      </c>
      <c r="DI111" s="367" t="str">
        <f ca="1">+IF(OFFSET('Sanitation Data'!$H$32,0,10*ROW('Sanitation Data'!H105))="","",OFFSET('Sanitation Data'!$H$32,0,10*ROW('Sanitation Data'!H105)))</f>
        <v/>
      </c>
      <c r="DJ111" s="367" t="str">
        <f ca="1">+IF(OFFSET('Sanitation Data'!$I$28,0,10*ROW('Sanitation Data'!I105))="","",OFFSET('Sanitation Data'!$I$28,0,10*ROW('Sanitation Data'!I105)))</f>
        <v/>
      </c>
      <c r="DK111" s="367" t="str">
        <f ca="1">+IF(OFFSET('Sanitation Data'!$I$29,0,10*ROW('Sanitation Data'!I105))="","",OFFSET('Sanitation Data'!$I$29,0,10*ROW('Sanitation Data'!I105)))</f>
        <v/>
      </c>
      <c r="DL111" s="367" t="str">
        <f ca="1">+IF(OFFSET('Sanitation Data'!$I$30,0,10*ROW('Sanitation Data'!I105))="","",OFFSET('Sanitation Data'!$I$30,0,10*ROW('Sanitation Data'!I105)))</f>
        <v/>
      </c>
      <c r="DM111" s="367" t="str">
        <f ca="1">+IF(OFFSET('Sanitation Data'!$I$31,0,10*ROW('Sanitation Data'!I105))="","",OFFSET('Sanitation Data'!$I$31,0,10*ROW('Sanitation Data'!I105)))</f>
        <v/>
      </c>
      <c r="DN111" s="367" t="str">
        <f ca="1">+IF(OFFSET('Sanitation Data'!$I$32,0,10*ROW('Sanitation Data'!I105))="","",OFFSET('Sanitation Data'!$I$32,0,10*ROW('Sanitation Data'!I105)))</f>
        <v/>
      </c>
      <c r="DO111" s="367" t="str">
        <f ca="1">+IF(OFFSET('Hygiene Data'!$D$11,0,10*ROW('Hygiene Data'!D105))="","",OFFSET('Hygiene Data'!$D$11,0,10*ROW('Hygiene Data'!D105)))</f>
        <v/>
      </c>
      <c r="DP111" s="367" t="str">
        <f ca="1">+IF(OFFSET('Hygiene Data'!$D$12,0,10*ROW('Hygiene Data'!D105))="","",OFFSET('Hygiene Data'!$D$12,0,10*ROW('Hygiene Data'!D105)))</f>
        <v/>
      </c>
      <c r="DQ111" s="367" t="str">
        <f ca="1">+IF(OFFSET('Hygiene Data'!$D$13,0,10*ROW('Hygiene Data'!D105))="","",OFFSET('Hygiene Data'!$D$13,0,10*ROW('Hygiene Data'!D105)))</f>
        <v/>
      </c>
      <c r="DR111" s="367" t="str">
        <f ca="1">+IF(OFFSET('Hygiene Data'!$E$11,0,10*ROW('Hygiene Data'!E105))="","",OFFSET('Hygiene Data'!$E$11,0,10*ROW('Hygiene Data'!E105)))</f>
        <v/>
      </c>
      <c r="DS111" s="367" t="str">
        <f ca="1">+IF(OFFSET('Hygiene Data'!$E$12,0,10*ROW('Hygiene Data'!E105))="","",OFFSET('Hygiene Data'!$E$12,0,10*ROW('Hygiene Data'!E105)))</f>
        <v/>
      </c>
      <c r="DT111" s="367" t="str">
        <f ca="1">+IF(OFFSET('Hygiene Data'!$E$13,0,10*ROW('Hygiene Data'!E105))="","",OFFSET('Hygiene Data'!$E$13,0,10*ROW('Hygiene Data'!E105)))</f>
        <v/>
      </c>
      <c r="DU111" s="367" t="str">
        <f ca="1">+IF(OFFSET('Hygiene Data'!$F$11,0,10*ROW('Hygiene Data'!F105))="","",OFFSET('Hygiene Data'!$F$11,0,10*ROW('Hygiene Data'!F105)))</f>
        <v/>
      </c>
      <c r="DV111" s="367" t="str">
        <f ca="1">+IF(OFFSET('Hygiene Data'!$F$12,0,10*ROW('Hygiene Data'!F105))="","",OFFSET('Hygiene Data'!$F$12,0,10*ROW('Hygiene Data'!F105)))</f>
        <v/>
      </c>
      <c r="DW111" s="367" t="str">
        <f ca="1">+IF(OFFSET('Hygiene Data'!$F$13,0,10*ROW('Hygiene Data'!F105))="","",OFFSET('Hygiene Data'!$F$13,0,10*ROW('Hygiene Data'!F105)))</f>
        <v/>
      </c>
      <c r="DX111" s="367" t="str">
        <f ca="1">+IF(OFFSET('Hygiene Data'!$G$11,0,10*ROW('Hygiene Data'!G105))="","",OFFSET('Hygiene Data'!$G$11,0,10*ROW('Hygiene Data'!G105)))</f>
        <v/>
      </c>
      <c r="DY111" s="367" t="str">
        <f ca="1">+IF(OFFSET('Hygiene Data'!$G$12,0,10*ROW('Hygiene Data'!G105))="","",OFFSET('Hygiene Data'!$G$12,0,10*ROW('Hygiene Data'!G105)))</f>
        <v/>
      </c>
      <c r="DZ111" s="367" t="str">
        <f ca="1">+IF(OFFSET('Hygiene Data'!$G$13,0,10*ROW('Hygiene Data'!G105))="","",OFFSET('Hygiene Data'!$G$13,0,10*ROW('Hygiene Data'!G105)))</f>
        <v/>
      </c>
      <c r="EA111" s="367" t="str">
        <f ca="1">+IF(OFFSET('Hygiene Data'!$H$11,0,10*ROW('Hygiene Data'!H105))="","",OFFSET('Hygiene Data'!$H$11,0,10*ROW('Hygiene Data'!H105)))</f>
        <v/>
      </c>
      <c r="EB111" s="367" t="str">
        <f ca="1">+IF(OFFSET('Hygiene Data'!$H$12,0,10*ROW('Hygiene Data'!H105))="","",OFFSET('Hygiene Data'!$H$12,0,10*ROW('Hygiene Data'!H105)))</f>
        <v/>
      </c>
      <c r="EC111" s="367" t="str">
        <f ca="1">+IF(OFFSET('Hygiene Data'!$H$13,0,10*ROW('Hygiene Data'!H105))="","",OFFSET('Hygiene Data'!$H$13,0,10*ROW('Hygiene Data'!H105)))</f>
        <v/>
      </c>
      <c r="ED111" s="367" t="str">
        <f ca="1">+IF(OFFSET('Hygiene Data'!$I$11,0,10*ROW('Hygiene Data'!I105))="","",OFFSET('Hygiene Data'!$I$11,0,10*ROW('Hygiene Data'!I105)))</f>
        <v/>
      </c>
      <c r="EE111" s="367" t="str">
        <f ca="1">+IF(OFFSET('Hygiene Data'!$I$12,0,10*ROW('Hygiene Data'!I105))="","",OFFSET('Hygiene Data'!$I$12,0,10*ROW('Hygiene Data'!I105)))</f>
        <v/>
      </c>
      <c r="EF111" s="367" t="str">
        <f ca="1">+IF(OFFSET('Hygiene Data'!$I$13,0,10*ROW('Hygiene Data'!I105))="","",OFFSET('Hygiene Data'!$I$13,0,10*ROW('Hygiene Data'!I105)))</f>
        <v/>
      </c>
    </row>
    <row r="112" spans="1:136" x14ac:dyDescent="0.25">
      <c r="A112" s="476" t="str">
        <f ca="1">+IF(OFFSET('Water Data'!$B$2,0,10*ROW('Water Data'!E106))="","",OFFSET('Water Data'!$B$2,0,10*ROW('Water Data'!E106)))</f>
        <v/>
      </c>
      <c r="B112" s="476"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3" t="str">
        <f t="shared" ca="1" si="1"/>
        <v/>
      </c>
      <c r="D112" s="504"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4"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4"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4"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4"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4"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4"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4"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4"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4"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4"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4"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4"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4"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4"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4"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4"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4"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5"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5"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5"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5"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5"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5"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5"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5"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5"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5"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5"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5"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5"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5"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5"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5"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5"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5"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5"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5"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5"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5"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5"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5"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5"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5"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5"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5"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5"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5"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6"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2"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6"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6"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6"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6"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6"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6"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6"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6"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6"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6"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6"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6"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6"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6"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6"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6"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7" t="str">
        <f ca="1">+IF(OFFSET('Water Data'!$D$27,0,10*ROW('Water Data'!D106))="","",OFFSET('Water Data'!$D$27,0,10*ROW('Water Data'!D106)))</f>
        <v/>
      </c>
      <c r="BT112" s="367" t="str">
        <f ca="1">+IF(OFFSET('Water Data'!$D$28,0,10*ROW('Water Data'!D106))="","",OFFSET('Water Data'!$D$28,0,10*ROW('Water Data'!D106)))</f>
        <v/>
      </c>
      <c r="BU112" s="367" t="str">
        <f ca="1">+IF(OFFSET('Water Data'!$D$29,0,10*ROW('Water Data'!D106))="","",OFFSET('Water Data'!$D$29,0,10*ROW('Water Data'!D106)))</f>
        <v/>
      </c>
      <c r="BV112" s="367" t="str">
        <f ca="1">+IF(OFFSET('Water Data'!$E$27,0,10*ROW('Water Data'!E106))="","",OFFSET('Water Data'!$E$27,0,10*ROW('Water Data'!E106)))</f>
        <v/>
      </c>
      <c r="BW112" s="367" t="str">
        <f ca="1">+IF(OFFSET('Water Data'!$E$28,0,10*ROW('Water Data'!E106))="","",OFFSET('Water Data'!$E$28,0,10*ROW('Water Data'!E106)))</f>
        <v/>
      </c>
      <c r="BX112" s="367" t="str">
        <f ca="1">+IF(OFFSET('Water Data'!$E$29,0,10*ROW('Water Data'!E106))="","",OFFSET('Water Data'!$E$29,0,10*ROW('Water Data'!E106)))</f>
        <v/>
      </c>
      <c r="BY112" s="367" t="str">
        <f ca="1">+IF(OFFSET('Water Data'!$F$27,0,10*ROW('Water Data'!F106))="","",OFFSET('Water Data'!$F$27,0,10*ROW('Water Data'!F106)))</f>
        <v/>
      </c>
      <c r="BZ112" s="367" t="str">
        <f ca="1">+IF(OFFSET('Water Data'!$F$28,0,10*ROW('Water Data'!F106))="","",OFFSET('Water Data'!$F$28,0,10*ROW('Water Data'!F106)))</f>
        <v/>
      </c>
      <c r="CA112" s="367" t="str">
        <f ca="1">+IF(OFFSET('Water Data'!$F$29,0,10*ROW('Water Data'!F106))="","",OFFSET('Water Data'!$F$29,0,10*ROW('Water Data'!F106)))</f>
        <v/>
      </c>
      <c r="CB112" s="367" t="str">
        <f ca="1">+IF(OFFSET('Water Data'!$G$27,0,10*ROW('Water Data'!G106))="","",OFFSET('Water Data'!$G$27,0,10*ROW('Water Data'!G106)))</f>
        <v/>
      </c>
      <c r="CC112" s="367" t="str">
        <f ca="1">+IF(OFFSET('Water Data'!$G$28,0,10*ROW('Water Data'!G106))="","",OFFSET('Water Data'!$G$28,0,10*ROW('Water Data'!G106)))</f>
        <v/>
      </c>
      <c r="CD112" s="367" t="str">
        <f ca="1">+IF(OFFSET('Water Data'!$G$29,0,10*ROW('Water Data'!G106))="","",OFFSET('Water Data'!$G$29,0,10*ROW('Water Data'!G106)))</f>
        <v/>
      </c>
      <c r="CE112" s="367" t="str">
        <f ca="1">+IF(OFFSET('Water Data'!$H$27,0,10*ROW('Water Data'!H106))="","",OFFSET('Water Data'!$H$27,0,10*ROW('Water Data'!H106)))</f>
        <v/>
      </c>
      <c r="CF112" s="367" t="str">
        <f ca="1">+IF(OFFSET('Water Data'!$H$28,0,10*ROW('Water Data'!H106))="","",OFFSET('Water Data'!$H$28,0,10*ROW('Water Data'!H106)))</f>
        <v/>
      </c>
      <c r="CG112" s="367" t="str">
        <f ca="1">+IF(OFFSET('Water Data'!$H$29,0,10*ROW('Water Data'!H106))="","",OFFSET('Water Data'!$H$29,0,10*ROW('Water Data'!H106)))</f>
        <v/>
      </c>
      <c r="CH112" s="367" t="str">
        <f ca="1">+IF(OFFSET('Water Data'!$I$27,0,10*ROW('Water Data'!I106))="","",OFFSET('Water Data'!$I$27,0,10*ROW('Water Data'!I106)))</f>
        <v/>
      </c>
      <c r="CI112" s="367" t="str">
        <f ca="1">+IF(OFFSET('Water Data'!$I$28,0,10*ROW('Water Data'!I106))="","",OFFSET('Water Data'!$I$28,0,10*ROW('Water Data'!I106)))</f>
        <v/>
      </c>
      <c r="CJ112" s="367" t="str">
        <f ca="1">+IF(OFFSET('Water Data'!$I$29,0,10*ROW('Water Data'!I106))="","",OFFSET('Water Data'!$I$29,0,10*ROW('Water Data'!I106)))</f>
        <v/>
      </c>
      <c r="CK112" s="367" t="str">
        <f ca="1">+IF(OFFSET('Sanitation Data'!$D$28,0,10*ROW('Sanitation Data'!D106))="","",OFFSET('Sanitation Data'!$D$28,0,10*ROW('Sanitation Data'!D106)))</f>
        <v/>
      </c>
      <c r="CL112" s="367" t="str">
        <f ca="1">+IF(OFFSET('Sanitation Data'!$D$29,0,10*ROW('Sanitation Data'!D106))="","",OFFSET('Sanitation Data'!$D$29,0,10*ROW('Sanitation Data'!D106)))</f>
        <v/>
      </c>
      <c r="CM112" s="367" t="str">
        <f ca="1">+IF(OFFSET('Sanitation Data'!$D$30,0,10*ROW('Sanitation Data'!D106))="","",OFFSET('Sanitation Data'!$D$30,0,10*ROW('Sanitation Data'!D106)))</f>
        <v/>
      </c>
      <c r="CN112" s="367" t="str">
        <f ca="1">+IF(OFFSET('Sanitation Data'!$D$31,0,10*ROW('Sanitation Data'!D106))="","",OFFSET('Sanitation Data'!$D$31,0,10*ROW('Sanitation Data'!D106)))</f>
        <v/>
      </c>
      <c r="CO112" s="367" t="str">
        <f ca="1">+IF(OFFSET('Sanitation Data'!$D$32,0,10*ROW('Sanitation Data'!D106))="","",OFFSET('Sanitation Data'!$D$32,0,10*ROW('Sanitation Data'!D106)))</f>
        <v/>
      </c>
      <c r="CP112" s="367" t="str">
        <f ca="1">+IF(OFFSET('Sanitation Data'!$E$28,0,10*ROW('Sanitation Data'!E106))="","",OFFSET('Sanitation Data'!$E$28,0,10*ROW('Sanitation Data'!E106)))</f>
        <v/>
      </c>
      <c r="CQ112" s="367" t="str">
        <f ca="1">+IF(OFFSET('Sanitation Data'!$E$29,0,10*ROW('Sanitation Data'!E106))="","",OFFSET('Sanitation Data'!$E$29,0,10*ROW('Sanitation Data'!E106)))</f>
        <v/>
      </c>
      <c r="CR112" s="367" t="str">
        <f ca="1">+IF(OFFSET('Sanitation Data'!$E$30,0,10*ROW('Sanitation Data'!E106))="","",OFFSET('Sanitation Data'!$E$30,0,10*ROW('Sanitation Data'!E106)))</f>
        <v/>
      </c>
      <c r="CS112" s="367" t="str">
        <f ca="1">+IF(OFFSET('Sanitation Data'!$E$31,0,10*ROW('Sanitation Data'!E106))="","",OFFSET('Sanitation Data'!$E$31,0,10*ROW('Sanitation Data'!E106)))</f>
        <v/>
      </c>
      <c r="CT112" s="367" t="str">
        <f ca="1">+IF(OFFSET('Sanitation Data'!$E$32,0,10*ROW('Sanitation Data'!E106))="","",OFFSET('Sanitation Data'!$E$32,0,10*ROW('Sanitation Data'!E106)))</f>
        <v/>
      </c>
      <c r="CU112" s="367" t="str">
        <f ca="1">+IF(OFFSET('Sanitation Data'!$F$28,0,10*ROW('Sanitation Data'!F106))="","",OFFSET('Sanitation Data'!$F$28,0,10*ROW('Sanitation Data'!F106)))</f>
        <v/>
      </c>
      <c r="CV112" s="367" t="str">
        <f ca="1">+IF(OFFSET('Sanitation Data'!$F$29,0,10*ROW('Sanitation Data'!F106))="","",OFFSET('Sanitation Data'!$F$29,0,10*ROW('Sanitation Data'!F106)))</f>
        <v/>
      </c>
      <c r="CW112" s="367" t="str">
        <f ca="1">+IF(OFFSET('Sanitation Data'!$F$30,0,10*ROW('Sanitation Data'!F106))="","",OFFSET('Sanitation Data'!$F$30,0,10*ROW('Sanitation Data'!F106)))</f>
        <v/>
      </c>
      <c r="CX112" s="367" t="str">
        <f ca="1">+IF(OFFSET('Sanitation Data'!$F$31,0,10*ROW('Sanitation Data'!F106))="","",OFFSET('Sanitation Data'!$F$31,0,10*ROW('Sanitation Data'!F106)))</f>
        <v/>
      </c>
      <c r="CY112" s="367" t="str">
        <f ca="1">+IF(OFFSET('Sanitation Data'!$F$32,0,10*ROW('Sanitation Data'!F106))="","",OFFSET('Sanitation Data'!$F$32,0,10*ROW('Sanitation Data'!F106)))</f>
        <v/>
      </c>
      <c r="CZ112" s="367" t="str">
        <f ca="1">+IF(OFFSET('Sanitation Data'!$G$28,0,10*ROW('Sanitation Data'!G106))="","",OFFSET('Sanitation Data'!$G$28,0,10*ROW('Sanitation Data'!G106)))</f>
        <v/>
      </c>
      <c r="DA112" s="367" t="str">
        <f ca="1">+IF(OFFSET('Sanitation Data'!$G$29,0,10*ROW('Sanitation Data'!G106))="","",OFFSET('Sanitation Data'!$G$29,0,10*ROW('Sanitation Data'!G106)))</f>
        <v/>
      </c>
      <c r="DB112" s="367" t="str">
        <f ca="1">+IF(OFFSET('Sanitation Data'!$G$30,0,10*ROW('Sanitation Data'!G106))="","",OFFSET('Sanitation Data'!$G$30,0,10*ROW('Sanitation Data'!G106)))</f>
        <v/>
      </c>
      <c r="DC112" s="367" t="str">
        <f ca="1">+IF(OFFSET('Sanitation Data'!$G$31,0,10*ROW('Sanitation Data'!G106))="","",OFFSET('Sanitation Data'!$G$31,0,10*ROW('Sanitation Data'!G106)))</f>
        <v/>
      </c>
      <c r="DD112" s="367" t="str">
        <f ca="1">+IF(OFFSET('Sanitation Data'!$G$32,0,10*ROW('Sanitation Data'!G106))="","",OFFSET('Sanitation Data'!$G$32,0,10*ROW('Sanitation Data'!G106)))</f>
        <v/>
      </c>
      <c r="DE112" s="367" t="str">
        <f ca="1">+IF(OFFSET('Sanitation Data'!$H$28,0,10*ROW('Sanitation Data'!H106))="","",OFFSET('Sanitation Data'!$H$28,0,10*ROW('Sanitation Data'!H106)))</f>
        <v/>
      </c>
      <c r="DF112" s="367" t="str">
        <f ca="1">+IF(OFFSET('Sanitation Data'!$H$29,0,10*ROW('Sanitation Data'!H106))="","",OFFSET('Sanitation Data'!$H$29,0,10*ROW('Sanitation Data'!H106)))</f>
        <v/>
      </c>
      <c r="DG112" s="367" t="str">
        <f ca="1">+IF(OFFSET('Sanitation Data'!$H$30,0,10*ROW('Sanitation Data'!H106))="","",OFFSET('Sanitation Data'!$H$30,0,10*ROW('Sanitation Data'!H106)))</f>
        <v/>
      </c>
      <c r="DH112" s="367" t="str">
        <f ca="1">+IF(OFFSET('Sanitation Data'!$H$31,0,10*ROW('Sanitation Data'!H106))="","",OFFSET('Sanitation Data'!$H$31,0,10*ROW('Sanitation Data'!H106)))</f>
        <v/>
      </c>
      <c r="DI112" s="367" t="str">
        <f ca="1">+IF(OFFSET('Sanitation Data'!$H$32,0,10*ROW('Sanitation Data'!H106))="","",OFFSET('Sanitation Data'!$H$32,0,10*ROW('Sanitation Data'!H106)))</f>
        <v/>
      </c>
      <c r="DJ112" s="367" t="str">
        <f ca="1">+IF(OFFSET('Sanitation Data'!$I$28,0,10*ROW('Sanitation Data'!I106))="","",OFFSET('Sanitation Data'!$I$28,0,10*ROW('Sanitation Data'!I106)))</f>
        <v/>
      </c>
      <c r="DK112" s="367" t="str">
        <f ca="1">+IF(OFFSET('Sanitation Data'!$I$29,0,10*ROW('Sanitation Data'!I106))="","",OFFSET('Sanitation Data'!$I$29,0,10*ROW('Sanitation Data'!I106)))</f>
        <v/>
      </c>
      <c r="DL112" s="367" t="str">
        <f ca="1">+IF(OFFSET('Sanitation Data'!$I$30,0,10*ROW('Sanitation Data'!I106))="","",OFFSET('Sanitation Data'!$I$30,0,10*ROW('Sanitation Data'!I106)))</f>
        <v/>
      </c>
      <c r="DM112" s="367" t="str">
        <f ca="1">+IF(OFFSET('Sanitation Data'!$I$31,0,10*ROW('Sanitation Data'!I106))="","",OFFSET('Sanitation Data'!$I$31,0,10*ROW('Sanitation Data'!I106)))</f>
        <v/>
      </c>
      <c r="DN112" s="367" t="str">
        <f ca="1">+IF(OFFSET('Sanitation Data'!$I$32,0,10*ROW('Sanitation Data'!I106))="","",OFFSET('Sanitation Data'!$I$32,0,10*ROW('Sanitation Data'!I106)))</f>
        <v/>
      </c>
      <c r="DO112" s="367" t="str">
        <f ca="1">+IF(OFFSET('Hygiene Data'!$D$11,0,10*ROW('Hygiene Data'!D106))="","",OFFSET('Hygiene Data'!$D$11,0,10*ROW('Hygiene Data'!D106)))</f>
        <v/>
      </c>
      <c r="DP112" s="367" t="str">
        <f ca="1">+IF(OFFSET('Hygiene Data'!$D$12,0,10*ROW('Hygiene Data'!D106))="","",OFFSET('Hygiene Data'!$D$12,0,10*ROW('Hygiene Data'!D106)))</f>
        <v/>
      </c>
      <c r="DQ112" s="367" t="str">
        <f ca="1">+IF(OFFSET('Hygiene Data'!$D$13,0,10*ROW('Hygiene Data'!D106))="","",OFFSET('Hygiene Data'!$D$13,0,10*ROW('Hygiene Data'!D106)))</f>
        <v/>
      </c>
      <c r="DR112" s="367" t="str">
        <f ca="1">+IF(OFFSET('Hygiene Data'!$E$11,0,10*ROW('Hygiene Data'!E106))="","",OFFSET('Hygiene Data'!$E$11,0,10*ROW('Hygiene Data'!E106)))</f>
        <v/>
      </c>
      <c r="DS112" s="367" t="str">
        <f ca="1">+IF(OFFSET('Hygiene Data'!$E$12,0,10*ROW('Hygiene Data'!E106))="","",OFFSET('Hygiene Data'!$E$12,0,10*ROW('Hygiene Data'!E106)))</f>
        <v/>
      </c>
      <c r="DT112" s="367" t="str">
        <f ca="1">+IF(OFFSET('Hygiene Data'!$E$13,0,10*ROW('Hygiene Data'!E106))="","",OFFSET('Hygiene Data'!$E$13,0,10*ROW('Hygiene Data'!E106)))</f>
        <v/>
      </c>
      <c r="DU112" s="367" t="str">
        <f ca="1">+IF(OFFSET('Hygiene Data'!$F$11,0,10*ROW('Hygiene Data'!F106))="","",OFFSET('Hygiene Data'!$F$11,0,10*ROW('Hygiene Data'!F106)))</f>
        <v/>
      </c>
      <c r="DV112" s="367" t="str">
        <f ca="1">+IF(OFFSET('Hygiene Data'!$F$12,0,10*ROW('Hygiene Data'!F106))="","",OFFSET('Hygiene Data'!$F$12,0,10*ROW('Hygiene Data'!F106)))</f>
        <v/>
      </c>
      <c r="DW112" s="367" t="str">
        <f ca="1">+IF(OFFSET('Hygiene Data'!$F$13,0,10*ROW('Hygiene Data'!F106))="","",OFFSET('Hygiene Data'!$F$13,0,10*ROW('Hygiene Data'!F106)))</f>
        <v/>
      </c>
      <c r="DX112" s="367" t="str">
        <f ca="1">+IF(OFFSET('Hygiene Data'!$G$11,0,10*ROW('Hygiene Data'!G106))="","",OFFSET('Hygiene Data'!$G$11,0,10*ROW('Hygiene Data'!G106)))</f>
        <v/>
      </c>
      <c r="DY112" s="367" t="str">
        <f ca="1">+IF(OFFSET('Hygiene Data'!$G$12,0,10*ROW('Hygiene Data'!G106))="","",OFFSET('Hygiene Data'!$G$12,0,10*ROW('Hygiene Data'!G106)))</f>
        <v/>
      </c>
      <c r="DZ112" s="367" t="str">
        <f ca="1">+IF(OFFSET('Hygiene Data'!$G$13,0,10*ROW('Hygiene Data'!G106))="","",OFFSET('Hygiene Data'!$G$13,0,10*ROW('Hygiene Data'!G106)))</f>
        <v/>
      </c>
      <c r="EA112" s="367" t="str">
        <f ca="1">+IF(OFFSET('Hygiene Data'!$H$11,0,10*ROW('Hygiene Data'!H106))="","",OFFSET('Hygiene Data'!$H$11,0,10*ROW('Hygiene Data'!H106)))</f>
        <v/>
      </c>
      <c r="EB112" s="367" t="str">
        <f ca="1">+IF(OFFSET('Hygiene Data'!$H$12,0,10*ROW('Hygiene Data'!H106))="","",OFFSET('Hygiene Data'!$H$12,0,10*ROW('Hygiene Data'!H106)))</f>
        <v/>
      </c>
      <c r="EC112" s="367" t="str">
        <f ca="1">+IF(OFFSET('Hygiene Data'!$H$13,0,10*ROW('Hygiene Data'!H106))="","",OFFSET('Hygiene Data'!$H$13,0,10*ROW('Hygiene Data'!H106)))</f>
        <v/>
      </c>
      <c r="ED112" s="367" t="str">
        <f ca="1">+IF(OFFSET('Hygiene Data'!$I$11,0,10*ROW('Hygiene Data'!I106))="","",OFFSET('Hygiene Data'!$I$11,0,10*ROW('Hygiene Data'!I106)))</f>
        <v/>
      </c>
      <c r="EE112" s="367" t="str">
        <f ca="1">+IF(OFFSET('Hygiene Data'!$I$12,0,10*ROW('Hygiene Data'!I106))="","",OFFSET('Hygiene Data'!$I$12,0,10*ROW('Hygiene Data'!I106)))</f>
        <v/>
      </c>
      <c r="EF112" s="367" t="str">
        <f ca="1">+IF(OFFSET('Hygiene Data'!$I$13,0,10*ROW('Hygiene Data'!I106))="","",OFFSET('Hygiene Data'!$I$13,0,10*ROW('Hygiene Data'!I106)))</f>
        <v/>
      </c>
    </row>
    <row r="113" spans="1:136" x14ac:dyDescent="0.25">
      <c r="A113" s="476" t="str">
        <f ca="1">+IF(OFFSET('Water Data'!$B$2,0,10*ROW('Water Data'!E107))="","",OFFSET('Water Data'!$B$2,0,10*ROW('Water Data'!E107)))</f>
        <v/>
      </c>
      <c r="B113" s="476"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3" t="str">
        <f t="shared" ca="1" si="1"/>
        <v/>
      </c>
      <c r="D113" s="504"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4"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4"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4"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4"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4"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4"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4"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4"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4"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4"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4"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4"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4"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4"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4"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4"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4"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5"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5"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5"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5"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5"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5"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5"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5"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5"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5"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5"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5"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5"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5"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5"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5"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5"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5"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5"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5"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5"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5"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5"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5"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5"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5"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5"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5"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5"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5"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6"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2"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6"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6"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6"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6"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6"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6"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6"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6"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6"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6"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6"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6"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6"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6"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6"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6"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7" t="str">
        <f ca="1">+IF(OFFSET('Water Data'!$D$27,0,10*ROW('Water Data'!D107))="","",OFFSET('Water Data'!$D$27,0,10*ROW('Water Data'!D107)))</f>
        <v/>
      </c>
      <c r="BT113" s="367" t="str">
        <f ca="1">+IF(OFFSET('Water Data'!$D$28,0,10*ROW('Water Data'!D107))="","",OFFSET('Water Data'!$D$28,0,10*ROW('Water Data'!D107)))</f>
        <v/>
      </c>
      <c r="BU113" s="367" t="str">
        <f ca="1">+IF(OFFSET('Water Data'!$D$29,0,10*ROW('Water Data'!D107))="","",OFFSET('Water Data'!$D$29,0,10*ROW('Water Data'!D107)))</f>
        <v/>
      </c>
      <c r="BV113" s="367" t="str">
        <f ca="1">+IF(OFFSET('Water Data'!$E$27,0,10*ROW('Water Data'!E107))="","",OFFSET('Water Data'!$E$27,0,10*ROW('Water Data'!E107)))</f>
        <v/>
      </c>
      <c r="BW113" s="367" t="str">
        <f ca="1">+IF(OFFSET('Water Data'!$E$28,0,10*ROW('Water Data'!E107))="","",OFFSET('Water Data'!$E$28,0,10*ROW('Water Data'!E107)))</f>
        <v/>
      </c>
      <c r="BX113" s="367" t="str">
        <f ca="1">+IF(OFFSET('Water Data'!$E$29,0,10*ROW('Water Data'!E107))="","",OFFSET('Water Data'!$E$29,0,10*ROW('Water Data'!E107)))</f>
        <v/>
      </c>
      <c r="BY113" s="367" t="str">
        <f ca="1">+IF(OFFSET('Water Data'!$F$27,0,10*ROW('Water Data'!F107))="","",OFFSET('Water Data'!$F$27,0,10*ROW('Water Data'!F107)))</f>
        <v/>
      </c>
      <c r="BZ113" s="367" t="str">
        <f ca="1">+IF(OFFSET('Water Data'!$F$28,0,10*ROW('Water Data'!F107))="","",OFFSET('Water Data'!$F$28,0,10*ROW('Water Data'!F107)))</f>
        <v/>
      </c>
      <c r="CA113" s="367" t="str">
        <f ca="1">+IF(OFFSET('Water Data'!$F$29,0,10*ROW('Water Data'!F107))="","",OFFSET('Water Data'!$F$29,0,10*ROW('Water Data'!F107)))</f>
        <v/>
      </c>
      <c r="CB113" s="367" t="str">
        <f ca="1">+IF(OFFSET('Water Data'!$G$27,0,10*ROW('Water Data'!G107))="","",OFFSET('Water Data'!$G$27,0,10*ROW('Water Data'!G107)))</f>
        <v/>
      </c>
      <c r="CC113" s="367" t="str">
        <f ca="1">+IF(OFFSET('Water Data'!$G$28,0,10*ROW('Water Data'!G107))="","",OFFSET('Water Data'!$G$28,0,10*ROW('Water Data'!G107)))</f>
        <v/>
      </c>
      <c r="CD113" s="367" t="str">
        <f ca="1">+IF(OFFSET('Water Data'!$G$29,0,10*ROW('Water Data'!G107))="","",OFFSET('Water Data'!$G$29,0,10*ROW('Water Data'!G107)))</f>
        <v/>
      </c>
      <c r="CE113" s="367" t="str">
        <f ca="1">+IF(OFFSET('Water Data'!$H$27,0,10*ROW('Water Data'!H107))="","",OFFSET('Water Data'!$H$27,0,10*ROW('Water Data'!H107)))</f>
        <v/>
      </c>
      <c r="CF113" s="367" t="str">
        <f ca="1">+IF(OFFSET('Water Data'!$H$28,0,10*ROW('Water Data'!H107))="","",OFFSET('Water Data'!$H$28,0,10*ROW('Water Data'!H107)))</f>
        <v/>
      </c>
      <c r="CG113" s="367" t="str">
        <f ca="1">+IF(OFFSET('Water Data'!$H$29,0,10*ROW('Water Data'!H107))="","",OFFSET('Water Data'!$H$29,0,10*ROW('Water Data'!H107)))</f>
        <v/>
      </c>
      <c r="CH113" s="367" t="str">
        <f ca="1">+IF(OFFSET('Water Data'!$I$27,0,10*ROW('Water Data'!I107))="","",OFFSET('Water Data'!$I$27,0,10*ROW('Water Data'!I107)))</f>
        <v/>
      </c>
      <c r="CI113" s="367" t="str">
        <f ca="1">+IF(OFFSET('Water Data'!$I$28,0,10*ROW('Water Data'!I107))="","",OFFSET('Water Data'!$I$28,0,10*ROW('Water Data'!I107)))</f>
        <v/>
      </c>
      <c r="CJ113" s="367" t="str">
        <f ca="1">+IF(OFFSET('Water Data'!$I$29,0,10*ROW('Water Data'!I107))="","",OFFSET('Water Data'!$I$29,0,10*ROW('Water Data'!I107)))</f>
        <v/>
      </c>
      <c r="CK113" s="367" t="str">
        <f ca="1">+IF(OFFSET('Sanitation Data'!$D$28,0,10*ROW('Sanitation Data'!D107))="","",OFFSET('Sanitation Data'!$D$28,0,10*ROW('Sanitation Data'!D107)))</f>
        <v/>
      </c>
      <c r="CL113" s="367" t="str">
        <f ca="1">+IF(OFFSET('Sanitation Data'!$D$29,0,10*ROW('Sanitation Data'!D107))="","",OFFSET('Sanitation Data'!$D$29,0,10*ROW('Sanitation Data'!D107)))</f>
        <v/>
      </c>
      <c r="CM113" s="367" t="str">
        <f ca="1">+IF(OFFSET('Sanitation Data'!$D$30,0,10*ROW('Sanitation Data'!D107))="","",OFFSET('Sanitation Data'!$D$30,0,10*ROW('Sanitation Data'!D107)))</f>
        <v/>
      </c>
      <c r="CN113" s="367" t="str">
        <f ca="1">+IF(OFFSET('Sanitation Data'!$D$31,0,10*ROW('Sanitation Data'!D107))="","",OFFSET('Sanitation Data'!$D$31,0,10*ROW('Sanitation Data'!D107)))</f>
        <v/>
      </c>
      <c r="CO113" s="367" t="str">
        <f ca="1">+IF(OFFSET('Sanitation Data'!$D$32,0,10*ROW('Sanitation Data'!D107))="","",OFFSET('Sanitation Data'!$D$32,0,10*ROW('Sanitation Data'!D107)))</f>
        <v/>
      </c>
      <c r="CP113" s="367" t="str">
        <f ca="1">+IF(OFFSET('Sanitation Data'!$E$28,0,10*ROW('Sanitation Data'!E107))="","",OFFSET('Sanitation Data'!$E$28,0,10*ROW('Sanitation Data'!E107)))</f>
        <v/>
      </c>
      <c r="CQ113" s="367" t="str">
        <f ca="1">+IF(OFFSET('Sanitation Data'!$E$29,0,10*ROW('Sanitation Data'!E107))="","",OFFSET('Sanitation Data'!$E$29,0,10*ROW('Sanitation Data'!E107)))</f>
        <v/>
      </c>
      <c r="CR113" s="367" t="str">
        <f ca="1">+IF(OFFSET('Sanitation Data'!$E$30,0,10*ROW('Sanitation Data'!E107))="","",OFFSET('Sanitation Data'!$E$30,0,10*ROW('Sanitation Data'!E107)))</f>
        <v/>
      </c>
      <c r="CS113" s="367" t="str">
        <f ca="1">+IF(OFFSET('Sanitation Data'!$E$31,0,10*ROW('Sanitation Data'!E107))="","",OFFSET('Sanitation Data'!$E$31,0,10*ROW('Sanitation Data'!E107)))</f>
        <v/>
      </c>
      <c r="CT113" s="367" t="str">
        <f ca="1">+IF(OFFSET('Sanitation Data'!$E$32,0,10*ROW('Sanitation Data'!E107))="","",OFFSET('Sanitation Data'!$E$32,0,10*ROW('Sanitation Data'!E107)))</f>
        <v/>
      </c>
      <c r="CU113" s="367" t="str">
        <f ca="1">+IF(OFFSET('Sanitation Data'!$F$28,0,10*ROW('Sanitation Data'!F107))="","",OFFSET('Sanitation Data'!$F$28,0,10*ROW('Sanitation Data'!F107)))</f>
        <v/>
      </c>
      <c r="CV113" s="367" t="str">
        <f ca="1">+IF(OFFSET('Sanitation Data'!$F$29,0,10*ROW('Sanitation Data'!F107))="","",OFFSET('Sanitation Data'!$F$29,0,10*ROW('Sanitation Data'!F107)))</f>
        <v/>
      </c>
      <c r="CW113" s="367" t="str">
        <f ca="1">+IF(OFFSET('Sanitation Data'!$F$30,0,10*ROW('Sanitation Data'!F107))="","",OFFSET('Sanitation Data'!$F$30,0,10*ROW('Sanitation Data'!F107)))</f>
        <v/>
      </c>
      <c r="CX113" s="367" t="str">
        <f ca="1">+IF(OFFSET('Sanitation Data'!$F$31,0,10*ROW('Sanitation Data'!F107))="","",OFFSET('Sanitation Data'!$F$31,0,10*ROW('Sanitation Data'!F107)))</f>
        <v/>
      </c>
      <c r="CY113" s="367" t="str">
        <f ca="1">+IF(OFFSET('Sanitation Data'!$F$32,0,10*ROW('Sanitation Data'!F107))="","",OFFSET('Sanitation Data'!$F$32,0,10*ROW('Sanitation Data'!F107)))</f>
        <v/>
      </c>
      <c r="CZ113" s="367" t="str">
        <f ca="1">+IF(OFFSET('Sanitation Data'!$G$28,0,10*ROW('Sanitation Data'!G107))="","",OFFSET('Sanitation Data'!$G$28,0,10*ROW('Sanitation Data'!G107)))</f>
        <v/>
      </c>
      <c r="DA113" s="367" t="str">
        <f ca="1">+IF(OFFSET('Sanitation Data'!$G$29,0,10*ROW('Sanitation Data'!G107))="","",OFFSET('Sanitation Data'!$G$29,0,10*ROW('Sanitation Data'!G107)))</f>
        <v/>
      </c>
      <c r="DB113" s="367" t="str">
        <f ca="1">+IF(OFFSET('Sanitation Data'!$G$30,0,10*ROW('Sanitation Data'!G107))="","",OFFSET('Sanitation Data'!$G$30,0,10*ROW('Sanitation Data'!G107)))</f>
        <v/>
      </c>
      <c r="DC113" s="367" t="str">
        <f ca="1">+IF(OFFSET('Sanitation Data'!$G$31,0,10*ROW('Sanitation Data'!G107))="","",OFFSET('Sanitation Data'!$G$31,0,10*ROW('Sanitation Data'!G107)))</f>
        <v/>
      </c>
      <c r="DD113" s="367" t="str">
        <f ca="1">+IF(OFFSET('Sanitation Data'!$G$32,0,10*ROW('Sanitation Data'!G107))="","",OFFSET('Sanitation Data'!$G$32,0,10*ROW('Sanitation Data'!G107)))</f>
        <v/>
      </c>
      <c r="DE113" s="367" t="str">
        <f ca="1">+IF(OFFSET('Sanitation Data'!$H$28,0,10*ROW('Sanitation Data'!H107))="","",OFFSET('Sanitation Data'!$H$28,0,10*ROW('Sanitation Data'!H107)))</f>
        <v/>
      </c>
      <c r="DF113" s="367" t="str">
        <f ca="1">+IF(OFFSET('Sanitation Data'!$H$29,0,10*ROW('Sanitation Data'!H107))="","",OFFSET('Sanitation Data'!$H$29,0,10*ROW('Sanitation Data'!H107)))</f>
        <v/>
      </c>
      <c r="DG113" s="367" t="str">
        <f ca="1">+IF(OFFSET('Sanitation Data'!$H$30,0,10*ROW('Sanitation Data'!H107))="","",OFFSET('Sanitation Data'!$H$30,0,10*ROW('Sanitation Data'!H107)))</f>
        <v/>
      </c>
      <c r="DH113" s="367" t="str">
        <f ca="1">+IF(OFFSET('Sanitation Data'!$H$31,0,10*ROW('Sanitation Data'!H107))="","",OFFSET('Sanitation Data'!$H$31,0,10*ROW('Sanitation Data'!H107)))</f>
        <v/>
      </c>
      <c r="DI113" s="367" t="str">
        <f ca="1">+IF(OFFSET('Sanitation Data'!$H$32,0,10*ROW('Sanitation Data'!H107))="","",OFFSET('Sanitation Data'!$H$32,0,10*ROW('Sanitation Data'!H107)))</f>
        <v/>
      </c>
      <c r="DJ113" s="367" t="str">
        <f ca="1">+IF(OFFSET('Sanitation Data'!$I$28,0,10*ROW('Sanitation Data'!I107))="","",OFFSET('Sanitation Data'!$I$28,0,10*ROW('Sanitation Data'!I107)))</f>
        <v/>
      </c>
      <c r="DK113" s="367" t="str">
        <f ca="1">+IF(OFFSET('Sanitation Data'!$I$29,0,10*ROW('Sanitation Data'!I107))="","",OFFSET('Sanitation Data'!$I$29,0,10*ROW('Sanitation Data'!I107)))</f>
        <v/>
      </c>
      <c r="DL113" s="367" t="str">
        <f ca="1">+IF(OFFSET('Sanitation Data'!$I$30,0,10*ROW('Sanitation Data'!I107))="","",OFFSET('Sanitation Data'!$I$30,0,10*ROW('Sanitation Data'!I107)))</f>
        <v/>
      </c>
      <c r="DM113" s="367" t="str">
        <f ca="1">+IF(OFFSET('Sanitation Data'!$I$31,0,10*ROW('Sanitation Data'!I107))="","",OFFSET('Sanitation Data'!$I$31,0,10*ROW('Sanitation Data'!I107)))</f>
        <v/>
      </c>
      <c r="DN113" s="367" t="str">
        <f ca="1">+IF(OFFSET('Sanitation Data'!$I$32,0,10*ROW('Sanitation Data'!I107))="","",OFFSET('Sanitation Data'!$I$32,0,10*ROW('Sanitation Data'!I107)))</f>
        <v/>
      </c>
      <c r="DO113" s="367" t="str">
        <f ca="1">+IF(OFFSET('Hygiene Data'!$D$11,0,10*ROW('Hygiene Data'!D107))="","",OFFSET('Hygiene Data'!$D$11,0,10*ROW('Hygiene Data'!D107)))</f>
        <v/>
      </c>
      <c r="DP113" s="367" t="str">
        <f ca="1">+IF(OFFSET('Hygiene Data'!$D$12,0,10*ROW('Hygiene Data'!D107))="","",OFFSET('Hygiene Data'!$D$12,0,10*ROW('Hygiene Data'!D107)))</f>
        <v/>
      </c>
      <c r="DQ113" s="367" t="str">
        <f ca="1">+IF(OFFSET('Hygiene Data'!$D$13,0,10*ROW('Hygiene Data'!D107))="","",OFFSET('Hygiene Data'!$D$13,0,10*ROW('Hygiene Data'!D107)))</f>
        <v/>
      </c>
      <c r="DR113" s="367" t="str">
        <f ca="1">+IF(OFFSET('Hygiene Data'!$E$11,0,10*ROW('Hygiene Data'!E107))="","",OFFSET('Hygiene Data'!$E$11,0,10*ROW('Hygiene Data'!E107)))</f>
        <v/>
      </c>
      <c r="DS113" s="367" t="str">
        <f ca="1">+IF(OFFSET('Hygiene Data'!$E$12,0,10*ROW('Hygiene Data'!E107))="","",OFFSET('Hygiene Data'!$E$12,0,10*ROW('Hygiene Data'!E107)))</f>
        <v/>
      </c>
      <c r="DT113" s="367" t="str">
        <f ca="1">+IF(OFFSET('Hygiene Data'!$E$13,0,10*ROW('Hygiene Data'!E107))="","",OFFSET('Hygiene Data'!$E$13,0,10*ROW('Hygiene Data'!E107)))</f>
        <v/>
      </c>
      <c r="DU113" s="367" t="str">
        <f ca="1">+IF(OFFSET('Hygiene Data'!$F$11,0,10*ROW('Hygiene Data'!F107))="","",OFFSET('Hygiene Data'!$F$11,0,10*ROW('Hygiene Data'!F107)))</f>
        <v/>
      </c>
      <c r="DV113" s="367" t="str">
        <f ca="1">+IF(OFFSET('Hygiene Data'!$F$12,0,10*ROW('Hygiene Data'!F107))="","",OFFSET('Hygiene Data'!$F$12,0,10*ROW('Hygiene Data'!F107)))</f>
        <v/>
      </c>
      <c r="DW113" s="367" t="str">
        <f ca="1">+IF(OFFSET('Hygiene Data'!$F$13,0,10*ROW('Hygiene Data'!F107))="","",OFFSET('Hygiene Data'!$F$13,0,10*ROW('Hygiene Data'!F107)))</f>
        <v/>
      </c>
      <c r="DX113" s="367" t="str">
        <f ca="1">+IF(OFFSET('Hygiene Data'!$G$11,0,10*ROW('Hygiene Data'!G107))="","",OFFSET('Hygiene Data'!$G$11,0,10*ROW('Hygiene Data'!G107)))</f>
        <v/>
      </c>
      <c r="DY113" s="367" t="str">
        <f ca="1">+IF(OFFSET('Hygiene Data'!$G$12,0,10*ROW('Hygiene Data'!G107))="","",OFFSET('Hygiene Data'!$G$12,0,10*ROW('Hygiene Data'!G107)))</f>
        <v/>
      </c>
      <c r="DZ113" s="367" t="str">
        <f ca="1">+IF(OFFSET('Hygiene Data'!$G$13,0,10*ROW('Hygiene Data'!G107))="","",OFFSET('Hygiene Data'!$G$13,0,10*ROW('Hygiene Data'!G107)))</f>
        <v/>
      </c>
      <c r="EA113" s="367" t="str">
        <f ca="1">+IF(OFFSET('Hygiene Data'!$H$11,0,10*ROW('Hygiene Data'!H107))="","",OFFSET('Hygiene Data'!$H$11,0,10*ROW('Hygiene Data'!H107)))</f>
        <v/>
      </c>
      <c r="EB113" s="367" t="str">
        <f ca="1">+IF(OFFSET('Hygiene Data'!$H$12,0,10*ROW('Hygiene Data'!H107))="","",OFFSET('Hygiene Data'!$H$12,0,10*ROW('Hygiene Data'!H107)))</f>
        <v/>
      </c>
      <c r="EC113" s="367" t="str">
        <f ca="1">+IF(OFFSET('Hygiene Data'!$H$13,0,10*ROW('Hygiene Data'!H107))="","",OFFSET('Hygiene Data'!$H$13,0,10*ROW('Hygiene Data'!H107)))</f>
        <v/>
      </c>
      <c r="ED113" s="367" t="str">
        <f ca="1">+IF(OFFSET('Hygiene Data'!$I$11,0,10*ROW('Hygiene Data'!I107))="","",OFFSET('Hygiene Data'!$I$11,0,10*ROW('Hygiene Data'!I107)))</f>
        <v/>
      </c>
      <c r="EE113" s="367" t="str">
        <f ca="1">+IF(OFFSET('Hygiene Data'!$I$12,0,10*ROW('Hygiene Data'!I107))="","",OFFSET('Hygiene Data'!$I$12,0,10*ROW('Hygiene Data'!I107)))</f>
        <v/>
      </c>
      <c r="EF113" s="367" t="str">
        <f ca="1">+IF(OFFSET('Hygiene Data'!$I$13,0,10*ROW('Hygiene Data'!I107))="","",OFFSET('Hygiene Data'!$I$13,0,10*ROW('Hygiene Data'!I107)))</f>
        <v/>
      </c>
    </row>
    <row r="114" spans="1:136" x14ac:dyDescent="0.25">
      <c r="A114" s="476" t="str">
        <f ca="1">+IF(OFFSET('Water Data'!$B$2,0,10*ROW('Water Data'!E108))="","",OFFSET('Water Data'!$B$2,0,10*ROW('Water Data'!E108)))</f>
        <v/>
      </c>
      <c r="B114" s="476"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3" t="str">
        <f t="shared" ca="1" si="1"/>
        <v/>
      </c>
      <c r="D114" s="504"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4"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4"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4"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4"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4"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4"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4"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4"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4"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4"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4"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4"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4"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4"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4"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4"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4"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5"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5"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5"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5"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5"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5"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5"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5"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5"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5"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5"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5"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5"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5"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5"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5"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5"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5"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5"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5"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5"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5"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5"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5"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5"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5"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5"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5"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5"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5"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6"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2"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6"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6"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6"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6"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6"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6"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6"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6"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6"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6"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6"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6"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6"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6"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6"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6"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7" t="str">
        <f ca="1">+IF(OFFSET('Water Data'!$D$27,0,10*ROW('Water Data'!D108))="","",OFFSET('Water Data'!$D$27,0,10*ROW('Water Data'!D108)))</f>
        <v/>
      </c>
      <c r="BT114" s="367" t="str">
        <f ca="1">+IF(OFFSET('Water Data'!$D$28,0,10*ROW('Water Data'!D108))="","",OFFSET('Water Data'!$D$28,0,10*ROW('Water Data'!D108)))</f>
        <v/>
      </c>
      <c r="BU114" s="367" t="str">
        <f ca="1">+IF(OFFSET('Water Data'!$D$29,0,10*ROW('Water Data'!D108))="","",OFFSET('Water Data'!$D$29,0,10*ROW('Water Data'!D108)))</f>
        <v/>
      </c>
      <c r="BV114" s="367" t="str">
        <f ca="1">+IF(OFFSET('Water Data'!$E$27,0,10*ROW('Water Data'!E108))="","",OFFSET('Water Data'!$E$27,0,10*ROW('Water Data'!E108)))</f>
        <v/>
      </c>
      <c r="BW114" s="367" t="str">
        <f ca="1">+IF(OFFSET('Water Data'!$E$28,0,10*ROW('Water Data'!E108))="","",OFFSET('Water Data'!$E$28,0,10*ROW('Water Data'!E108)))</f>
        <v/>
      </c>
      <c r="BX114" s="367" t="str">
        <f ca="1">+IF(OFFSET('Water Data'!$E$29,0,10*ROW('Water Data'!E108))="","",OFFSET('Water Data'!$E$29,0,10*ROW('Water Data'!E108)))</f>
        <v/>
      </c>
      <c r="BY114" s="367" t="str">
        <f ca="1">+IF(OFFSET('Water Data'!$F$27,0,10*ROW('Water Data'!F108))="","",OFFSET('Water Data'!$F$27,0,10*ROW('Water Data'!F108)))</f>
        <v/>
      </c>
      <c r="BZ114" s="367" t="str">
        <f ca="1">+IF(OFFSET('Water Data'!$F$28,0,10*ROW('Water Data'!F108))="","",OFFSET('Water Data'!$F$28,0,10*ROW('Water Data'!F108)))</f>
        <v/>
      </c>
      <c r="CA114" s="367" t="str">
        <f ca="1">+IF(OFFSET('Water Data'!$F$29,0,10*ROW('Water Data'!F108))="","",OFFSET('Water Data'!$F$29,0,10*ROW('Water Data'!F108)))</f>
        <v/>
      </c>
      <c r="CB114" s="367" t="str">
        <f ca="1">+IF(OFFSET('Water Data'!$G$27,0,10*ROW('Water Data'!G108))="","",OFFSET('Water Data'!$G$27,0,10*ROW('Water Data'!G108)))</f>
        <v/>
      </c>
      <c r="CC114" s="367" t="str">
        <f ca="1">+IF(OFFSET('Water Data'!$G$28,0,10*ROW('Water Data'!G108))="","",OFFSET('Water Data'!$G$28,0,10*ROW('Water Data'!G108)))</f>
        <v/>
      </c>
      <c r="CD114" s="367" t="str">
        <f ca="1">+IF(OFFSET('Water Data'!$G$29,0,10*ROW('Water Data'!G108))="","",OFFSET('Water Data'!$G$29,0,10*ROW('Water Data'!G108)))</f>
        <v/>
      </c>
      <c r="CE114" s="367" t="str">
        <f ca="1">+IF(OFFSET('Water Data'!$H$27,0,10*ROW('Water Data'!H108))="","",OFFSET('Water Data'!$H$27,0,10*ROW('Water Data'!H108)))</f>
        <v/>
      </c>
      <c r="CF114" s="367" t="str">
        <f ca="1">+IF(OFFSET('Water Data'!$H$28,0,10*ROW('Water Data'!H108))="","",OFFSET('Water Data'!$H$28,0,10*ROW('Water Data'!H108)))</f>
        <v/>
      </c>
      <c r="CG114" s="367" t="str">
        <f ca="1">+IF(OFFSET('Water Data'!$H$29,0,10*ROW('Water Data'!H108))="","",OFFSET('Water Data'!$H$29,0,10*ROW('Water Data'!H108)))</f>
        <v/>
      </c>
      <c r="CH114" s="367" t="str">
        <f ca="1">+IF(OFFSET('Water Data'!$I$27,0,10*ROW('Water Data'!I108))="","",OFFSET('Water Data'!$I$27,0,10*ROW('Water Data'!I108)))</f>
        <v/>
      </c>
      <c r="CI114" s="367" t="str">
        <f ca="1">+IF(OFFSET('Water Data'!$I$28,0,10*ROW('Water Data'!I108))="","",OFFSET('Water Data'!$I$28,0,10*ROW('Water Data'!I108)))</f>
        <v/>
      </c>
      <c r="CJ114" s="367" t="str">
        <f ca="1">+IF(OFFSET('Water Data'!$I$29,0,10*ROW('Water Data'!I108))="","",OFFSET('Water Data'!$I$29,0,10*ROW('Water Data'!I108)))</f>
        <v/>
      </c>
      <c r="CK114" s="367" t="str">
        <f ca="1">+IF(OFFSET('Sanitation Data'!$D$28,0,10*ROW('Sanitation Data'!D108))="","",OFFSET('Sanitation Data'!$D$28,0,10*ROW('Sanitation Data'!D108)))</f>
        <v/>
      </c>
      <c r="CL114" s="367" t="str">
        <f ca="1">+IF(OFFSET('Sanitation Data'!$D$29,0,10*ROW('Sanitation Data'!D108))="","",OFFSET('Sanitation Data'!$D$29,0,10*ROW('Sanitation Data'!D108)))</f>
        <v/>
      </c>
      <c r="CM114" s="367" t="str">
        <f ca="1">+IF(OFFSET('Sanitation Data'!$D$30,0,10*ROW('Sanitation Data'!D108))="","",OFFSET('Sanitation Data'!$D$30,0,10*ROW('Sanitation Data'!D108)))</f>
        <v/>
      </c>
      <c r="CN114" s="367" t="str">
        <f ca="1">+IF(OFFSET('Sanitation Data'!$D$31,0,10*ROW('Sanitation Data'!D108))="","",OFFSET('Sanitation Data'!$D$31,0,10*ROW('Sanitation Data'!D108)))</f>
        <v/>
      </c>
      <c r="CO114" s="367" t="str">
        <f ca="1">+IF(OFFSET('Sanitation Data'!$D$32,0,10*ROW('Sanitation Data'!D108))="","",OFFSET('Sanitation Data'!$D$32,0,10*ROW('Sanitation Data'!D108)))</f>
        <v/>
      </c>
      <c r="CP114" s="367" t="str">
        <f ca="1">+IF(OFFSET('Sanitation Data'!$E$28,0,10*ROW('Sanitation Data'!E108))="","",OFFSET('Sanitation Data'!$E$28,0,10*ROW('Sanitation Data'!E108)))</f>
        <v/>
      </c>
      <c r="CQ114" s="367" t="str">
        <f ca="1">+IF(OFFSET('Sanitation Data'!$E$29,0,10*ROW('Sanitation Data'!E108))="","",OFFSET('Sanitation Data'!$E$29,0,10*ROW('Sanitation Data'!E108)))</f>
        <v/>
      </c>
      <c r="CR114" s="367" t="str">
        <f ca="1">+IF(OFFSET('Sanitation Data'!$E$30,0,10*ROW('Sanitation Data'!E108))="","",OFFSET('Sanitation Data'!$E$30,0,10*ROW('Sanitation Data'!E108)))</f>
        <v/>
      </c>
      <c r="CS114" s="367" t="str">
        <f ca="1">+IF(OFFSET('Sanitation Data'!$E$31,0,10*ROW('Sanitation Data'!E108))="","",OFFSET('Sanitation Data'!$E$31,0,10*ROW('Sanitation Data'!E108)))</f>
        <v/>
      </c>
      <c r="CT114" s="367" t="str">
        <f ca="1">+IF(OFFSET('Sanitation Data'!$E$32,0,10*ROW('Sanitation Data'!E108))="","",OFFSET('Sanitation Data'!$E$32,0,10*ROW('Sanitation Data'!E108)))</f>
        <v/>
      </c>
      <c r="CU114" s="367" t="str">
        <f ca="1">+IF(OFFSET('Sanitation Data'!$F$28,0,10*ROW('Sanitation Data'!F108))="","",OFFSET('Sanitation Data'!$F$28,0,10*ROW('Sanitation Data'!F108)))</f>
        <v/>
      </c>
      <c r="CV114" s="367" t="str">
        <f ca="1">+IF(OFFSET('Sanitation Data'!$F$29,0,10*ROW('Sanitation Data'!F108))="","",OFFSET('Sanitation Data'!$F$29,0,10*ROW('Sanitation Data'!F108)))</f>
        <v/>
      </c>
      <c r="CW114" s="367" t="str">
        <f ca="1">+IF(OFFSET('Sanitation Data'!$F$30,0,10*ROW('Sanitation Data'!F108))="","",OFFSET('Sanitation Data'!$F$30,0,10*ROW('Sanitation Data'!F108)))</f>
        <v/>
      </c>
      <c r="CX114" s="367" t="str">
        <f ca="1">+IF(OFFSET('Sanitation Data'!$F$31,0,10*ROW('Sanitation Data'!F108))="","",OFFSET('Sanitation Data'!$F$31,0,10*ROW('Sanitation Data'!F108)))</f>
        <v/>
      </c>
      <c r="CY114" s="367" t="str">
        <f ca="1">+IF(OFFSET('Sanitation Data'!$F$32,0,10*ROW('Sanitation Data'!F108))="","",OFFSET('Sanitation Data'!$F$32,0,10*ROW('Sanitation Data'!F108)))</f>
        <v/>
      </c>
      <c r="CZ114" s="367" t="str">
        <f ca="1">+IF(OFFSET('Sanitation Data'!$G$28,0,10*ROW('Sanitation Data'!G108))="","",OFFSET('Sanitation Data'!$G$28,0,10*ROW('Sanitation Data'!G108)))</f>
        <v/>
      </c>
      <c r="DA114" s="367" t="str">
        <f ca="1">+IF(OFFSET('Sanitation Data'!$G$29,0,10*ROW('Sanitation Data'!G108))="","",OFFSET('Sanitation Data'!$G$29,0,10*ROW('Sanitation Data'!G108)))</f>
        <v/>
      </c>
      <c r="DB114" s="367" t="str">
        <f ca="1">+IF(OFFSET('Sanitation Data'!$G$30,0,10*ROW('Sanitation Data'!G108))="","",OFFSET('Sanitation Data'!$G$30,0,10*ROW('Sanitation Data'!G108)))</f>
        <v/>
      </c>
      <c r="DC114" s="367" t="str">
        <f ca="1">+IF(OFFSET('Sanitation Data'!$G$31,0,10*ROW('Sanitation Data'!G108))="","",OFFSET('Sanitation Data'!$G$31,0,10*ROW('Sanitation Data'!G108)))</f>
        <v/>
      </c>
      <c r="DD114" s="367" t="str">
        <f ca="1">+IF(OFFSET('Sanitation Data'!$G$32,0,10*ROW('Sanitation Data'!G108))="","",OFFSET('Sanitation Data'!$G$32,0,10*ROW('Sanitation Data'!G108)))</f>
        <v/>
      </c>
      <c r="DE114" s="367" t="str">
        <f ca="1">+IF(OFFSET('Sanitation Data'!$H$28,0,10*ROW('Sanitation Data'!H108))="","",OFFSET('Sanitation Data'!$H$28,0,10*ROW('Sanitation Data'!H108)))</f>
        <v/>
      </c>
      <c r="DF114" s="367" t="str">
        <f ca="1">+IF(OFFSET('Sanitation Data'!$H$29,0,10*ROW('Sanitation Data'!H108))="","",OFFSET('Sanitation Data'!$H$29,0,10*ROW('Sanitation Data'!H108)))</f>
        <v/>
      </c>
      <c r="DG114" s="367" t="str">
        <f ca="1">+IF(OFFSET('Sanitation Data'!$H$30,0,10*ROW('Sanitation Data'!H108))="","",OFFSET('Sanitation Data'!$H$30,0,10*ROW('Sanitation Data'!H108)))</f>
        <v/>
      </c>
      <c r="DH114" s="367" t="str">
        <f ca="1">+IF(OFFSET('Sanitation Data'!$H$31,0,10*ROW('Sanitation Data'!H108))="","",OFFSET('Sanitation Data'!$H$31,0,10*ROW('Sanitation Data'!H108)))</f>
        <v/>
      </c>
      <c r="DI114" s="367" t="str">
        <f ca="1">+IF(OFFSET('Sanitation Data'!$H$32,0,10*ROW('Sanitation Data'!H108))="","",OFFSET('Sanitation Data'!$H$32,0,10*ROW('Sanitation Data'!H108)))</f>
        <v/>
      </c>
      <c r="DJ114" s="367" t="str">
        <f ca="1">+IF(OFFSET('Sanitation Data'!$I$28,0,10*ROW('Sanitation Data'!I108))="","",OFFSET('Sanitation Data'!$I$28,0,10*ROW('Sanitation Data'!I108)))</f>
        <v/>
      </c>
      <c r="DK114" s="367" t="str">
        <f ca="1">+IF(OFFSET('Sanitation Data'!$I$29,0,10*ROW('Sanitation Data'!I108))="","",OFFSET('Sanitation Data'!$I$29,0,10*ROW('Sanitation Data'!I108)))</f>
        <v/>
      </c>
      <c r="DL114" s="367" t="str">
        <f ca="1">+IF(OFFSET('Sanitation Data'!$I$30,0,10*ROW('Sanitation Data'!I108))="","",OFFSET('Sanitation Data'!$I$30,0,10*ROW('Sanitation Data'!I108)))</f>
        <v/>
      </c>
      <c r="DM114" s="367" t="str">
        <f ca="1">+IF(OFFSET('Sanitation Data'!$I$31,0,10*ROW('Sanitation Data'!I108))="","",OFFSET('Sanitation Data'!$I$31,0,10*ROW('Sanitation Data'!I108)))</f>
        <v/>
      </c>
      <c r="DN114" s="367" t="str">
        <f ca="1">+IF(OFFSET('Sanitation Data'!$I$32,0,10*ROW('Sanitation Data'!I108))="","",OFFSET('Sanitation Data'!$I$32,0,10*ROW('Sanitation Data'!I108)))</f>
        <v/>
      </c>
      <c r="DO114" s="367" t="str">
        <f ca="1">+IF(OFFSET('Hygiene Data'!$D$11,0,10*ROW('Hygiene Data'!D108))="","",OFFSET('Hygiene Data'!$D$11,0,10*ROW('Hygiene Data'!D108)))</f>
        <v/>
      </c>
      <c r="DP114" s="367" t="str">
        <f ca="1">+IF(OFFSET('Hygiene Data'!$D$12,0,10*ROW('Hygiene Data'!D108))="","",OFFSET('Hygiene Data'!$D$12,0,10*ROW('Hygiene Data'!D108)))</f>
        <v/>
      </c>
      <c r="DQ114" s="367" t="str">
        <f ca="1">+IF(OFFSET('Hygiene Data'!$D$13,0,10*ROW('Hygiene Data'!D108))="","",OFFSET('Hygiene Data'!$D$13,0,10*ROW('Hygiene Data'!D108)))</f>
        <v/>
      </c>
      <c r="DR114" s="367" t="str">
        <f ca="1">+IF(OFFSET('Hygiene Data'!$E$11,0,10*ROW('Hygiene Data'!E108))="","",OFFSET('Hygiene Data'!$E$11,0,10*ROW('Hygiene Data'!E108)))</f>
        <v/>
      </c>
      <c r="DS114" s="367" t="str">
        <f ca="1">+IF(OFFSET('Hygiene Data'!$E$12,0,10*ROW('Hygiene Data'!E108))="","",OFFSET('Hygiene Data'!$E$12,0,10*ROW('Hygiene Data'!E108)))</f>
        <v/>
      </c>
      <c r="DT114" s="367" t="str">
        <f ca="1">+IF(OFFSET('Hygiene Data'!$E$13,0,10*ROW('Hygiene Data'!E108))="","",OFFSET('Hygiene Data'!$E$13,0,10*ROW('Hygiene Data'!E108)))</f>
        <v/>
      </c>
      <c r="DU114" s="367" t="str">
        <f ca="1">+IF(OFFSET('Hygiene Data'!$F$11,0,10*ROW('Hygiene Data'!F108))="","",OFFSET('Hygiene Data'!$F$11,0,10*ROW('Hygiene Data'!F108)))</f>
        <v/>
      </c>
      <c r="DV114" s="367" t="str">
        <f ca="1">+IF(OFFSET('Hygiene Data'!$F$12,0,10*ROW('Hygiene Data'!F108))="","",OFFSET('Hygiene Data'!$F$12,0,10*ROW('Hygiene Data'!F108)))</f>
        <v/>
      </c>
      <c r="DW114" s="367" t="str">
        <f ca="1">+IF(OFFSET('Hygiene Data'!$F$13,0,10*ROW('Hygiene Data'!F108))="","",OFFSET('Hygiene Data'!$F$13,0,10*ROW('Hygiene Data'!F108)))</f>
        <v/>
      </c>
      <c r="DX114" s="367" t="str">
        <f ca="1">+IF(OFFSET('Hygiene Data'!$G$11,0,10*ROW('Hygiene Data'!G108))="","",OFFSET('Hygiene Data'!$G$11,0,10*ROW('Hygiene Data'!G108)))</f>
        <v/>
      </c>
      <c r="DY114" s="367" t="str">
        <f ca="1">+IF(OFFSET('Hygiene Data'!$G$12,0,10*ROW('Hygiene Data'!G108))="","",OFFSET('Hygiene Data'!$G$12,0,10*ROW('Hygiene Data'!G108)))</f>
        <v/>
      </c>
      <c r="DZ114" s="367" t="str">
        <f ca="1">+IF(OFFSET('Hygiene Data'!$G$13,0,10*ROW('Hygiene Data'!G108))="","",OFFSET('Hygiene Data'!$G$13,0,10*ROW('Hygiene Data'!G108)))</f>
        <v/>
      </c>
      <c r="EA114" s="367" t="str">
        <f ca="1">+IF(OFFSET('Hygiene Data'!$H$11,0,10*ROW('Hygiene Data'!H108))="","",OFFSET('Hygiene Data'!$H$11,0,10*ROW('Hygiene Data'!H108)))</f>
        <v/>
      </c>
      <c r="EB114" s="367" t="str">
        <f ca="1">+IF(OFFSET('Hygiene Data'!$H$12,0,10*ROW('Hygiene Data'!H108))="","",OFFSET('Hygiene Data'!$H$12,0,10*ROW('Hygiene Data'!H108)))</f>
        <v/>
      </c>
      <c r="EC114" s="367" t="str">
        <f ca="1">+IF(OFFSET('Hygiene Data'!$H$13,0,10*ROW('Hygiene Data'!H108))="","",OFFSET('Hygiene Data'!$H$13,0,10*ROW('Hygiene Data'!H108)))</f>
        <v/>
      </c>
      <c r="ED114" s="367" t="str">
        <f ca="1">+IF(OFFSET('Hygiene Data'!$I$11,0,10*ROW('Hygiene Data'!I108))="","",OFFSET('Hygiene Data'!$I$11,0,10*ROW('Hygiene Data'!I108)))</f>
        <v/>
      </c>
      <c r="EE114" s="367" t="str">
        <f ca="1">+IF(OFFSET('Hygiene Data'!$I$12,0,10*ROW('Hygiene Data'!I108))="","",OFFSET('Hygiene Data'!$I$12,0,10*ROW('Hygiene Data'!I108)))</f>
        <v/>
      </c>
      <c r="EF114" s="367" t="str">
        <f ca="1">+IF(OFFSET('Hygiene Data'!$I$13,0,10*ROW('Hygiene Data'!I108))="","",OFFSET('Hygiene Data'!$I$13,0,10*ROW('Hygiene Data'!I108)))</f>
        <v/>
      </c>
    </row>
    <row r="115" spans="1:136" x14ac:dyDescent="0.25">
      <c r="A115" s="476" t="str">
        <f ca="1">+IF(OFFSET('Water Data'!$B$2,0,10*ROW('Water Data'!E109))="","",OFFSET('Water Data'!$B$2,0,10*ROW('Water Data'!E109)))</f>
        <v/>
      </c>
      <c r="B115" s="476"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3" t="str">
        <f t="shared" ca="1" si="1"/>
        <v/>
      </c>
      <c r="D115" s="504"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4"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4"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4"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4"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4"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4"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4"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4"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4"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4"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4"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4"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4"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4"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4"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4"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4"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5"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5"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5"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5"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5"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5"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5"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5"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5"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5"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5"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5"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5"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5"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5"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5"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5"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5"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5"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5"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5"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5"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5"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5"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5"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5"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5"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5"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5"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5"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6"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2"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6"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6"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6"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6"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6"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6"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6"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6"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6"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6"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6"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6"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6"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6"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6"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6"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7" t="str">
        <f ca="1">+IF(OFFSET('Water Data'!$D$27,0,10*ROW('Water Data'!D109))="","",OFFSET('Water Data'!$D$27,0,10*ROW('Water Data'!D109)))</f>
        <v/>
      </c>
      <c r="BT115" s="367" t="str">
        <f ca="1">+IF(OFFSET('Water Data'!$D$28,0,10*ROW('Water Data'!D109))="","",OFFSET('Water Data'!$D$28,0,10*ROW('Water Data'!D109)))</f>
        <v/>
      </c>
      <c r="BU115" s="367" t="str">
        <f ca="1">+IF(OFFSET('Water Data'!$D$29,0,10*ROW('Water Data'!D109))="","",OFFSET('Water Data'!$D$29,0,10*ROW('Water Data'!D109)))</f>
        <v/>
      </c>
      <c r="BV115" s="367" t="str">
        <f ca="1">+IF(OFFSET('Water Data'!$E$27,0,10*ROW('Water Data'!E109))="","",OFFSET('Water Data'!$E$27,0,10*ROW('Water Data'!E109)))</f>
        <v/>
      </c>
      <c r="BW115" s="367" t="str">
        <f ca="1">+IF(OFFSET('Water Data'!$E$28,0,10*ROW('Water Data'!E109))="","",OFFSET('Water Data'!$E$28,0,10*ROW('Water Data'!E109)))</f>
        <v/>
      </c>
      <c r="BX115" s="367" t="str">
        <f ca="1">+IF(OFFSET('Water Data'!$E$29,0,10*ROW('Water Data'!E109))="","",OFFSET('Water Data'!$E$29,0,10*ROW('Water Data'!E109)))</f>
        <v/>
      </c>
      <c r="BY115" s="367" t="str">
        <f ca="1">+IF(OFFSET('Water Data'!$F$27,0,10*ROW('Water Data'!F109))="","",OFFSET('Water Data'!$F$27,0,10*ROW('Water Data'!F109)))</f>
        <v/>
      </c>
      <c r="BZ115" s="367" t="str">
        <f ca="1">+IF(OFFSET('Water Data'!$F$28,0,10*ROW('Water Data'!F109))="","",OFFSET('Water Data'!$F$28,0,10*ROW('Water Data'!F109)))</f>
        <v/>
      </c>
      <c r="CA115" s="367" t="str">
        <f ca="1">+IF(OFFSET('Water Data'!$F$29,0,10*ROW('Water Data'!F109))="","",OFFSET('Water Data'!$F$29,0,10*ROW('Water Data'!F109)))</f>
        <v/>
      </c>
      <c r="CB115" s="367" t="str">
        <f ca="1">+IF(OFFSET('Water Data'!$G$27,0,10*ROW('Water Data'!G109))="","",OFFSET('Water Data'!$G$27,0,10*ROW('Water Data'!G109)))</f>
        <v/>
      </c>
      <c r="CC115" s="367" t="str">
        <f ca="1">+IF(OFFSET('Water Data'!$G$28,0,10*ROW('Water Data'!G109))="","",OFFSET('Water Data'!$G$28,0,10*ROW('Water Data'!G109)))</f>
        <v/>
      </c>
      <c r="CD115" s="367" t="str">
        <f ca="1">+IF(OFFSET('Water Data'!$G$29,0,10*ROW('Water Data'!G109))="","",OFFSET('Water Data'!$G$29,0,10*ROW('Water Data'!G109)))</f>
        <v/>
      </c>
      <c r="CE115" s="367" t="str">
        <f ca="1">+IF(OFFSET('Water Data'!$H$27,0,10*ROW('Water Data'!H109))="","",OFFSET('Water Data'!$H$27,0,10*ROW('Water Data'!H109)))</f>
        <v/>
      </c>
      <c r="CF115" s="367" t="str">
        <f ca="1">+IF(OFFSET('Water Data'!$H$28,0,10*ROW('Water Data'!H109))="","",OFFSET('Water Data'!$H$28,0,10*ROW('Water Data'!H109)))</f>
        <v/>
      </c>
      <c r="CG115" s="367" t="str">
        <f ca="1">+IF(OFFSET('Water Data'!$H$29,0,10*ROW('Water Data'!H109))="","",OFFSET('Water Data'!$H$29,0,10*ROW('Water Data'!H109)))</f>
        <v/>
      </c>
      <c r="CH115" s="367" t="str">
        <f ca="1">+IF(OFFSET('Water Data'!$I$27,0,10*ROW('Water Data'!I109))="","",OFFSET('Water Data'!$I$27,0,10*ROW('Water Data'!I109)))</f>
        <v/>
      </c>
      <c r="CI115" s="367" t="str">
        <f ca="1">+IF(OFFSET('Water Data'!$I$28,0,10*ROW('Water Data'!I109))="","",OFFSET('Water Data'!$I$28,0,10*ROW('Water Data'!I109)))</f>
        <v/>
      </c>
      <c r="CJ115" s="367" t="str">
        <f ca="1">+IF(OFFSET('Water Data'!$I$29,0,10*ROW('Water Data'!I109))="","",OFFSET('Water Data'!$I$29,0,10*ROW('Water Data'!I109)))</f>
        <v/>
      </c>
      <c r="CK115" s="367" t="str">
        <f ca="1">+IF(OFFSET('Sanitation Data'!$D$28,0,10*ROW('Sanitation Data'!D109))="","",OFFSET('Sanitation Data'!$D$28,0,10*ROW('Sanitation Data'!D109)))</f>
        <v/>
      </c>
      <c r="CL115" s="367" t="str">
        <f ca="1">+IF(OFFSET('Sanitation Data'!$D$29,0,10*ROW('Sanitation Data'!D109))="","",OFFSET('Sanitation Data'!$D$29,0,10*ROW('Sanitation Data'!D109)))</f>
        <v/>
      </c>
      <c r="CM115" s="367" t="str">
        <f ca="1">+IF(OFFSET('Sanitation Data'!$D$30,0,10*ROW('Sanitation Data'!D109))="","",OFFSET('Sanitation Data'!$D$30,0,10*ROW('Sanitation Data'!D109)))</f>
        <v/>
      </c>
      <c r="CN115" s="367" t="str">
        <f ca="1">+IF(OFFSET('Sanitation Data'!$D$31,0,10*ROW('Sanitation Data'!D109))="","",OFFSET('Sanitation Data'!$D$31,0,10*ROW('Sanitation Data'!D109)))</f>
        <v/>
      </c>
      <c r="CO115" s="367" t="str">
        <f ca="1">+IF(OFFSET('Sanitation Data'!$D$32,0,10*ROW('Sanitation Data'!D109))="","",OFFSET('Sanitation Data'!$D$32,0,10*ROW('Sanitation Data'!D109)))</f>
        <v/>
      </c>
      <c r="CP115" s="367" t="str">
        <f ca="1">+IF(OFFSET('Sanitation Data'!$E$28,0,10*ROW('Sanitation Data'!E109))="","",OFFSET('Sanitation Data'!$E$28,0,10*ROW('Sanitation Data'!E109)))</f>
        <v/>
      </c>
      <c r="CQ115" s="367" t="str">
        <f ca="1">+IF(OFFSET('Sanitation Data'!$E$29,0,10*ROW('Sanitation Data'!E109))="","",OFFSET('Sanitation Data'!$E$29,0,10*ROW('Sanitation Data'!E109)))</f>
        <v/>
      </c>
      <c r="CR115" s="367" t="str">
        <f ca="1">+IF(OFFSET('Sanitation Data'!$E$30,0,10*ROW('Sanitation Data'!E109))="","",OFFSET('Sanitation Data'!$E$30,0,10*ROW('Sanitation Data'!E109)))</f>
        <v/>
      </c>
      <c r="CS115" s="367" t="str">
        <f ca="1">+IF(OFFSET('Sanitation Data'!$E$31,0,10*ROW('Sanitation Data'!E109))="","",OFFSET('Sanitation Data'!$E$31,0,10*ROW('Sanitation Data'!E109)))</f>
        <v/>
      </c>
      <c r="CT115" s="367" t="str">
        <f ca="1">+IF(OFFSET('Sanitation Data'!$E$32,0,10*ROW('Sanitation Data'!E109))="","",OFFSET('Sanitation Data'!$E$32,0,10*ROW('Sanitation Data'!E109)))</f>
        <v/>
      </c>
      <c r="CU115" s="367" t="str">
        <f ca="1">+IF(OFFSET('Sanitation Data'!$F$28,0,10*ROW('Sanitation Data'!F109))="","",OFFSET('Sanitation Data'!$F$28,0,10*ROW('Sanitation Data'!F109)))</f>
        <v/>
      </c>
      <c r="CV115" s="367" t="str">
        <f ca="1">+IF(OFFSET('Sanitation Data'!$F$29,0,10*ROW('Sanitation Data'!F109))="","",OFFSET('Sanitation Data'!$F$29,0,10*ROW('Sanitation Data'!F109)))</f>
        <v/>
      </c>
      <c r="CW115" s="367" t="str">
        <f ca="1">+IF(OFFSET('Sanitation Data'!$F$30,0,10*ROW('Sanitation Data'!F109))="","",OFFSET('Sanitation Data'!$F$30,0,10*ROW('Sanitation Data'!F109)))</f>
        <v/>
      </c>
      <c r="CX115" s="367" t="str">
        <f ca="1">+IF(OFFSET('Sanitation Data'!$F$31,0,10*ROW('Sanitation Data'!F109))="","",OFFSET('Sanitation Data'!$F$31,0,10*ROW('Sanitation Data'!F109)))</f>
        <v/>
      </c>
      <c r="CY115" s="367" t="str">
        <f ca="1">+IF(OFFSET('Sanitation Data'!$F$32,0,10*ROW('Sanitation Data'!F109))="","",OFFSET('Sanitation Data'!$F$32,0,10*ROW('Sanitation Data'!F109)))</f>
        <v/>
      </c>
      <c r="CZ115" s="367" t="str">
        <f ca="1">+IF(OFFSET('Sanitation Data'!$G$28,0,10*ROW('Sanitation Data'!G109))="","",OFFSET('Sanitation Data'!$G$28,0,10*ROW('Sanitation Data'!G109)))</f>
        <v/>
      </c>
      <c r="DA115" s="367" t="str">
        <f ca="1">+IF(OFFSET('Sanitation Data'!$G$29,0,10*ROW('Sanitation Data'!G109))="","",OFFSET('Sanitation Data'!$G$29,0,10*ROW('Sanitation Data'!G109)))</f>
        <v/>
      </c>
      <c r="DB115" s="367" t="str">
        <f ca="1">+IF(OFFSET('Sanitation Data'!$G$30,0,10*ROW('Sanitation Data'!G109))="","",OFFSET('Sanitation Data'!$G$30,0,10*ROW('Sanitation Data'!G109)))</f>
        <v/>
      </c>
      <c r="DC115" s="367" t="str">
        <f ca="1">+IF(OFFSET('Sanitation Data'!$G$31,0,10*ROW('Sanitation Data'!G109))="","",OFFSET('Sanitation Data'!$G$31,0,10*ROW('Sanitation Data'!G109)))</f>
        <v/>
      </c>
      <c r="DD115" s="367" t="str">
        <f ca="1">+IF(OFFSET('Sanitation Data'!$G$32,0,10*ROW('Sanitation Data'!G109))="","",OFFSET('Sanitation Data'!$G$32,0,10*ROW('Sanitation Data'!G109)))</f>
        <v/>
      </c>
      <c r="DE115" s="367" t="str">
        <f ca="1">+IF(OFFSET('Sanitation Data'!$H$28,0,10*ROW('Sanitation Data'!H109))="","",OFFSET('Sanitation Data'!$H$28,0,10*ROW('Sanitation Data'!H109)))</f>
        <v/>
      </c>
      <c r="DF115" s="367" t="str">
        <f ca="1">+IF(OFFSET('Sanitation Data'!$H$29,0,10*ROW('Sanitation Data'!H109))="","",OFFSET('Sanitation Data'!$H$29,0,10*ROW('Sanitation Data'!H109)))</f>
        <v/>
      </c>
      <c r="DG115" s="367" t="str">
        <f ca="1">+IF(OFFSET('Sanitation Data'!$H$30,0,10*ROW('Sanitation Data'!H109))="","",OFFSET('Sanitation Data'!$H$30,0,10*ROW('Sanitation Data'!H109)))</f>
        <v/>
      </c>
      <c r="DH115" s="367" t="str">
        <f ca="1">+IF(OFFSET('Sanitation Data'!$H$31,0,10*ROW('Sanitation Data'!H109))="","",OFFSET('Sanitation Data'!$H$31,0,10*ROW('Sanitation Data'!H109)))</f>
        <v/>
      </c>
      <c r="DI115" s="367" t="str">
        <f ca="1">+IF(OFFSET('Sanitation Data'!$H$32,0,10*ROW('Sanitation Data'!H109))="","",OFFSET('Sanitation Data'!$H$32,0,10*ROW('Sanitation Data'!H109)))</f>
        <v/>
      </c>
      <c r="DJ115" s="367" t="str">
        <f ca="1">+IF(OFFSET('Sanitation Data'!$I$28,0,10*ROW('Sanitation Data'!I109))="","",OFFSET('Sanitation Data'!$I$28,0,10*ROW('Sanitation Data'!I109)))</f>
        <v/>
      </c>
      <c r="DK115" s="367" t="str">
        <f ca="1">+IF(OFFSET('Sanitation Data'!$I$29,0,10*ROW('Sanitation Data'!I109))="","",OFFSET('Sanitation Data'!$I$29,0,10*ROW('Sanitation Data'!I109)))</f>
        <v/>
      </c>
      <c r="DL115" s="367" t="str">
        <f ca="1">+IF(OFFSET('Sanitation Data'!$I$30,0,10*ROW('Sanitation Data'!I109))="","",OFFSET('Sanitation Data'!$I$30,0,10*ROW('Sanitation Data'!I109)))</f>
        <v/>
      </c>
      <c r="DM115" s="367" t="str">
        <f ca="1">+IF(OFFSET('Sanitation Data'!$I$31,0,10*ROW('Sanitation Data'!I109))="","",OFFSET('Sanitation Data'!$I$31,0,10*ROW('Sanitation Data'!I109)))</f>
        <v/>
      </c>
      <c r="DN115" s="367" t="str">
        <f ca="1">+IF(OFFSET('Sanitation Data'!$I$32,0,10*ROW('Sanitation Data'!I109))="","",OFFSET('Sanitation Data'!$I$32,0,10*ROW('Sanitation Data'!I109)))</f>
        <v/>
      </c>
      <c r="DO115" s="367" t="str">
        <f ca="1">+IF(OFFSET('Hygiene Data'!$D$11,0,10*ROW('Hygiene Data'!D109))="","",OFFSET('Hygiene Data'!$D$11,0,10*ROW('Hygiene Data'!D109)))</f>
        <v/>
      </c>
      <c r="DP115" s="367" t="str">
        <f ca="1">+IF(OFFSET('Hygiene Data'!$D$12,0,10*ROW('Hygiene Data'!D109))="","",OFFSET('Hygiene Data'!$D$12,0,10*ROW('Hygiene Data'!D109)))</f>
        <v/>
      </c>
      <c r="DQ115" s="367" t="str">
        <f ca="1">+IF(OFFSET('Hygiene Data'!$D$13,0,10*ROW('Hygiene Data'!D109))="","",OFFSET('Hygiene Data'!$D$13,0,10*ROW('Hygiene Data'!D109)))</f>
        <v/>
      </c>
      <c r="DR115" s="367" t="str">
        <f ca="1">+IF(OFFSET('Hygiene Data'!$E$11,0,10*ROW('Hygiene Data'!E109))="","",OFFSET('Hygiene Data'!$E$11,0,10*ROW('Hygiene Data'!E109)))</f>
        <v/>
      </c>
      <c r="DS115" s="367" t="str">
        <f ca="1">+IF(OFFSET('Hygiene Data'!$E$12,0,10*ROW('Hygiene Data'!E109))="","",OFFSET('Hygiene Data'!$E$12,0,10*ROW('Hygiene Data'!E109)))</f>
        <v/>
      </c>
      <c r="DT115" s="367" t="str">
        <f ca="1">+IF(OFFSET('Hygiene Data'!$E$13,0,10*ROW('Hygiene Data'!E109))="","",OFFSET('Hygiene Data'!$E$13,0,10*ROW('Hygiene Data'!E109)))</f>
        <v/>
      </c>
      <c r="DU115" s="367" t="str">
        <f ca="1">+IF(OFFSET('Hygiene Data'!$F$11,0,10*ROW('Hygiene Data'!F109))="","",OFFSET('Hygiene Data'!$F$11,0,10*ROW('Hygiene Data'!F109)))</f>
        <v/>
      </c>
      <c r="DV115" s="367" t="str">
        <f ca="1">+IF(OFFSET('Hygiene Data'!$F$12,0,10*ROW('Hygiene Data'!F109))="","",OFFSET('Hygiene Data'!$F$12,0,10*ROW('Hygiene Data'!F109)))</f>
        <v/>
      </c>
      <c r="DW115" s="367" t="str">
        <f ca="1">+IF(OFFSET('Hygiene Data'!$F$13,0,10*ROW('Hygiene Data'!F109))="","",OFFSET('Hygiene Data'!$F$13,0,10*ROW('Hygiene Data'!F109)))</f>
        <v/>
      </c>
      <c r="DX115" s="367" t="str">
        <f ca="1">+IF(OFFSET('Hygiene Data'!$G$11,0,10*ROW('Hygiene Data'!G109))="","",OFFSET('Hygiene Data'!$G$11,0,10*ROW('Hygiene Data'!G109)))</f>
        <v/>
      </c>
      <c r="DY115" s="367" t="str">
        <f ca="1">+IF(OFFSET('Hygiene Data'!$G$12,0,10*ROW('Hygiene Data'!G109))="","",OFFSET('Hygiene Data'!$G$12,0,10*ROW('Hygiene Data'!G109)))</f>
        <v/>
      </c>
      <c r="DZ115" s="367" t="str">
        <f ca="1">+IF(OFFSET('Hygiene Data'!$G$13,0,10*ROW('Hygiene Data'!G109))="","",OFFSET('Hygiene Data'!$G$13,0,10*ROW('Hygiene Data'!G109)))</f>
        <v/>
      </c>
      <c r="EA115" s="367" t="str">
        <f ca="1">+IF(OFFSET('Hygiene Data'!$H$11,0,10*ROW('Hygiene Data'!H109))="","",OFFSET('Hygiene Data'!$H$11,0,10*ROW('Hygiene Data'!H109)))</f>
        <v/>
      </c>
      <c r="EB115" s="367" t="str">
        <f ca="1">+IF(OFFSET('Hygiene Data'!$H$12,0,10*ROW('Hygiene Data'!H109))="","",OFFSET('Hygiene Data'!$H$12,0,10*ROW('Hygiene Data'!H109)))</f>
        <v/>
      </c>
      <c r="EC115" s="367" t="str">
        <f ca="1">+IF(OFFSET('Hygiene Data'!$H$13,0,10*ROW('Hygiene Data'!H109))="","",OFFSET('Hygiene Data'!$H$13,0,10*ROW('Hygiene Data'!H109)))</f>
        <v/>
      </c>
      <c r="ED115" s="367" t="str">
        <f ca="1">+IF(OFFSET('Hygiene Data'!$I$11,0,10*ROW('Hygiene Data'!I109))="","",OFFSET('Hygiene Data'!$I$11,0,10*ROW('Hygiene Data'!I109)))</f>
        <v/>
      </c>
      <c r="EE115" s="367" t="str">
        <f ca="1">+IF(OFFSET('Hygiene Data'!$I$12,0,10*ROW('Hygiene Data'!I109))="","",OFFSET('Hygiene Data'!$I$12,0,10*ROW('Hygiene Data'!I109)))</f>
        <v/>
      </c>
      <c r="EF115" s="367" t="str">
        <f ca="1">+IF(OFFSET('Hygiene Data'!$I$13,0,10*ROW('Hygiene Data'!I109))="","",OFFSET('Hygiene Data'!$I$13,0,10*ROW('Hygiene Data'!I109)))</f>
        <v/>
      </c>
    </row>
    <row r="116" spans="1:136" x14ac:dyDescent="0.25">
      <c r="A116" s="476" t="str">
        <f ca="1">+IF(OFFSET('Water Data'!$B$2,0,10*ROW('Water Data'!E110))="","",OFFSET('Water Data'!$B$2,0,10*ROW('Water Data'!E110)))</f>
        <v/>
      </c>
      <c r="B116" s="476"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3" t="str">
        <f t="shared" ca="1" si="1"/>
        <v/>
      </c>
      <c r="D116" s="504"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4"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4"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4"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4"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4"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4"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4"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4"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4"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4"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4"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4"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4"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4"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4"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4"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4"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5"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5"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5"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5"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5"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5"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5"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5"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5"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5"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5"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5"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5"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5"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5"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5"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5"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5"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5"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5"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5"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5"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5"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5"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5"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5"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5"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5"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5"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5"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6"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2"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6"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6"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6"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6"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6"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6"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6"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6"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6"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6"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6"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6"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6"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6"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6"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6"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7" t="str">
        <f ca="1">+IF(OFFSET('Water Data'!$D$27,0,10*ROW('Water Data'!D110))="","",OFFSET('Water Data'!$D$27,0,10*ROW('Water Data'!D110)))</f>
        <v/>
      </c>
      <c r="BT116" s="367" t="str">
        <f ca="1">+IF(OFFSET('Water Data'!$D$28,0,10*ROW('Water Data'!D110))="","",OFFSET('Water Data'!$D$28,0,10*ROW('Water Data'!D110)))</f>
        <v/>
      </c>
      <c r="BU116" s="367" t="str">
        <f ca="1">+IF(OFFSET('Water Data'!$D$29,0,10*ROW('Water Data'!D110))="","",OFFSET('Water Data'!$D$29,0,10*ROW('Water Data'!D110)))</f>
        <v/>
      </c>
      <c r="BV116" s="367" t="str">
        <f ca="1">+IF(OFFSET('Water Data'!$E$27,0,10*ROW('Water Data'!E110))="","",OFFSET('Water Data'!$E$27,0,10*ROW('Water Data'!E110)))</f>
        <v/>
      </c>
      <c r="BW116" s="367" t="str">
        <f ca="1">+IF(OFFSET('Water Data'!$E$28,0,10*ROW('Water Data'!E110))="","",OFFSET('Water Data'!$E$28,0,10*ROW('Water Data'!E110)))</f>
        <v/>
      </c>
      <c r="BX116" s="367" t="str">
        <f ca="1">+IF(OFFSET('Water Data'!$E$29,0,10*ROW('Water Data'!E110))="","",OFFSET('Water Data'!$E$29,0,10*ROW('Water Data'!E110)))</f>
        <v/>
      </c>
      <c r="BY116" s="367" t="str">
        <f ca="1">+IF(OFFSET('Water Data'!$F$27,0,10*ROW('Water Data'!F110))="","",OFFSET('Water Data'!$F$27,0,10*ROW('Water Data'!F110)))</f>
        <v/>
      </c>
      <c r="BZ116" s="367" t="str">
        <f ca="1">+IF(OFFSET('Water Data'!$F$28,0,10*ROW('Water Data'!F110))="","",OFFSET('Water Data'!$F$28,0,10*ROW('Water Data'!F110)))</f>
        <v/>
      </c>
      <c r="CA116" s="367" t="str">
        <f ca="1">+IF(OFFSET('Water Data'!$F$29,0,10*ROW('Water Data'!F110))="","",OFFSET('Water Data'!$F$29,0,10*ROW('Water Data'!F110)))</f>
        <v/>
      </c>
      <c r="CB116" s="367" t="str">
        <f ca="1">+IF(OFFSET('Water Data'!$G$27,0,10*ROW('Water Data'!G110))="","",OFFSET('Water Data'!$G$27,0,10*ROW('Water Data'!G110)))</f>
        <v/>
      </c>
      <c r="CC116" s="367" t="str">
        <f ca="1">+IF(OFFSET('Water Data'!$G$28,0,10*ROW('Water Data'!G110))="","",OFFSET('Water Data'!$G$28,0,10*ROW('Water Data'!G110)))</f>
        <v/>
      </c>
      <c r="CD116" s="367" t="str">
        <f ca="1">+IF(OFFSET('Water Data'!$G$29,0,10*ROW('Water Data'!G110))="","",OFFSET('Water Data'!$G$29,0,10*ROW('Water Data'!G110)))</f>
        <v/>
      </c>
      <c r="CE116" s="367" t="str">
        <f ca="1">+IF(OFFSET('Water Data'!$H$27,0,10*ROW('Water Data'!H110))="","",OFFSET('Water Data'!$H$27,0,10*ROW('Water Data'!H110)))</f>
        <v/>
      </c>
      <c r="CF116" s="367" t="str">
        <f ca="1">+IF(OFFSET('Water Data'!$H$28,0,10*ROW('Water Data'!H110))="","",OFFSET('Water Data'!$H$28,0,10*ROW('Water Data'!H110)))</f>
        <v/>
      </c>
      <c r="CG116" s="367" t="str">
        <f ca="1">+IF(OFFSET('Water Data'!$H$29,0,10*ROW('Water Data'!H110))="","",OFFSET('Water Data'!$H$29,0,10*ROW('Water Data'!H110)))</f>
        <v/>
      </c>
      <c r="CH116" s="367" t="str">
        <f ca="1">+IF(OFFSET('Water Data'!$I$27,0,10*ROW('Water Data'!I110))="","",OFFSET('Water Data'!$I$27,0,10*ROW('Water Data'!I110)))</f>
        <v/>
      </c>
      <c r="CI116" s="367" t="str">
        <f ca="1">+IF(OFFSET('Water Data'!$I$28,0,10*ROW('Water Data'!I110))="","",OFFSET('Water Data'!$I$28,0,10*ROW('Water Data'!I110)))</f>
        <v/>
      </c>
      <c r="CJ116" s="367" t="str">
        <f ca="1">+IF(OFFSET('Water Data'!$I$29,0,10*ROW('Water Data'!I110))="","",OFFSET('Water Data'!$I$29,0,10*ROW('Water Data'!I110)))</f>
        <v/>
      </c>
      <c r="CK116" s="367" t="str">
        <f ca="1">+IF(OFFSET('Sanitation Data'!$D$28,0,10*ROW('Sanitation Data'!D110))="","",OFFSET('Sanitation Data'!$D$28,0,10*ROW('Sanitation Data'!D110)))</f>
        <v/>
      </c>
      <c r="CL116" s="367" t="str">
        <f ca="1">+IF(OFFSET('Sanitation Data'!$D$29,0,10*ROW('Sanitation Data'!D110))="","",OFFSET('Sanitation Data'!$D$29,0,10*ROW('Sanitation Data'!D110)))</f>
        <v/>
      </c>
      <c r="CM116" s="367" t="str">
        <f ca="1">+IF(OFFSET('Sanitation Data'!$D$30,0,10*ROW('Sanitation Data'!D110))="","",OFFSET('Sanitation Data'!$D$30,0,10*ROW('Sanitation Data'!D110)))</f>
        <v/>
      </c>
      <c r="CN116" s="367" t="str">
        <f ca="1">+IF(OFFSET('Sanitation Data'!$D$31,0,10*ROW('Sanitation Data'!D110))="","",OFFSET('Sanitation Data'!$D$31,0,10*ROW('Sanitation Data'!D110)))</f>
        <v/>
      </c>
      <c r="CO116" s="367" t="str">
        <f ca="1">+IF(OFFSET('Sanitation Data'!$D$32,0,10*ROW('Sanitation Data'!D110))="","",OFFSET('Sanitation Data'!$D$32,0,10*ROW('Sanitation Data'!D110)))</f>
        <v/>
      </c>
      <c r="CP116" s="367" t="str">
        <f ca="1">+IF(OFFSET('Sanitation Data'!$E$28,0,10*ROW('Sanitation Data'!E110))="","",OFFSET('Sanitation Data'!$E$28,0,10*ROW('Sanitation Data'!E110)))</f>
        <v/>
      </c>
      <c r="CQ116" s="367" t="str">
        <f ca="1">+IF(OFFSET('Sanitation Data'!$E$29,0,10*ROW('Sanitation Data'!E110))="","",OFFSET('Sanitation Data'!$E$29,0,10*ROW('Sanitation Data'!E110)))</f>
        <v/>
      </c>
      <c r="CR116" s="367" t="str">
        <f ca="1">+IF(OFFSET('Sanitation Data'!$E$30,0,10*ROW('Sanitation Data'!E110))="","",OFFSET('Sanitation Data'!$E$30,0,10*ROW('Sanitation Data'!E110)))</f>
        <v/>
      </c>
      <c r="CS116" s="367" t="str">
        <f ca="1">+IF(OFFSET('Sanitation Data'!$E$31,0,10*ROW('Sanitation Data'!E110))="","",OFFSET('Sanitation Data'!$E$31,0,10*ROW('Sanitation Data'!E110)))</f>
        <v/>
      </c>
      <c r="CT116" s="367" t="str">
        <f ca="1">+IF(OFFSET('Sanitation Data'!$E$32,0,10*ROW('Sanitation Data'!E110))="","",OFFSET('Sanitation Data'!$E$32,0,10*ROW('Sanitation Data'!E110)))</f>
        <v/>
      </c>
      <c r="CU116" s="367" t="str">
        <f ca="1">+IF(OFFSET('Sanitation Data'!$F$28,0,10*ROW('Sanitation Data'!F110))="","",OFFSET('Sanitation Data'!$F$28,0,10*ROW('Sanitation Data'!F110)))</f>
        <v/>
      </c>
      <c r="CV116" s="367" t="str">
        <f ca="1">+IF(OFFSET('Sanitation Data'!$F$29,0,10*ROW('Sanitation Data'!F110))="","",OFFSET('Sanitation Data'!$F$29,0,10*ROW('Sanitation Data'!F110)))</f>
        <v/>
      </c>
      <c r="CW116" s="367" t="str">
        <f ca="1">+IF(OFFSET('Sanitation Data'!$F$30,0,10*ROW('Sanitation Data'!F110))="","",OFFSET('Sanitation Data'!$F$30,0,10*ROW('Sanitation Data'!F110)))</f>
        <v/>
      </c>
      <c r="CX116" s="367" t="str">
        <f ca="1">+IF(OFFSET('Sanitation Data'!$F$31,0,10*ROW('Sanitation Data'!F110))="","",OFFSET('Sanitation Data'!$F$31,0,10*ROW('Sanitation Data'!F110)))</f>
        <v/>
      </c>
      <c r="CY116" s="367" t="str">
        <f ca="1">+IF(OFFSET('Sanitation Data'!$F$32,0,10*ROW('Sanitation Data'!F110))="","",OFFSET('Sanitation Data'!$F$32,0,10*ROW('Sanitation Data'!F110)))</f>
        <v/>
      </c>
      <c r="CZ116" s="367" t="str">
        <f ca="1">+IF(OFFSET('Sanitation Data'!$G$28,0,10*ROW('Sanitation Data'!G110))="","",OFFSET('Sanitation Data'!$G$28,0,10*ROW('Sanitation Data'!G110)))</f>
        <v/>
      </c>
      <c r="DA116" s="367" t="str">
        <f ca="1">+IF(OFFSET('Sanitation Data'!$G$29,0,10*ROW('Sanitation Data'!G110))="","",OFFSET('Sanitation Data'!$G$29,0,10*ROW('Sanitation Data'!G110)))</f>
        <v/>
      </c>
      <c r="DB116" s="367" t="str">
        <f ca="1">+IF(OFFSET('Sanitation Data'!$G$30,0,10*ROW('Sanitation Data'!G110))="","",OFFSET('Sanitation Data'!$G$30,0,10*ROW('Sanitation Data'!G110)))</f>
        <v/>
      </c>
      <c r="DC116" s="367" t="str">
        <f ca="1">+IF(OFFSET('Sanitation Data'!$G$31,0,10*ROW('Sanitation Data'!G110))="","",OFFSET('Sanitation Data'!$G$31,0,10*ROW('Sanitation Data'!G110)))</f>
        <v/>
      </c>
      <c r="DD116" s="367" t="str">
        <f ca="1">+IF(OFFSET('Sanitation Data'!$G$32,0,10*ROW('Sanitation Data'!G110))="","",OFFSET('Sanitation Data'!$G$32,0,10*ROW('Sanitation Data'!G110)))</f>
        <v/>
      </c>
      <c r="DE116" s="367" t="str">
        <f ca="1">+IF(OFFSET('Sanitation Data'!$H$28,0,10*ROW('Sanitation Data'!H110))="","",OFFSET('Sanitation Data'!$H$28,0,10*ROW('Sanitation Data'!H110)))</f>
        <v/>
      </c>
      <c r="DF116" s="367" t="str">
        <f ca="1">+IF(OFFSET('Sanitation Data'!$H$29,0,10*ROW('Sanitation Data'!H110))="","",OFFSET('Sanitation Data'!$H$29,0,10*ROW('Sanitation Data'!H110)))</f>
        <v/>
      </c>
      <c r="DG116" s="367" t="str">
        <f ca="1">+IF(OFFSET('Sanitation Data'!$H$30,0,10*ROW('Sanitation Data'!H110))="","",OFFSET('Sanitation Data'!$H$30,0,10*ROW('Sanitation Data'!H110)))</f>
        <v/>
      </c>
      <c r="DH116" s="367" t="str">
        <f ca="1">+IF(OFFSET('Sanitation Data'!$H$31,0,10*ROW('Sanitation Data'!H110))="","",OFFSET('Sanitation Data'!$H$31,0,10*ROW('Sanitation Data'!H110)))</f>
        <v/>
      </c>
      <c r="DI116" s="367" t="str">
        <f ca="1">+IF(OFFSET('Sanitation Data'!$H$32,0,10*ROW('Sanitation Data'!H110))="","",OFFSET('Sanitation Data'!$H$32,0,10*ROW('Sanitation Data'!H110)))</f>
        <v/>
      </c>
      <c r="DJ116" s="367" t="str">
        <f ca="1">+IF(OFFSET('Sanitation Data'!$I$28,0,10*ROW('Sanitation Data'!I110))="","",OFFSET('Sanitation Data'!$I$28,0,10*ROW('Sanitation Data'!I110)))</f>
        <v/>
      </c>
      <c r="DK116" s="367" t="str">
        <f ca="1">+IF(OFFSET('Sanitation Data'!$I$29,0,10*ROW('Sanitation Data'!I110))="","",OFFSET('Sanitation Data'!$I$29,0,10*ROW('Sanitation Data'!I110)))</f>
        <v/>
      </c>
      <c r="DL116" s="367" t="str">
        <f ca="1">+IF(OFFSET('Sanitation Data'!$I$30,0,10*ROW('Sanitation Data'!I110))="","",OFFSET('Sanitation Data'!$I$30,0,10*ROW('Sanitation Data'!I110)))</f>
        <v/>
      </c>
      <c r="DM116" s="367" t="str">
        <f ca="1">+IF(OFFSET('Sanitation Data'!$I$31,0,10*ROW('Sanitation Data'!I110))="","",OFFSET('Sanitation Data'!$I$31,0,10*ROW('Sanitation Data'!I110)))</f>
        <v/>
      </c>
      <c r="DN116" s="367" t="str">
        <f ca="1">+IF(OFFSET('Sanitation Data'!$I$32,0,10*ROW('Sanitation Data'!I110))="","",OFFSET('Sanitation Data'!$I$32,0,10*ROW('Sanitation Data'!I110)))</f>
        <v/>
      </c>
      <c r="DO116" s="367" t="str">
        <f ca="1">+IF(OFFSET('Hygiene Data'!$D$11,0,10*ROW('Hygiene Data'!D110))="","",OFFSET('Hygiene Data'!$D$11,0,10*ROW('Hygiene Data'!D110)))</f>
        <v/>
      </c>
      <c r="DP116" s="367" t="str">
        <f ca="1">+IF(OFFSET('Hygiene Data'!$D$12,0,10*ROW('Hygiene Data'!D110))="","",OFFSET('Hygiene Data'!$D$12,0,10*ROW('Hygiene Data'!D110)))</f>
        <v/>
      </c>
      <c r="DQ116" s="367" t="str">
        <f ca="1">+IF(OFFSET('Hygiene Data'!$D$13,0,10*ROW('Hygiene Data'!D110))="","",OFFSET('Hygiene Data'!$D$13,0,10*ROW('Hygiene Data'!D110)))</f>
        <v/>
      </c>
      <c r="DR116" s="367" t="str">
        <f ca="1">+IF(OFFSET('Hygiene Data'!$E$11,0,10*ROW('Hygiene Data'!E110))="","",OFFSET('Hygiene Data'!$E$11,0,10*ROW('Hygiene Data'!E110)))</f>
        <v/>
      </c>
      <c r="DS116" s="367" t="str">
        <f ca="1">+IF(OFFSET('Hygiene Data'!$E$12,0,10*ROW('Hygiene Data'!E110))="","",OFFSET('Hygiene Data'!$E$12,0,10*ROW('Hygiene Data'!E110)))</f>
        <v/>
      </c>
      <c r="DT116" s="367" t="str">
        <f ca="1">+IF(OFFSET('Hygiene Data'!$E$13,0,10*ROW('Hygiene Data'!E110))="","",OFFSET('Hygiene Data'!$E$13,0,10*ROW('Hygiene Data'!E110)))</f>
        <v/>
      </c>
      <c r="DU116" s="367" t="str">
        <f ca="1">+IF(OFFSET('Hygiene Data'!$F$11,0,10*ROW('Hygiene Data'!F110))="","",OFFSET('Hygiene Data'!$F$11,0,10*ROW('Hygiene Data'!F110)))</f>
        <v/>
      </c>
      <c r="DV116" s="367" t="str">
        <f ca="1">+IF(OFFSET('Hygiene Data'!$F$12,0,10*ROW('Hygiene Data'!F110))="","",OFFSET('Hygiene Data'!$F$12,0,10*ROW('Hygiene Data'!F110)))</f>
        <v/>
      </c>
      <c r="DW116" s="367" t="str">
        <f ca="1">+IF(OFFSET('Hygiene Data'!$F$13,0,10*ROW('Hygiene Data'!F110))="","",OFFSET('Hygiene Data'!$F$13,0,10*ROW('Hygiene Data'!F110)))</f>
        <v/>
      </c>
      <c r="DX116" s="367" t="str">
        <f ca="1">+IF(OFFSET('Hygiene Data'!$G$11,0,10*ROW('Hygiene Data'!G110))="","",OFFSET('Hygiene Data'!$G$11,0,10*ROW('Hygiene Data'!G110)))</f>
        <v/>
      </c>
      <c r="DY116" s="367" t="str">
        <f ca="1">+IF(OFFSET('Hygiene Data'!$G$12,0,10*ROW('Hygiene Data'!G110))="","",OFFSET('Hygiene Data'!$G$12,0,10*ROW('Hygiene Data'!G110)))</f>
        <v/>
      </c>
      <c r="DZ116" s="367" t="str">
        <f ca="1">+IF(OFFSET('Hygiene Data'!$G$13,0,10*ROW('Hygiene Data'!G110))="","",OFFSET('Hygiene Data'!$G$13,0,10*ROW('Hygiene Data'!G110)))</f>
        <v/>
      </c>
      <c r="EA116" s="367" t="str">
        <f ca="1">+IF(OFFSET('Hygiene Data'!$H$11,0,10*ROW('Hygiene Data'!H110))="","",OFFSET('Hygiene Data'!$H$11,0,10*ROW('Hygiene Data'!H110)))</f>
        <v/>
      </c>
      <c r="EB116" s="367" t="str">
        <f ca="1">+IF(OFFSET('Hygiene Data'!$H$12,0,10*ROW('Hygiene Data'!H110))="","",OFFSET('Hygiene Data'!$H$12,0,10*ROW('Hygiene Data'!H110)))</f>
        <v/>
      </c>
      <c r="EC116" s="367" t="str">
        <f ca="1">+IF(OFFSET('Hygiene Data'!$H$13,0,10*ROW('Hygiene Data'!H110))="","",OFFSET('Hygiene Data'!$H$13,0,10*ROW('Hygiene Data'!H110)))</f>
        <v/>
      </c>
      <c r="ED116" s="367" t="str">
        <f ca="1">+IF(OFFSET('Hygiene Data'!$I$11,0,10*ROW('Hygiene Data'!I110))="","",OFFSET('Hygiene Data'!$I$11,0,10*ROW('Hygiene Data'!I110)))</f>
        <v/>
      </c>
      <c r="EE116" s="367" t="str">
        <f ca="1">+IF(OFFSET('Hygiene Data'!$I$12,0,10*ROW('Hygiene Data'!I110))="","",OFFSET('Hygiene Data'!$I$12,0,10*ROW('Hygiene Data'!I110)))</f>
        <v/>
      </c>
      <c r="EF116" s="367" t="str">
        <f ca="1">+IF(OFFSET('Hygiene Data'!$I$13,0,10*ROW('Hygiene Data'!I110))="","",OFFSET('Hygiene Data'!$I$13,0,10*ROW('Hygiene Data'!I110)))</f>
        <v/>
      </c>
    </row>
    <row r="117" spans="1:136" x14ac:dyDescent="0.25">
      <c r="A117" s="476" t="str">
        <f ca="1">+IF(OFFSET('Water Data'!$B$2,0,10*ROW('Water Data'!E111))="","",OFFSET('Water Data'!$B$2,0,10*ROW('Water Data'!E111)))</f>
        <v/>
      </c>
      <c r="B117" s="476"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3" t="str">
        <f t="shared" ca="1" si="1"/>
        <v/>
      </c>
      <c r="D117" s="504"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4"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4"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4"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4"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4"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4"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4"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4"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4"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4"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4"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4"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4"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4"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4"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4"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4"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5"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5"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5"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5"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5"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5"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5"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5"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5"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5"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5"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5"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5"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5"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5"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5"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5"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5"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5"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5"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5"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5"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5"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5"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5"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5"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5"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5"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5"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5"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6"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2"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6"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6"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6"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6"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6"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6"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6"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6"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6"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6"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6"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6"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6"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6"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6"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6"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7" t="str">
        <f ca="1">+IF(OFFSET('Water Data'!$D$27,0,10*ROW('Water Data'!D111))="","",OFFSET('Water Data'!$D$27,0,10*ROW('Water Data'!D111)))</f>
        <v/>
      </c>
      <c r="BT117" s="367" t="str">
        <f ca="1">+IF(OFFSET('Water Data'!$D$28,0,10*ROW('Water Data'!D111))="","",OFFSET('Water Data'!$D$28,0,10*ROW('Water Data'!D111)))</f>
        <v/>
      </c>
      <c r="BU117" s="367" t="str">
        <f ca="1">+IF(OFFSET('Water Data'!$D$29,0,10*ROW('Water Data'!D111))="","",OFFSET('Water Data'!$D$29,0,10*ROW('Water Data'!D111)))</f>
        <v/>
      </c>
      <c r="BV117" s="367" t="str">
        <f ca="1">+IF(OFFSET('Water Data'!$E$27,0,10*ROW('Water Data'!E111))="","",OFFSET('Water Data'!$E$27,0,10*ROW('Water Data'!E111)))</f>
        <v/>
      </c>
      <c r="BW117" s="367" t="str">
        <f ca="1">+IF(OFFSET('Water Data'!$E$28,0,10*ROW('Water Data'!E111))="","",OFFSET('Water Data'!$E$28,0,10*ROW('Water Data'!E111)))</f>
        <v/>
      </c>
      <c r="BX117" s="367" t="str">
        <f ca="1">+IF(OFFSET('Water Data'!$E$29,0,10*ROW('Water Data'!E111))="","",OFFSET('Water Data'!$E$29,0,10*ROW('Water Data'!E111)))</f>
        <v/>
      </c>
      <c r="BY117" s="367" t="str">
        <f ca="1">+IF(OFFSET('Water Data'!$F$27,0,10*ROW('Water Data'!F111))="","",OFFSET('Water Data'!$F$27,0,10*ROW('Water Data'!F111)))</f>
        <v/>
      </c>
      <c r="BZ117" s="367" t="str">
        <f ca="1">+IF(OFFSET('Water Data'!$F$28,0,10*ROW('Water Data'!F111))="","",OFFSET('Water Data'!$F$28,0,10*ROW('Water Data'!F111)))</f>
        <v/>
      </c>
      <c r="CA117" s="367" t="str">
        <f ca="1">+IF(OFFSET('Water Data'!$F$29,0,10*ROW('Water Data'!F111))="","",OFFSET('Water Data'!$F$29,0,10*ROW('Water Data'!F111)))</f>
        <v/>
      </c>
      <c r="CB117" s="367" t="str">
        <f ca="1">+IF(OFFSET('Water Data'!$G$27,0,10*ROW('Water Data'!G111))="","",OFFSET('Water Data'!$G$27,0,10*ROW('Water Data'!G111)))</f>
        <v/>
      </c>
      <c r="CC117" s="367" t="str">
        <f ca="1">+IF(OFFSET('Water Data'!$G$28,0,10*ROW('Water Data'!G111))="","",OFFSET('Water Data'!$G$28,0,10*ROW('Water Data'!G111)))</f>
        <v/>
      </c>
      <c r="CD117" s="367" t="str">
        <f ca="1">+IF(OFFSET('Water Data'!$G$29,0,10*ROW('Water Data'!G111))="","",OFFSET('Water Data'!$G$29,0,10*ROW('Water Data'!G111)))</f>
        <v/>
      </c>
      <c r="CE117" s="367" t="str">
        <f ca="1">+IF(OFFSET('Water Data'!$H$27,0,10*ROW('Water Data'!H111))="","",OFFSET('Water Data'!$H$27,0,10*ROW('Water Data'!H111)))</f>
        <v/>
      </c>
      <c r="CF117" s="367" t="str">
        <f ca="1">+IF(OFFSET('Water Data'!$H$28,0,10*ROW('Water Data'!H111))="","",OFFSET('Water Data'!$H$28,0,10*ROW('Water Data'!H111)))</f>
        <v/>
      </c>
      <c r="CG117" s="367" t="str">
        <f ca="1">+IF(OFFSET('Water Data'!$H$29,0,10*ROW('Water Data'!H111))="","",OFFSET('Water Data'!$H$29,0,10*ROW('Water Data'!H111)))</f>
        <v/>
      </c>
      <c r="CH117" s="367" t="str">
        <f ca="1">+IF(OFFSET('Water Data'!$I$27,0,10*ROW('Water Data'!I111))="","",OFFSET('Water Data'!$I$27,0,10*ROW('Water Data'!I111)))</f>
        <v/>
      </c>
      <c r="CI117" s="367" t="str">
        <f ca="1">+IF(OFFSET('Water Data'!$I$28,0,10*ROW('Water Data'!I111))="","",OFFSET('Water Data'!$I$28,0,10*ROW('Water Data'!I111)))</f>
        <v/>
      </c>
      <c r="CJ117" s="367" t="str">
        <f ca="1">+IF(OFFSET('Water Data'!$I$29,0,10*ROW('Water Data'!I111))="","",OFFSET('Water Data'!$I$29,0,10*ROW('Water Data'!I111)))</f>
        <v/>
      </c>
      <c r="CK117" s="367" t="str">
        <f ca="1">+IF(OFFSET('Sanitation Data'!$D$28,0,10*ROW('Sanitation Data'!D111))="","",OFFSET('Sanitation Data'!$D$28,0,10*ROW('Sanitation Data'!D111)))</f>
        <v/>
      </c>
      <c r="CL117" s="367" t="str">
        <f ca="1">+IF(OFFSET('Sanitation Data'!$D$29,0,10*ROW('Sanitation Data'!D111))="","",OFFSET('Sanitation Data'!$D$29,0,10*ROW('Sanitation Data'!D111)))</f>
        <v/>
      </c>
      <c r="CM117" s="367" t="str">
        <f ca="1">+IF(OFFSET('Sanitation Data'!$D$30,0,10*ROW('Sanitation Data'!D111))="","",OFFSET('Sanitation Data'!$D$30,0,10*ROW('Sanitation Data'!D111)))</f>
        <v/>
      </c>
      <c r="CN117" s="367" t="str">
        <f ca="1">+IF(OFFSET('Sanitation Data'!$D$31,0,10*ROW('Sanitation Data'!D111))="","",OFFSET('Sanitation Data'!$D$31,0,10*ROW('Sanitation Data'!D111)))</f>
        <v/>
      </c>
      <c r="CO117" s="367" t="str">
        <f ca="1">+IF(OFFSET('Sanitation Data'!$D$32,0,10*ROW('Sanitation Data'!D111))="","",OFFSET('Sanitation Data'!$D$32,0,10*ROW('Sanitation Data'!D111)))</f>
        <v/>
      </c>
      <c r="CP117" s="367" t="str">
        <f ca="1">+IF(OFFSET('Sanitation Data'!$E$28,0,10*ROW('Sanitation Data'!E111))="","",OFFSET('Sanitation Data'!$E$28,0,10*ROW('Sanitation Data'!E111)))</f>
        <v/>
      </c>
      <c r="CQ117" s="367" t="str">
        <f ca="1">+IF(OFFSET('Sanitation Data'!$E$29,0,10*ROW('Sanitation Data'!E111))="","",OFFSET('Sanitation Data'!$E$29,0,10*ROW('Sanitation Data'!E111)))</f>
        <v/>
      </c>
      <c r="CR117" s="367" t="str">
        <f ca="1">+IF(OFFSET('Sanitation Data'!$E$30,0,10*ROW('Sanitation Data'!E111))="","",OFFSET('Sanitation Data'!$E$30,0,10*ROW('Sanitation Data'!E111)))</f>
        <v/>
      </c>
      <c r="CS117" s="367" t="str">
        <f ca="1">+IF(OFFSET('Sanitation Data'!$E$31,0,10*ROW('Sanitation Data'!E111))="","",OFFSET('Sanitation Data'!$E$31,0,10*ROW('Sanitation Data'!E111)))</f>
        <v/>
      </c>
      <c r="CT117" s="367" t="str">
        <f ca="1">+IF(OFFSET('Sanitation Data'!$E$32,0,10*ROW('Sanitation Data'!E111))="","",OFFSET('Sanitation Data'!$E$32,0,10*ROW('Sanitation Data'!E111)))</f>
        <v/>
      </c>
      <c r="CU117" s="367" t="str">
        <f ca="1">+IF(OFFSET('Sanitation Data'!$F$28,0,10*ROW('Sanitation Data'!F111))="","",OFFSET('Sanitation Data'!$F$28,0,10*ROW('Sanitation Data'!F111)))</f>
        <v/>
      </c>
      <c r="CV117" s="367" t="str">
        <f ca="1">+IF(OFFSET('Sanitation Data'!$F$29,0,10*ROW('Sanitation Data'!F111))="","",OFFSET('Sanitation Data'!$F$29,0,10*ROW('Sanitation Data'!F111)))</f>
        <v/>
      </c>
      <c r="CW117" s="367" t="str">
        <f ca="1">+IF(OFFSET('Sanitation Data'!$F$30,0,10*ROW('Sanitation Data'!F111))="","",OFFSET('Sanitation Data'!$F$30,0,10*ROW('Sanitation Data'!F111)))</f>
        <v/>
      </c>
      <c r="CX117" s="367" t="str">
        <f ca="1">+IF(OFFSET('Sanitation Data'!$F$31,0,10*ROW('Sanitation Data'!F111))="","",OFFSET('Sanitation Data'!$F$31,0,10*ROW('Sanitation Data'!F111)))</f>
        <v/>
      </c>
      <c r="CY117" s="367" t="str">
        <f ca="1">+IF(OFFSET('Sanitation Data'!$F$32,0,10*ROW('Sanitation Data'!F111))="","",OFFSET('Sanitation Data'!$F$32,0,10*ROW('Sanitation Data'!F111)))</f>
        <v/>
      </c>
      <c r="CZ117" s="367" t="str">
        <f ca="1">+IF(OFFSET('Sanitation Data'!$G$28,0,10*ROW('Sanitation Data'!G111))="","",OFFSET('Sanitation Data'!$G$28,0,10*ROW('Sanitation Data'!G111)))</f>
        <v/>
      </c>
      <c r="DA117" s="367" t="str">
        <f ca="1">+IF(OFFSET('Sanitation Data'!$G$29,0,10*ROW('Sanitation Data'!G111))="","",OFFSET('Sanitation Data'!$G$29,0,10*ROW('Sanitation Data'!G111)))</f>
        <v/>
      </c>
      <c r="DB117" s="367" t="str">
        <f ca="1">+IF(OFFSET('Sanitation Data'!$G$30,0,10*ROW('Sanitation Data'!G111))="","",OFFSET('Sanitation Data'!$G$30,0,10*ROW('Sanitation Data'!G111)))</f>
        <v/>
      </c>
      <c r="DC117" s="367" t="str">
        <f ca="1">+IF(OFFSET('Sanitation Data'!$G$31,0,10*ROW('Sanitation Data'!G111))="","",OFFSET('Sanitation Data'!$G$31,0,10*ROW('Sanitation Data'!G111)))</f>
        <v/>
      </c>
      <c r="DD117" s="367" t="str">
        <f ca="1">+IF(OFFSET('Sanitation Data'!$G$32,0,10*ROW('Sanitation Data'!G111))="","",OFFSET('Sanitation Data'!$G$32,0,10*ROW('Sanitation Data'!G111)))</f>
        <v/>
      </c>
      <c r="DE117" s="367" t="str">
        <f ca="1">+IF(OFFSET('Sanitation Data'!$H$28,0,10*ROW('Sanitation Data'!H111))="","",OFFSET('Sanitation Data'!$H$28,0,10*ROW('Sanitation Data'!H111)))</f>
        <v/>
      </c>
      <c r="DF117" s="367" t="str">
        <f ca="1">+IF(OFFSET('Sanitation Data'!$H$29,0,10*ROW('Sanitation Data'!H111))="","",OFFSET('Sanitation Data'!$H$29,0,10*ROW('Sanitation Data'!H111)))</f>
        <v/>
      </c>
      <c r="DG117" s="367" t="str">
        <f ca="1">+IF(OFFSET('Sanitation Data'!$H$30,0,10*ROW('Sanitation Data'!H111))="","",OFFSET('Sanitation Data'!$H$30,0,10*ROW('Sanitation Data'!H111)))</f>
        <v/>
      </c>
      <c r="DH117" s="367" t="str">
        <f ca="1">+IF(OFFSET('Sanitation Data'!$H$31,0,10*ROW('Sanitation Data'!H111))="","",OFFSET('Sanitation Data'!$H$31,0,10*ROW('Sanitation Data'!H111)))</f>
        <v/>
      </c>
      <c r="DI117" s="367" t="str">
        <f ca="1">+IF(OFFSET('Sanitation Data'!$H$32,0,10*ROW('Sanitation Data'!H111))="","",OFFSET('Sanitation Data'!$H$32,0,10*ROW('Sanitation Data'!H111)))</f>
        <v/>
      </c>
      <c r="DJ117" s="367" t="str">
        <f ca="1">+IF(OFFSET('Sanitation Data'!$I$28,0,10*ROW('Sanitation Data'!I111))="","",OFFSET('Sanitation Data'!$I$28,0,10*ROW('Sanitation Data'!I111)))</f>
        <v/>
      </c>
      <c r="DK117" s="367" t="str">
        <f ca="1">+IF(OFFSET('Sanitation Data'!$I$29,0,10*ROW('Sanitation Data'!I111))="","",OFFSET('Sanitation Data'!$I$29,0,10*ROW('Sanitation Data'!I111)))</f>
        <v/>
      </c>
      <c r="DL117" s="367" t="str">
        <f ca="1">+IF(OFFSET('Sanitation Data'!$I$30,0,10*ROW('Sanitation Data'!I111))="","",OFFSET('Sanitation Data'!$I$30,0,10*ROW('Sanitation Data'!I111)))</f>
        <v/>
      </c>
      <c r="DM117" s="367" t="str">
        <f ca="1">+IF(OFFSET('Sanitation Data'!$I$31,0,10*ROW('Sanitation Data'!I111))="","",OFFSET('Sanitation Data'!$I$31,0,10*ROW('Sanitation Data'!I111)))</f>
        <v/>
      </c>
      <c r="DN117" s="367" t="str">
        <f ca="1">+IF(OFFSET('Sanitation Data'!$I$32,0,10*ROW('Sanitation Data'!I111))="","",OFFSET('Sanitation Data'!$I$32,0,10*ROW('Sanitation Data'!I111)))</f>
        <v/>
      </c>
      <c r="DO117" s="367" t="str">
        <f ca="1">+IF(OFFSET('Hygiene Data'!$D$11,0,10*ROW('Hygiene Data'!D111))="","",OFFSET('Hygiene Data'!$D$11,0,10*ROW('Hygiene Data'!D111)))</f>
        <v/>
      </c>
      <c r="DP117" s="367" t="str">
        <f ca="1">+IF(OFFSET('Hygiene Data'!$D$12,0,10*ROW('Hygiene Data'!D111))="","",OFFSET('Hygiene Data'!$D$12,0,10*ROW('Hygiene Data'!D111)))</f>
        <v/>
      </c>
      <c r="DQ117" s="367" t="str">
        <f ca="1">+IF(OFFSET('Hygiene Data'!$D$13,0,10*ROW('Hygiene Data'!D111))="","",OFFSET('Hygiene Data'!$D$13,0,10*ROW('Hygiene Data'!D111)))</f>
        <v/>
      </c>
      <c r="DR117" s="367" t="str">
        <f ca="1">+IF(OFFSET('Hygiene Data'!$E$11,0,10*ROW('Hygiene Data'!E111))="","",OFFSET('Hygiene Data'!$E$11,0,10*ROW('Hygiene Data'!E111)))</f>
        <v/>
      </c>
      <c r="DS117" s="367" t="str">
        <f ca="1">+IF(OFFSET('Hygiene Data'!$E$12,0,10*ROW('Hygiene Data'!E111))="","",OFFSET('Hygiene Data'!$E$12,0,10*ROW('Hygiene Data'!E111)))</f>
        <v/>
      </c>
      <c r="DT117" s="367" t="str">
        <f ca="1">+IF(OFFSET('Hygiene Data'!$E$13,0,10*ROW('Hygiene Data'!E111))="","",OFFSET('Hygiene Data'!$E$13,0,10*ROW('Hygiene Data'!E111)))</f>
        <v/>
      </c>
      <c r="DU117" s="367" t="str">
        <f ca="1">+IF(OFFSET('Hygiene Data'!$F$11,0,10*ROW('Hygiene Data'!F111))="","",OFFSET('Hygiene Data'!$F$11,0,10*ROW('Hygiene Data'!F111)))</f>
        <v/>
      </c>
      <c r="DV117" s="367" t="str">
        <f ca="1">+IF(OFFSET('Hygiene Data'!$F$12,0,10*ROW('Hygiene Data'!F111))="","",OFFSET('Hygiene Data'!$F$12,0,10*ROW('Hygiene Data'!F111)))</f>
        <v/>
      </c>
      <c r="DW117" s="367" t="str">
        <f ca="1">+IF(OFFSET('Hygiene Data'!$F$13,0,10*ROW('Hygiene Data'!F111))="","",OFFSET('Hygiene Data'!$F$13,0,10*ROW('Hygiene Data'!F111)))</f>
        <v/>
      </c>
      <c r="DX117" s="367" t="str">
        <f ca="1">+IF(OFFSET('Hygiene Data'!$G$11,0,10*ROW('Hygiene Data'!G111))="","",OFFSET('Hygiene Data'!$G$11,0,10*ROW('Hygiene Data'!G111)))</f>
        <v/>
      </c>
      <c r="DY117" s="367" t="str">
        <f ca="1">+IF(OFFSET('Hygiene Data'!$G$12,0,10*ROW('Hygiene Data'!G111))="","",OFFSET('Hygiene Data'!$G$12,0,10*ROW('Hygiene Data'!G111)))</f>
        <v/>
      </c>
      <c r="DZ117" s="367" t="str">
        <f ca="1">+IF(OFFSET('Hygiene Data'!$G$13,0,10*ROW('Hygiene Data'!G111))="","",OFFSET('Hygiene Data'!$G$13,0,10*ROW('Hygiene Data'!G111)))</f>
        <v/>
      </c>
      <c r="EA117" s="367" t="str">
        <f ca="1">+IF(OFFSET('Hygiene Data'!$H$11,0,10*ROW('Hygiene Data'!H111))="","",OFFSET('Hygiene Data'!$H$11,0,10*ROW('Hygiene Data'!H111)))</f>
        <v/>
      </c>
      <c r="EB117" s="367" t="str">
        <f ca="1">+IF(OFFSET('Hygiene Data'!$H$12,0,10*ROW('Hygiene Data'!H111))="","",OFFSET('Hygiene Data'!$H$12,0,10*ROW('Hygiene Data'!H111)))</f>
        <v/>
      </c>
      <c r="EC117" s="367" t="str">
        <f ca="1">+IF(OFFSET('Hygiene Data'!$H$13,0,10*ROW('Hygiene Data'!H111))="","",OFFSET('Hygiene Data'!$H$13,0,10*ROW('Hygiene Data'!H111)))</f>
        <v/>
      </c>
      <c r="ED117" s="367" t="str">
        <f ca="1">+IF(OFFSET('Hygiene Data'!$I$11,0,10*ROW('Hygiene Data'!I111))="","",OFFSET('Hygiene Data'!$I$11,0,10*ROW('Hygiene Data'!I111)))</f>
        <v/>
      </c>
      <c r="EE117" s="367" t="str">
        <f ca="1">+IF(OFFSET('Hygiene Data'!$I$12,0,10*ROW('Hygiene Data'!I111))="","",OFFSET('Hygiene Data'!$I$12,0,10*ROW('Hygiene Data'!I111)))</f>
        <v/>
      </c>
      <c r="EF117" s="367" t="str">
        <f ca="1">+IF(OFFSET('Hygiene Data'!$I$13,0,10*ROW('Hygiene Data'!I111))="","",OFFSET('Hygiene Data'!$I$13,0,10*ROW('Hygiene Data'!I111)))</f>
        <v/>
      </c>
    </row>
    <row r="118" spans="1:136" x14ac:dyDescent="0.25">
      <c r="A118" s="476" t="str">
        <f ca="1">+IF(OFFSET('Water Data'!$B$2,0,10*ROW('Water Data'!E112))="","",OFFSET('Water Data'!$B$2,0,10*ROW('Water Data'!E112)))</f>
        <v/>
      </c>
      <c r="B118" s="476"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3" t="str">
        <f t="shared" ca="1" si="1"/>
        <v/>
      </c>
      <c r="D118" s="504"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4"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4"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4"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4"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4"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4"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4"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4"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4"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4"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4"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4"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4"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4"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4"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4"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4"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5"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5"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5"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5"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5"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5"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5"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5"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5"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5"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5"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5"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5"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5"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5"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5"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5"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5"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5"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5"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5"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5"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5"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5"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5"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5"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5"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5"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5"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5"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6"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2"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6"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6"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6"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6"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6"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6"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6"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6"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6"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6"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6"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6"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6"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6"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6"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6"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7" t="str">
        <f ca="1">+IF(OFFSET('Water Data'!$D$27,0,10*ROW('Water Data'!D112))="","",OFFSET('Water Data'!$D$27,0,10*ROW('Water Data'!D112)))</f>
        <v/>
      </c>
      <c r="BT118" s="367" t="str">
        <f ca="1">+IF(OFFSET('Water Data'!$D$28,0,10*ROW('Water Data'!D112))="","",OFFSET('Water Data'!$D$28,0,10*ROW('Water Data'!D112)))</f>
        <v/>
      </c>
      <c r="BU118" s="367" t="str">
        <f ca="1">+IF(OFFSET('Water Data'!$D$29,0,10*ROW('Water Data'!D112))="","",OFFSET('Water Data'!$D$29,0,10*ROW('Water Data'!D112)))</f>
        <v/>
      </c>
      <c r="BV118" s="367" t="str">
        <f ca="1">+IF(OFFSET('Water Data'!$E$27,0,10*ROW('Water Data'!E112))="","",OFFSET('Water Data'!$E$27,0,10*ROW('Water Data'!E112)))</f>
        <v/>
      </c>
      <c r="BW118" s="367" t="str">
        <f ca="1">+IF(OFFSET('Water Data'!$E$28,0,10*ROW('Water Data'!E112))="","",OFFSET('Water Data'!$E$28,0,10*ROW('Water Data'!E112)))</f>
        <v/>
      </c>
      <c r="BX118" s="367" t="str">
        <f ca="1">+IF(OFFSET('Water Data'!$E$29,0,10*ROW('Water Data'!E112))="","",OFFSET('Water Data'!$E$29,0,10*ROW('Water Data'!E112)))</f>
        <v/>
      </c>
      <c r="BY118" s="367" t="str">
        <f ca="1">+IF(OFFSET('Water Data'!$F$27,0,10*ROW('Water Data'!F112))="","",OFFSET('Water Data'!$F$27,0,10*ROW('Water Data'!F112)))</f>
        <v/>
      </c>
      <c r="BZ118" s="367" t="str">
        <f ca="1">+IF(OFFSET('Water Data'!$F$28,0,10*ROW('Water Data'!F112))="","",OFFSET('Water Data'!$F$28,0,10*ROW('Water Data'!F112)))</f>
        <v/>
      </c>
      <c r="CA118" s="367" t="str">
        <f ca="1">+IF(OFFSET('Water Data'!$F$29,0,10*ROW('Water Data'!F112))="","",OFFSET('Water Data'!$F$29,0,10*ROW('Water Data'!F112)))</f>
        <v/>
      </c>
      <c r="CB118" s="367" t="str">
        <f ca="1">+IF(OFFSET('Water Data'!$G$27,0,10*ROW('Water Data'!G112))="","",OFFSET('Water Data'!$G$27,0,10*ROW('Water Data'!G112)))</f>
        <v/>
      </c>
      <c r="CC118" s="367" t="str">
        <f ca="1">+IF(OFFSET('Water Data'!$G$28,0,10*ROW('Water Data'!G112))="","",OFFSET('Water Data'!$G$28,0,10*ROW('Water Data'!G112)))</f>
        <v/>
      </c>
      <c r="CD118" s="367" t="str">
        <f ca="1">+IF(OFFSET('Water Data'!$G$29,0,10*ROW('Water Data'!G112))="","",OFFSET('Water Data'!$G$29,0,10*ROW('Water Data'!G112)))</f>
        <v/>
      </c>
      <c r="CE118" s="367" t="str">
        <f ca="1">+IF(OFFSET('Water Data'!$H$27,0,10*ROW('Water Data'!H112))="","",OFFSET('Water Data'!$H$27,0,10*ROW('Water Data'!H112)))</f>
        <v/>
      </c>
      <c r="CF118" s="367" t="str">
        <f ca="1">+IF(OFFSET('Water Data'!$H$28,0,10*ROW('Water Data'!H112))="","",OFFSET('Water Data'!$H$28,0,10*ROW('Water Data'!H112)))</f>
        <v/>
      </c>
      <c r="CG118" s="367" t="str">
        <f ca="1">+IF(OFFSET('Water Data'!$H$29,0,10*ROW('Water Data'!H112))="","",OFFSET('Water Data'!$H$29,0,10*ROW('Water Data'!H112)))</f>
        <v/>
      </c>
      <c r="CH118" s="367" t="str">
        <f ca="1">+IF(OFFSET('Water Data'!$I$27,0,10*ROW('Water Data'!I112))="","",OFFSET('Water Data'!$I$27,0,10*ROW('Water Data'!I112)))</f>
        <v/>
      </c>
      <c r="CI118" s="367" t="str">
        <f ca="1">+IF(OFFSET('Water Data'!$I$28,0,10*ROW('Water Data'!I112))="","",OFFSET('Water Data'!$I$28,0,10*ROW('Water Data'!I112)))</f>
        <v/>
      </c>
      <c r="CJ118" s="367" t="str">
        <f ca="1">+IF(OFFSET('Water Data'!$I$29,0,10*ROW('Water Data'!I112))="","",OFFSET('Water Data'!$I$29,0,10*ROW('Water Data'!I112)))</f>
        <v/>
      </c>
      <c r="CK118" s="367" t="str">
        <f ca="1">+IF(OFFSET('Sanitation Data'!$D$28,0,10*ROW('Sanitation Data'!D112))="","",OFFSET('Sanitation Data'!$D$28,0,10*ROW('Sanitation Data'!D112)))</f>
        <v/>
      </c>
      <c r="CL118" s="367" t="str">
        <f ca="1">+IF(OFFSET('Sanitation Data'!$D$29,0,10*ROW('Sanitation Data'!D112))="","",OFFSET('Sanitation Data'!$D$29,0,10*ROW('Sanitation Data'!D112)))</f>
        <v/>
      </c>
      <c r="CM118" s="367" t="str">
        <f ca="1">+IF(OFFSET('Sanitation Data'!$D$30,0,10*ROW('Sanitation Data'!D112))="","",OFFSET('Sanitation Data'!$D$30,0,10*ROW('Sanitation Data'!D112)))</f>
        <v/>
      </c>
      <c r="CN118" s="367" t="str">
        <f ca="1">+IF(OFFSET('Sanitation Data'!$D$31,0,10*ROW('Sanitation Data'!D112))="","",OFFSET('Sanitation Data'!$D$31,0,10*ROW('Sanitation Data'!D112)))</f>
        <v/>
      </c>
      <c r="CO118" s="367" t="str">
        <f ca="1">+IF(OFFSET('Sanitation Data'!$D$32,0,10*ROW('Sanitation Data'!D112))="","",OFFSET('Sanitation Data'!$D$32,0,10*ROW('Sanitation Data'!D112)))</f>
        <v/>
      </c>
      <c r="CP118" s="367" t="str">
        <f ca="1">+IF(OFFSET('Sanitation Data'!$E$28,0,10*ROW('Sanitation Data'!E112))="","",OFFSET('Sanitation Data'!$E$28,0,10*ROW('Sanitation Data'!E112)))</f>
        <v/>
      </c>
      <c r="CQ118" s="367" t="str">
        <f ca="1">+IF(OFFSET('Sanitation Data'!$E$29,0,10*ROW('Sanitation Data'!E112))="","",OFFSET('Sanitation Data'!$E$29,0,10*ROW('Sanitation Data'!E112)))</f>
        <v/>
      </c>
      <c r="CR118" s="367" t="str">
        <f ca="1">+IF(OFFSET('Sanitation Data'!$E$30,0,10*ROW('Sanitation Data'!E112))="","",OFFSET('Sanitation Data'!$E$30,0,10*ROW('Sanitation Data'!E112)))</f>
        <v/>
      </c>
      <c r="CS118" s="367" t="str">
        <f ca="1">+IF(OFFSET('Sanitation Data'!$E$31,0,10*ROW('Sanitation Data'!E112))="","",OFFSET('Sanitation Data'!$E$31,0,10*ROW('Sanitation Data'!E112)))</f>
        <v/>
      </c>
      <c r="CT118" s="367" t="str">
        <f ca="1">+IF(OFFSET('Sanitation Data'!$E$32,0,10*ROW('Sanitation Data'!E112))="","",OFFSET('Sanitation Data'!$E$32,0,10*ROW('Sanitation Data'!E112)))</f>
        <v/>
      </c>
      <c r="CU118" s="367" t="str">
        <f ca="1">+IF(OFFSET('Sanitation Data'!$F$28,0,10*ROW('Sanitation Data'!F112))="","",OFFSET('Sanitation Data'!$F$28,0,10*ROW('Sanitation Data'!F112)))</f>
        <v/>
      </c>
      <c r="CV118" s="367" t="str">
        <f ca="1">+IF(OFFSET('Sanitation Data'!$F$29,0,10*ROW('Sanitation Data'!F112))="","",OFFSET('Sanitation Data'!$F$29,0,10*ROW('Sanitation Data'!F112)))</f>
        <v/>
      </c>
      <c r="CW118" s="367" t="str">
        <f ca="1">+IF(OFFSET('Sanitation Data'!$F$30,0,10*ROW('Sanitation Data'!F112))="","",OFFSET('Sanitation Data'!$F$30,0,10*ROW('Sanitation Data'!F112)))</f>
        <v/>
      </c>
      <c r="CX118" s="367" t="str">
        <f ca="1">+IF(OFFSET('Sanitation Data'!$F$31,0,10*ROW('Sanitation Data'!F112))="","",OFFSET('Sanitation Data'!$F$31,0,10*ROW('Sanitation Data'!F112)))</f>
        <v/>
      </c>
      <c r="CY118" s="367" t="str">
        <f ca="1">+IF(OFFSET('Sanitation Data'!$F$32,0,10*ROW('Sanitation Data'!F112))="","",OFFSET('Sanitation Data'!$F$32,0,10*ROW('Sanitation Data'!F112)))</f>
        <v/>
      </c>
      <c r="CZ118" s="367" t="str">
        <f ca="1">+IF(OFFSET('Sanitation Data'!$G$28,0,10*ROW('Sanitation Data'!G112))="","",OFFSET('Sanitation Data'!$G$28,0,10*ROW('Sanitation Data'!G112)))</f>
        <v/>
      </c>
      <c r="DA118" s="367" t="str">
        <f ca="1">+IF(OFFSET('Sanitation Data'!$G$29,0,10*ROW('Sanitation Data'!G112))="","",OFFSET('Sanitation Data'!$G$29,0,10*ROW('Sanitation Data'!G112)))</f>
        <v/>
      </c>
      <c r="DB118" s="367" t="str">
        <f ca="1">+IF(OFFSET('Sanitation Data'!$G$30,0,10*ROW('Sanitation Data'!G112))="","",OFFSET('Sanitation Data'!$G$30,0,10*ROW('Sanitation Data'!G112)))</f>
        <v/>
      </c>
      <c r="DC118" s="367" t="str">
        <f ca="1">+IF(OFFSET('Sanitation Data'!$G$31,0,10*ROW('Sanitation Data'!G112))="","",OFFSET('Sanitation Data'!$G$31,0,10*ROW('Sanitation Data'!G112)))</f>
        <v/>
      </c>
      <c r="DD118" s="367" t="str">
        <f ca="1">+IF(OFFSET('Sanitation Data'!$G$32,0,10*ROW('Sanitation Data'!G112))="","",OFFSET('Sanitation Data'!$G$32,0,10*ROW('Sanitation Data'!G112)))</f>
        <v/>
      </c>
      <c r="DE118" s="367" t="str">
        <f ca="1">+IF(OFFSET('Sanitation Data'!$H$28,0,10*ROW('Sanitation Data'!H112))="","",OFFSET('Sanitation Data'!$H$28,0,10*ROW('Sanitation Data'!H112)))</f>
        <v/>
      </c>
      <c r="DF118" s="367" t="str">
        <f ca="1">+IF(OFFSET('Sanitation Data'!$H$29,0,10*ROW('Sanitation Data'!H112))="","",OFFSET('Sanitation Data'!$H$29,0,10*ROW('Sanitation Data'!H112)))</f>
        <v/>
      </c>
      <c r="DG118" s="367" t="str">
        <f ca="1">+IF(OFFSET('Sanitation Data'!$H$30,0,10*ROW('Sanitation Data'!H112))="","",OFFSET('Sanitation Data'!$H$30,0,10*ROW('Sanitation Data'!H112)))</f>
        <v/>
      </c>
      <c r="DH118" s="367" t="str">
        <f ca="1">+IF(OFFSET('Sanitation Data'!$H$31,0,10*ROW('Sanitation Data'!H112))="","",OFFSET('Sanitation Data'!$H$31,0,10*ROW('Sanitation Data'!H112)))</f>
        <v/>
      </c>
      <c r="DI118" s="367" t="str">
        <f ca="1">+IF(OFFSET('Sanitation Data'!$H$32,0,10*ROW('Sanitation Data'!H112))="","",OFFSET('Sanitation Data'!$H$32,0,10*ROW('Sanitation Data'!H112)))</f>
        <v/>
      </c>
      <c r="DJ118" s="367" t="str">
        <f ca="1">+IF(OFFSET('Sanitation Data'!$I$28,0,10*ROW('Sanitation Data'!I112))="","",OFFSET('Sanitation Data'!$I$28,0,10*ROW('Sanitation Data'!I112)))</f>
        <v/>
      </c>
      <c r="DK118" s="367" t="str">
        <f ca="1">+IF(OFFSET('Sanitation Data'!$I$29,0,10*ROW('Sanitation Data'!I112))="","",OFFSET('Sanitation Data'!$I$29,0,10*ROW('Sanitation Data'!I112)))</f>
        <v/>
      </c>
      <c r="DL118" s="367" t="str">
        <f ca="1">+IF(OFFSET('Sanitation Data'!$I$30,0,10*ROW('Sanitation Data'!I112))="","",OFFSET('Sanitation Data'!$I$30,0,10*ROW('Sanitation Data'!I112)))</f>
        <v/>
      </c>
      <c r="DM118" s="367" t="str">
        <f ca="1">+IF(OFFSET('Sanitation Data'!$I$31,0,10*ROW('Sanitation Data'!I112))="","",OFFSET('Sanitation Data'!$I$31,0,10*ROW('Sanitation Data'!I112)))</f>
        <v/>
      </c>
      <c r="DN118" s="367" t="str">
        <f ca="1">+IF(OFFSET('Sanitation Data'!$I$32,0,10*ROW('Sanitation Data'!I112))="","",OFFSET('Sanitation Data'!$I$32,0,10*ROW('Sanitation Data'!I112)))</f>
        <v/>
      </c>
      <c r="DO118" s="367" t="str">
        <f ca="1">+IF(OFFSET('Hygiene Data'!$D$11,0,10*ROW('Hygiene Data'!D112))="","",OFFSET('Hygiene Data'!$D$11,0,10*ROW('Hygiene Data'!D112)))</f>
        <v/>
      </c>
      <c r="DP118" s="367" t="str">
        <f ca="1">+IF(OFFSET('Hygiene Data'!$D$12,0,10*ROW('Hygiene Data'!D112))="","",OFFSET('Hygiene Data'!$D$12,0,10*ROW('Hygiene Data'!D112)))</f>
        <v/>
      </c>
      <c r="DQ118" s="367" t="str">
        <f ca="1">+IF(OFFSET('Hygiene Data'!$D$13,0,10*ROW('Hygiene Data'!D112))="","",OFFSET('Hygiene Data'!$D$13,0,10*ROW('Hygiene Data'!D112)))</f>
        <v/>
      </c>
      <c r="DR118" s="367" t="str">
        <f ca="1">+IF(OFFSET('Hygiene Data'!$E$11,0,10*ROW('Hygiene Data'!E112))="","",OFFSET('Hygiene Data'!$E$11,0,10*ROW('Hygiene Data'!E112)))</f>
        <v/>
      </c>
      <c r="DS118" s="367" t="str">
        <f ca="1">+IF(OFFSET('Hygiene Data'!$E$12,0,10*ROW('Hygiene Data'!E112))="","",OFFSET('Hygiene Data'!$E$12,0,10*ROW('Hygiene Data'!E112)))</f>
        <v/>
      </c>
      <c r="DT118" s="367" t="str">
        <f ca="1">+IF(OFFSET('Hygiene Data'!$E$13,0,10*ROW('Hygiene Data'!E112))="","",OFFSET('Hygiene Data'!$E$13,0,10*ROW('Hygiene Data'!E112)))</f>
        <v/>
      </c>
      <c r="DU118" s="367" t="str">
        <f ca="1">+IF(OFFSET('Hygiene Data'!$F$11,0,10*ROW('Hygiene Data'!F112))="","",OFFSET('Hygiene Data'!$F$11,0,10*ROW('Hygiene Data'!F112)))</f>
        <v/>
      </c>
      <c r="DV118" s="367" t="str">
        <f ca="1">+IF(OFFSET('Hygiene Data'!$F$12,0,10*ROW('Hygiene Data'!F112))="","",OFFSET('Hygiene Data'!$F$12,0,10*ROW('Hygiene Data'!F112)))</f>
        <v/>
      </c>
      <c r="DW118" s="367" t="str">
        <f ca="1">+IF(OFFSET('Hygiene Data'!$F$13,0,10*ROW('Hygiene Data'!F112))="","",OFFSET('Hygiene Data'!$F$13,0,10*ROW('Hygiene Data'!F112)))</f>
        <v/>
      </c>
      <c r="DX118" s="367" t="str">
        <f ca="1">+IF(OFFSET('Hygiene Data'!$G$11,0,10*ROW('Hygiene Data'!G112))="","",OFFSET('Hygiene Data'!$G$11,0,10*ROW('Hygiene Data'!G112)))</f>
        <v/>
      </c>
      <c r="DY118" s="367" t="str">
        <f ca="1">+IF(OFFSET('Hygiene Data'!$G$12,0,10*ROW('Hygiene Data'!G112))="","",OFFSET('Hygiene Data'!$G$12,0,10*ROW('Hygiene Data'!G112)))</f>
        <v/>
      </c>
      <c r="DZ118" s="367" t="str">
        <f ca="1">+IF(OFFSET('Hygiene Data'!$G$13,0,10*ROW('Hygiene Data'!G112))="","",OFFSET('Hygiene Data'!$G$13,0,10*ROW('Hygiene Data'!G112)))</f>
        <v/>
      </c>
      <c r="EA118" s="367" t="str">
        <f ca="1">+IF(OFFSET('Hygiene Data'!$H$11,0,10*ROW('Hygiene Data'!H112))="","",OFFSET('Hygiene Data'!$H$11,0,10*ROW('Hygiene Data'!H112)))</f>
        <v/>
      </c>
      <c r="EB118" s="367" t="str">
        <f ca="1">+IF(OFFSET('Hygiene Data'!$H$12,0,10*ROW('Hygiene Data'!H112))="","",OFFSET('Hygiene Data'!$H$12,0,10*ROW('Hygiene Data'!H112)))</f>
        <v/>
      </c>
      <c r="EC118" s="367" t="str">
        <f ca="1">+IF(OFFSET('Hygiene Data'!$H$13,0,10*ROW('Hygiene Data'!H112))="","",OFFSET('Hygiene Data'!$H$13,0,10*ROW('Hygiene Data'!H112)))</f>
        <v/>
      </c>
      <c r="ED118" s="367" t="str">
        <f ca="1">+IF(OFFSET('Hygiene Data'!$I$11,0,10*ROW('Hygiene Data'!I112))="","",OFFSET('Hygiene Data'!$I$11,0,10*ROW('Hygiene Data'!I112)))</f>
        <v/>
      </c>
      <c r="EE118" s="367" t="str">
        <f ca="1">+IF(OFFSET('Hygiene Data'!$I$12,0,10*ROW('Hygiene Data'!I112))="","",OFFSET('Hygiene Data'!$I$12,0,10*ROW('Hygiene Data'!I112)))</f>
        <v/>
      </c>
      <c r="EF118" s="367" t="str">
        <f ca="1">+IF(OFFSET('Hygiene Data'!$I$13,0,10*ROW('Hygiene Data'!I112))="","",OFFSET('Hygiene Data'!$I$13,0,10*ROW('Hygiene Data'!I112)))</f>
        <v/>
      </c>
    </row>
    <row r="119" spans="1:136" x14ac:dyDescent="0.25">
      <c r="A119" s="476" t="str">
        <f ca="1">+IF(OFFSET('Water Data'!$B$2,0,10*ROW('Water Data'!E113))="","",OFFSET('Water Data'!$B$2,0,10*ROW('Water Data'!E113)))</f>
        <v/>
      </c>
      <c r="B119" s="476"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3" t="str">
        <f t="shared" ca="1" si="1"/>
        <v/>
      </c>
      <c r="D119" s="504"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4"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4"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4"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4"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4"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4"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4"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4"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4"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4"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4"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4"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4"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4"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4"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4"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4"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5"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5"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5"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5"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5"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5"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5"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5"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5"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5"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5"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5"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5"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5"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5"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5"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5"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5"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5"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5"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5"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5"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5"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5"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5"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5"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5"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5"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5"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5"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6"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2"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6"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6"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6"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6"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6"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6"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6"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6"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6"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6"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6"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6"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6"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6"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6"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6"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7" t="str">
        <f ca="1">+IF(OFFSET('Water Data'!$D$27,0,10*ROW('Water Data'!D113))="","",OFFSET('Water Data'!$D$27,0,10*ROW('Water Data'!D113)))</f>
        <v/>
      </c>
      <c r="BT119" s="367" t="str">
        <f ca="1">+IF(OFFSET('Water Data'!$D$28,0,10*ROW('Water Data'!D113))="","",OFFSET('Water Data'!$D$28,0,10*ROW('Water Data'!D113)))</f>
        <v/>
      </c>
      <c r="BU119" s="367" t="str">
        <f ca="1">+IF(OFFSET('Water Data'!$D$29,0,10*ROW('Water Data'!D113))="","",OFFSET('Water Data'!$D$29,0,10*ROW('Water Data'!D113)))</f>
        <v/>
      </c>
      <c r="BV119" s="367" t="str">
        <f ca="1">+IF(OFFSET('Water Data'!$E$27,0,10*ROW('Water Data'!E113))="","",OFFSET('Water Data'!$E$27,0,10*ROW('Water Data'!E113)))</f>
        <v/>
      </c>
      <c r="BW119" s="367" t="str">
        <f ca="1">+IF(OFFSET('Water Data'!$E$28,0,10*ROW('Water Data'!E113))="","",OFFSET('Water Data'!$E$28,0,10*ROW('Water Data'!E113)))</f>
        <v/>
      </c>
      <c r="BX119" s="367" t="str">
        <f ca="1">+IF(OFFSET('Water Data'!$E$29,0,10*ROW('Water Data'!E113))="","",OFFSET('Water Data'!$E$29,0,10*ROW('Water Data'!E113)))</f>
        <v/>
      </c>
      <c r="BY119" s="367" t="str">
        <f ca="1">+IF(OFFSET('Water Data'!$F$27,0,10*ROW('Water Data'!F113))="","",OFFSET('Water Data'!$F$27,0,10*ROW('Water Data'!F113)))</f>
        <v/>
      </c>
      <c r="BZ119" s="367" t="str">
        <f ca="1">+IF(OFFSET('Water Data'!$F$28,0,10*ROW('Water Data'!F113))="","",OFFSET('Water Data'!$F$28,0,10*ROW('Water Data'!F113)))</f>
        <v/>
      </c>
      <c r="CA119" s="367" t="str">
        <f ca="1">+IF(OFFSET('Water Data'!$F$29,0,10*ROW('Water Data'!F113))="","",OFFSET('Water Data'!$F$29,0,10*ROW('Water Data'!F113)))</f>
        <v/>
      </c>
      <c r="CB119" s="367" t="str">
        <f ca="1">+IF(OFFSET('Water Data'!$G$27,0,10*ROW('Water Data'!G113))="","",OFFSET('Water Data'!$G$27,0,10*ROW('Water Data'!G113)))</f>
        <v/>
      </c>
      <c r="CC119" s="367" t="str">
        <f ca="1">+IF(OFFSET('Water Data'!$G$28,0,10*ROW('Water Data'!G113))="","",OFFSET('Water Data'!$G$28,0,10*ROW('Water Data'!G113)))</f>
        <v/>
      </c>
      <c r="CD119" s="367" t="str">
        <f ca="1">+IF(OFFSET('Water Data'!$G$29,0,10*ROW('Water Data'!G113))="","",OFFSET('Water Data'!$G$29,0,10*ROW('Water Data'!G113)))</f>
        <v/>
      </c>
      <c r="CE119" s="367" t="str">
        <f ca="1">+IF(OFFSET('Water Data'!$H$27,0,10*ROW('Water Data'!H113))="","",OFFSET('Water Data'!$H$27,0,10*ROW('Water Data'!H113)))</f>
        <v/>
      </c>
      <c r="CF119" s="367" t="str">
        <f ca="1">+IF(OFFSET('Water Data'!$H$28,0,10*ROW('Water Data'!H113))="","",OFFSET('Water Data'!$H$28,0,10*ROW('Water Data'!H113)))</f>
        <v/>
      </c>
      <c r="CG119" s="367" t="str">
        <f ca="1">+IF(OFFSET('Water Data'!$H$29,0,10*ROW('Water Data'!H113))="","",OFFSET('Water Data'!$H$29,0,10*ROW('Water Data'!H113)))</f>
        <v/>
      </c>
      <c r="CH119" s="367" t="str">
        <f ca="1">+IF(OFFSET('Water Data'!$I$27,0,10*ROW('Water Data'!I113))="","",OFFSET('Water Data'!$I$27,0,10*ROW('Water Data'!I113)))</f>
        <v/>
      </c>
      <c r="CI119" s="367" t="str">
        <f ca="1">+IF(OFFSET('Water Data'!$I$28,0,10*ROW('Water Data'!I113))="","",OFFSET('Water Data'!$I$28,0,10*ROW('Water Data'!I113)))</f>
        <v/>
      </c>
      <c r="CJ119" s="367" t="str">
        <f ca="1">+IF(OFFSET('Water Data'!$I$29,0,10*ROW('Water Data'!I113))="","",OFFSET('Water Data'!$I$29,0,10*ROW('Water Data'!I113)))</f>
        <v/>
      </c>
      <c r="CK119" s="367" t="str">
        <f ca="1">+IF(OFFSET('Sanitation Data'!$D$28,0,10*ROW('Sanitation Data'!D113))="","",OFFSET('Sanitation Data'!$D$28,0,10*ROW('Sanitation Data'!D113)))</f>
        <v/>
      </c>
      <c r="CL119" s="367" t="str">
        <f ca="1">+IF(OFFSET('Sanitation Data'!$D$29,0,10*ROW('Sanitation Data'!D113))="","",OFFSET('Sanitation Data'!$D$29,0,10*ROW('Sanitation Data'!D113)))</f>
        <v/>
      </c>
      <c r="CM119" s="367" t="str">
        <f ca="1">+IF(OFFSET('Sanitation Data'!$D$30,0,10*ROW('Sanitation Data'!D113))="","",OFFSET('Sanitation Data'!$D$30,0,10*ROW('Sanitation Data'!D113)))</f>
        <v/>
      </c>
      <c r="CN119" s="367" t="str">
        <f ca="1">+IF(OFFSET('Sanitation Data'!$D$31,0,10*ROW('Sanitation Data'!D113))="","",OFFSET('Sanitation Data'!$D$31,0,10*ROW('Sanitation Data'!D113)))</f>
        <v/>
      </c>
      <c r="CO119" s="367" t="str">
        <f ca="1">+IF(OFFSET('Sanitation Data'!$D$32,0,10*ROW('Sanitation Data'!D113))="","",OFFSET('Sanitation Data'!$D$32,0,10*ROW('Sanitation Data'!D113)))</f>
        <v/>
      </c>
      <c r="CP119" s="367" t="str">
        <f ca="1">+IF(OFFSET('Sanitation Data'!$E$28,0,10*ROW('Sanitation Data'!E113))="","",OFFSET('Sanitation Data'!$E$28,0,10*ROW('Sanitation Data'!E113)))</f>
        <v/>
      </c>
      <c r="CQ119" s="367" t="str">
        <f ca="1">+IF(OFFSET('Sanitation Data'!$E$29,0,10*ROW('Sanitation Data'!E113))="","",OFFSET('Sanitation Data'!$E$29,0,10*ROW('Sanitation Data'!E113)))</f>
        <v/>
      </c>
      <c r="CR119" s="367" t="str">
        <f ca="1">+IF(OFFSET('Sanitation Data'!$E$30,0,10*ROW('Sanitation Data'!E113))="","",OFFSET('Sanitation Data'!$E$30,0,10*ROW('Sanitation Data'!E113)))</f>
        <v/>
      </c>
      <c r="CS119" s="367" t="str">
        <f ca="1">+IF(OFFSET('Sanitation Data'!$E$31,0,10*ROW('Sanitation Data'!E113))="","",OFFSET('Sanitation Data'!$E$31,0,10*ROW('Sanitation Data'!E113)))</f>
        <v/>
      </c>
      <c r="CT119" s="367" t="str">
        <f ca="1">+IF(OFFSET('Sanitation Data'!$E$32,0,10*ROW('Sanitation Data'!E113))="","",OFFSET('Sanitation Data'!$E$32,0,10*ROW('Sanitation Data'!E113)))</f>
        <v/>
      </c>
      <c r="CU119" s="367" t="str">
        <f ca="1">+IF(OFFSET('Sanitation Data'!$F$28,0,10*ROW('Sanitation Data'!F113))="","",OFFSET('Sanitation Data'!$F$28,0,10*ROW('Sanitation Data'!F113)))</f>
        <v/>
      </c>
      <c r="CV119" s="367" t="str">
        <f ca="1">+IF(OFFSET('Sanitation Data'!$F$29,0,10*ROW('Sanitation Data'!F113))="","",OFFSET('Sanitation Data'!$F$29,0,10*ROW('Sanitation Data'!F113)))</f>
        <v/>
      </c>
      <c r="CW119" s="367" t="str">
        <f ca="1">+IF(OFFSET('Sanitation Data'!$F$30,0,10*ROW('Sanitation Data'!F113))="","",OFFSET('Sanitation Data'!$F$30,0,10*ROW('Sanitation Data'!F113)))</f>
        <v/>
      </c>
      <c r="CX119" s="367" t="str">
        <f ca="1">+IF(OFFSET('Sanitation Data'!$F$31,0,10*ROW('Sanitation Data'!F113))="","",OFFSET('Sanitation Data'!$F$31,0,10*ROW('Sanitation Data'!F113)))</f>
        <v/>
      </c>
      <c r="CY119" s="367" t="str">
        <f ca="1">+IF(OFFSET('Sanitation Data'!$F$32,0,10*ROW('Sanitation Data'!F113))="","",OFFSET('Sanitation Data'!$F$32,0,10*ROW('Sanitation Data'!F113)))</f>
        <v/>
      </c>
      <c r="CZ119" s="367" t="str">
        <f ca="1">+IF(OFFSET('Sanitation Data'!$G$28,0,10*ROW('Sanitation Data'!G113))="","",OFFSET('Sanitation Data'!$G$28,0,10*ROW('Sanitation Data'!G113)))</f>
        <v/>
      </c>
      <c r="DA119" s="367" t="str">
        <f ca="1">+IF(OFFSET('Sanitation Data'!$G$29,0,10*ROW('Sanitation Data'!G113))="","",OFFSET('Sanitation Data'!$G$29,0,10*ROW('Sanitation Data'!G113)))</f>
        <v/>
      </c>
      <c r="DB119" s="367" t="str">
        <f ca="1">+IF(OFFSET('Sanitation Data'!$G$30,0,10*ROW('Sanitation Data'!G113))="","",OFFSET('Sanitation Data'!$G$30,0,10*ROW('Sanitation Data'!G113)))</f>
        <v/>
      </c>
      <c r="DC119" s="367" t="str">
        <f ca="1">+IF(OFFSET('Sanitation Data'!$G$31,0,10*ROW('Sanitation Data'!G113))="","",OFFSET('Sanitation Data'!$G$31,0,10*ROW('Sanitation Data'!G113)))</f>
        <v/>
      </c>
      <c r="DD119" s="367" t="str">
        <f ca="1">+IF(OFFSET('Sanitation Data'!$G$32,0,10*ROW('Sanitation Data'!G113))="","",OFFSET('Sanitation Data'!$G$32,0,10*ROW('Sanitation Data'!G113)))</f>
        <v/>
      </c>
      <c r="DE119" s="367" t="str">
        <f ca="1">+IF(OFFSET('Sanitation Data'!$H$28,0,10*ROW('Sanitation Data'!H113))="","",OFFSET('Sanitation Data'!$H$28,0,10*ROW('Sanitation Data'!H113)))</f>
        <v/>
      </c>
      <c r="DF119" s="367" t="str">
        <f ca="1">+IF(OFFSET('Sanitation Data'!$H$29,0,10*ROW('Sanitation Data'!H113))="","",OFFSET('Sanitation Data'!$H$29,0,10*ROW('Sanitation Data'!H113)))</f>
        <v/>
      </c>
      <c r="DG119" s="367" t="str">
        <f ca="1">+IF(OFFSET('Sanitation Data'!$H$30,0,10*ROW('Sanitation Data'!H113))="","",OFFSET('Sanitation Data'!$H$30,0,10*ROW('Sanitation Data'!H113)))</f>
        <v/>
      </c>
      <c r="DH119" s="367" t="str">
        <f ca="1">+IF(OFFSET('Sanitation Data'!$H$31,0,10*ROW('Sanitation Data'!H113))="","",OFFSET('Sanitation Data'!$H$31,0,10*ROW('Sanitation Data'!H113)))</f>
        <v/>
      </c>
      <c r="DI119" s="367" t="str">
        <f ca="1">+IF(OFFSET('Sanitation Data'!$H$32,0,10*ROW('Sanitation Data'!H113))="","",OFFSET('Sanitation Data'!$H$32,0,10*ROW('Sanitation Data'!H113)))</f>
        <v/>
      </c>
      <c r="DJ119" s="367" t="str">
        <f ca="1">+IF(OFFSET('Sanitation Data'!$I$28,0,10*ROW('Sanitation Data'!I113))="","",OFFSET('Sanitation Data'!$I$28,0,10*ROW('Sanitation Data'!I113)))</f>
        <v/>
      </c>
      <c r="DK119" s="367" t="str">
        <f ca="1">+IF(OFFSET('Sanitation Data'!$I$29,0,10*ROW('Sanitation Data'!I113))="","",OFFSET('Sanitation Data'!$I$29,0,10*ROW('Sanitation Data'!I113)))</f>
        <v/>
      </c>
      <c r="DL119" s="367" t="str">
        <f ca="1">+IF(OFFSET('Sanitation Data'!$I$30,0,10*ROW('Sanitation Data'!I113))="","",OFFSET('Sanitation Data'!$I$30,0,10*ROW('Sanitation Data'!I113)))</f>
        <v/>
      </c>
      <c r="DM119" s="367" t="str">
        <f ca="1">+IF(OFFSET('Sanitation Data'!$I$31,0,10*ROW('Sanitation Data'!I113))="","",OFFSET('Sanitation Data'!$I$31,0,10*ROW('Sanitation Data'!I113)))</f>
        <v/>
      </c>
      <c r="DN119" s="367" t="str">
        <f ca="1">+IF(OFFSET('Sanitation Data'!$I$32,0,10*ROW('Sanitation Data'!I113))="","",OFFSET('Sanitation Data'!$I$32,0,10*ROW('Sanitation Data'!I113)))</f>
        <v/>
      </c>
      <c r="DO119" s="367" t="str">
        <f ca="1">+IF(OFFSET('Hygiene Data'!$D$11,0,10*ROW('Hygiene Data'!D113))="","",OFFSET('Hygiene Data'!$D$11,0,10*ROW('Hygiene Data'!D113)))</f>
        <v/>
      </c>
      <c r="DP119" s="367" t="str">
        <f ca="1">+IF(OFFSET('Hygiene Data'!$D$12,0,10*ROW('Hygiene Data'!D113))="","",OFFSET('Hygiene Data'!$D$12,0,10*ROW('Hygiene Data'!D113)))</f>
        <v/>
      </c>
      <c r="DQ119" s="367" t="str">
        <f ca="1">+IF(OFFSET('Hygiene Data'!$D$13,0,10*ROW('Hygiene Data'!D113))="","",OFFSET('Hygiene Data'!$D$13,0,10*ROW('Hygiene Data'!D113)))</f>
        <v/>
      </c>
      <c r="DR119" s="367" t="str">
        <f ca="1">+IF(OFFSET('Hygiene Data'!$E$11,0,10*ROW('Hygiene Data'!E113))="","",OFFSET('Hygiene Data'!$E$11,0,10*ROW('Hygiene Data'!E113)))</f>
        <v/>
      </c>
      <c r="DS119" s="367" t="str">
        <f ca="1">+IF(OFFSET('Hygiene Data'!$E$12,0,10*ROW('Hygiene Data'!E113))="","",OFFSET('Hygiene Data'!$E$12,0,10*ROW('Hygiene Data'!E113)))</f>
        <v/>
      </c>
      <c r="DT119" s="367" t="str">
        <f ca="1">+IF(OFFSET('Hygiene Data'!$E$13,0,10*ROW('Hygiene Data'!E113))="","",OFFSET('Hygiene Data'!$E$13,0,10*ROW('Hygiene Data'!E113)))</f>
        <v/>
      </c>
      <c r="DU119" s="367" t="str">
        <f ca="1">+IF(OFFSET('Hygiene Data'!$F$11,0,10*ROW('Hygiene Data'!F113))="","",OFFSET('Hygiene Data'!$F$11,0,10*ROW('Hygiene Data'!F113)))</f>
        <v/>
      </c>
      <c r="DV119" s="367" t="str">
        <f ca="1">+IF(OFFSET('Hygiene Data'!$F$12,0,10*ROW('Hygiene Data'!F113))="","",OFFSET('Hygiene Data'!$F$12,0,10*ROW('Hygiene Data'!F113)))</f>
        <v/>
      </c>
      <c r="DW119" s="367" t="str">
        <f ca="1">+IF(OFFSET('Hygiene Data'!$F$13,0,10*ROW('Hygiene Data'!F113))="","",OFFSET('Hygiene Data'!$F$13,0,10*ROW('Hygiene Data'!F113)))</f>
        <v/>
      </c>
      <c r="DX119" s="367" t="str">
        <f ca="1">+IF(OFFSET('Hygiene Data'!$G$11,0,10*ROW('Hygiene Data'!G113))="","",OFFSET('Hygiene Data'!$G$11,0,10*ROW('Hygiene Data'!G113)))</f>
        <v/>
      </c>
      <c r="DY119" s="367" t="str">
        <f ca="1">+IF(OFFSET('Hygiene Data'!$G$12,0,10*ROW('Hygiene Data'!G113))="","",OFFSET('Hygiene Data'!$G$12,0,10*ROW('Hygiene Data'!G113)))</f>
        <v/>
      </c>
      <c r="DZ119" s="367" t="str">
        <f ca="1">+IF(OFFSET('Hygiene Data'!$G$13,0,10*ROW('Hygiene Data'!G113))="","",OFFSET('Hygiene Data'!$G$13,0,10*ROW('Hygiene Data'!G113)))</f>
        <v/>
      </c>
      <c r="EA119" s="367" t="str">
        <f ca="1">+IF(OFFSET('Hygiene Data'!$H$11,0,10*ROW('Hygiene Data'!H113))="","",OFFSET('Hygiene Data'!$H$11,0,10*ROW('Hygiene Data'!H113)))</f>
        <v/>
      </c>
      <c r="EB119" s="367" t="str">
        <f ca="1">+IF(OFFSET('Hygiene Data'!$H$12,0,10*ROW('Hygiene Data'!H113))="","",OFFSET('Hygiene Data'!$H$12,0,10*ROW('Hygiene Data'!H113)))</f>
        <v/>
      </c>
      <c r="EC119" s="367" t="str">
        <f ca="1">+IF(OFFSET('Hygiene Data'!$H$13,0,10*ROW('Hygiene Data'!H113))="","",OFFSET('Hygiene Data'!$H$13,0,10*ROW('Hygiene Data'!H113)))</f>
        <v/>
      </c>
      <c r="ED119" s="367" t="str">
        <f ca="1">+IF(OFFSET('Hygiene Data'!$I$11,0,10*ROW('Hygiene Data'!I113))="","",OFFSET('Hygiene Data'!$I$11,0,10*ROW('Hygiene Data'!I113)))</f>
        <v/>
      </c>
      <c r="EE119" s="367" t="str">
        <f ca="1">+IF(OFFSET('Hygiene Data'!$I$12,0,10*ROW('Hygiene Data'!I113))="","",OFFSET('Hygiene Data'!$I$12,0,10*ROW('Hygiene Data'!I113)))</f>
        <v/>
      </c>
      <c r="EF119" s="367" t="str">
        <f ca="1">+IF(OFFSET('Hygiene Data'!$I$13,0,10*ROW('Hygiene Data'!I113))="","",OFFSET('Hygiene Data'!$I$13,0,10*ROW('Hygiene Data'!I113)))</f>
        <v/>
      </c>
    </row>
    <row r="120" spans="1:136" x14ac:dyDescent="0.25">
      <c r="A120" s="476" t="str">
        <f ca="1">+IF(OFFSET('Water Data'!$B$2,0,10*ROW('Water Data'!E114))="","",OFFSET('Water Data'!$B$2,0,10*ROW('Water Data'!E114)))</f>
        <v/>
      </c>
      <c r="B120" s="476"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3" t="str">
        <f t="shared" ca="1" si="1"/>
        <v/>
      </c>
      <c r="D120" s="504"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4"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4"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4"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4"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4"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4"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4"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4"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4"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4"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4"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4"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4"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4"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4"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4"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4"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5"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5"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5"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5"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5"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5"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5"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5"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5"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5"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5"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5"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5"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5"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5"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5"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5"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5"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5"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5"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5"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5"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5"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5"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5"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5"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5"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5"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5"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5"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6"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2"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6"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6"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6"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6"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6"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6"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6"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6"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6"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6"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6"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6"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6"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6"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6"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6"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7" t="str">
        <f ca="1">+IF(OFFSET('Water Data'!$D$27,0,10*ROW('Water Data'!D114))="","",OFFSET('Water Data'!$D$27,0,10*ROW('Water Data'!D114)))</f>
        <v/>
      </c>
      <c r="BT120" s="367" t="str">
        <f ca="1">+IF(OFFSET('Water Data'!$D$28,0,10*ROW('Water Data'!D114))="","",OFFSET('Water Data'!$D$28,0,10*ROW('Water Data'!D114)))</f>
        <v/>
      </c>
      <c r="BU120" s="367" t="str">
        <f ca="1">+IF(OFFSET('Water Data'!$D$29,0,10*ROW('Water Data'!D114))="","",OFFSET('Water Data'!$D$29,0,10*ROW('Water Data'!D114)))</f>
        <v/>
      </c>
      <c r="BV120" s="367" t="str">
        <f ca="1">+IF(OFFSET('Water Data'!$E$27,0,10*ROW('Water Data'!E114))="","",OFFSET('Water Data'!$E$27,0,10*ROW('Water Data'!E114)))</f>
        <v/>
      </c>
      <c r="BW120" s="367" t="str">
        <f ca="1">+IF(OFFSET('Water Data'!$E$28,0,10*ROW('Water Data'!E114))="","",OFFSET('Water Data'!$E$28,0,10*ROW('Water Data'!E114)))</f>
        <v/>
      </c>
      <c r="BX120" s="367" t="str">
        <f ca="1">+IF(OFFSET('Water Data'!$E$29,0,10*ROW('Water Data'!E114))="","",OFFSET('Water Data'!$E$29,0,10*ROW('Water Data'!E114)))</f>
        <v/>
      </c>
      <c r="BY120" s="367" t="str">
        <f ca="1">+IF(OFFSET('Water Data'!$F$27,0,10*ROW('Water Data'!F114))="","",OFFSET('Water Data'!$F$27,0,10*ROW('Water Data'!F114)))</f>
        <v/>
      </c>
      <c r="BZ120" s="367" t="str">
        <f ca="1">+IF(OFFSET('Water Data'!$F$28,0,10*ROW('Water Data'!F114))="","",OFFSET('Water Data'!$F$28,0,10*ROW('Water Data'!F114)))</f>
        <v/>
      </c>
      <c r="CA120" s="367" t="str">
        <f ca="1">+IF(OFFSET('Water Data'!$F$29,0,10*ROW('Water Data'!F114))="","",OFFSET('Water Data'!$F$29,0,10*ROW('Water Data'!F114)))</f>
        <v/>
      </c>
      <c r="CB120" s="367" t="str">
        <f ca="1">+IF(OFFSET('Water Data'!$G$27,0,10*ROW('Water Data'!G114))="","",OFFSET('Water Data'!$G$27,0,10*ROW('Water Data'!G114)))</f>
        <v/>
      </c>
      <c r="CC120" s="367" t="str">
        <f ca="1">+IF(OFFSET('Water Data'!$G$28,0,10*ROW('Water Data'!G114))="","",OFFSET('Water Data'!$G$28,0,10*ROW('Water Data'!G114)))</f>
        <v/>
      </c>
      <c r="CD120" s="367" t="str">
        <f ca="1">+IF(OFFSET('Water Data'!$G$29,0,10*ROW('Water Data'!G114))="","",OFFSET('Water Data'!$G$29,0,10*ROW('Water Data'!G114)))</f>
        <v/>
      </c>
      <c r="CE120" s="367" t="str">
        <f ca="1">+IF(OFFSET('Water Data'!$H$27,0,10*ROW('Water Data'!H114))="","",OFFSET('Water Data'!$H$27,0,10*ROW('Water Data'!H114)))</f>
        <v/>
      </c>
      <c r="CF120" s="367" t="str">
        <f ca="1">+IF(OFFSET('Water Data'!$H$28,0,10*ROW('Water Data'!H114))="","",OFFSET('Water Data'!$H$28,0,10*ROW('Water Data'!H114)))</f>
        <v/>
      </c>
      <c r="CG120" s="367" t="str">
        <f ca="1">+IF(OFFSET('Water Data'!$H$29,0,10*ROW('Water Data'!H114))="","",OFFSET('Water Data'!$H$29,0,10*ROW('Water Data'!H114)))</f>
        <v/>
      </c>
      <c r="CH120" s="367" t="str">
        <f ca="1">+IF(OFFSET('Water Data'!$I$27,0,10*ROW('Water Data'!I114))="","",OFFSET('Water Data'!$I$27,0,10*ROW('Water Data'!I114)))</f>
        <v/>
      </c>
      <c r="CI120" s="367" t="str">
        <f ca="1">+IF(OFFSET('Water Data'!$I$28,0,10*ROW('Water Data'!I114))="","",OFFSET('Water Data'!$I$28,0,10*ROW('Water Data'!I114)))</f>
        <v/>
      </c>
      <c r="CJ120" s="367" t="str">
        <f ca="1">+IF(OFFSET('Water Data'!$I$29,0,10*ROW('Water Data'!I114))="","",OFFSET('Water Data'!$I$29,0,10*ROW('Water Data'!I114)))</f>
        <v/>
      </c>
      <c r="CK120" s="367" t="str">
        <f ca="1">+IF(OFFSET('Sanitation Data'!$D$28,0,10*ROW('Sanitation Data'!D114))="","",OFFSET('Sanitation Data'!$D$28,0,10*ROW('Sanitation Data'!D114)))</f>
        <v/>
      </c>
      <c r="CL120" s="367" t="str">
        <f ca="1">+IF(OFFSET('Sanitation Data'!$D$29,0,10*ROW('Sanitation Data'!D114))="","",OFFSET('Sanitation Data'!$D$29,0,10*ROW('Sanitation Data'!D114)))</f>
        <v/>
      </c>
      <c r="CM120" s="367" t="str">
        <f ca="1">+IF(OFFSET('Sanitation Data'!$D$30,0,10*ROW('Sanitation Data'!D114))="","",OFFSET('Sanitation Data'!$D$30,0,10*ROW('Sanitation Data'!D114)))</f>
        <v/>
      </c>
      <c r="CN120" s="367" t="str">
        <f ca="1">+IF(OFFSET('Sanitation Data'!$D$31,0,10*ROW('Sanitation Data'!D114))="","",OFFSET('Sanitation Data'!$D$31,0,10*ROW('Sanitation Data'!D114)))</f>
        <v/>
      </c>
      <c r="CO120" s="367" t="str">
        <f ca="1">+IF(OFFSET('Sanitation Data'!$D$32,0,10*ROW('Sanitation Data'!D114))="","",OFFSET('Sanitation Data'!$D$32,0,10*ROW('Sanitation Data'!D114)))</f>
        <v/>
      </c>
      <c r="CP120" s="367" t="str">
        <f ca="1">+IF(OFFSET('Sanitation Data'!$E$28,0,10*ROW('Sanitation Data'!E114))="","",OFFSET('Sanitation Data'!$E$28,0,10*ROW('Sanitation Data'!E114)))</f>
        <v/>
      </c>
      <c r="CQ120" s="367" t="str">
        <f ca="1">+IF(OFFSET('Sanitation Data'!$E$29,0,10*ROW('Sanitation Data'!E114))="","",OFFSET('Sanitation Data'!$E$29,0,10*ROW('Sanitation Data'!E114)))</f>
        <v/>
      </c>
      <c r="CR120" s="367" t="str">
        <f ca="1">+IF(OFFSET('Sanitation Data'!$E$30,0,10*ROW('Sanitation Data'!E114))="","",OFFSET('Sanitation Data'!$E$30,0,10*ROW('Sanitation Data'!E114)))</f>
        <v/>
      </c>
      <c r="CS120" s="367" t="str">
        <f ca="1">+IF(OFFSET('Sanitation Data'!$E$31,0,10*ROW('Sanitation Data'!E114))="","",OFFSET('Sanitation Data'!$E$31,0,10*ROW('Sanitation Data'!E114)))</f>
        <v/>
      </c>
      <c r="CT120" s="367" t="str">
        <f ca="1">+IF(OFFSET('Sanitation Data'!$E$32,0,10*ROW('Sanitation Data'!E114))="","",OFFSET('Sanitation Data'!$E$32,0,10*ROW('Sanitation Data'!E114)))</f>
        <v/>
      </c>
      <c r="CU120" s="367" t="str">
        <f ca="1">+IF(OFFSET('Sanitation Data'!$F$28,0,10*ROW('Sanitation Data'!F114))="","",OFFSET('Sanitation Data'!$F$28,0,10*ROW('Sanitation Data'!F114)))</f>
        <v/>
      </c>
      <c r="CV120" s="367" t="str">
        <f ca="1">+IF(OFFSET('Sanitation Data'!$F$29,0,10*ROW('Sanitation Data'!F114))="","",OFFSET('Sanitation Data'!$F$29,0,10*ROW('Sanitation Data'!F114)))</f>
        <v/>
      </c>
      <c r="CW120" s="367" t="str">
        <f ca="1">+IF(OFFSET('Sanitation Data'!$F$30,0,10*ROW('Sanitation Data'!F114))="","",OFFSET('Sanitation Data'!$F$30,0,10*ROW('Sanitation Data'!F114)))</f>
        <v/>
      </c>
      <c r="CX120" s="367" t="str">
        <f ca="1">+IF(OFFSET('Sanitation Data'!$F$31,0,10*ROW('Sanitation Data'!F114))="","",OFFSET('Sanitation Data'!$F$31,0,10*ROW('Sanitation Data'!F114)))</f>
        <v/>
      </c>
      <c r="CY120" s="367" t="str">
        <f ca="1">+IF(OFFSET('Sanitation Data'!$F$32,0,10*ROW('Sanitation Data'!F114))="","",OFFSET('Sanitation Data'!$F$32,0,10*ROW('Sanitation Data'!F114)))</f>
        <v/>
      </c>
      <c r="CZ120" s="367" t="str">
        <f ca="1">+IF(OFFSET('Sanitation Data'!$G$28,0,10*ROW('Sanitation Data'!G114))="","",OFFSET('Sanitation Data'!$G$28,0,10*ROW('Sanitation Data'!G114)))</f>
        <v/>
      </c>
      <c r="DA120" s="367" t="str">
        <f ca="1">+IF(OFFSET('Sanitation Data'!$G$29,0,10*ROW('Sanitation Data'!G114))="","",OFFSET('Sanitation Data'!$G$29,0,10*ROW('Sanitation Data'!G114)))</f>
        <v/>
      </c>
      <c r="DB120" s="367" t="str">
        <f ca="1">+IF(OFFSET('Sanitation Data'!$G$30,0,10*ROW('Sanitation Data'!G114))="","",OFFSET('Sanitation Data'!$G$30,0,10*ROW('Sanitation Data'!G114)))</f>
        <v/>
      </c>
      <c r="DC120" s="367" t="str">
        <f ca="1">+IF(OFFSET('Sanitation Data'!$G$31,0,10*ROW('Sanitation Data'!G114))="","",OFFSET('Sanitation Data'!$G$31,0,10*ROW('Sanitation Data'!G114)))</f>
        <v/>
      </c>
      <c r="DD120" s="367" t="str">
        <f ca="1">+IF(OFFSET('Sanitation Data'!$G$32,0,10*ROW('Sanitation Data'!G114))="","",OFFSET('Sanitation Data'!$G$32,0,10*ROW('Sanitation Data'!G114)))</f>
        <v/>
      </c>
      <c r="DE120" s="367" t="str">
        <f ca="1">+IF(OFFSET('Sanitation Data'!$H$28,0,10*ROW('Sanitation Data'!H114))="","",OFFSET('Sanitation Data'!$H$28,0,10*ROW('Sanitation Data'!H114)))</f>
        <v/>
      </c>
      <c r="DF120" s="367" t="str">
        <f ca="1">+IF(OFFSET('Sanitation Data'!$H$29,0,10*ROW('Sanitation Data'!H114))="","",OFFSET('Sanitation Data'!$H$29,0,10*ROW('Sanitation Data'!H114)))</f>
        <v/>
      </c>
      <c r="DG120" s="367" t="str">
        <f ca="1">+IF(OFFSET('Sanitation Data'!$H$30,0,10*ROW('Sanitation Data'!H114))="","",OFFSET('Sanitation Data'!$H$30,0,10*ROW('Sanitation Data'!H114)))</f>
        <v/>
      </c>
      <c r="DH120" s="367" t="str">
        <f ca="1">+IF(OFFSET('Sanitation Data'!$H$31,0,10*ROW('Sanitation Data'!H114))="","",OFFSET('Sanitation Data'!$H$31,0,10*ROW('Sanitation Data'!H114)))</f>
        <v/>
      </c>
      <c r="DI120" s="367" t="str">
        <f ca="1">+IF(OFFSET('Sanitation Data'!$H$32,0,10*ROW('Sanitation Data'!H114))="","",OFFSET('Sanitation Data'!$H$32,0,10*ROW('Sanitation Data'!H114)))</f>
        <v/>
      </c>
      <c r="DJ120" s="367" t="str">
        <f ca="1">+IF(OFFSET('Sanitation Data'!$I$28,0,10*ROW('Sanitation Data'!I114))="","",OFFSET('Sanitation Data'!$I$28,0,10*ROW('Sanitation Data'!I114)))</f>
        <v/>
      </c>
      <c r="DK120" s="367" t="str">
        <f ca="1">+IF(OFFSET('Sanitation Data'!$I$29,0,10*ROW('Sanitation Data'!I114))="","",OFFSET('Sanitation Data'!$I$29,0,10*ROW('Sanitation Data'!I114)))</f>
        <v/>
      </c>
      <c r="DL120" s="367" t="str">
        <f ca="1">+IF(OFFSET('Sanitation Data'!$I$30,0,10*ROW('Sanitation Data'!I114))="","",OFFSET('Sanitation Data'!$I$30,0,10*ROW('Sanitation Data'!I114)))</f>
        <v/>
      </c>
      <c r="DM120" s="367" t="str">
        <f ca="1">+IF(OFFSET('Sanitation Data'!$I$31,0,10*ROW('Sanitation Data'!I114))="","",OFFSET('Sanitation Data'!$I$31,0,10*ROW('Sanitation Data'!I114)))</f>
        <v/>
      </c>
      <c r="DN120" s="367" t="str">
        <f ca="1">+IF(OFFSET('Sanitation Data'!$I$32,0,10*ROW('Sanitation Data'!I114))="","",OFFSET('Sanitation Data'!$I$32,0,10*ROW('Sanitation Data'!I114)))</f>
        <v/>
      </c>
      <c r="DO120" s="367" t="str">
        <f ca="1">+IF(OFFSET('Hygiene Data'!$D$11,0,10*ROW('Hygiene Data'!D114))="","",OFFSET('Hygiene Data'!$D$11,0,10*ROW('Hygiene Data'!D114)))</f>
        <v/>
      </c>
      <c r="DP120" s="367" t="str">
        <f ca="1">+IF(OFFSET('Hygiene Data'!$D$12,0,10*ROW('Hygiene Data'!D114))="","",OFFSET('Hygiene Data'!$D$12,0,10*ROW('Hygiene Data'!D114)))</f>
        <v/>
      </c>
      <c r="DQ120" s="367" t="str">
        <f ca="1">+IF(OFFSET('Hygiene Data'!$D$13,0,10*ROW('Hygiene Data'!D114))="","",OFFSET('Hygiene Data'!$D$13,0,10*ROW('Hygiene Data'!D114)))</f>
        <v/>
      </c>
      <c r="DR120" s="367" t="str">
        <f ca="1">+IF(OFFSET('Hygiene Data'!$E$11,0,10*ROW('Hygiene Data'!E114))="","",OFFSET('Hygiene Data'!$E$11,0,10*ROW('Hygiene Data'!E114)))</f>
        <v/>
      </c>
      <c r="DS120" s="367" t="str">
        <f ca="1">+IF(OFFSET('Hygiene Data'!$E$12,0,10*ROW('Hygiene Data'!E114))="","",OFFSET('Hygiene Data'!$E$12,0,10*ROW('Hygiene Data'!E114)))</f>
        <v/>
      </c>
      <c r="DT120" s="367" t="str">
        <f ca="1">+IF(OFFSET('Hygiene Data'!$E$13,0,10*ROW('Hygiene Data'!E114))="","",OFFSET('Hygiene Data'!$E$13,0,10*ROW('Hygiene Data'!E114)))</f>
        <v/>
      </c>
      <c r="DU120" s="367" t="str">
        <f ca="1">+IF(OFFSET('Hygiene Data'!$F$11,0,10*ROW('Hygiene Data'!F114))="","",OFFSET('Hygiene Data'!$F$11,0,10*ROW('Hygiene Data'!F114)))</f>
        <v/>
      </c>
      <c r="DV120" s="367" t="str">
        <f ca="1">+IF(OFFSET('Hygiene Data'!$F$12,0,10*ROW('Hygiene Data'!F114))="","",OFFSET('Hygiene Data'!$F$12,0,10*ROW('Hygiene Data'!F114)))</f>
        <v/>
      </c>
      <c r="DW120" s="367" t="str">
        <f ca="1">+IF(OFFSET('Hygiene Data'!$F$13,0,10*ROW('Hygiene Data'!F114))="","",OFFSET('Hygiene Data'!$F$13,0,10*ROW('Hygiene Data'!F114)))</f>
        <v/>
      </c>
      <c r="DX120" s="367" t="str">
        <f ca="1">+IF(OFFSET('Hygiene Data'!$G$11,0,10*ROW('Hygiene Data'!G114))="","",OFFSET('Hygiene Data'!$G$11,0,10*ROW('Hygiene Data'!G114)))</f>
        <v/>
      </c>
      <c r="DY120" s="367" t="str">
        <f ca="1">+IF(OFFSET('Hygiene Data'!$G$12,0,10*ROW('Hygiene Data'!G114))="","",OFFSET('Hygiene Data'!$G$12,0,10*ROW('Hygiene Data'!G114)))</f>
        <v/>
      </c>
      <c r="DZ120" s="367" t="str">
        <f ca="1">+IF(OFFSET('Hygiene Data'!$G$13,0,10*ROW('Hygiene Data'!G114))="","",OFFSET('Hygiene Data'!$G$13,0,10*ROW('Hygiene Data'!G114)))</f>
        <v/>
      </c>
      <c r="EA120" s="367" t="str">
        <f ca="1">+IF(OFFSET('Hygiene Data'!$H$11,0,10*ROW('Hygiene Data'!H114))="","",OFFSET('Hygiene Data'!$H$11,0,10*ROW('Hygiene Data'!H114)))</f>
        <v/>
      </c>
      <c r="EB120" s="367" t="str">
        <f ca="1">+IF(OFFSET('Hygiene Data'!$H$12,0,10*ROW('Hygiene Data'!H114))="","",OFFSET('Hygiene Data'!$H$12,0,10*ROW('Hygiene Data'!H114)))</f>
        <v/>
      </c>
      <c r="EC120" s="367" t="str">
        <f ca="1">+IF(OFFSET('Hygiene Data'!$H$13,0,10*ROW('Hygiene Data'!H114))="","",OFFSET('Hygiene Data'!$H$13,0,10*ROW('Hygiene Data'!H114)))</f>
        <v/>
      </c>
      <c r="ED120" s="367" t="str">
        <f ca="1">+IF(OFFSET('Hygiene Data'!$I$11,0,10*ROW('Hygiene Data'!I114))="","",OFFSET('Hygiene Data'!$I$11,0,10*ROW('Hygiene Data'!I114)))</f>
        <v/>
      </c>
      <c r="EE120" s="367" t="str">
        <f ca="1">+IF(OFFSET('Hygiene Data'!$I$12,0,10*ROW('Hygiene Data'!I114))="","",OFFSET('Hygiene Data'!$I$12,0,10*ROW('Hygiene Data'!I114)))</f>
        <v/>
      </c>
      <c r="EF120" s="367" t="str">
        <f ca="1">+IF(OFFSET('Hygiene Data'!$I$13,0,10*ROW('Hygiene Data'!I114))="","",OFFSET('Hygiene Data'!$I$13,0,10*ROW('Hygiene Data'!I114)))</f>
        <v/>
      </c>
    </row>
    <row r="121" spans="1:136" x14ac:dyDescent="0.25">
      <c r="A121" s="476" t="str">
        <f ca="1">+IF(OFFSET('Water Data'!$B$2,0,10*ROW('Water Data'!E115))="","",OFFSET('Water Data'!$B$2,0,10*ROW('Water Data'!E115)))</f>
        <v/>
      </c>
      <c r="B121" s="476"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3" t="str">
        <f t="shared" ca="1" si="1"/>
        <v/>
      </c>
      <c r="D121" s="504"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4"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4"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4"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4"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4"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4"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4"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4"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4"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4"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4"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4"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4"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4"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4"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4"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4"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5"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5"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5"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5"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5"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5"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5"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5"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5"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5"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5"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5"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5"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5"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5"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5"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5"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5"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5"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5"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5"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5"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5"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5"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5"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5"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5"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5"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5"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5"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6"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2"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6"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6"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6"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6"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6"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6"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6"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6"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6"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6"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6"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6"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6"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6"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6"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6"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7" t="str">
        <f ca="1">+IF(OFFSET('Water Data'!$D$27,0,10*ROW('Water Data'!D115))="","",OFFSET('Water Data'!$D$27,0,10*ROW('Water Data'!D115)))</f>
        <v/>
      </c>
      <c r="BT121" s="367" t="str">
        <f ca="1">+IF(OFFSET('Water Data'!$D$28,0,10*ROW('Water Data'!D115))="","",OFFSET('Water Data'!$D$28,0,10*ROW('Water Data'!D115)))</f>
        <v/>
      </c>
      <c r="BU121" s="367" t="str">
        <f ca="1">+IF(OFFSET('Water Data'!$D$29,0,10*ROW('Water Data'!D115))="","",OFFSET('Water Data'!$D$29,0,10*ROW('Water Data'!D115)))</f>
        <v/>
      </c>
      <c r="BV121" s="367" t="str">
        <f ca="1">+IF(OFFSET('Water Data'!$E$27,0,10*ROW('Water Data'!E115))="","",OFFSET('Water Data'!$E$27,0,10*ROW('Water Data'!E115)))</f>
        <v/>
      </c>
      <c r="BW121" s="367" t="str">
        <f ca="1">+IF(OFFSET('Water Data'!$E$28,0,10*ROW('Water Data'!E115))="","",OFFSET('Water Data'!$E$28,0,10*ROW('Water Data'!E115)))</f>
        <v/>
      </c>
      <c r="BX121" s="367" t="str">
        <f ca="1">+IF(OFFSET('Water Data'!$E$29,0,10*ROW('Water Data'!E115))="","",OFFSET('Water Data'!$E$29,0,10*ROW('Water Data'!E115)))</f>
        <v/>
      </c>
      <c r="BY121" s="367" t="str">
        <f ca="1">+IF(OFFSET('Water Data'!$F$27,0,10*ROW('Water Data'!F115))="","",OFFSET('Water Data'!$F$27,0,10*ROW('Water Data'!F115)))</f>
        <v/>
      </c>
      <c r="BZ121" s="367" t="str">
        <f ca="1">+IF(OFFSET('Water Data'!$F$28,0,10*ROW('Water Data'!F115))="","",OFFSET('Water Data'!$F$28,0,10*ROW('Water Data'!F115)))</f>
        <v/>
      </c>
      <c r="CA121" s="367" t="str">
        <f ca="1">+IF(OFFSET('Water Data'!$F$29,0,10*ROW('Water Data'!F115))="","",OFFSET('Water Data'!$F$29,0,10*ROW('Water Data'!F115)))</f>
        <v/>
      </c>
      <c r="CB121" s="367" t="str">
        <f ca="1">+IF(OFFSET('Water Data'!$G$27,0,10*ROW('Water Data'!G115))="","",OFFSET('Water Data'!$G$27,0,10*ROW('Water Data'!G115)))</f>
        <v/>
      </c>
      <c r="CC121" s="367" t="str">
        <f ca="1">+IF(OFFSET('Water Data'!$G$28,0,10*ROW('Water Data'!G115))="","",OFFSET('Water Data'!$G$28,0,10*ROW('Water Data'!G115)))</f>
        <v/>
      </c>
      <c r="CD121" s="367" t="str">
        <f ca="1">+IF(OFFSET('Water Data'!$G$29,0,10*ROW('Water Data'!G115))="","",OFFSET('Water Data'!$G$29,0,10*ROW('Water Data'!G115)))</f>
        <v/>
      </c>
      <c r="CE121" s="367" t="str">
        <f ca="1">+IF(OFFSET('Water Data'!$H$27,0,10*ROW('Water Data'!H115))="","",OFFSET('Water Data'!$H$27,0,10*ROW('Water Data'!H115)))</f>
        <v/>
      </c>
      <c r="CF121" s="367" t="str">
        <f ca="1">+IF(OFFSET('Water Data'!$H$28,0,10*ROW('Water Data'!H115))="","",OFFSET('Water Data'!$H$28,0,10*ROW('Water Data'!H115)))</f>
        <v/>
      </c>
      <c r="CG121" s="367" t="str">
        <f ca="1">+IF(OFFSET('Water Data'!$H$29,0,10*ROW('Water Data'!H115))="","",OFFSET('Water Data'!$H$29,0,10*ROW('Water Data'!H115)))</f>
        <v/>
      </c>
      <c r="CH121" s="367" t="str">
        <f ca="1">+IF(OFFSET('Water Data'!$I$27,0,10*ROW('Water Data'!I115))="","",OFFSET('Water Data'!$I$27,0,10*ROW('Water Data'!I115)))</f>
        <v/>
      </c>
      <c r="CI121" s="367" t="str">
        <f ca="1">+IF(OFFSET('Water Data'!$I$28,0,10*ROW('Water Data'!I115))="","",OFFSET('Water Data'!$I$28,0,10*ROW('Water Data'!I115)))</f>
        <v/>
      </c>
      <c r="CJ121" s="367" t="str">
        <f ca="1">+IF(OFFSET('Water Data'!$I$29,0,10*ROW('Water Data'!I115))="","",OFFSET('Water Data'!$I$29,0,10*ROW('Water Data'!I115)))</f>
        <v/>
      </c>
      <c r="CK121" s="367" t="str">
        <f ca="1">+IF(OFFSET('Sanitation Data'!$D$28,0,10*ROW('Sanitation Data'!D115))="","",OFFSET('Sanitation Data'!$D$28,0,10*ROW('Sanitation Data'!D115)))</f>
        <v/>
      </c>
      <c r="CL121" s="367" t="str">
        <f ca="1">+IF(OFFSET('Sanitation Data'!$D$29,0,10*ROW('Sanitation Data'!D115))="","",OFFSET('Sanitation Data'!$D$29,0,10*ROW('Sanitation Data'!D115)))</f>
        <v/>
      </c>
      <c r="CM121" s="367" t="str">
        <f ca="1">+IF(OFFSET('Sanitation Data'!$D$30,0,10*ROW('Sanitation Data'!D115))="","",OFFSET('Sanitation Data'!$D$30,0,10*ROW('Sanitation Data'!D115)))</f>
        <v/>
      </c>
      <c r="CN121" s="367" t="str">
        <f ca="1">+IF(OFFSET('Sanitation Data'!$D$31,0,10*ROW('Sanitation Data'!D115))="","",OFFSET('Sanitation Data'!$D$31,0,10*ROW('Sanitation Data'!D115)))</f>
        <v/>
      </c>
      <c r="CO121" s="367" t="str">
        <f ca="1">+IF(OFFSET('Sanitation Data'!$D$32,0,10*ROW('Sanitation Data'!D115))="","",OFFSET('Sanitation Data'!$D$32,0,10*ROW('Sanitation Data'!D115)))</f>
        <v/>
      </c>
      <c r="CP121" s="367" t="str">
        <f ca="1">+IF(OFFSET('Sanitation Data'!$E$28,0,10*ROW('Sanitation Data'!E115))="","",OFFSET('Sanitation Data'!$E$28,0,10*ROW('Sanitation Data'!E115)))</f>
        <v/>
      </c>
      <c r="CQ121" s="367" t="str">
        <f ca="1">+IF(OFFSET('Sanitation Data'!$E$29,0,10*ROW('Sanitation Data'!E115))="","",OFFSET('Sanitation Data'!$E$29,0,10*ROW('Sanitation Data'!E115)))</f>
        <v/>
      </c>
      <c r="CR121" s="367" t="str">
        <f ca="1">+IF(OFFSET('Sanitation Data'!$E$30,0,10*ROW('Sanitation Data'!E115))="","",OFFSET('Sanitation Data'!$E$30,0,10*ROW('Sanitation Data'!E115)))</f>
        <v/>
      </c>
      <c r="CS121" s="367" t="str">
        <f ca="1">+IF(OFFSET('Sanitation Data'!$E$31,0,10*ROW('Sanitation Data'!E115))="","",OFFSET('Sanitation Data'!$E$31,0,10*ROW('Sanitation Data'!E115)))</f>
        <v/>
      </c>
      <c r="CT121" s="367" t="str">
        <f ca="1">+IF(OFFSET('Sanitation Data'!$E$32,0,10*ROW('Sanitation Data'!E115))="","",OFFSET('Sanitation Data'!$E$32,0,10*ROW('Sanitation Data'!E115)))</f>
        <v/>
      </c>
      <c r="CU121" s="367" t="str">
        <f ca="1">+IF(OFFSET('Sanitation Data'!$F$28,0,10*ROW('Sanitation Data'!F115))="","",OFFSET('Sanitation Data'!$F$28,0,10*ROW('Sanitation Data'!F115)))</f>
        <v/>
      </c>
      <c r="CV121" s="367" t="str">
        <f ca="1">+IF(OFFSET('Sanitation Data'!$F$29,0,10*ROW('Sanitation Data'!F115))="","",OFFSET('Sanitation Data'!$F$29,0,10*ROW('Sanitation Data'!F115)))</f>
        <v/>
      </c>
      <c r="CW121" s="367" t="str">
        <f ca="1">+IF(OFFSET('Sanitation Data'!$F$30,0,10*ROW('Sanitation Data'!F115))="","",OFFSET('Sanitation Data'!$F$30,0,10*ROW('Sanitation Data'!F115)))</f>
        <v/>
      </c>
      <c r="CX121" s="367" t="str">
        <f ca="1">+IF(OFFSET('Sanitation Data'!$F$31,0,10*ROW('Sanitation Data'!F115))="","",OFFSET('Sanitation Data'!$F$31,0,10*ROW('Sanitation Data'!F115)))</f>
        <v/>
      </c>
      <c r="CY121" s="367" t="str">
        <f ca="1">+IF(OFFSET('Sanitation Data'!$F$32,0,10*ROW('Sanitation Data'!F115))="","",OFFSET('Sanitation Data'!$F$32,0,10*ROW('Sanitation Data'!F115)))</f>
        <v/>
      </c>
      <c r="CZ121" s="367" t="str">
        <f ca="1">+IF(OFFSET('Sanitation Data'!$G$28,0,10*ROW('Sanitation Data'!G115))="","",OFFSET('Sanitation Data'!$G$28,0,10*ROW('Sanitation Data'!G115)))</f>
        <v/>
      </c>
      <c r="DA121" s="367" t="str">
        <f ca="1">+IF(OFFSET('Sanitation Data'!$G$29,0,10*ROW('Sanitation Data'!G115))="","",OFFSET('Sanitation Data'!$G$29,0,10*ROW('Sanitation Data'!G115)))</f>
        <v/>
      </c>
      <c r="DB121" s="367" t="str">
        <f ca="1">+IF(OFFSET('Sanitation Data'!$G$30,0,10*ROW('Sanitation Data'!G115))="","",OFFSET('Sanitation Data'!$G$30,0,10*ROW('Sanitation Data'!G115)))</f>
        <v/>
      </c>
      <c r="DC121" s="367" t="str">
        <f ca="1">+IF(OFFSET('Sanitation Data'!$G$31,0,10*ROW('Sanitation Data'!G115))="","",OFFSET('Sanitation Data'!$G$31,0,10*ROW('Sanitation Data'!G115)))</f>
        <v/>
      </c>
      <c r="DD121" s="367" t="str">
        <f ca="1">+IF(OFFSET('Sanitation Data'!$G$32,0,10*ROW('Sanitation Data'!G115))="","",OFFSET('Sanitation Data'!$G$32,0,10*ROW('Sanitation Data'!G115)))</f>
        <v/>
      </c>
      <c r="DE121" s="367" t="str">
        <f ca="1">+IF(OFFSET('Sanitation Data'!$H$28,0,10*ROW('Sanitation Data'!H115))="","",OFFSET('Sanitation Data'!$H$28,0,10*ROW('Sanitation Data'!H115)))</f>
        <v/>
      </c>
      <c r="DF121" s="367" t="str">
        <f ca="1">+IF(OFFSET('Sanitation Data'!$H$29,0,10*ROW('Sanitation Data'!H115))="","",OFFSET('Sanitation Data'!$H$29,0,10*ROW('Sanitation Data'!H115)))</f>
        <v/>
      </c>
      <c r="DG121" s="367" t="str">
        <f ca="1">+IF(OFFSET('Sanitation Data'!$H$30,0,10*ROW('Sanitation Data'!H115))="","",OFFSET('Sanitation Data'!$H$30,0,10*ROW('Sanitation Data'!H115)))</f>
        <v/>
      </c>
      <c r="DH121" s="367" t="str">
        <f ca="1">+IF(OFFSET('Sanitation Data'!$H$31,0,10*ROW('Sanitation Data'!H115))="","",OFFSET('Sanitation Data'!$H$31,0,10*ROW('Sanitation Data'!H115)))</f>
        <v/>
      </c>
      <c r="DI121" s="367" t="str">
        <f ca="1">+IF(OFFSET('Sanitation Data'!$H$32,0,10*ROW('Sanitation Data'!H115))="","",OFFSET('Sanitation Data'!$H$32,0,10*ROW('Sanitation Data'!H115)))</f>
        <v/>
      </c>
      <c r="DJ121" s="367" t="str">
        <f ca="1">+IF(OFFSET('Sanitation Data'!$I$28,0,10*ROW('Sanitation Data'!I115))="","",OFFSET('Sanitation Data'!$I$28,0,10*ROW('Sanitation Data'!I115)))</f>
        <v/>
      </c>
      <c r="DK121" s="367" t="str">
        <f ca="1">+IF(OFFSET('Sanitation Data'!$I$29,0,10*ROW('Sanitation Data'!I115))="","",OFFSET('Sanitation Data'!$I$29,0,10*ROW('Sanitation Data'!I115)))</f>
        <v/>
      </c>
      <c r="DL121" s="367" t="str">
        <f ca="1">+IF(OFFSET('Sanitation Data'!$I$30,0,10*ROW('Sanitation Data'!I115))="","",OFFSET('Sanitation Data'!$I$30,0,10*ROW('Sanitation Data'!I115)))</f>
        <v/>
      </c>
      <c r="DM121" s="367" t="str">
        <f ca="1">+IF(OFFSET('Sanitation Data'!$I$31,0,10*ROW('Sanitation Data'!I115))="","",OFFSET('Sanitation Data'!$I$31,0,10*ROW('Sanitation Data'!I115)))</f>
        <v/>
      </c>
      <c r="DN121" s="367" t="str">
        <f ca="1">+IF(OFFSET('Sanitation Data'!$I$32,0,10*ROW('Sanitation Data'!I115))="","",OFFSET('Sanitation Data'!$I$32,0,10*ROW('Sanitation Data'!I115)))</f>
        <v/>
      </c>
      <c r="DO121" s="367" t="str">
        <f ca="1">+IF(OFFSET('Hygiene Data'!$D$11,0,10*ROW('Hygiene Data'!D115))="","",OFFSET('Hygiene Data'!$D$11,0,10*ROW('Hygiene Data'!D115)))</f>
        <v/>
      </c>
      <c r="DP121" s="367" t="str">
        <f ca="1">+IF(OFFSET('Hygiene Data'!$D$12,0,10*ROW('Hygiene Data'!D115))="","",OFFSET('Hygiene Data'!$D$12,0,10*ROW('Hygiene Data'!D115)))</f>
        <v/>
      </c>
      <c r="DQ121" s="367" t="str">
        <f ca="1">+IF(OFFSET('Hygiene Data'!$D$13,0,10*ROW('Hygiene Data'!D115))="","",OFFSET('Hygiene Data'!$D$13,0,10*ROW('Hygiene Data'!D115)))</f>
        <v/>
      </c>
      <c r="DR121" s="367" t="str">
        <f ca="1">+IF(OFFSET('Hygiene Data'!$E$11,0,10*ROW('Hygiene Data'!E115))="","",OFFSET('Hygiene Data'!$E$11,0,10*ROW('Hygiene Data'!E115)))</f>
        <v/>
      </c>
      <c r="DS121" s="367" t="str">
        <f ca="1">+IF(OFFSET('Hygiene Data'!$E$12,0,10*ROW('Hygiene Data'!E115))="","",OFFSET('Hygiene Data'!$E$12,0,10*ROW('Hygiene Data'!E115)))</f>
        <v/>
      </c>
      <c r="DT121" s="367" t="str">
        <f ca="1">+IF(OFFSET('Hygiene Data'!$E$13,0,10*ROW('Hygiene Data'!E115))="","",OFFSET('Hygiene Data'!$E$13,0,10*ROW('Hygiene Data'!E115)))</f>
        <v/>
      </c>
      <c r="DU121" s="367" t="str">
        <f ca="1">+IF(OFFSET('Hygiene Data'!$F$11,0,10*ROW('Hygiene Data'!F115))="","",OFFSET('Hygiene Data'!$F$11,0,10*ROW('Hygiene Data'!F115)))</f>
        <v/>
      </c>
      <c r="DV121" s="367" t="str">
        <f ca="1">+IF(OFFSET('Hygiene Data'!$F$12,0,10*ROW('Hygiene Data'!F115))="","",OFFSET('Hygiene Data'!$F$12,0,10*ROW('Hygiene Data'!F115)))</f>
        <v/>
      </c>
      <c r="DW121" s="367" t="str">
        <f ca="1">+IF(OFFSET('Hygiene Data'!$F$13,0,10*ROW('Hygiene Data'!F115))="","",OFFSET('Hygiene Data'!$F$13,0,10*ROW('Hygiene Data'!F115)))</f>
        <v/>
      </c>
      <c r="DX121" s="367" t="str">
        <f ca="1">+IF(OFFSET('Hygiene Data'!$G$11,0,10*ROW('Hygiene Data'!G115))="","",OFFSET('Hygiene Data'!$G$11,0,10*ROW('Hygiene Data'!G115)))</f>
        <v/>
      </c>
      <c r="DY121" s="367" t="str">
        <f ca="1">+IF(OFFSET('Hygiene Data'!$G$12,0,10*ROW('Hygiene Data'!G115))="","",OFFSET('Hygiene Data'!$G$12,0,10*ROW('Hygiene Data'!G115)))</f>
        <v/>
      </c>
      <c r="DZ121" s="367" t="str">
        <f ca="1">+IF(OFFSET('Hygiene Data'!$G$13,0,10*ROW('Hygiene Data'!G115))="","",OFFSET('Hygiene Data'!$G$13,0,10*ROW('Hygiene Data'!G115)))</f>
        <v/>
      </c>
      <c r="EA121" s="367" t="str">
        <f ca="1">+IF(OFFSET('Hygiene Data'!$H$11,0,10*ROW('Hygiene Data'!H115))="","",OFFSET('Hygiene Data'!$H$11,0,10*ROW('Hygiene Data'!H115)))</f>
        <v/>
      </c>
      <c r="EB121" s="367" t="str">
        <f ca="1">+IF(OFFSET('Hygiene Data'!$H$12,0,10*ROW('Hygiene Data'!H115))="","",OFFSET('Hygiene Data'!$H$12,0,10*ROW('Hygiene Data'!H115)))</f>
        <v/>
      </c>
      <c r="EC121" s="367" t="str">
        <f ca="1">+IF(OFFSET('Hygiene Data'!$H$13,0,10*ROW('Hygiene Data'!H115))="","",OFFSET('Hygiene Data'!$H$13,0,10*ROW('Hygiene Data'!H115)))</f>
        <v/>
      </c>
      <c r="ED121" s="367" t="str">
        <f ca="1">+IF(OFFSET('Hygiene Data'!$I$11,0,10*ROW('Hygiene Data'!I115))="","",OFFSET('Hygiene Data'!$I$11,0,10*ROW('Hygiene Data'!I115)))</f>
        <v/>
      </c>
      <c r="EE121" s="367" t="str">
        <f ca="1">+IF(OFFSET('Hygiene Data'!$I$12,0,10*ROW('Hygiene Data'!I115))="","",OFFSET('Hygiene Data'!$I$12,0,10*ROW('Hygiene Data'!I115)))</f>
        <v/>
      </c>
      <c r="EF121" s="367" t="str">
        <f ca="1">+IF(OFFSET('Hygiene Data'!$I$13,0,10*ROW('Hygiene Data'!I115))="","",OFFSET('Hygiene Data'!$I$13,0,10*ROW('Hygiene Data'!I115)))</f>
        <v/>
      </c>
    </row>
    <row r="122" spans="1:136" x14ac:dyDescent="0.25">
      <c r="A122" s="476" t="str">
        <f ca="1">+IF(OFFSET('Water Data'!$B$2,0,10*ROW('Water Data'!E116))="","",OFFSET('Water Data'!$B$2,0,10*ROW('Water Data'!E116)))</f>
        <v/>
      </c>
      <c r="B122" s="476"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3" t="str">
        <f t="shared" ca="1" si="1"/>
        <v/>
      </c>
      <c r="D122" s="504"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4"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4"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4"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4"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4"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4"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4"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4"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4"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4"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4"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4"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4"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4"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4"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4"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4"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5"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5"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5"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5"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5"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5"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5"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5"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5"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5"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5"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5"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5"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5"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5"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5"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5"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5"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5"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5"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5"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5"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5"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5"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5"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5"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5"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5"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5"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5"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6"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2"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6"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6"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6"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6"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6"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6"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6"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6"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6"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6"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6"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6"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6"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6"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6"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6"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7" t="str">
        <f ca="1">+IF(OFFSET('Water Data'!$D$27,0,10*ROW('Water Data'!D116))="","",OFFSET('Water Data'!$D$27,0,10*ROW('Water Data'!D116)))</f>
        <v/>
      </c>
      <c r="BT122" s="367" t="str">
        <f ca="1">+IF(OFFSET('Water Data'!$D$28,0,10*ROW('Water Data'!D116))="","",OFFSET('Water Data'!$D$28,0,10*ROW('Water Data'!D116)))</f>
        <v/>
      </c>
      <c r="BU122" s="367" t="str">
        <f ca="1">+IF(OFFSET('Water Data'!$D$29,0,10*ROW('Water Data'!D116))="","",OFFSET('Water Data'!$D$29,0,10*ROW('Water Data'!D116)))</f>
        <v/>
      </c>
      <c r="BV122" s="367" t="str">
        <f ca="1">+IF(OFFSET('Water Data'!$E$27,0,10*ROW('Water Data'!E116))="","",OFFSET('Water Data'!$E$27,0,10*ROW('Water Data'!E116)))</f>
        <v/>
      </c>
      <c r="BW122" s="367" t="str">
        <f ca="1">+IF(OFFSET('Water Data'!$E$28,0,10*ROW('Water Data'!E116))="","",OFFSET('Water Data'!$E$28,0,10*ROW('Water Data'!E116)))</f>
        <v/>
      </c>
      <c r="BX122" s="367" t="str">
        <f ca="1">+IF(OFFSET('Water Data'!$E$29,0,10*ROW('Water Data'!E116))="","",OFFSET('Water Data'!$E$29,0,10*ROW('Water Data'!E116)))</f>
        <v/>
      </c>
      <c r="BY122" s="367" t="str">
        <f ca="1">+IF(OFFSET('Water Data'!$F$27,0,10*ROW('Water Data'!F116))="","",OFFSET('Water Data'!$F$27,0,10*ROW('Water Data'!F116)))</f>
        <v/>
      </c>
      <c r="BZ122" s="367" t="str">
        <f ca="1">+IF(OFFSET('Water Data'!$F$28,0,10*ROW('Water Data'!F116))="","",OFFSET('Water Data'!$F$28,0,10*ROW('Water Data'!F116)))</f>
        <v/>
      </c>
      <c r="CA122" s="367" t="str">
        <f ca="1">+IF(OFFSET('Water Data'!$F$29,0,10*ROW('Water Data'!F116))="","",OFFSET('Water Data'!$F$29,0,10*ROW('Water Data'!F116)))</f>
        <v/>
      </c>
      <c r="CB122" s="367" t="str">
        <f ca="1">+IF(OFFSET('Water Data'!$G$27,0,10*ROW('Water Data'!G116))="","",OFFSET('Water Data'!$G$27,0,10*ROW('Water Data'!G116)))</f>
        <v/>
      </c>
      <c r="CC122" s="367" t="str">
        <f ca="1">+IF(OFFSET('Water Data'!$G$28,0,10*ROW('Water Data'!G116))="","",OFFSET('Water Data'!$G$28,0,10*ROW('Water Data'!G116)))</f>
        <v/>
      </c>
      <c r="CD122" s="367" t="str">
        <f ca="1">+IF(OFFSET('Water Data'!$G$29,0,10*ROW('Water Data'!G116))="","",OFFSET('Water Data'!$G$29,0,10*ROW('Water Data'!G116)))</f>
        <v/>
      </c>
      <c r="CE122" s="367" t="str">
        <f ca="1">+IF(OFFSET('Water Data'!$H$27,0,10*ROW('Water Data'!H116))="","",OFFSET('Water Data'!$H$27,0,10*ROW('Water Data'!H116)))</f>
        <v/>
      </c>
      <c r="CF122" s="367" t="str">
        <f ca="1">+IF(OFFSET('Water Data'!$H$28,0,10*ROW('Water Data'!H116))="","",OFFSET('Water Data'!$H$28,0,10*ROW('Water Data'!H116)))</f>
        <v/>
      </c>
      <c r="CG122" s="367" t="str">
        <f ca="1">+IF(OFFSET('Water Data'!$H$29,0,10*ROW('Water Data'!H116))="","",OFFSET('Water Data'!$H$29,0,10*ROW('Water Data'!H116)))</f>
        <v/>
      </c>
      <c r="CH122" s="367" t="str">
        <f ca="1">+IF(OFFSET('Water Data'!$I$27,0,10*ROW('Water Data'!I116))="","",OFFSET('Water Data'!$I$27,0,10*ROW('Water Data'!I116)))</f>
        <v/>
      </c>
      <c r="CI122" s="367" t="str">
        <f ca="1">+IF(OFFSET('Water Data'!$I$28,0,10*ROW('Water Data'!I116))="","",OFFSET('Water Data'!$I$28,0,10*ROW('Water Data'!I116)))</f>
        <v/>
      </c>
      <c r="CJ122" s="367" t="str">
        <f ca="1">+IF(OFFSET('Water Data'!$I$29,0,10*ROW('Water Data'!I116))="","",OFFSET('Water Data'!$I$29,0,10*ROW('Water Data'!I116)))</f>
        <v/>
      </c>
      <c r="CK122" s="367" t="str">
        <f ca="1">+IF(OFFSET('Sanitation Data'!$D$28,0,10*ROW('Sanitation Data'!D116))="","",OFFSET('Sanitation Data'!$D$28,0,10*ROW('Sanitation Data'!D116)))</f>
        <v/>
      </c>
      <c r="CL122" s="367" t="str">
        <f ca="1">+IF(OFFSET('Sanitation Data'!$D$29,0,10*ROW('Sanitation Data'!D116))="","",OFFSET('Sanitation Data'!$D$29,0,10*ROW('Sanitation Data'!D116)))</f>
        <v/>
      </c>
      <c r="CM122" s="367" t="str">
        <f ca="1">+IF(OFFSET('Sanitation Data'!$D$30,0,10*ROW('Sanitation Data'!D116))="","",OFFSET('Sanitation Data'!$D$30,0,10*ROW('Sanitation Data'!D116)))</f>
        <v/>
      </c>
      <c r="CN122" s="367" t="str">
        <f ca="1">+IF(OFFSET('Sanitation Data'!$D$31,0,10*ROW('Sanitation Data'!D116))="","",OFFSET('Sanitation Data'!$D$31,0,10*ROW('Sanitation Data'!D116)))</f>
        <v/>
      </c>
      <c r="CO122" s="367" t="str">
        <f ca="1">+IF(OFFSET('Sanitation Data'!$D$32,0,10*ROW('Sanitation Data'!D116))="","",OFFSET('Sanitation Data'!$D$32,0,10*ROW('Sanitation Data'!D116)))</f>
        <v/>
      </c>
      <c r="CP122" s="367" t="str">
        <f ca="1">+IF(OFFSET('Sanitation Data'!$E$28,0,10*ROW('Sanitation Data'!E116))="","",OFFSET('Sanitation Data'!$E$28,0,10*ROW('Sanitation Data'!E116)))</f>
        <v/>
      </c>
      <c r="CQ122" s="367" t="str">
        <f ca="1">+IF(OFFSET('Sanitation Data'!$E$29,0,10*ROW('Sanitation Data'!E116))="","",OFFSET('Sanitation Data'!$E$29,0,10*ROW('Sanitation Data'!E116)))</f>
        <v/>
      </c>
      <c r="CR122" s="367" t="str">
        <f ca="1">+IF(OFFSET('Sanitation Data'!$E$30,0,10*ROW('Sanitation Data'!E116))="","",OFFSET('Sanitation Data'!$E$30,0,10*ROW('Sanitation Data'!E116)))</f>
        <v/>
      </c>
      <c r="CS122" s="367" t="str">
        <f ca="1">+IF(OFFSET('Sanitation Data'!$E$31,0,10*ROW('Sanitation Data'!E116))="","",OFFSET('Sanitation Data'!$E$31,0,10*ROW('Sanitation Data'!E116)))</f>
        <v/>
      </c>
      <c r="CT122" s="367" t="str">
        <f ca="1">+IF(OFFSET('Sanitation Data'!$E$32,0,10*ROW('Sanitation Data'!E116))="","",OFFSET('Sanitation Data'!$E$32,0,10*ROW('Sanitation Data'!E116)))</f>
        <v/>
      </c>
      <c r="CU122" s="367" t="str">
        <f ca="1">+IF(OFFSET('Sanitation Data'!$F$28,0,10*ROW('Sanitation Data'!F116))="","",OFFSET('Sanitation Data'!$F$28,0,10*ROW('Sanitation Data'!F116)))</f>
        <v/>
      </c>
      <c r="CV122" s="367" t="str">
        <f ca="1">+IF(OFFSET('Sanitation Data'!$F$29,0,10*ROW('Sanitation Data'!F116))="","",OFFSET('Sanitation Data'!$F$29,0,10*ROW('Sanitation Data'!F116)))</f>
        <v/>
      </c>
      <c r="CW122" s="367" t="str">
        <f ca="1">+IF(OFFSET('Sanitation Data'!$F$30,0,10*ROW('Sanitation Data'!F116))="","",OFFSET('Sanitation Data'!$F$30,0,10*ROW('Sanitation Data'!F116)))</f>
        <v/>
      </c>
      <c r="CX122" s="367" t="str">
        <f ca="1">+IF(OFFSET('Sanitation Data'!$F$31,0,10*ROW('Sanitation Data'!F116))="","",OFFSET('Sanitation Data'!$F$31,0,10*ROW('Sanitation Data'!F116)))</f>
        <v/>
      </c>
      <c r="CY122" s="367" t="str">
        <f ca="1">+IF(OFFSET('Sanitation Data'!$F$32,0,10*ROW('Sanitation Data'!F116))="","",OFFSET('Sanitation Data'!$F$32,0,10*ROW('Sanitation Data'!F116)))</f>
        <v/>
      </c>
      <c r="CZ122" s="367" t="str">
        <f ca="1">+IF(OFFSET('Sanitation Data'!$G$28,0,10*ROW('Sanitation Data'!G116))="","",OFFSET('Sanitation Data'!$G$28,0,10*ROW('Sanitation Data'!G116)))</f>
        <v/>
      </c>
      <c r="DA122" s="367" t="str">
        <f ca="1">+IF(OFFSET('Sanitation Data'!$G$29,0,10*ROW('Sanitation Data'!G116))="","",OFFSET('Sanitation Data'!$G$29,0,10*ROW('Sanitation Data'!G116)))</f>
        <v/>
      </c>
      <c r="DB122" s="367" t="str">
        <f ca="1">+IF(OFFSET('Sanitation Data'!$G$30,0,10*ROW('Sanitation Data'!G116))="","",OFFSET('Sanitation Data'!$G$30,0,10*ROW('Sanitation Data'!G116)))</f>
        <v/>
      </c>
      <c r="DC122" s="367" t="str">
        <f ca="1">+IF(OFFSET('Sanitation Data'!$G$31,0,10*ROW('Sanitation Data'!G116))="","",OFFSET('Sanitation Data'!$G$31,0,10*ROW('Sanitation Data'!G116)))</f>
        <v/>
      </c>
      <c r="DD122" s="367" t="str">
        <f ca="1">+IF(OFFSET('Sanitation Data'!$G$32,0,10*ROW('Sanitation Data'!G116))="","",OFFSET('Sanitation Data'!$G$32,0,10*ROW('Sanitation Data'!G116)))</f>
        <v/>
      </c>
      <c r="DE122" s="367" t="str">
        <f ca="1">+IF(OFFSET('Sanitation Data'!$H$28,0,10*ROW('Sanitation Data'!H116))="","",OFFSET('Sanitation Data'!$H$28,0,10*ROW('Sanitation Data'!H116)))</f>
        <v/>
      </c>
      <c r="DF122" s="367" t="str">
        <f ca="1">+IF(OFFSET('Sanitation Data'!$H$29,0,10*ROW('Sanitation Data'!H116))="","",OFFSET('Sanitation Data'!$H$29,0,10*ROW('Sanitation Data'!H116)))</f>
        <v/>
      </c>
      <c r="DG122" s="367" t="str">
        <f ca="1">+IF(OFFSET('Sanitation Data'!$H$30,0,10*ROW('Sanitation Data'!H116))="","",OFFSET('Sanitation Data'!$H$30,0,10*ROW('Sanitation Data'!H116)))</f>
        <v/>
      </c>
      <c r="DH122" s="367" t="str">
        <f ca="1">+IF(OFFSET('Sanitation Data'!$H$31,0,10*ROW('Sanitation Data'!H116))="","",OFFSET('Sanitation Data'!$H$31,0,10*ROW('Sanitation Data'!H116)))</f>
        <v/>
      </c>
      <c r="DI122" s="367" t="str">
        <f ca="1">+IF(OFFSET('Sanitation Data'!$H$32,0,10*ROW('Sanitation Data'!H116))="","",OFFSET('Sanitation Data'!$H$32,0,10*ROW('Sanitation Data'!H116)))</f>
        <v/>
      </c>
      <c r="DJ122" s="367" t="str">
        <f ca="1">+IF(OFFSET('Sanitation Data'!$I$28,0,10*ROW('Sanitation Data'!I116))="","",OFFSET('Sanitation Data'!$I$28,0,10*ROW('Sanitation Data'!I116)))</f>
        <v/>
      </c>
      <c r="DK122" s="367" t="str">
        <f ca="1">+IF(OFFSET('Sanitation Data'!$I$29,0,10*ROW('Sanitation Data'!I116))="","",OFFSET('Sanitation Data'!$I$29,0,10*ROW('Sanitation Data'!I116)))</f>
        <v/>
      </c>
      <c r="DL122" s="367" t="str">
        <f ca="1">+IF(OFFSET('Sanitation Data'!$I$30,0,10*ROW('Sanitation Data'!I116))="","",OFFSET('Sanitation Data'!$I$30,0,10*ROW('Sanitation Data'!I116)))</f>
        <v/>
      </c>
      <c r="DM122" s="367" t="str">
        <f ca="1">+IF(OFFSET('Sanitation Data'!$I$31,0,10*ROW('Sanitation Data'!I116))="","",OFFSET('Sanitation Data'!$I$31,0,10*ROW('Sanitation Data'!I116)))</f>
        <v/>
      </c>
      <c r="DN122" s="367" t="str">
        <f ca="1">+IF(OFFSET('Sanitation Data'!$I$32,0,10*ROW('Sanitation Data'!I116))="","",OFFSET('Sanitation Data'!$I$32,0,10*ROW('Sanitation Data'!I116)))</f>
        <v/>
      </c>
      <c r="DO122" s="367" t="str">
        <f ca="1">+IF(OFFSET('Hygiene Data'!$D$11,0,10*ROW('Hygiene Data'!D116))="","",OFFSET('Hygiene Data'!$D$11,0,10*ROW('Hygiene Data'!D116)))</f>
        <v/>
      </c>
      <c r="DP122" s="367" t="str">
        <f ca="1">+IF(OFFSET('Hygiene Data'!$D$12,0,10*ROW('Hygiene Data'!D116))="","",OFFSET('Hygiene Data'!$D$12,0,10*ROW('Hygiene Data'!D116)))</f>
        <v/>
      </c>
      <c r="DQ122" s="367" t="str">
        <f ca="1">+IF(OFFSET('Hygiene Data'!$D$13,0,10*ROW('Hygiene Data'!D116))="","",OFFSET('Hygiene Data'!$D$13,0,10*ROW('Hygiene Data'!D116)))</f>
        <v/>
      </c>
      <c r="DR122" s="367" t="str">
        <f ca="1">+IF(OFFSET('Hygiene Data'!$E$11,0,10*ROW('Hygiene Data'!E116))="","",OFFSET('Hygiene Data'!$E$11,0,10*ROW('Hygiene Data'!E116)))</f>
        <v/>
      </c>
      <c r="DS122" s="367" t="str">
        <f ca="1">+IF(OFFSET('Hygiene Data'!$E$12,0,10*ROW('Hygiene Data'!E116))="","",OFFSET('Hygiene Data'!$E$12,0,10*ROW('Hygiene Data'!E116)))</f>
        <v/>
      </c>
      <c r="DT122" s="367" t="str">
        <f ca="1">+IF(OFFSET('Hygiene Data'!$E$13,0,10*ROW('Hygiene Data'!E116))="","",OFFSET('Hygiene Data'!$E$13,0,10*ROW('Hygiene Data'!E116)))</f>
        <v/>
      </c>
      <c r="DU122" s="367" t="str">
        <f ca="1">+IF(OFFSET('Hygiene Data'!$F$11,0,10*ROW('Hygiene Data'!F116))="","",OFFSET('Hygiene Data'!$F$11,0,10*ROW('Hygiene Data'!F116)))</f>
        <v/>
      </c>
      <c r="DV122" s="367" t="str">
        <f ca="1">+IF(OFFSET('Hygiene Data'!$F$12,0,10*ROW('Hygiene Data'!F116))="","",OFFSET('Hygiene Data'!$F$12,0,10*ROW('Hygiene Data'!F116)))</f>
        <v/>
      </c>
      <c r="DW122" s="367" t="str">
        <f ca="1">+IF(OFFSET('Hygiene Data'!$F$13,0,10*ROW('Hygiene Data'!F116))="","",OFFSET('Hygiene Data'!$F$13,0,10*ROW('Hygiene Data'!F116)))</f>
        <v/>
      </c>
      <c r="DX122" s="367" t="str">
        <f ca="1">+IF(OFFSET('Hygiene Data'!$G$11,0,10*ROW('Hygiene Data'!G116))="","",OFFSET('Hygiene Data'!$G$11,0,10*ROW('Hygiene Data'!G116)))</f>
        <v/>
      </c>
      <c r="DY122" s="367" t="str">
        <f ca="1">+IF(OFFSET('Hygiene Data'!$G$12,0,10*ROW('Hygiene Data'!G116))="","",OFFSET('Hygiene Data'!$G$12,0,10*ROW('Hygiene Data'!G116)))</f>
        <v/>
      </c>
      <c r="DZ122" s="367" t="str">
        <f ca="1">+IF(OFFSET('Hygiene Data'!$G$13,0,10*ROW('Hygiene Data'!G116))="","",OFFSET('Hygiene Data'!$G$13,0,10*ROW('Hygiene Data'!G116)))</f>
        <v/>
      </c>
      <c r="EA122" s="367" t="str">
        <f ca="1">+IF(OFFSET('Hygiene Data'!$H$11,0,10*ROW('Hygiene Data'!H116))="","",OFFSET('Hygiene Data'!$H$11,0,10*ROW('Hygiene Data'!H116)))</f>
        <v/>
      </c>
      <c r="EB122" s="367" t="str">
        <f ca="1">+IF(OFFSET('Hygiene Data'!$H$12,0,10*ROW('Hygiene Data'!H116))="","",OFFSET('Hygiene Data'!$H$12,0,10*ROW('Hygiene Data'!H116)))</f>
        <v/>
      </c>
      <c r="EC122" s="367" t="str">
        <f ca="1">+IF(OFFSET('Hygiene Data'!$H$13,0,10*ROW('Hygiene Data'!H116))="","",OFFSET('Hygiene Data'!$H$13,0,10*ROW('Hygiene Data'!H116)))</f>
        <v/>
      </c>
      <c r="ED122" s="367" t="str">
        <f ca="1">+IF(OFFSET('Hygiene Data'!$I$11,0,10*ROW('Hygiene Data'!I116))="","",OFFSET('Hygiene Data'!$I$11,0,10*ROW('Hygiene Data'!I116)))</f>
        <v/>
      </c>
      <c r="EE122" s="367" t="str">
        <f ca="1">+IF(OFFSET('Hygiene Data'!$I$12,0,10*ROW('Hygiene Data'!I116))="","",OFFSET('Hygiene Data'!$I$12,0,10*ROW('Hygiene Data'!I116)))</f>
        <v/>
      </c>
      <c r="EF122" s="367" t="str">
        <f ca="1">+IF(OFFSET('Hygiene Data'!$I$13,0,10*ROW('Hygiene Data'!I116))="","",OFFSET('Hygiene Data'!$I$13,0,10*ROW('Hygiene Data'!I116)))</f>
        <v/>
      </c>
    </row>
    <row r="123" spans="1:136" x14ac:dyDescent="0.25">
      <c r="A123" s="476" t="str">
        <f ca="1">+IF(OFFSET('Water Data'!$B$2,0,10*ROW('Water Data'!E117))="","",OFFSET('Water Data'!$B$2,0,10*ROW('Water Data'!E117)))</f>
        <v/>
      </c>
      <c r="B123" s="476"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3" t="str">
        <f t="shared" ca="1" si="1"/>
        <v/>
      </c>
      <c r="D123" s="504"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4"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4"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4"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4"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4"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4"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4"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4"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4"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4"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4"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4"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4"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4"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4"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4"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4"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5"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5"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5"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5"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5"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5"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5"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5"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5"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5"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5"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5"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5"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5"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5"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5"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5"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5"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5"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5"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5"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5"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5"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5"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5"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5"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5"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5"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5"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5"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6"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2"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6"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6"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6"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6"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6"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6"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6"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6"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6"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6"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6"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6"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6"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6"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6"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6"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7" t="str">
        <f ca="1">+IF(OFFSET('Water Data'!$D$27,0,10*ROW('Water Data'!D117))="","",OFFSET('Water Data'!$D$27,0,10*ROW('Water Data'!D117)))</f>
        <v/>
      </c>
      <c r="BT123" s="367" t="str">
        <f ca="1">+IF(OFFSET('Water Data'!$D$28,0,10*ROW('Water Data'!D117))="","",OFFSET('Water Data'!$D$28,0,10*ROW('Water Data'!D117)))</f>
        <v/>
      </c>
      <c r="BU123" s="367" t="str">
        <f ca="1">+IF(OFFSET('Water Data'!$D$29,0,10*ROW('Water Data'!D117))="","",OFFSET('Water Data'!$D$29,0,10*ROW('Water Data'!D117)))</f>
        <v/>
      </c>
      <c r="BV123" s="367" t="str">
        <f ca="1">+IF(OFFSET('Water Data'!$E$27,0,10*ROW('Water Data'!E117))="","",OFFSET('Water Data'!$E$27,0,10*ROW('Water Data'!E117)))</f>
        <v/>
      </c>
      <c r="BW123" s="367" t="str">
        <f ca="1">+IF(OFFSET('Water Data'!$E$28,0,10*ROW('Water Data'!E117))="","",OFFSET('Water Data'!$E$28,0,10*ROW('Water Data'!E117)))</f>
        <v/>
      </c>
      <c r="BX123" s="367" t="str">
        <f ca="1">+IF(OFFSET('Water Data'!$E$29,0,10*ROW('Water Data'!E117))="","",OFFSET('Water Data'!$E$29,0,10*ROW('Water Data'!E117)))</f>
        <v/>
      </c>
      <c r="BY123" s="367" t="str">
        <f ca="1">+IF(OFFSET('Water Data'!$F$27,0,10*ROW('Water Data'!F117))="","",OFFSET('Water Data'!$F$27,0,10*ROW('Water Data'!F117)))</f>
        <v/>
      </c>
      <c r="BZ123" s="367" t="str">
        <f ca="1">+IF(OFFSET('Water Data'!$F$28,0,10*ROW('Water Data'!F117))="","",OFFSET('Water Data'!$F$28,0,10*ROW('Water Data'!F117)))</f>
        <v/>
      </c>
      <c r="CA123" s="367" t="str">
        <f ca="1">+IF(OFFSET('Water Data'!$F$29,0,10*ROW('Water Data'!F117))="","",OFFSET('Water Data'!$F$29,0,10*ROW('Water Data'!F117)))</f>
        <v/>
      </c>
      <c r="CB123" s="367" t="str">
        <f ca="1">+IF(OFFSET('Water Data'!$G$27,0,10*ROW('Water Data'!G117))="","",OFFSET('Water Data'!$G$27,0,10*ROW('Water Data'!G117)))</f>
        <v/>
      </c>
      <c r="CC123" s="367" t="str">
        <f ca="1">+IF(OFFSET('Water Data'!$G$28,0,10*ROW('Water Data'!G117))="","",OFFSET('Water Data'!$G$28,0,10*ROW('Water Data'!G117)))</f>
        <v/>
      </c>
      <c r="CD123" s="367" t="str">
        <f ca="1">+IF(OFFSET('Water Data'!$G$29,0,10*ROW('Water Data'!G117))="","",OFFSET('Water Data'!$G$29,0,10*ROW('Water Data'!G117)))</f>
        <v/>
      </c>
      <c r="CE123" s="367" t="str">
        <f ca="1">+IF(OFFSET('Water Data'!$H$27,0,10*ROW('Water Data'!H117))="","",OFFSET('Water Data'!$H$27,0,10*ROW('Water Data'!H117)))</f>
        <v/>
      </c>
      <c r="CF123" s="367" t="str">
        <f ca="1">+IF(OFFSET('Water Data'!$H$28,0,10*ROW('Water Data'!H117))="","",OFFSET('Water Data'!$H$28,0,10*ROW('Water Data'!H117)))</f>
        <v/>
      </c>
      <c r="CG123" s="367" t="str">
        <f ca="1">+IF(OFFSET('Water Data'!$H$29,0,10*ROW('Water Data'!H117))="","",OFFSET('Water Data'!$H$29,0,10*ROW('Water Data'!H117)))</f>
        <v/>
      </c>
      <c r="CH123" s="367" t="str">
        <f ca="1">+IF(OFFSET('Water Data'!$I$27,0,10*ROW('Water Data'!I117))="","",OFFSET('Water Data'!$I$27,0,10*ROW('Water Data'!I117)))</f>
        <v/>
      </c>
      <c r="CI123" s="367" t="str">
        <f ca="1">+IF(OFFSET('Water Data'!$I$28,0,10*ROW('Water Data'!I117))="","",OFFSET('Water Data'!$I$28,0,10*ROW('Water Data'!I117)))</f>
        <v/>
      </c>
      <c r="CJ123" s="367" t="str">
        <f ca="1">+IF(OFFSET('Water Data'!$I$29,0,10*ROW('Water Data'!I117))="","",OFFSET('Water Data'!$I$29,0,10*ROW('Water Data'!I117)))</f>
        <v/>
      </c>
      <c r="CK123" s="367" t="str">
        <f ca="1">+IF(OFFSET('Sanitation Data'!$D$28,0,10*ROW('Sanitation Data'!D117))="","",OFFSET('Sanitation Data'!$D$28,0,10*ROW('Sanitation Data'!D117)))</f>
        <v/>
      </c>
      <c r="CL123" s="367" t="str">
        <f ca="1">+IF(OFFSET('Sanitation Data'!$D$29,0,10*ROW('Sanitation Data'!D117))="","",OFFSET('Sanitation Data'!$D$29,0,10*ROW('Sanitation Data'!D117)))</f>
        <v/>
      </c>
      <c r="CM123" s="367" t="str">
        <f ca="1">+IF(OFFSET('Sanitation Data'!$D$30,0,10*ROW('Sanitation Data'!D117))="","",OFFSET('Sanitation Data'!$D$30,0,10*ROW('Sanitation Data'!D117)))</f>
        <v/>
      </c>
      <c r="CN123" s="367" t="str">
        <f ca="1">+IF(OFFSET('Sanitation Data'!$D$31,0,10*ROW('Sanitation Data'!D117))="","",OFFSET('Sanitation Data'!$D$31,0,10*ROW('Sanitation Data'!D117)))</f>
        <v/>
      </c>
      <c r="CO123" s="367" t="str">
        <f ca="1">+IF(OFFSET('Sanitation Data'!$D$32,0,10*ROW('Sanitation Data'!D117))="","",OFFSET('Sanitation Data'!$D$32,0,10*ROW('Sanitation Data'!D117)))</f>
        <v/>
      </c>
      <c r="CP123" s="367" t="str">
        <f ca="1">+IF(OFFSET('Sanitation Data'!$E$28,0,10*ROW('Sanitation Data'!E117))="","",OFFSET('Sanitation Data'!$E$28,0,10*ROW('Sanitation Data'!E117)))</f>
        <v/>
      </c>
      <c r="CQ123" s="367" t="str">
        <f ca="1">+IF(OFFSET('Sanitation Data'!$E$29,0,10*ROW('Sanitation Data'!E117))="","",OFFSET('Sanitation Data'!$E$29,0,10*ROW('Sanitation Data'!E117)))</f>
        <v/>
      </c>
      <c r="CR123" s="367" t="str">
        <f ca="1">+IF(OFFSET('Sanitation Data'!$E$30,0,10*ROW('Sanitation Data'!E117))="","",OFFSET('Sanitation Data'!$E$30,0,10*ROW('Sanitation Data'!E117)))</f>
        <v/>
      </c>
      <c r="CS123" s="367" t="str">
        <f ca="1">+IF(OFFSET('Sanitation Data'!$E$31,0,10*ROW('Sanitation Data'!E117))="","",OFFSET('Sanitation Data'!$E$31,0,10*ROW('Sanitation Data'!E117)))</f>
        <v/>
      </c>
      <c r="CT123" s="367" t="str">
        <f ca="1">+IF(OFFSET('Sanitation Data'!$E$32,0,10*ROW('Sanitation Data'!E117))="","",OFFSET('Sanitation Data'!$E$32,0,10*ROW('Sanitation Data'!E117)))</f>
        <v/>
      </c>
      <c r="CU123" s="367" t="str">
        <f ca="1">+IF(OFFSET('Sanitation Data'!$F$28,0,10*ROW('Sanitation Data'!F117))="","",OFFSET('Sanitation Data'!$F$28,0,10*ROW('Sanitation Data'!F117)))</f>
        <v/>
      </c>
      <c r="CV123" s="367" t="str">
        <f ca="1">+IF(OFFSET('Sanitation Data'!$F$29,0,10*ROW('Sanitation Data'!F117))="","",OFFSET('Sanitation Data'!$F$29,0,10*ROW('Sanitation Data'!F117)))</f>
        <v/>
      </c>
      <c r="CW123" s="367" t="str">
        <f ca="1">+IF(OFFSET('Sanitation Data'!$F$30,0,10*ROW('Sanitation Data'!F117))="","",OFFSET('Sanitation Data'!$F$30,0,10*ROW('Sanitation Data'!F117)))</f>
        <v/>
      </c>
      <c r="CX123" s="367" t="str">
        <f ca="1">+IF(OFFSET('Sanitation Data'!$F$31,0,10*ROW('Sanitation Data'!F117))="","",OFFSET('Sanitation Data'!$F$31,0,10*ROW('Sanitation Data'!F117)))</f>
        <v/>
      </c>
      <c r="CY123" s="367" t="str">
        <f ca="1">+IF(OFFSET('Sanitation Data'!$F$32,0,10*ROW('Sanitation Data'!F117))="","",OFFSET('Sanitation Data'!$F$32,0,10*ROW('Sanitation Data'!F117)))</f>
        <v/>
      </c>
      <c r="CZ123" s="367" t="str">
        <f ca="1">+IF(OFFSET('Sanitation Data'!$G$28,0,10*ROW('Sanitation Data'!G117))="","",OFFSET('Sanitation Data'!$G$28,0,10*ROW('Sanitation Data'!G117)))</f>
        <v/>
      </c>
      <c r="DA123" s="367" t="str">
        <f ca="1">+IF(OFFSET('Sanitation Data'!$G$29,0,10*ROW('Sanitation Data'!G117))="","",OFFSET('Sanitation Data'!$G$29,0,10*ROW('Sanitation Data'!G117)))</f>
        <v/>
      </c>
      <c r="DB123" s="367" t="str">
        <f ca="1">+IF(OFFSET('Sanitation Data'!$G$30,0,10*ROW('Sanitation Data'!G117))="","",OFFSET('Sanitation Data'!$G$30,0,10*ROW('Sanitation Data'!G117)))</f>
        <v/>
      </c>
      <c r="DC123" s="367" t="str">
        <f ca="1">+IF(OFFSET('Sanitation Data'!$G$31,0,10*ROW('Sanitation Data'!G117))="","",OFFSET('Sanitation Data'!$G$31,0,10*ROW('Sanitation Data'!G117)))</f>
        <v/>
      </c>
      <c r="DD123" s="367" t="str">
        <f ca="1">+IF(OFFSET('Sanitation Data'!$G$32,0,10*ROW('Sanitation Data'!G117))="","",OFFSET('Sanitation Data'!$G$32,0,10*ROW('Sanitation Data'!G117)))</f>
        <v/>
      </c>
      <c r="DE123" s="367" t="str">
        <f ca="1">+IF(OFFSET('Sanitation Data'!$H$28,0,10*ROW('Sanitation Data'!H117))="","",OFFSET('Sanitation Data'!$H$28,0,10*ROW('Sanitation Data'!H117)))</f>
        <v/>
      </c>
      <c r="DF123" s="367" t="str">
        <f ca="1">+IF(OFFSET('Sanitation Data'!$H$29,0,10*ROW('Sanitation Data'!H117))="","",OFFSET('Sanitation Data'!$H$29,0,10*ROW('Sanitation Data'!H117)))</f>
        <v/>
      </c>
      <c r="DG123" s="367" t="str">
        <f ca="1">+IF(OFFSET('Sanitation Data'!$H$30,0,10*ROW('Sanitation Data'!H117))="","",OFFSET('Sanitation Data'!$H$30,0,10*ROW('Sanitation Data'!H117)))</f>
        <v/>
      </c>
      <c r="DH123" s="367" t="str">
        <f ca="1">+IF(OFFSET('Sanitation Data'!$H$31,0,10*ROW('Sanitation Data'!H117))="","",OFFSET('Sanitation Data'!$H$31,0,10*ROW('Sanitation Data'!H117)))</f>
        <v/>
      </c>
      <c r="DI123" s="367" t="str">
        <f ca="1">+IF(OFFSET('Sanitation Data'!$H$32,0,10*ROW('Sanitation Data'!H117))="","",OFFSET('Sanitation Data'!$H$32,0,10*ROW('Sanitation Data'!H117)))</f>
        <v/>
      </c>
      <c r="DJ123" s="367" t="str">
        <f ca="1">+IF(OFFSET('Sanitation Data'!$I$28,0,10*ROW('Sanitation Data'!I117))="","",OFFSET('Sanitation Data'!$I$28,0,10*ROW('Sanitation Data'!I117)))</f>
        <v/>
      </c>
      <c r="DK123" s="367" t="str">
        <f ca="1">+IF(OFFSET('Sanitation Data'!$I$29,0,10*ROW('Sanitation Data'!I117))="","",OFFSET('Sanitation Data'!$I$29,0,10*ROW('Sanitation Data'!I117)))</f>
        <v/>
      </c>
      <c r="DL123" s="367" t="str">
        <f ca="1">+IF(OFFSET('Sanitation Data'!$I$30,0,10*ROW('Sanitation Data'!I117))="","",OFFSET('Sanitation Data'!$I$30,0,10*ROW('Sanitation Data'!I117)))</f>
        <v/>
      </c>
      <c r="DM123" s="367" t="str">
        <f ca="1">+IF(OFFSET('Sanitation Data'!$I$31,0,10*ROW('Sanitation Data'!I117))="","",OFFSET('Sanitation Data'!$I$31,0,10*ROW('Sanitation Data'!I117)))</f>
        <v/>
      </c>
      <c r="DN123" s="367" t="str">
        <f ca="1">+IF(OFFSET('Sanitation Data'!$I$32,0,10*ROW('Sanitation Data'!I117))="","",OFFSET('Sanitation Data'!$I$32,0,10*ROW('Sanitation Data'!I117)))</f>
        <v/>
      </c>
      <c r="DO123" s="367" t="str">
        <f ca="1">+IF(OFFSET('Hygiene Data'!$D$11,0,10*ROW('Hygiene Data'!D117))="","",OFFSET('Hygiene Data'!$D$11,0,10*ROW('Hygiene Data'!D117)))</f>
        <v/>
      </c>
      <c r="DP123" s="367" t="str">
        <f ca="1">+IF(OFFSET('Hygiene Data'!$D$12,0,10*ROW('Hygiene Data'!D117))="","",OFFSET('Hygiene Data'!$D$12,0,10*ROW('Hygiene Data'!D117)))</f>
        <v/>
      </c>
      <c r="DQ123" s="367" t="str">
        <f ca="1">+IF(OFFSET('Hygiene Data'!$D$13,0,10*ROW('Hygiene Data'!D117))="","",OFFSET('Hygiene Data'!$D$13,0,10*ROW('Hygiene Data'!D117)))</f>
        <v/>
      </c>
      <c r="DR123" s="367" t="str">
        <f ca="1">+IF(OFFSET('Hygiene Data'!$E$11,0,10*ROW('Hygiene Data'!E117))="","",OFFSET('Hygiene Data'!$E$11,0,10*ROW('Hygiene Data'!E117)))</f>
        <v/>
      </c>
      <c r="DS123" s="367" t="str">
        <f ca="1">+IF(OFFSET('Hygiene Data'!$E$12,0,10*ROW('Hygiene Data'!E117))="","",OFFSET('Hygiene Data'!$E$12,0,10*ROW('Hygiene Data'!E117)))</f>
        <v/>
      </c>
      <c r="DT123" s="367" t="str">
        <f ca="1">+IF(OFFSET('Hygiene Data'!$E$13,0,10*ROW('Hygiene Data'!E117))="","",OFFSET('Hygiene Data'!$E$13,0,10*ROW('Hygiene Data'!E117)))</f>
        <v/>
      </c>
      <c r="DU123" s="367" t="str">
        <f ca="1">+IF(OFFSET('Hygiene Data'!$F$11,0,10*ROW('Hygiene Data'!F117))="","",OFFSET('Hygiene Data'!$F$11,0,10*ROW('Hygiene Data'!F117)))</f>
        <v/>
      </c>
      <c r="DV123" s="367" t="str">
        <f ca="1">+IF(OFFSET('Hygiene Data'!$F$12,0,10*ROW('Hygiene Data'!F117))="","",OFFSET('Hygiene Data'!$F$12,0,10*ROW('Hygiene Data'!F117)))</f>
        <v/>
      </c>
      <c r="DW123" s="367" t="str">
        <f ca="1">+IF(OFFSET('Hygiene Data'!$F$13,0,10*ROW('Hygiene Data'!F117))="","",OFFSET('Hygiene Data'!$F$13,0,10*ROW('Hygiene Data'!F117)))</f>
        <v/>
      </c>
      <c r="DX123" s="367" t="str">
        <f ca="1">+IF(OFFSET('Hygiene Data'!$G$11,0,10*ROW('Hygiene Data'!G117))="","",OFFSET('Hygiene Data'!$G$11,0,10*ROW('Hygiene Data'!G117)))</f>
        <v/>
      </c>
      <c r="DY123" s="367" t="str">
        <f ca="1">+IF(OFFSET('Hygiene Data'!$G$12,0,10*ROW('Hygiene Data'!G117))="","",OFFSET('Hygiene Data'!$G$12,0,10*ROW('Hygiene Data'!G117)))</f>
        <v/>
      </c>
      <c r="DZ123" s="367" t="str">
        <f ca="1">+IF(OFFSET('Hygiene Data'!$G$13,0,10*ROW('Hygiene Data'!G117))="","",OFFSET('Hygiene Data'!$G$13,0,10*ROW('Hygiene Data'!G117)))</f>
        <v/>
      </c>
      <c r="EA123" s="367" t="str">
        <f ca="1">+IF(OFFSET('Hygiene Data'!$H$11,0,10*ROW('Hygiene Data'!H117))="","",OFFSET('Hygiene Data'!$H$11,0,10*ROW('Hygiene Data'!H117)))</f>
        <v/>
      </c>
      <c r="EB123" s="367" t="str">
        <f ca="1">+IF(OFFSET('Hygiene Data'!$H$12,0,10*ROW('Hygiene Data'!H117))="","",OFFSET('Hygiene Data'!$H$12,0,10*ROW('Hygiene Data'!H117)))</f>
        <v/>
      </c>
      <c r="EC123" s="367" t="str">
        <f ca="1">+IF(OFFSET('Hygiene Data'!$H$13,0,10*ROW('Hygiene Data'!H117))="","",OFFSET('Hygiene Data'!$H$13,0,10*ROW('Hygiene Data'!H117)))</f>
        <v/>
      </c>
      <c r="ED123" s="367" t="str">
        <f ca="1">+IF(OFFSET('Hygiene Data'!$I$11,0,10*ROW('Hygiene Data'!I117))="","",OFFSET('Hygiene Data'!$I$11,0,10*ROW('Hygiene Data'!I117)))</f>
        <v/>
      </c>
      <c r="EE123" s="367" t="str">
        <f ca="1">+IF(OFFSET('Hygiene Data'!$I$12,0,10*ROW('Hygiene Data'!I117))="","",OFFSET('Hygiene Data'!$I$12,0,10*ROW('Hygiene Data'!I117)))</f>
        <v/>
      </c>
      <c r="EF123" s="367" t="str">
        <f ca="1">+IF(OFFSET('Hygiene Data'!$I$13,0,10*ROW('Hygiene Data'!I117))="","",OFFSET('Hygiene Data'!$I$13,0,10*ROW('Hygiene Data'!I117)))</f>
        <v/>
      </c>
    </row>
    <row r="124" spans="1:136" x14ac:dyDescent="0.25">
      <c r="A124" s="476" t="str">
        <f ca="1">+IF(OFFSET('Water Data'!$B$2,0,10*ROW('Water Data'!E118))="","",OFFSET('Water Data'!$B$2,0,10*ROW('Water Data'!E118)))</f>
        <v/>
      </c>
      <c r="B124" s="476"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3" t="str">
        <f t="shared" ca="1" si="1"/>
        <v/>
      </c>
      <c r="D124" s="504"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4"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4"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4"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4"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4"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4"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4"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4"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4"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4"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4"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4"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4"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4"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4"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4"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4"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5"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5"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5"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5"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5"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5"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5"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5"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5"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5"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5"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5"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5"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5"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5"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5"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5"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5"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5"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5"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5"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5"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5"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5"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5"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5"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5"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5"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5"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5"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6"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2"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6"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6"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6"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6"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6"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6"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6"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6"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6"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6"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6"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6"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6"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6"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6"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6"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7" t="str">
        <f ca="1">+IF(OFFSET('Water Data'!$D$27,0,10*ROW('Water Data'!D118))="","",OFFSET('Water Data'!$D$27,0,10*ROW('Water Data'!D118)))</f>
        <v/>
      </c>
      <c r="BT124" s="367" t="str">
        <f ca="1">+IF(OFFSET('Water Data'!$D$28,0,10*ROW('Water Data'!D118))="","",OFFSET('Water Data'!$D$28,0,10*ROW('Water Data'!D118)))</f>
        <v/>
      </c>
      <c r="BU124" s="367" t="str">
        <f ca="1">+IF(OFFSET('Water Data'!$D$29,0,10*ROW('Water Data'!D118))="","",OFFSET('Water Data'!$D$29,0,10*ROW('Water Data'!D118)))</f>
        <v/>
      </c>
      <c r="BV124" s="367" t="str">
        <f ca="1">+IF(OFFSET('Water Data'!$E$27,0,10*ROW('Water Data'!E118))="","",OFFSET('Water Data'!$E$27,0,10*ROW('Water Data'!E118)))</f>
        <v/>
      </c>
      <c r="BW124" s="367" t="str">
        <f ca="1">+IF(OFFSET('Water Data'!$E$28,0,10*ROW('Water Data'!E118))="","",OFFSET('Water Data'!$E$28,0,10*ROW('Water Data'!E118)))</f>
        <v/>
      </c>
      <c r="BX124" s="367" t="str">
        <f ca="1">+IF(OFFSET('Water Data'!$E$29,0,10*ROW('Water Data'!E118))="","",OFFSET('Water Data'!$E$29,0,10*ROW('Water Data'!E118)))</f>
        <v/>
      </c>
      <c r="BY124" s="367" t="str">
        <f ca="1">+IF(OFFSET('Water Data'!$F$27,0,10*ROW('Water Data'!F118))="","",OFFSET('Water Data'!$F$27,0,10*ROW('Water Data'!F118)))</f>
        <v/>
      </c>
      <c r="BZ124" s="367" t="str">
        <f ca="1">+IF(OFFSET('Water Data'!$F$28,0,10*ROW('Water Data'!F118))="","",OFFSET('Water Data'!$F$28,0,10*ROW('Water Data'!F118)))</f>
        <v/>
      </c>
      <c r="CA124" s="367" t="str">
        <f ca="1">+IF(OFFSET('Water Data'!$F$29,0,10*ROW('Water Data'!F118))="","",OFFSET('Water Data'!$F$29,0,10*ROW('Water Data'!F118)))</f>
        <v/>
      </c>
      <c r="CB124" s="367" t="str">
        <f ca="1">+IF(OFFSET('Water Data'!$G$27,0,10*ROW('Water Data'!G118))="","",OFFSET('Water Data'!$G$27,0,10*ROW('Water Data'!G118)))</f>
        <v/>
      </c>
      <c r="CC124" s="367" t="str">
        <f ca="1">+IF(OFFSET('Water Data'!$G$28,0,10*ROW('Water Data'!G118))="","",OFFSET('Water Data'!$G$28,0,10*ROW('Water Data'!G118)))</f>
        <v/>
      </c>
      <c r="CD124" s="367" t="str">
        <f ca="1">+IF(OFFSET('Water Data'!$G$29,0,10*ROW('Water Data'!G118))="","",OFFSET('Water Data'!$G$29,0,10*ROW('Water Data'!G118)))</f>
        <v/>
      </c>
      <c r="CE124" s="367" t="str">
        <f ca="1">+IF(OFFSET('Water Data'!$H$27,0,10*ROW('Water Data'!H118))="","",OFFSET('Water Data'!$H$27,0,10*ROW('Water Data'!H118)))</f>
        <v/>
      </c>
      <c r="CF124" s="367" t="str">
        <f ca="1">+IF(OFFSET('Water Data'!$H$28,0,10*ROW('Water Data'!H118))="","",OFFSET('Water Data'!$H$28,0,10*ROW('Water Data'!H118)))</f>
        <v/>
      </c>
      <c r="CG124" s="367" t="str">
        <f ca="1">+IF(OFFSET('Water Data'!$H$29,0,10*ROW('Water Data'!H118))="","",OFFSET('Water Data'!$H$29,0,10*ROW('Water Data'!H118)))</f>
        <v/>
      </c>
      <c r="CH124" s="367" t="str">
        <f ca="1">+IF(OFFSET('Water Data'!$I$27,0,10*ROW('Water Data'!I118))="","",OFFSET('Water Data'!$I$27,0,10*ROW('Water Data'!I118)))</f>
        <v/>
      </c>
      <c r="CI124" s="367" t="str">
        <f ca="1">+IF(OFFSET('Water Data'!$I$28,0,10*ROW('Water Data'!I118))="","",OFFSET('Water Data'!$I$28,0,10*ROW('Water Data'!I118)))</f>
        <v/>
      </c>
      <c r="CJ124" s="367" t="str">
        <f ca="1">+IF(OFFSET('Water Data'!$I$29,0,10*ROW('Water Data'!I118))="","",OFFSET('Water Data'!$I$29,0,10*ROW('Water Data'!I118)))</f>
        <v/>
      </c>
      <c r="CK124" s="367" t="str">
        <f ca="1">+IF(OFFSET('Sanitation Data'!$D$28,0,10*ROW('Sanitation Data'!D118))="","",OFFSET('Sanitation Data'!$D$28,0,10*ROW('Sanitation Data'!D118)))</f>
        <v/>
      </c>
      <c r="CL124" s="367" t="str">
        <f ca="1">+IF(OFFSET('Sanitation Data'!$D$29,0,10*ROW('Sanitation Data'!D118))="","",OFFSET('Sanitation Data'!$D$29,0,10*ROW('Sanitation Data'!D118)))</f>
        <v/>
      </c>
      <c r="CM124" s="367" t="str">
        <f ca="1">+IF(OFFSET('Sanitation Data'!$D$30,0,10*ROW('Sanitation Data'!D118))="","",OFFSET('Sanitation Data'!$D$30,0,10*ROW('Sanitation Data'!D118)))</f>
        <v/>
      </c>
      <c r="CN124" s="367" t="str">
        <f ca="1">+IF(OFFSET('Sanitation Data'!$D$31,0,10*ROW('Sanitation Data'!D118))="","",OFFSET('Sanitation Data'!$D$31,0,10*ROW('Sanitation Data'!D118)))</f>
        <v/>
      </c>
      <c r="CO124" s="367" t="str">
        <f ca="1">+IF(OFFSET('Sanitation Data'!$D$32,0,10*ROW('Sanitation Data'!D118))="","",OFFSET('Sanitation Data'!$D$32,0,10*ROW('Sanitation Data'!D118)))</f>
        <v/>
      </c>
      <c r="CP124" s="367" t="str">
        <f ca="1">+IF(OFFSET('Sanitation Data'!$E$28,0,10*ROW('Sanitation Data'!E118))="","",OFFSET('Sanitation Data'!$E$28,0,10*ROW('Sanitation Data'!E118)))</f>
        <v/>
      </c>
      <c r="CQ124" s="367" t="str">
        <f ca="1">+IF(OFFSET('Sanitation Data'!$E$29,0,10*ROW('Sanitation Data'!E118))="","",OFFSET('Sanitation Data'!$E$29,0,10*ROW('Sanitation Data'!E118)))</f>
        <v/>
      </c>
      <c r="CR124" s="367" t="str">
        <f ca="1">+IF(OFFSET('Sanitation Data'!$E$30,0,10*ROW('Sanitation Data'!E118))="","",OFFSET('Sanitation Data'!$E$30,0,10*ROW('Sanitation Data'!E118)))</f>
        <v/>
      </c>
      <c r="CS124" s="367" t="str">
        <f ca="1">+IF(OFFSET('Sanitation Data'!$E$31,0,10*ROW('Sanitation Data'!E118))="","",OFFSET('Sanitation Data'!$E$31,0,10*ROW('Sanitation Data'!E118)))</f>
        <v/>
      </c>
      <c r="CT124" s="367" t="str">
        <f ca="1">+IF(OFFSET('Sanitation Data'!$E$32,0,10*ROW('Sanitation Data'!E118))="","",OFFSET('Sanitation Data'!$E$32,0,10*ROW('Sanitation Data'!E118)))</f>
        <v/>
      </c>
      <c r="CU124" s="367" t="str">
        <f ca="1">+IF(OFFSET('Sanitation Data'!$F$28,0,10*ROW('Sanitation Data'!F118))="","",OFFSET('Sanitation Data'!$F$28,0,10*ROW('Sanitation Data'!F118)))</f>
        <v/>
      </c>
      <c r="CV124" s="367" t="str">
        <f ca="1">+IF(OFFSET('Sanitation Data'!$F$29,0,10*ROW('Sanitation Data'!F118))="","",OFFSET('Sanitation Data'!$F$29,0,10*ROW('Sanitation Data'!F118)))</f>
        <v/>
      </c>
      <c r="CW124" s="367" t="str">
        <f ca="1">+IF(OFFSET('Sanitation Data'!$F$30,0,10*ROW('Sanitation Data'!F118))="","",OFFSET('Sanitation Data'!$F$30,0,10*ROW('Sanitation Data'!F118)))</f>
        <v/>
      </c>
      <c r="CX124" s="367" t="str">
        <f ca="1">+IF(OFFSET('Sanitation Data'!$F$31,0,10*ROW('Sanitation Data'!F118))="","",OFFSET('Sanitation Data'!$F$31,0,10*ROW('Sanitation Data'!F118)))</f>
        <v/>
      </c>
      <c r="CY124" s="367" t="str">
        <f ca="1">+IF(OFFSET('Sanitation Data'!$F$32,0,10*ROW('Sanitation Data'!F118))="","",OFFSET('Sanitation Data'!$F$32,0,10*ROW('Sanitation Data'!F118)))</f>
        <v/>
      </c>
      <c r="CZ124" s="367" t="str">
        <f ca="1">+IF(OFFSET('Sanitation Data'!$G$28,0,10*ROW('Sanitation Data'!G118))="","",OFFSET('Sanitation Data'!$G$28,0,10*ROW('Sanitation Data'!G118)))</f>
        <v/>
      </c>
      <c r="DA124" s="367" t="str">
        <f ca="1">+IF(OFFSET('Sanitation Data'!$G$29,0,10*ROW('Sanitation Data'!G118))="","",OFFSET('Sanitation Data'!$G$29,0,10*ROW('Sanitation Data'!G118)))</f>
        <v/>
      </c>
      <c r="DB124" s="367" t="str">
        <f ca="1">+IF(OFFSET('Sanitation Data'!$G$30,0,10*ROW('Sanitation Data'!G118))="","",OFFSET('Sanitation Data'!$G$30,0,10*ROW('Sanitation Data'!G118)))</f>
        <v/>
      </c>
      <c r="DC124" s="367" t="str">
        <f ca="1">+IF(OFFSET('Sanitation Data'!$G$31,0,10*ROW('Sanitation Data'!G118))="","",OFFSET('Sanitation Data'!$G$31,0,10*ROW('Sanitation Data'!G118)))</f>
        <v/>
      </c>
      <c r="DD124" s="367" t="str">
        <f ca="1">+IF(OFFSET('Sanitation Data'!$G$32,0,10*ROW('Sanitation Data'!G118))="","",OFFSET('Sanitation Data'!$G$32,0,10*ROW('Sanitation Data'!G118)))</f>
        <v/>
      </c>
      <c r="DE124" s="367" t="str">
        <f ca="1">+IF(OFFSET('Sanitation Data'!$H$28,0,10*ROW('Sanitation Data'!H118))="","",OFFSET('Sanitation Data'!$H$28,0,10*ROW('Sanitation Data'!H118)))</f>
        <v/>
      </c>
      <c r="DF124" s="367" t="str">
        <f ca="1">+IF(OFFSET('Sanitation Data'!$H$29,0,10*ROW('Sanitation Data'!H118))="","",OFFSET('Sanitation Data'!$H$29,0,10*ROW('Sanitation Data'!H118)))</f>
        <v/>
      </c>
      <c r="DG124" s="367" t="str">
        <f ca="1">+IF(OFFSET('Sanitation Data'!$H$30,0,10*ROW('Sanitation Data'!H118))="","",OFFSET('Sanitation Data'!$H$30,0,10*ROW('Sanitation Data'!H118)))</f>
        <v/>
      </c>
      <c r="DH124" s="367" t="str">
        <f ca="1">+IF(OFFSET('Sanitation Data'!$H$31,0,10*ROW('Sanitation Data'!H118))="","",OFFSET('Sanitation Data'!$H$31,0,10*ROW('Sanitation Data'!H118)))</f>
        <v/>
      </c>
      <c r="DI124" s="367" t="str">
        <f ca="1">+IF(OFFSET('Sanitation Data'!$H$32,0,10*ROW('Sanitation Data'!H118))="","",OFFSET('Sanitation Data'!$H$32,0,10*ROW('Sanitation Data'!H118)))</f>
        <v/>
      </c>
      <c r="DJ124" s="367" t="str">
        <f ca="1">+IF(OFFSET('Sanitation Data'!$I$28,0,10*ROW('Sanitation Data'!I118))="","",OFFSET('Sanitation Data'!$I$28,0,10*ROW('Sanitation Data'!I118)))</f>
        <v/>
      </c>
      <c r="DK124" s="367" t="str">
        <f ca="1">+IF(OFFSET('Sanitation Data'!$I$29,0,10*ROW('Sanitation Data'!I118))="","",OFFSET('Sanitation Data'!$I$29,0,10*ROW('Sanitation Data'!I118)))</f>
        <v/>
      </c>
      <c r="DL124" s="367" t="str">
        <f ca="1">+IF(OFFSET('Sanitation Data'!$I$30,0,10*ROW('Sanitation Data'!I118))="","",OFFSET('Sanitation Data'!$I$30,0,10*ROW('Sanitation Data'!I118)))</f>
        <v/>
      </c>
      <c r="DM124" s="367" t="str">
        <f ca="1">+IF(OFFSET('Sanitation Data'!$I$31,0,10*ROW('Sanitation Data'!I118))="","",OFFSET('Sanitation Data'!$I$31,0,10*ROW('Sanitation Data'!I118)))</f>
        <v/>
      </c>
      <c r="DN124" s="367" t="str">
        <f ca="1">+IF(OFFSET('Sanitation Data'!$I$32,0,10*ROW('Sanitation Data'!I118))="","",OFFSET('Sanitation Data'!$I$32,0,10*ROW('Sanitation Data'!I118)))</f>
        <v/>
      </c>
      <c r="DO124" s="367" t="str">
        <f ca="1">+IF(OFFSET('Hygiene Data'!$D$11,0,10*ROW('Hygiene Data'!D118))="","",OFFSET('Hygiene Data'!$D$11,0,10*ROW('Hygiene Data'!D118)))</f>
        <v/>
      </c>
      <c r="DP124" s="367" t="str">
        <f ca="1">+IF(OFFSET('Hygiene Data'!$D$12,0,10*ROW('Hygiene Data'!D118))="","",OFFSET('Hygiene Data'!$D$12,0,10*ROW('Hygiene Data'!D118)))</f>
        <v/>
      </c>
      <c r="DQ124" s="367" t="str">
        <f ca="1">+IF(OFFSET('Hygiene Data'!$D$13,0,10*ROW('Hygiene Data'!D118))="","",OFFSET('Hygiene Data'!$D$13,0,10*ROW('Hygiene Data'!D118)))</f>
        <v/>
      </c>
      <c r="DR124" s="367" t="str">
        <f ca="1">+IF(OFFSET('Hygiene Data'!$E$11,0,10*ROW('Hygiene Data'!E118))="","",OFFSET('Hygiene Data'!$E$11,0,10*ROW('Hygiene Data'!E118)))</f>
        <v/>
      </c>
      <c r="DS124" s="367" t="str">
        <f ca="1">+IF(OFFSET('Hygiene Data'!$E$12,0,10*ROW('Hygiene Data'!E118))="","",OFFSET('Hygiene Data'!$E$12,0,10*ROW('Hygiene Data'!E118)))</f>
        <v/>
      </c>
      <c r="DT124" s="367" t="str">
        <f ca="1">+IF(OFFSET('Hygiene Data'!$E$13,0,10*ROW('Hygiene Data'!E118))="","",OFFSET('Hygiene Data'!$E$13,0,10*ROW('Hygiene Data'!E118)))</f>
        <v/>
      </c>
      <c r="DU124" s="367" t="str">
        <f ca="1">+IF(OFFSET('Hygiene Data'!$F$11,0,10*ROW('Hygiene Data'!F118))="","",OFFSET('Hygiene Data'!$F$11,0,10*ROW('Hygiene Data'!F118)))</f>
        <v/>
      </c>
      <c r="DV124" s="367" t="str">
        <f ca="1">+IF(OFFSET('Hygiene Data'!$F$12,0,10*ROW('Hygiene Data'!F118))="","",OFFSET('Hygiene Data'!$F$12,0,10*ROW('Hygiene Data'!F118)))</f>
        <v/>
      </c>
      <c r="DW124" s="367" t="str">
        <f ca="1">+IF(OFFSET('Hygiene Data'!$F$13,0,10*ROW('Hygiene Data'!F118))="","",OFFSET('Hygiene Data'!$F$13,0,10*ROW('Hygiene Data'!F118)))</f>
        <v/>
      </c>
      <c r="DX124" s="367" t="str">
        <f ca="1">+IF(OFFSET('Hygiene Data'!$G$11,0,10*ROW('Hygiene Data'!G118))="","",OFFSET('Hygiene Data'!$G$11,0,10*ROW('Hygiene Data'!G118)))</f>
        <v/>
      </c>
      <c r="DY124" s="367" t="str">
        <f ca="1">+IF(OFFSET('Hygiene Data'!$G$12,0,10*ROW('Hygiene Data'!G118))="","",OFFSET('Hygiene Data'!$G$12,0,10*ROW('Hygiene Data'!G118)))</f>
        <v/>
      </c>
      <c r="DZ124" s="367" t="str">
        <f ca="1">+IF(OFFSET('Hygiene Data'!$G$13,0,10*ROW('Hygiene Data'!G118))="","",OFFSET('Hygiene Data'!$G$13,0,10*ROW('Hygiene Data'!G118)))</f>
        <v/>
      </c>
      <c r="EA124" s="367" t="str">
        <f ca="1">+IF(OFFSET('Hygiene Data'!$H$11,0,10*ROW('Hygiene Data'!H118))="","",OFFSET('Hygiene Data'!$H$11,0,10*ROW('Hygiene Data'!H118)))</f>
        <v/>
      </c>
      <c r="EB124" s="367" t="str">
        <f ca="1">+IF(OFFSET('Hygiene Data'!$H$12,0,10*ROW('Hygiene Data'!H118))="","",OFFSET('Hygiene Data'!$H$12,0,10*ROW('Hygiene Data'!H118)))</f>
        <v/>
      </c>
      <c r="EC124" s="367" t="str">
        <f ca="1">+IF(OFFSET('Hygiene Data'!$H$13,0,10*ROW('Hygiene Data'!H118))="","",OFFSET('Hygiene Data'!$H$13,0,10*ROW('Hygiene Data'!H118)))</f>
        <v/>
      </c>
      <c r="ED124" s="367" t="str">
        <f ca="1">+IF(OFFSET('Hygiene Data'!$I$11,0,10*ROW('Hygiene Data'!I118))="","",OFFSET('Hygiene Data'!$I$11,0,10*ROW('Hygiene Data'!I118)))</f>
        <v/>
      </c>
      <c r="EE124" s="367" t="str">
        <f ca="1">+IF(OFFSET('Hygiene Data'!$I$12,0,10*ROW('Hygiene Data'!I118))="","",OFFSET('Hygiene Data'!$I$12,0,10*ROW('Hygiene Data'!I118)))</f>
        <v/>
      </c>
      <c r="EF124" s="367" t="str">
        <f ca="1">+IF(OFFSET('Hygiene Data'!$I$13,0,10*ROW('Hygiene Data'!I118))="","",OFFSET('Hygiene Data'!$I$13,0,10*ROW('Hygiene Data'!I118)))</f>
        <v/>
      </c>
    </row>
    <row r="125" spans="1:136" x14ac:dyDescent="0.25">
      <c r="A125" s="476" t="str">
        <f ca="1">+IF(OFFSET('Water Data'!$B$2,0,10*ROW('Water Data'!E119))="","",OFFSET('Water Data'!$B$2,0,10*ROW('Water Data'!E119)))</f>
        <v/>
      </c>
      <c r="B125" s="476"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3" t="str">
        <f t="shared" ca="1" si="1"/>
        <v/>
      </c>
      <c r="D125" s="504"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4"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4"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4"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4"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4"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4"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4"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4"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4"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4"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4"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4"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4"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4"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4"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4"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4"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5"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5"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5"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5"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5"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5"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5"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5"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5"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5"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5"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5"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5"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5"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5"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5"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5"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5"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5"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5"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5"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5"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5"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5"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5"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5"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5"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5"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5"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5"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6"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2"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6"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6"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6"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6"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6"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6"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6"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6"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6"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6"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6"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6"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6"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6"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6"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6"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7" t="str">
        <f ca="1">+IF(OFFSET('Water Data'!$D$27,0,10*ROW('Water Data'!D119))="","",OFFSET('Water Data'!$D$27,0,10*ROW('Water Data'!D119)))</f>
        <v/>
      </c>
      <c r="BT125" s="367" t="str">
        <f ca="1">+IF(OFFSET('Water Data'!$D$28,0,10*ROW('Water Data'!D119))="","",OFFSET('Water Data'!$D$28,0,10*ROW('Water Data'!D119)))</f>
        <v/>
      </c>
      <c r="BU125" s="367" t="str">
        <f ca="1">+IF(OFFSET('Water Data'!$D$29,0,10*ROW('Water Data'!D119))="","",OFFSET('Water Data'!$D$29,0,10*ROW('Water Data'!D119)))</f>
        <v/>
      </c>
      <c r="BV125" s="367" t="str">
        <f ca="1">+IF(OFFSET('Water Data'!$E$27,0,10*ROW('Water Data'!E119))="","",OFFSET('Water Data'!$E$27,0,10*ROW('Water Data'!E119)))</f>
        <v/>
      </c>
      <c r="BW125" s="367" t="str">
        <f ca="1">+IF(OFFSET('Water Data'!$E$28,0,10*ROW('Water Data'!E119))="","",OFFSET('Water Data'!$E$28,0,10*ROW('Water Data'!E119)))</f>
        <v/>
      </c>
      <c r="BX125" s="367" t="str">
        <f ca="1">+IF(OFFSET('Water Data'!$E$29,0,10*ROW('Water Data'!E119))="","",OFFSET('Water Data'!$E$29,0,10*ROW('Water Data'!E119)))</f>
        <v/>
      </c>
      <c r="BY125" s="367" t="str">
        <f ca="1">+IF(OFFSET('Water Data'!$F$27,0,10*ROW('Water Data'!F119))="","",OFFSET('Water Data'!$F$27,0,10*ROW('Water Data'!F119)))</f>
        <v/>
      </c>
      <c r="BZ125" s="367" t="str">
        <f ca="1">+IF(OFFSET('Water Data'!$F$28,0,10*ROW('Water Data'!F119))="","",OFFSET('Water Data'!$F$28,0,10*ROW('Water Data'!F119)))</f>
        <v/>
      </c>
      <c r="CA125" s="367" t="str">
        <f ca="1">+IF(OFFSET('Water Data'!$F$29,0,10*ROW('Water Data'!F119))="","",OFFSET('Water Data'!$F$29,0,10*ROW('Water Data'!F119)))</f>
        <v/>
      </c>
      <c r="CB125" s="367" t="str">
        <f ca="1">+IF(OFFSET('Water Data'!$G$27,0,10*ROW('Water Data'!G119))="","",OFFSET('Water Data'!$G$27,0,10*ROW('Water Data'!G119)))</f>
        <v/>
      </c>
      <c r="CC125" s="367" t="str">
        <f ca="1">+IF(OFFSET('Water Data'!$G$28,0,10*ROW('Water Data'!G119))="","",OFFSET('Water Data'!$G$28,0,10*ROW('Water Data'!G119)))</f>
        <v/>
      </c>
      <c r="CD125" s="367" t="str">
        <f ca="1">+IF(OFFSET('Water Data'!$G$29,0,10*ROW('Water Data'!G119))="","",OFFSET('Water Data'!$G$29,0,10*ROW('Water Data'!G119)))</f>
        <v/>
      </c>
      <c r="CE125" s="367" t="str">
        <f ca="1">+IF(OFFSET('Water Data'!$H$27,0,10*ROW('Water Data'!H119))="","",OFFSET('Water Data'!$H$27,0,10*ROW('Water Data'!H119)))</f>
        <v/>
      </c>
      <c r="CF125" s="367" t="str">
        <f ca="1">+IF(OFFSET('Water Data'!$H$28,0,10*ROW('Water Data'!H119))="","",OFFSET('Water Data'!$H$28,0,10*ROW('Water Data'!H119)))</f>
        <v/>
      </c>
      <c r="CG125" s="367" t="str">
        <f ca="1">+IF(OFFSET('Water Data'!$H$29,0,10*ROW('Water Data'!H119))="","",OFFSET('Water Data'!$H$29,0,10*ROW('Water Data'!H119)))</f>
        <v/>
      </c>
      <c r="CH125" s="367" t="str">
        <f ca="1">+IF(OFFSET('Water Data'!$I$27,0,10*ROW('Water Data'!I119))="","",OFFSET('Water Data'!$I$27,0,10*ROW('Water Data'!I119)))</f>
        <v/>
      </c>
      <c r="CI125" s="367" t="str">
        <f ca="1">+IF(OFFSET('Water Data'!$I$28,0,10*ROW('Water Data'!I119))="","",OFFSET('Water Data'!$I$28,0,10*ROW('Water Data'!I119)))</f>
        <v/>
      </c>
      <c r="CJ125" s="367" t="str">
        <f ca="1">+IF(OFFSET('Water Data'!$I$29,0,10*ROW('Water Data'!I119))="","",OFFSET('Water Data'!$I$29,0,10*ROW('Water Data'!I119)))</f>
        <v/>
      </c>
      <c r="CK125" s="367" t="str">
        <f ca="1">+IF(OFFSET('Sanitation Data'!$D$28,0,10*ROW('Sanitation Data'!D119))="","",OFFSET('Sanitation Data'!$D$28,0,10*ROW('Sanitation Data'!D119)))</f>
        <v/>
      </c>
      <c r="CL125" s="367" t="str">
        <f ca="1">+IF(OFFSET('Sanitation Data'!$D$29,0,10*ROW('Sanitation Data'!D119))="","",OFFSET('Sanitation Data'!$D$29,0,10*ROW('Sanitation Data'!D119)))</f>
        <v/>
      </c>
      <c r="CM125" s="367" t="str">
        <f ca="1">+IF(OFFSET('Sanitation Data'!$D$30,0,10*ROW('Sanitation Data'!D119))="","",OFFSET('Sanitation Data'!$D$30,0,10*ROW('Sanitation Data'!D119)))</f>
        <v/>
      </c>
      <c r="CN125" s="367" t="str">
        <f ca="1">+IF(OFFSET('Sanitation Data'!$D$31,0,10*ROW('Sanitation Data'!D119))="","",OFFSET('Sanitation Data'!$D$31,0,10*ROW('Sanitation Data'!D119)))</f>
        <v/>
      </c>
      <c r="CO125" s="367" t="str">
        <f ca="1">+IF(OFFSET('Sanitation Data'!$D$32,0,10*ROW('Sanitation Data'!D119))="","",OFFSET('Sanitation Data'!$D$32,0,10*ROW('Sanitation Data'!D119)))</f>
        <v/>
      </c>
      <c r="CP125" s="367" t="str">
        <f ca="1">+IF(OFFSET('Sanitation Data'!$E$28,0,10*ROW('Sanitation Data'!E119))="","",OFFSET('Sanitation Data'!$E$28,0,10*ROW('Sanitation Data'!E119)))</f>
        <v/>
      </c>
      <c r="CQ125" s="367" t="str">
        <f ca="1">+IF(OFFSET('Sanitation Data'!$E$29,0,10*ROW('Sanitation Data'!E119))="","",OFFSET('Sanitation Data'!$E$29,0,10*ROW('Sanitation Data'!E119)))</f>
        <v/>
      </c>
      <c r="CR125" s="367" t="str">
        <f ca="1">+IF(OFFSET('Sanitation Data'!$E$30,0,10*ROW('Sanitation Data'!E119))="","",OFFSET('Sanitation Data'!$E$30,0,10*ROW('Sanitation Data'!E119)))</f>
        <v/>
      </c>
      <c r="CS125" s="367" t="str">
        <f ca="1">+IF(OFFSET('Sanitation Data'!$E$31,0,10*ROW('Sanitation Data'!E119))="","",OFFSET('Sanitation Data'!$E$31,0,10*ROW('Sanitation Data'!E119)))</f>
        <v/>
      </c>
      <c r="CT125" s="367" t="str">
        <f ca="1">+IF(OFFSET('Sanitation Data'!$E$32,0,10*ROW('Sanitation Data'!E119))="","",OFFSET('Sanitation Data'!$E$32,0,10*ROW('Sanitation Data'!E119)))</f>
        <v/>
      </c>
      <c r="CU125" s="367" t="str">
        <f ca="1">+IF(OFFSET('Sanitation Data'!$F$28,0,10*ROW('Sanitation Data'!F119))="","",OFFSET('Sanitation Data'!$F$28,0,10*ROW('Sanitation Data'!F119)))</f>
        <v/>
      </c>
      <c r="CV125" s="367" t="str">
        <f ca="1">+IF(OFFSET('Sanitation Data'!$F$29,0,10*ROW('Sanitation Data'!F119))="","",OFFSET('Sanitation Data'!$F$29,0,10*ROW('Sanitation Data'!F119)))</f>
        <v/>
      </c>
      <c r="CW125" s="367" t="str">
        <f ca="1">+IF(OFFSET('Sanitation Data'!$F$30,0,10*ROW('Sanitation Data'!F119))="","",OFFSET('Sanitation Data'!$F$30,0,10*ROW('Sanitation Data'!F119)))</f>
        <v/>
      </c>
      <c r="CX125" s="367" t="str">
        <f ca="1">+IF(OFFSET('Sanitation Data'!$F$31,0,10*ROW('Sanitation Data'!F119))="","",OFFSET('Sanitation Data'!$F$31,0,10*ROW('Sanitation Data'!F119)))</f>
        <v/>
      </c>
      <c r="CY125" s="367" t="str">
        <f ca="1">+IF(OFFSET('Sanitation Data'!$F$32,0,10*ROW('Sanitation Data'!F119))="","",OFFSET('Sanitation Data'!$F$32,0,10*ROW('Sanitation Data'!F119)))</f>
        <v/>
      </c>
      <c r="CZ125" s="367" t="str">
        <f ca="1">+IF(OFFSET('Sanitation Data'!$G$28,0,10*ROW('Sanitation Data'!G119))="","",OFFSET('Sanitation Data'!$G$28,0,10*ROW('Sanitation Data'!G119)))</f>
        <v/>
      </c>
      <c r="DA125" s="367" t="str">
        <f ca="1">+IF(OFFSET('Sanitation Data'!$G$29,0,10*ROW('Sanitation Data'!G119))="","",OFFSET('Sanitation Data'!$G$29,0,10*ROW('Sanitation Data'!G119)))</f>
        <v/>
      </c>
      <c r="DB125" s="367" t="str">
        <f ca="1">+IF(OFFSET('Sanitation Data'!$G$30,0,10*ROW('Sanitation Data'!G119))="","",OFFSET('Sanitation Data'!$G$30,0,10*ROW('Sanitation Data'!G119)))</f>
        <v/>
      </c>
      <c r="DC125" s="367" t="str">
        <f ca="1">+IF(OFFSET('Sanitation Data'!$G$31,0,10*ROW('Sanitation Data'!G119))="","",OFFSET('Sanitation Data'!$G$31,0,10*ROW('Sanitation Data'!G119)))</f>
        <v/>
      </c>
      <c r="DD125" s="367" t="str">
        <f ca="1">+IF(OFFSET('Sanitation Data'!$G$32,0,10*ROW('Sanitation Data'!G119))="","",OFFSET('Sanitation Data'!$G$32,0,10*ROW('Sanitation Data'!G119)))</f>
        <v/>
      </c>
      <c r="DE125" s="367" t="str">
        <f ca="1">+IF(OFFSET('Sanitation Data'!$H$28,0,10*ROW('Sanitation Data'!H119))="","",OFFSET('Sanitation Data'!$H$28,0,10*ROW('Sanitation Data'!H119)))</f>
        <v/>
      </c>
      <c r="DF125" s="367" t="str">
        <f ca="1">+IF(OFFSET('Sanitation Data'!$H$29,0,10*ROW('Sanitation Data'!H119))="","",OFFSET('Sanitation Data'!$H$29,0,10*ROW('Sanitation Data'!H119)))</f>
        <v/>
      </c>
      <c r="DG125" s="367" t="str">
        <f ca="1">+IF(OFFSET('Sanitation Data'!$H$30,0,10*ROW('Sanitation Data'!H119))="","",OFFSET('Sanitation Data'!$H$30,0,10*ROW('Sanitation Data'!H119)))</f>
        <v/>
      </c>
      <c r="DH125" s="367" t="str">
        <f ca="1">+IF(OFFSET('Sanitation Data'!$H$31,0,10*ROW('Sanitation Data'!H119))="","",OFFSET('Sanitation Data'!$H$31,0,10*ROW('Sanitation Data'!H119)))</f>
        <v/>
      </c>
      <c r="DI125" s="367" t="str">
        <f ca="1">+IF(OFFSET('Sanitation Data'!$H$32,0,10*ROW('Sanitation Data'!H119))="","",OFFSET('Sanitation Data'!$H$32,0,10*ROW('Sanitation Data'!H119)))</f>
        <v/>
      </c>
      <c r="DJ125" s="367" t="str">
        <f ca="1">+IF(OFFSET('Sanitation Data'!$I$28,0,10*ROW('Sanitation Data'!I119))="","",OFFSET('Sanitation Data'!$I$28,0,10*ROW('Sanitation Data'!I119)))</f>
        <v/>
      </c>
      <c r="DK125" s="367" t="str">
        <f ca="1">+IF(OFFSET('Sanitation Data'!$I$29,0,10*ROW('Sanitation Data'!I119))="","",OFFSET('Sanitation Data'!$I$29,0,10*ROW('Sanitation Data'!I119)))</f>
        <v/>
      </c>
      <c r="DL125" s="367" t="str">
        <f ca="1">+IF(OFFSET('Sanitation Data'!$I$30,0,10*ROW('Sanitation Data'!I119))="","",OFFSET('Sanitation Data'!$I$30,0,10*ROW('Sanitation Data'!I119)))</f>
        <v/>
      </c>
      <c r="DM125" s="367" t="str">
        <f ca="1">+IF(OFFSET('Sanitation Data'!$I$31,0,10*ROW('Sanitation Data'!I119))="","",OFFSET('Sanitation Data'!$I$31,0,10*ROW('Sanitation Data'!I119)))</f>
        <v/>
      </c>
      <c r="DN125" s="367" t="str">
        <f ca="1">+IF(OFFSET('Sanitation Data'!$I$32,0,10*ROW('Sanitation Data'!I119))="","",OFFSET('Sanitation Data'!$I$32,0,10*ROW('Sanitation Data'!I119)))</f>
        <v/>
      </c>
      <c r="DO125" s="367" t="str">
        <f ca="1">+IF(OFFSET('Hygiene Data'!$D$11,0,10*ROW('Hygiene Data'!D119))="","",OFFSET('Hygiene Data'!$D$11,0,10*ROW('Hygiene Data'!D119)))</f>
        <v/>
      </c>
      <c r="DP125" s="367" t="str">
        <f ca="1">+IF(OFFSET('Hygiene Data'!$D$12,0,10*ROW('Hygiene Data'!D119))="","",OFFSET('Hygiene Data'!$D$12,0,10*ROW('Hygiene Data'!D119)))</f>
        <v/>
      </c>
      <c r="DQ125" s="367" t="str">
        <f ca="1">+IF(OFFSET('Hygiene Data'!$D$13,0,10*ROW('Hygiene Data'!D119))="","",OFFSET('Hygiene Data'!$D$13,0,10*ROW('Hygiene Data'!D119)))</f>
        <v/>
      </c>
      <c r="DR125" s="367" t="str">
        <f ca="1">+IF(OFFSET('Hygiene Data'!$E$11,0,10*ROW('Hygiene Data'!E119))="","",OFFSET('Hygiene Data'!$E$11,0,10*ROW('Hygiene Data'!E119)))</f>
        <v/>
      </c>
      <c r="DS125" s="367" t="str">
        <f ca="1">+IF(OFFSET('Hygiene Data'!$E$12,0,10*ROW('Hygiene Data'!E119))="","",OFFSET('Hygiene Data'!$E$12,0,10*ROW('Hygiene Data'!E119)))</f>
        <v/>
      </c>
      <c r="DT125" s="367" t="str">
        <f ca="1">+IF(OFFSET('Hygiene Data'!$E$13,0,10*ROW('Hygiene Data'!E119))="","",OFFSET('Hygiene Data'!$E$13,0,10*ROW('Hygiene Data'!E119)))</f>
        <v/>
      </c>
      <c r="DU125" s="367" t="str">
        <f ca="1">+IF(OFFSET('Hygiene Data'!$F$11,0,10*ROW('Hygiene Data'!F119))="","",OFFSET('Hygiene Data'!$F$11,0,10*ROW('Hygiene Data'!F119)))</f>
        <v/>
      </c>
      <c r="DV125" s="367" t="str">
        <f ca="1">+IF(OFFSET('Hygiene Data'!$F$12,0,10*ROW('Hygiene Data'!F119))="","",OFFSET('Hygiene Data'!$F$12,0,10*ROW('Hygiene Data'!F119)))</f>
        <v/>
      </c>
      <c r="DW125" s="367" t="str">
        <f ca="1">+IF(OFFSET('Hygiene Data'!$F$13,0,10*ROW('Hygiene Data'!F119))="","",OFFSET('Hygiene Data'!$F$13,0,10*ROW('Hygiene Data'!F119)))</f>
        <v/>
      </c>
      <c r="DX125" s="367" t="str">
        <f ca="1">+IF(OFFSET('Hygiene Data'!$G$11,0,10*ROW('Hygiene Data'!G119))="","",OFFSET('Hygiene Data'!$G$11,0,10*ROW('Hygiene Data'!G119)))</f>
        <v/>
      </c>
      <c r="DY125" s="367" t="str">
        <f ca="1">+IF(OFFSET('Hygiene Data'!$G$12,0,10*ROW('Hygiene Data'!G119))="","",OFFSET('Hygiene Data'!$G$12,0,10*ROW('Hygiene Data'!G119)))</f>
        <v/>
      </c>
      <c r="DZ125" s="367" t="str">
        <f ca="1">+IF(OFFSET('Hygiene Data'!$G$13,0,10*ROW('Hygiene Data'!G119))="","",OFFSET('Hygiene Data'!$G$13,0,10*ROW('Hygiene Data'!G119)))</f>
        <v/>
      </c>
      <c r="EA125" s="367" t="str">
        <f ca="1">+IF(OFFSET('Hygiene Data'!$H$11,0,10*ROW('Hygiene Data'!H119))="","",OFFSET('Hygiene Data'!$H$11,0,10*ROW('Hygiene Data'!H119)))</f>
        <v/>
      </c>
      <c r="EB125" s="367" t="str">
        <f ca="1">+IF(OFFSET('Hygiene Data'!$H$12,0,10*ROW('Hygiene Data'!H119))="","",OFFSET('Hygiene Data'!$H$12,0,10*ROW('Hygiene Data'!H119)))</f>
        <v/>
      </c>
      <c r="EC125" s="367" t="str">
        <f ca="1">+IF(OFFSET('Hygiene Data'!$H$13,0,10*ROW('Hygiene Data'!H119))="","",OFFSET('Hygiene Data'!$H$13,0,10*ROW('Hygiene Data'!H119)))</f>
        <v/>
      </c>
      <c r="ED125" s="367" t="str">
        <f ca="1">+IF(OFFSET('Hygiene Data'!$I$11,0,10*ROW('Hygiene Data'!I119))="","",OFFSET('Hygiene Data'!$I$11,0,10*ROW('Hygiene Data'!I119)))</f>
        <v/>
      </c>
      <c r="EE125" s="367" t="str">
        <f ca="1">+IF(OFFSET('Hygiene Data'!$I$12,0,10*ROW('Hygiene Data'!I119))="","",OFFSET('Hygiene Data'!$I$12,0,10*ROW('Hygiene Data'!I119)))</f>
        <v/>
      </c>
      <c r="EF125" s="367" t="str">
        <f ca="1">+IF(OFFSET('Hygiene Data'!$I$13,0,10*ROW('Hygiene Data'!I119))="","",OFFSET('Hygiene Data'!$I$13,0,10*ROW('Hygiene Data'!I119)))</f>
        <v/>
      </c>
    </row>
    <row r="126" spans="1:136" x14ac:dyDescent="0.25">
      <c r="A126" s="476" t="str">
        <f ca="1">+IF(OFFSET('Water Data'!$B$2,0,10*ROW('Water Data'!E120))="","",OFFSET('Water Data'!$B$2,0,10*ROW('Water Data'!E120)))</f>
        <v/>
      </c>
      <c r="B126" s="476"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3" t="str">
        <f t="shared" ca="1" si="1"/>
        <v/>
      </c>
      <c r="D126" s="504"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4"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4"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4"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4"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4"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4"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4"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4"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4"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4"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4"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4"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4"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4"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4"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4"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4"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5"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5"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5"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5"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5"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5"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5"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5"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5"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5"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5"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5"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5"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5"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5"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5"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5"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5"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5"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5"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5"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5"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5"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5"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5"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5"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5"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5"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5"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5"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6"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2"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6"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6"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6"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6"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6"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6"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6"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6"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6"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6"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6"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6"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6"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6"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6"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6"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7" t="str">
        <f ca="1">+IF(OFFSET('Water Data'!$D$27,0,10*ROW('Water Data'!D120))="","",OFFSET('Water Data'!$D$27,0,10*ROW('Water Data'!D120)))</f>
        <v/>
      </c>
      <c r="BT126" s="367" t="str">
        <f ca="1">+IF(OFFSET('Water Data'!$D$28,0,10*ROW('Water Data'!D120))="","",OFFSET('Water Data'!$D$28,0,10*ROW('Water Data'!D120)))</f>
        <v/>
      </c>
      <c r="BU126" s="367" t="str">
        <f ca="1">+IF(OFFSET('Water Data'!$D$29,0,10*ROW('Water Data'!D120))="","",OFFSET('Water Data'!$D$29,0,10*ROW('Water Data'!D120)))</f>
        <v/>
      </c>
      <c r="BV126" s="367" t="str">
        <f ca="1">+IF(OFFSET('Water Data'!$E$27,0,10*ROW('Water Data'!E120))="","",OFFSET('Water Data'!$E$27,0,10*ROW('Water Data'!E120)))</f>
        <v/>
      </c>
      <c r="BW126" s="367" t="str">
        <f ca="1">+IF(OFFSET('Water Data'!$E$28,0,10*ROW('Water Data'!E120))="","",OFFSET('Water Data'!$E$28,0,10*ROW('Water Data'!E120)))</f>
        <v/>
      </c>
      <c r="BX126" s="367" t="str">
        <f ca="1">+IF(OFFSET('Water Data'!$E$29,0,10*ROW('Water Data'!E120))="","",OFFSET('Water Data'!$E$29,0,10*ROW('Water Data'!E120)))</f>
        <v/>
      </c>
      <c r="BY126" s="367" t="str">
        <f ca="1">+IF(OFFSET('Water Data'!$F$27,0,10*ROW('Water Data'!F120))="","",OFFSET('Water Data'!$F$27,0,10*ROW('Water Data'!F120)))</f>
        <v/>
      </c>
      <c r="BZ126" s="367" t="str">
        <f ca="1">+IF(OFFSET('Water Data'!$F$28,0,10*ROW('Water Data'!F120))="","",OFFSET('Water Data'!$F$28,0,10*ROW('Water Data'!F120)))</f>
        <v/>
      </c>
      <c r="CA126" s="367" t="str">
        <f ca="1">+IF(OFFSET('Water Data'!$F$29,0,10*ROW('Water Data'!F120))="","",OFFSET('Water Data'!$F$29,0,10*ROW('Water Data'!F120)))</f>
        <v/>
      </c>
      <c r="CB126" s="367" t="str">
        <f ca="1">+IF(OFFSET('Water Data'!$G$27,0,10*ROW('Water Data'!G120))="","",OFFSET('Water Data'!$G$27,0,10*ROW('Water Data'!G120)))</f>
        <v/>
      </c>
      <c r="CC126" s="367" t="str">
        <f ca="1">+IF(OFFSET('Water Data'!$G$28,0,10*ROW('Water Data'!G120))="","",OFFSET('Water Data'!$G$28,0,10*ROW('Water Data'!G120)))</f>
        <v/>
      </c>
      <c r="CD126" s="367" t="str">
        <f ca="1">+IF(OFFSET('Water Data'!$G$29,0,10*ROW('Water Data'!G120))="","",OFFSET('Water Data'!$G$29,0,10*ROW('Water Data'!G120)))</f>
        <v/>
      </c>
      <c r="CE126" s="367" t="str">
        <f ca="1">+IF(OFFSET('Water Data'!$H$27,0,10*ROW('Water Data'!H120))="","",OFFSET('Water Data'!$H$27,0,10*ROW('Water Data'!H120)))</f>
        <v/>
      </c>
      <c r="CF126" s="367" t="str">
        <f ca="1">+IF(OFFSET('Water Data'!$H$28,0,10*ROW('Water Data'!H120))="","",OFFSET('Water Data'!$H$28,0,10*ROW('Water Data'!H120)))</f>
        <v/>
      </c>
      <c r="CG126" s="367" t="str">
        <f ca="1">+IF(OFFSET('Water Data'!$H$29,0,10*ROW('Water Data'!H120))="","",OFFSET('Water Data'!$H$29,0,10*ROW('Water Data'!H120)))</f>
        <v/>
      </c>
      <c r="CH126" s="367" t="str">
        <f ca="1">+IF(OFFSET('Water Data'!$I$27,0,10*ROW('Water Data'!I120))="","",OFFSET('Water Data'!$I$27,0,10*ROW('Water Data'!I120)))</f>
        <v/>
      </c>
      <c r="CI126" s="367" t="str">
        <f ca="1">+IF(OFFSET('Water Data'!$I$28,0,10*ROW('Water Data'!I120))="","",OFFSET('Water Data'!$I$28,0,10*ROW('Water Data'!I120)))</f>
        <v/>
      </c>
      <c r="CJ126" s="367" t="str">
        <f ca="1">+IF(OFFSET('Water Data'!$I$29,0,10*ROW('Water Data'!I120))="","",OFFSET('Water Data'!$I$29,0,10*ROW('Water Data'!I120)))</f>
        <v/>
      </c>
      <c r="CK126" s="367" t="str">
        <f ca="1">+IF(OFFSET('Sanitation Data'!$D$28,0,10*ROW('Sanitation Data'!D120))="","",OFFSET('Sanitation Data'!$D$28,0,10*ROW('Sanitation Data'!D120)))</f>
        <v/>
      </c>
      <c r="CL126" s="367" t="str">
        <f ca="1">+IF(OFFSET('Sanitation Data'!$D$29,0,10*ROW('Sanitation Data'!D120))="","",OFFSET('Sanitation Data'!$D$29,0,10*ROW('Sanitation Data'!D120)))</f>
        <v/>
      </c>
      <c r="CM126" s="367" t="str">
        <f ca="1">+IF(OFFSET('Sanitation Data'!$D$30,0,10*ROW('Sanitation Data'!D120))="","",OFFSET('Sanitation Data'!$D$30,0,10*ROW('Sanitation Data'!D120)))</f>
        <v/>
      </c>
      <c r="CN126" s="367" t="str">
        <f ca="1">+IF(OFFSET('Sanitation Data'!$D$31,0,10*ROW('Sanitation Data'!D120))="","",OFFSET('Sanitation Data'!$D$31,0,10*ROW('Sanitation Data'!D120)))</f>
        <v/>
      </c>
      <c r="CO126" s="367" t="str">
        <f ca="1">+IF(OFFSET('Sanitation Data'!$D$32,0,10*ROW('Sanitation Data'!D120))="","",OFFSET('Sanitation Data'!$D$32,0,10*ROW('Sanitation Data'!D120)))</f>
        <v/>
      </c>
      <c r="CP126" s="367" t="str">
        <f ca="1">+IF(OFFSET('Sanitation Data'!$E$28,0,10*ROW('Sanitation Data'!E120))="","",OFFSET('Sanitation Data'!$E$28,0,10*ROW('Sanitation Data'!E120)))</f>
        <v/>
      </c>
      <c r="CQ126" s="367" t="str">
        <f ca="1">+IF(OFFSET('Sanitation Data'!$E$29,0,10*ROW('Sanitation Data'!E120))="","",OFFSET('Sanitation Data'!$E$29,0,10*ROW('Sanitation Data'!E120)))</f>
        <v/>
      </c>
      <c r="CR126" s="367" t="str">
        <f ca="1">+IF(OFFSET('Sanitation Data'!$E$30,0,10*ROW('Sanitation Data'!E120))="","",OFFSET('Sanitation Data'!$E$30,0,10*ROW('Sanitation Data'!E120)))</f>
        <v/>
      </c>
      <c r="CS126" s="367" t="str">
        <f ca="1">+IF(OFFSET('Sanitation Data'!$E$31,0,10*ROW('Sanitation Data'!E120))="","",OFFSET('Sanitation Data'!$E$31,0,10*ROW('Sanitation Data'!E120)))</f>
        <v/>
      </c>
      <c r="CT126" s="367" t="str">
        <f ca="1">+IF(OFFSET('Sanitation Data'!$E$32,0,10*ROW('Sanitation Data'!E120))="","",OFFSET('Sanitation Data'!$E$32,0,10*ROW('Sanitation Data'!E120)))</f>
        <v/>
      </c>
      <c r="CU126" s="367" t="str">
        <f ca="1">+IF(OFFSET('Sanitation Data'!$F$28,0,10*ROW('Sanitation Data'!F120))="","",OFFSET('Sanitation Data'!$F$28,0,10*ROW('Sanitation Data'!F120)))</f>
        <v/>
      </c>
      <c r="CV126" s="367" t="str">
        <f ca="1">+IF(OFFSET('Sanitation Data'!$F$29,0,10*ROW('Sanitation Data'!F120))="","",OFFSET('Sanitation Data'!$F$29,0,10*ROW('Sanitation Data'!F120)))</f>
        <v/>
      </c>
      <c r="CW126" s="367" t="str">
        <f ca="1">+IF(OFFSET('Sanitation Data'!$F$30,0,10*ROW('Sanitation Data'!F120))="","",OFFSET('Sanitation Data'!$F$30,0,10*ROW('Sanitation Data'!F120)))</f>
        <v/>
      </c>
      <c r="CX126" s="367" t="str">
        <f ca="1">+IF(OFFSET('Sanitation Data'!$F$31,0,10*ROW('Sanitation Data'!F120))="","",OFFSET('Sanitation Data'!$F$31,0,10*ROW('Sanitation Data'!F120)))</f>
        <v/>
      </c>
      <c r="CY126" s="367" t="str">
        <f ca="1">+IF(OFFSET('Sanitation Data'!$F$32,0,10*ROW('Sanitation Data'!F120))="","",OFFSET('Sanitation Data'!$F$32,0,10*ROW('Sanitation Data'!F120)))</f>
        <v/>
      </c>
      <c r="CZ126" s="367" t="str">
        <f ca="1">+IF(OFFSET('Sanitation Data'!$G$28,0,10*ROW('Sanitation Data'!G120))="","",OFFSET('Sanitation Data'!$G$28,0,10*ROW('Sanitation Data'!G120)))</f>
        <v/>
      </c>
      <c r="DA126" s="367" t="str">
        <f ca="1">+IF(OFFSET('Sanitation Data'!$G$29,0,10*ROW('Sanitation Data'!G120))="","",OFFSET('Sanitation Data'!$G$29,0,10*ROW('Sanitation Data'!G120)))</f>
        <v/>
      </c>
      <c r="DB126" s="367" t="str">
        <f ca="1">+IF(OFFSET('Sanitation Data'!$G$30,0,10*ROW('Sanitation Data'!G120))="","",OFFSET('Sanitation Data'!$G$30,0,10*ROW('Sanitation Data'!G120)))</f>
        <v/>
      </c>
      <c r="DC126" s="367" t="str">
        <f ca="1">+IF(OFFSET('Sanitation Data'!$G$31,0,10*ROW('Sanitation Data'!G120))="","",OFFSET('Sanitation Data'!$G$31,0,10*ROW('Sanitation Data'!G120)))</f>
        <v/>
      </c>
      <c r="DD126" s="367" t="str">
        <f ca="1">+IF(OFFSET('Sanitation Data'!$G$32,0,10*ROW('Sanitation Data'!G120))="","",OFFSET('Sanitation Data'!$G$32,0,10*ROW('Sanitation Data'!G120)))</f>
        <v/>
      </c>
      <c r="DE126" s="367" t="str">
        <f ca="1">+IF(OFFSET('Sanitation Data'!$H$28,0,10*ROW('Sanitation Data'!H120))="","",OFFSET('Sanitation Data'!$H$28,0,10*ROW('Sanitation Data'!H120)))</f>
        <v/>
      </c>
      <c r="DF126" s="367" t="str">
        <f ca="1">+IF(OFFSET('Sanitation Data'!$H$29,0,10*ROW('Sanitation Data'!H120))="","",OFFSET('Sanitation Data'!$H$29,0,10*ROW('Sanitation Data'!H120)))</f>
        <v/>
      </c>
      <c r="DG126" s="367" t="str">
        <f ca="1">+IF(OFFSET('Sanitation Data'!$H$30,0,10*ROW('Sanitation Data'!H120))="","",OFFSET('Sanitation Data'!$H$30,0,10*ROW('Sanitation Data'!H120)))</f>
        <v/>
      </c>
      <c r="DH126" s="367" t="str">
        <f ca="1">+IF(OFFSET('Sanitation Data'!$H$31,0,10*ROW('Sanitation Data'!H120))="","",OFFSET('Sanitation Data'!$H$31,0,10*ROW('Sanitation Data'!H120)))</f>
        <v/>
      </c>
      <c r="DI126" s="367" t="str">
        <f ca="1">+IF(OFFSET('Sanitation Data'!$H$32,0,10*ROW('Sanitation Data'!H120))="","",OFFSET('Sanitation Data'!$H$32,0,10*ROW('Sanitation Data'!H120)))</f>
        <v/>
      </c>
      <c r="DJ126" s="367" t="str">
        <f ca="1">+IF(OFFSET('Sanitation Data'!$I$28,0,10*ROW('Sanitation Data'!I120))="","",OFFSET('Sanitation Data'!$I$28,0,10*ROW('Sanitation Data'!I120)))</f>
        <v/>
      </c>
      <c r="DK126" s="367" t="str">
        <f ca="1">+IF(OFFSET('Sanitation Data'!$I$29,0,10*ROW('Sanitation Data'!I120))="","",OFFSET('Sanitation Data'!$I$29,0,10*ROW('Sanitation Data'!I120)))</f>
        <v/>
      </c>
      <c r="DL126" s="367" t="str">
        <f ca="1">+IF(OFFSET('Sanitation Data'!$I$30,0,10*ROW('Sanitation Data'!I120))="","",OFFSET('Sanitation Data'!$I$30,0,10*ROW('Sanitation Data'!I120)))</f>
        <v/>
      </c>
      <c r="DM126" s="367" t="str">
        <f ca="1">+IF(OFFSET('Sanitation Data'!$I$31,0,10*ROW('Sanitation Data'!I120))="","",OFFSET('Sanitation Data'!$I$31,0,10*ROW('Sanitation Data'!I120)))</f>
        <v/>
      </c>
      <c r="DN126" s="367" t="str">
        <f ca="1">+IF(OFFSET('Sanitation Data'!$I$32,0,10*ROW('Sanitation Data'!I120))="","",OFFSET('Sanitation Data'!$I$32,0,10*ROW('Sanitation Data'!I120)))</f>
        <v/>
      </c>
      <c r="DO126" s="367" t="str">
        <f ca="1">+IF(OFFSET('Hygiene Data'!$D$11,0,10*ROW('Hygiene Data'!D120))="","",OFFSET('Hygiene Data'!$D$11,0,10*ROW('Hygiene Data'!D120)))</f>
        <v/>
      </c>
      <c r="DP126" s="367" t="str">
        <f ca="1">+IF(OFFSET('Hygiene Data'!$D$12,0,10*ROW('Hygiene Data'!D120))="","",OFFSET('Hygiene Data'!$D$12,0,10*ROW('Hygiene Data'!D120)))</f>
        <v/>
      </c>
      <c r="DQ126" s="367" t="str">
        <f ca="1">+IF(OFFSET('Hygiene Data'!$D$13,0,10*ROW('Hygiene Data'!D120))="","",OFFSET('Hygiene Data'!$D$13,0,10*ROW('Hygiene Data'!D120)))</f>
        <v/>
      </c>
      <c r="DR126" s="367" t="str">
        <f ca="1">+IF(OFFSET('Hygiene Data'!$E$11,0,10*ROW('Hygiene Data'!E120))="","",OFFSET('Hygiene Data'!$E$11,0,10*ROW('Hygiene Data'!E120)))</f>
        <v/>
      </c>
      <c r="DS126" s="367" t="str">
        <f ca="1">+IF(OFFSET('Hygiene Data'!$E$12,0,10*ROW('Hygiene Data'!E120))="","",OFFSET('Hygiene Data'!$E$12,0,10*ROW('Hygiene Data'!E120)))</f>
        <v/>
      </c>
      <c r="DT126" s="367" t="str">
        <f ca="1">+IF(OFFSET('Hygiene Data'!$E$13,0,10*ROW('Hygiene Data'!E120))="","",OFFSET('Hygiene Data'!$E$13,0,10*ROW('Hygiene Data'!E120)))</f>
        <v/>
      </c>
      <c r="DU126" s="367" t="str">
        <f ca="1">+IF(OFFSET('Hygiene Data'!$F$11,0,10*ROW('Hygiene Data'!F120))="","",OFFSET('Hygiene Data'!$F$11,0,10*ROW('Hygiene Data'!F120)))</f>
        <v/>
      </c>
      <c r="DV126" s="367" t="str">
        <f ca="1">+IF(OFFSET('Hygiene Data'!$F$12,0,10*ROW('Hygiene Data'!F120))="","",OFFSET('Hygiene Data'!$F$12,0,10*ROW('Hygiene Data'!F120)))</f>
        <v/>
      </c>
      <c r="DW126" s="367" t="str">
        <f ca="1">+IF(OFFSET('Hygiene Data'!$F$13,0,10*ROW('Hygiene Data'!F120))="","",OFFSET('Hygiene Data'!$F$13,0,10*ROW('Hygiene Data'!F120)))</f>
        <v/>
      </c>
      <c r="DX126" s="367" t="str">
        <f ca="1">+IF(OFFSET('Hygiene Data'!$G$11,0,10*ROW('Hygiene Data'!G120))="","",OFFSET('Hygiene Data'!$G$11,0,10*ROW('Hygiene Data'!G120)))</f>
        <v/>
      </c>
      <c r="DY126" s="367" t="str">
        <f ca="1">+IF(OFFSET('Hygiene Data'!$G$12,0,10*ROW('Hygiene Data'!G120))="","",OFFSET('Hygiene Data'!$G$12,0,10*ROW('Hygiene Data'!G120)))</f>
        <v/>
      </c>
      <c r="DZ126" s="367" t="str">
        <f ca="1">+IF(OFFSET('Hygiene Data'!$G$13,0,10*ROW('Hygiene Data'!G120))="","",OFFSET('Hygiene Data'!$G$13,0,10*ROW('Hygiene Data'!G120)))</f>
        <v/>
      </c>
      <c r="EA126" s="367" t="str">
        <f ca="1">+IF(OFFSET('Hygiene Data'!$H$11,0,10*ROW('Hygiene Data'!H120))="","",OFFSET('Hygiene Data'!$H$11,0,10*ROW('Hygiene Data'!H120)))</f>
        <v/>
      </c>
      <c r="EB126" s="367" t="str">
        <f ca="1">+IF(OFFSET('Hygiene Data'!$H$12,0,10*ROW('Hygiene Data'!H120))="","",OFFSET('Hygiene Data'!$H$12,0,10*ROW('Hygiene Data'!H120)))</f>
        <v/>
      </c>
      <c r="EC126" s="367" t="str">
        <f ca="1">+IF(OFFSET('Hygiene Data'!$H$13,0,10*ROW('Hygiene Data'!H120))="","",OFFSET('Hygiene Data'!$H$13,0,10*ROW('Hygiene Data'!H120)))</f>
        <v/>
      </c>
      <c r="ED126" s="367" t="str">
        <f ca="1">+IF(OFFSET('Hygiene Data'!$I$11,0,10*ROW('Hygiene Data'!I120))="","",OFFSET('Hygiene Data'!$I$11,0,10*ROW('Hygiene Data'!I120)))</f>
        <v/>
      </c>
      <c r="EE126" s="367" t="str">
        <f ca="1">+IF(OFFSET('Hygiene Data'!$I$12,0,10*ROW('Hygiene Data'!I120))="","",OFFSET('Hygiene Data'!$I$12,0,10*ROW('Hygiene Data'!I120)))</f>
        <v/>
      </c>
      <c r="EF126" s="367" t="str">
        <f ca="1">+IF(OFFSET('Hygiene Data'!$I$13,0,10*ROW('Hygiene Data'!I120))="","",OFFSET('Hygiene Data'!$I$13,0,10*ROW('Hygiene Data'!I120)))</f>
        <v/>
      </c>
    </row>
    <row r="127" spans="1:136" x14ac:dyDescent="0.25">
      <c r="A127" s="476" t="str">
        <f ca="1">+IF(OFFSET('Water Data'!$B$2,0,10*ROW('Water Data'!E121))="","",OFFSET('Water Data'!$B$2,0,10*ROW('Water Data'!E121)))</f>
        <v/>
      </c>
      <c r="B127" s="476"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3" t="str">
        <f t="shared" ca="1" si="1"/>
        <v/>
      </c>
      <c r="D127" s="504"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4"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4"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4"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4"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4"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4"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4"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4"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4"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4"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4"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4"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4"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4"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4"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4"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4"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5"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5"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5"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5"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5"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5"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5"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5"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5"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5"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5"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5"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5"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5"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5"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5"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5"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5"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5"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5"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5"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5"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5"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5"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5"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5"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5"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5"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5"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5"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6"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2"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6"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6"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6"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6"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6"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6"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6"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6"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6"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6"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6"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6"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6"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6"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6"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6"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7" t="str">
        <f ca="1">+IF(OFFSET('Water Data'!$D$27,0,10*ROW('Water Data'!D121))="","",OFFSET('Water Data'!$D$27,0,10*ROW('Water Data'!D121)))</f>
        <v/>
      </c>
      <c r="BT127" s="367" t="str">
        <f ca="1">+IF(OFFSET('Water Data'!$D$28,0,10*ROW('Water Data'!D121))="","",OFFSET('Water Data'!$D$28,0,10*ROW('Water Data'!D121)))</f>
        <v/>
      </c>
      <c r="BU127" s="367" t="str">
        <f ca="1">+IF(OFFSET('Water Data'!$D$29,0,10*ROW('Water Data'!D121))="","",OFFSET('Water Data'!$D$29,0,10*ROW('Water Data'!D121)))</f>
        <v/>
      </c>
      <c r="BV127" s="367" t="str">
        <f ca="1">+IF(OFFSET('Water Data'!$E$27,0,10*ROW('Water Data'!E121))="","",OFFSET('Water Data'!$E$27,0,10*ROW('Water Data'!E121)))</f>
        <v/>
      </c>
      <c r="BW127" s="367" t="str">
        <f ca="1">+IF(OFFSET('Water Data'!$E$28,0,10*ROW('Water Data'!E121))="","",OFFSET('Water Data'!$E$28,0,10*ROW('Water Data'!E121)))</f>
        <v/>
      </c>
      <c r="BX127" s="367" t="str">
        <f ca="1">+IF(OFFSET('Water Data'!$E$29,0,10*ROW('Water Data'!E121))="","",OFFSET('Water Data'!$E$29,0,10*ROW('Water Data'!E121)))</f>
        <v/>
      </c>
      <c r="BY127" s="367" t="str">
        <f ca="1">+IF(OFFSET('Water Data'!$F$27,0,10*ROW('Water Data'!F121))="","",OFFSET('Water Data'!$F$27,0,10*ROW('Water Data'!F121)))</f>
        <v/>
      </c>
      <c r="BZ127" s="367" t="str">
        <f ca="1">+IF(OFFSET('Water Data'!$F$28,0,10*ROW('Water Data'!F121))="","",OFFSET('Water Data'!$F$28,0,10*ROW('Water Data'!F121)))</f>
        <v/>
      </c>
      <c r="CA127" s="367" t="str">
        <f ca="1">+IF(OFFSET('Water Data'!$F$29,0,10*ROW('Water Data'!F121))="","",OFFSET('Water Data'!$F$29,0,10*ROW('Water Data'!F121)))</f>
        <v/>
      </c>
      <c r="CB127" s="367" t="str">
        <f ca="1">+IF(OFFSET('Water Data'!$G$27,0,10*ROW('Water Data'!G121))="","",OFFSET('Water Data'!$G$27,0,10*ROW('Water Data'!G121)))</f>
        <v/>
      </c>
      <c r="CC127" s="367" t="str">
        <f ca="1">+IF(OFFSET('Water Data'!$G$28,0,10*ROW('Water Data'!G121))="","",OFFSET('Water Data'!$G$28,0,10*ROW('Water Data'!G121)))</f>
        <v/>
      </c>
      <c r="CD127" s="367" t="str">
        <f ca="1">+IF(OFFSET('Water Data'!$G$29,0,10*ROW('Water Data'!G121))="","",OFFSET('Water Data'!$G$29,0,10*ROW('Water Data'!G121)))</f>
        <v/>
      </c>
      <c r="CE127" s="367" t="str">
        <f ca="1">+IF(OFFSET('Water Data'!$H$27,0,10*ROW('Water Data'!H121))="","",OFFSET('Water Data'!$H$27,0,10*ROW('Water Data'!H121)))</f>
        <v/>
      </c>
      <c r="CF127" s="367" t="str">
        <f ca="1">+IF(OFFSET('Water Data'!$H$28,0,10*ROW('Water Data'!H121))="","",OFFSET('Water Data'!$H$28,0,10*ROW('Water Data'!H121)))</f>
        <v/>
      </c>
      <c r="CG127" s="367" t="str">
        <f ca="1">+IF(OFFSET('Water Data'!$H$29,0,10*ROW('Water Data'!H121))="","",OFFSET('Water Data'!$H$29,0,10*ROW('Water Data'!H121)))</f>
        <v/>
      </c>
      <c r="CH127" s="367" t="str">
        <f ca="1">+IF(OFFSET('Water Data'!$I$27,0,10*ROW('Water Data'!I121))="","",OFFSET('Water Data'!$I$27,0,10*ROW('Water Data'!I121)))</f>
        <v/>
      </c>
      <c r="CI127" s="367" t="str">
        <f ca="1">+IF(OFFSET('Water Data'!$I$28,0,10*ROW('Water Data'!I121))="","",OFFSET('Water Data'!$I$28,0,10*ROW('Water Data'!I121)))</f>
        <v/>
      </c>
      <c r="CJ127" s="367" t="str">
        <f ca="1">+IF(OFFSET('Water Data'!$I$29,0,10*ROW('Water Data'!I121))="","",OFFSET('Water Data'!$I$29,0,10*ROW('Water Data'!I121)))</f>
        <v/>
      </c>
      <c r="CK127" s="367" t="str">
        <f ca="1">+IF(OFFSET('Sanitation Data'!$D$28,0,10*ROW('Sanitation Data'!D121))="","",OFFSET('Sanitation Data'!$D$28,0,10*ROW('Sanitation Data'!D121)))</f>
        <v/>
      </c>
      <c r="CL127" s="367" t="str">
        <f ca="1">+IF(OFFSET('Sanitation Data'!$D$29,0,10*ROW('Sanitation Data'!D121))="","",OFFSET('Sanitation Data'!$D$29,0,10*ROW('Sanitation Data'!D121)))</f>
        <v/>
      </c>
      <c r="CM127" s="367" t="str">
        <f ca="1">+IF(OFFSET('Sanitation Data'!$D$30,0,10*ROW('Sanitation Data'!D121))="","",OFFSET('Sanitation Data'!$D$30,0,10*ROW('Sanitation Data'!D121)))</f>
        <v/>
      </c>
      <c r="CN127" s="367" t="str">
        <f ca="1">+IF(OFFSET('Sanitation Data'!$D$31,0,10*ROW('Sanitation Data'!D121))="","",OFFSET('Sanitation Data'!$D$31,0,10*ROW('Sanitation Data'!D121)))</f>
        <v/>
      </c>
      <c r="CO127" s="367" t="str">
        <f ca="1">+IF(OFFSET('Sanitation Data'!$D$32,0,10*ROW('Sanitation Data'!D121))="","",OFFSET('Sanitation Data'!$D$32,0,10*ROW('Sanitation Data'!D121)))</f>
        <v/>
      </c>
      <c r="CP127" s="367" t="str">
        <f ca="1">+IF(OFFSET('Sanitation Data'!$E$28,0,10*ROW('Sanitation Data'!E121))="","",OFFSET('Sanitation Data'!$E$28,0,10*ROW('Sanitation Data'!E121)))</f>
        <v/>
      </c>
      <c r="CQ127" s="367" t="str">
        <f ca="1">+IF(OFFSET('Sanitation Data'!$E$29,0,10*ROW('Sanitation Data'!E121))="","",OFFSET('Sanitation Data'!$E$29,0,10*ROW('Sanitation Data'!E121)))</f>
        <v/>
      </c>
      <c r="CR127" s="367" t="str">
        <f ca="1">+IF(OFFSET('Sanitation Data'!$E$30,0,10*ROW('Sanitation Data'!E121))="","",OFFSET('Sanitation Data'!$E$30,0,10*ROW('Sanitation Data'!E121)))</f>
        <v/>
      </c>
      <c r="CS127" s="367" t="str">
        <f ca="1">+IF(OFFSET('Sanitation Data'!$E$31,0,10*ROW('Sanitation Data'!E121))="","",OFFSET('Sanitation Data'!$E$31,0,10*ROW('Sanitation Data'!E121)))</f>
        <v/>
      </c>
      <c r="CT127" s="367" t="str">
        <f ca="1">+IF(OFFSET('Sanitation Data'!$E$32,0,10*ROW('Sanitation Data'!E121))="","",OFFSET('Sanitation Data'!$E$32,0,10*ROW('Sanitation Data'!E121)))</f>
        <v/>
      </c>
      <c r="CU127" s="367" t="str">
        <f ca="1">+IF(OFFSET('Sanitation Data'!$F$28,0,10*ROW('Sanitation Data'!F121))="","",OFFSET('Sanitation Data'!$F$28,0,10*ROW('Sanitation Data'!F121)))</f>
        <v/>
      </c>
      <c r="CV127" s="367" t="str">
        <f ca="1">+IF(OFFSET('Sanitation Data'!$F$29,0,10*ROW('Sanitation Data'!F121))="","",OFFSET('Sanitation Data'!$F$29,0,10*ROW('Sanitation Data'!F121)))</f>
        <v/>
      </c>
      <c r="CW127" s="367" t="str">
        <f ca="1">+IF(OFFSET('Sanitation Data'!$F$30,0,10*ROW('Sanitation Data'!F121))="","",OFFSET('Sanitation Data'!$F$30,0,10*ROW('Sanitation Data'!F121)))</f>
        <v/>
      </c>
      <c r="CX127" s="367" t="str">
        <f ca="1">+IF(OFFSET('Sanitation Data'!$F$31,0,10*ROW('Sanitation Data'!F121))="","",OFFSET('Sanitation Data'!$F$31,0,10*ROW('Sanitation Data'!F121)))</f>
        <v/>
      </c>
      <c r="CY127" s="367" t="str">
        <f ca="1">+IF(OFFSET('Sanitation Data'!$F$32,0,10*ROW('Sanitation Data'!F121))="","",OFFSET('Sanitation Data'!$F$32,0,10*ROW('Sanitation Data'!F121)))</f>
        <v/>
      </c>
      <c r="CZ127" s="367" t="str">
        <f ca="1">+IF(OFFSET('Sanitation Data'!$G$28,0,10*ROW('Sanitation Data'!G121))="","",OFFSET('Sanitation Data'!$G$28,0,10*ROW('Sanitation Data'!G121)))</f>
        <v/>
      </c>
      <c r="DA127" s="367" t="str">
        <f ca="1">+IF(OFFSET('Sanitation Data'!$G$29,0,10*ROW('Sanitation Data'!G121))="","",OFFSET('Sanitation Data'!$G$29,0,10*ROW('Sanitation Data'!G121)))</f>
        <v/>
      </c>
      <c r="DB127" s="367" t="str">
        <f ca="1">+IF(OFFSET('Sanitation Data'!$G$30,0,10*ROW('Sanitation Data'!G121))="","",OFFSET('Sanitation Data'!$G$30,0,10*ROW('Sanitation Data'!G121)))</f>
        <v/>
      </c>
      <c r="DC127" s="367" t="str">
        <f ca="1">+IF(OFFSET('Sanitation Data'!$G$31,0,10*ROW('Sanitation Data'!G121))="","",OFFSET('Sanitation Data'!$G$31,0,10*ROW('Sanitation Data'!G121)))</f>
        <v/>
      </c>
      <c r="DD127" s="367" t="str">
        <f ca="1">+IF(OFFSET('Sanitation Data'!$G$32,0,10*ROW('Sanitation Data'!G121))="","",OFFSET('Sanitation Data'!$G$32,0,10*ROW('Sanitation Data'!G121)))</f>
        <v/>
      </c>
      <c r="DE127" s="367" t="str">
        <f ca="1">+IF(OFFSET('Sanitation Data'!$H$28,0,10*ROW('Sanitation Data'!H121))="","",OFFSET('Sanitation Data'!$H$28,0,10*ROW('Sanitation Data'!H121)))</f>
        <v/>
      </c>
      <c r="DF127" s="367" t="str">
        <f ca="1">+IF(OFFSET('Sanitation Data'!$H$29,0,10*ROW('Sanitation Data'!H121))="","",OFFSET('Sanitation Data'!$H$29,0,10*ROW('Sanitation Data'!H121)))</f>
        <v/>
      </c>
      <c r="DG127" s="367" t="str">
        <f ca="1">+IF(OFFSET('Sanitation Data'!$H$30,0,10*ROW('Sanitation Data'!H121))="","",OFFSET('Sanitation Data'!$H$30,0,10*ROW('Sanitation Data'!H121)))</f>
        <v/>
      </c>
      <c r="DH127" s="367" t="str">
        <f ca="1">+IF(OFFSET('Sanitation Data'!$H$31,0,10*ROW('Sanitation Data'!H121))="","",OFFSET('Sanitation Data'!$H$31,0,10*ROW('Sanitation Data'!H121)))</f>
        <v/>
      </c>
      <c r="DI127" s="367" t="str">
        <f ca="1">+IF(OFFSET('Sanitation Data'!$H$32,0,10*ROW('Sanitation Data'!H121))="","",OFFSET('Sanitation Data'!$H$32,0,10*ROW('Sanitation Data'!H121)))</f>
        <v/>
      </c>
      <c r="DJ127" s="367" t="str">
        <f ca="1">+IF(OFFSET('Sanitation Data'!$I$28,0,10*ROW('Sanitation Data'!I121))="","",OFFSET('Sanitation Data'!$I$28,0,10*ROW('Sanitation Data'!I121)))</f>
        <v/>
      </c>
      <c r="DK127" s="367" t="str">
        <f ca="1">+IF(OFFSET('Sanitation Data'!$I$29,0,10*ROW('Sanitation Data'!I121))="","",OFFSET('Sanitation Data'!$I$29,0,10*ROW('Sanitation Data'!I121)))</f>
        <v/>
      </c>
      <c r="DL127" s="367" t="str">
        <f ca="1">+IF(OFFSET('Sanitation Data'!$I$30,0,10*ROW('Sanitation Data'!I121))="","",OFFSET('Sanitation Data'!$I$30,0,10*ROW('Sanitation Data'!I121)))</f>
        <v/>
      </c>
      <c r="DM127" s="367" t="str">
        <f ca="1">+IF(OFFSET('Sanitation Data'!$I$31,0,10*ROW('Sanitation Data'!I121))="","",OFFSET('Sanitation Data'!$I$31,0,10*ROW('Sanitation Data'!I121)))</f>
        <v/>
      </c>
      <c r="DN127" s="367" t="str">
        <f ca="1">+IF(OFFSET('Sanitation Data'!$I$32,0,10*ROW('Sanitation Data'!I121))="","",OFFSET('Sanitation Data'!$I$32,0,10*ROW('Sanitation Data'!I121)))</f>
        <v/>
      </c>
      <c r="DO127" s="367" t="str">
        <f ca="1">+IF(OFFSET('Hygiene Data'!$D$11,0,10*ROW('Hygiene Data'!D121))="","",OFFSET('Hygiene Data'!$D$11,0,10*ROW('Hygiene Data'!D121)))</f>
        <v/>
      </c>
      <c r="DP127" s="367" t="str">
        <f ca="1">+IF(OFFSET('Hygiene Data'!$D$12,0,10*ROW('Hygiene Data'!D121))="","",OFFSET('Hygiene Data'!$D$12,0,10*ROW('Hygiene Data'!D121)))</f>
        <v/>
      </c>
      <c r="DQ127" s="367" t="str">
        <f ca="1">+IF(OFFSET('Hygiene Data'!$D$13,0,10*ROW('Hygiene Data'!D121))="","",OFFSET('Hygiene Data'!$D$13,0,10*ROW('Hygiene Data'!D121)))</f>
        <v/>
      </c>
      <c r="DR127" s="367" t="str">
        <f ca="1">+IF(OFFSET('Hygiene Data'!$E$11,0,10*ROW('Hygiene Data'!E121))="","",OFFSET('Hygiene Data'!$E$11,0,10*ROW('Hygiene Data'!E121)))</f>
        <v/>
      </c>
      <c r="DS127" s="367" t="str">
        <f ca="1">+IF(OFFSET('Hygiene Data'!$E$12,0,10*ROW('Hygiene Data'!E121))="","",OFFSET('Hygiene Data'!$E$12,0,10*ROW('Hygiene Data'!E121)))</f>
        <v/>
      </c>
      <c r="DT127" s="367" t="str">
        <f ca="1">+IF(OFFSET('Hygiene Data'!$E$13,0,10*ROW('Hygiene Data'!E121))="","",OFFSET('Hygiene Data'!$E$13,0,10*ROW('Hygiene Data'!E121)))</f>
        <v/>
      </c>
      <c r="DU127" s="367" t="str">
        <f ca="1">+IF(OFFSET('Hygiene Data'!$F$11,0,10*ROW('Hygiene Data'!F121))="","",OFFSET('Hygiene Data'!$F$11,0,10*ROW('Hygiene Data'!F121)))</f>
        <v/>
      </c>
      <c r="DV127" s="367" t="str">
        <f ca="1">+IF(OFFSET('Hygiene Data'!$F$12,0,10*ROW('Hygiene Data'!F121))="","",OFFSET('Hygiene Data'!$F$12,0,10*ROW('Hygiene Data'!F121)))</f>
        <v/>
      </c>
      <c r="DW127" s="367" t="str">
        <f ca="1">+IF(OFFSET('Hygiene Data'!$F$13,0,10*ROW('Hygiene Data'!F121))="","",OFFSET('Hygiene Data'!$F$13,0,10*ROW('Hygiene Data'!F121)))</f>
        <v/>
      </c>
      <c r="DX127" s="367" t="str">
        <f ca="1">+IF(OFFSET('Hygiene Data'!$G$11,0,10*ROW('Hygiene Data'!G121))="","",OFFSET('Hygiene Data'!$G$11,0,10*ROW('Hygiene Data'!G121)))</f>
        <v/>
      </c>
      <c r="DY127" s="367" t="str">
        <f ca="1">+IF(OFFSET('Hygiene Data'!$G$12,0,10*ROW('Hygiene Data'!G121))="","",OFFSET('Hygiene Data'!$G$12,0,10*ROW('Hygiene Data'!G121)))</f>
        <v/>
      </c>
      <c r="DZ127" s="367" t="str">
        <f ca="1">+IF(OFFSET('Hygiene Data'!$G$13,0,10*ROW('Hygiene Data'!G121))="","",OFFSET('Hygiene Data'!$G$13,0,10*ROW('Hygiene Data'!G121)))</f>
        <v/>
      </c>
      <c r="EA127" s="367" t="str">
        <f ca="1">+IF(OFFSET('Hygiene Data'!$H$11,0,10*ROW('Hygiene Data'!H121))="","",OFFSET('Hygiene Data'!$H$11,0,10*ROW('Hygiene Data'!H121)))</f>
        <v/>
      </c>
      <c r="EB127" s="367" t="str">
        <f ca="1">+IF(OFFSET('Hygiene Data'!$H$12,0,10*ROW('Hygiene Data'!H121))="","",OFFSET('Hygiene Data'!$H$12,0,10*ROW('Hygiene Data'!H121)))</f>
        <v/>
      </c>
      <c r="EC127" s="367" t="str">
        <f ca="1">+IF(OFFSET('Hygiene Data'!$H$13,0,10*ROW('Hygiene Data'!H121))="","",OFFSET('Hygiene Data'!$H$13,0,10*ROW('Hygiene Data'!H121)))</f>
        <v/>
      </c>
      <c r="ED127" s="367" t="str">
        <f ca="1">+IF(OFFSET('Hygiene Data'!$I$11,0,10*ROW('Hygiene Data'!I121))="","",OFFSET('Hygiene Data'!$I$11,0,10*ROW('Hygiene Data'!I121)))</f>
        <v/>
      </c>
      <c r="EE127" s="367" t="str">
        <f ca="1">+IF(OFFSET('Hygiene Data'!$I$12,0,10*ROW('Hygiene Data'!I121))="","",OFFSET('Hygiene Data'!$I$12,0,10*ROW('Hygiene Data'!I121)))</f>
        <v/>
      </c>
      <c r="EF127" s="367" t="str">
        <f ca="1">+IF(OFFSET('Hygiene Data'!$I$13,0,10*ROW('Hygiene Data'!I121))="","",OFFSET('Hygiene Data'!$I$13,0,10*ROW('Hygiene Data'!I121)))</f>
        <v/>
      </c>
    </row>
    <row r="128" spans="1:136" x14ac:dyDescent="0.25">
      <c r="A128" s="476" t="str">
        <f ca="1">+IF(OFFSET('Water Data'!$B$2,0,10*ROW('Water Data'!E122))="","",OFFSET('Water Data'!$B$2,0,10*ROW('Water Data'!E122)))</f>
        <v/>
      </c>
      <c r="B128" s="476"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3" t="str">
        <f t="shared" ca="1" si="1"/>
        <v/>
      </c>
      <c r="D128" s="504"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4"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4"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4"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4"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4"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4"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4"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4"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4"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4"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4"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4"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4"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4"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4"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4"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4"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5"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5"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5"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5"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5"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5"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5"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5"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5"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5"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5"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5"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5"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5"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5"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5"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5"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5"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5"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5"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5"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5"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5"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5"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5"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5"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5"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5"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5"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5"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6"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2"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6"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6"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6"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6"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6"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6"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6"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6"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6"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6"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6"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6"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6"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6"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6"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6"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7" t="str">
        <f ca="1">+IF(OFFSET('Water Data'!$D$27,0,10*ROW('Water Data'!D122))="","",OFFSET('Water Data'!$D$27,0,10*ROW('Water Data'!D122)))</f>
        <v/>
      </c>
      <c r="BT128" s="367" t="str">
        <f ca="1">+IF(OFFSET('Water Data'!$D$28,0,10*ROW('Water Data'!D122))="","",OFFSET('Water Data'!$D$28,0,10*ROW('Water Data'!D122)))</f>
        <v/>
      </c>
      <c r="BU128" s="367" t="str">
        <f ca="1">+IF(OFFSET('Water Data'!$D$29,0,10*ROW('Water Data'!D122))="","",OFFSET('Water Data'!$D$29,0,10*ROW('Water Data'!D122)))</f>
        <v/>
      </c>
      <c r="BV128" s="367" t="str">
        <f ca="1">+IF(OFFSET('Water Data'!$E$27,0,10*ROW('Water Data'!E122))="","",OFFSET('Water Data'!$E$27,0,10*ROW('Water Data'!E122)))</f>
        <v/>
      </c>
      <c r="BW128" s="367" t="str">
        <f ca="1">+IF(OFFSET('Water Data'!$E$28,0,10*ROW('Water Data'!E122))="","",OFFSET('Water Data'!$E$28,0,10*ROW('Water Data'!E122)))</f>
        <v/>
      </c>
      <c r="BX128" s="367" t="str">
        <f ca="1">+IF(OFFSET('Water Data'!$E$29,0,10*ROW('Water Data'!E122))="","",OFFSET('Water Data'!$E$29,0,10*ROW('Water Data'!E122)))</f>
        <v/>
      </c>
      <c r="BY128" s="367" t="str">
        <f ca="1">+IF(OFFSET('Water Data'!$F$27,0,10*ROW('Water Data'!F122))="","",OFFSET('Water Data'!$F$27,0,10*ROW('Water Data'!F122)))</f>
        <v/>
      </c>
      <c r="BZ128" s="367" t="str">
        <f ca="1">+IF(OFFSET('Water Data'!$F$28,0,10*ROW('Water Data'!F122))="","",OFFSET('Water Data'!$F$28,0,10*ROW('Water Data'!F122)))</f>
        <v/>
      </c>
      <c r="CA128" s="367" t="str">
        <f ca="1">+IF(OFFSET('Water Data'!$F$29,0,10*ROW('Water Data'!F122))="","",OFFSET('Water Data'!$F$29,0,10*ROW('Water Data'!F122)))</f>
        <v/>
      </c>
      <c r="CB128" s="367" t="str">
        <f ca="1">+IF(OFFSET('Water Data'!$G$27,0,10*ROW('Water Data'!G122))="","",OFFSET('Water Data'!$G$27,0,10*ROW('Water Data'!G122)))</f>
        <v/>
      </c>
      <c r="CC128" s="367" t="str">
        <f ca="1">+IF(OFFSET('Water Data'!$G$28,0,10*ROW('Water Data'!G122))="","",OFFSET('Water Data'!$G$28,0,10*ROW('Water Data'!G122)))</f>
        <v/>
      </c>
      <c r="CD128" s="367" t="str">
        <f ca="1">+IF(OFFSET('Water Data'!$G$29,0,10*ROW('Water Data'!G122))="","",OFFSET('Water Data'!$G$29,0,10*ROW('Water Data'!G122)))</f>
        <v/>
      </c>
      <c r="CE128" s="367" t="str">
        <f ca="1">+IF(OFFSET('Water Data'!$H$27,0,10*ROW('Water Data'!H122))="","",OFFSET('Water Data'!$H$27,0,10*ROW('Water Data'!H122)))</f>
        <v/>
      </c>
      <c r="CF128" s="367" t="str">
        <f ca="1">+IF(OFFSET('Water Data'!$H$28,0,10*ROW('Water Data'!H122))="","",OFFSET('Water Data'!$H$28,0,10*ROW('Water Data'!H122)))</f>
        <v/>
      </c>
      <c r="CG128" s="367" t="str">
        <f ca="1">+IF(OFFSET('Water Data'!$H$29,0,10*ROW('Water Data'!H122))="","",OFFSET('Water Data'!$H$29,0,10*ROW('Water Data'!H122)))</f>
        <v/>
      </c>
      <c r="CH128" s="367" t="str">
        <f ca="1">+IF(OFFSET('Water Data'!$I$27,0,10*ROW('Water Data'!I122))="","",OFFSET('Water Data'!$I$27,0,10*ROW('Water Data'!I122)))</f>
        <v/>
      </c>
      <c r="CI128" s="367" t="str">
        <f ca="1">+IF(OFFSET('Water Data'!$I$28,0,10*ROW('Water Data'!I122))="","",OFFSET('Water Data'!$I$28,0,10*ROW('Water Data'!I122)))</f>
        <v/>
      </c>
      <c r="CJ128" s="367" t="str">
        <f ca="1">+IF(OFFSET('Water Data'!$I$29,0,10*ROW('Water Data'!I122))="","",OFFSET('Water Data'!$I$29,0,10*ROW('Water Data'!I122)))</f>
        <v/>
      </c>
      <c r="CK128" s="367" t="str">
        <f ca="1">+IF(OFFSET('Sanitation Data'!$D$28,0,10*ROW('Sanitation Data'!D122))="","",OFFSET('Sanitation Data'!$D$28,0,10*ROW('Sanitation Data'!D122)))</f>
        <v/>
      </c>
      <c r="CL128" s="367" t="str">
        <f ca="1">+IF(OFFSET('Sanitation Data'!$D$29,0,10*ROW('Sanitation Data'!D122))="","",OFFSET('Sanitation Data'!$D$29,0,10*ROW('Sanitation Data'!D122)))</f>
        <v/>
      </c>
      <c r="CM128" s="367" t="str">
        <f ca="1">+IF(OFFSET('Sanitation Data'!$D$30,0,10*ROW('Sanitation Data'!D122))="","",OFFSET('Sanitation Data'!$D$30,0,10*ROW('Sanitation Data'!D122)))</f>
        <v/>
      </c>
      <c r="CN128" s="367" t="str">
        <f ca="1">+IF(OFFSET('Sanitation Data'!$D$31,0,10*ROW('Sanitation Data'!D122))="","",OFFSET('Sanitation Data'!$D$31,0,10*ROW('Sanitation Data'!D122)))</f>
        <v/>
      </c>
      <c r="CO128" s="367" t="str">
        <f ca="1">+IF(OFFSET('Sanitation Data'!$D$32,0,10*ROW('Sanitation Data'!D122))="","",OFFSET('Sanitation Data'!$D$32,0,10*ROW('Sanitation Data'!D122)))</f>
        <v/>
      </c>
      <c r="CP128" s="367" t="str">
        <f ca="1">+IF(OFFSET('Sanitation Data'!$E$28,0,10*ROW('Sanitation Data'!E122))="","",OFFSET('Sanitation Data'!$E$28,0,10*ROW('Sanitation Data'!E122)))</f>
        <v/>
      </c>
      <c r="CQ128" s="367" t="str">
        <f ca="1">+IF(OFFSET('Sanitation Data'!$E$29,0,10*ROW('Sanitation Data'!E122))="","",OFFSET('Sanitation Data'!$E$29,0,10*ROW('Sanitation Data'!E122)))</f>
        <v/>
      </c>
      <c r="CR128" s="367" t="str">
        <f ca="1">+IF(OFFSET('Sanitation Data'!$E$30,0,10*ROW('Sanitation Data'!E122))="","",OFFSET('Sanitation Data'!$E$30,0,10*ROW('Sanitation Data'!E122)))</f>
        <v/>
      </c>
      <c r="CS128" s="367" t="str">
        <f ca="1">+IF(OFFSET('Sanitation Data'!$E$31,0,10*ROW('Sanitation Data'!E122))="","",OFFSET('Sanitation Data'!$E$31,0,10*ROW('Sanitation Data'!E122)))</f>
        <v/>
      </c>
      <c r="CT128" s="367" t="str">
        <f ca="1">+IF(OFFSET('Sanitation Data'!$E$32,0,10*ROW('Sanitation Data'!E122))="","",OFFSET('Sanitation Data'!$E$32,0,10*ROW('Sanitation Data'!E122)))</f>
        <v/>
      </c>
      <c r="CU128" s="367" t="str">
        <f ca="1">+IF(OFFSET('Sanitation Data'!$F$28,0,10*ROW('Sanitation Data'!F122))="","",OFFSET('Sanitation Data'!$F$28,0,10*ROW('Sanitation Data'!F122)))</f>
        <v/>
      </c>
      <c r="CV128" s="367" t="str">
        <f ca="1">+IF(OFFSET('Sanitation Data'!$F$29,0,10*ROW('Sanitation Data'!F122))="","",OFFSET('Sanitation Data'!$F$29,0,10*ROW('Sanitation Data'!F122)))</f>
        <v/>
      </c>
      <c r="CW128" s="367" t="str">
        <f ca="1">+IF(OFFSET('Sanitation Data'!$F$30,0,10*ROW('Sanitation Data'!F122))="","",OFFSET('Sanitation Data'!$F$30,0,10*ROW('Sanitation Data'!F122)))</f>
        <v/>
      </c>
      <c r="CX128" s="367" t="str">
        <f ca="1">+IF(OFFSET('Sanitation Data'!$F$31,0,10*ROW('Sanitation Data'!F122))="","",OFFSET('Sanitation Data'!$F$31,0,10*ROW('Sanitation Data'!F122)))</f>
        <v/>
      </c>
      <c r="CY128" s="367" t="str">
        <f ca="1">+IF(OFFSET('Sanitation Data'!$F$32,0,10*ROW('Sanitation Data'!F122))="","",OFFSET('Sanitation Data'!$F$32,0,10*ROW('Sanitation Data'!F122)))</f>
        <v/>
      </c>
      <c r="CZ128" s="367" t="str">
        <f ca="1">+IF(OFFSET('Sanitation Data'!$G$28,0,10*ROW('Sanitation Data'!G122))="","",OFFSET('Sanitation Data'!$G$28,0,10*ROW('Sanitation Data'!G122)))</f>
        <v/>
      </c>
      <c r="DA128" s="367" t="str">
        <f ca="1">+IF(OFFSET('Sanitation Data'!$G$29,0,10*ROW('Sanitation Data'!G122))="","",OFFSET('Sanitation Data'!$G$29,0,10*ROW('Sanitation Data'!G122)))</f>
        <v/>
      </c>
      <c r="DB128" s="367" t="str">
        <f ca="1">+IF(OFFSET('Sanitation Data'!$G$30,0,10*ROW('Sanitation Data'!G122))="","",OFFSET('Sanitation Data'!$G$30,0,10*ROW('Sanitation Data'!G122)))</f>
        <v/>
      </c>
      <c r="DC128" s="367" t="str">
        <f ca="1">+IF(OFFSET('Sanitation Data'!$G$31,0,10*ROW('Sanitation Data'!G122))="","",OFFSET('Sanitation Data'!$G$31,0,10*ROW('Sanitation Data'!G122)))</f>
        <v/>
      </c>
      <c r="DD128" s="367" t="str">
        <f ca="1">+IF(OFFSET('Sanitation Data'!$G$32,0,10*ROW('Sanitation Data'!G122))="","",OFFSET('Sanitation Data'!$G$32,0,10*ROW('Sanitation Data'!G122)))</f>
        <v/>
      </c>
      <c r="DE128" s="367" t="str">
        <f ca="1">+IF(OFFSET('Sanitation Data'!$H$28,0,10*ROW('Sanitation Data'!H122))="","",OFFSET('Sanitation Data'!$H$28,0,10*ROW('Sanitation Data'!H122)))</f>
        <v/>
      </c>
      <c r="DF128" s="367" t="str">
        <f ca="1">+IF(OFFSET('Sanitation Data'!$H$29,0,10*ROW('Sanitation Data'!H122))="","",OFFSET('Sanitation Data'!$H$29,0,10*ROW('Sanitation Data'!H122)))</f>
        <v/>
      </c>
      <c r="DG128" s="367" t="str">
        <f ca="1">+IF(OFFSET('Sanitation Data'!$H$30,0,10*ROW('Sanitation Data'!H122))="","",OFFSET('Sanitation Data'!$H$30,0,10*ROW('Sanitation Data'!H122)))</f>
        <v/>
      </c>
      <c r="DH128" s="367" t="str">
        <f ca="1">+IF(OFFSET('Sanitation Data'!$H$31,0,10*ROW('Sanitation Data'!H122))="","",OFFSET('Sanitation Data'!$H$31,0,10*ROW('Sanitation Data'!H122)))</f>
        <v/>
      </c>
      <c r="DI128" s="367" t="str">
        <f ca="1">+IF(OFFSET('Sanitation Data'!$H$32,0,10*ROW('Sanitation Data'!H122))="","",OFFSET('Sanitation Data'!$H$32,0,10*ROW('Sanitation Data'!H122)))</f>
        <v/>
      </c>
      <c r="DJ128" s="367" t="str">
        <f ca="1">+IF(OFFSET('Sanitation Data'!$I$28,0,10*ROW('Sanitation Data'!I122))="","",OFFSET('Sanitation Data'!$I$28,0,10*ROW('Sanitation Data'!I122)))</f>
        <v/>
      </c>
      <c r="DK128" s="367" t="str">
        <f ca="1">+IF(OFFSET('Sanitation Data'!$I$29,0,10*ROW('Sanitation Data'!I122))="","",OFFSET('Sanitation Data'!$I$29,0,10*ROW('Sanitation Data'!I122)))</f>
        <v/>
      </c>
      <c r="DL128" s="367" t="str">
        <f ca="1">+IF(OFFSET('Sanitation Data'!$I$30,0,10*ROW('Sanitation Data'!I122))="","",OFFSET('Sanitation Data'!$I$30,0,10*ROW('Sanitation Data'!I122)))</f>
        <v/>
      </c>
      <c r="DM128" s="367" t="str">
        <f ca="1">+IF(OFFSET('Sanitation Data'!$I$31,0,10*ROW('Sanitation Data'!I122))="","",OFFSET('Sanitation Data'!$I$31,0,10*ROW('Sanitation Data'!I122)))</f>
        <v/>
      </c>
      <c r="DN128" s="367" t="str">
        <f ca="1">+IF(OFFSET('Sanitation Data'!$I$32,0,10*ROW('Sanitation Data'!I122))="","",OFFSET('Sanitation Data'!$I$32,0,10*ROW('Sanitation Data'!I122)))</f>
        <v/>
      </c>
      <c r="DO128" s="367" t="str">
        <f ca="1">+IF(OFFSET('Hygiene Data'!$D$11,0,10*ROW('Hygiene Data'!D122))="","",OFFSET('Hygiene Data'!$D$11,0,10*ROW('Hygiene Data'!D122)))</f>
        <v/>
      </c>
      <c r="DP128" s="367" t="str">
        <f ca="1">+IF(OFFSET('Hygiene Data'!$D$12,0,10*ROW('Hygiene Data'!D122))="","",OFFSET('Hygiene Data'!$D$12,0,10*ROW('Hygiene Data'!D122)))</f>
        <v/>
      </c>
      <c r="DQ128" s="367" t="str">
        <f ca="1">+IF(OFFSET('Hygiene Data'!$D$13,0,10*ROW('Hygiene Data'!D122))="","",OFFSET('Hygiene Data'!$D$13,0,10*ROW('Hygiene Data'!D122)))</f>
        <v/>
      </c>
      <c r="DR128" s="367" t="str">
        <f ca="1">+IF(OFFSET('Hygiene Data'!$E$11,0,10*ROW('Hygiene Data'!E122))="","",OFFSET('Hygiene Data'!$E$11,0,10*ROW('Hygiene Data'!E122)))</f>
        <v/>
      </c>
      <c r="DS128" s="367" t="str">
        <f ca="1">+IF(OFFSET('Hygiene Data'!$E$12,0,10*ROW('Hygiene Data'!E122))="","",OFFSET('Hygiene Data'!$E$12,0,10*ROW('Hygiene Data'!E122)))</f>
        <v/>
      </c>
      <c r="DT128" s="367" t="str">
        <f ca="1">+IF(OFFSET('Hygiene Data'!$E$13,0,10*ROW('Hygiene Data'!E122))="","",OFFSET('Hygiene Data'!$E$13,0,10*ROW('Hygiene Data'!E122)))</f>
        <v/>
      </c>
      <c r="DU128" s="367" t="str">
        <f ca="1">+IF(OFFSET('Hygiene Data'!$F$11,0,10*ROW('Hygiene Data'!F122))="","",OFFSET('Hygiene Data'!$F$11,0,10*ROW('Hygiene Data'!F122)))</f>
        <v/>
      </c>
      <c r="DV128" s="367" t="str">
        <f ca="1">+IF(OFFSET('Hygiene Data'!$F$12,0,10*ROW('Hygiene Data'!F122))="","",OFFSET('Hygiene Data'!$F$12,0,10*ROW('Hygiene Data'!F122)))</f>
        <v/>
      </c>
      <c r="DW128" s="367" t="str">
        <f ca="1">+IF(OFFSET('Hygiene Data'!$F$13,0,10*ROW('Hygiene Data'!F122))="","",OFFSET('Hygiene Data'!$F$13,0,10*ROW('Hygiene Data'!F122)))</f>
        <v/>
      </c>
      <c r="DX128" s="367" t="str">
        <f ca="1">+IF(OFFSET('Hygiene Data'!$G$11,0,10*ROW('Hygiene Data'!G122))="","",OFFSET('Hygiene Data'!$G$11,0,10*ROW('Hygiene Data'!G122)))</f>
        <v/>
      </c>
      <c r="DY128" s="367" t="str">
        <f ca="1">+IF(OFFSET('Hygiene Data'!$G$12,0,10*ROW('Hygiene Data'!G122))="","",OFFSET('Hygiene Data'!$G$12,0,10*ROW('Hygiene Data'!G122)))</f>
        <v/>
      </c>
      <c r="DZ128" s="367" t="str">
        <f ca="1">+IF(OFFSET('Hygiene Data'!$G$13,0,10*ROW('Hygiene Data'!G122))="","",OFFSET('Hygiene Data'!$G$13,0,10*ROW('Hygiene Data'!G122)))</f>
        <v/>
      </c>
      <c r="EA128" s="367" t="str">
        <f ca="1">+IF(OFFSET('Hygiene Data'!$H$11,0,10*ROW('Hygiene Data'!H122))="","",OFFSET('Hygiene Data'!$H$11,0,10*ROW('Hygiene Data'!H122)))</f>
        <v/>
      </c>
      <c r="EB128" s="367" t="str">
        <f ca="1">+IF(OFFSET('Hygiene Data'!$H$12,0,10*ROW('Hygiene Data'!H122))="","",OFFSET('Hygiene Data'!$H$12,0,10*ROW('Hygiene Data'!H122)))</f>
        <v/>
      </c>
      <c r="EC128" s="367" t="str">
        <f ca="1">+IF(OFFSET('Hygiene Data'!$H$13,0,10*ROW('Hygiene Data'!H122))="","",OFFSET('Hygiene Data'!$H$13,0,10*ROW('Hygiene Data'!H122)))</f>
        <v/>
      </c>
      <c r="ED128" s="367" t="str">
        <f ca="1">+IF(OFFSET('Hygiene Data'!$I$11,0,10*ROW('Hygiene Data'!I122))="","",OFFSET('Hygiene Data'!$I$11,0,10*ROW('Hygiene Data'!I122)))</f>
        <v/>
      </c>
      <c r="EE128" s="367" t="str">
        <f ca="1">+IF(OFFSET('Hygiene Data'!$I$12,0,10*ROW('Hygiene Data'!I122))="","",OFFSET('Hygiene Data'!$I$12,0,10*ROW('Hygiene Data'!I122)))</f>
        <v/>
      </c>
      <c r="EF128" s="367" t="str">
        <f ca="1">+IF(OFFSET('Hygiene Data'!$I$13,0,10*ROW('Hygiene Data'!I122))="","",OFFSET('Hygiene Data'!$I$13,0,10*ROW('Hygiene Data'!I122)))</f>
        <v/>
      </c>
    </row>
    <row r="129" spans="1:136" x14ac:dyDescent="0.25">
      <c r="A129" s="476" t="str">
        <f ca="1">+IF(OFFSET('Water Data'!$B$2,0,10*ROW('Water Data'!E123))="","",OFFSET('Water Data'!$B$2,0,10*ROW('Water Data'!E123)))</f>
        <v/>
      </c>
      <c r="B129" s="476"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3" t="str">
        <f t="shared" ca="1" si="1"/>
        <v/>
      </c>
      <c r="D129" s="504"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4"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4"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4"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4"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4"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4"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4"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4"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4"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4"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4"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4"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4"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4"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4"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4"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4"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5"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5"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5"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5"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5"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5"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5"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5"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5"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5"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5"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5"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5"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5"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5"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5"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5"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5"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5"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5"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5"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5"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5"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5"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5"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5"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5"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5"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5"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5"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6"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2"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6"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6"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6"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6"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6"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6"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6"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6"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6"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6"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6"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6"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6"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6"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6"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6"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7" t="str">
        <f ca="1">+IF(OFFSET('Water Data'!$D$27,0,10*ROW('Water Data'!D123))="","",OFFSET('Water Data'!$D$27,0,10*ROW('Water Data'!D123)))</f>
        <v/>
      </c>
      <c r="BT129" s="367" t="str">
        <f ca="1">+IF(OFFSET('Water Data'!$D$28,0,10*ROW('Water Data'!D123))="","",OFFSET('Water Data'!$D$28,0,10*ROW('Water Data'!D123)))</f>
        <v/>
      </c>
      <c r="BU129" s="367" t="str">
        <f ca="1">+IF(OFFSET('Water Data'!$D$29,0,10*ROW('Water Data'!D123))="","",OFFSET('Water Data'!$D$29,0,10*ROW('Water Data'!D123)))</f>
        <v/>
      </c>
      <c r="BV129" s="367" t="str">
        <f ca="1">+IF(OFFSET('Water Data'!$E$27,0,10*ROW('Water Data'!E123))="","",OFFSET('Water Data'!$E$27,0,10*ROW('Water Data'!E123)))</f>
        <v/>
      </c>
      <c r="BW129" s="367" t="str">
        <f ca="1">+IF(OFFSET('Water Data'!$E$28,0,10*ROW('Water Data'!E123))="","",OFFSET('Water Data'!$E$28,0,10*ROW('Water Data'!E123)))</f>
        <v/>
      </c>
      <c r="BX129" s="367" t="str">
        <f ca="1">+IF(OFFSET('Water Data'!$E$29,0,10*ROW('Water Data'!E123))="","",OFFSET('Water Data'!$E$29,0,10*ROW('Water Data'!E123)))</f>
        <v/>
      </c>
      <c r="BY129" s="367" t="str">
        <f ca="1">+IF(OFFSET('Water Data'!$F$27,0,10*ROW('Water Data'!F123))="","",OFFSET('Water Data'!$F$27,0,10*ROW('Water Data'!F123)))</f>
        <v/>
      </c>
      <c r="BZ129" s="367" t="str">
        <f ca="1">+IF(OFFSET('Water Data'!$F$28,0,10*ROW('Water Data'!F123))="","",OFFSET('Water Data'!$F$28,0,10*ROW('Water Data'!F123)))</f>
        <v/>
      </c>
      <c r="CA129" s="367" t="str">
        <f ca="1">+IF(OFFSET('Water Data'!$F$29,0,10*ROW('Water Data'!F123))="","",OFFSET('Water Data'!$F$29,0,10*ROW('Water Data'!F123)))</f>
        <v/>
      </c>
      <c r="CB129" s="367" t="str">
        <f ca="1">+IF(OFFSET('Water Data'!$G$27,0,10*ROW('Water Data'!G123))="","",OFFSET('Water Data'!$G$27,0,10*ROW('Water Data'!G123)))</f>
        <v/>
      </c>
      <c r="CC129" s="367" t="str">
        <f ca="1">+IF(OFFSET('Water Data'!$G$28,0,10*ROW('Water Data'!G123))="","",OFFSET('Water Data'!$G$28,0,10*ROW('Water Data'!G123)))</f>
        <v/>
      </c>
      <c r="CD129" s="367" t="str">
        <f ca="1">+IF(OFFSET('Water Data'!$G$29,0,10*ROW('Water Data'!G123))="","",OFFSET('Water Data'!$G$29,0,10*ROW('Water Data'!G123)))</f>
        <v/>
      </c>
      <c r="CE129" s="367" t="str">
        <f ca="1">+IF(OFFSET('Water Data'!$H$27,0,10*ROW('Water Data'!H123))="","",OFFSET('Water Data'!$H$27,0,10*ROW('Water Data'!H123)))</f>
        <v/>
      </c>
      <c r="CF129" s="367" t="str">
        <f ca="1">+IF(OFFSET('Water Data'!$H$28,0,10*ROW('Water Data'!H123))="","",OFFSET('Water Data'!$H$28,0,10*ROW('Water Data'!H123)))</f>
        <v/>
      </c>
      <c r="CG129" s="367" t="str">
        <f ca="1">+IF(OFFSET('Water Data'!$H$29,0,10*ROW('Water Data'!H123))="","",OFFSET('Water Data'!$H$29,0,10*ROW('Water Data'!H123)))</f>
        <v/>
      </c>
      <c r="CH129" s="367" t="str">
        <f ca="1">+IF(OFFSET('Water Data'!$I$27,0,10*ROW('Water Data'!I123))="","",OFFSET('Water Data'!$I$27,0,10*ROW('Water Data'!I123)))</f>
        <v/>
      </c>
      <c r="CI129" s="367" t="str">
        <f ca="1">+IF(OFFSET('Water Data'!$I$28,0,10*ROW('Water Data'!I123))="","",OFFSET('Water Data'!$I$28,0,10*ROW('Water Data'!I123)))</f>
        <v/>
      </c>
      <c r="CJ129" s="367" t="str">
        <f ca="1">+IF(OFFSET('Water Data'!$I$29,0,10*ROW('Water Data'!I123))="","",OFFSET('Water Data'!$I$29,0,10*ROW('Water Data'!I123)))</f>
        <v/>
      </c>
      <c r="CK129" s="367" t="str">
        <f ca="1">+IF(OFFSET('Sanitation Data'!$D$28,0,10*ROW('Sanitation Data'!D123))="","",OFFSET('Sanitation Data'!$D$28,0,10*ROW('Sanitation Data'!D123)))</f>
        <v/>
      </c>
      <c r="CL129" s="367" t="str">
        <f ca="1">+IF(OFFSET('Sanitation Data'!$D$29,0,10*ROW('Sanitation Data'!D123))="","",OFFSET('Sanitation Data'!$D$29,0,10*ROW('Sanitation Data'!D123)))</f>
        <v/>
      </c>
      <c r="CM129" s="367" t="str">
        <f ca="1">+IF(OFFSET('Sanitation Data'!$D$30,0,10*ROW('Sanitation Data'!D123))="","",OFFSET('Sanitation Data'!$D$30,0,10*ROW('Sanitation Data'!D123)))</f>
        <v/>
      </c>
      <c r="CN129" s="367" t="str">
        <f ca="1">+IF(OFFSET('Sanitation Data'!$D$31,0,10*ROW('Sanitation Data'!D123))="","",OFFSET('Sanitation Data'!$D$31,0,10*ROW('Sanitation Data'!D123)))</f>
        <v/>
      </c>
      <c r="CO129" s="367" t="str">
        <f ca="1">+IF(OFFSET('Sanitation Data'!$D$32,0,10*ROW('Sanitation Data'!D123))="","",OFFSET('Sanitation Data'!$D$32,0,10*ROW('Sanitation Data'!D123)))</f>
        <v/>
      </c>
      <c r="CP129" s="367" t="str">
        <f ca="1">+IF(OFFSET('Sanitation Data'!$E$28,0,10*ROW('Sanitation Data'!E123))="","",OFFSET('Sanitation Data'!$E$28,0,10*ROW('Sanitation Data'!E123)))</f>
        <v/>
      </c>
      <c r="CQ129" s="367" t="str">
        <f ca="1">+IF(OFFSET('Sanitation Data'!$E$29,0,10*ROW('Sanitation Data'!E123))="","",OFFSET('Sanitation Data'!$E$29,0,10*ROW('Sanitation Data'!E123)))</f>
        <v/>
      </c>
      <c r="CR129" s="367" t="str">
        <f ca="1">+IF(OFFSET('Sanitation Data'!$E$30,0,10*ROW('Sanitation Data'!E123))="","",OFFSET('Sanitation Data'!$E$30,0,10*ROW('Sanitation Data'!E123)))</f>
        <v/>
      </c>
      <c r="CS129" s="367" t="str">
        <f ca="1">+IF(OFFSET('Sanitation Data'!$E$31,0,10*ROW('Sanitation Data'!E123))="","",OFFSET('Sanitation Data'!$E$31,0,10*ROW('Sanitation Data'!E123)))</f>
        <v/>
      </c>
      <c r="CT129" s="367" t="str">
        <f ca="1">+IF(OFFSET('Sanitation Data'!$E$32,0,10*ROW('Sanitation Data'!E123))="","",OFFSET('Sanitation Data'!$E$32,0,10*ROW('Sanitation Data'!E123)))</f>
        <v/>
      </c>
      <c r="CU129" s="367" t="str">
        <f ca="1">+IF(OFFSET('Sanitation Data'!$F$28,0,10*ROW('Sanitation Data'!F123))="","",OFFSET('Sanitation Data'!$F$28,0,10*ROW('Sanitation Data'!F123)))</f>
        <v/>
      </c>
      <c r="CV129" s="367" t="str">
        <f ca="1">+IF(OFFSET('Sanitation Data'!$F$29,0,10*ROW('Sanitation Data'!F123))="","",OFFSET('Sanitation Data'!$F$29,0,10*ROW('Sanitation Data'!F123)))</f>
        <v/>
      </c>
      <c r="CW129" s="367" t="str">
        <f ca="1">+IF(OFFSET('Sanitation Data'!$F$30,0,10*ROW('Sanitation Data'!F123))="","",OFFSET('Sanitation Data'!$F$30,0,10*ROW('Sanitation Data'!F123)))</f>
        <v/>
      </c>
      <c r="CX129" s="367" t="str">
        <f ca="1">+IF(OFFSET('Sanitation Data'!$F$31,0,10*ROW('Sanitation Data'!F123))="","",OFFSET('Sanitation Data'!$F$31,0,10*ROW('Sanitation Data'!F123)))</f>
        <v/>
      </c>
      <c r="CY129" s="367" t="str">
        <f ca="1">+IF(OFFSET('Sanitation Data'!$F$32,0,10*ROW('Sanitation Data'!F123))="","",OFFSET('Sanitation Data'!$F$32,0,10*ROW('Sanitation Data'!F123)))</f>
        <v/>
      </c>
      <c r="CZ129" s="367" t="str">
        <f ca="1">+IF(OFFSET('Sanitation Data'!$G$28,0,10*ROW('Sanitation Data'!G123))="","",OFFSET('Sanitation Data'!$G$28,0,10*ROW('Sanitation Data'!G123)))</f>
        <v/>
      </c>
      <c r="DA129" s="367" t="str">
        <f ca="1">+IF(OFFSET('Sanitation Data'!$G$29,0,10*ROW('Sanitation Data'!G123))="","",OFFSET('Sanitation Data'!$G$29,0,10*ROW('Sanitation Data'!G123)))</f>
        <v/>
      </c>
      <c r="DB129" s="367" t="str">
        <f ca="1">+IF(OFFSET('Sanitation Data'!$G$30,0,10*ROW('Sanitation Data'!G123))="","",OFFSET('Sanitation Data'!$G$30,0,10*ROW('Sanitation Data'!G123)))</f>
        <v/>
      </c>
      <c r="DC129" s="367" t="str">
        <f ca="1">+IF(OFFSET('Sanitation Data'!$G$31,0,10*ROW('Sanitation Data'!G123))="","",OFFSET('Sanitation Data'!$G$31,0,10*ROW('Sanitation Data'!G123)))</f>
        <v/>
      </c>
      <c r="DD129" s="367" t="str">
        <f ca="1">+IF(OFFSET('Sanitation Data'!$G$32,0,10*ROW('Sanitation Data'!G123))="","",OFFSET('Sanitation Data'!$G$32,0,10*ROW('Sanitation Data'!G123)))</f>
        <v/>
      </c>
      <c r="DE129" s="367" t="str">
        <f ca="1">+IF(OFFSET('Sanitation Data'!$H$28,0,10*ROW('Sanitation Data'!H123))="","",OFFSET('Sanitation Data'!$H$28,0,10*ROW('Sanitation Data'!H123)))</f>
        <v/>
      </c>
      <c r="DF129" s="367" t="str">
        <f ca="1">+IF(OFFSET('Sanitation Data'!$H$29,0,10*ROW('Sanitation Data'!H123))="","",OFFSET('Sanitation Data'!$H$29,0,10*ROW('Sanitation Data'!H123)))</f>
        <v/>
      </c>
      <c r="DG129" s="367" t="str">
        <f ca="1">+IF(OFFSET('Sanitation Data'!$H$30,0,10*ROW('Sanitation Data'!H123))="","",OFFSET('Sanitation Data'!$H$30,0,10*ROW('Sanitation Data'!H123)))</f>
        <v/>
      </c>
      <c r="DH129" s="367" t="str">
        <f ca="1">+IF(OFFSET('Sanitation Data'!$H$31,0,10*ROW('Sanitation Data'!H123))="","",OFFSET('Sanitation Data'!$H$31,0,10*ROW('Sanitation Data'!H123)))</f>
        <v/>
      </c>
      <c r="DI129" s="367" t="str">
        <f ca="1">+IF(OFFSET('Sanitation Data'!$H$32,0,10*ROW('Sanitation Data'!H123))="","",OFFSET('Sanitation Data'!$H$32,0,10*ROW('Sanitation Data'!H123)))</f>
        <v/>
      </c>
      <c r="DJ129" s="367" t="str">
        <f ca="1">+IF(OFFSET('Sanitation Data'!$I$28,0,10*ROW('Sanitation Data'!I123))="","",OFFSET('Sanitation Data'!$I$28,0,10*ROW('Sanitation Data'!I123)))</f>
        <v/>
      </c>
      <c r="DK129" s="367" t="str">
        <f ca="1">+IF(OFFSET('Sanitation Data'!$I$29,0,10*ROW('Sanitation Data'!I123))="","",OFFSET('Sanitation Data'!$I$29,0,10*ROW('Sanitation Data'!I123)))</f>
        <v/>
      </c>
      <c r="DL129" s="367" t="str">
        <f ca="1">+IF(OFFSET('Sanitation Data'!$I$30,0,10*ROW('Sanitation Data'!I123))="","",OFFSET('Sanitation Data'!$I$30,0,10*ROW('Sanitation Data'!I123)))</f>
        <v/>
      </c>
      <c r="DM129" s="367" t="str">
        <f ca="1">+IF(OFFSET('Sanitation Data'!$I$31,0,10*ROW('Sanitation Data'!I123))="","",OFFSET('Sanitation Data'!$I$31,0,10*ROW('Sanitation Data'!I123)))</f>
        <v/>
      </c>
      <c r="DN129" s="367" t="str">
        <f ca="1">+IF(OFFSET('Sanitation Data'!$I$32,0,10*ROW('Sanitation Data'!I123))="","",OFFSET('Sanitation Data'!$I$32,0,10*ROW('Sanitation Data'!I123)))</f>
        <v/>
      </c>
      <c r="DO129" s="367" t="str">
        <f ca="1">+IF(OFFSET('Hygiene Data'!$D$11,0,10*ROW('Hygiene Data'!D123))="","",OFFSET('Hygiene Data'!$D$11,0,10*ROW('Hygiene Data'!D123)))</f>
        <v/>
      </c>
      <c r="DP129" s="367" t="str">
        <f ca="1">+IF(OFFSET('Hygiene Data'!$D$12,0,10*ROW('Hygiene Data'!D123))="","",OFFSET('Hygiene Data'!$D$12,0,10*ROW('Hygiene Data'!D123)))</f>
        <v/>
      </c>
      <c r="DQ129" s="367" t="str">
        <f ca="1">+IF(OFFSET('Hygiene Data'!$D$13,0,10*ROW('Hygiene Data'!D123))="","",OFFSET('Hygiene Data'!$D$13,0,10*ROW('Hygiene Data'!D123)))</f>
        <v/>
      </c>
      <c r="DR129" s="367" t="str">
        <f ca="1">+IF(OFFSET('Hygiene Data'!$E$11,0,10*ROW('Hygiene Data'!E123))="","",OFFSET('Hygiene Data'!$E$11,0,10*ROW('Hygiene Data'!E123)))</f>
        <v/>
      </c>
      <c r="DS129" s="367" t="str">
        <f ca="1">+IF(OFFSET('Hygiene Data'!$E$12,0,10*ROW('Hygiene Data'!E123))="","",OFFSET('Hygiene Data'!$E$12,0,10*ROW('Hygiene Data'!E123)))</f>
        <v/>
      </c>
      <c r="DT129" s="367" t="str">
        <f ca="1">+IF(OFFSET('Hygiene Data'!$E$13,0,10*ROW('Hygiene Data'!E123))="","",OFFSET('Hygiene Data'!$E$13,0,10*ROW('Hygiene Data'!E123)))</f>
        <v/>
      </c>
      <c r="DU129" s="367" t="str">
        <f ca="1">+IF(OFFSET('Hygiene Data'!$F$11,0,10*ROW('Hygiene Data'!F123))="","",OFFSET('Hygiene Data'!$F$11,0,10*ROW('Hygiene Data'!F123)))</f>
        <v/>
      </c>
      <c r="DV129" s="367" t="str">
        <f ca="1">+IF(OFFSET('Hygiene Data'!$F$12,0,10*ROW('Hygiene Data'!F123))="","",OFFSET('Hygiene Data'!$F$12,0,10*ROW('Hygiene Data'!F123)))</f>
        <v/>
      </c>
      <c r="DW129" s="367" t="str">
        <f ca="1">+IF(OFFSET('Hygiene Data'!$F$13,0,10*ROW('Hygiene Data'!F123))="","",OFFSET('Hygiene Data'!$F$13,0,10*ROW('Hygiene Data'!F123)))</f>
        <v/>
      </c>
      <c r="DX129" s="367" t="str">
        <f ca="1">+IF(OFFSET('Hygiene Data'!$G$11,0,10*ROW('Hygiene Data'!G123))="","",OFFSET('Hygiene Data'!$G$11,0,10*ROW('Hygiene Data'!G123)))</f>
        <v/>
      </c>
      <c r="DY129" s="367" t="str">
        <f ca="1">+IF(OFFSET('Hygiene Data'!$G$12,0,10*ROW('Hygiene Data'!G123))="","",OFFSET('Hygiene Data'!$G$12,0,10*ROW('Hygiene Data'!G123)))</f>
        <v/>
      </c>
      <c r="DZ129" s="367" t="str">
        <f ca="1">+IF(OFFSET('Hygiene Data'!$G$13,0,10*ROW('Hygiene Data'!G123))="","",OFFSET('Hygiene Data'!$G$13,0,10*ROW('Hygiene Data'!G123)))</f>
        <v/>
      </c>
      <c r="EA129" s="367" t="str">
        <f ca="1">+IF(OFFSET('Hygiene Data'!$H$11,0,10*ROW('Hygiene Data'!H123))="","",OFFSET('Hygiene Data'!$H$11,0,10*ROW('Hygiene Data'!H123)))</f>
        <v/>
      </c>
      <c r="EB129" s="367" t="str">
        <f ca="1">+IF(OFFSET('Hygiene Data'!$H$12,0,10*ROW('Hygiene Data'!H123))="","",OFFSET('Hygiene Data'!$H$12,0,10*ROW('Hygiene Data'!H123)))</f>
        <v/>
      </c>
      <c r="EC129" s="367" t="str">
        <f ca="1">+IF(OFFSET('Hygiene Data'!$H$13,0,10*ROW('Hygiene Data'!H123))="","",OFFSET('Hygiene Data'!$H$13,0,10*ROW('Hygiene Data'!H123)))</f>
        <v/>
      </c>
      <c r="ED129" s="367" t="str">
        <f ca="1">+IF(OFFSET('Hygiene Data'!$I$11,0,10*ROW('Hygiene Data'!I123))="","",OFFSET('Hygiene Data'!$I$11,0,10*ROW('Hygiene Data'!I123)))</f>
        <v/>
      </c>
      <c r="EE129" s="367" t="str">
        <f ca="1">+IF(OFFSET('Hygiene Data'!$I$12,0,10*ROW('Hygiene Data'!I123))="","",OFFSET('Hygiene Data'!$I$12,0,10*ROW('Hygiene Data'!I123)))</f>
        <v/>
      </c>
      <c r="EF129" s="367" t="str">
        <f ca="1">+IF(OFFSET('Hygiene Data'!$I$13,0,10*ROW('Hygiene Data'!I123))="","",OFFSET('Hygiene Data'!$I$13,0,10*ROW('Hygiene Data'!I123)))</f>
        <v/>
      </c>
    </row>
    <row r="130" spans="1:136" x14ac:dyDescent="0.25">
      <c r="A130" s="476" t="str">
        <f ca="1">+IF(OFFSET('Water Data'!$B$2,0,10*ROW('Water Data'!E124))="","",OFFSET('Water Data'!$B$2,0,10*ROW('Water Data'!E124)))</f>
        <v/>
      </c>
      <c r="B130" s="476"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3" t="str">
        <f t="shared" ca="1" si="1"/>
        <v/>
      </c>
      <c r="D130" s="504"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4"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4"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4"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4"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4"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4"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4"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4"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4"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4"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4"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4"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4"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4"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4"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4"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4"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5"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5"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5"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5"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5"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5"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5"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5"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5"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5"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5"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5"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5"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5"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5"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5"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5"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5"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5"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5"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5"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5"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5"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5"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5"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5"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5"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5"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5"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5"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6"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2"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6"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6"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6"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6"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6"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6"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6"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6"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6"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6"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6"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6"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6"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6"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6"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6"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7" t="str">
        <f ca="1">+IF(OFFSET('Water Data'!$D$27,0,10*ROW('Water Data'!D124))="","",OFFSET('Water Data'!$D$27,0,10*ROW('Water Data'!D124)))</f>
        <v/>
      </c>
      <c r="BT130" s="367" t="str">
        <f ca="1">+IF(OFFSET('Water Data'!$D$28,0,10*ROW('Water Data'!D124))="","",OFFSET('Water Data'!$D$28,0,10*ROW('Water Data'!D124)))</f>
        <v/>
      </c>
      <c r="BU130" s="367" t="str">
        <f ca="1">+IF(OFFSET('Water Data'!$D$29,0,10*ROW('Water Data'!D124))="","",OFFSET('Water Data'!$D$29,0,10*ROW('Water Data'!D124)))</f>
        <v/>
      </c>
      <c r="BV130" s="367" t="str">
        <f ca="1">+IF(OFFSET('Water Data'!$E$27,0,10*ROW('Water Data'!E124))="","",OFFSET('Water Data'!$E$27,0,10*ROW('Water Data'!E124)))</f>
        <v/>
      </c>
      <c r="BW130" s="367" t="str">
        <f ca="1">+IF(OFFSET('Water Data'!$E$28,0,10*ROW('Water Data'!E124))="","",OFFSET('Water Data'!$E$28,0,10*ROW('Water Data'!E124)))</f>
        <v/>
      </c>
      <c r="BX130" s="367" t="str">
        <f ca="1">+IF(OFFSET('Water Data'!$E$29,0,10*ROW('Water Data'!E124))="","",OFFSET('Water Data'!$E$29,0,10*ROW('Water Data'!E124)))</f>
        <v/>
      </c>
      <c r="BY130" s="367" t="str">
        <f ca="1">+IF(OFFSET('Water Data'!$F$27,0,10*ROW('Water Data'!F124))="","",OFFSET('Water Data'!$F$27,0,10*ROW('Water Data'!F124)))</f>
        <v/>
      </c>
      <c r="BZ130" s="367" t="str">
        <f ca="1">+IF(OFFSET('Water Data'!$F$28,0,10*ROW('Water Data'!F124))="","",OFFSET('Water Data'!$F$28,0,10*ROW('Water Data'!F124)))</f>
        <v/>
      </c>
      <c r="CA130" s="367" t="str">
        <f ca="1">+IF(OFFSET('Water Data'!$F$29,0,10*ROW('Water Data'!F124))="","",OFFSET('Water Data'!$F$29,0,10*ROW('Water Data'!F124)))</f>
        <v/>
      </c>
      <c r="CB130" s="367" t="str">
        <f ca="1">+IF(OFFSET('Water Data'!$G$27,0,10*ROW('Water Data'!G124))="","",OFFSET('Water Data'!$G$27,0,10*ROW('Water Data'!G124)))</f>
        <v/>
      </c>
      <c r="CC130" s="367" t="str">
        <f ca="1">+IF(OFFSET('Water Data'!$G$28,0,10*ROW('Water Data'!G124))="","",OFFSET('Water Data'!$G$28,0,10*ROW('Water Data'!G124)))</f>
        <v/>
      </c>
      <c r="CD130" s="367" t="str">
        <f ca="1">+IF(OFFSET('Water Data'!$G$29,0,10*ROW('Water Data'!G124))="","",OFFSET('Water Data'!$G$29,0,10*ROW('Water Data'!G124)))</f>
        <v/>
      </c>
      <c r="CE130" s="367" t="str">
        <f ca="1">+IF(OFFSET('Water Data'!$H$27,0,10*ROW('Water Data'!H124))="","",OFFSET('Water Data'!$H$27,0,10*ROW('Water Data'!H124)))</f>
        <v/>
      </c>
      <c r="CF130" s="367" t="str">
        <f ca="1">+IF(OFFSET('Water Data'!$H$28,0,10*ROW('Water Data'!H124))="","",OFFSET('Water Data'!$H$28,0,10*ROW('Water Data'!H124)))</f>
        <v/>
      </c>
      <c r="CG130" s="367" t="str">
        <f ca="1">+IF(OFFSET('Water Data'!$H$29,0,10*ROW('Water Data'!H124))="","",OFFSET('Water Data'!$H$29,0,10*ROW('Water Data'!H124)))</f>
        <v/>
      </c>
      <c r="CH130" s="367" t="str">
        <f ca="1">+IF(OFFSET('Water Data'!$I$27,0,10*ROW('Water Data'!I124))="","",OFFSET('Water Data'!$I$27,0,10*ROW('Water Data'!I124)))</f>
        <v/>
      </c>
      <c r="CI130" s="367" t="str">
        <f ca="1">+IF(OFFSET('Water Data'!$I$28,0,10*ROW('Water Data'!I124))="","",OFFSET('Water Data'!$I$28,0,10*ROW('Water Data'!I124)))</f>
        <v/>
      </c>
      <c r="CJ130" s="367" t="str">
        <f ca="1">+IF(OFFSET('Water Data'!$I$29,0,10*ROW('Water Data'!I124))="","",OFFSET('Water Data'!$I$29,0,10*ROW('Water Data'!I124)))</f>
        <v/>
      </c>
      <c r="CK130" s="367" t="str">
        <f ca="1">+IF(OFFSET('Sanitation Data'!$D$28,0,10*ROW('Sanitation Data'!D124))="","",OFFSET('Sanitation Data'!$D$28,0,10*ROW('Sanitation Data'!D124)))</f>
        <v/>
      </c>
      <c r="CL130" s="367" t="str">
        <f ca="1">+IF(OFFSET('Sanitation Data'!$D$29,0,10*ROW('Sanitation Data'!D124))="","",OFFSET('Sanitation Data'!$D$29,0,10*ROW('Sanitation Data'!D124)))</f>
        <v/>
      </c>
      <c r="CM130" s="367" t="str">
        <f ca="1">+IF(OFFSET('Sanitation Data'!$D$30,0,10*ROW('Sanitation Data'!D124))="","",OFFSET('Sanitation Data'!$D$30,0,10*ROW('Sanitation Data'!D124)))</f>
        <v/>
      </c>
      <c r="CN130" s="367" t="str">
        <f ca="1">+IF(OFFSET('Sanitation Data'!$D$31,0,10*ROW('Sanitation Data'!D124))="","",OFFSET('Sanitation Data'!$D$31,0,10*ROW('Sanitation Data'!D124)))</f>
        <v/>
      </c>
      <c r="CO130" s="367" t="str">
        <f ca="1">+IF(OFFSET('Sanitation Data'!$D$32,0,10*ROW('Sanitation Data'!D124))="","",OFFSET('Sanitation Data'!$D$32,0,10*ROW('Sanitation Data'!D124)))</f>
        <v/>
      </c>
      <c r="CP130" s="367" t="str">
        <f ca="1">+IF(OFFSET('Sanitation Data'!$E$28,0,10*ROW('Sanitation Data'!E124))="","",OFFSET('Sanitation Data'!$E$28,0,10*ROW('Sanitation Data'!E124)))</f>
        <v/>
      </c>
      <c r="CQ130" s="367" t="str">
        <f ca="1">+IF(OFFSET('Sanitation Data'!$E$29,0,10*ROW('Sanitation Data'!E124))="","",OFFSET('Sanitation Data'!$E$29,0,10*ROW('Sanitation Data'!E124)))</f>
        <v/>
      </c>
      <c r="CR130" s="367" t="str">
        <f ca="1">+IF(OFFSET('Sanitation Data'!$E$30,0,10*ROW('Sanitation Data'!E124))="","",OFFSET('Sanitation Data'!$E$30,0,10*ROW('Sanitation Data'!E124)))</f>
        <v/>
      </c>
      <c r="CS130" s="367" t="str">
        <f ca="1">+IF(OFFSET('Sanitation Data'!$E$31,0,10*ROW('Sanitation Data'!E124))="","",OFFSET('Sanitation Data'!$E$31,0,10*ROW('Sanitation Data'!E124)))</f>
        <v/>
      </c>
      <c r="CT130" s="367" t="str">
        <f ca="1">+IF(OFFSET('Sanitation Data'!$E$32,0,10*ROW('Sanitation Data'!E124))="","",OFFSET('Sanitation Data'!$E$32,0,10*ROW('Sanitation Data'!E124)))</f>
        <v/>
      </c>
      <c r="CU130" s="367" t="str">
        <f ca="1">+IF(OFFSET('Sanitation Data'!$F$28,0,10*ROW('Sanitation Data'!F124))="","",OFFSET('Sanitation Data'!$F$28,0,10*ROW('Sanitation Data'!F124)))</f>
        <v/>
      </c>
      <c r="CV130" s="367" t="str">
        <f ca="1">+IF(OFFSET('Sanitation Data'!$F$29,0,10*ROW('Sanitation Data'!F124))="","",OFFSET('Sanitation Data'!$F$29,0,10*ROW('Sanitation Data'!F124)))</f>
        <v/>
      </c>
      <c r="CW130" s="367" t="str">
        <f ca="1">+IF(OFFSET('Sanitation Data'!$F$30,0,10*ROW('Sanitation Data'!F124))="","",OFFSET('Sanitation Data'!$F$30,0,10*ROW('Sanitation Data'!F124)))</f>
        <v/>
      </c>
      <c r="CX130" s="367" t="str">
        <f ca="1">+IF(OFFSET('Sanitation Data'!$F$31,0,10*ROW('Sanitation Data'!F124))="","",OFFSET('Sanitation Data'!$F$31,0,10*ROW('Sanitation Data'!F124)))</f>
        <v/>
      </c>
      <c r="CY130" s="367" t="str">
        <f ca="1">+IF(OFFSET('Sanitation Data'!$F$32,0,10*ROW('Sanitation Data'!F124))="","",OFFSET('Sanitation Data'!$F$32,0,10*ROW('Sanitation Data'!F124)))</f>
        <v/>
      </c>
      <c r="CZ130" s="367" t="str">
        <f ca="1">+IF(OFFSET('Sanitation Data'!$G$28,0,10*ROW('Sanitation Data'!G124))="","",OFFSET('Sanitation Data'!$G$28,0,10*ROW('Sanitation Data'!G124)))</f>
        <v/>
      </c>
      <c r="DA130" s="367" t="str">
        <f ca="1">+IF(OFFSET('Sanitation Data'!$G$29,0,10*ROW('Sanitation Data'!G124))="","",OFFSET('Sanitation Data'!$G$29,0,10*ROW('Sanitation Data'!G124)))</f>
        <v/>
      </c>
      <c r="DB130" s="367" t="str">
        <f ca="1">+IF(OFFSET('Sanitation Data'!$G$30,0,10*ROW('Sanitation Data'!G124))="","",OFFSET('Sanitation Data'!$G$30,0,10*ROW('Sanitation Data'!G124)))</f>
        <v/>
      </c>
      <c r="DC130" s="367" t="str">
        <f ca="1">+IF(OFFSET('Sanitation Data'!$G$31,0,10*ROW('Sanitation Data'!G124))="","",OFFSET('Sanitation Data'!$G$31,0,10*ROW('Sanitation Data'!G124)))</f>
        <v/>
      </c>
      <c r="DD130" s="367" t="str">
        <f ca="1">+IF(OFFSET('Sanitation Data'!$G$32,0,10*ROW('Sanitation Data'!G124))="","",OFFSET('Sanitation Data'!$G$32,0,10*ROW('Sanitation Data'!G124)))</f>
        <v/>
      </c>
      <c r="DE130" s="367" t="str">
        <f ca="1">+IF(OFFSET('Sanitation Data'!$H$28,0,10*ROW('Sanitation Data'!H124))="","",OFFSET('Sanitation Data'!$H$28,0,10*ROW('Sanitation Data'!H124)))</f>
        <v/>
      </c>
      <c r="DF130" s="367" t="str">
        <f ca="1">+IF(OFFSET('Sanitation Data'!$H$29,0,10*ROW('Sanitation Data'!H124))="","",OFFSET('Sanitation Data'!$H$29,0,10*ROW('Sanitation Data'!H124)))</f>
        <v/>
      </c>
      <c r="DG130" s="367" t="str">
        <f ca="1">+IF(OFFSET('Sanitation Data'!$H$30,0,10*ROW('Sanitation Data'!H124))="","",OFFSET('Sanitation Data'!$H$30,0,10*ROW('Sanitation Data'!H124)))</f>
        <v/>
      </c>
      <c r="DH130" s="367" t="str">
        <f ca="1">+IF(OFFSET('Sanitation Data'!$H$31,0,10*ROW('Sanitation Data'!H124))="","",OFFSET('Sanitation Data'!$H$31,0,10*ROW('Sanitation Data'!H124)))</f>
        <v/>
      </c>
      <c r="DI130" s="367" t="str">
        <f ca="1">+IF(OFFSET('Sanitation Data'!$H$32,0,10*ROW('Sanitation Data'!H124))="","",OFFSET('Sanitation Data'!$H$32,0,10*ROW('Sanitation Data'!H124)))</f>
        <v/>
      </c>
      <c r="DJ130" s="367" t="str">
        <f ca="1">+IF(OFFSET('Sanitation Data'!$I$28,0,10*ROW('Sanitation Data'!I124))="","",OFFSET('Sanitation Data'!$I$28,0,10*ROW('Sanitation Data'!I124)))</f>
        <v/>
      </c>
      <c r="DK130" s="367" t="str">
        <f ca="1">+IF(OFFSET('Sanitation Data'!$I$29,0,10*ROW('Sanitation Data'!I124))="","",OFFSET('Sanitation Data'!$I$29,0,10*ROW('Sanitation Data'!I124)))</f>
        <v/>
      </c>
      <c r="DL130" s="367" t="str">
        <f ca="1">+IF(OFFSET('Sanitation Data'!$I$30,0,10*ROW('Sanitation Data'!I124))="","",OFFSET('Sanitation Data'!$I$30,0,10*ROW('Sanitation Data'!I124)))</f>
        <v/>
      </c>
      <c r="DM130" s="367" t="str">
        <f ca="1">+IF(OFFSET('Sanitation Data'!$I$31,0,10*ROW('Sanitation Data'!I124))="","",OFFSET('Sanitation Data'!$I$31,0,10*ROW('Sanitation Data'!I124)))</f>
        <v/>
      </c>
      <c r="DN130" s="367" t="str">
        <f ca="1">+IF(OFFSET('Sanitation Data'!$I$32,0,10*ROW('Sanitation Data'!I124))="","",OFFSET('Sanitation Data'!$I$32,0,10*ROW('Sanitation Data'!I124)))</f>
        <v/>
      </c>
      <c r="DO130" s="367" t="str">
        <f ca="1">+IF(OFFSET('Hygiene Data'!$D$11,0,10*ROW('Hygiene Data'!D124))="","",OFFSET('Hygiene Data'!$D$11,0,10*ROW('Hygiene Data'!D124)))</f>
        <v/>
      </c>
      <c r="DP130" s="367" t="str">
        <f ca="1">+IF(OFFSET('Hygiene Data'!$D$12,0,10*ROW('Hygiene Data'!D124))="","",OFFSET('Hygiene Data'!$D$12,0,10*ROW('Hygiene Data'!D124)))</f>
        <v/>
      </c>
      <c r="DQ130" s="367" t="str">
        <f ca="1">+IF(OFFSET('Hygiene Data'!$D$13,0,10*ROW('Hygiene Data'!D124))="","",OFFSET('Hygiene Data'!$D$13,0,10*ROW('Hygiene Data'!D124)))</f>
        <v/>
      </c>
      <c r="DR130" s="367" t="str">
        <f ca="1">+IF(OFFSET('Hygiene Data'!$E$11,0,10*ROW('Hygiene Data'!E124))="","",OFFSET('Hygiene Data'!$E$11,0,10*ROW('Hygiene Data'!E124)))</f>
        <v/>
      </c>
      <c r="DS130" s="367" t="str">
        <f ca="1">+IF(OFFSET('Hygiene Data'!$E$12,0,10*ROW('Hygiene Data'!E124))="","",OFFSET('Hygiene Data'!$E$12,0,10*ROW('Hygiene Data'!E124)))</f>
        <v/>
      </c>
      <c r="DT130" s="367" t="str">
        <f ca="1">+IF(OFFSET('Hygiene Data'!$E$13,0,10*ROW('Hygiene Data'!E124))="","",OFFSET('Hygiene Data'!$E$13,0,10*ROW('Hygiene Data'!E124)))</f>
        <v/>
      </c>
      <c r="DU130" s="367" t="str">
        <f ca="1">+IF(OFFSET('Hygiene Data'!$F$11,0,10*ROW('Hygiene Data'!F124))="","",OFFSET('Hygiene Data'!$F$11,0,10*ROW('Hygiene Data'!F124)))</f>
        <v/>
      </c>
      <c r="DV130" s="367" t="str">
        <f ca="1">+IF(OFFSET('Hygiene Data'!$F$12,0,10*ROW('Hygiene Data'!F124))="","",OFFSET('Hygiene Data'!$F$12,0,10*ROW('Hygiene Data'!F124)))</f>
        <v/>
      </c>
      <c r="DW130" s="367" t="str">
        <f ca="1">+IF(OFFSET('Hygiene Data'!$F$13,0,10*ROW('Hygiene Data'!F124))="","",OFFSET('Hygiene Data'!$F$13,0,10*ROW('Hygiene Data'!F124)))</f>
        <v/>
      </c>
      <c r="DX130" s="367" t="str">
        <f ca="1">+IF(OFFSET('Hygiene Data'!$G$11,0,10*ROW('Hygiene Data'!G124))="","",OFFSET('Hygiene Data'!$G$11,0,10*ROW('Hygiene Data'!G124)))</f>
        <v/>
      </c>
      <c r="DY130" s="367" t="str">
        <f ca="1">+IF(OFFSET('Hygiene Data'!$G$12,0,10*ROW('Hygiene Data'!G124))="","",OFFSET('Hygiene Data'!$G$12,0,10*ROW('Hygiene Data'!G124)))</f>
        <v/>
      </c>
      <c r="DZ130" s="367" t="str">
        <f ca="1">+IF(OFFSET('Hygiene Data'!$G$13,0,10*ROW('Hygiene Data'!G124))="","",OFFSET('Hygiene Data'!$G$13,0,10*ROW('Hygiene Data'!G124)))</f>
        <v/>
      </c>
      <c r="EA130" s="367" t="str">
        <f ca="1">+IF(OFFSET('Hygiene Data'!$H$11,0,10*ROW('Hygiene Data'!H124))="","",OFFSET('Hygiene Data'!$H$11,0,10*ROW('Hygiene Data'!H124)))</f>
        <v/>
      </c>
      <c r="EB130" s="367" t="str">
        <f ca="1">+IF(OFFSET('Hygiene Data'!$H$12,0,10*ROW('Hygiene Data'!H124))="","",OFFSET('Hygiene Data'!$H$12,0,10*ROW('Hygiene Data'!H124)))</f>
        <v/>
      </c>
      <c r="EC130" s="367" t="str">
        <f ca="1">+IF(OFFSET('Hygiene Data'!$H$13,0,10*ROW('Hygiene Data'!H124))="","",OFFSET('Hygiene Data'!$H$13,0,10*ROW('Hygiene Data'!H124)))</f>
        <v/>
      </c>
      <c r="ED130" s="367" t="str">
        <f ca="1">+IF(OFFSET('Hygiene Data'!$I$11,0,10*ROW('Hygiene Data'!I124))="","",OFFSET('Hygiene Data'!$I$11,0,10*ROW('Hygiene Data'!I124)))</f>
        <v/>
      </c>
      <c r="EE130" s="367" t="str">
        <f ca="1">+IF(OFFSET('Hygiene Data'!$I$12,0,10*ROW('Hygiene Data'!I124))="","",OFFSET('Hygiene Data'!$I$12,0,10*ROW('Hygiene Data'!I124)))</f>
        <v/>
      </c>
      <c r="EF130" s="367" t="str">
        <f ca="1">+IF(OFFSET('Hygiene Data'!$I$13,0,10*ROW('Hygiene Data'!I124))="","",OFFSET('Hygiene Data'!$I$13,0,10*ROW('Hygiene Data'!I124)))</f>
        <v/>
      </c>
    </row>
    <row r="131" spans="1:136" x14ac:dyDescent="0.25">
      <c r="A131" s="476" t="str">
        <f ca="1">+IF(OFFSET('Water Data'!$B$2,0,10*ROW('Water Data'!E125))="","",OFFSET('Water Data'!$B$2,0,10*ROW('Water Data'!E125)))</f>
        <v/>
      </c>
      <c r="B131" s="476"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3" t="str">
        <f t="shared" ca="1" si="1"/>
        <v/>
      </c>
      <c r="D131" s="504"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4"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4"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4"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4"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4"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4"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4"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4"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4"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4"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4"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4"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4"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4"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4"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4"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4"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5"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5"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5"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5"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5"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5"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5"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5"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5"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5"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5"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5"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5"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5"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5"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5"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5"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5"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5"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5"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5"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5"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5"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5"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5"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5"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5"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5"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5"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5"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6"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2"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6"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6"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6"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6"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6"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6"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6"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6"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6"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6"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6"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6"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6"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6"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6"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6"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7" t="str">
        <f ca="1">+IF(OFFSET('Water Data'!$D$27,0,10*ROW('Water Data'!D125))="","",OFFSET('Water Data'!$D$27,0,10*ROW('Water Data'!D125)))</f>
        <v/>
      </c>
      <c r="BT131" s="367" t="str">
        <f ca="1">+IF(OFFSET('Water Data'!$D$28,0,10*ROW('Water Data'!D125))="","",OFFSET('Water Data'!$D$28,0,10*ROW('Water Data'!D125)))</f>
        <v/>
      </c>
      <c r="BU131" s="367" t="str">
        <f ca="1">+IF(OFFSET('Water Data'!$D$29,0,10*ROW('Water Data'!D125))="","",OFFSET('Water Data'!$D$29,0,10*ROW('Water Data'!D125)))</f>
        <v/>
      </c>
      <c r="BV131" s="367" t="str">
        <f ca="1">+IF(OFFSET('Water Data'!$E$27,0,10*ROW('Water Data'!E125))="","",OFFSET('Water Data'!$E$27,0,10*ROW('Water Data'!E125)))</f>
        <v/>
      </c>
      <c r="BW131" s="367" t="str">
        <f ca="1">+IF(OFFSET('Water Data'!$E$28,0,10*ROW('Water Data'!E125))="","",OFFSET('Water Data'!$E$28,0,10*ROW('Water Data'!E125)))</f>
        <v/>
      </c>
      <c r="BX131" s="367" t="str">
        <f ca="1">+IF(OFFSET('Water Data'!$E$29,0,10*ROW('Water Data'!E125))="","",OFFSET('Water Data'!$E$29,0,10*ROW('Water Data'!E125)))</f>
        <v/>
      </c>
      <c r="BY131" s="367" t="str">
        <f ca="1">+IF(OFFSET('Water Data'!$F$27,0,10*ROW('Water Data'!F125))="","",OFFSET('Water Data'!$F$27,0,10*ROW('Water Data'!F125)))</f>
        <v/>
      </c>
      <c r="BZ131" s="367" t="str">
        <f ca="1">+IF(OFFSET('Water Data'!$F$28,0,10*ROW('Water Data'!F125))="","",OFFSET('Water Data'!$F$28,0,10*ROW('Water Data'!F125)))</f>
        <v/>
      </c>
      <c r="CA131" s="367" t="str">
        <f ca="1">+IF(OFFSET('Water Data'!$F$29,0,10*ROW('Water Data'!F125))="","",OFFSET('Water Data'!$F$29,0,10*ROW('Water Data'!F125)))</f>
        <v/>
      </c>
      <c r="CB131" s="367" t="str">
        <f ca="1">+IF(OFFSET('Water Data'!$G$27,0,10*ROW('Water Data'!G125))="","",OFFSET('Water Data'!$G$27,0,10*ROW('Water Data'!G125)))</f>
        <v/>
      </c>
      <c r="CC131" s="367" t="str">
        <f ca="1">+IF(OFFSET('Water Data'!$G$28,0,10*ROW('Water Data'!G125))="","",OFFSET('Water Data'!$G$28,0,10*ROW('Water Data'!G125)))</f>
        <v/>
      </c>
      <c r="CD131" s="367" t="str">
        <f ca="1">+IF(OFFSET('Water Data'!$G$29,0,10*ROW('Water Data'!G125))="","",OFFSET('Water Data'!$G$29,0,10*ROW('Water Data'!G125)))</f>
        <v/>
      </c>
      <c r="CE131" s="367" t="str">
        <f ca="1">+IF(OFFSET('Water Data'!$H$27,0,10*ROW('Water Data'!H125))="","",OFFSET('Water Data'!$H$27,0,10*ROW('Water Data'!H125)))</f>
        <v/>
      </c>
      <c r="CF131" s="367" t="str">
        <f ca="1">+IF(OFFSET('Water Data'!$H$28,0,10*ROW('Water Data'!H125))="","",OFFSET('Water Data'!$H$28,0,10*ROW('Water Data'!H125)))</f>
        <v/>
      </c>
      <c r="CG131" s="367" t="str">
        <f ca="1">+IF(OFFSET('Water Data'!$H$29,0,10*ROW('Water Data'!H125))="","",OFFSET('Water Data'!$H$29,0,10*ROW('Water Data'!H125)))</f>
        <v/>
      </c>
      <c r="CH131" s="367" t="str">
        <f ca="1">+IF(OFFSET('Water Data'!$I$27,0,10*ROW('Water Data'!I125))="","",OFFSET('Water Data'!$I$27,0,10*ROW('Water Data'!I125)))</f>
        <v/>
      </c>
      <c r="CI131" s="367" t="str">
        <f ca="1">+IF(OFFSET('Water Data'!$I$28,0,10*ROW('Water Data'!I125))="","",OFFSET('Water Data'!$I$28,0,10*ROW('Water Data'!I125)))</f>
        <v/>
      </c>
      <c r="CJ131" s="367" t="str">
        <f ca="1">+IF(OFFSET('Water Data'!$I$29,0,10*ROW('Water Data'!I125))="","",OFFSET('Water Data'!$I$29,0,10*ROW('Water Data'!I125)))</f>
        <v/>
      </c>
      <c r="CK131" s="367" t="str">
        <f ca="1">+IF(OFFSET('Sanitation Data'!$D$28,0,10*ROW('Sanitation Data'!D125))="","",OFFSET('Sanitation Data'!$D$28,0,10*ROW('Sanitation Data'!D125)))</f>
        <v/>
      </c>
      <c r="CL131" s="367" t="str">
        <f ca="1">+IF(OFFSET('Sanitation Data'!$D$29,0,10*ROW('Sanitation Data'!D125))="","",OFFSET('Sanitation Data'!$D$29,0,10*ROW('Sanitation Data'!D125)))</f>
        <v/>
      </c>
      <c r="CM131" s="367" t="str">
        <f ca="1">+IF(OFFSET('Sanitation Data'!$D$30,0,10*ROW('Sanitation Data'!D125))="","",OFFSET('Sanitation Data'!$D$30,0,10*ROW('Sanitation Data'!D125)))</f>
        <v/>
      </c>
      <c r="CN131" s="367" t="str">
        <f ca="1">+IF(OFFSET('Sanitation Data'!$D$31,0,10*ROW('Sanitation Data'!D125))="","",OFFSET('Sanitation Data'!$D$31,0,10*ROW('Sanitation Data'!D125)))</f>
        <v/>
      </c>
      <c r="CO131" s="367" t="str">
        <f ca="1">+IF(OFFSET('Sanitation Data'!$D$32,0,10*ROW('Sanitation Data'!D125))="","",OFFSET('Sanitation Data'!$D$32,0,10*ROW('Sanitation Data'!D125)))</f>
        <v/>
      </c>
      <c r="CP131" s="367" t="str">
        <f ca="1">+IF(OFFSET('Sanitation Data'!$E$28,0,10*ROW('Sanitation Data'!E125))="","",OFFSET('Sanitation Data'!$E$28,0,10*ROW('Sanitation Data'!E125)))</f>
        <v/>
      </c>
      <c r="CQ131" s="367" t="str">
        <f ca="1">+IF(OFFSET('Sanitation Data'!$E$29,0,10*ROW('Sanitation Data'!E125))="","",OFFSET('Sanitation Data'!$E$29,0,10*ROW('Sanitation Data'!E125)))</f>
        <v/>
      </c>
      <c r="CR131" s="367" t="str">
        <f ca="1">+IF(OFFSET('Sanitation Data'!$E$30,0,10*ROW('Sanitation Data'!E125))="","",OFFSET('Sanitation Data'!$E$30,0,10*ROW('Sanitation Data'!E125)))</f>
        <v/>
      </c>
      <c r="CS131" s="367" t="str">
        <f ca="1">+IF(OFFSET('Sanitation Data'!$E$31,0,10*ROW('Sanitation Data'!E125))="","",OFFSET('Sanitation Data'!$E$31,0,10*ROW('Sanitation Data'!E125)))</f>
        <v/>
      </c>
      <c r="CT131" s="367" t="str">
        <f ca="1">+IF(OFFSET('Sanitation Data'!$E$32,0,10*ROW('Sanitation Data'!E125))="","",OFFSET('Sanitation Data'!$E$32,0,10*ROW('Sanitation Data'!E125)))</f>
        <v/>
      </c>
      <c r="CU131" s="367" t="str">
        <f ca="1">+IF(OFFSET('Sanitation Data'!$F$28,0,10*ROW('Sanitation Data'!F125))="","",OFFSET('Sanitation Data'!$F$28,0,10*ROW('Sanitation Data'!F125)))</f>
        <v/>
      </c>
      <c r="CV131" s="367" t="str">
        <f ca="1">+IF(OFFSET('Sanitation Data'!$F$29,0,10*ROW('Sanitation Data'!F125))="","",OFFSET('Sanitation Data'!$F$29,0,10*ROW('Sanitation Data'!F125)))</f>
        <v/>
      </c>
      <c r="CW131" s="367" t="str">
        <f ca="1">+IF(OFFSET('Sanitation Data'!$F$30,0,10*ROW('Sanitation Data'!F125))="","",OFFSET('Sanitation Data'!$F$30,0,10*ROW('Sanitation Data'!F125)))</f>
        <v/>
      </c>
      <c r="CX131" s="367" t="str">
        <f ca="1">+IF(OFFSET('Sanitation Data'!$F$31,0,10*ROW('Sanitation Data'!F125))="","",OFFSET('Sanitation Data'!$F$31,0,10*ROW('Sanitation Data'!F125)))</f>
        <v/>
      </c>
      <c r="CY131" s="367" t="str">
        <f ca="1">+IF(OFFSET('Sanitation Data'!$F$32,0,10*ROW('Sanitation Data'!F125))="","",OFFSET('Sanitation Data'!$F$32,0,10*ROW('Sanitation Data'!F125)))</f>
        <v/>
      </c>
      <c r="CZ131" s="367" t="str">
        <f ca="1">+IF(OFFSET('Sanitation Data'!$G$28,0,10*ROW('Sanitation Data'!G125))="","",OFFSET('Sanitation Data'!$G$28,0,10*ROW('Sanitation Data'!G125)))</f>
        <v/>
      </c>
      <c r="DA131" s="367" t="str">
        <f ca="1">+IF(OFFSET('Sanitation Data'!$G$29,0,10*ROW('Sanitation Data'!G125))="","",OFFSET('Sanitation Data'!$G$29,0,10*ROW('Sanitation Data'!G125)))</f>
        <v/>
      </c>
      <c r="DB131" s="367" t="str">
        <f ca="1">+IF(OFFSET('Sanitation Data'!$G$30,0,10*ROW('Sanitation Data'!G125))="","",OFFSET('Sanitation Data'!$G$30,0,10*ROW('Sanitation Data'!G125)))</f>
        <v/>
      </c>
      <c r="DC131" s="367" t="str">
        <f ca="1">+IF(OFFSET('Sanitation Data'!$G$31,0,10*ROW('Sanitation Data'!G125))="","",OFFSET('Sanitation Data'!$G$31,0,10*ROW('Sanitation Data'!G125)))</f>
        <v/>
      </c>
      <c r="DD131" s="367" t="str">
        <f ca="1">+IF(OFFSET('Sanitation Data'!$G$32,0,10*ROW('Sanitation Data'!G125))="","",OFFSET('Sanitation Data'!$G$32,0,10*ROW('Sanitation Data'!G125)))</f>
        <v/>
      </c>
      <c r="DE131" s="367" t="str">
        <f ca="1">+IF(OFFSET('Sanitation Data'!$H$28,0,10*ROW('Sanitation Data'!H125))="","",OFFSET('Sanitation Data'!$H$28,0,10*ROW('Sanitation Data'!H125)))</f>
        <v/>
      </c>
      <c r="DF131" s="367" t="str">
        <f ca="1">+IF(OFFSET('Sanitation Data'!$H$29,0,10*ROW('Sanitation Data'!H125))="","",OFFSET('Sanitation Data'!$H$29,0,10*ROW('Sanitation Data'!H125)))</f>
        <v/>
      </c>
      <c r="DG131" s="367" t="str">
        <f ca="1">+IF(OFFSET('Sanitation Data'!$H$30,0,10*ROW('Sanitation Data'!H125))="","",OFFSET('Sanitation Data'!$H$30,0,10*ROW('Sanitation Data'!H125)))</f>
        <v/>
      </c>
      <c r="DH131" s="367" t="str">
        <f ca="1">+IF(OFFSET('Sanitation Data'!$H$31,0,10*ROW('Sanitation Data'!H125))="","",OFFSET('Sanitation Data'!$H$31,0,10*ROW('Sanitation Data'!H125)))</f>
        <v/>
      </c>
      <c r="DI131" s="367" t="str">
        <f ca="1">+IF(OFFSET('Sanitation Data'!$H$32,0,10*ROW('Sanitation Data'!H125))="","",OFFSET('Sanitation Data'!$H$32,0,10*ROW('Sanitation Data'!H125)))</f>
        <v/>
      </c>
      <c r="DJ131" s="367" t="str">
        <f ca="1">+IF(OFFSET('Sanitation Data'!$I$28,0,10*ROW('Sanitation Data'!I125))="","",OFFSET('Sanitation Data'!$I$28,0,10*ROW('Sanitation Data'!I125)))</f>
        <v/>
      </c>
      <c r="DK131" s="367" t="str">
        <f ca="1">+IF(OFFSET('Sanitation Data'!$I$29,0,10*ROW('Sanitation Data'!I125))="","",OFFSET('Sanitation Data'!$I$29,0,10*ROW('Sanitation Data'!I125)))</f>
        <v/>
      </c>
      <c r="DL131" s="367" t="str">
        <f ca="1">+IF(OFFSET('Sanitation Data'!$I$30,0,10*ROW('Sanitation Data'!I125))="","",OFFSET('Sanitation Data'!$I$30,0,10*ROW('Sanitation Data'!I125)))</f>
        <v/>
      </c>
      <c r="DM131" s="367" t="str">
        <f ca="1">+IF(OFFSET('Sanitation Data'!$I$31,0,10*ROW('Sanitation Data'!I125))="","",OFFSET('Sanitation Data'!$I$31,0,10*ROW('Sanitation Data'!I125)))</f>
        <v/>
      </c>
      <c r="DN131" s="367" t="str">
        <f ca="1">+IF(OFFSET('Sanitation Data'!$I$32,0,10*ROW('Sanitation Data'!I125))="","",OFFSET('Sanitation Data'!$I$32,0,10*ROW('Sanitation Data'!I125)))</f>
        <v/>
      </c>
      <c r="DO131" s="367" t="str">
        <f ca="1">+IF(OFFSET('Hygiene Data'!$D$11,0,10*ROW('Hygiene Data'!D125))="","",OFFSET('Hygiene Data'!$D$11,0,10*ROW('Hygiene Data'!D125)))</f>
        <v/>
      </c>
      <c r="DP131" s="367" t="str">
        <f ca="1">+IF(OFFSET('Hygiene Data'!$D$12,0,10*ROW('Hygiene Data'!D125))="","",OFFSET('Hygiene Data'!$D$12,0,10*ROW('Hygiene Data'!D125)))</f>
        <v/>
      </c>
      <c r="DQ131" s="367" t="str">
        <f ca="1">+IF(OFFSET('Hygiene Data'!$D$13,0,10*ROW('Hygiene Data'!D125))="","",OFFSET('Hygiene Data'!$D$13,0,10*ROW('Hygiene Data'!D125)))</f>
        <v/>
      </c>
      <c r="DR131" s="367" t="str">
        <f ca="1">+IF(OFFSET('Hygiene Data'!$E$11,0,10*ROW('Hygiene Data'!E125))="","",OFFSET('Hygiene Data'!$E$11,0,10*ROW('Hygiene Data'!E125)))</f>
        <v/>
      </c>
      <c r="DS131" s="367" t="str">
        <f ca="1">+IF(OFFSET('Hygiene Data'!$E$12,0,10*ROW('Hygiene Data'!E125))="","",OFFSET('Hygiene Data'!$E$12,0,10*ROW('Hygiene Data'!E125)))</f>
        <v/>
      </c>
      <c r="DT131" s="367" t="str">
        <f ca="1">+IF(OFFSET('Hygiene Data'!$E$13,0,10*ROW('Hygiene Data'!E125))="","",OFFSET('Hygiene Data'!$E$13,0,10*ROW('Hygiene Data'!E125)))</f>
        <v/>
      </c>
      <c r="DU131" s="367" t="str">
        <f ca="1">+IF(OFFSET('Hygiene Data'!$F$11,0,10*ROW('Hygiene Data'!F125))="","",OFFSET('Hygiene Data'!$F$11,0,10*ROW('Hygiene Data'!F125)))</f>
        <v/>
      </c>
      <c r="DV131" s="367" t="str">
        <f ca="1">+IF(OFFSET('Hygiene Data'!$F$12,0,10*ROW('Hygiene Data'!F125))="","",OFFSET('Hygiene Data'!$F$12,0,10*ROW('Hygiene Data'!F125)))</f>
        <v/>
      </c>
      <c r="DW131" s="367" t="str">
        <f ca="1">+IF(OFFSET('Hygiene Data'!$F$13,0,10*ROW('Hygiene Data'!F125))="","",OFFSET('Hygiene Data'!$F$13,0,10*ROW('Hygiene Data'!F125)))</f>
        <v/>
      </c>
      <c r="DX131" s="367" t="str">
        <f ca="1">+IF(OFFSET('Hygiene Data'!$G$11,0,10*ROW('Hygiene Data'!G125))="","",OFFSET('Hygiene Data'!$G$11,0,10*ROW('Hygiene Data'!G125)))</f>
        <v/>
      </c>
      <c r="DY131" s="367" t="str">
        <f ca="1">+IF(OFFSET('Hygiene Data'!$G$12,0,10*ROW('Hygiene Data'!G125))="","",OFFSET('Hygiene Data'!$G$12,0,10*ROW('Hygiene Data'!G125)))</f>
        <v/>
      </c>
      <c r="DZ131" s="367" t="str">
        <f ca="1">+IF(OFFSET('Hygiene Data'!$G$13,0,10*ROW('Hygiene Data'!G125))="","",OFFSET('Hygiene Data'!$G$13,0,10*ROW('Hygiene Data'!G125)))</f>
        <v/>
      </c>
      <c r="EA131" s="367" t="str">
        <f ca="1">+IF(OFFSET('Hygiene Data'!$H$11,0,10*ROW('Hygiene Data'!H125))="","",OFFSET('Hygiene Data'!$H$11,0,10*ROW('Hygiene Data'!H125)))</f>
        <v/>
      </c>
      <c r="EB131" s="367" t="str">
        <f ca="1">+IF(OFFSET('Hygiene Data'!$H$12,0,10*ROW('Hygiene Data'!H125))="","",OFFSET('Hygiene Data'!$H$12,0,10*ROW('Hygiene Data'!H125)))</f>
        <v/>
      </c>
      <c r="EC131" s="367" t="str">
        <f ca="1">+IF(OFFSET('Hygiene Data'!$H$13,0,10*ROW('Hygiene Data'!H125))="","",OFFSET('Hygiene Data'!$H$13,0,10*ROW('Hygiene Data'!H125)))</f>
        <v/>
      </c>
      <c r="ED131" s="367" t="str">
        <f ca="1">+IF(OFFSET('Hygiene Data'!$I$11,0,10*ROW('Hygiene Data'!I125))="","",OFFSET('Hygiene Data'!$I$11,0,10*ROW('Hygiene Data'!I125)))</f>
        <v/>
      </c>
      <c r="EE131" s="367" t="str">
        <f ca="1">+IF(OFFSET('Hygiene Data'!$I$12,0,10*ROW('Hygiene Data'!I125))="","",OFFSET('Hygiene Data'!$I$12,0,10*ROW('Hygiene Data'!I125)))</f>
        <v/>
      </c>
      <c r="EF131" s="367" t="str">
        <f ca="1">+IF(OFFSET('Hygiene Data'!$I$13,0,10*ROW('Hygiene Data'!I125))="","",OFFSET('Hygiene Data'!$I$13,0,10*ROW('Hygiene Data'!I125)))</f>
        <v/>
      </c>
    </row>
    <row r="132" spans="1:136" x14ac:dyDescent="0.25">
      <c r="A132" s="476" t="str">
        <f ca="1">+IF(OFFSET('Water Data'!$B$2,0,10*ROW('Water Data'!E126))="","",OFFSET('Water Data'!$B$2,0,10*ROW('Water Data'!E126)))</f>
        <v/>
      </c>
      <c r="B132" s="476"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3" t="str">
        <f t="shared" ca="1" si="1"/>
        <v/>
      </c>
      <c r="D132" s="504"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4"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4"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4"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4"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4"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4"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4"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4"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4"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4"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4"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4"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4"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4"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4"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4"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4"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5"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5"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5"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5"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5"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5"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5"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5"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5"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5"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5"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5"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5"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5"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5"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5"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5"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5"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5"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5"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5"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5"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5"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5"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5"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5"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5"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5"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5"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5"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6"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2"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6"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6"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6"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6"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6"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6"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6"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6"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6"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6"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6"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6"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6"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6"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6"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6"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7" t="str">
        <f ca="1">+IF(OFFSET('Water Data'!$D$27,0,10*ROW('Water Data'!D126))="","",OFFSET('Water Data'!$D$27,0,10*ROW('Water Data'!D126)))</f>
        <v/>
      </c>
      <c r="BT132" s="367" t="str">
        <f ca="1">+IF(OFFSET('Water Data'!$D$28,0,10*ROW('Water Data'!D126))="","",OFFSET('Water Data'!$D$28,0,10*ROW('Water Data'!D126)))</f>
        <v/>
      </c>
      <c r="BU132" s="367" t="str">
        <f ca="1">+IF(OFFSET('Water Data'!$D$29,0,10*ROW('Water Data'!D126))="","",OFFSET('Water Data'!$D$29,0,10*ROW('Water Data'!D126)))</f>
        <v/>
      </c>
      <c r="BV132" s="367" t="str">
        <f ca="1">+IF(OFFSET('Water Data'!$E$27,0,10*ROW('Water Data'!E126))="","",OFFSET('Water Data'!$E$27,0,10*ROW('Water Data'!E126)))</f>
        <v/>
      </c>
      <c r="BW132" s="367" t="str">
        <f ca="1">+IF(OFFSET('Water Data'!$E$28,0,10*ROW('Water Data'!E126))="","",OFFSET('Water Data'!$E$28,0,10*ROW('Water Data'!E126)))</f>
        <v/>
      </c>
      <c r="BX132" s="367" t="str">
        <f ca="1">+IF(OFFSET('Water Data'!$E$29,0,10*ROW('Water Data'!E126))="","",OFFSET('Water Data'!$E$29,0,10*ROW('Water Data'!E126)))</f>
        <v/>
      </c>
      <c r="BY132" s="367" t="str">
        <f ca="1">+IF(OFFSET('Water Data'!$F$27,0,10*ROW('Water Data'!F126))="","",OFFSET('Water Data'!$F$27,0,10*ROW('Water Data'!F126)))</f>
        <v/>
      </c>
      <c r="BZ132" s="367" t="str">
        <f ca="1">+IF(OFFSET('Water Data'!$F$28,0,10*ROW('Water Data'!F126))="","",OFFSET('Water Data'!$F$28,0,10*ROW('Water Data'!F126)))</f>
        <v/>
      </c>
      <c r="CA132" s="367" t="str">
        <f ca="1">+IF(OFFSET('Water Data'!$F$29,0,10*ROW('Water Data'!F126))="","",OFFSET('Water Data'!$F$29,0,10*ROW('Water Data'!F126)))</f>
        <v/>
      </c>
      <c r="CB132" s="367" t="str">
        <f ca="1">+IF(OFFSET('Water Data'!$G$27,0,10*ROW('Water Data'!G126))="","",OFFSET('Water Data'!$G$27,0,10*ROW('Water Data'!G126)))</f>
        <v/>
      </c>
      <c r="CC132" s="367" t="str">
        <f ca="1">+IF(OFFSET('Water Data'!$G$28,0,10*ROW('Water Data'!G126))="","",OFFSET('Water Data'!$G$28,0,10*ROW('Water Data'!G126)))</f>
        <v/>
      </c>
      <c r="CD132" s="367" t="str">
        <f ca="1">+IF(OFFSET('Water Data'!$G$29,0,10*ROW('Water Data'!G126))="","",OFFSET('Water Data'!$G$29,0,10*ROW('Water Data'!G126)))</f>
        <v/>
      </c>
      <c r="CE132" s="367" t="str">
        <f ca="1">+IF(OFFSET('Water Data'!$H$27,0,10*ROW('Water Data'!H126))="","",OFFSET('Water Data'!$H$27,0,10*ROW('Water Data'!H126)))</f>
        <v/>
      </c>
      <c r="CF132" s="367" t="str">
        <f ca="1">+IF(OFFSET('Water Data'!$H$28,0,10*ROW('Water Data'!H126))="","",OFFSET('Water Data'!$H$28,0,10*ROW('Water Data'!H126)))</f>
        <v/>
      </c>
      <c r="CG132" s="367" t="str">
        <f ca="1">+IF(OFFSET('Water Data'!$H$29,0,10*ROW('Water Data'!H126))="","",OFFSET('Water Data'!$H$29,0,10*ROW('Water Data'!H126)))</f>
        <v/>
      </c>
      <c r="CH132" s="367" t="str">
        <f ca="1">+IF(OFFSET('Water Data'!$I$27,0,10*ROW('Water Data'!I126))="","",OFFSET('Water Data'!$I$27,0,10*ROW('Water Data'!I126)))</f>
        <v/>
      </c>
      <c r="CI132" s="367" t="str">
        <f ca="1">+IF(OFFSET('Water Data'!$I$28,0,10*ROW('Water Data'!I126))="","",OFFSET('Water Data'!$I$28,0,10*ROW('Water Data'!I126)))</f>
        <v/>
      </c>
      <c r="CJ132" s="367" t="str">
        <f ca="1">+IF(OFFSET('Water Data'!$I$29,0,10*ROW('Water Data'!I126))="","",OFFSET('Water Data'!$I$29,0,10*ROW('Water Data'!I126)))</f>
        <v/>
      </c>
      <c r="CK132" s="367" t="str">
        <f ca="1">+IF(OFFSET('Sanitation Data'!$D$28,0,10*ROW('Sanitation Data'!D126))="","",OFFSET('Sanitation Data'!$D$28,0,10*ROW('Sanitation Data'!D126)))</f>
        <v/>
      </c>
      <c r="CL132" s="367" t="str">
        <f ca="1">+IF(OFFSET('Sanitation Data'!$D$29,0,10*ROW('Sanitation Data'!D126))="","",OFFSET('Sanitation Data'!$D$29,0,10*ROW('Sanitation Data'!D126)))</f>
        <v/>
      </c>
      <c r="CM132" s="367" t="str">
        <f ca="1">+IF(OFFSET('Sanitation Data'!$D$30,0,10*ROW('Sanitation Data'!D126))="","",OFFSET('Sanitation Data'!$D$30,0,10*ROW('Sanitation Data'!D126)))</f>
        <v/>
      </c>
      <c r="CN132" s="367" t="str">
        <f ca="1">+IF(OFFSET('Sanitation Data'!$D$31,0,10*ROW('Sanitation Data'!D126))="","",OFFSET('Sanitation Data'!$D$31,0,10*ROW('Sanitation Data'!D126)))</f>
        <v/>
      </c>
      <c r="CO132" s="367" t="str">
        <f ca="1">+IF(OFFSET('Sanitation Data'!$D$32,0,10*ROW('Sanitation Data'!D126))="","",OFFSET('Sanitation Data'!$D$32,0,10*ROW('Sanitation Data'!D126)))</f>
        <v/>
      </c>
      <c r="CP132" s="367" t="str">
        <f ca="1">+IF(OFFSET('Sanitation Data'!$E$28,0,10*ROW('Sanitation Data'!E126))="","",OFFSET('Sanitation Data'!$E$28,0,10*ROW('Sanitation Data'!E126)))</f>
        <v/>
      </c>
      <c r="CQ132" s="367" t="str">
        <f ca="1">+IF(OFFSET('Sanitation Data'!$E$29,0,10*ROW('Sanitation Data'!E126))="","",OFFSET('Sanitation Data'!$E$29,0,10*ROW('Sanitation Data'!E126)))</f>
        <v/>
      </c>
      <c r="CR132" s="367" t="str">
        <f ca="1">+IF(OFFSET('Sanitation Data'!$E$30,0,10*ROW('Sanitation Data'!E126))="","",OFFSET('Sanitation Data'!$E$30,0,10*ROW('Sanitation Data'!E126)))</f>
        <v/>
      </c>
      <c r="CS132" s="367" t="str">
        <f ca="1">+IF(OFFSET('Sanitation Data'!$E$31,0,10*ROW('Sanitation Data'!E126))="","",OFFSET('Sanitation Data'!$E$31,0,10*ROW('Sanitation Data'!E126)))</f>
        <v/>
      </c>
      <c r="CT132" s="367" t="str">
        <f ca="1">+IF(OFFSET('Sanitation Data'!$E$32,0,10*ROW('Sanitation Data'!E126))="","",OFFSET('Sanitation Data'!$E$32,0,10*ROW('Sanitation Data'!E126)))</f>
        <v/>
      </c>
      <c r="CU132" s="367" t="str">
        <f ca="1">+IF(OFFSET('Sanitation Data'!$F$28,0,10*ROW('Sanitation Data'!F126))="","",OFFSET('Sanitation Data'!$F$28,0,10*ROW('Sanitation Data'!F126)))</f>
        <v/>
      </c>
      <c r="CV132" s="367" t="str">
        <f ca="1">+IF(OFFSET('Sanitation Data'!$F$29,0,10*ROW('Sanitation Data'!F126))="","",OFFSET('Sanitation Data'!$F$29,0,10*ROW('Sanitation Data'!F126)))</f>
        <v/>
      </c>
      <c r="CW132" s="367" t="str">
        <f ca="1">+IF(OFFSET('Sanitation Data'!$F$30,0,10*ROW('Sanitation Data'!F126))="","",OFFSET('Sanitation Data'!$F$30,0,10*ROW('Sanitation Data'!F126)))</f>
        <v/>
      </c>
      <c r="CX132" s="367" t="str">
        <f ca="1">+IF(OFFSET('Sanitation Data'!$F$31,0,10*ROW('Sanitation Data'!F126))="","",OFFSET('Sanitation Data'!$F$31,0,10*ROW('Sanitation Data'!F126)))</f>
        <v/>
      </c>
      <c r="CY132" s="367" t="str">
        <f ca="1">+IF(OFFSET('Sanitation Data'!$F$32,0,10*ROW('Sanitation Data'!F126))="","",OFFSET('Sanitation Data'!$F$32,0,10*ROW('Sanitation Data'!F126)))</f>
        <v/>
      </c>
      <c r="CZ132" s="367" t="str">
        <f ca="1">+IF(OFFSET('Sanitation Data'!$G$28,0,10*ROW('Sanitation Data'!G126))="","",OFFSET('Sanitation Data'!$G$28,0,10*ROW('Sanitation Data'!G126)))</f>
        <v/>
      </c>
      <c r="DA132" s="367" t="str">
        <f ca="1">+IF(OFFSET('Sanitation Data'!$G$29,0,10*ROW('Sanitation Data'!G126))="","",OFFSET('Sanitation Data'!$G$29,0,10*ROW('Sanitation Data'!G126)))</f>
        <v/>
      </c>
      <c r="DB132" s="367" t="str">
        <f ca="1">+IF(OFFSET('Sanitation Data'!$G$30,0,10*ROW('Sanitation Data'!G126))="","",OFFSET('Sanitation Data'!$G$30,0,10*ROW('Sanitation Data'!G126)))</f>
        <v/>
      </c>
      <c r="DC132" s="367" t="str">
        <f ca="1">+IF(OFFSET('Sanitation Data'!$G$31,0,10*ROW('Sanitation Data'!G126))="","",OFFSET('Sanitation Data'!$G$31,0,10*ROW('Sanitation Data'!G126)))</f>
        <v/>
      </c>
      <c r="DD132" s="367" t="str">
        <f ca="1">+IF(OFFSET('Sanitation Data'!$G$32,0,10*ROW('Sanitation Data'!G126))="","",OFFSET('Sanitation Data'!$G$32,0,10*ROW('Sanitation Data'!G126)))</f>
        <v/>
      </c>
      <c r="DE132" s="367" t="str">
        <f ca="1">+IF(OFFSET('Sanitation Data'!$H$28,0,10*ROW('Sanitation Data'!H126))="","",OFFSET('Sanitation Data'!$H$28,0,10*ROW('Sanitation Data'!H126)))</f>
        <v/>
      </c>
      <c r="DF132" s="367" t="str">
        <f ca="1">+IF(OFFSET('Sanitation Data'!$H$29,0,10*ROW('Sanitation Data'!H126))="","",OFFSET('Sanitation Data'!$H$29,0,10*ROW('Sanitation Data'!H126)))</f>
        <v/>
      </c>
      <c r="DG132" s="367" t="str">
        <f ca="1">+IF(OFFSET('Sanitation Data'!$H$30,0,10*ROW('Sanitation Data'!H126))="","",OFFSET('Sanitation Data'!$H$30,0,10*ROW('Sanitation Data'!H126)))</f>
        <v/>
      </c>
      <c r="DH132" s="367" t="str">
        <f ca="1">+IF(OFFSET('Sanitation Data'!$H$31,0,10*ROW('Sanitation Data'!H126))="","",OFFSET('Sanitation Data'!$H$31,0,10*ROW('Sanitation Data'!H126)))</f>
        <v/>
      </c>
      <c r="DI132" s="367" t="str">
        <f ca="1">+IF(OFFSET('Sanitation Data'!$H$32,0,10*ROW('Sanitation Data'!H126))="","",OFFSET('Sanitation Data'!$H$32,0,10*ROW('Sanitation Data'!H126)))</f>
        <v/>
      </c>
      <c r="DJ132" s="367" t="str">
        <f ca="1">+IF(OFFSET('Sanitation Data'!$I$28,0,10*ROW('Sanitation Data'!I126))="","",OFFSET('Sanitation Data'!$I$28,0,10*ROW('Sanitation Data'!I126)))</f>
        <v/>
      </c>
      <c r="DK132" s="367" t="str">
        <f ca="1">+IF(OFFSET('Sanitation Data'!$I$29,0,10*ROW('Sanitation Data'!I126))="","",OFFSET('Sanitation Data'!$I$29,0,10*ROW('Sanitation Data'!I126)))</f>
        <v/>
      </c>
      <c r="DL132" s="367" t="str">
        <f ca="1">+IF(OFFSET('Sanitation Data'!$I$30,0,10*ROW('Sanitation Data'!I126))="","",OFFSET('Sanitation Data'!$I$30,0,10*ROW('Sanitation Data'!I126)))</f>
        <v/>
      </c>
      <c r="DM132" s="367" t="str">
        <f ca="1">+IF(OFFSET('Sanitation Data'!$I$31,0,10*ROW('Sanitation Data'!I126))="","",OFFSET('Sanitation Data'!$I$31,0,10*ROW('Sanitation Data'!I126)))</f>
        <v/>
      </c>
      <c r="DN132" s="367" t="str">
        <f ca="1">+IF(OFFSET('Sanitation Data'!$I$32,0,10*ROW('Sanitation Data'!I126))="","",OFFSET('Sanitation Data'!$I$32,0,10*ROW('Sanitation Data'!I126)))</f>
        <v/>
      </c>
      <c r="DO132" s="367" t="str">
        <f ca="1">+IF(OFFSET('Hygiene Data'!$D$11,0,10*ROW('Hygiene Data'!D126))="","",OFFSET('Hygiene Data'!$D$11,0,10*ROW('Hygiene Data'!D126)))</f>
        <v/>
      </c>
      <c r="DP132" s="367" t="str">
        <f ca="1">+IF(OFFSET('Hygiene Data'!$D$12,0,10*ROW('Hygiene Data'!D126))="","",OFFSET('Hygiene Data'!$D$12,0,10*ROW('Hygiene Data'!D126)))</f>
        <v/>
      </c>
      <c r="DQ132" s="367" t="str">
        <f ca="1">+IF(OFFSET('Hygiene Data'!$D$13,0,10*ROW('Hygiene Data'!D126))="","",OFFSET('Hygiene Data'!$D$13,0,10*ROW('Hygiene Data'!D126)))</f>
        <v/>
      </c>
      <c r="DR132" s="367" t="str">
        <f ca="1">+IF(OFFSET('Hygiene Data'!$E$11,0,10*ROW('Hygiene Data'!E126))="","",OFFSET('Hygiene Data'!$E$11,0,10*ROW('Hygiene Data'!E126)))</f>
        <v/>
      </c>
      <c r="DS132" s="367" t="str">
        <f ca="1">+IF(OFFSET('Hygiene Data'!$E$12,0,10*ROW('Hygiene Data'!E126))="","",OFFSET('Hygiene Data'!$E$12,0,10*ROW('Hygiene Data'!E126)))</f>
        <v/>
      </c>
      <c r="DT132" s="367" t="str">
        <f ca="1">+IF(OFFSET('Hygiene Data'!$E$13,0,10*ROW('Hygiene Data'!E126))="","",OFFSET('Hygiene Data'!$E$13,0,10*ROW('Hygiene Data'!E126)))</f>
        <v/>
      </c>
      <c r="DU132" s="367" t="str">
        <f ca="1">+IF(OFFSET('Hygiene Data'!$F$11,0,10*ROW('Hygiene Data'!F126))="","",OFFSET('Hygiene Data'!$F$11,0,10*ROW('Hygiene Data'!F126)))</f>
        <v/>
      </c>
      <c r="DV132" s="367" t="str">
        <f ca="1">+IF(OFFSET('Hygiene Data'!$F$12,0,10*ROW('Hygiene Data'!F126))="","",OFFSET('Hygiene Data'!$F$12,0,10*ROW('Hygiene Data'!F126)))</f>
        <v/>
      </c>
      <c r="DW132" s="367" t="str">
        <f ca="1">+IF(OFFSET('Hygiene Data'!$F$13,0,10*ROW('Hygiene Data'!F126))="","",OFFSET('Hygiene Data'!$F$13,0,10*ROW('Hygiene Data'!F126)))</f>
        <v/>
      </c>
      <c r="DX132" s="367" t="str">
        <f ca="1">+IF(OFFSET('Hygiene Data'!$G$11,0,10*ROW('Hygiene Data'!G126))="","",OFFSET('Hygiene Data'!$G$11,0,10*ROW('Hygiene Data'!G126)))</f>
        <v/>
      </c>
      <c r="DY132" s="367" t="str">
        <f ca="1">+IF(OFFSET('Hygiene Data'!$G$12,0,10*ROW('Hygiene Data'!G126))="","",OFFSET('Hygiene Data'!$G$12,0,10*ROW('Hygiene Data'!G126)))</f>
        <v/>
      </c>
      <c r="DZ132" s="367" t="str">
        <f ca="1">+IF(OFFSET('Hygiene Data'!$G$13,0,10*ROW('Hygiene Data'!G126))="","",OFFSET('Hygiene Data'!$G$13,0,10*ROW('Hygiene Data'!G126)))</f>
        <v/>
      </c>
      <c r="EA132" s="367" t="str">
        <f ca="1">+IF(OFFSET('Hygiene Data'!$H$11,0,10*ROW('Hygiene Data'!H126))="","",OFFSET('Hygiene Data'!$H$11,0,10*ROW('Hygiene Data'!H126)))</f>
        <v/>
      </c>
      <c r="EB132" s="367" t="str">
        <f ca="1">+IF(OFFSET('Hygiene Data'!$H$12,0,10*ROW('Hygiene Data'!H126))="","",OFFSET('Hygiene Data'!$H$12,0,10*ROW('Hygiene Data'!H126)))</f>
        <v/>
      </c>
      <c r="EC132" s="367" t="str">
        <f ca="1">+IF(OFFSET('Hygiene Data'!$H$13,0,10*ROW('Hygiene Data'!H126))="","",OFFSET('Hygiene Data'!$H$13,0,10*ROW('Hygiene Data'!H126)))</f>
        <v/>
      </c>
      <c r="ED132" s="367" t="str">
        <f ca="1">+IF(OFFSET('Hygiene Data'!$I$11,0,10*ROW('Hygiene Data'!I126))="","",OFFSET('Hygiene Data'!$I$11,0,10*ROW('Hygiene Data'!I126)))</f>
        <v/>
      </c>
      <c r="EE132" s="367" t="str">
        <f ca="1">+IF(OFFSET('Hygiene Data'!$I$12,0,10*ROW('Hygiene Data'!I126))="","",OFFSET('Hygiene Data'!$I$12,0,10*ROW('Hygiene Data'!I126)))</f>
        <v/>
      </c>
      <c r="EF132" s="367" t="str">
        <f ca="1">+IF(OFFSET('Hygiene Data'!$I$13,0,10*ROW('Hygiene Data'!I126))="","",OFFSET('Hygiene Data'!$I$13,0,10*ROW('Hygiene Data'!I126)))</f>
        <v/>
      </c>
    </row>
    <row r="133" spans="1:136" x14ac:dyDescent="0.25">
      <c r="A133" s="476" t="str">
        <f ca="1">+IF(OFFSET('Water Data'!$B$2,0,10*ROW('Water Data'!E127))="","",OFFSET('Water Data'!$B$2,0,10*ROW('Water Data'!E127)))</f>
        <v/>
      </c>
      <c r="B133" s="476"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3" t="str">
        <f t="shared" ca="1" si="1"/>
        <v/>
      </c>
      <c r="D133" s="504"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4"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4"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4"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4"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4"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4"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4"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4"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4"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4"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4"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4"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4"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4"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4"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4"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4"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5"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5"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5"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5"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5"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5"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5"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5"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5"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5"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5"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5"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5"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5"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5"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5"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5"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5"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5"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5"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5"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5"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5"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5"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5"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5"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5"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5"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5"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5"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6"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2"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6"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6"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6"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6"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6"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6"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6"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6"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6"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6"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6"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6"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6"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6"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6"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6"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7" t="str">
        <f ca="1">+IF(OFFSET('Water Data'!$D$27,0,10*ROW('Water Data'!D127))="","",OFFSET('Water Data'!$D$27,0,10*ROW('Water Data'!D127)))</f>
        <v/>
      </c>
      <c r="BT133" s="367" t="str">
        <f ca="1">+IF(OFFSET('Water Data'!$D$28,0,10*ROW('Water Data'!D127))="","",OFFSET('Water Data'!$D$28,0,10*ROW('Water Data'!D127)))</f>
        <v/>
      </c>
      <c r="BU133" s="367" t="str">
        <f ca="1">+IF(OFFSET('Water Data'!$D$29,0,10*ROW('Water Data'!D127))="","",OFFSET('Water Data'!$D$29,0,10*ROW('Water Data'!D127)))</f>
        <v/>
      </c>
      <c r="BV133" s="367" t="str">
        <f ca="1">+IF(OFFSET('Water Data'!$E$27,0,10*ROW('Water Data'!E127))="","",OFFSET('Water Data'!$E$27,0,10*ROW('Water Data'!E127)))</f>
        <v/>
      </c>
      <c r="BW133" s="367" t="str">
        <f ca="1">+IF(OFFSET('Water Data'!$E$28,0,10*ROW('Water Data'!E127))="","",OFFSET('Water Data'!$E$28,0,10*ROW('Water Data'!E127)))</f>
        <v/>
      </c>
      <c r="BX133" s="367" t="str">
        <f ca="1">+IF(OFFSET('Water Data'!$E$29,0,10*ROW('Water Data'!E127))="","",OFFSET('Water Data'!$E$29,0,10*ROW('Water Data'!E127)))</f>
        <v/>
      </c>
      <c r="BY133" s="367" t="str">
        <f ca="1">+IF(OFFSET('Water Data'!$F$27,0,10*ROW('Water Data'!F127))="","",OFFSET('Water Data'!$F$27,0,10*ROW('Water Data'!F127)))</f>
        <v/>
      </c>
      <c r="BZ133" s="367" t="str">
        <f ca="1">+IF(OFFSET('Water Data'!$F$28,0,10*ROW('Water Data'!F127))="","",OFFSET('Water Data'!$F$28,0,10*ROW('Water Data'!F127)))</f>
        <v/>
      </c>
      <c r="CA133" s="367" t="str">
        <f ca="1">+IF(OFFSET('Water Data'!$F$29,0,10*ROW('Water Data'!F127))="","",OFFSET('Water Data'!$F$29,0,10*ROW('Water Data'!F127)))</f>
        <v/>
      </c>
      <c r="CB133" s="367" t="str">
        <f ca="1">+IF(OFFSET('Water Data'!$G$27,0,10*ROW('Water Data'!G127))="","",OFFSET('Water Data'!$G$27,0,10*ROW('Water Data'!G127)))</f>
        <v/>
      </c>
      <c r="CC133" s="367" t="str">
        <f ca="1">+IF(OFFSET('Water Data'!$G$28,0,10*ROW('Water Data'!G127))="","",OFFSET('Water Data'!$G$28,0,10*ROW('Water Data'!G127)))</f>
        <v/>
      </c>
      <c r="CD133" s="367" t="str">
        <f ca="1">+IF(OFFSET('Water Data'!$G$29,0,10*ROW('Water Data'!G127))="","",OFFSET('Water Data'!$G$29,0,10*ROW('Water Data'!G127)))</f>
        <v/>
      </c>
      <c r="CE133" s="367" t="str">
        <f ca="1">+IF(OFFSET('Water Data'!$H$27,0,10*ROW('Water Data'!H127))="","",OFFSET('Water Data'!$H$27,0,10*ROW('Water Data'!H127)))</f>
        <v/>
      </c>
      <c r="CF133" s="367" t="str">
        <f ca="1">+IF(OFFSET('Water Data'!$H$28,0,10*ROW('Water Data'!H127))="","",OFFSET('Water Data'!$H$28,0,10*ROW('Water Data'!H127)))</f>
        <v/>
      </c>
      <c r="CG133" s="367" t="str">
        <f ca="1">+IF(OFFSET('Water Data'!$H$29,0,10*ROW('Water Data'!H127))="","",OFFSET('Water Data'!$H$29,0,10*ROW('Water Data'!H127)))</f>
        <v/>
      </c>
      <c r="CH133" s="367" t="str">
        <f ca="1">+IF(OFFSET('Water Data'!$I$27,0,10*ROW('Water Data'!I127))="","",OFFSET('Water Data'!$I$27,0,10*ROW('Water Data'!I127)))</f>
        <v/>
      </c>
      <c r="CI133" s="367" t="str">
        <f ca="1">+IF(OFFSET('Water Data'!$I$28,0,10*ROW('Water Data'!I127))="","",OFFSET('Water Data'!$I$28,0,10*ROW('Water Data'!I127)))</f>
        <v/>
      </c>
      <c r="CJ133" s="367" t="str">
        <f ca="1">+IF(OFFSET('Water Data'!$I$29,0,10*ROW('Water Data'!I127))="","",OFFSET('Water Data'!$I$29,0,10*ROW('Water Data'!I127)))</f>
        <v/>
      </c>
      <c r="CK133" s="367" t="str">
        <f ca="1">+IF(OFFSET('Sanitation Data'!$D$28,0,10*ROW('Sanitation Data'!D127))="","",OFFSET('Sanitation Data'!$D$28,0,10*ROW('Sanitation Data'!D127)))</f>
        <v/>
      </c>
      <c r="CL133" s="367" t="str">
        <f ca="1">+IF(OFFSET('Sanitation Data'!$D$29,0,10*ROW('Sanitation Data'!D127))="","",OFFSET('Sanitation Data'!$D$29,0,10*ROW('Sanitation Data'!D127)))</f>
        <v/>
      </c>
      <c r="CM133" s="367" t="str">
        <f ca="1">+IF(OFFSET('Sanitation Data'!$D$30,0,10*ROW('Sanitation Data'!D127))="","",OFFSET('Sanitation Data'!$D$30,0,10*ROW('Sanitation Data'!D127)))</f>
        <v/>
      </c>
      <c r="CN133" s="367" t="str">
        <f ca="1">+IF(OFFSET('Sanitation Data'!$D$31,0,10*ROW('Sanitation Data'!D127))="","",OFFSET('Sanitation Data'!$D$31,0,10*ROW('Sanitation Data'!D127)))</f>
        <v/>
      </c>
      <c r="CO133" s="367" t="str">
        <f ca="1">+IF(OFFSET('Sanitation Data'!$D$32,0,10*ROW('Sanitation Data'!D127))="","",OFFSET('Sanitation Data'!$D$32,0,10*ROW('Sanitation Data'!D127)))</f>
        <v/>
      </c>
      <c r="CP133" s="367" t="str">
        <f ca="1">+IF(OFFSET('Sanitation Data'!$E$28,0,10*ROW('Sanitation Data'!E127))="","",OFFSET('Sanitation Data'!$E$28,0,10*ROW('Sanitation Data'!E127)))</f>
        <v/>
      </c>
      <c r="CQ133" s="367" t="str">
        <f ca="1">+IF(OFFSET('Sanitation Data'!$E$29,0,10*ROW('Sanitation Data'!E127))="","",OFFSET('Sanitation Data'!$E$29,0,10*ROW('Sanitation Data'!E127)))</f>
        <v/>
      </c>
      <c r="CR133" s="367" t="str">
        <f ca="1">+IF(OFFSET('Sanitation Data'!$E$30,0,10*ROW('Sanitation Data'!E127))="","",OFFSET('Sanitation Data'!$E$30,0,10*ROW('Sanitation Data'!E127)))</f>
        <v/>
      </c>
      <c r="CS133" s="367" t="str">
        <f ca="1">+IF(OFFSET('Sanitation Data'!$E$31,0,10*ROW('Sanitation Data'!E127))="","",OFFSET('Sanitation Data'!$E$31,0,10*ROW('Sanitation Data'!E127)))</f>
        <v/>
      </c>
      <c r="CT133" s="367" t="str">
        <f ca="1">+IF(OFFSET('Sanitation Data'!$E$32,0,10*ROW('Sanitation Data'!E127))="","",OFFSET('Sanitation Data'!$E$32,0,10*ROW('Sanitation Data'!E127)))</f>
        <v/>
      </c>
      <c r="CU133" s="367" t="str">
        <f ca="1">+IF(OFFSET('Sanitation Data'!$F$28,0,10*ROW('Sanitation Data'!F127))="","",OFFSET('Sanitation Data'!$F$28,0,10*ROW('Sanitation Data'!F127)))</f>
        <v/>
      </c>
      <c r="CV133" s="367" t="str">
        <f ca="1">+IF(OFFSET('Sanitation Data'!$F$29,0,10*ROW('Sanitation Data'!F127))="","",OFFSET('Sanitation Data'!$F$29,0,10*ROW('Sanitation Data'!F127)))</f>
        <v/>
      </c>
      <c r="CW133" s="367" t="str">
        <f ca="1">+IF(OFFSET('Sanitation Data'!$F$30,0,10*ROW('Sanitation Data'!F127))="","",OFFSET('Sanitation Data'!$F$30,0,10*ROW('Sanitation Data'!F127)))</f>
        <v/>
      </c>
      <c r="CX133" s="367" t="str">
        <f ca="1">+IF(OFFSET('Sanitation Data'!$F$31,0,10*ROW('Sanitation Data'!F127))="","",OFFSET('Sanitation Data'!$F$31,0,10*ROW('Sanitation Data'!F127)))</f>
        <v/>
      </c>
      <c r="CY133" s="367" t="str">
        <f ca="1">+IF(OFFSET('Sanitation Data'!$F$32,0,10*ROW('Sanitation Data'!F127))="","",OFFSET('Sanitation Data'!$F$32,0,10*ROW('Sanitation Data'!F127)))</f>
        <v/>
      </c>
      <c r="CZ133" s="367" t="str">
        <f ca="1">+IF(OFFSET('Sanitation Data'!$G$28,0,10*ROW('Sanitation Data'!G127))="","",OFFSET('Sanitation Data'!$G$28,0,10*ROW('Sanitation Data'!G127)))</f>
        <v/>
      </c>
      <c r="DA133" s="367" t="str">
        <f ca="1">+IF(OFFSET('Sanitation Data'!$G$29,0,10*ROW('Sanitation Data'!G127))="","",OFFSET('Sanitation Data'!$G$29,0,10*ROW('Sanitation Data'!G127)))</f>
        <v/>
      </c>
      <c r="DB133" s="367" t="str">
        <f ca="1">+IF(OFFSET('Sanitation Data'!$G$30,0,10*ROW('Sanitation Data'!G127))="","",OFFSET('Sanitation Data'!$G$30,0,10*ROW('Sanitation Data'!G127)))</f>
        <v/>
      </c>
      <c r="DC133" s="367" t="str">
        <f ca="1">+IF(OFFSET('Sanitation Data'!$G$31,0,10*ROW('Sanitation Data'!G127))="","",OFFSET('Sanitation Data'!$G$31,0,10*ROW('Sanitation Data'!G127)))</f>
        <v/>
      </c>
      <c r="DD133" s="367" t="str">
        <f ca="1">+IF(OFFSET('Sanitation Data'!$G$32,0,10*ROW('Sanitation Data'!G127))="","",OFFSET('Sanitation Data'!$G$32,0,10*ROW('Sanitation Data'!G127)))</f>
        <v/>
      </c>
      <c r="DE133" s="367" t="str">
        <f ca="1">+IF(OFFSET('Sanitation Data'!$H$28,0,10*ROW('Sanitation Data'!H127))="","",OFFSET('Sanitation Data'!$H$28,0,10*ROW('Sanitation Data'!H127)))</f>
        <v/>
      </c>
      <c r="DF133" s="367" t="str">
        <f ca="1">+IF(OFFSET('Sanitation Data'!$H$29,0,10*ROW('Sanitation Data'!H127))="","",OFFSET('Sanitation Data'!$H$29,0,10*ROW('Sanitation Data'!H127)))</f>
        <v/>
      </c>
      <c r="DG133" s="367" t="str">
        <f ca="1">+IF(OFFSET('Sanitation Data'!$H$30,0,10*ROW('Sanitation Data'!H127))="","",OFFSET('Sanitation Data'!$H$30,0,10*ROW('Sanitation Data'!H127)))</f>
        <v/>
      </c>
      <c r="DH133" s="367" t="str">
        <f ca="1">+IF(OFFSET('Sanitation Data'!$H$31,0,10*ROW('Sanitation Data'!H127))="","",OFFSET('Sanitation Data'!$H$31,0,10*ROW('Sanitation Data'!H127)))</f>
        <v/>
      </c>
      <c r="DI133" s="367" t="str">
        <f ca="1">+IF(OFFSET('Sanitation Data'!$H$32,0,10*ROW('Sanitation Data'!H127))="","",OFFSET('Sanitation Data'!$H$32,0,10*ROW('Sanitation Data'!H127)))</f>
        <v/>
      </c>
      <c r="DJ133" s="367" t="str">
        <f ca="1">+IF(OFFSET('Sanitation Data'!$I$28,0,10*ROW('Sanitation Data'!I127))="","",OFFSET('Sanitation Data'!$I$28,0,10*ROW('Sanitation Data'!I127)))</f>
        <v/>
      </c>
      <c r="DK133" s="367" t="str">
        <f ca="1">+IF(OFFSET('Sanitation Data'!$I$29,0,10*ROW('Sanitation Data'!I127))="","",OFFSET('Sanitation Data'!$I$29,0,10*ROW('Sanitation Data'!I127)))</f>
        <v/>
      </c>
      <c r="DL133" s="367" t="str">
        <f ca="1">+IF(OFFSET('Sanitation Data'!$I$30,0,10*ROW('Sanitation Data'!I127))="","",OFFSET('Sanitation Data'!$I$30,0,10*ROW('Sanitation Data'!I127)))</f>
        <v/>
      </c>
      <c r="DM133" s="367" t="str">
        <f ca="1">+IF(OFFSET('Sanitation Data'!$I$31,0,10*ROW('Sanitation Data'!I127))="","",OFFSET('Sanitation Data'!$I$31,0,10*ROW('Sanitation Data'!I127)))</f>
        <v/>
      </c>
      <c r="DN133" s="367" t="str">
        <f ca="1">+IF(OFFSET('Sanitation Data'!$I$32,0,10*ROW('Sanitation Data'!I127))="","",OFFSET('Sanitation Data'!$I$32,0,10*ROW('Sanitation Data'!I127)))</f>
        <v/>
      </c>
      <c r="DO133" s="367" t="str">
        <f ca="1">+IF(OFFSET('Hygiene Data'!$D$11,0,10*ROW('Hygiene Data'!D127))="","",OFFSET('Hygiene Data'!$D$11,0,10*ROW('Hygiene Data'!D127)))</f>
        <v/>
      </c>
      <c r="DP133" s="367" t="str">
        <f ca="1">+IF(OFFSET('Hygiene Data'!$D$12,0,10*ROW('Hygiene Data'!D127))="","",OFFSET('Hygiene Data'!$D$12,0,10*ROW('Hygiene Data'!D127)))</f>
        <v/>
      </c>
      <c r="DQ133" s="367" t="str">
        <f ca="1">+IF(OFFSET('Hygiene Data'!$D$13,0,10*ROW('Hygiene Data'!D127))="","",OFFSET('Hygiene Data'!$D$13,0,10*ROW('Hygiene Data'!D127)))</f>
        <v/>
      </c>
      <c r="DR133" s="367" t="str">
        <f ca="1">+IF(OFFSET('Hygiene Data'!$E$11,0,10*ROW('Hygiene Data'!E127))="","",OFFSET('Hygiene Data'!$E$11,0,10*ROW('Hygiene Data'!E127)))</f>
        <v/>
      </c>
      <c r="DS133" s="367" t="str">
        <f ca="1">+IF(OFFSET('Hygiene Data'!$E$12,0,10*ROW('Hygiene Data'!E127))="","",OFFSET('Hygiene Data'!$E$12,0,10*ROW('Hygiene Data'!E127)))</f>
        <v/>
      </c>
      <c r="DT133" s="367" t="str">
        <f ca="1">+IF(OFFSET('Hygiene Data'!$E$13,0,10*ROW('Hygiene Data'!E127))="","",OFFSET('Hygiene Data'!$E$13,0,10*ROW('Hygiene Data'!E127)))</f>
        <v/>
      </c>
      <c r="DU133" s="367" t="str">
        <f ca="1">+IF(OFFSET('Hygiene Data'!$F$11,0,10*ROW('Hygiene Data'!F127))="","",OFFSET('Hygiene Data'!$F$11,0,10*ROW('Hygiene Data'!F127)))</f>
        <v/>
      </c>
      <c r="DV133" s="367" t="str">
        <f ca="1">+IF(OFFSET('Hygiene Data'!$F$12,0,10*ROW('Hygiene Data'!F127))="","",OFFSET('Hygiene Data'!$F$12,0,10*ROW('Hygiene Data'!F127)))</f>
        <v/>
      </c>
      <c r="DW133" s="367" t="str">
        <f ca="1">+IF(OFFSET('Hygiene Data'!$F$13,0,10*ROW('Hygiene Data'!F127))="","",OFFSET('Hygiene Data'!$F$13,0,10*ROW('Hygiene Data'!F127)))</f>
        <v/>
      </c>
      <c r="DX133" s="367" t="str">
        <f ca="1">+IF(OFFSET('Hygiene Data'!$G$11,0,10*ROW('Hygiene Data'!G127))="","",OFFSET('Hygiene Data'!$G$11,0,10*ROW('Hygiene Data'!G127)))</f>
        <v/>
      </c>
      <c r="DY133" s="367" t="str">
        <f ca="1">+IF(OFFSET('Hygiene Data'!$G$12,0,10*ROW('Hygiene Data'!G127))="","",OFFSET('Hygiene Data'!$G$12,0,10*ROW('Hygiene Data'!G127)))</f>
        <v/>
      </c>
      <c r="DZ133" s="367" t="str">
        <f ca="1">+IF(OFFSET('Hygiene Data'!$G$13,0,10*ROW('Hygiene Data'!G127))="","",OFFSET('Hygiene Data'!$G$13,0,10*ROW('Hygiene Data'!G127)))</f>
        <v/>
      </c>
      <c r="EA133" s="367" t="str">
        <f ca="1">+IF(OFFSET('Hygiene Data'!$H$11,0,10*ROW('Hygiene Data'!H127))="","",OFFSET('Hygiene Data'!$H$11,0,10*ROW('Hygiene Data'!H127)))</f>
        <v/>
      </c>
      <c r="EB133" s="367" t="str">
        <f ca="1">+IF(OFFSET('Hygiene Data'!$H$12,0,10*ROW('Hygiene Data'!H127))="","",OFFSET('Hygiene Data'!$H$12,0,10*ROW('Hygiene Data'!H127)))</f>
        <v/>
      </c>
      <c r="EC133" s="367" t="str">
        <f ca="1">+IF(OFFSET('Hygiene Data'!$H$13,0,10*ROW('Hygiene Data'!H127))="","",OFFSET('Hygiene Data'!$H$13,0,10*ROW('Hygiene Data'!H127)))</f>
        <v/>
      </c>
      <c r="ED133" s="367" t="str">
        <f ca="1">+IF(OFFSET('Hygiene Data'!$I$11,0,10*ROW('Hygiene Data'!I127))="","",OFFSET('Hygiene Data'!$I$11,0,10*ROW('Hygiene Data'!I127)))</f>
        <v/>
      </c>
      <c r="EE133" s="367" t="str">
        <f ca="1">+IF(OFFSET('Hygiene Data'!$I$12,0,10*ROW('Hygiene Data'!I127))="","",OFFSET('Hygiene Data'!$I$12,0,10*ROW('Hygiene Data'!I127)))</f>
        <v/>
      </c>
      <c r="EF133" s="367" t="str">
        <f ca="1">+IF(OFFSET('Hygiene Data'!$I$13,0,10*ROW('Hygiene Data'!I127))="","",OFFSET('Hygiene Data'!$I$13,0,10*ROW('Hygiene Data'!I127)))</f>
        <v/>
      </c>
    </row>
    <row r="134" spans="1:136" x14ac:dyDescent="0.25">
      <c r="A134" s="476" t="str">
        <f ca="1">+IF(OFFSET('Water Data'!$B$2,0,10*ROW('Water Data'!E128))="","",OFFSET('Water Data'!$B$2,0,10*ROW('Water Data'!E128)))</f>
        <v/>
      </c>
      <c r="B134" s="476"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3" t="str">
        <f t="shared" ca="1" si="1"/>
        <v/>
      </c>
      <c r="D134" s="504"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4"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4"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4"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4"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4"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4"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4"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4"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4"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4"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4"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4"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4"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4"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4"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4"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4"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5"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5"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5"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5"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5"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5"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5"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5"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5"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5"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5"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5"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5"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5"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5"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5"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5"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5"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5"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5"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5"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5"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5"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5"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5"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5"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5"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5"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5"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5"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6"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2"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6"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6"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6"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6"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6"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6"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6"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6"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6"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6"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6"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6"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6"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6"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6"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6"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7" t="str">
        <f ca="1">+IF(OFFSET('Water Data'!$D$27,0,10*ROW('Water Data'!D128))="","",OFFSET('Water Data'!$D$27,0,10*ROW('Water Data'!D128)))</f>
        <v/>
      </c>
      <c r="BT134" s="367" t="str">
        <f ca="1">+IF(OFFSET('Water Data'!$D$28,0,10*ROW('Water Data'!D128))="","",OFFSET('Water Data'!$D$28,0,10*ROW('Water Data'!D128)))</f>
        <v/>
      </c>
      <c r="BU134" s="367" t="str">
        <f ca="1">+IF(OFFSET('Water Data'!$D$29,0,10*ROW('Water Data'!D128))="","",OFFSET('Water Data'!$D$29,0,10*ROW('Water Data'!D128)))</f>
        <v/>
      </c>
      <c r="BV134" s="367" t="str">
        <f ca="1">+IF(OFFSET('Water Data'!$E$27,0,10*ROW('Water Data'!E128))="","",OFFSET('Water Data'!$E$27,0,10*ROW('Water Data'!E128)))</f>
        <v/>
      </c>
      <c r="BW134" s="367" t="str">
        <f ca="1">+IF(OFFSET('Water Data'!$E$28,0,10*ROW('Water Data'!E128))="","",OFFSET('Water Data'!$E$28,0,10*ROW('Water Data'!E128)))</f>
        <v/>
      </c>
      <c r="BX134" s="367" t="str">
        <f ca="1">+IF(OFFSET('Water Data'!$E$29,0,10*ROW('Water Data'!E128))="","",OFFSET('Water Data'!$E$29,0,10*ROW('Water Data'!E128)))</f>
        <v/>
      </c>
      <c r="BY134" s="367" t="str">
        <f ca="1">+IF(OFFSET('Water Data'!$F$27,0,10*ROW('Water Data'!F128))="","",OFFSET('Water Data'!$F$27,0,10*ROW('Water Data'!F128)))</f>
        <v/>
      </c>
      <c r="BZ134" s="367" t="str">
        <f ca="1">+IF(OFFSET('Water Data'!$F$28,0,10*ROW('Water Data'!F128))="","",OFFSET('Water Data'!$F$28,0,10*ROW('Water Data'!F128)))</f>
        <v/>
      </c>
      <c r="CA134" s="367" t="str">
        <f ca="1">+IF(OFFSET('Water Data'!$F$29,0,10*ROW('Water Data'!F128))="","",OFFSET('Water Data'!$F$29,0,10*ROW('Water Data'!F128)))</f>
        <v/>
      </c>
      <c r="CB134" s="367" t="str">
        <f ca="1">+IF(OFFSET('Water Data'!$G$27,0,10*ROW('Water Data'!G128))="","",OFFSET('Water Data'!$G$27,0,10*ROW('Water Data'!G128)))</f>
        <v/>
      </c>
      <c r="CC134" s="367" t="str">
        <f ca="1">+IF(OFFSET('Water Data'!$G$28,0,10*ROW('Water Data'!G128))="","",OFFSET('Water Data'!$G$28,0,10*ROW('Water Data'!G128)))</f>
        <v/>
      </c>
      <c r="CD134" s="367" t="str">
        <f ca="1">+IF(OFFSET('Water Data'!$G$29,0,10*ROW('Water Data'!G128))="","",OFFSET('Water Data'!$G$29,0,10*ROW('Water Data'!G128)))</f>
        <v/>
      </c>
      <c r="CE134" s="367" t="str">
        <f ca="1">+IF(OFFSET('Water Data'!$H$27,0,10*ROW('Water Data'!H128))="","",OFFSET('Water Data'!$H$27,0,10*ROW('Water Data'!H128)))</f>
        <v/>
      </c>
      <c r="CF134" s="367" t="str">
        <f ca="1">+IF(OFFSET('Water Data'!$H$28,0,10*ROW('Water Data'!H128))="","",OFFSET('Water Data'!$H$28,0,10*ROW('Water Data'!H128)))</f>
        <v/>
      </c>
      <c r="CG134" s="367" t="str">
        <f ca="1">+IF(OFFSET('Water Data'!$H$29,0,10*ROW('Water Data'!H128))="","",OFFSET('Water Data'!$H$29,0,10*ROW('Water Data'!H128)))</f>
        <v/>
      </c>
      <c r="CH134" s="367" t="str">
        <f ca="1">+IF(OFFSET('Water Data'!$I$27,0,10*ROW('Water Data'!I128))="","",OFFSET('Water Data'!$I$27,0,10*ROW('Water Data'!I128)))</f>
        <v/>
      </c>
      <c r="CI134" s="367" t="str">
        <f ca="1">+IF(OFFSET('Water Data'!$I$28,0,10*ROW('Water Data'!I128))="","",OFFSET('Water Data'!$I$28,0,10*ROW('Water Data'!I128)))</f>
        <v/>
      </c>
      <c r="CJ134" s="367" t="str">
        <f ca="1">+IF(OFFSET('Water Data'!$I$29,0,10*ROW('Water Data'!I128))="","",OFFSET('Water Data'!$I$29,0,10*ROW('Water Data'!I128)))</f>
        <v/>
      </c>
      <c r="CK134" s="367" t="str">
        <f ca="1">+IF(OFFSET('Sanitation Data'!$D$28,0,10*ROW('Sanitation Data'!D128))="","",OFFSET('Sanitation Data'!$D$28,0,10*ROW('Sanitation Data'!D128)))</f>
        <v/>
      </c>
      <c r="CL134" s="367" t="str">
        <f ca="1">+IF(OFFSET('Sanitation Data'!$D$29,0,10*ROW('Sanitation Data'!D128))="","",OFFSET('Sanitation Data'!$D$29,0,10*ROW('Sanitation Data'!D128)))</f>
        <v/>
      </c>
      <c r="CM134" s="367" t="str">
        <f ca="1">+IF(OFFSET('Sanitation Data'!$D$30,0,10*ROW('Sanitation Data'!D128))="","",OFFSET('Sanitation Data'!$D$30,0,10*ROW('Sanitation Data'!D128)))</f>
        <v/>
      </c>
      <c r="CN134" s="367" t="str">
        <f ca="1">+IF(OFFSET('Sanitation Data'!$D$31,0,10*ROW('Sanitation Data'!D128))="","",OFFSET('Sanitation Data'!$D$31,0,10*ROW('Sanitation Data'!D128)))</f>
        <v/>
      </c>
      <c r="CO134" s="367" t="str">
        <f ca="1">+IF(OFFSET('Sanitation Data'!$D$32,0,10*ROW('Sanitation Data'!D128))="","",OFFSET('Sanitation Data'!$D$32,0,10*ROW('Sanitation Data'!D128)))</f>
        <v/>
      </c>
      <c r="CP134" s="367" t="str">
        <f ca="1">+IF(OFFSET('Sanitation Data'!$E$28,0,10*ROW('Sanitation Data'!E128))="","",OFFSET('Sanitation Data'!$E$28,0,10*ROW('Sanitation Data'!E128)))</f>
        <v/>
      </c>
      <c r="CQ134" s="367" t="str">
        <f ca="1">+IF(OFFSET('Sanitation Data'!$E$29,0,10*ROW('Sanitation Data'!E128))="","",OFFSET('Sanitation Data'!$E$29,0,10*ROW('Sanitation Data'!E128)))</f>
        <v/>
      </c>
      <c r="CR134" s="367" t="str">
        <f ca="1">+IF(OFFSET('Sanitation Data'!$E$30,0,10*ROW('Sanitation Data'!E128))="","",OFFSET('Sanitation Data'!$E$30,0,10*ROW('Sanitation Data'!E128)))</f>
        <v/>
      </c>
      <c r="CS134" s="367" t="str">
        <f ca="1">+IF(OFFSET('Sanitation Data'!$E$31,0,10*ROW('Sanitation Data'!E128))="","",OFFSET('Sanitation Data'!$E$31,0,10*ROW('Sanitation Data'!E128)))</f>
        <v/>
      </c>
      <c r="CT134" s="367" t="str">
        <f ca="1">+IF(OFFSET('Sanitation Data'!$E$32,0,10*ROW('Sanitation Data'!E128))="","",OFFSET('Sanitation Data'!$E$32,0,10*ROW('Sanitation Data'!E128)))</f>
        <v/>
      </c>
      <c r="CU134" s="367" t="str">
        <f ca="1">+IF(OFFSET('Sanitation Data'!$F$28,0,10*ROW('Sanitation Data'!F128))="","",OFFSET('Sanitation Data'!$F$28,0,10*ROW('Sanitation Data'!F128)))</f>
        <v/>
      </c>
      <c r="CV134" s="367" t="str">
        <f ca="1">+IF(OFFSET('Sanitation Data'!$F$29,0,10*ROW('Sanitation Data'!F128))="","",OFFSET('Sanitation Data'!$F$29,0,10*ROW('Sanitation Data'!F128)))</f>
        <v/>
      </c>
      <c r="CW134" s="367" t="str">
        <f ca="1">+IF(OFFSET('Sanitation Data'!$F$30,0,10*ROW('Sanitation Data'!F128))="","",OFFSET('Sanitation Data'!$F$30,0,10*ROW('Sanitation Data'!F128)))</f>
        <v/>
      </c>
      <c r="CX134" s="367" t="str">
        <f ca="1">+IF(OFFSET('Sanitation Data'!$F$31,0,10*ROW('Sanitation Data'!F128))="","",OFFSET('Sanitation Data'!$F$31,0,10*ROW('Sanitation Data'!F128)))</f>
        <v/>
      </c>
      <c r="CY134" s="367" t="str">
        <f ca="1">+IF(OFFSET('Sanitation Data'!$F$32,0,10*ROW('Sanitation Data'!F128))="","",OFFSET('Sanitation Data'!$F$32,0,10*ROW('Sanitation Data'!F128)))</f>
        <v/>
      </c>
      <c r="CZ134" s="367" t="str">
        <f ca="1">+IF(OFFSET('Sanitation Data'!$G$28,0,10*ROW('Sanitation Data'!G128))="","",OFFSET('Sanitation Data'!$G$28,0,10*ROW('Sanitation Data'!G128)))</f>
        <v/>
      </c>
      <c r="DA134" s="367" t="str">
        <f ca="1">+IF(OFFSET('Sanitation Data'!$G$29,0,10*ROW('Sanitation Data'!G128))="","",OFFSET('Sanitation Data'!$G$29,0,10*ROW('Sanitation Data'!G128)))</f>
        <v/>
      </c>
      <c r="DB134" s="367" t="str">
        <f ca="1">+IF(OFFSET('Sanitation Data'!$G$30,0,10*ROW('Sanitation Data'!G128))="","",OFFSET('Sanitation Data'!$G$30,0,10*ROW('Sanitation Data'!G128)))</f>
        <v/>
      </c>
      <c r="DC134" s="367" t="str">
        <f ca="1">+IF(OFFSET('Sanitation Data'!$G$31,0,10*ROW('Sanitation Data'!G128))="","",OFFSET('Sanitation Data'!$G$31,0,10*ROW('Sanitation Data'!G128)))</f>
        <v/>
      </c>
      <c r="DD134" s="367" t="str">
        <f ca="1">+IF(OFFSET('Sanitation Data'!$G$32,0,10*ROW('Sanitation Data'!G128))="","",OFFSET('Sanitation Data'!$G$32,0,10*ROW('Sanitation Data'!G128)))</f>
        <v/>
      </c>
      <c r="DE134" s="367" t="str">
        <f ca="1">+IF(OFFSET('Sanitation Data'!$H$28,0,10*ROW('Sanitation Data'!H128))="","",OFFSET('Sanitation Data'!$H$28,0,10*ROW('Sanitation Data'!H128)))</f>
        <v/>
      </c>
      <c r="DF134" s="367" t="str">
        <f ca="1">+IF(OFFSET('Sanitation Data'!$H$29,0,10*ROW('Sanitation Data'!H128))="","",OFFSET('Sanitation Data'!$H$29,0,10*ROW('Sanitation Data'!H128)))</f>
        <v/>
      </c>
      <c r="DG134" s="367" t="str">
        <f ca="1">+IF(OFFSET('Sanitation Data'!$H$30,0,10*ROW('Sanitation Data'!H128))="","",OFFSET('Sanitation Data'!$H$30,0,10*ROW('Sanitation Data'!H128)))</f>
        <v/>
      </c>
      <c r="DH134" s="367" t="str">
        <f ca="1">+IF(OFFSET('Sanitation Data'!$H$31,0,10*ROW('Sanitation Data'!H128))="","",OFFSET('Sanitation Data'!$H$31,0,10*ROW('Sanitation Data'!H128)))</f>
        <v/>
      </c>
      <c r="DI134" s="367" t="str">
        <f ca="1">+IF(OFFSET('Sanitation Data'!$H$32,0,10*ROW('Sanitation Data'!H128))="","",OFFSET('Sanitation Data'!$H$32,0,10*ROW('Sanitation Data'!H128)))</f>
        <v/>
      </c>
      <c r="DJ134" s="367" t="str">
        <f ca="1">+IF(OFFSET('Sanitation Data'!$I$28,0,10*ROW('Sanitation Data'!I128))="","",OFFSET('Sanitation Data'!$I$28,0,10*ROW('Sanitation Data'!I128)))</f>
        <v/>
      </c>
      <c r="DK134" s="367" t="str">
        <f ca="1">+IF(OFFSET('Sanitation Data'!$I$29,0,10*ROW('Sanitation Data'!I128))="","",OFFSET('Sanitation Data'!$I$29,0,10*ROW('Sanitation Data'!I128)))</f>
        <v/>
      </c>
      <c r="DL134" s="367" t="str">
        <f ca="1">+IF(OFFSET('Sanitation Data'!$I$30,0,10*ROW('Sanitation Data'!I128))="","",OFFSET('Sanitation Data'!$I$30,0,10*ROW('Sanitation Data'!I128)))</f>
        <v/>
      </c>
      <c r="DM134" s="367" t="str">
        <f ca="1">+IF(OFFSET('Sanitation Data'!$I$31,0,10*ROW('Sanitation Data'!I128))="","",OFFSET('Sanitation Data'!$I$31,0,10*ROW('Sanitation Data'!I128)))</f>
        <v/>
      </c>
      <c r="DN134" s="367" t="str">
        <f ca="1">+IF(OFFSET('Sanitation Data'!$I$32,0,10*ROW('Sanitation Data'!I128))="","",OFFSET('Sanitation Data'!$I$32,0,10*ROW('Sanitation Data'!I128)))</f>
        <v/>
      </c>
      <c r="DO134" s="367" t="str">
        <f ca="1">+IF(OFFSET('Hygiene Data'!$D$11,0,10*ROW('Hygiene Data'!D128))="","",OFFSET('Hygiene Data'!$D$11,0,10*ROW('Hygiene Data'!D128)))</f>
        <v/>
      </c>
      <c r="DP134" s="367" t="str">
        <f ca="1">+IF(OFFSET('Hygiene Data'!$D$12,0,10*ROW('Hygiene Data'!D128))="","",OFFSET('Hygiene Data'!$D$12,0,10*ROW('Hygiene Data'!D128)))</f>
        <v/>
      </c>
      <c r="DQ134" s="367" t="str">
        <f ca="1">+IF(OFFSET('Hygiene Data'!$D$13,0,10*ROW('Hygiene Data'!D128))="","",OFFSET('Hygiene Data'!$D$13,0,10*ROW('Hygiene Data'!D128)))</f>
        <v/>
      </c>
      <c r="DR134" s="367" t="str">
        <f ca="1">+IF(OFFSET('Hygiene Data'!$E$11,0,10*ROW('Hygiene Data'!E128))="","",OFFSET('Hygiene Data'!$E$11,0,10*ROW('Hygiene Data'!E128)))</f>
        <v/>
      </c>
      <c r="DS134" s="367" t="str">
        <f ca="1">+IF(OFFSET('Hygiene Data'!$E$12,0,10*ROW('Hygiene Data'!E128))="","",OFFSET('Hygiene Data'!$E$12,0,10*ROW('Hygiene Data'!E128)))</f>
        <v/>
      </c>
      <c r="DT134" s="367" t="str">
        <f ca="1">+IF(OFFSET('Hygiene Data'!$E$13,0,10*ROW('Hygiene Data'!E128))="","",OFFSET('Hygiene Data'!$E$13,0,10*ROW('Hygiene Data'!E128)))</f>
        <v/>
      </c>
      <c r="DU134" s="367" t="str">
        <f ca="1">+IF(OFFSET('Hygiene Data'!$F$11,0,10*ROW('Hygiene Data'!F128))="","",OFFSET('Hygiene Data'!$F$11,0,10*ROW('Hygiene Data'!F128)))</f>
        <v/>
      </c>
      <c r="DV134" s="367" t="str">
        <f ca="1">+IF(OFFSET('Hygiene Data'!$F$12,0,10*ROW('Hygiene Data'!F128))="","",OFFSET('Hygiene Data'!$F$12,0,10*ROW('Hygiene Data'!F128)))</f>
        <v/>
      </c>
      <c r="DW134" s="367" t="str">
        <f ca="1">+IF(OFFSET('Hygiene Data'!$F$13,0,10*ROW('Hygiene Data'!F128))="","",OFFSET('Hygiene Data'!$F$13,0,10*ROW('Hygiene Data'!F128)))</f>
        <v/>
      </c>
      <c r="DX134" s="367" t="str">
        <f ca="1">+IF(OFFSET('Hygiene Data'!$G$11,0,10*ROW('Hygiene Data'!G128))="","",OFFSET('Hygiene Data'!$G$11,0,10*ROW('Hygiene Data'!G128)))</f>
        <v/>
      </c>
      <c r="DY134" s="367" t="str">
        <f ca="1">+IF(OFFSET('Hygiene Data'!$G$12,0,10*ROW('Hygiene Data'!G128))="","",OFFSET('Hygiene Data'!$G$12,0,10*ROW('Hygiene Data'!G128)))</f>
        <v/>
      </c>
      <c r="DZ134" s="367" t="str">
        <f ca="1">+IF(OFFSET('Hygiene Data'!$G$13,0,10*ROW('Hygiene Data'!G128))="","",OFFSET('Hygiene Data'!$G$13,0,10*ROW('Hygiene Data'!G128)))</f>
        <v/>
      </c>
      <c r="EA134" s="367" t="str">
        <f ca="1">+IF(OFFSET('Hygiene Data'!$H$11,0,10*ROW('Hygiene Data'!H128))="","",OFFSET('Hygiene Data'!$H$11,0,10*ROW('Hygiene Data'!H128)))</f>
        <v/>
      </c>
      <c r="EB134" s="367" t="str">
        <f ca="1">+IF(OFFSET('Hygiene Data'!$H$12,0,10*ROW('Hygiene Data'!H128))="","",OFFSET('Hygiene Data'!$H$12,0,10*ROW('Hygiene Data'!H128)))</f>
        <v/>
      </c>
      <c r="EC134" s="367" t="str">
        <f ca="1">+IF(OFFSET('Hygiene Data'!$H$13,0,10*ROW('Hygiene Data'!H128))="","",OFFSET('Hygiene Data'!$H$13,0,10*ROW('Hygiene Data'!H128)))</f>
        <v/>
      </c>
      <c r="ED134" s="367" t="str">
        <f ca="1">+IF(OFFSET('Hygiene Data'!$I$11,0,10*ROW('Hygiene Data'!I128))="","",OFFSET('Hygiene Data'!$I$11,0,10*ROW('Hygiene Data'!I128)))</f>
        <v/>
      </c>
      <c r="EE134" s="367" t="str">
        <f ca="1">+IF(OFFSET('Hygiene Data'!$I$12,0,10*ROW('Hygiene Data'!I128))="","",OFFSET('Hygiene Data'!$I$12,0,10*ROW('Hygiene Data'!I128)))</f>
        <v/>
      </c>
      <c r="EF134" s="367" t="str">
        <f ca="1">+IF(OFFSET('Hygiene Data'!$I$13,0,10*ROW('Hygiene Data'!I128))="","",OFFSET('Hygiene Data'!$I$13,0,10*ROW('Hygiene Data'!I128)))</f>
        <v/>
      </c>
    </row>
    <row r="135" spans="1:136" x14ac:dyDescent="0.25">
      <c r="A135" s="476" t="str">
        <f ca="1">+IF(OFFSET('Water Data'!$B$2,0,10*ROW('Water Data'!E129))="","",OFFSET('Water Data'!$B$2,0,10*ROW('Water Data'!E129)))</f>
        <v/>
      </c>
      <c r="B135" s="476"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3" t="str">
        <f t="shared" ref="C135:C198" ca="1" si="2">+IF(ISNUMBER(VALUE(MID(A135,5,4))), VALUE(MID(A135, 5,4)),"")</f>
        <v/>
      </c>
      <c r="D135" s="504"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4"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4"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4"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4"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4"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4"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4"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4"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4"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4"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4"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4"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4"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4"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4"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4"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4"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5"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5"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5"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5"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5"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5"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5"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5"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5"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5"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5"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5"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5"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5"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5"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5"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5"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5"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5"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5"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5"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5"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5"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5"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5"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5"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5"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5"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5"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5"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6"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2"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6"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6"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6"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6"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6"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6"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6"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6"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6"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6"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6"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6"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6"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6"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6"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6"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7" t="str">
        <f ca="1">+IF(OFFSET('Water Data'!$D$27,0,10*ROW('Water Data'!D129))="","",OFFSET('Water Data'!$D$27,0,10*ROW('Water Data'!D129)))</f>
        <v/>
      </c>
      <c r="BT135" s="367" t="str">
        <f ca="1">+IF(OFFSET('Water Data'!$D$28,0,10*ROW('Water Data'!D129))="","",OFFSET('Water Data'!$D$28,0,10*ROW('Water Data'!D129)))</f>
        <v/>
      </c>
      <c r="BU135" s="367" t="str">
        <f ca="1">+IF(OFFSET('Water Data'!$D$29,0,10*ROW('Water Data'!D129))="","",OFFSET('Water Data'!$D$29,0,10*ROW('Water Data'!D129)))</f>
        <v/>
      </c>
      <c r="BV135" s="367" t="str">
        <f ca="1">+IF(OFFSET('Water Data'!$E$27,0,10*ROW('Water Data'!E129))="","",OFFSET('Water Data'!$E$27,0,10*ROW('Water Data'!E129)))</f>
        <v/>
      </c>
      <c r="BW135" s="367" t="str">
        <f ca="1">+IF(OFFSET('Water Data'!$E$28,0,10*ROW('Water Data'!E129))="","",OFFSET('Water Data'!$E$28,0,10*ROW('Water Data'!E129)))</f>
        <v/>
      </c>
      <c r="BX135" s="367" t="str">
        <f ca="1">+IF(OFFSET('Water Data'!$E$29,0,10*ROW('Water Data'!E129))="","",OFFSET('Water Data'!$E$29,0,10*ROW('Water Data'!E129)))</f>
        <v/>
      </c>
      <c r="BY135" s="367" t="str">
        <f ca="1">+IF(OFFSET('Water Data'!$F$27,0,10*ROW('Water Data'!F129))="","",OFFSET('Water Data'!$F$27,0,10*ROW('Water Data'!F129)))</f>
        <v/>
      </c>
      <c r="BZ135" s="367" t="str">
        <f ca="1">+IF(OFFSET('Water Data'!$F$28,0,10*ROW('Water Data'!F129))="","",OFFSET('Water Data'!$F$28,0,10*ROW('Water Data'!F129)))</f>
        <v/>
      </c>
      <c r="CA135" s="367" t="str">
        <f ca="1">+IF(OFFSET('Water Data'!$F$29,0,10*ROW('Water Data'!F129))="","",OFFSET('Water Data'!$F$29,0,10*ROW('Water Data'!F129)))</f>
        <v/>
      </c>
      <c r="CB135" s="367" t="str">
        <f ca="1">+IF(OFFSET('Water Data'!$G$27,0,10*ROW('Water Data'!G129))="","",OFFSET('Water Data'!$G$27,0,10*ROW('Water Data'!G129)))</f>
        <v/>
      </c>
      <c r="CC135" s="367" t="str">
        <f ca="1">+IF(OFFSET('Water Data'!$G$28,0,10*ROW('Water Data'!G129))="","",OFFSET('Water Data'!$G$28,0,10*ROW('Water Data'!G129)))</f>
        <v/>
      </c>
      <c r="CD135" s="367" t="str">
        <f ca="1">+IF(OFFSET('Water Data'!$G$29,0,10*ROW('Water Data'!G129))="","",OFFSET('Water Data'!$G$29,0,10*ROW('Water Data'!G129)))</f>
        <v/>
      </c>
      <c r="CE135" s="367" t="str">
        <f ca="1">+IF(OFFSET('Water Data'!$H$27,0,10*ROW('Water Data'!H129))="","",OFFSET('Water Data'!$H$27,0,10*ROW('Water Data'!H129)))</f>
        <v/>
      </c>
      <c r="CF135" s="367" t="str">
        <f ca="1">+IF(OFFSET('Water Data'!$H$28,0,10*ROW('Water Data'!H129))="","",OFFSET('Water Data'!$H$28,0,10*ROW('Water Data'!H129)))</f>
        <v/>
      </c>
      <c r="CG135" s="367" t="str">
        <f ca="1">+IF(OFFSET('Water Data'!$H$29,0,10*ROW('Water Data'!H129))="","",OFFSET('Water Data'!$H$29,0,10*ROW('Water Data'!H129)))</f>
        <v/>
      </c>
      <c r="CH135" s="367" t="str">
        <f ca="1">+IF(OFFSET('Water Data'!$I$27,0,10*ROW('Water Data'!I129))="","",OFFSET('Water Data'!$I$27,0,10*ROW('Water Data'!I129)))</f>
        <v/>
      </c>
      <c r="CI135" s="367" t="str">
        <f ca="1">+IF(OFFSET('Water Data'!$I$28,0,10*ROW('Water Data'!I129))="","",OFFSET('Water Data'!$I$28,0,10*ROW('Water Data'!I129)))</f>
        <v/>
      </c>
      <c r="CJ135" s="367" t="str">
        <f ca="1">+IF(OFFSET('Water Data'!$I$29,0,10*ROW('Water Data'!I129))="","",OFFSET('Water Data'!$I$29,0,10*ROW('Water Data'!I129)))</f>
        <v/>
      </c>
      <c r="CK135" s="367" t="str">
        <f ca="1">+IF(OFFSET('Sanitation Data'!$D$28,0,10*ROW('Sanitation Data'!D129))="","",OFFSET('Sanitation Data'!$D$28,0,10*ROW('Sanitation Data'!D129)))</f>
        <v/>
      </c>
      <c r="CL135" s="367" t="str">
        <f ca="1">+IF(OFFSET('Sanitation Data'!$D$29,0,10*ROW('Sanitation Data'!D129))="","",OFFSET('Sanitation Data'!$D$29,0,10*ROW('Sanitation Data'!D129)))</f>
        <v/>
      </c>
      <c r="CM135" s="367" t="str">
        <f ca="1">+IF(OFFSET('Sanitation Data'!$D$30,0,10*ROW('Sanitation Data'!D129))="","",OFFSET('Sanitation Data'!$D$30,0,10*ROW('Sanitation Data'!D129)))</f>
        <v/>
      </c>
      <c r="CN135" s="367" t="str">
        <f ca="1">+IF(OFFSET('Sanitation Data'!$D$31,0,10*ROW('Sanitation Data'!D129))="","",OFFSET('Sanitation Data'!$D$31,0,10*ROW('Sanitation Data'!D129)))</f>
        <v/>
      </c>
      <c r="CO135" s="367" t="str">
        <f ca="1">+IF(OFFSET('Sanitation Data'!$D$32,0,10*ROW('Sanitation Data'!D129))="","",OFFSET('Sanitation Data'!$D$32,0,10*ROW('Sanitation Data'!D129)))</f>
        <v/>
      </c>
      <c r="CP135" s="367" t="str">
        <f ca="1">+IF(OFFSET('Sanitation Data'!$E$28,0,10*ROW('Sanitation Data'!E129))="","",OFFSET('Sanitation Data'!$E$28,0,10*ROW('Sanitation Data'!E129)))</f>
        <v/>
      </c>
      <c r="CQ135" s="367" t="str">
        <f ca="1">+IF(OFFSET('Sanitation Data'!$E$29,0,10*ROW('Sanitation Data'!E129))="","",OFFSET('Sanitation Data'!$E$29,0,10*ROW('Sanitation Data'!E129)))</f>
        <v/>
      </c>
      <c r="CR135" s="367" t="str">
        <f ca="1">+IF(OFFSET('Sanitation Data'!$E$30,0,10*ROW('Sanitation Data'!E129))="","",OFFSET('Sanitation Data'!$E$30,0,10*ROW('Sanitation Data'!E129)))</f>
        <v/>
      </c>
      <c r="CS135" s="367" t="str">
        <f ca="1">+IF(OFFSET('Sanitation Data'!$E$31,0,10*ROW('Sanitation Data'!E129))="","",OFFSET('Sanitation Data'!$E$31,0,10*ROW('Sanitation Data'!E129)))</f>
        <v/>
      </c>
      <c r="CT135" s="367" t="str">
        <f ca="1">+IF(OFFSET('Sanitation Data'!$E$32,0,10*ROW('Sanitation Data'!E129))="","",OFFSET('Sanitation Data'!$E$32,0,10*ROW('Sanitation Data'!E129)))</f>
        <v/>
      </c>
      <c r="CU135" s="367" t="str">
        <f ca="1">+IF(OFFSET('Sanitation Data'!$F$28,0,10*ROW('Sanitation Data'!F129))="","",OFFSET('Sanitation Data'!$F$28,0,10*ROW('Sanitation Data'!F129)))</f>
        <v/>
      </c>
      <c r="CV135" s="367" t="str">
        <f ca="1">+IF(OFFSET('Sanitation Data'!$F$29,0,10*ROW('Sanitation Data'!F129))="","",OFFSET('Sanitation Data'!$F$29,0,10*ROW('Sanitation Data'!F129)))</f>
        <v/>
      </c>
      <c r="CW135" s="367" t="str">
        <f ca="1">+IF(OFFSET('Sanitation Data'!$F$30,0,10*ROW('Sanitation Data'!F129))="","",OFFSET('Sanitation Data'!$F$30,0,10*ROW('Sanitation Data'!F129)))</f>
        <v/>
      </c>
      <c r="CX135" s="367" t="str">
        <f ca="1">+IF(OFFSET('Sanitation Data'!$F$31,0,10*ROW('Sanitation Data'!F129))="","",OFFSET('Sanitation Data'!$F$31,0,10*ROW('Sanitation Data'!F129)))</f>
        <v/>
      </c>
      <c r="CY135" s="367" t="str">
        <f ca="1">+IF(OFFSET('Sanitation Data'!$F$32,0,10*ROW('Sanitation Data'!F129))="","",OFFSET('Sanitation Data'!$F$32,0,10*ROW('Sanitation Data'!F129)))</f>
        <v/>
      </c>
      <c r="CZ135" s="367" t="str">
        <f ca="1">+IF(OFFSET('Sanitation Data'!$G$28,0,10*ROW('Sanitation Data'!G129))="","",OFFSET('Sanitation Data'!$G$28,0,10*ROW('Sanitation Data'!G129)))</f>
        <v/>
      </c>
      <c r="DA135" s="367" t="str">
        <f ca="1">+IF(OFFSET('Sanitation Data'!$G$29,0,10*ROW('Sanitation Data'!G129))="","",OFFSET('Sanitation Data'!$G$29,0,10*ROW('Sanitation Data'!G129)))</f>
        <v/>
      </c>
      <c r="DB135" s="367" t="str">
        <f ca="1">+IF(OFFSET('Sanitation Data'!$G$30,0,10*ROW('Sanitation Data'!G129))="","",OFFSET('Sanitation Data'!$G$30,0,10*ROW('Sanitation Data'!G129)))</f>
        <v/>
      </c>
      <c r="DC135" s="367" t="str">
        <f ca="1">+IF(OFFSET('Sanitation Data'!$G$31,0,10*ROW('Sanitation Data'!G129))="","",OFFSET('Sanitation Data'!$G$31,0,10*ROW('Sanitation Data'!G129)))</f>
        <v/>
      </c>
      <c r="DD135" s="367" t="str">
        <f ca="1">+IF(OFFSET('Sanitation Data'!$G$32,0,10*ROW('Sanitation Data'!G129))="","",OFFSET('Sanitation Data'!$G$32,0,10*ROW('Sanitation Data'!G129)))</f>
        <v/>
      </c>
      <c r="DE135" s="367" t="str">
        <f ca="1">+IF(OFFSET('Sanitation Data'!$H$28,0,10*ROW('Sanitation Data'!H129))="","",OFFSET('Sanitation Data'!$H$28,0,10*ROW('Sanitation Data'!H129)))</f>
        <v/>
      </c>
      <c r="DF135" s="367" t="str">
        <f ca="1">+IF(OFFSET('Sanitation Data'!$H$29,0,10*ROW('Sanitation Data'!H129))="","",OFFSET('Sanitation Data'!$H$29,0,10*ROW('Sanitation Data'!H129)))</f>
        <v/>
      </c>
      <c r="DG135" s="367" t="str">
        <f ca="1">+IF(OFFSET('Sanitation Data'!$H$30,0,10*ROW('Sanitation Data'!H129))="","",OFFSET('Sanitation Data'!$H$30,0,10*ROW('Sanitation Data'!H129)))</f>
        <v/>
      </c>
      <c r="DH135" s="367" t="str">
        <f ca="1">+IF(OFFSET('Sanitation Data'!$H$31,0,10*ROW('Sanitation Data'!H129))="","",OFFSET('Sanitation Data'!$H$31,0,10*ROW('Sanitation Data'!H129)))</f>
        <v/>
      </c>
      <c r="DI135" s="367" t="str">
        <f ca="1">+IF(OFFSET('Sanitation Data'!$H$32,0,10*ROW('Sanitation Data'!H129))="","",OFFSET('Sanitation Data'!$H$32,0,10*ROW('Sanitation Data'!H129)))</f>
        <v/>
      </c>
      <c r="DJ135" s="367" t="str">
        <f ca="1">+IF(OFFSET('Sanitation Data'!$I$28,0,10*ROW('Sanitation Data'!I129))="","",OFFSET('Sanitation Data'!$I$28,0,10*ROW('Sanitation Data'!I129)))</f>
        <v/>
      </c>
      <c r="DK135" s="367" t="str">
        <f ca="1">+IF(OFFSET('Sanitation Data'!$I$29,0,10*ROW('Sanitation Data'!I129))="","",OFFSET('Sanitation Data'!$I$29,0,10*ROW('Sanitation Data'!I129)))</f>
        <v/>
      </c>
      <c r="DL135" s="367" t="str">
        <f ca="1">+IF(OFFSET('Sanitation Data'!$I$30,0,10*ROW('Sanitation Data'!I129))="","",OFFSET('Sanitation Data'!$I$30,0,10*ROW('Sanitation Data'!I129)))</f>
        <v/>
      </c>
      <c r="DM135" s="367" t="str">
        <f ca="1">+IF(OFFSET('Sanitation Data'!$I$31,0,10*ROW('Sanitation Data'!I129))="","",OFFSET('Sanitation Data'!$I$31,0,10*ROW('Sanitation Data'!I129)))</f>
        <v/>
      </c>
      <c r="DN135" s="367" t="str">
        <f ca="1">+IF(OFFSET('Sanitation Data'!$I$32,0,10*ROW('Sanitation Data'!I129))="","",OFFSET('Sanitation Data'!$I$32,0,10*ROW('Sanitation Data'!I129)))</f>
        <v/>
      </c>
      <c r="DO135" s="367" t="str">
        <f ca="1">+IF(OFFSET('Hygiene Data'!$D$11,0,10*ROW('Hygiene Data'!D129))="","",OFFSET('Hygiene Data'!$D$11,0,10*ROW('Hygiene Data'!D129)))</f>
        <v/>
      </c>
      <c r="DP135" s="367" t="str">
        <f ca="1">+IF(OFFSET('Hygiene Data'!$D$12,0,10*ROW('Hygiene Data'!D129))="","",OFFSET('Hygiene Data'!$D$12,0,10*ROW('Hygiene Data'!D129)))</f>
        <v/>
      </c>
      <c r="DQ135" s="367" t="str">
        <f ca="1">+IF(OFFSET('Hygiene Data'!$D$13,0,10*ROW('Hygiene Data'!D129))="","",OFFSET('Hygiene Data'!$D$13,0,10*ROW('Hygiene Data'!D129)))</f>
        <v/>
      </c>
      <c r="DR135" s="367" t="str">
        <f ca="1">+IF(OFFSET('Hygiene Data'!$E$11,0,10*ROW('Hygiene Data'!E129))="","",OFFSET('Hygiene Data'!$E$11,0,10*ROW('Hygiene Data'!E129)))</f>
        <v/>
      </c>
      <c r="DS135" s="367" t="str">
        <f ca="1">+IF(OFFSET('Hygiene Data'!$E$12,0,10*ROW('Hygiene Data'!E129))="","",OFFSET('Hygiene Data'!$E$12,0,10*ROW('Hygiene Data'!E129)))</f>
        <v/>
      </c>
      <c r="DT135" s="367" t="str">
        <f ca="1">+IF(OFFSET('Hygiene Data'!$E$13,0,10*ROW('Hygiene Data'!E129))="","",OFFSET('Hygiene Data'!$E$13,0,10*ROW('Hygiene Data'!E129)))</f>
        <v/>
      </c>
      <c r="DU135" s="367" t="str">
        <f ca="1">+IF(OFFSET('Hygiene Data'!$F$11,0,10*ROW('Hygiene Data'!F129))="","",OFFSET('Hygiene Data'!$F$11,0,10*ROW('Hygiene Data'!F129)))</f>
        <v/>
      </c>
      <c r="DV135" s="367" t="str">
        <f ca="1">+IF(OFFSET('Hygiene Data'!$F$12,0,10*ROW('Hygiene Data'!F129))="","",OFFSET('Hygiene Data'!$F$12,0,10*ROW('Hygiene Data'!F129)))</f>
        <v/>
      </c>
      <c r="DW135" s="367" t="str">
        <f ca="1">+IF(OFFSET('Hygiene Data'!$F$13,0,10*ROW('Hygiene Data'!F129))="","",OFFSET('Hygiene Data'!$F$13,0,10*ROW('Hygiene Data'!F129)))</f>
        <v/>
      </c>
      <c r="DX135" s="367" t="str">
        <f ca="1">+IF(OFFSET('Hygiene Data'!$G$11,0,10*ROW('Hygiene Data'!G129))="","",OFFSET('Hygiene Data'!$G$11,0,10*ROW('Hygiene Data'!G129)))</f>
        <v/>
      </c>
      <c r="DY135" s="367" t="str">
        <f ca="1">+IF(OFFSET('Hygiene Data'!$G$12,0,10*ROW('Hygiene Data'!G129))="","",OFFSET('Hygiene Data'!$G$12,0,10*ROW('Hygiene Data'!G129)))</f>
        <v/>
      </c>
      <c r="DZ135" s="367" t="str">
        <f ca="1">+IF(OFFSET('Hygiene Data'!$G$13,0,10*ROW('Hygiene Data'!G129))="","",OFFSET('Hygiene Data'!$G$13,0,10*ROW('Hygiene Data'!G129)))</f>
        <v/>
      </c>
      <c r="EA135" s="367" t="str">
        <f ca="1">+IF(OFFSET('Hygiene Data'!$H$11,0,10*ROW('Hygiene Data'!H129))="","",OFFSET('Hygiene Data'!$H$11,0,10*ROW('Hygiene Data'!H129)))</f>
        <v/>
      </c>
      <c r="EB135" s="367" t="str">
        <f ca="1">+IF(OFFSET('Hygiene Data'!$H$12,0,10*ROW('Hygiene Data'!H129))="","",OFFSET('Hygiene Data'!$H$12,0,10*ROW('Hygiene Data'!H129)))</f>
        <v/>
      </c>
      <c r="EC135" s="367" t="str">
        <f ca="1">+IF(OFFSET('Hygiene Data'!$H$13,0,10*ROW('Hygiene Data'!H129))="","",OFFSET('Hygiene Data'!$H$13,0,10*ROW('Hygiene Data'!H129)))</f>
        <v/>
      </c>
      <c r="ED135" s="367" t="str">
        <f ca="1">+IF(OFFSET('Hygiene Data'!$I$11,0,10*ROW('Hygiene Data'!I129))="","",OFFSET('Hygiene Data'!$I$11,0,10*ROW('Hygiene Data'!I129)))</f>
        <v/>
      </c>
      <c r="EE135" s="367" t="str">
        <f ca="1">+IF(OFFSET('Hygiene Data'!$I$12,0,10*ROW('Hygiene Data'!I129))="","",OFFSET('Hygiene Data'!$I$12,0,10*ROW('Hygiene Data'!I129)))</f>
        <v/>
      </c>
      <c r="EF135" s="367" t="str">
        <f ca="1">+IF(OFFSET('Hygiene Data'!$I$13,0,10*ROW('Hygiene Data'!I129))="","",OFFSET('Hygiene Data'!$I$13,0,10*ROW('Hygiene Data'!I129)))</f>
        <v/>
      </c>
    </row>
    <row r="136" spans="1:136" x14ac:dyDescent="0.25">
      <c r="A136" s="476" t="str">
        <f ca="1">+IF(OFFSET('Water Data'!$B$2,0,10*ROW('Water Data'!E130))="","",OFFSET('Water Data'!$B$2,0,10*ROW('Water Data'!E130)))</f>
        <v/>
      </c>
      <c r="B136" s="476"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3" t="str">
        <f t="shared" ca="1" si="2"/>
        <v/>
      </c>
      <c r="D136" s="504"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4"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4"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4"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4"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4"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4"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4"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4"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4"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4"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4"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4"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4"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4"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4"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4"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4"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5"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5"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5"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5"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5"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5"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5"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5"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5"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5"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5"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5"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5"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5"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5"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5"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5"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5"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5"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5"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5"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5"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5"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5"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5"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5"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5"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5"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5"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5"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6"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2"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6"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6"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6"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6"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6"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6"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6"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6"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6"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6"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6"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6"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6"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6"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6"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6"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7" t="str">
        <f ca="1">+IF(OFFSET('Water Data'!$D$27,0,10*ROW('Water Data'!D130))="","",OFFSET('Water Data'!$D$27,0,10*ROW('Water Data'!D130)))</f>
        <v/>
      </c>
      <c r="BT136" s="367" t="str">
        <f ca="1">+IF(OFFSET('Water Data'!$D$28,0,10*ROW('Water Data'!D130))="","",OFFSET('Water Data'!$D$28,0,10*ROW('Water Data'!D130)))</f>
        <v/>
      </c>
      <c r="BU136" s="367" t="str">
        <f ca="1">+IF(OFFSET('Water Data'!$D$29,0,10*ROW('Water Data'!D130))="","",OFFSET('Water Data'!$D$29,0,10*ROW('Water Data'!D130)))</f>
        <v/>
      </c>
      <c r="BV136" s="367" t="str">
        <f ca="1">+IF(OFFSET('Water Data'!$E$27,0,10*ROW('Water Data'!E130))="","",OFFSET('Water Data'!$E$27,0,10*ROW('Water Data'!E130)))</f>
        <v/>
      </c>
      <c r="BW136" s="367" t="str">
        <f ca="1">+IF(OFFSET('Water Data'!$E$28,0,10*ROW('Water Data'!E130))="","",OFFSET('Water Data'!$E$28,0,10*ROW('Water Data'!E130)))</f>
        <v/>
      </c>
      <c r="BX136" s="367" t="str">
        <f ca="1">+IF(OFFSET('Water Data'!$E$29,0,10*ROW('Water Data'!E130))="","",OFFSET('Water Data'!$E$29,0,10*ROW('Water Data'!E130)))</f>
        <v/>
      </c>
      <c r="BY136" s="367" t="str">
        <f ca="1">+IF(OFFSET('Water Data'!$F$27,0,10*ROW('Water Data'!F130))="","",OFFSET('Water Data'!$F$27,0,10*ROW('Water Data'!F130)))</f>
        <v/>
      </c>
      <c r="BZ136" s="367" t="str">
        <f ca="1">+IF(OFFSET('Water Data'!$F$28,0,10*ROW('Water Data'!F130))="","",OFFSET('Water Data'!$F$28,0,10*ROW('Water Data'!F130)))</f>
        <v/>
      </c>
      <c r="CA136" s="367" t="str">
        <f ca="1">+IF(OFFSET('Water Data'!$F$29,0,10*ROW('Water Data'!F130))="","",OFFSET('Water Data'!$F$29,0,10*ROW('Water Data'!F130)))</f>
        <v/>
      </c>
      <c r="CB136" s="367" t="str">
        <f ca="1">+IF(OFFSET('Water Data'!$G$27,0,10*ROW('Water Data'!G130))="","",OFFSET('Water Data'!$G$27,0,10*ROW('Water Data'!G130)))</f>
        <v/>
      </c>
      <c r="CC136" s="367" t="str">
        <f ca="1">+IF(OFFSET('Water Data'!$G$28,0,10*ROW('Water Data'!G130))="","",OFFSET('Water Data'!$G$28,0,10*ROW('Water Data'!G130)))</f>
        <v/>
      </c>
      <c r="CD136" s="367" t="str">
        <f ca="1">+IF(OFFSET('Water Data'!$G$29,0,10*ROW('Water Data'!G130))="","",OFFSET('Water Data'!$G$29,0,10*ROW('Water Data'!G130)))</f>
        <v/>
      </c>
      <c r="CE136" s="367" t="str">
        <f ca="1">+IF(OFFSET('Water Data'!$H$27,0,10*ROW('Water Data'!H130))="","",OFFSET('Water Data'!$H$27,0,10*ROW('Water Data'!H130)))</f>
        <v/>
      </c>
      <c r="CF136" s="367" t="str">
        <f ca="1">+IF(OFFSET('Water Data'!$H$28,0,10*ROW('Water Data'!H130))="","",OFFSET('Water Data'!$H$28,0,10*ROW('Water Data'!H130)))</f>
        <v/>
      </c>
      <c r="CG136" s="367" t="str">
        <f ca="1">+IF(OFFSET('Water Data'!$H$29,0,10*ROW('Water Data'!H130))="","",OFFSET('Water Data'!$H$29,0,10*ROW('Water Data'!H130)))</f>
        <v/>
      </c>
      <c r="CH136" s="367" t="str">
        <f ca="1">+IF(OFFSET('Water Data'!$I$27,0,10*ROW('Water Data'!I130))="","",OFFSET('Water Data'!$I$27,0,10*ROW('Water Data'!I130)))</f>
        <v/>
      </c>
      <c r="CI136" s="367" t="str">
        <f ca="1">+IF(OFFSET('Water Data'!$I$28,0,10*ROW('Water Data'!I130))="","",OFFSET('Water Data'!$I$28,0,10*ROW('Water Data'!I130)))</f>
        <v/>
      </c>
      <c r="CJ136" s="367" t="str">
        <f ca="1">+IF(OFFSET('Water Data'!$I$29,0,10*ROW('Water Data'!I130))="","",OFFSET('Water Data'!$I$29,0,10*ROW('Water Data'!I130)))</f>
        <v/>
      </c>
      <c r="CK136" s="367" t="str">
        <f ca="1">+IF(OFFSET('Sanitation Data'!$D$28,0,10*ROW('Sanitation Data'!D130))="","",OFFSET('Sanitation Data'!$D$28,0,10*ROW('Sanitation Data'!D130)))</f>
        <v/>
      </c>
      <c r="CL136" s="367" t="str">
        <f ca="1">+IF(OFFSET('Sanitation Data'!$D$29,0,10*ROW('Sanitation Data'!D130))="","",OFFSET('Sanitation Data'!$D$29,0,10*ROW('Sanitation Data'!D130)))</f>
        <v/>
      </c>
      <c r="CM136" s="367" t="str">
        <f ca="1">+IF(OFFSET('Sanitation Data'!$D$30,0,10*ROW('Sanitation Data'!D130))="","",OFFSET('Sanitation Data'!$D$30,0,10*ROW('Sanitation Data'!D130)))</f>
        <v/>
      </c>
      <c r="CN136" s="367" t="str">
        <f ca="1">+IF(OFFSET('Sanitation Data'!$D$31,0,10*ROW('Sanitation Data'!D130))="","",OFFSET('Sanitation Data'!$D$31,0,10*ROW('Sanitation Data'!D130)))</f>
        <v/>
      </c>
      <c r="CO136" s="367" t="str">
        <f ca="1">+IF(OFFSET('Sanitation Data'!$D$32,0,10*ROW('Sanitation Data'!D130))="","",OFFSET('Sanitation Data'!$D$32,0,10*ROW('Sanitation Data'!D130)))</f>
        <v/>
      </c>
      <c r="CP136" s="367" t="str">
        <f ca="1">+IF(OFFSET('Sanitation Data'!$E$28,0,10*ROW('Sanitation Data'!E130))="","",OFFSET('Sanitation Data'!$E$28,0,10*ROW('Sanitation Data'!E130)))</f>
        <v/>
      </c>
      <c r="CQ136" s="367" t="str">
        <f ca="1">+IF(OFFSET('Sanitation Data'!$E$29,0,10*ROW('Sanitation Data'!E130))="","",OFFSET('Sanitation Data'!$E$29,0,10*ROW('Sanitation Data'!E130)))</f>
        <v/>
      </c>
      <c r="CR136" s="367" t="str">
        <f ca="1">+IF(OFFSET('Sanitation Data'!$E$30,0,10*ROW('Sanitation Data'!E130))="","",OFFSET('Sanitation Data'!$E$30,0,10*ROW('Sanitation Data'!E130)))</f>
        <v/>
      </c>
      <c r="CS136" s="367" t="str">
        <f ca="1">+IF(OFFSET('Sanitation Data'!$E$31,0,10*ROW('Sanitation Data'!E130))="","",OFFSET('Sanitation Data'!$E$31,0,10*ROW('Sanitation Data'!E130)))</f>
        <v/>
      </c>
      <c r="CT136" s="367" t="str">
        <f ca="1">+IF(OFFSET('Sanitation Data'!$E$32,0,10*ROW('Sanitation Data'!E130))="","",OFFSET('Sanitation Data'!$E$32,0,10*ROW('Sanitation Data'!E130)))</f>
        <v/>
      </c>
      <c r="CU136" s="367" t="str">
        <f ca="1">+IF(OFFSET('Sanitation Data'!$F$28,0,10*ROW('Sanitation Data'!F130))="","",OFFSET('Sanitation Data'!$F$28,0,10*ROW('Sanitation Data'!F130)))</f>
        <v/>
      </c>
      <c r="CV136" s="367" t="str">
        <f ca="1">+IF(OFFSET('Sanitation Data'!$F$29,0,10*ROW('Sanitation Data'!F130))="","",OFFSET('Sanitation Data'!$F$29,0,10*ROW('Sanitation Data'!F130)))</f>
        <v/>
      </c>
      <c r="CW136" s="367" t="str">
        <f ca="1">+IF(OFFSET('Sanitation Data'!$F$30,0,10*ROW('Sanitation Data'!F130))="","",OFFSET('Sanitation Data'!$F$30,0,10*ROW('Sanitation Data'!F130)))</f>
        <v/>
      </c>
      <c r="CX136" s="367" t="str">
        <f ca="1">+IF(OFFSET('Sanitation Data'!$F$31,0,10*ROW('Sanitation Data'!F130))="","",OFFSET('Sanitation Data'!$F$31,0,10*ROW('Sanitation Data'!F130)))</f>
        <v/>
      </c>
      <c r="CY136" s="367" t="str">
        <f ca="1">+IF(OFFSET('Sanitation Data'!$F$32,0,10*ROW('Sanitation Data'!F130))="","",OFFSET('Sanitation Data'!$F$32,0,10*ROW('Sanitation Data'!F130)))</f>
        <v/>
      </c>
      <c r="CZ136" s="367" t="str">
        <f ca="1">+IF(OFFSET('Sanitation Data'!$G$28,0,10*ROW('Sanitation Data'!G130))="","",OFFSET('Sanitation Data'!$G$28,0,10*ROW('Sanitation Data'!G130)))</f>
        <v/>
      </c>
      <c r="DA136" s="367" t="str">
        <f ca="1">+IF(OFFSET('Sanitation Data'!$G$29,0,10*ROW('Sanitation Data'!G130))="","",OFFSET('Sanitation Data'!$G$29,0,10*ROW('Sanitation Data'!G130)))</f>
        <v/>
      </c>
      <c r="DB136" s="367" t="str">
        <f ca="1">+IF(OFFSET('Sanitation Data'!$G$30,0,10*ROW('Sanitation Data'!G130))="","",OFFSET('Sanitation Data'!$G$30,0,10*ROW('Sanitation Data'!G130)))</f>
        <v/>
      </c>
      <c r="DC136" s="367" t="str">
        <f ca="1">+IF(OFFSET('Sanitation Data'!$G$31,0,10*ROW('Sanitation Data'!G130))="","",OFFSET('Sanitation Data'!$G$31,0,10*ROW('Sanitation Data'!G130)))</f>
        <v/>
      </c>
      <c r="DD136" s="367" t="str">
        <f ca="1">+IF(OFFSET('Sanitation Data'!$G$32,0,10*ROW('Sanitation Data'!G130))="","",OFFSET('Sanitation Data'!$G$32,0,10*ROW('Sanitation Data'!G130)))</f>
        <v/>
      </c>
      <c r="DE136" s="367" t="str">
        <f ca="1">+IF(OFFSET('Sanitation Data'!$H$28,0,10*ROW('Sanitation Data'!H130))="","",OFFSET('Sanitation Data'!$H$28,0,10*ROW('Sanitation Data'!H130)))</f>
        <v/>
      </c>
      <c r="DF136" s="367" t="str">
        <f ca="1">+IF(OFFSET('Sanitation Data'!$H$29,0,10*ROW('Sanitation Data'!H130))="","",OFFSET('Sanitation Data'!$H$29,0,10*ROW('Sanitation Data'!H130)))</f>
        <v/>
      </c>
      <c r="DG136" s="367" t="str">
        <f ca="1">+IF(OFFSET('Sanitation Data'!$H$30,0,10*ROW('Sanitation Data'!H130))="","",OFFSET('Sanitation Data'!$H$30,0,10*ROW('Sanitation Data'!H130)))</f>
        <v/>
      </c>
      <c r="DH136" s="367" t="str">
        <f ca="1">+IF(OFFSET('Sanitation Data'!$H$31,0,10*ROW('Sanitation Data'!H130))="","",OFFSET('Sanitation Data'!$H$31,0,10*ROW('Sanitation Data'!H130)))</f>
        <v/>
      </c>
      <c r="DI136" s="367" t="str">
        <f ca="1">+IF(OFFSET('Sanitation Data'!$H$32,0,10*ROW('Sanitation Data'!H130))="","",OFFSET('Sanitation Data'!$H$32,0,10*ROW('Sanitation Data'!H130)))</f>
        <v/>
      </c>
      <c r="DJ136" s="367" t="str">
        <f ca="1">+IF(OFFSET('Sanitation Data'!$I$28,0,10*ROW('Sanitation Data'!I130))="","",OFFSET('Sanitation Data'!$I$28,0,10*ROW('Sanitation Data'!I130)))</f>
        <v/>
      </c>
      <c r="DK136" s="367" t="str">
        <f ca="1">+IF(OFFSET('Sanitation Data'!$I$29,0,10*ROW('Sanitation Data'!I130))="","",OFFSET('Sanitation Data'!$I$29,0,10*ROW('Sanitation Data'!I130)))</f>
        <v/>
      </c>
      <c r="DL136" s="367" t="str">
        <f ca="1">+IF(OFFSET('Sanitation Data'!$I$30,0,10*ROW('Sanitation Data'!I130))="","",OFFSET('Sanitation Data'!$I$30,0,10*ROW('Sanitation Data'!I130)))</f>
        <v/>
      </c>
      <c r="DM136" s="367" t="str">
        <f ca="1">+IF(OFFSET('Sanitation Data'!$I$31,0,10*ROW('Sanitation Data'!I130))="","",OFFSET('Sanitation Data'!$I$31,0,10*ROW('Sanitation Data'!I130)))</f>
        <v/>
      </c>
      <c r="DN136" s="367" t="str">
        <f ca="1">+IF(OFFSET('Sanitation Data'!$I$32,0,10*ROW('Sanitation Data'!I130))="","",OFFSET('Sanitation Data'!$I$32,0,10*ROW('Sanitation Data'!I130)))</f>
        <v/>
      </c>
      <c r="DO136" s="367" t="str">
        <f ca="1">+IF(OFFSET('Hygiene Data'!$D$11,0,10*ROW('Hygiene Data'!D130))="","",OFFSET('Hygiene Data'!$D$11,0,10*ROW('Hygiene Data'!D130)))</f>
        <v/>
      </c>
      <c r="DP136" s="367" t="str">
        <f ca="1">+IF(OFFSET('Hygiene Data'!$D$12,0,10*ROW('Hygiene Data'!D130))="","",OFFSET('Hygiene Data'!$D$12,0,10*ROW('Hygiene Data'!D130)))</f>
        <v/>
      </c>
      <c r="DQ136" s="367" t="str">
        <f ca="1">+IF(OFFSET('Hygiene Data'!$D$13,0,10*ROW('Hygiene Data'!D130))="","",OFFSET('Hygiene Data'!$D$13,0,10*ROW('Hygiene Data'!D130)))</f>
        <v/>
      </c>
      <c r="DR136" s="367" t="str">
        <f ca="1">+IF(OFFSET('Hygiene Data'!$E$11,0,10*ROW('Hygiene Data'!E130))="","",OFFSET('Hygiene Data'!$E$11,0,10*ROW('Hygiene Data'!E130)))</f>
        <v/>
      </c>
      <c r="DS136" s="367" t="str">
        <f ca="1">+IF(OFFSET('Hygiene Data'!$E$12,0,10*ROW('Hygiene Data'!E130))="","",OFFSET('Hygiene Data'!$E$12,0,10*ROW('Hygiene Data'!E130)))</f>
        <v/>
      </c>
      <c r="DT136" s="367" t="str">
        <f ca="1">+IF(OFFSET('Hygiene Data'!$E$13,0,10*ROW('Hygiene Data'!E130))="","",OFFSET('Hygiene Data'!$E$13,0,10*ROW('Hygiene Data'!E130)))</f>
        <v/>
      </c>
      <c r="DU136" s="367" t="str">
        <f ca="1">+IF(OFFSET('Hygiene Data'!$F$11,0,10*ROW('Hygiene Data'!F130))="","",OFFSET('Hygiene Data'!$F$11,0,10*ROW('Hygiene Data'!F130)))</f>
        <v/>
      </c>
      <c r="DV136" s="367" t="str">
        <f ca="1">+IF(OFFSET('Hygiene Data'!$F$12,0,10*ROW('Hygiene Data'!F130))="","",OFFSET('Hygiene Data'!$F$12,0,10*ROW('Hygiene Data'!F130)))</f>
        <v/>
      </c>
      <c r="DW136" s="367" t="str">
        <f ca="1">+IF(OFFSET('Hygiene Data'!$F$13,0,10*ROW('Hygiene Data'!F130))="","",OFFSET('Hygiene Data'!$F$13,0,10*ROW('Hygiene Data'!F130)))</f>
        <v/>
      </c>
      <c r="DX136" s="367" t="str">
        <f ca="1">+IF(OFFSET('Hygiene Data'!$G$11,0,10*ROW('Hygiene Data'!G130))="","",OFFSET('Hygiene Data'!$G$11,0,10*ROW('Hygiene Data'!G130)))</f>
        <v/>
      </c>
      <c r="DY136" s="367" t="str">
        <f ca="1">+IF(OFFSET('Hygiene Data'!$G$12,0,10*ROW('Hygiene Data'!G130))="","",OFFSET('Hygiene Data'!$G$12,0,10*ROW('Hygiene Data'!G130)))</f>
        <v/>
      </c>
      <c r="DZ136" s="367" t="str">
        <f ca="1">+IF(OFFSET('Hygiene Data'!$G$13,0,10*ROW('Hygiene Data'!G130))="","",OFFSET('Hygiene Data'!$G$13,0,10*ROW('Hygiene Data'!G130)))</f>
        <v/>
      </c>
      <c r="EA136" s="367" t="str">
        <f ca="1">+IF(OFFSET('Hygiene Data'!$H$11,0,10*ROW('Hygiene Data'!H130))="","",OFFSET('Hygiene Data'!$H$11,0,10*ROW('Hygiene Data'!H130)))</f>
        <v/>
      </c>
      <c r="EB136" s="367" t="str">
        <f ca="1">+IF(OFFSET('Hygiene Data'!$H$12,0,10*ROW('Hygiene Data'!H130))="","",OFFSET('Hygiene Data'!$H$12,0,10*ROW('Hygiene Data'!H130)))</f>
        <v/>
      </c>
      <c r="EC136" s="367" t="str">
        <f ca="1">+IF(OFFSET('Hygiene Data'!$H$13,0,10*ROW('Hygiene Data'!H130))="","",OFFSET('Hygiene Data'!$H$13,0,10*ROW('Hygiene Data'!H130)))</f>
        <v/>
      </c>
      <c r="ED136" s="367" t="str">
        <f ca="1">+IF(OFFSET('Hygiene Data'!$I$11,0,10*ROW('Hygiene Data'!I130))="","",OFFSET('Hygiene Data'!$I$11,0,10*ROW('Hygiene Data'!I130)))</f>
        <v/>
      </c>
      <c r="EE136" s="367" t="str">
        <f ca="1">+IF(OFFSET('Hygiene Data'!$I$12,0,10*ROW('Hygiene Data'!I130))="","",OFFSET('Hygiene Data'!$I$12,0,10*ROW('Hygiene Data'!I130)))</f>
        <v/>
      </c>
      <c r="EF136" s="367" t="str">
        <f ca="1">+IF(OFFSET('Hygiene Data'!$I$13,0,10*ROW('Hygiene Data'!I130))="","",OFFSET('Hygiene Data'!$I$13,0,10*ROW('Hygiene Data'!I130)))</f>
        <v/>
      </c>
    </row>
    <row r="137" spans="1:136" x14ac:dyDescent="0.25">
      <c r="A137" s="476" t="str">
        <f ca="1">+IF(OFFSET('Water Data'!$B$2,0,10*ROW('Water Data'!E131))="","",OFFSET('Water Data'!$B$2,0,10*ROW('Water Data'!E131)))</f>
        <v/>
      </c>
      <c r="B137" s="476"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3" t="str">
        <f t="shared" ca="1" si="2"/>
        <v/>
      </c>
      <c r="D137" s="504"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4"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4"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4"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4"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4"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4"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4"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4"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4"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4"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4"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4"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4"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4"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4"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4"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4"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5"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5"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5"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5"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5"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5"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5"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5"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5"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5"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5"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5"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5"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5"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5"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5"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5"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5"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5"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5"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5"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5"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5"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5"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5"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5"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5"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5"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5"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5"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6"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2"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6"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6"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6"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6"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6"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6"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6"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6"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6"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6"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6"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6"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6"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6"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6"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6"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7" t="str">
        <f ca="1">+IF(OFFSET('Water Data'!$D$27,0,10*ROW('Water Data'!D131))="","",OFFSET('Water Data'!$D$27,0,10*ROW('Water Data'!D131)))</f>
        <v/>
      </c>
      <c r="BT137" s="367" t="str">
        <f ca="1">+IF(OFFSET('Water Data'!$D$28,0,10*ROW('Water Data'!D131))="","",OFFSET('Water Data'!$D$28,0,10*ROW('Water Data'!D131)))</f>
        <v/>
      </c>
      <c r="BU137" s="367" t="str">
        <f ca="1">+IF(OFFSET('Water Data'!$D$29,0,10*ROW('Water Data'!D131))="","",OFFSET('Water Data'!$D$29,0,10*ROW('Water Data'!D131)))</f>
        <v/>
      </c>
      <c r="BV137" s="367" t="str">
        <f ca="1">+IF(OFFSET('Water Data'!$E$27,0,10*ROW('Water Data'!E131))="","",OFFSET('Water Data'!$E$27,0,10*ROW('Water Data'!E131)))</f>
        <v/>
      </c>
      <c r="BW137" s="367" t="str">
        <f ca="1">+IF(OFFSET('Water Data'!$E$28,0,10*ROW('Water Data'!E131))="","",OFFSET('Water Data'!$E$28,0,10*ROW('Water Data'!E131)))</f>
        <v/>
      </c>
      <c r="BX137" s="367" t="str">
        <f ca="1">+IF(OFFSET('Water Data'!$E$29,0,10*ROW('Water Data'!E131))="","",OFFSET('Water Data'!$E$29,0,10*ROW('Water Data'!E131)))</f>
        <v/>
      </c>
      <c r="BY137" s="367" t="str">
        <f ca="1">+IF(OFFSET('Water Data'!$F$27,0,10*ROW('Water Data'!F131))="","",OFFSET('Water Data'!$F$27,0,10*ROW('Water Data'!F131)))</f>
        <v/>
      </c>
      <c r="BZ137" s="367" t="str">
        <f ca="1">+IF(OFFSET('Water Data'!$F$28,0,10*ROW('Water Data'!F131))="","",OFFSET('Water Data'!$F$28,0,10*ROW('Water Data'!F131)))</f>
        <v/>
      </c>
      <c r="CA137" s="367" t="str">
        <f ca="1">+IF(OFFSET('Water Data'!$F$29,0,10*ROW('Water Data'!F131))="","",OFFSET('Water Data'!$F$29,0,10*ROW('Water Data'!F131)))</f>
        <v/>
      </c>
      <c r="CB137" s="367" t="str">
        <f ca="1">+IF(OFFSET('Water Data'!$G$27,0,10*ROW('Water Data'!G131))="","",OFFSET('Water Data'!$G$27,0,10*ROW('Water Data'!G131)))</f>
        <v/>
      </c>
      <c r="CC137" s="367" t="str">
        <f ca="1">+IF(OFFSET('Water Data'!$G$28,0,10*ROW('Water Data'!G131))="","",OFFSET('Water Data'!$G$28,0,10*ROW('Water Data'!G131)))</f>
        <v/>
      </c>
      <c r="CD137" s="367" t="str">
        <f ca="1">+IF(OFFSET('Water Data'!$G$29,0,10*ROW('Water Data'!G131))="","",OFFSET('Water Data'!$G$29,0,10*ROW('Water Data'!G131)))</f>
        <v/>
      </c>
      <c r="CE137" s="367" t="str">
        <f ca="1">+IF(OFFSET('Water Data'!$H$27,0,10*ROW('Water Data'!H131))="","",OFFSET('Water Data'!$H$27,0,10*ROW('Water Data'!H131)))</f>
        <v/>
      </c>
      <c r="CF137" s="367" t="str">
        <f ca="1">+IF(OFFSET('Water Data'!$H$28,0,10*ROW('Water Data'!H131))="","",OFFSET('Water Data'!$H$28,0,10*ROW('Water Data'!H131)))</f>
        <v/>
      </c>
      <c r="CG137" s="367" t="str">
        <f ca="1">+IF(OFFSET('Water Data'!$H$29,0,10*ROW('Water Data'!H131))="","",OFFSET('Water Data'!$H$29,0,10*ROW('Water Data'!H131)))</f>
        <v/>
      </c>
      <c r="CH137" s="367" t="str">
        <f ca="1">+IF(OFFSET('Water Data'!$I$27,0,10*ROW('Water Data'!I131))="","",OFFSET('Water Data'!$I$27,0,10*ROW('Water Data'!I131)))</f>
        <v/>
      </c>
      <c r="CI137" s="367" t="str">
        <f ca="1">+IF(OFFSET('Water Data'!$I$28,0,10*ROW('Water Data'!I131))="","",OFFSET('Water Data'!$I$28,0,10*ROW('Water Data'!I131)))</f>
        <v/>
      </c>
      <c r="CJ137" s="367" t="str">
        <f ca="1">+IF(OFFSET('Water Data'!$I$29,0,10*ROW('Water Data'!I131))="","",OFFSET('Water Data'!$I$29,0,10*ROW('Water Data'!I131)))</f>
        <v/>
      </c>
      <c r="CK137" s="367" t="str">
        <f ca="1">+IF(OFFSET('Sanitation Data'!$D$28,0,10*ROW('Sanitation Data'!D131))="","",OFFSET('Sanitation Data'!$D$28,0,10*ROW('Sanitation Data'!D131)))</f>
        <v/>
      </c>
      <c r="CL137" s="367" t="str">
        <f ca="1">+IF(OFFSET('Sanitation Data'!$D$29,0,10*ROW('Sanitation Data'!D131))="","",OFFSET('Sanitation Data'!$D$29,0,10*ROW('Sanitation Data'!D131)))</f>
        <v/>
      </c>
      <c r="CM137" s="367" t="str">
        <f ca="1">+IF(OFFSET('Sanitation Data'!$D$30,0,10*ROW('Sanitation Data'!D131))="","",OFFSET('Sanitation Data'!$D$30,0,10*ROW('Sanitation Data'!D131)))</f>
        <v/>
      </c>
      <c r="CN137" s="367" t="str">
        <f ca="1">+IF(OFFSET('Sanitation Data'!$D$31,0,10*ROW('Sanitation Data'!D131))="","",OFFSET('Sanitation Data'!$D$31,0,10*ROW('Sanitation Data'!D131)))</f>
        <v/>
      </c>
      <c r="CO137" s="367" t="str">
        <f ca="1">+IF(OFFSET('Sanitation Data'!$D$32,0,10*ROW('Sanitation Data'!D131))="","",OFFSET('Sanitation Data'!$D$32,0,10*ROW('Sanitation Data'!D131)))</f>
        <v/>
      </c>
      <c r="CP137" s="367" t="str">
        <f ca="1">+IF(OFFSET('Sanitation Data'!$E$28,0,10*ROW('Sanitation Data'!E131))="","",OFFSET('Sanitation Data'!$E$28,0,10*ROW('Sanitation Data'!E131)))</f>
        <v/>
      </c>
      <c r="CQ137" s="367" t="str">
        <f ca="1">+IF(OFFSET('Sanitation Data'!$E$29,0,10*ROW('Sanitation Data'!E131))="","",OFFSET('Sanitation Data'!$E$29,0,10*ROW('Sanitation Data'!E131)))</f>
        <v/>
      </c>
      <c r="CR137" s="367" t="str">
        <f ca="1">+IF(OFFSET('Sanitation Data'!$E$30,0,10*ROW('Sanitation Data'!E131))="","",OFFSET('Sanitation Data'!$E$30,0,10*ROW('Sanitation Data'!E131)))</f>
        <v/>
      </c>
      <c r="CS137" s="367" t="str">
        <f ca="1">+IF(OFFSET('Sanitation Data'!$E$31,0,10*ROW('Sanitation Data'!E131))="","",OFFSET('Sanitation Data'!$E$31,0,10*ROW('Sanitation Data'!E131)))</f>
        <v/>
      </c>
      <c r="CT137" s="367" t="str">
        <f ca="1">+IF(OFFSET('Sanitation Data'!$E$32,0,10*ROW('Sanitation Data'!E131))="","",OFFSET('Sanitation Data'!$E$32,0,10*ROW('Sanitation Data'!E131)))</f>
        <v/>
      </c>
      <c r="CU137" s="367" t="str">
        <f ca="1">+IF(OFFSET('Sanitation Data'!$F$28,0,10*ROW('Sanitation Data'!F131))="","",OFFSET('Sanitation Data'!$F$28,0,10*ROW('Sanitation Data'!F131)))</f>
        <v/>
      </c>
      <c r="CV137" s="367" t="str">
        <f ca="1">+IF(OFFSET('Sanitation Data'!$F$29,0,10*ROW('Sanitation Data'!F131))="","",OFFSET('Sanitation Data'!$F$29,0,10*ROW('Sanitation Data'!F131)))</f>
        <v/>
      </c>
      <c r="CW137" s="367" t="str">
        <f ca="1">+IF(OFFSET('Sanitation Data'!$F$30,0,10*ROW('Sanitation Data'!F131))="","",OFFSET('Sanitation Data'!$F$30,0,10*ROW('Sanitation Data'!F131)))</f>
        <v/>
      </c>
      <c r="CX137" s="367" t="str">
        <f ca="1">+IF(OFFSET('Sanitation Data'!$F$31,0,10*ROW('Sanitation Data'!F131))="","",OFFSET('Sanitation Data'!$F$31,0,10*ROW('Sanitation Data'!F131)))</f>
        <v/>
      </c>
      <c r="CY137" s="367" t="str">
        <f ca="1">+IF(OFFSET('Sanitation Data'!$F$32,0,10*ROW('Sanitation Data'!F131))="","",OFFSET('Sanitation Data'!$F$32,0,10*ROW('Sanitation Data'!F131)))</f>
        <v/>
      </c>
      <c r="CZ137" s="367" t="str">
        <f ca="1">+IF(OFFSET('Sanitation Data'!$G$28,0,10*ROW('Sanitation Data'!G131))="","",OFFSET('Sanitation Data'!$G$28,0,10*ROW('Sanitation Data'!G131)))</f>
        <v/>
      </c>
      <c r="DA137" s="367" t="str">
        <f ca="1">+IF(OFFSET('Sanitation Data'!$G$29,0,10*ROW('Sanitation Data'!G131))="","",OFFSET('Sanitation Data'!$G$29,0,10*ROW('Sanitation Data'!G131)))</f>
        <v/>
      </c>
      <c r="DB137" s="367" t="str">
        <f ca="1">+IF(OFFSET('Sanitation Data'!$G$30,0,10*ROW('Sanitation Data'!G131))="","",OFFSET('Sanitation Data'!$G$30,0,10*ROW('Sanitation Data'!G131)))</f>
        <v/>
      </c>
      <c r="DC137" s="367" t="str">
        <f ca="1">+IF(OFFSET('Sanitation Data'!$G$31,0,10*ROW('Sanitation Data'!G131))="","",OFFSET('Sanitation Data'!$G$31,0,10*ROW('Sanitation Data'!G131)))</f>
        <v/>
      </c>
      <c r="DD137" s="367" t="str">
        <f ca="1">+IF(OFFSET('Sanitation Data'!$G$32,0,10*ROW('Sanitation Data'!G131))="","",OFFSET('Sanitation Data'!$G$32,0,10*ROW('Sanitation Data'!G131)))</f>
        <v/>
      </c>
      <c r="DE137" s="367" t="str">
        <f ca="1">+IF(OFFSET('Sanitation Data'!$H$28,0,10*ROW('Sanitation Data'!H131))="","",OFFSET('Sanitation Data'!$H$28,0,10*ROW('Sanitation Data'!H131)))</f>
        <v/>
      </c>
      <c r="DF137" s="367" t="str">
        <f ca="1">+IF(OFFSET('Sanitation Data'!$H$29,0,10*ROW('Sanitation Data'!H131))="","",OFFSET('Sanitation Data'!$H$29,0,10*ROW('Sanitation Data'!H131)))</f>
        <v/>
      </c>
      <c r="DG137" s="367" t="str">
        <f ca="1">+IF(OFFSET('Sanitation Data'!$H$30,0,10*ROW('Sanitation Data'!H131))="","",OFFSET('Sanitation Data'!$H$30,0,10*ROW('Sanitation Data'!H131)))</f>
        <v/>
      </c>
      <c r="DH137" s="367" t="str">
        <f ca="1">+IF(OFFSET('Sanitation Data'!$H$31,0,10*ROW('Sanitation Data'!H131))="","",OFFSET('Sanitation Data'!$H$31,0,10*ROW('Sanitation Data'!H131)))</f>
        <v/>
      </c>
      <c r="DI137" s="367" t="str">
        <f ca="1">+IF(OFFSET('Sanitation Data'!$H$32,0,10*ROW('Sanitation Data'!H131))="","",OFFSET('Sanitation Data'!$H$32,0,10*ROW('Sanitation Data'!H131)))</f>
        <v/>
      </c>
      <c r="DJ137" s="367" t="str">
        <f ca="1">+IF(OFFSET('Sanitation Data'!$I$28,0,10*ROW('Sanitation Data'!I131))="","",OFFSET('Sanitation Data'!$I$28,0,10*ROW('Sanitation Data'!I131)))</f>
        <v/>
      </c>
      <c r="DK137" s="367" t="str">
        <f ca="1">+IF(OFFSET('Sanitation Data'!$I$29,0,10*ROW('Sanitation Data'!I131))="","",OFFSET('Sanitation Data'!$I$29,0,10*ROW('Sanitation Data'!I131)))</f>
        <v/>
      </c>
      <c r="DL137" s="367" t="str">
        <f ca="1">+IF(OFFSET('Sanitation Data'!$I$30,0,10*ROW('Sanitation Data'!I131))="","",OFFSET('Sanitation Data'!$I$30,0,10*ROW('Sanitation Data'!I131)))</f>
        <v/>
      </c>
      <c r="DM137" s="367" t="str">
        <f ca="1">+IF(OFFSET('Sanitation Data'!$I$31,0,10*ROW('Sanitation Data'!I131))="","",OFFSET('Sanitation Data'!$I$31,0,10*ROW('Sanitation Data'!I131)))</f>
        <v/>
      </c>
      <c r="DN137" s="367" t="str">
        <f ca="1">+IF(OFFSET('Sanitation Data'!$I$32,0,10*ROW('Sanitation Data'!I131))="","",OFFSET('Sanitation Data'!$I$32,0,10*ROW('Sanitation Data'!I131)))</f>
        <v/>
      </c>
      <c r="DO137" s="367" t="str">
        <f ca="1">+IF(OFFSET('Hygiene Data'!$D$11,0,10*ROW('Hygiene Data'!D131))="","",OFFSET('Hygiene Data'!$D$11,0,10*ROW('Hygiene Data'!D131)))</f>
        <v/>
      </c>
      <c r="DP137" s="367" t="str">
        <f ca="1">+IF(OFFSET('Hygiene Data'!$D$12,0,10*ROW('Hygiene Data'!D131))="","",OFFSET('Hygiene Data'!$D$12,0,10*ROW('Hygiene Data'!D131)))</f>
        <v/>
      </c>
      <c r="DQ137" s="367" t="str">
        <f ca="1">+IF(OFFSET('Hygiene Data'!$D$13,0,10*ROW('Hygiene Data'!D131))="","",OFFSET('Hygiene Data'!$D$13,0,10*ROW('Hygiene Data'!D131)))</f>
        <v/>
      </c>
      <c r="DR137" s="367" t="str">
        <f ca="1">+IF(OFFSET('Hygiene Data'!$E$11,0,10*ROW('Hygiene Data'!E131))="","",OFFSET('Hygiene Data'!$E$11,0,10*ROW('Hygiene Data'!E131)))</f>
        <v/>
      </c>
      <c r="DS137" s="367" t="str">
        <f ca="1">+IF(OFFSET('Hygiene Data'!$E$12,0,10*ROW('Hygiene Data'!E131))="","",OFFSET('Hygiene Data'!$E$12,0,10*ROW('Hygiene Data'!E131)))</f>
        <v/>
      </c>
      <c r="DT137" s="367" t="str">
        <f ca="1">+IF(OFFSET('Hygiene Data'!$E$13,0,10*ROW('Hygiene Data'!E131))="","",OFFSET('Hygiene Data'!$E$13,0,10*ROW('Hygiene Data'!E131)))</f>
        <v/>
      </c>
      <c r="DU137" s="367" t="str">
        <f ca="1">+IF(OFFSET('Hygiene Data'!$F$11,0,10*ROW('Hygiene Data'!F131))="","",OFFSET('Hygiene Data'!$F$11,0,10*ROW('Hygiene Data'!F131)))</f>
        <v/>
      </c>
      <c r="DV137" s="367" t="str">
        <f ca="1">+IF(OFFSET('Hygiene Data'!$F$12,0,10*ROW('Hygiene Data'!F131))="","",OFFSET('Hygiene Data'!$F$12,0,10*ROW('Hygiene Data'!F131)))</f>
        <v/>
      </c>
      <c r="DW137" s="367" t="str">
        <f ca="1">+IF(OFFSET('Hygiene Data'!$F$13,0,10*ROW('Hygiene Data'!F131))="","",OFFSET('Hygiene Data'!$F$13,0,10*ROW('Hygiene Data'!F131)))</f>
        <v/>
      </c>
      <c r="DX137" s="367" t="str">
        <f ca="1">+IF(OFFSET('Hygiene Data'!$G$11,0,10*ROW('Hygiene Data'!G131))="","",OFFSET('Hygiene Data'!$G$11,0,10*ROW('Hygiene Data'!G131)))</f>
        <v/>
      </c>
      <c r="DY137" s="367" t="str">
        <f ca="1">+IF(OFFSET('Hygiene Data'!$G$12,0,10*ROW('Hygiene Data'!G131))="","",OFFSET('Hygiene Data'!$G$12,0,10*ROW('Hygiene Data'!G131)))</f>
        <v/>
      </c>
      <c r="DZ137" s="367" t="str">
        <f ca="1">+IF(OFFSET('Hygiene Data'!$G$13,0,10*ROW('Hygiene Data'!G131))="","",OFFSET('Hygiene Data'!$G$13,0,10*ROW('Hygiene Data'!G131)))</f>
        <v/>
      </c>
      <c r="EA137" s="367" t="str">
        <f ca="1">+IF(OFFSET('Hygiene Data'!$H$11,0,10*ROW('Hygiene Data'!H131))="","",OFFSET('Hygiene Data'!$H$11,0,10*ROW('Hygiene Data'!H131)))</f>
        <v/>
      </c>
      <c r="EB137" s="367" t="str">
        <f ca="1">+IF(OFFSET('Hygiene Data'!$H$12,0,10*ROW('Hygiene Data'!H131))="","",OFFSET('Hygiene Data'!$H$12,0,10*ROW('Hygiene Data'!H131)))</f>
        <v/>
      </c>
      <c r="EC137" s="367" t="str">
        <f ca="1">+IF(OFFSET('Hygiene Data'!$H$13,0,10*ROW('Hygiene Data'!H131))="","",OFFSET('Hygiene Data'!$H$13,0,10*ROW('Hygiene Data'!H131)))</f>
        <v/>
      </c>
      <c r="ED137" s="367" t="str">
        <f ca="1">+IF(OFFSET('Hygiene Data'!$I$11,0,10*ROW('Hygiene Data'!I131))="","",OFFSET('Hygiene Data'!$I$11,0,10*ROW('Hygiene Data'!I131)))</f>
        <v/>
      </c>
      <c r="EE137" s="367" t="str">
        <f ca="1">+IF(OFFSET('Hygiene Data'!$I$12,0,10*ROW('Hygiene Data'!I131))="","",OFFSET('Hygiene Data'!$I$12,0,10*ROW('Hygiene Data'!I131)))</f>
        <v/>
      </c>
      <c r="EF137" s="367" t="str">
        <f ca="1">+IF(OFFSET('Hygiene Data'!$I$13,0,10*ROW('Hygiene Data'!I131))="","",OFFSET('Hygiene Data'!$I$13,0,10*ROW('Hygiene Data'!I131)))</f>
        <v/>
      </c>
    </row>
    <row r="138" spans="1:136" x14ac:dyDescent="0.25">
      <c r="A138" s="476" t="str">
        <f ca="1">+IF(OFFSET('Water Data'!$B$2,0,10*ROW('Water Data'!E132))="","",OFFSET('Water Data'!$B$2,0,10*ROW('Water Data'!E132)))</f>
        <v/>
      </c>
      <c r="B138" s="476"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3" t="str">
        <f t="shared" ca="1" si="2"/>
        <v/>
      </c>
      <c r="D138" s="504"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4"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4"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4"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4"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4"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4"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4"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4"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4"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4"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4"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4"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4"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4"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4"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4"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4"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5"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5"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5"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5"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5"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5"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5"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5"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5"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5"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5"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5"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5"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5"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5"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5"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5"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5"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5"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5"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5"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5"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5"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5"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5"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5"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5"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5"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5"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5"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6"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2"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6"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6"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6"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6"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6"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6"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6"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6"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6"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6"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6"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6"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6"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6"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6"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6"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7" t="str">
        <f ca="1">+IF(OFFSET('Water Data'!$D$27,0,10*ROW('Water Data'!D132))="","",OFFSET('Water Data'!$D$27,0,10*ROW('Water Data'!D132)))</f>
        <v/>
      </c>
      <c r="BT138" s="367" t="str">
        <f ca="1">+IF(OFFSET('Water Data'!$D$28,0,10*ROW('Water Data'!D132))="","",OFFSET('Water Data'!$D$28,0,10*ROW('Water Data'!D132)))</f>
        <v/>
      </c>
      <c r="BU138" s="367" t="str">
        <f ca="1">+IF(OFFSET('Water Data'!$D$29,0,10*ROW('Water Data'!D132))="","",OFFSET('Water Data'!$D$29,0,10*ROW('Water Data'!D132)))</f>
        <v/>
      </c>
      <c r="BV138" s="367" t="str">
        <f ca="1">+IF(OFFSET('Water Data'!$E$27,0,10*ROW('Water Data'!E132))="","",OFFSET('Water Data'!$E$27,0,10*ROW('Water Data'!E132)))</f>
        <v/>
      </c>
      <c r="BW138" s="367" t="str">
        <f ca="1">+IF(OFFSET('Water Data'!$E$28,0,10*ROW('Water Data'!E132))="","",OFFSET('Water Data'!$E$28,0,10*ROW('Water Data'!E132)))</f>
        <v/>
      </c>
      <c r="BX138" s="367" t="str">
        <f ca="1">+IF(OFFSET('Water Data'!$E$29,0,10*ROW('Water Data'!E132))="","",OFFSET('Water Data'!$E$29,0,10*ROW('Water Data'!E132)))</f>
        <v/>
      </c>
      <c r="BY138" s="367" t="str">
        <f ca="1">+IF(OFFSET('Water Data'!$F$27,0,10*ROW('Water Data'!F132))="","",OFFSET('Water Data'!$F$27,0,10*ROW('Water Data'!F132)))</f>
        <v/>
      </c>
      <c r="BZ138" s="367" t="str">
        <f ca="1">+IF(OFFSET('Water Data'!$F$28,0,10*ROW('Water Data'!F132))="","",OFFSET('Water Data'!$F$28,0,10*ROW('Water Data'!F132)))</f>
        <v/>
      </c>
      <c r="CA138" s="367" t="str">
        <f ca="1">+IF(OFFSET('Water Data'!$F$29,0,10*ROW('Water Data'!F132))="","",OFFSET('Water Data'!$F$29,0,10*ROW('Water Data'!F132)))</f>
        <v/>
      </c>
      <c r="CB138" s="367" t="str">
        <f ca="1">+IF(OFFSET('Water Data'!$G$27,0,10*ROW('Water Data'!G132))="","",OFFSET('Water Data'!$G$27,0,10*ROW('Water Data'!G132)))</f>
        <v/>
      </c>
      <c r="CC138" s="367" t="str">
        <f ca="1">+IF(OFFSET('Water Data'!$G$28,0,10*ROW('Water Data'!G132))="","",OFFSET('Water Data'!$G$28,0,10*ROW('Water Data'!G132)))</f>
        <v/>
      </c>
      <c r="CD138" s="367" t="str">
        <f ca="1">+IF(OFFSET('Water Data'!$G$29,0,10*ROW('Water Data'!G132))="","",OFFSET('Water Data'!$G$29,0,10*ROW('Water Data'!G132)))</f>
        <v/>
      </c>
      <c r="CE138" s="367" t="str">
        <f ca="1">+IF(OFFSET('Water Data'!$H$27,0,10*ROW('Water Data'!H132))="","",OFFSET('Water Data'!$H$27,0,10*ROW('Water Data'!H132)))</f>
        <v/>
      </c>
      <c r="CF138" s="367" t="str">
        <f ca="1">+IF(OFFSET('Water Data'!$H$28,0,10*ROW('Water Data'!H132))="","",OFFSET('Water Data'!$H$28,0,10*ROW('Water Data'!H132)))</f>
        <v/>
      </c>
      <c r="CG138" s="367" t="str">
        <f ca="1">+IF(OFFSET('Water Data'!$H$29,0,10*ROW('Water Data'!H132))="","",OFFSET('Water Data'!$H$29,0,10*ROW('Water Data'!H132)))</f>
        <v/>
      </c>
      <c r="CH138" s="367" t="str">
        <f ca="1">+IF(OFFSET('Water Data'!$I$27,0,10*ROW('Water Data'!I132))="","",OFFSET('Water Data'!$I$27,0,10*ROW('Water Data'!I132)))</f>
        <v/>
      </c>
      <c r="CI138" s="367" t="str">
        <f ca="1">+IF(OFFSET('Water Data'!$I$28,0,10*ROW('Water Data'!I132))="","",OFFSET('Water Data'!$I$28,0,10*ROW('Water Data'!I132)))</f>
        <v/>
      </c>
      <c r="CJ138" s="367" t="str">
        <f ca="1">+IF(OFFSET('Water Data'!$I$29,0,10*ROW('Water Data'!I132))="","",OFFSET('Water Data'!$I$29,0,10*ROW('Water Data'!I132)))</f>
        <v/>
      </c>
      <c r="CK138" s="367" t="str">
        <f ca="1">+IF(OFFSET('Sanitation Data'!$D$28,0,10*ROW('Sanitation Data'!D132))="","",OFFSET('Sanitation Data'!$D$28,0,10*ROW('Sanitation Data'!D132)))</f>
        <v/>
      </c>
      <c r="CL138" s="367" t="str">
        <f ca="1">+IF(OFFSET('Sanitation Data'!$D$29,0,10*ROW('Sanitation Data'!D132))="","",OFFSET('Sanitation Data'!$D$29,0,10*ROW('Sanitation Data'!D132)))</f>
        <v/>
      </c>
      <c r="CM138" s="367" t="str">
        <f ca="1">+IF(OFFSET('Sanitation Data'!$D$30,0,10*ROW('Sanitation Data'!D132))="","",OFFSET('Sanitation Data'!$D$30,0,10*ROW('Sanitation Data'!D132)))</f>
        <v/>
      </c>
      <c r="CN138" s="367" t="str">
        <f ca="1">+IF(OFFSET('Sanitation Data'!$D$31,0,10*ROW('Sanitation Data'!D132))="","",OFFSET('Sanitation Data'!$D$31,0,10*ROW('Sanitation Data'!D132)))</f>
        <v/>
      </c>
      <c r="CO138" s="367" t="str">
        <f ca="1">+IF(OFFSET('Sanitation Data'!$D$32,0,10*ROW('Sanitation Data'!D132))="","",OFFSET('Sanitation Data'!$D$32,0,10*ROW('Sanitation Data'!D132)))</f>
        <v/>
      </c>
      <c r="CP138" s="367" t="str">
        <f ca="1">+IF(OFFSET('Sanitation Data'!$E$28,0,10*ROW('Sanitation Data'!E132))="","",OFFSET('Sanitation Data'!$E$28,0,10*ROW('Sanitation Data'!E132)))</f>
        <v/>
      </c>
      <c r="CQ138" s="367" t="str">
        <f ca="1">+IF(OFFSET('Sanitation Data'!$E$29,0,10*ROW('Sanitation Data'!E132))="","",OFFSET('Sanitation Data'!$E$29,0,10*ROW('Sanitation Data'!E132)))</f>
        <v/>
      </c>
      <c r="CR138" s="367" t="str">
        <f ca="1">+IF(OFFSET('Sanitation Data'!$E$30,0,10*ROW('Sanitation Data'!E132))="","",OFFSET('Sanitation Data'!$E$30,0,10*ROW('Sanitation Data'!E132)))</f>
        <v/>
      </c>
      <c r="CS138" s="367" t="str">
        <f ca="1">+IF(OFFSET('Sanitation Data'!$E$31,0,10*ROW('Sanitation Data'!E132))="","",OFFSET('Sanitation Data'!$E$31,0,10*ROW('Sanitation Data'!E132)))</f>
        <v/>
      </c>
      <c r="CT138" s="367" t="str">
        <f ca="1">+IF(OFFSET('Sanitation Data'!$E$32,0,10*ROW('Sanitation Data'!E132))="","",OFFSET('Sanitation Data'!$E$32,0,10*ROW('Sanitation Data'!E132)))</f>
        <v/>
      </c>
      <c r="CU138" s="367" t="str">
        <f ca="1">+IF(OFFSET('Sanitation Data'!$F$28,0,10*ROW('Sanitation Data'!F132))="","",OFFSET('Sanitation Data'!$F$28,0,10*ROW('Sanitation Data'!F132)))</f>
        <v/>
      </c>
      <c r="CV138" s="367" t="str">
        <f ca="1">+IF(OFFSET('Sanitation Data'!$F$29,0,10*ROW('Sanitation Data'!F132))="","",OFFSET('Sanitation Data'!$F$29,0,10*ROW('Sanitation Data'!F132)))</f>
        <v/>
      </c>
      <c r="CW138" s="367" t="str">
        <f ca="1">+IF(OFFSET('Sanitation Data'!$F$30,0,10*ROW('Sanitation Data'!F132))="","",OFFSET('Sanitation Data'!$F$30,0,10*ROW('Sanitation Data'!F132)))</f>
        <v/>
      </c>
      <c r="CX138" s="367" t="str">
        <f ca="1">+IF(OFFSET('Sanitation Data'!$F$31,0,10*ROW('Sanitation Data'!F132))="","",OFFSET('Sanitation Data'!$F$31,0,10*ROW('Sanitation Data'!F132)))</f>
        <v/>
      </c>
      <c r="CY138" s="367" t="str">
        <f ca="1">+IF(OFFSET('Sanitation Data'!$F$32,0,10*ROW('Sanitation Data'!F132))="","",OFFSET('Sanitation Data'!$F$32,0,10*ROW('Sanitation Data'!F132)))</f>
        <v/>
      </c>
      <c r="CZ138" s="367" t="str">
        <f ca="1">+IF(OFFSET('Sanitation Data'!$G$28,0,10*ROW('Sanitation Data'!G132))="","",OFFSET('Sanitation Data'!$G$28,0,10*ROW('Sanitation Data'!G132)))</f>
        <v/>
      </c>
      <c r="DA138" s="367" t="str">
        <f ca="1">+IF(OFFSET('Sanitation Data'!$G$29,0,10*ROW('Sanitation Data'!G132))="","",OFFSET('Sanitation Data'!$G$29,0,10*ROW('Sanitation Data'!G132)))</f>
        <v/>
      </c>
      <c r="DB138" s="367" t="str">
        <f ca="1">+IF(OFFSET('Sanitation Data'!$G$30,0,10*ROW('Sanitation Data'!G132))="","",OFFSET('Sanitation Data'!$G$30,0,10*ROW('Sanitation Data'!G132)))</f>
        <v/>
      </c>
      <c r="DC138" s="367" t="str">
        <f ca="1">+IF(OFFSET('Sanitation Data'!$G$31,0,10*ROW('Sanitation Data'!G132))="","",OFFSET('Sanitation Data'!$G$31,0,10*ROW('Sanitation Data'!G132)))</f>
        <v/>
      </c>
      <c r="DD138" s="367" t="str">
        <f ca="1">+IF(OFFSET('Sanitation Data'!$G$32,0,10*ROW('Sanitation Data'!G132))="","",OFFSET('Sanitation Data'!$G$32,0,10*ROW('Sanitation Data'!G132)))</f>
        <v/>
      </c>
      <c r="DE138" s="367" t="str">
        <f ca="1">+IF(OFFSET('Sanitation Data'!$H$28,0,10*ROW('Sanitation Data'!H132))="","",OFFSET('Sanitation Data'!$H$28,0,10*ROW('Sanitation Data'!H132)))</f>
        <v/>
      </c>
      <c r="DF138" s="367" t="str">
        <f ca="1">+IF(OFFSET('Sanitation Data'!$H$29,0,10*ROW('Sanitation Data'!H132))="","",OFFSET('Sanitation Data'!$H$29,0,10*ROW('Sanitation Data'!H132)))</f>
        <v/>
      </c>
      <c r="DG138" s="367" t="str">
        <f ca="1">+IF(OFFSET('Sanitation Data'!$H$30,0,10*ROW('Sanitation Data'!H132))="","",OFFSET('Sanitation Data'!$H$30,0,10*ROW('Sanitation Data'!H132)))</f>
        <v/>
      </c>
      <c r="DH138" s="367" t="str">
        <f ca="1">+IF(OFFSET('Sanitation Data'!$H$31,0,10*ROW('Sanitation Data'!H132))="","",OFFSET('Sanitation Data'!$H$31,0,10*ROW('Sanitation Data'!H132)))</f>
        <v/>
      </c>
      <c r="DI138" s="367" t="str">
        <f ca="1">+IF(OFFSET('Sanitation Data'!$H$32,0,10*ROW('Sanitation Data'!H132))="","",OFFSET('Sanitation Data'!$H$32,0,10*ROW('Sanitation Data'!H132)))</f>
        <v/>
      </c>
      <c r="DJ138" s="367" t="str">
        <f ca="1">+IF(OFFSET('Sanitation Data'!$I$28,0,10*ROW('Sanitation Data'!I132))="","",OFFSET('Sanitation Data'!$I$28,0,10*ROW('Sanitation Data'!I132)))</f>
        <v/>
      </c>
      <c r="DK138" s="367" t="str">
        <f ca="1">+IF(OFFSET('Sanitation Data'!$I$29,0,10*ROW('Sanitation Data'!I132))="","",OFFSET('Sanitation Data'!$I$29,0,10*ROW('Sanitation Data'!I132)))</f>
        <v/>
      </c>
      <c r="DL138" s="367" t="str">
        <f ca="1">+IF(OFFSET('Sanitation Data'!$I$30,0,10*ROW('Sanitation Data'!I132))="","",OFFSET('Sanitation Data'!$I$30,0,10*ROW('Sanitation Data'!I132)))</f>
        <v/>
      </c>
      <c r="DM138" s="367" t="str">
        <f ca="1">+IF(OFFSET('Sanitation Data'!$I$31,0,10*ROW('Sanitation Data'!I132))="","",OFFSET('Sanitation Data'!$I$31,0,10*ROW('Sanitation Data'!I132)))</f>
        <v/>
      </c>
      <c r="DN138" s="367" t="str">
        <f ca="1">+IF(OFFSET('Sanitation Data'!$I$32,0,10*ROW('Sanitation Data'!I132))="","",OFFSET('Sanitation Data'!$I$32,0,10*ROW('Sanitation Data'!I132)))</f>
        <v/>
      </c>
      <c r="DO138" s="367" t="str">
        <f ca="1">+IF(OFFSET('Hygiene Data'!$D$11,0,10*ROW('Hygiene Data'!D132))="","",OFFSET('Hygiene Data'!$D$11,0,10*ROW('Hygiene Data'!D132)))</f>
        <v/>
      </c>
      <c r="DP138" s="367" t="str">
        <f ca="1">+IF(OFFSET('Hygiene Data'!$D$12,0,10*ROW('Hygiene Data'!D132))="","",OFFSET('Hygiene Data'!$D$12,0,10*ROW('Hygiene Data'!D132)))</f>
        <v/>
      </c>
      <c r="DQ138" s="367" t="str">
        <f ca="1">+IF(OFFSET('Hygiene Data'!$D$13,0,10*ROW('Hygiene Data'!D132))="","",OFFSET('Hygiene Data'!$D$13,0,10*ROW('Hygiene Data'!D132)))</f>
        <v/>
      </c>
      <c r="DR138" s="367" t="str">
        <f ca="1">+IF(OFFSET('Hygiene Data'!$E$11,0,10*ROW('Hygiene Data'!E132))="","",OFFSET('Hygiene Data'!$E$11,0,10*ROW('Hygiene Data'!E132)))</f>
        <v/>
      </c>
      <c r="DS138" s="367" t="str">
        <f ca="1">+IF(OFFSET('Hygiene Data'!$E$12,0,10*ROW('Hygiene Data'!E132))="","",OFFSET('Hygiene Data'!$E$12,0,10*ROW('Hygiene Data'!E132)))</f>
        <v/>
      </c>
      <c r="DT138" s="367" t="str">
        <f ca="1">+IF(OFFSET('Hygiene Data'!$E$13,0,10*ROW('Hygiene Data'!E132))="","",OFFSET('Hygiene Data'!$E$13,0,10*ROW('Hygiene Data'!E132)))</f>
        <v/>
      </c>
      <c r="DU138" s="367" t="str">
        <f ca="1">+IF(OFFSET('Hygiene Data'!$F$11,0,10*ROW('Hygiene Data'!F132))="","",OFFSET('Hygiene Data'!$F$11,0,10*ROW('Hygiene Data'!F132)))</f>
        <v/>
      </c>
      <c r="DV138" s="367" t="str">
        <f ca="1">+IF(OFFSET('Hygiene Data'!$F$12,0,10*ROW('Hygiene Data'!F132))="","",OFFSET('Hygiene Data'!$F$12,0,10*ROW('Hygiene Data'!F132)))</f>
        <v/>
      </c>
      <c r="DW138" s="367" t="str">
        <f ca="1">+IF(OFFSET('Hygiene Data'!$F$13,0,10*ROW('Hygiene Data'!F132))="","",OFFSET('Hygiene Data'!$F$13,0,10*ROW('Hygiene Data'!F132)))</f>
        <v/>
      </c>
      <c r="DX138" s="367" t="str">
        <f ca="1">+IF(OFFSET('Hygiene Data'!$G$11,0,10*ROW('Hygiene Data'!G132))="","",OFFSET('Hygiene Data'!$G$11,0,10*ROW('Hygiene Data'!G132)))</f>
        <v/>
      </c>
      <c r="DY138" s="367" t="str">
        <f ca="1">+IF(OFFSET('Hygiene Data'!$G$12,0,10*ROW('Hygiene Data'!G132))="","",OFFSET('Hygiene Data'!$G$12,0,10*ROW('Hygiene Data'!G132)))</f>
        <v/>
      </c>
      <c r="DZ138" s="367" t="str">
        <f ca="1">+IF(OFFSET('Hygiene Data'!$G$13,0,10*ROW('Hygiene Data'!G132))="","",OFFSET('Hygiene Data'!$G$13,0,10*ROW('Hygiene Data'!G132)))</f>
        <v/>
      </c>
      <c r="EA138" s="367" t="str">
        <f ca="1">+IF(OFFSET('Hygiene Data'!$H$11,0,10*ROW('Hygiene Data'!H132))="","",OFFSET('Hygiene Data'!$H$11,0,10*ROW('Hygiene Data'!H132)))</f>
        <v/>
      </c>
      <c r="EB138" s="367" t="str">
        <f ca="1">+IF(OFFSET('Hygiene Data'!$H$12,0,10*ROW('Hygiene Data'!H132))="","",OFFSET('Hygiene Data'!$H$12,0,10*ROW('Hygiene Data'!H132)))</f>
        <v/>
      </c>
      <c r="EC138" s="367" t="str">
        <f ca="1">+IF(OFFSET('Hygiene Data'!$H$13,0,10*ROW('Hygiene Data'!H132))="","",OFFSET('Hygiene Data'!$H$13,0,10*ROW('Hygiene Data'!H132)))</f>
        <v/>
      </c>
      <c r="ED138" s="367" t="str">
        <f ca="1">+IF(OFFSET('Hygiene Data'!$I$11,0,10*ROW('Hygiene Data'!I132))="","",OFFSET('Hygiene Data'!$I$11,0,10*ROW('Hygiene Data'!I132)))</f>
        <v/>
      </c>
      <c r="EE138" s="367" t="str">
        <f ca="1">+IF(OFFSET('Hygiene Data'!$I$12,0,10*ROW('Hygiene Data'!I132))="","",OFFSET('Hygiene Data'!$I$12,0,10*ROW('Hygiene Data'!I132)))</f>
        <v/>
      </c>
      <c r="EF138" s="367" t="str">
        <f ca="1">+IF(OFFSET('Hygiene Data'!$I$13,0,10*ROW('Hygiene Data'!I132))="","",OFFSET('Hygiene Data'!$I$13,0,10*ROW('Hygiene Data'!I132)))</f>
        <v/>
      </c>
    </row>
    <row r="139" spans="1:136" x14ac:dyDescent="0.25">
      <c r="A139" s="476" t="str">
        <f ca="1">+IF(OFFSET('Water Data'!$B$2,0,10*ROW('Water Data'!E133))="","",OFFSET('Water Data'!$B$2,0,10*ROW('Water Data'!E133)))</f>
        <v/>
      </c>
      <c r="B139" s="476"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3" t="str">
        <f t="shared" ca="1" si="2"/>
        <v/>
      </c>
      <c r="D139" s="504"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4"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4"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4"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4"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4"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4"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4"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4"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4"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4"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4"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4"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4"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4"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4"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4"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4"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5"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5"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5"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5"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5"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5"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5"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5"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5"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5"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5"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5"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5"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5"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5"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5"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5"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5"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5"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5"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5"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5"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5"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5"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5"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5"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5"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5"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5"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5"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6"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2"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6"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6"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6"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6"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6"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6"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6"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6"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6"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6"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6"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6"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6"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6"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6"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6"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7" t="str">
        <f ca="1">+IF(OFFSET('Water Data'!$D$27,0,10*ROW('Water Data'!D133))="","",OFFSET('Water Data'!$D$27,0,10*ROW('Water Data'!D133)))</f>
        <v/>
      </c>
      <c r="BT139" s="367" t="str">
        <f ca="1">+IF(OFFSET('Water Data'!$D$28,0,10*ROW('Water Data'!D133))="","",OFFSET('Water Data'!$D$28,0,10*ROW('Water Data'!D133)))</f>
        <v/>
      </c>
      <c r="BU139" s="367" t="str">
        <f ca="1">+IF(OFFSET('Water Data'!$D$29,0,10*ROW('Water Data'!D133))="","",OFFSET('Water Data'!$D$29,0,10*ROW('Water Data'!D133)))</f>
        <v/>
      </c>
      <c r="BV139" s="367" t="str">
        <f ca="1">+IF(OFFSET('Water Data'!$E$27,0,10*ROW('Water Data'!E133))="","",OFFSET('Water Data'!$E$27,0,10*ROW('Water Data'!E133)))</f>
        <v/>
      </c>
      <c r="BW139" s="367" t="str">
        <f ca="1">+IF(OFFSET('Water Data'!$E$28,0,10*ROW('Water Data'!E133))="","",OFFSET('Water Data'!$E$28,0,10*ROW('Water Data'!E133)))</f>
        <v/>
      </c>
      <c r="BX139" s="367" t="str">
        <f ca="1">+IF(OFFSET('Water Data'!$E$29,0,10*ROW('Water Data'!E133))="","",OFFSET('Water Data'!$E$29,0,10*ROW('Water Data'!E133)))</f>
        <v/>
      </c>
      <c r="BY139" s="367" t="str">
        <f ca="1">+IF(OFFSET('Water Data'!$F$27,0,10*ROW('Water Data'!F133))="","",OFFSET('Water Data'!$F$27,0,10*ROW('Water Data'!F133)))</f>
        <v/>
      </c>
      <c r="BZ139" s="367" t="str">
        <f ca="1">+IF(OFFSET('Water Data'!$F$28,0,10*ROW('Water Data'!F133))="","",OFFSET('Water Data'!$F$28,0,10*ROW('Water Data'!F133)))</f>
        <v/>
      </c>
      <c r="CA139" s="367" t="str">
        <f ca="1">+IF(OFFSET('Water Data'!$F$29,0,10*ROW('Water Data'!F133))="","",OFFSET('Water Data'!$F$29,0,10*ROW('Water Data'!F133)))</f>
        <v/>
      </c>
      <c r="CB139" s="367" t="str">
        <f ca="1">+IF(OFFSET('Water Data'!$G$27,0,10*ROW('Water Data'!G133))="","",OFFSET('Water Data'!$G$27,0,10*ROW('Water Data'!G133)))</f>
        <v/>
      </c>
      <c r="CC139" s="367" t="str">
        <f ca="1">+IF(OFFSET('Water Data'!$G$28,0,10*ROW('Water Data'!G133))="","",OFFSET('Water Data'!$G$28,0,10*ROW('Water Data'!G133)))</f>
        <v/>
      </c>
      <c r="CD139" s="367" t="str">
        <f ca="1">+IF(OFFSET('Water Data'!$G$29,0,10*ROW('Water Data'!G133))="","",OFFSET('Water Data'!$G$29,0,10*ROW('Water Data'!G133)))</f>
        <v/>
      </c>
      <c r="CE139" s="367" t="str">
        <f ca="1">+IF(OFFSET('Water Data'!$H$27,0,10*ROW('Water Data'!H133))="","",OFFSET('Water Data'!$H$27,0,10*ROW('Water Data'!H133)))</f>
        <v/>
      </c>
      <c r="CF139" s="367" t="str">
        <f ca="1">+IF(OFFSET('Water Data'!$H$28,0,10*ROW('Water Data'!H133))="","",OFFSET('Water Data'!$H$28,0,10*ROW('Water Data'!H133)))</f>
        <v/>
      </c>
      <c r="CG139" s="367" t="str">
        <f ca="1">+IF(OFFSET('Water Data'!$H$29,0,10*ROW('Water Data'!H133))="","",OFFSET('Water Data'!$H$29,0,10*ROW('Water Data'!H133)))</f>
        <v/>
      </c>
      <c r="CH139" s="367" t="str">
        <f ca="1">+IF(OFFSET('Water Data'!$I$27,0,10*ROW('Water Data'!I133))="","",OFFSET('Water Data'!$I$27,0,10*ROW('Water Data'!I133)))</f>
        <v/>
      </c>
      <c r="CI139" s="367" t="str">
        <f ca="1">+IF(OFFSET('Water Data'!$I$28,0,10*ROW('Water Data'!I133))="","",OFFSET('Water Data'!$I$28,0,10*ROW('Water Data'!I133)))</f>
        <v/>
      </c>
      <c r="CJ139" s="367" t="str">
        <f ca="1">+IF(OFFSET('Water Data'!$I$29,0,10*ROW('Water Data'!I133))="","",OFFSET('Water Data'!$I$29,0,10*ROW('Water Data'!I133)))</f>
        <v/>
      </c>
      <c r="CK139" s="367" t="str">
        <f ca="1">+IF(OFFSET('Sanitation Data'!$D$28,0,10*ROW('Sanitation Data'!D133))="","",OFFSET('Sanitation Data'!$D$28,0,10*ROW('Sanitation Data'!D133)))</f>
        <v/>
      </c>
      <c r="CL139" s="367" t="str">
        <f ca="1">+IF(OFFSET('Sanitation Data'!$D$29,0,10*ROW('Sanitation Data'!D133))="","",OFFSET('Sanitation Data'!$D$29,0,10*ROW('Sanitation Data'!D133)))</f>
        <v/>
      </c>
      <c r="CM139" s="367" t="str">
        <f ca="1">+IF(OFFSET('Sanitation Data'!$D$30,0,10*ROW('Sanitation Data'!D133))="","",OFFSET('Sanitation Data'!$D$30,0,10*ROW('Sanitation Data'!D133)))</f>
        <v/>
      </c>
      <c r="CN139" s="367" t="str">
        <f ca="1">+IF(OFFSET('Sanitation Data'!$D$31,0,10*ROW('Sanitation Data'!D133))="","",OFFSET('Sanitation Data'!$D$31,0,10*ROW('Sanitation Data'!D133)))</f>
        <v/>
      </c>
      <c r="CO139" s="367" t="str">
        <f ca="1">+IF(OFFSET('Sanitation Data'!$D$32,0,10*ROW('Sanitation Data'!D133))="","",OFFSET('Sanitation Data'!$D$32,0,10*ROW('Sanitation Data'!D133)))</f>
        <v/>
      </c>
      <c r="CP139" s="367" t="str">
        <f ca="1">+IF(OFFSET('Sanitation Data'!$E$28,0,10*ROW('Sanitation Data'!E133))="","",OFFSET('Sanitation Data'!$E$28,0,10*ROW('Sanitation Data'!E133)))</f>
        <v/>
      </c>
      <c r="CQ139" s="367" t="str">
        <f ca="1">+IF(OFFSET('Sanitation Data'!$E$29,0,10*ROW('Sanitation Data'!E133))="","",OFFSET('Sanitation Data'!$E$29,0,10*ROW('Sanitation Data'!E133)))</f>
        <v/>
      </c>
      <c r="CR139" s="367" t="str">
        <f ca="1">+IF(OFFSET('Sanitation Data'!$E$30,0,10*ROW('Sanitation Data'!E133))="","",OFFSET('Sanitation Data'!$E$30,0,10*ROW('Sanitation Data'!E133)))</f>
        <v/>
      </c>
      <c r="CS139" s="367" t="str">
        <f ca="1">+IF(OFFSET('Sanitation Data'!$E$31,0,10*ROW('Sanitation Data'!E133))="","",OFFSET('Sanitation Data'!$E$31,0,10*ROW('Sanitation Data'!E133)))</f>
        <v/>
      </c>
      <c r="CT139" s="367" t="str">
        <f ca="1">+IF(OFFSET('Sanitation Data'!$E$32,0,10*ROW('Sanitation Data'!E133))="","",OFFSET('Sanitation Data'!$E$32,0,10*ROW('Sanitation Data'!E133)))</f>
        <v/>
      </c>
      <c r="CU139" s="367" t="str">
        <f ca="1">+IF(OFFSET('Sanitation Data'!$F$28,0,10*ROW('Sanitation Data'!F133))="","",OFFSET('Sanitation Data'!$F$28,0,10*ROW('Sanitation Data'!F133)))</f>
        <v/>
      </c>
      <c r="CV139" s="367" t="str">
        <f ca="1">+IF(OFFSET('Sanitation Data'!$F$29,0,10*ROW('Sanitation Data'!F133))="","",OFFSET('Sanitation Data'!$F$29,0,10*ROW('Sanitation Data'!F133)))</f>
        <v/>
      </c>
      <c r="CW139" s="367" t="str">
        <f ca="1">+IF(OFFSET('Sanitation Data'!$F$30,0,10*ROW('Sanitation Data'!F133))="","",OFFSET('Sanitation Data'!$F$30,0,10*ROW('Sanitation Data'!F133)))</f>
        <v/>
      </c>
      <c r="CX139" s="367" t="str">
        <f ca="1">+IF(OFFSET('Sanitation Data'!$F$31,0,10*ROW('Sanitation Data'!F133))="","",OFFSET('Sanitation Data'!$F$31,0,10*ROW('Sanitation Data'!F133)))</f>
        <v/>
      </c>
      <c r="CY139" s="367" t="str">
        <f ca="1">+IF(OFFSET('Sanitation Data'!$F$32,0,10*ROW('Sanitation Data'!F133))="","",OFFSET('Sanitation Data'!$F$32,0,10*ROW('Sanitation Data'!F133)))</f>
        <v/>
      </c>
      <c r="CZ139" s="367" t="str">
        <f ca="1">+IF(OFFSET('Sanitation Data'!$G$28,0,10*ROW('Sanitation Data'!G133))="","",OFFSET('Sanitation Data'!$G$28,0,10*ROW('Sanitation Data'!G133)))</f>
        <v/>
      </c>
      <c r="DA139" s="367" t="str">
        <f ca="1">+IF(OFFSET('Sanitation Data'!$G$29,0,10*ROW('Sanitation Data'!G133))="","",OFFSET('Sanitation Data'!$G$29,0,10*ROW('Sanitation Data'!G133)))</f>
        <v/>
      </c>
      <c r="DB139" s="367" t="str">
        <f ca="1">+IF(OFFSET('Sanitation Data'!$G$30,0,10*ROW('Sanitation Data'!G133))="","",OFFSET('Sanitation Data'!$G$30,0,10*ROW('Sanitation Data'!G133)))</f>
        <v/>
      </c>
      <c r="DC139" s="367" t="str">
        <f ca="1">+IF(OFFSET('Sanitation Data'!$G$31,0,10*ROW('Sanitation Data'!G133))="","",OFFSET('Sanitation Data'!$G$31,0,10*ROW('Sanitation Data'!G133)))</f>
        <v/>
      </c>
      <c r="DD139" s="367" t="str">
        <f ca="1">+IF(OFFSET('Sanitation Data'!$G$32,0,10*ROW('Sanitation Data'!G133))="","",OFFSET('Sanitation Data'!$G$32,0,10*ROW('Sanitation Data'!G133)))</f>
        <v/>
      </c>
      <c r="DE139" s="367" t="str">
        <f ca="1">+IF(OFFSET('Sanitation Data'!$H$28,0,10*ROW('Sanitation Data'!H133))="","",OFFSET('Sanitation Data'!$H$28,0,10*ROW('Sanitation Data'!H133)))</f>
        <v/>
      </c>
      <c r="DF139" s="367" t="str">
        <f ca="1">+IF(OFFSET('Sanitation Data'!$H$29,0,10*ROW('Sanitation Data'!H133))="","",OFFSET('Sanitation Data'!$H$29,0,10*ROW('Sanitation Data'!H133)))</f>
        <v/>
      </c>
      <c r="DG139" s="367" t="str">
        <f ca="1">+IF(OFFSET('Sanitation Data'!$H$30,0,10*ROW('Sanitation Data'!H133))="","",OFFSET('Sanitation Data'!$H$30,0,10*ROW('Sanitation Data'!H133)))</f>
        <v/>
      </c>
      <c r="DH139" s="367" t="str">
        <f ca="1">+IF(OFFSET('Sanitation Data'!$H$31,0,10*ROW('Sanitation Data'!H133))="","",OFFSET('Sanitation Data'!$H$31,0,10*ROW('Sanitation Data'!H133)))</f>
        <v/>
      </c>
      <c r="DI139" s="367" t="str">
        <f ca="1">+IF(OFFSET('Sanitation Data'!$H$32,0,10*ROW('Sanitation Data'!H133))="","",OFFSET('Sanitation Data'!$H$32,0,10*ROW('Sanitation Data'!H133)))</f>
        <v/>
      </c>
      <c r="DJ139" s="367" t="str">
        <f ca="1">+IF(OFFSET('Sanitation Data'!$I$28,0,10*ROW('Sanitation Data'!I133))="","",OFFSET('Sanitation Data'!$I$28,0,10*ROW('Sanitation Data'!I133)))</f>
        <v/>
      </c>
      <c r="DK139" s="367" t="str">
        <f ca="1">+IF(OFFSET('Sanitation Data'!$I$29,0,10*ROW('Sanitation Data'!I133))="","",OFFSET('Sanitation Data'!$I$29,0,10*ROW('Sanitation Data'!I133)))</f>
        <v/>
      </c>
      <c r="DL139" s="367" t="str">
        <f ca="1">+IF(OFFSET('Sanitation Data'!$I$30,0,10*ROW('Sanitation Data'!I133))="","",OFFSET('Sanitation Data'!$I$30,0,10*ROW('Sanitation Data'!I133)))</f>
        <v/>
      </c>
      <c r="DM139" s="367" t="str">
        <f ca="1">+IF(OFFSET('Sanitation Data'!$I$31,0,10*ROW('Sanitation Data'!I133))="","",OFFSET('Sanitation Data'!$I$31,0,10*ROW('Sanitation Data'!I133)))</f>
        <v/>
      </c>
      <c r="DN139" s="367" t="str">
        <f ca="1">+IF(OFFSET('Sanitation Data'!$I$32,0,10*ROW('Sanitation Data'!I133))="","",OFFSET('Sanitation Data'!$I$32,0,10*ROW('Sanitation Data'!I133)))</f>
        <v/>
      </c>
      <c r="DO139" s="367" t="str">
        <f ca="1">+IF(OFFSET('Hygiene Data'!$D$11,0,10*ROW('Hygiene Data'!D133))="","",OFFSET('Hygiene Data'!$D$11,0,10*ROW('Hygiene Data'!D133)))</f>
        <v/>
      </c>
      <c r="DP139" s="367" t="str">
        <f ca="1">+IF(OFFSET('Hygiene Data'!$D$12,0,10*ROW('Hygiene Data'!D133))="","",OFFSET('Hygiene Data'!$D$12,0,10*ROW('Hygiene Data'!D133)))</f>
        <v/>
      </c>
      <c r="DQ139" s="367" t="str">
        <f ca="1">+IF(OFFSET('Hygiene Data'!$D$13,0,10*ROW('Hygiene Data'!D133))="","",OFFSET('Hygiene Data'!$D$13,0,10*ROW('Hygiene Data'!D133)))</f>
        <v/>
      </c>
      <c r="DR139" s="367" t="str">
        <f ca="1">+IF(OFFSET('Hygiene Data'!$E$11,0,10*ROW('Hygiene Data'!E133))="","",OFFSET('Hygiene Data'!$E$11,0,10*ROW('Hygiene Data'!E133)))</f>
        <v/>
      </c>
      <c r="DS139" s="367" t="str">
        <f ca="1">+IF(OFFSET('Hygiene Data'!$E$12,0,10*ROW('Hygiene Data'!E133))="","",OFFSET('Hygiene Data'!$E$12,0,10*ROW('Hygiene Data'!E133)))</f>
        <v/>
      </c>
      <c r="DT139" s="367" t="str">
        <f ca="1">+IF(OFFSET('Hygiene Data'!$E$13,0,10*ROW('Hygiene Data'!E133))="","",OFFSET('Hygiene Data'!$E$13,0,10*ROW('Hygiene Data'!E133)))</f>
        <v/>
      </c>
      <c r="DU139" s="367" t="str">
        <f ca="1">+IF(OFFSET('Hygiene Data'!$F$11,0,10*ROW('Hygiene Data'!F133))="","",OFFSET('Hygiene Data'!$F$11,0,10*ROW('Hygiene Data'!F133)))</f>
        <v/>
      </c>
      <c r="DV139" s="367" t="str">
        <f ca="1">+IF(OFFSET('Hygiene Data'!$F$12,0,10*ROW('Hygiene Data'!F133))="","",OFFSET('Hygiene Data'!$F$12,0,10*ROW('Hygiene Data'!F133)))</f>
        <v/>
      </c>
      <c r="DW139" s="367" t="str">
        <f ca="1">+IF(OFFSET('Hygiene Data'!$F$13,0,10*ROW('Hygiene Data'!F133))="","",OFFSET('Hygiene Data'!$F$13,0,10*ROW('Hygiene Data'!F133)))</f>
        <v/>
      </c>
      <c r="DX139" s="367" t="str">
        <f ca="1">+IF(OFFSET('Hygiene Data'!$G$11,0,10*ROW('Hygiene Data'!G133))="","",OFFSET('Hygiene Data'!$G$11,0,10*ROW('Hygiene Data'!G133)))</f>
        <v/>
      </c>
      <c r="DY139" s="367" t="str">
        <f ca="1">+IF(OFFSET('Hygiene Data'!$G$12,0,10*ROW('Hygiene Data'!G133))="","",OFFSET('Hygiene Data'!$G$12,0,10*ROW('Hygiene Data'!G133)))</f>
        <v/>
      </c>
      <c r="DZ139" s="367" t="str">
        <f ca="1">+IF(OFFSET('Hygiene Data'!$G$13,0,10*ROW('Hygiene Data'!G133))="","",OFFSET('Hygiene Data'!$G$13,0,10*ROW('Hygiene Data'!G133)))</f>
        <v/>
      </c>
      <c r="EA139" s="367" t="str">
        <f ca="1">+IF(OFFSET('Hygiene Data'!$H$11,0,10*ROW('Hygiene Data'!H133))="","",OFFSET('Hygiene Data'!$H$11,0,10*ROW('Hygiene Data'!H133)))</f>
        <v/>
      </c>
      <c r="EB139" s="367" t="str">
        <f ca="1">+IF(OFFSET('Hygiene Data'!$H$12,0,10*ROW('Hygiene Data'!H133))="","",OFFSET('Hygiene Data'!$H$12,0,10*ROW('Hygiene Data'!H133)))</f>
        <v/>
      </c>
      <c r="EC139" s="367" t="str">
        <f ca="1">+IF(OFFSET('Hygiene Data'!$H$13,0,10*ROW('Hygiene Data'!H133))="","",OFFSET('Hygiene Data'!$H$13,0,10*ROW('Hygiene Data'!H133)))</f>
        <v/>
      </c>
      <c r="ED139" s="367" t="str">
        <f ca="1">+IF(OFFSET('Hygiene Data'!$I$11,0,10*ROW('Hygiene Data'!I133))="","",OFFSET('Hygiene Data'!$I$11,0,10*ROW('Hygiene Data'!I133)))</f>
        <v/>
      </c>
      <c r="EE139" s="367" t="str">
        <f ca="1">+IF(OFFSET('Hygiene Data'!$I$12,0,10*ROW('Hygiene Data'!I133))="","",OFFSET('Hygiene Data'!$I$12,0,10*ROW('Hygiene Data'!I133)))</f>
        <v/>
      </c>
      <c r="EF139" s="367" t="str">
        <f ca="1">+IF(OFFSET('Hygiene Data'!$I$13,0,10*ROW('Hygiene Data'!I133))="","",OFFSET('Hygiene Data'!$I$13,0,10*ROW('Hygiene Data'!I133)))</f>
        <v/>
      </c>
    </row>
    <row r="140" spans="1:136" x14ac:dyDescent="0.25">
      <c r="A140" s="476" t="str">
        <f ca="1">+IF(OFFSET('Water Data'!$B$2,0,10*ROW('Water Data'!E134))="","",OFFSET('Water Data'!$B$2,0,10*ROW('Water Data'!E134)))</f>
        <v/>
      </c>
      <c r="B140" s="476"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3" t="str">
        <f t="shared" ca="1" si="2"/>
        <v/>
      </c>
      <c r="D140" s="504"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4"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4"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4"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4"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4"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4"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4"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4"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4"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4"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4"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4"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4"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4"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4"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4"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4"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5"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5"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5"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5"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5"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5"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5"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5"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5"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5"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5"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5"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5"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5"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5"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5"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5"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5"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5"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5"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5"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5"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5"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5"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5"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5"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5"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5"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5"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5"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6"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2"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6"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6"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6"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6"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6"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6"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6"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6"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6"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6"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6"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6"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6"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6"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6"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6"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7" t="str">
        <f ca="1">+IF(OFFSET('Water Data'!$D$27,0,10*ROW('Water Data'!D134))="","",OFFSET('Water Data'!$D$27,0,10*ROW('Water Data'!D134)))</f>
        <v/>
      </c>
      <c r="BT140" s="367" t="str">
        <f ca="1">+IF(OFFSET('Water Data'!$D$28,0,10*ROW('Water Data'!D134))="","",OFFSET('Water Data'!$D$28,0,10*ROW('Water Data'!D134)))</f>
        <v/>
      </c>
      <c r="BU140" s="367" t="str">
        <f ca="1">+IF(OFFSET('Water Data'!$D$29,0,10*ROW('Water Data'!D134))="","",OFFSET('Water Data'!$D$29,0,10*ROW('Water Data'!D134)))</f>
        <v/>
      </c>
      <c r="BV140" s="367" t="str">
        <f ca="1">+IF(OFFSET('Water Data'!$E$27,0,10*ROW('Water Data'!E134))="","",OFFSET('Water Data'!$E$27,0,10*ROW('Water Data'!E134)))</f>
        <v/>
      </c>
      <c r="BW140" s="367" t="str">
        <f ca="1">+IF(OFFSET('Water Data'!$E$28,0,10*ROW('Water Data'!E134))="","",OFFSET('Water Data'!$E$28,0,10*ROW('Water Data'!E134)))</f>
        <v/>
      </c>
      <c r="BX140" s="367" t="str">
        <f ca="1">+IF(OFFSET('Water Data'!$E$29,0,10*ROW('Water Data'!E134))="","",OFFSET('Water Data'!$E$29,0,10*ROW('Water Data'!E134)))</f>
        <v/>
      </c>
      <c r="BY140" s="367" t="str">
        <f ca="1">+IF(OFFSET('Water Data'!$F$27,0,10*ROW('Water Data'!F134))="","",OFFSET('Water Data'!$F$27,0,10*ROW('Water Data'!F134)))</f>
        <v/>
      </c>
      <c r="BZ140" s="367" t="str">
        <f ca="1">+IF(OFFSET('Water Data'!$F$28,0,10*ROW('Water Data'!F134))="","",OFFSET('Water Data'!$F$28,0,10*ROW('Water Data'!F134)))</f>
        <v/>
      </c>
      <c r="CA140" s="367" t="str">
        <f ca="1">+IF(OFFSET('Water Data'!$F$29,0,10*ROW('Water Data'!F134))="","",OFFSET('Water Data'!$F$29,0,10*ROW('Water Data'!F134)))</f>
        <v/>
      </c>
      <c r="CB140" s="367" t="str">
        <f ca="1">+IF(OFFSET('Water Data'!$G$27,0,10*ROW('Water Data'!G134))="","",OFFSET('Water Data'!$G$27,0,10*ROW('Water Data'!G134)))</f>
        <v/>
      </c>
      <c r="CC140" s="367" t="str">
        <f ca="1">+IF(OFFSET('Water Data'!$G$28,0,10*ROW('Water Data'!G134))="","",OFFSET('Water Data'!$G$28,0,10*ROW('Water Data'!G134)))</f>
        <v/>
      </c>
      <c r="CD140" s="367" t="str">
        <f ca="1">+IF(OFFSET('Water Data'!$G$29,0,10*ROW('Water Data'!G134))="","",OFFSET('Water Data'!$G$29,0,10*ROW('Water Data'!G134)))</f>
        <v/>
      </c>
      <c r="CE140" s="367" t="str">
        <f ca="1">+IF(OFFSET('Water Data'!$H$27,0,10*ROW('Water Data'!H134))="","",OFFSET('Water Data'!$H$27,0,10*ROW('Water Data'!H134)))</f>
        <v/>
      </c>
      <c r="CF140" s="367" t="str">
        <f ca="1">+IF(OFFSET('Water Data'!$H$28,0,10*ROW('Water Data'!H134))="","",OFFSET('Water Data'!$H$28,0,10*ROW('Water Data'!H134)))</f>
        <v/>
      </c>
      <c r="CG140" s="367" t="str">
        <f ca="1">+IF(OFFSET('Water Data'!$H$29,0,10*ROW('Water Data'!H134))="","",OFFSET('Water Data'!$H$29,0,10*ROW('Water Data'!H134)))</f>
        <v/>
      </c>
      <c r="CH140" s="367" t="str">
        <f ca="1">+IF(OFFSET('Water Data'!$I$27,0,10*ROW('Water Data'!I134))="","",OFFSET('Water Data'!$I$27,0,10*ROW('Water Data'!I134)))</f>
        <v/>
      </c>
      <c r="CI140" s="367" t="str">
        <f ca="1">+IF(OFFSET('Water Data'!$I$28,0,10*ROW('Water Data'!I134))="","",OFFSET('Water Data'!$I$28,0,10*ROW('Water Data'!I134)))</f>
        <v/>
      </c>
      <c r="CJ140" s="367" t="str">
        <f ca="1">+IF(OFFSET('Water Data'!$I$29,0,10*ROW('Water Data'!I134))="","",OFFSET('Water Data'!$I$29,0,10*ROW('Water Data'!I134)))</f>
        <v/>
      </c>
      <c r="CK140" s="367" t="str">
        <f ca="1">+IF(OFFSET('Sanitation Data'!$D$28,0,10*ROW('Sanitation Data'!D134))="","",OFFSET('Sanitation Data'!$D$28,0,10*ROW('Sanitation Data'!D134)))</f>
        <v/>
      </c>
      <c r="CL140" s="367" t="str">
        <f ca="1">+IF(OFFSET('Sanitation Data'!$D$29,0,10*ROW('Sanitation Data'!D134))="","",OFFSET('Sanitation Data'!$D$29,0,10*ROW('Sanitation Data'!D134)))</f>
        <v/>
      </c>
      <c r="CM140" s="367" t="str">
        <f ca="1">+IF(OFFSET('Sanitation Data'!$D$30,0,10*ROW('Sanitation Data'!D134))="","",OFFSET('Sanitation Data'!$D$30,0,10*ROW('Sanitation Data'!D134)))</f>
        <v/>
      </c>
      <c r="CN140" s="367" t="str">
        <f ca="1">+IF(OFFSET('Sanitation Data'!$D$31,0,10*ROW('Sanitation Data'!D134))="","",OFFSET('Sanitation Data'!$D$31,0,10*ROW('Sanitation Data'!D134)))</f>
        <v/>
      </c>
      <c r="CO140" s="367" t="str">
        <f ca="1">+IF(OFFSET('Sanitation Data'!$D$32,0,10*ROW('Sanitation Data'!D134))="","",OFFSET('Sanitation Data'!$D$32,0,10*ROW('Sanitation Data'!D134)))</f>
        <v/>
      </c>
      <c r="CP140" s="367" t="str">
        <f ca="1">+IF(OFFSET('Sanitation Data'!$E$28,0,10*ROW('Sanitation Data'!E134))="","",OFFSET('Sanitation Data'!$E$28,0,10*ROW('Sanitation Data'!E134)))</f>
        <v/>
      </c>
      <c r="CQ140" s="367" t="str">
        <f ca="1">+IF(OFFSET('Sanitation Data'!$E$29,0,10*ROW('Sanitation Data'!E134))="","",OFFSET('Sanitation Data'!$E$29,0,10*ROW('Sanitation Data'!E134)))</f>
        <v/>
      </c>
      <c r="CR140" s="367" t="str">
        <f ca="1">+IF(OFFSET('Sanitation Data'!$E$30,0,10*ROW('Sanitation Data'!E134))="","",OFFSET('Sanitation Data'!$E$30,0,10*ROW('Sanitation Data'!E134)))</f>
        <v/>
      </c>
      <c r="CS140" s="367" t="str">
        <f ca="1">+IF(OFFSET('Sanitation Data'!$E$31,0,10*ROW('Sanitation Data'!E134))="","",OFFSET('Sanitation Data'!$E$31,0,10*ROW('Sanitation Data'!E134)))</f>
        <v/>
      </c>
      <c r="CT140" s="367" t="str">
        <f ca="1">+IF(OFFSET('Sanitation Data'!$E$32,0,10*ROW('Sanitation Data'!E134))="","",OFFSET('Sanitation Data'!$E$32,0,10*ROW('Sanitation Data'!E134)))</f>
        <v/>
      </c>
      <c r="CU140" s="367" t="str">
        <f ca="1">+IF(OFFSET('Sanitation Data'!$F$28,0,10*ROW('Sanitation Data'!F134))="","",OFFSET('Sanitation Data'!$F$28,0,10*ROW('Sanitation Data'!F134)))</f>
        <v/>
      </c>
      <c r="CV140" s="367" t="str">
        <f ca="1">+IF(OFFSET('Sanitation Data'!$F$29,0,10*ROW('Sanitation Data'!F134))="","",OFFSET('Sanitation Data'!$F$29,0,10*ROW('Sanitation Data'!F134)))</f>
        <v/>
      </c>
      <c r="CW140" s="367" t="str">
        <f ca="1">+IF(OFFSET('Sanitation Data'!$F$30,0,10*ROW('Sanitation Data'!F134))="","",OFFSET('Sanitation Data'!$F$30,0,10*ROW('Sanitation Data'!F134)))</f>
        <v/>
      </c>
      <c r="CX140" s="367" t="str">
        <f ca="1">+IF(OFFSET('Sanitation Data'!$F$31,0,10*ROW('Sanitation Data'!F134))="","",OFFSET('Sanitation Data'!$F$31,0,10*ROW('Sanitation Data'!F134)))</f>
        <v/>
      </c>
      <c r="CY140" s="367" t="str">
        <f ca="1">+IF(OFFSET('Sanitation Data'!$F$32,0,10*ROW('Sanitation Data'!F134))="","",OFFSET('Sanitation Data'!$F$32,0,10*ROW('Sanitation Data'!F134)))</f>
        <v/>
      </c>
      <c r="CZ140" s="367" t="str">
        <f ca="1">+IF(OFFSET('Sanitation Data'!$G$28,0,10*ROW('Sanitation Data'!G134))="","",OFFSET('Sanitation Data'!$G$28,0,10*ROW('Sanitation Data'!G134)))</f>
        <v/>
      </c>
      <c r="DA140" s="367" t="str">
        <f ca="1">+IF(OFFSET('Sanitation Data'!$G$29,0,10*ROW('Sanitation Data'!G134))="","",OFFSET('Sanitation Data'!$G$29,0,10*ROW('Sanitation Data'!G134)))</f>
        <v/>
      </c>
      <c r="DB140" s="367" t="str">
        <f ca="1">+IF(OFFSET('Sanitation Data'!$G$30,0,10*ROW('Sanitation Data'!G134))="","",OFFSET('Sanitation Data'!$G$30,0,10*ROW('Sanitation Data'!G134)))</f>
        <v/>
      </c>
      <c r="DC140" s="367" t="str">
        <f ca="1">+IF(OFFSET('Sanitation Data'!$G$31,0,10*ROW('Sanitation Data'!G134))="","",OFFSET('Sanitation Data'!$G$31,0,10*ROW('Sanitation Data'!G134)))</f>
        <v/>
      </c>
      <c r="DD140" s="367" t="str">
        <f ca="1">+IF(OFFSET('Sanitation Data'!$G$32,0,10*ROW('Sanitation Data'!G134))="","",OFFSET('Sanitation Data'!$G$32,0,10*ROW('Sanitation Data'!G134)))</f>
        <v/>
      </c>
      <c r="DE140" s="367" t="str">
        <f ca="1">+IF(OFFSET('Sanitation Data'!$H$28,0,10*ROW('Sanitation Data'!H134))="","",OFFSET('Sanitation Data'!$H$28,0,10*ROW('Sanitation Data'!H134)))</f>
        <v/>
      </c>
      <c r="DF140" s="367" t="str">
        <f ca="1">+IF(OFFSET('Sanitation Data'!$H$29,0,10*ROW('Sanitation Data'!H134))="","",OFFSET('Sanitation Data'!$H$29,0,10*ROW('Sanitation Data'!H134)))</f>
        <v/>
      </c>
      <c r="DG140" s="367" t="str">
        <f ca="1">+IF(OFFSET('Sanitation Data'!$H$30,0,10*ROW('Sanitation Data'!H134))="","",OFFSET('Sanitation Data'!$H$30,0,10*ROW('Sanitation Data'!H134)))</f>
        <v/>
      </c>
      <c r="DH140" s="367" t="str">
        <f ca="1">+IF(OFFSET('Sanitation Data'!$H$31,0,10*ROW('Sanitation Data'!H134))="","",OFFSET('Sanitation Data'!$H$31,0,10*ROW('Sanitation Data'!H134)))</f>
        <v/>
      </c>
      <c r="DI140" s="367" t="str">
        <f ca="1">+IF(OFFSET('Sanitation Data'!$H$32,0,10*ROW('Sanitation Data'!H134))="","",OFFSET('Sanitation Data'!$H$32,0,10*ROW('Sanitation Data'!H134)))</f>
        <v/>
      </c>
      <c r="DJ140" s="367" t="str">
        <f ca="1">+IF(OFFSET('Sanitation Data'!$I$28,0,10*ROW('Sanitation Data'!I134))="","",OFFSET('Sanitation Data'!$I$28,0,10*ROW('Sanitation Data'!I134)))</f>
        <v/>
      </c>
      <c r="DK140" s="367" t="str">
        <f ca="1">+IF(OFFSET('Sanitation Data'!$I$29,0,10*ROW('Sanitation Data'!I134))="","",OFFSET('Sanitation Data'!$I$29,0,10*ROW('Sanitation Data'!I134)))</f>
        <v/>
      </c>
      <c r="DL140" s="367" t="str">
        <f ca="1">+IF(OFFSET('Sanitation Data'!$I$30,0,10*ROW('Sanitation Data'!I134))="","",OFFSET('Sanitation Data'!$I$30,0,10*ROW('Sanitation Data'!I134)))</f>
        <v/>
      </c>
      <c r="DM140" s="367" t="str">
        <f ca="1">+IF(OFFSET('Sanitation Data'!$I$31,0,10*ROW('Sanitation Data'!I134))="","",OFFSET('Sanitation Data'!$I$31,0,10*ROW('Sanitation Data'!I134)))</f>
        <v/>
      </c>
      <c r="DN140" s="367" t="str">
        <f ca="1">+IF(OFFSET('Sanitation Data'!$I$32,0,10*ROW('Sanitation Data'!I134))="","",OFFSET('Sanitation Data'!$I$32,0,10*ROW('Sanitation Data'!I134)))</f>
        <v/>
      </c>
      <c r="DO140" s="367" t="str">
        <f ca="1">+IF(OFFSET('Hygiene Data'!$D$11,0,10*ROW('Hygiene Data'!D134))="","",OFFSET('Hygiene Data'!$D$11,0,10*ROW('Hygiene Data'!D134)))</f>
        <v/>
      </c>
      <c r="DP140" s="367" t="str">
        <f ca="1">+IF(OFFSET('Hygiene Data'!$D$12,0,10*ROW('Hygiene Data'!D134))="","",OFFSET('Hygiene Data'!$D$12,0,10*ROW('Hygiene Data'!D134)))</f>
        <v/>
      </c>
      <c r="DQ140" s="367" t="str">
        <f ca="1">+IF(OFFSET('Hygiene Data'!$D$13,0,10*ROW('Hygiene Data'!D134))="","",OFFSET('Hygiene Data'!$D$13,0,10*ROW('Hygiene Data'!D134)))</f>
        <v/>
      </c>
      <c r="DR140" s="367" t="str">
        <f ca="1">+IF(OFFSET('Hygiene Data'!$E$11,0,10*ROW('Hygiene Data'!E134))="","",OFFSET('Hygiene Data'!$E$11,0,10*ROW('Hygiene Data'!E134)))</f>
        <v/>
      </c>
      <c r="DS140" s="367" t="str">
        <f ca="1">+IF(OFFSET('Hygiene Data'!$E$12,0,10*ROW('Hygiene Data'!E134))="","",OFFSET('Hygiene Data'!$E$12,0,10*ROW('Hygiene Data'!E134)))</f>
        <v/>
      </c>
      <c r="DT140" s="367" t="str">
        <f ca="1">+IF(OFFSET('Hygiene Data'!$E$13,0,10*ROW('Hygiene Data'!E134))="","",OFFSET('Hygiene Data'!$E$13,0,10*ROW('Hygiene Data'!E134)))</f>
        <v/>
      </c>
      <c r="DU140" s="367" t="str">
        <f ca="1">+IF(OFFSET('Hygiene Data'!$F$11,0,10*ROW('Hygiene Data'!F134))="","",OFFSET('Hygiene Data'!$F$11,0,10*ROW('Hygiene Data'!F134)))</f>
        <v/>
      </c>
      <c r="DV140" s="367" t="str">
        <f ca="1">+IF(OFFSET('Hygiene Data'!$F$12,0,10*ROW('Hygiene Data'!F134))="","",OFFSET('Hygiene Data'!$F$12,0,10*ROW('Hygiene Data'!F134)))</f>
        <v/>
      </c>
      <c r="DW140" s="367" t="str">
        <f ca="1">+IF(OFFSET('Hygiene Data'!$F$13,0,10*ROW('Hygiene Data'!F134))="","",OFFSET('Hygiene Data'!$F$13,0,10*ROW('Hygiene Data'!F134)))</f>
        <v/>
      </c>
      <c r="DX140" s="367" t="str">
        <f ca="1">+IF(OFFSET('Hygiene Data'!$G$11,0,10*ROW('Hygiene Data'!G134))="","",OFFSET('Hygiene Data'!$G$11,0,10*ROW('Hygiene Data'!G134)))</f>
        <v/>
      </c>
      <c r="DY140" s="367" t="str">
        <f ca="1">+IF(OFFSET('Hygiene Data'!$G$12,0,10*ROW('Hygiene Data'!G134))="","",OFFSET('Hygiene Data'!$G$12,0,10*ROW('Hygiene Data'!G134)))</f>
        <v/>
      </c>
      <c r="DZ140" s="367" t="str">
        <f ca="1">+IF(OFFSET('Hygiene Data'!$G$13,0,10*ROW('Hygiene Data'!G134))="","",OFFSET('Hygiene Data'!$G$13,0,10*ROW('Hygiene Data'!G134)))</f>
        <v/>
      </c>
      <c r="EA140" s="367" t="str">
        <f ca="1">+IF(OFFSET('Hygiene Data'!$H$11,0,10*ROW('Hygiene Data'!H134))="","",OFFSET('Hygiene Data'!$H$11,0,10*ROW('Hygiene Data'!H134)))</f>
        <v/>
      </c>
      <c r="EB140" s="367" t="str">
        <f ca="1">+IF(OFFSET('Hygiene Data'!$H$12,0,10*ROW('Hygiene Data'!H134))="","",OFFSET('Hygiene Data'!$H$12,0,10*ROW('Hygiene Data'!H134)))</f>
        <v/>
      </c>
      <c r="EC140" s="367" t="str">
        <f ca="1">+IF(OFFSET('Hygiene Data'!$H$13,0,10*ROW('Hygiene Data'!H134))="","",OFFSET('Hygiene Data'!$H$13,0,10*ROW('Hygiene Data'!H134)))</f>
        <v/>
      </c>
      <c r="ED140" s="367" t="str">
        <f ca="1">+IF(OFFSET('Hygiene Data'!$I$11,0,10*ROW('Hygiene Data'!I134))="","",OFFSET('Hygiene Data'!$I$11,0,10*ROW('Hygiene Data'!I134)))</f>
        <v/>
      </c>
      <c r="EE140" s="367" t="str">
        <f ca="1">+IF(OFFSET('Hygiene Data'!$I$12,0,10*ROW('Hygiene Data'!I134))="","",OFFSET('Hygiene Data'!$I$12,0,10*ROW('Hygiene Data'!I134)))</f>
        <v/>
      </c>
      <c r="EF140" s="367" t="str">
        <f ca="1">+IF(OFFSET('Hygiene Data'!$I$13,0,10*ROW('Hygiene Data'!I134))="","",OFFSET('Hygiene Data'!$I$13,0,10*ROW('Hygiene Data'!I134)))</f>
        <v/>
      </c>
    </row>
    <row r="141" spans="1:136" x14ac:dyDescent="0.25">
      <c r="A141" s="476" t="str">
        <f ca="1">+IF(OFFSET('Water Data'!$B$2,0,10*ROW('Water Data'!E135))="","",OFFSET('Water Data'!$B$2,0,10*ROW('Water Data'!E135)))</f>
        <v/>
      </c>
      <c r="B141" s="476"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3" t="str">
        <f t="shared" ca="1" si="2"/>
        <v/>
      </c>
      <c r="D141" s="504"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4"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4"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4"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4"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4"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4"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4"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4"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4"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4"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4"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4"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4"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4"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4"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4"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4"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5"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5"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5"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5"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5"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5"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5"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5"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5"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5"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5"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5"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5"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5"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5"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5"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5"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5"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5"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5"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5"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5"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5"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5"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5"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5"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5"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5"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5"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5"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6"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2"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6"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6"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6"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6"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6"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6"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6"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6"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6"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6"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6"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6"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6"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6"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6"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6"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7" t="str">
        <f ca="1">+IF(OFFSET('Water Data'!$D$27,0,10*ROW('Water Data'!D135))="","",OFFSET('Water Data'!$D$27,0,10*ROW('Water Data'!D135)))</f>
        <v/>
      </c>
      <c r="BT141" s="367" t="str">
        <f ca="1">+IF(OFFSET('Water Data'!$D$28,0,10*ROW('Water Data'!D135))="","",OFFSET('Water Data'!$D$28,0,10*ROW('Water Data'!D135)))</f>
        <v/>
      </c>
      <c r="BU141" s="367" t="str">
        <f ca="1">+IF(OFFSET('Water Data'!$D$29,0,10*ROW('Water Data'!D135))="","",OFFSET('Water Data'!$D$29,0,10*ROW('Water Data'!D135)))</f>
        <v/>
      </c>
      <c r="BV141" s="367" t="str">
        <f ca="1">+IF(OFFSET('Water Data'!$E$27,0,10*ROW('Water Data'!E135))="","",OFFSET('Water Data'!$E$27,0,10*ROW('Water Data'!E135)))</f>
        <v/>
      </c>
      <c r="BW141" s="367" t="str">
        <f ca="1">+IF(OFFSET('Water Data'!$E$28,0,10*ROW('Water Data'!E135))="","",OFFSET('Water Data'!$E$28,0,10*ROW('Water Data'!E135)))</f>
        <v/>
      </c>
      <c r="BX141" s="367" t="str">
        <f ca="1">+IF(OFFSET('Water Data'!$E$29,0,10*ROW('Water Data'!E135))="","",OFFSET('Water Data'!$E$29,0,10*ROW('Water Data'!E135)))</f>
        <v/>
      </c>
      <c r="BY141" s="367" t="str">
        <f ca="1">+IF(OFFSET('Water Data'!$F$27,0,10*ROW('Water Data'!F135))="","",OFFSET('Water Data'!$F$27,0,10*ROW('Water Data'!F135)))</f>
        <v/>
      </c>
      <c r="BZ141" s="367" t="str">
        <f ca="1">+IF(OFFSET('Water Data'!$F$28,0,10*ROW('Water Data'!F135))="","",OFFSET('Water Data'!$F$28,0,10*ROW('Water Data'!F135)))</f>
        <v/>
      </c>
      <c r="CA141" s="367" t="str">
        <f ca="1">+IF(OFFSET('Water Data'!$F$29,0,10*ROW('Water Data'!F135))="","",OFFSET('Water Data'!$F$29,0,10*ROW('Water Data'!F135)))</f>
        <v/>
      </c>
      <c r="CB141" s="367" t="str">
        <f ca="1">+IF(OFFSET('Water Data'!$G$27,0,10*ROW('Water Data'!G135))="","",OFFSET('Water Data'!$G$27,0,10*ROW('Water Data'!G135)))</f>
        <v/>
      </c>
      <c r="CC141" s="367" t="str">
        <f ca="1">+IF(OFFSET('Water Data'!$G$28,0,10*ROW('Water Data'!G135))="","",OFFSET('Water Data'!$G$28,0,10*ROW('Water Data'!G135)))</f>
        <v/>
      </c>
      <c r="CD141" s="367" t="str">
        <f ca="1">+IF(OFFSET('Water Data'!$G$29,0,10*ROW('Water Data'!G135))="","",OFFSET('Water Data'!$G$29,0,10*ROW('Water Data'!G135)))</f>
        <v/>
      </c>
      <c r="CE141" s="367" t="str">
        <f ca="1">+IF(OFFSET('Water Data'!$H$27,0,10*ROW('Water Data'!H135))="","",OFFSET('Water Data'!$H$27,0,10*ROW('Water Data'!H135)))</f>
        <v/>
      </c>
      <c r="CF141" s="367" t="str">
        <f ca="1">+IF(OFFSET('Water Data'!$H$28,0,10*ROW('Water Data'!H135))="","",OFFSET('Water Data'!$H$28,0,10*ROW('Water Data'!H135)))</f>
        <v/>
      </c>
      <c r="CG141" s="367" t="str">
        <f ca="1">+IF(OFFSET('Water Data'!$H$29,0,10*ROW('Water Data'!H135))="","",OFFSET('Water Data'!$H$29,0,10*ROW('Water Data'!H135)))</f>
        <v/>
      </c>
      <c r="CH141" s="367" t="str">
        <f ca="1">+IF(OFFSET('Water Data'!$I$27,0,10*ROW('Water Data'!I135))="","",OFFSET('Water Data'!$I$27,0,10*ROW('Water Data'!I135)))</f>
        <v/>
      </c>
      <c r="CI141" s="367" t="str">
        <f ca="1">+IF(OFFSET('Water Data'!$I$28,0,10*ROW('Water Data'!I135))="","",OFFSET('Water Data'!$I$28,0,10*ROW('Water Data'!I135)))</f>
        <v/>
      </c>
      <c r="CJ141" s="367" t="str">
        <f ca="1">+IF(OFFSET('Water Data'!$I$29,0,10*ROW('Water Data'!I135))="","",OFFSET('Water Data'!$I$29,0,10*ROW('Water Data'!I135)))</f>
        <v/>
      </c>
      <c r="CK141" s="367" t="str">
        <f ca="1">+IF(OFFSET('Sanitation Data'!$D$28,0,10*ROW('Sanitation Data'!D135))="","",OFFSET('Sanitation Data'!$D$28,0,10*ROW('Sanitation Data'!D135)))</f>
        <v/>
      </c>
      <c r="CL141" s="367" t="str">
        <f ca="1">+IF(OFFSET('Sanitation Data'!$D$29,0,10*ROW('Sanitation Data'!D135))="","",OFFSET('Sanitation Data'!$D$29,0,10*ROW('Sanitation Data'!D135)))</f>
        <v/>
      </c>
      <c r="CM141" s="367" t="str">
        <f ca="1">+IF(OFFSET('Sanitation Data'!$D$30,0,10*ROW('Sanitation Data'!D135))="","",OFFSET('Sanitation Data'!$D$30,0,10*ROW('Sanitation Data'!D135)))</f>
        <v/>
      </c>
      <c r="CN141" s="367" t="str">
        <f ca="1">+IF(OFFSET('Sanitation Data'!$D$31,0,10*ROW('Sanitation Data'!D135))="","",OFFSET('Sanitation Data'!$D$31,0,10*ROW('Sanitation Data'!D135)))</f>
        <v/>
      </c>
      <c r="CO141" s="367" t="str">
        <f ca="1">+IF(OFFSET('Sanitation Data'!$D$32,0,10*ROW('Sanitation Data'!D135))="","",OFFSET('Sanitation Data'!$D$32,0,10*ROW('Sanitation Data'!D135)))</f>
        <v/>
      </c>
      <c r="CP141" s="367" t="str">
        <f ca="1">+IF(OFFSET('Sanitation Data'!$E$28,0,10*ROW('Sanitation Data'!E135))="","",OFFSET('Sanitation Data'!$E$28,0,10*ROW('Sanitation Data'!E135)))</f>
        <v/>
      </c>
      <c r="CQ141" s="367" t="str">
        <f ca="1">+IF(OFFSET('Sanitation Data'!$E$29,0,10*ROW('Sanitation Data'!E135))="","",OFFSET('Sanitation Data'!$E$29,0,10*ROW('Sanitation Data'!E135)))</f>
        <v/>
      </c>
      <c r="CR141" s="367" t="str">
        <f ca="1">+IF(OFFSET('Sanitation Data'!$E$30,0,10*ROW('Sanitation Data'!E135))="","",OFFSET('Sanitation Data'!$E$30,0,10*ROW('Sanitation Data'!E135)))</f>
        <v/>
      </c>
      <c r="CS141" s="367" t="str">
        <f ca="1">+IF(OFFSET('Sanitation Data'!$E$31,0,10*ROW('Sanitation Data'!E135))="","",OFFSET('Sanitation Data'!$E$31,0,10*ROW('Sanitation Data'!E135)))</f>
        <v/>
      </c>
      <c r="CT141" s="367" t="str">
        <f ca="1">+IF(OFFSET('Sanitation Data'!$E$32,0,10*ROW('Sanitation Data'!E135))="","",OFFSET('Sanitation Data'!$E$32,0,10*ROW('Sanitation Data'!E135)))</f>
        <v/>
      </c>
      <c r="CU141" s="367" t="str">
        <f ca="1">+IF(OFFSET('Sanitation Data'!$F$28,0,10*ROW('Sanitation Data'!F135))="","",OFFSET('Sanitation Data'!$F$28,0,10*ROW('Sanitation Data'!F135)))</f>
        <v/>
      </c>
      <c r="CV141" s="367" t="str">
        <f ca="1">+IF(OFFSET('Sanitation Data'!$F$29,0,10*ROW('Sanitation Data'!F135))="","",OFFSET('Sanitation Data'!$F$29,0,10*ROW('Sanitation Data'!F135)))</f>
        <v/>
      </c>
      <c r="CW141" s="367" t="str">
        <f ca="1">+IF(OFFSET('Sanitation Data'!$F$30,0,10*ROW('Sanitation Data'!F135))="","",OFFSET('Sanitation Data'!$F$30,0,10*ROW('Sanitation Data'!F135)))</f>
        <v/>
      </c>
      <c r="CX141" s="367" t="str">
        <f ca="1">+IF(OFFSET('Sanitation Data'!$F$31,0,10*ROW('Sanitation Data'!F135))="","",OFFSET('Sanitation Data'!$F$31,0,10*ROW('Sanitation Data'!F135)))</f>
        <v/>
      </c>
      <c r="CY141" s="367" t="str">
        <f ca="1">+IF(OFFSET('Sanitation Data'!$F$32,0,10*ROW('Sanitation Data'!F135))="","",OFFSET('Sanitation Data'!$F$32,0,10*ROW('Sanitation Data'!F135)))</f>
        <v/>
      </c>
      <c r="CZ141" s="367" t="str">
        <f ca="1">+IF(OFFSET('Sanitation Data'!$G$28,0,10*ROW('Sanitation Data'!G135))="","",OFFSET('Sanitation Data'!$G$28,0,10*ROW('Sanitation Data'!G135)))</f>
        <v/>
      </c>
      <c r="DA141" s="367" t="str">
        <f ca="1">+IF(OFFSET('Sanitation Data'!$G$29,0,10*ROW('Sanitation Data'!G135))="","",OFFSET('Sanitation Data'!$G$29,0,10*ROW('Sanitation Data'!G135)))</f>
        <v/>
      </c>
      <c r="DB141" s="367" t="str">
        <f ca="1">+IF(OFFSET('Sanitation Data'!$G$30,0,10*ROW('Sanitation Data'!G135))="","",OFFSET('Sanitation Data'!$G$30,0,10*ROW('Sanitation Data'!G135)))</f>
        <v/>
      </c>
      <c r="DC141" s="367" t="str">
        <f ca="1">+IF(OFFSET('Sanitation Data'!$G$31,0,10*ROW('Sanitation Data'!G135))="","",OFFSET('Sanitation Data'!$G$31,0,10*ROW('Sanitation Data'!G135)))</f>
        <v/>
      </c>
      <c r="DD141" s="367" t="str">
        <f ca="1">+IF(OFFSET('Sanitation Data'!$G$32,0,10*ROW('Sanitation Data'!G135))="","",OFFSET('Sanitation Data'!$G$32,0,10*ROW('Sanitation Data'!G135)))</f>
        <v/>
      </c>
      <c r="DE141" s="367" t="str">
        <f ca="1">+IF(OFFSET('Sanitation Data'!$H$28,0,10*ROW('Sanitation Data'!H135))="","",OFFSET('Sanitation Data'!$H$28,0,10*ROW('Sanitation Data'!H135)))</f>
        <v/>
      </c>
      <c r="DF141" s="367" t="str">
        <f ca="1">+IF(OFFSET('Sanitation Data'!$H$29,0,10*ROW('Sanitation Data'!H135))="","",OFFSET('Sanitation Data'!$H$29,0,10*ROW('Sanitation Data'!H135)))</f>
        <v/>
      </c>
      <c r="DG141" s="367" t="str">
        <f ca="1">+IF(OFFSET('Sanitation Data'!$H$30,0,10*ROW('Sanitation Data'!H135))="","",OFFSET('Sanitation Data'!$H$30,0,10*ROW('Sanitation Data'!H135)))</f>
        <v/>
      </c>
      <c r="DH141" s="367" t="str">
        <f ca="1">+IF(OFFSET('Sanitation Data'!$H$31,0,10*ROW('Sanitation Data'!H135))="","",OFFSET('Sanitation Data'!$H$31,0,10*ROW('Sanitation Data'!H135)))</f>
        <v/>
      </c>
      <c r="DI141" s="367" t="str">
        <f ca="1">+IF(OFFSET('Sanitation Data'!$H$32,0,10*ROW('Sanitation Data'!H135))="","",OFFSET('Sanitation Data'!$H$32,0,10*ROW('Sanitation Data'!H135)))</f>
        <v/>
      </c>
      <c r="DJ141" s="367" t="str">
        <f ca="1">+IF(OFFSET('Sanitation Data'!$I$28,0,10*ROW('Sanitation Data'!I135))="","",OFFSET('Sanitation Data'!$I$28,0,10*ROW('Sanitation Data'!I135)))</f>
        <v/>
      </c>
      <c r="DK141" s="367" t="str">
        <f ca="1">+IF(OFFSET('Sanitation Data'!$I$29,0,10*ROW('Sanitation Data'!I135))="","",OFFSET('Sanitation Data'!$I$29,0,10*ROW('Sanitation Data'!I135)))</f>
        <v/>
      </c>
      <c r="DL141" s="367" t="str">
        <f ca="1">+IF(OFFSET('Sanitation Data'!$I$30,0,10*ROW('Sanitation Data'!I135))="","",OFFSET('Sanitation Data'!$I$30,0,10*ROW('Sanitation Data'!I135)))</f>
        <v/>
      </c>
      <c r="DM141" s="367" t="str">
        <f ca="1">+IF(OFFSET('Sanitation Data'!$I$31,0,10*ROW('Sanitation Data'!I135))="","",OFFSET('Sanitation Data'!$I$31,0,10*ROW('Sanitation Data'!I135)))</f>
        <v/>
      </c>
      <c r="DN141" s="367" t="str">
        <f ca="1">+IF(OFFSET('Sanitation Data'!$I$32,0,10*ROW('Sanitation Data'!I135))="","",OFFSET('Sanitation Data'!$I$32,0,10*ROW('Sanitation Data'!I135)))</f>
        <v/>
      </c>
      <c r="DO141" s="367" t="str">
        <f ca="1">+IF(OFFSET('Hygiene Data'!$D$11,0,10*ROW('Hygiene Data'!D135))="","",OFFSET('Hygiene Data'!$D$11,0,10*ROW('Hygiene Data'!D135)))</f>
        <v/>
      </c>
      <c r="DP141" s="367" t="str">
        <f ca="1">+IF(OFFSET('Hygiene Data'!$D$12,0,10*ROW('Hygiene Data'!D135))="","",OFFSET('Hygiene Data'!$D$12,0,10*ROW('Hygiene Data'!D135)))</f>
        <v/>
      </c>
      <c r="DQ141" s="367" t="str">
        <f ca="1">+IF(OFFSET('Hygiene Data'!$D$13,0,10*ROW('Hygiene Data'!D135))="","",OFFSET('Hygiene Data'!$D$13,0,10*ROW('Hygiene Data'!D135)))</f>
        <v/>
      </c>
      <c r="DR141" s="367" t="str">
        <f ca="1">+IF(OFFSET('Hygiene Data'!$E$11,0,10*ROW('Hygiene Data'!E135))="","",OFFSET('Hygiene Data'!$E$11,0,10*ROW('Hygiene Data'!E135)))</f>
        <v/>
      </c>
      <c r="DS141" s="367" t="str">
        <f ca="1">+IF(OFFSET('Hygiene Data'!$E$12,0,10*ROW('Hygiene Data'!E135))="","",OFFSET('Hygiene Data'!$E$12,0,10*ROW('Hygiene Data'!E135)))</f>
        <v/>
      </c>
      <c r="DT141" s="367" t="str">
        <f ca="1">+IF(OFFSET('Hygiene Data'!$E$13,0,10*ROW('Hygiene Data'!E135))="","",OFFSET('Hygiene Data'!$E$13,0,10*ROW('Hygiene Data'!E135)))</f>
        <v/>
      </c>
      <c r="DU141" s="367" t="str">
        <f ca="1">+IF(OFFSET('Hygiene Data'!$F$11,0,10*ROW('Hygiene Data'!F135))="","",OFFSET('Hygiene Data'!$F$11,0,10*ROW('Hygiene Data'!F135)))</f>
        <v/>
      </c>
      <c r="DV141" s="367" t="str">
        <f ca="1">+IF(OFFSET('Hygiene Data'!$F$12,0,10*ROW('Hygiene Data'!F135))="","",OFFSET('Hygiene Data'!$F$12,0,10*ROW('Hygiene Data'!F135)))</f>
        <v/>
      </c>
      <c r="DW141" s="367" t="str">
        <f ca="1">+IF(OFFSET('Hygiene Data'!$F$13,0,10*ROW('Hygiene Data'!F135))="","",OFFSET('Hygiene Data'!$F$13,0,10*ROW('Hygiene Data'!F135)))</f>
        <v/>
      </c>
      <c r="DX141" s="367" t="str">
        <f ca="1">+IF(OFFSET('Hygiene Data'!$G$11,0,10*ROW('Hygiene Data'!G135))="","",OFFSET('Hygiene Data'!$G$11,0,10*ROW('Hygiene Data'!G135)))</f>
        <v/>
      </c>
      <c r="DY141" s="367" t="str">
        <f ca="1">+IF(OFFSET('Hygiene Data'!$G$12,0,10*ROW('Hygiene Data'!G135))="","",OFFSET('Hygiene Data'!$G$12,0,10*ROW('Hygiene Data'!G135)))</f>
        <v/>
      </c>
      <c r="DZ141" s="367" t="str">
        <f ca="1">+IF(OFFSET('Hygiene Data'!$G$13,0,10*ROW('Hygiene Data'!G135))="","",OFFSET('Hygiene Data'!$G$13,0,10*ROW('Hygiene Data'!G135)))</f>
        <v/>
      </c>
      <c r="EA141" s="367" t="str">
        <f ca="1">+IF(OFFSET('Hygiene Data'!$H$11,0,10*ROW('Hygiene Data'!H135))="","",OFFSET('Hygiene Data'!$H$11,0,10*ROW('Hygiene Data'!H135)))</f>
        <v/>
      </c>
      <c r="EB141" s="367" t="str">
        <f ca="1">+IF(OFFSET('Hygiene Data'!$H$12,0,10*ROW('Hygiene Data'!H135))="","",OFFSET('Hygiene Data'!$H$12,0,10*ROW('Hygiene Data'!H135)))</f>
        <v/>
      </c>
      <c r="EC141" s="367" t="str">
        <f ca="1">+IF(OFFSET('Hygiene Data'!$H$13,0,10*ROW('Hygiene Data'!H135))="","",OFFSET('Hygiene Data'!$H$13,0,10*ROW('Hygiene Data'!H135)))</f>
        <v/>
      </c>
      <c r="ED141" s="367" t="str">
        <f ca="1">+IF(OFFSET('Hygiene Data'!$I$11,0,10*ROW('Hygiene Data'!I135))="","",OFFSET('Hygiene Data'!$I$11,0,10*ROW('Hygiene Data'!I135)))</f>
        <v/>
      </c>
      <c r="EE141" s="367" t="str">
        <f ca="1">+IF(OFFSET('Hygiene Data'!$I$12,0,10*ROW('Hygiene Data'!I135))="","",OFFSET('Hygiene Data'!$I$12,0,10*ROW('Hygiene Data'!I135)))</f>
        <v/>
      </c>
      <c r="EF141" s="367" t="str">
        <f ca="1">+IF(OFFSET('Hygiene Data'!$I$13,0,10*ROW('Hygiene Data'!I135))="","",OFFSET('Hygiene Data'!$I$13,0,10*ROW('Hygiene Data'!I135)))</f>
        <v/>
      </c>
    </row>
    <row r="142" spans="1:136" x14ac:dyDescent="0.25">
      <c r="A142" s="476" t="str">
        <f ca="1">+IF(OFFSET('Water Data'!$B$2,0,10*ROW('Water Data'!E136))="","",OFFSET('Water Data'!$B$2,0,10*ROW('Water Data'!E136)))</f>
        <v/>
      </c>
      <c r="B142" s="476"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3" t="str">
        <f t="shared" ca="1" si="2"/>
        <v/>
      </c>
      <c r="D142" s="504"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4"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4"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4"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4"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4"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4"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4"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4"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4"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4"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4"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4"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4"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4"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4"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4"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4"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5"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5"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5"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5"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5"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5"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5"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5"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5"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5"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5"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5"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5"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5"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5"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5"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5"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5"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5"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5"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5"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5"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5"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5"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5"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5"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5"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5"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5"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5"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6"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2"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6"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6"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6"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6"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6"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6"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6"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6"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6"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6"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6"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6"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6"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6"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6"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6"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7" t="str">
        <f ca="1">+IF(OFFSET('Water Data'!$D$27,0,10*ROW('Water Data'!D136))="","",OFFSET('Water Data'!$D$27,0,10*ROW('Water Data'!D136)))</f>
        <v/>
      </c>
      <c r="BT142" s="367" t="str">
        <f ca="1">+IF(OFFSET('Water Data'!$D$28,0,10*ROW('Water Data'!D136))="","",OFFSET('Water Data'!$D$28,0,10*ROW('Water Data'!D136)))</f>
        <v/>
      </c>
      <c r="BU142" s="367" t="str">
        <f ca="1">+IF(OFFSET('Water Data'!$D$29,0,10*ROW('Water Data'!D136))="","",OFFSET('Water Data'!$D$29,0,10*ROW('Water Data'!D136)))</f>
        <v/>
      </c>
      <c r="BV142" s="367" t="str">
        <f ca="1">+IF(OFFSET('Water Data'!$E$27,0,10*ROW('Water Data'!E136))="","",OFFSET('Water Data'!$E$27,0,10*ROW('Water Data'!E136)))</f>
        <v/>
      </c>
      <c r="BW142" s="367" t="str">
        <f ca="1">+IF(OFFSET('Water Data'!$E$28,0,10*ROW('Water Data'!E136))="","",OFFSET('Water Data'!$E$28,0,10*ROW('Water Data'!E136)))</f>
        <v/>
      </c>
      <c r="BX142" s="367" t="str">
        <f ca="1">+IF(OFFSET('Water Data'!$E$29,0,10*ROW('Water Data'!E136))="","",OFFSET('Water Data'!$E$29,0,10*ROW('Water Data'!E136)))</f>
        <v/>
      </c>
      <c r="BY142" s="367" t="str">
        <f ca="1">+IF(OFFSET('Water Data'!$F$27,0,10*ROW('Water Data'!F136))="","",OFFSET('Water Data'!$F$27,0,10*ROW('Water Data'!F136)))</f>
        <v/>
      </c>
      <c r="BZ142" s="367" t="str">
        <f ca="1">+IF(OFFSET('Water Data'!$F$28,0,10*ROW('Water Data'!F136))="","",OFFSET('Water Data'!$F$28,0,10*ROW('Water Data'!F136)))</f>
        <v/>
      </c>
      <c r="CA142" s="367" t="str">
        <f ca="1">+IF(OFFSET('Water Data'!$F$29,0,10*ROW('Water Data'!F136))="","",OFFSET('Water Data'!$F$29,0,10*ROW('Water Data'!F136)))</f>
        <v/>
      </c>
      <c r="CB142" s="367" t="str">
        <f ca="1">+IF(OFFSET('Water Data'!$G$27,0,10*ROW('Water Data'!G136))="","",OFFSET('Water Data'!$G$27,0,10*ROW('Water Data'!G136)))</f>
        <v/>
      </c>
      <c r="CC142" s="367" t="str">
        <f ca="1">+IF(OFFSET('Water Data'!$G$28,0,10*ROW('Water Data'!G136))="","",OFFSET('Water Data'!$G$28,0,10*ROW('Water Data'!G136)))</f>
        <v/>
      </c>
      <c r="CD142" s="367" t="str">
        <f ca="1">+IF(OFFSET('Water Data'!$G$29,0,10*ROW('Water Data'!G136))="","",OFFSET('Water Data'!$G$29,0,10*ROW('Water Data'!G136)))</f>
        <v/>
      </c>
      <c r="CE142" s="367" t="str">
        <f ca="1">+IF(OFFSET('Water Data'!$H$27,0,10*ROW('Water Data'!H136))="","",OFFSET('Water Data'!$H$27,0,10*ROW('Water Data'!H136)))</f>
        <v/>
      </c>
      <c r="CF142" s="367" t="str">
        <f ca="1">+IF(OFFSET('Water Data'!$H$28,0,10*ROW('Water Data'!H136))="","",OFFSET('Water Data'!$H$28,0,10*ROW('Water Data'!H136)))</f>
        <v/>
      </c>
      <c r="CG142" s="367" t="str">
        <f ca="1">+IF(OFFSET('Water Data'!$H$29,0,10*ROW('Water Data'!H136))="","",OFFSET('Water Data'!$H$29,0,10*ROW('Water Data'!H136)))</f>
        <v/>
      </c>
      <c r="CH142" s="367" t="str">
        <f ca="1">+IF(OFFSET('Water Data'!$I$27,0,10*ROW('Water Data'!I136))="","",OFFSET('Water Data'!$I$27,0,10*ROW('Water Data'!I136)))</f>
        <v/>
      </c>
      <c r="CI142" s="367" t="str">
        <f ca="1">+IF(OFFSET('Water Data'!$I$28,0,10*ROW('Water Data'!I136))="","",OFFSET('Water Data'!$I$28,0,10*ROW('Water Data'!I136)))</f>
        <v/>
      </c>
      <c r="CJ142" s="367" t="str">
        <f ca="1">+IF(OFFSET('Water Data'!$I$29,0,10*ROW('Water Data'!I136))="","",OFFSET('Water Data'!$I$29,0,10*ROW('Water Data'!I136)))</f>
        <v/>
      </c>
      <c r="CK142" s="367" t="str">
        <f ca="1">+IF(OFFSET('Sanitation Data'!$D$28,0,10*ROW('Sanitation Data'!D136))="","",OFFSET('Sanitation Data'!$D$28,0,10*ROW('Sanitation Data'!D136)))</f>
        <v/>
      </c>
      <c r="CL142" s="367" t="str">
        <f ca="1">+IF(OFFSET('Sanitation Data'!$D$29,0,10*ROW('Sanitation Data'!D136))="","",OFFSET('Sanitation Data'!$D$29,0,10*ROW('Sanitation Data'!D136)))</f>
        <v/>
      </c>
      <c r="CM142" s="367" t="str">
        <f ca="1">+IF(OFFSET('Sanitation Data'!$D$30,0,10*ROW('Sanitation Data'!D136))="","",OFFSET('Sanitation Data'!$D$30,0,10*ROW('Sanitation Data'!D136)))</f>
        <v/>
      </c>
      <c r="CN142" s="367" t="str">
        <f ca="1">+IF(OFFSET('Sanitation Data'!$D$31,0,10*ROW('Sanitation Data'!D136))="","",OFFSET('Sanitation Data'!$D$31,0,10*ROW('Sanitation Data'!D136)))</f>
        <v/>
      </c>
      <c r="CO142" s="367" t="str">
        <f ca="1">+IF(OFFSET('Sanitation Data'!$D$32,0,10*ROW('Sanitation Data'!D136))="","",OFFSET('Sanitation Data'!$D$32,0,10*ROW('Sanitation Data'!D136)))</f>
        <v/>
      </c>
      <c r="CP142" s="367" t="str">
        <f ca="1">+IF(OFFSET('Sanitation Data'!$E$28,0,10*ROW('Sanitation Data'!E136))="","",OFFSET('Sanitation Data'!$E$28,0,10*ROW('Sanitation Data'!E136)))</f>
        <v/>
      </c>
      <c r="CQ142" s="367" t="str">
        <f ca="1">+IF(OFFSET('Sanitation Data'!$E$29,0,10*ROW('Sanitation Data'!E136))="","",OFFSET('Sanitation Data'!$E$29,0,10*ROW('Sanitation Data'!E136)))</f>
        <v/>
      </c>
      <c r="CR142" s="367" t="str">
        <f ca="1">+IF(OFFSET('Sanitation Data'!$E$30,0,10*ROW('Sanitation Data'!E136))="","",OFFSET('Sanitation Data'!$E$30,0,10*ROW('Sanitation Data'!E136)))</f>
        <v/>
      </c>
      <c r="CS142" s="367" t="str">
        <f ca="1">+IF(OFFSET('Sanitation Data'!$E$31,0,10*ROW('Sanitation Data'!E136))="","",OFFSET('Sanitation Data'!$E$31,0,10*ROW('Sanitation Data'!E136)))</f>
        <v/>
      </c>
      <c r="CT142" s="367" t="str">
        <f ca="1">+IF(OFFSET('Sanitation Data'!$E$32,0,10*ROW('Sanitation Data'!E136))="","",OFFSET('Sanitation Data'!$E$32,0,10*ROW('Sanitation Data'!E136)))</f>
        <v/>
      </c>
      <c r="CU142" s="367" t="str">
        <f ca="1">+IF(OFFSET('Sanitation Data'!$F$28,0,10*ROW('Sanitation Data'!F136))="","",OFFSET('Sanitation Data'!$F$28,0,10*ROW('Sanitation Data'!F136)))</f>
        <v/>
      </c>
      <c r="CV142" s="367" t="str">
        <f ca="1">+IF(OFFSET('Sanitation Data'!$F$29,0,10*ROW('Sanitation Data'!F136))="","",OFFSET('Sanitation Data'!$F$29,0,10*ROW('Sanitation Data'!F136)))</f>
        <v/>
      </c>
      <c r="CW142" s="367" t="str">
        <f ca="1">+IF(OFFSET('Sanitation Data'!$F$30,0,10*ROW('Sanitation Data'!F136))="","",OFFSET('Sanitation Data'!$F$30,0,10*ROW('Sanitation Data'!F136)))</f>
        <v/>
      </c>
      <c r="CX142" s="367" t="str">
        <f ca="1">+IF(OFFSET('Sanitation Data'!$F$31,0,10*ROW('Sanitation Data'!F136))="","",OFFSET('Sanitation Data'!$F$31,0,10*ROW('Sanitation Data'!F136)))</f>
        <v/>
      </c>
      <c r="CY142" s="367" t="str">
        <f ca="1">+IF(OFFSET('Sanitation Data'!$F$32,0,10*ROW('Sanitation Data'!F136))="","",OFFSET('Sanitation Data'!$F$32,0,10*ROW('Sanitation Data'!F136)))</f>
        <v/>
      </c>
      <c r="CZ142" s="367" t="str">
        <f ca="1">+IF(OFFSET('Sanitation Data'!$G$28,0,10*ROW('Sanitation Data'!G136))="","",OFFSET('Sanitation Data'!$G$28,0,10*ROW('Sanitation Data'!G136)))</f>
        <v/>
      </c>
      <c r="DA142" s="367" t="str">
        <f ca="1">+IF(OFFSET('Sanitation Data'!$G$29,0,10*ROW('Sanitation Data'!G136))="","",OFFSET('Sanitation Data'!$G$29,0,10*ROW('Sanitation Data'!G136)))</f>
        <v/>
      </c>
      <c r="DB142" s="367" t="str">
        <f ca="1">+IF(OFFSET('Sanitation Data'!$G$30,0,10*ROW('Sanitation Data'!G136))="","",OFFSET('Sanitation Data'!$G$30,0,10*ROW('Sanitation Data'!G136)))</f>
        <v/>
      </c>
      <c r="DC142" s="367" t="str">
        <f ca="1">+IF(OFFSET('Sanitation Data'!$G$31,0,10*ROW('Sanitation Data'!G136))="","",OFFSET('Sanitation Data'!$G$31,0,10*ROW('Sanitation Data'!G136)))</f>
        <v/>
      </c>
      <c r="DD142" s="367" t="str">
        <f ca="1">+IF(OFFSET('Sanitation Data'!$G$32,0,10*ROW('Sanitation Data'!G136))="","",OFFSET('Sanitation Data'!$G$32,0,10*ROW('Sanitation Data'!G136)))</f>
        <v/>
      </c>
      <c r="DE142" s="367" t="str">
        <f ca="1">+IF(OFFSET('Sanitation Data'!$H$28,0,10*ROW('Sanitation Data'!H136))="","",OFFSET('Sanitation Data'!$H$28,0,10*ROW('Sanitation Data'!H136)))</f>
        <v/>
      </c>
      <c r="DF142" s="367" t="str">
        <f ca="1">+IF(OFFSET('Sanitation Data'!$H$29,0,10*ROW('Sanitation Data'!H136))="","",OFFSET('Sanitation Data'!$H$29,0,10*ROW('Sanitation Data'!H136)))</f>
        <v/>
      </c>
      <c r="DG142" s="367" t="str">
        <f ca="1">+IF(OFFSET('Sanitation Data'!$H$30,0,10*ROW('Sanitation Data'!H136))="","",OFFSET('Sanitation Data'!$H$30,0,10*ROW('Sanitation Data'!H136)))</f>
        <v/>
      </c>
      <c r="DH142" s="367" t="str">
        <f ca="1">+IF(OFFSET('Sanitation Data'!$H$31,0,10*ROW('Sanitation Data'!H136))="","",OFFSET('Sanitation Data'!$H$31,0,10*ROW('Sanitation Data'!H136)))</f>
        <v/>
      </c>
      <c r="DI142" s="367" t="str">
        <f ca="1">+IF(OFFSET('Sanitation Data'!$H$32,0,10*ROW('Sanitation Data'!H136))="","",OFFSET('Sanitation Data'!$H$32,0,10*ROW('Sanitation Data'!H136)))</f>
        <v/>
      </c>
      <c r="DJ142" s="367" t="str">
        <f ca="1">+IF(OFFSET('Sanitation Data'!$I$28,0,10*ROW('Sanitation Data'!I136))="","",OFFSET('Sanitation Data'!$I$28,0,10*ROW('Sanitation Data'!I136)))</f>
        <v/>
      </c>
      <c r="DK142" s="367" t="str">
        <f ca="1">+IF(OFFSET('Sanitation Data'!$I$29,0,10*ROW('Sanitation Data'!I136))="","",OFFSET('Sanitation Data'!$I$29,0,10*ROW('Sanitation Data'!I136)))</f>
        <v/>
      </c>
      <c r="DL142" s="367" t="str">
        <f ca="1">+IF(OFFSET('Sanitation Data'!$I$30,0,10*ROW('Sanitation Data'!I136))="","",OFFSET('Sanitation Data'!$I$30,0,10*ROW('Sanitation Data'!I136)))</f>
        <v/>
      </c>
      <c r="DM142" s="367" t="str">
        <f ca="1">+IF(OFFSET('Sanitation Data'!$I$31,0,10*ROW('Sanitation Data'!I136))="","",OFFSET('Sanitation Data'!$I$31,0,10*ROW('Sanitation Data'!I136)))</f>
        <v/>
      </c>
      <c r="DN142" s="367" t="str">
        <f ca="1">+IF(OFFSET('Sanitation Data'!$I$32,0,10*ROW('Sanitation Data'!I136))="","",OFFSET('Sanitation Data'!$I$32,0,10*ROW('Sanitation Data'!I136)))</f>
        <v/>
      </c>
      <c r="DO142" s="367" t="str">
        <f ca="1">+IF(OFFSET('Hygiene Data'!$D$11,0,10*ROW('Hygiene Data'!D136))="","",OFFSET('Hygiene Data'!$D$11,0,10*ROW('Hygiene Data'!D136)))</f>
        <v/>
      </c>
      <c r="DP142" s="367" t="str">
        <f ca="1">+IF(OFFSET('Hygiene Data'!$D$12,0,10*ROW('Hygiene Data'!D136))="","",OFFSET('Hygiene Data'!$D$12,0,10*ROW('Hygiene Data'!D136)))</f>
        <v/>
      </c>
      <c r="DQ142" s="367" t="str">
        <f ca="1">+IF(OFFSET('Hygiene Data'!$D$13,0,10*ROW('Hygiene Data'!D136))="","",OFFSET('Hygiene Data'!$D$13,0,10*ROW('Hygiene Data'!D136)))</f>
        <v/>
      </c>
      <c r="DR142" s="367" t="str">
        <f ca="1">+IF(OFFSET('Hygiene Data'!$E$11,0,10*ROW('Hygiene Data'!E136))="","",OFFSET('Hygiene Data'!$E$11,0,10*ROW('Hygiene Data'!E136)))</f>
        <v/>
      </c>
      <c r="DS142" s="367" t="str">
        <f ca="1">+IF(OFFSET('Hygiene Data'!$E$12,0,10*ROW('Hygiene Data'!E136))="","",OFFSET('Hygiene Data'!$E$12,0,10*ROW('Hygiene Data'!E136)))</f>
        <v/>
      </c>
      <c r="DT142" s="367" t="str">
        <f ca="1">+IF(OFFSET('Hygiene Data'!$E$13,0,10*ROW('Hygiene Data'!E136))="","",OFFSET('Hygiene Data'!$E$13,0,10*ROW('Hygiene Data'!E136)))</f>
        <v/>
      </c>
      <c r="DU142" s="367" t="str">
        <f ca="1">+IF(OFFSET('Hygiene Data'!$F$11,0,10*ROW('Hygiene Data'!F136))="","",OFFSET('Hygiene Data'!$F$11,0,10*ROW('Hygiene Data'!F136)))</f>
        <v/>
      </c>
      <c r="DV142" s="367" t="str">
        <f ca="1">+IF(OFFSET('Hygiene Data'!$F$12,0,10*ROW('Hygiene Data'!F136))="","",OFFSET('Hygiene Data'!$F$12,0,10*ROW('Hygiene Data'!F136)))</f>
        <v/>
      </c>
      <c r="DW142" s="367" t="str">
        <f ca="1">+IF(OFFSET('Hygiene Data'!$F$13,0,10*ROW('Hygiene Data'!F136))="","",OFFSET('Hygiene Data'!$F$13,0,10*ROW('Hygiene Data'!F136)))</f>
        <v/>
      </c>
      <c r="DX142" s="367" t="str">
        <f ca="1">+IF(OFFSET('Hygiene Data'!$G$11,0,10*ROW('Hygiene Data'!G136))="","",OFFSET('Hygiene Data'!$G$11,0,10*ROW('Hygiene Data'!G136)))</f>
        <v/>
      </c>
      <c r="DY142" s="367" t="str">
        <f ca="1">+IF(OFFSET('Hygiene Data'!$G$12,0,10*ROW('Hygiene Data'!G136))="","",OFFSET('Hygiene Data'!$G$12,0,10*ROW('Hygiene Data'!G136)))</f>
        <v/>
      </c>
      <c r="DZ142" s="367" t="str">
        <f ca="1">+IF(OFFSET('Hygiene Data'!$G$13,0,10*ROW('Hygiene Data'!G136))="","",OFFSET('Hygiene Data'!$G$13,0,10*ROW('Hygiene Data'!G136)))</f>
        <v/>
      </c>
      <c r="EA142" s="367" t="str">
        <f ca="1">+IF(OFFSET('Hygiene Data'!$H$11,0,10*ROW('Hygiene Data'!H136))="","",OFFSET('Hygiene Data'!$H$11,0,10*ROW('Hygiene Data'!H136)))</f>
        <v/>
      </c>
      <c r="EB142" s="367" t="str">
        <f ca="1">+IF(OFFSET('Hygiene Data'!$H$12,0,10*ROW('Hygiene Data'!H136))="","",OFFSET('Hygiene Data'!$H$12,0,10*ROW('Hygiene Data'!H136)))</f>
        <v/>
      </c>
      <c r="EC142" s="367" t="str">
        <f ca="1">+IF(OFFSET('Hygiene Data'!$H$13,0,10*ROW('Hygiene Data'!H136))="","",OFFSET('Hygiene Data'!$H$13,0,10*ROW('Hygiene Data'!H136)))</f>
        <v/>
      </c>
      <c r="ED142" s="367" t="str">
        <f ca="1">+IF(OFFSET('Hygiene Data'!$I$11,0,10*ROW('Hygiene Data'!I136))="","",OFFSET('Hygiene Data'!$I$11,0,10*ROW('Hygiene Data'!I136)))</f>
        <v/>
      </c>
      <c r="EE142" s="367" t="str">
        <f ca="1">+IF(OFFSET('Hygiene Data'!$I$12,0,10*ROW('Hygiene Data'!I136))="","",OFFSET('Hygiene Data'!$I$12,0,10*ROW('Hygiene Data'!I136)))</f>
        <v/>
      </c>
      <c r="EF142" s="367" t="str">
        <f ca="1">+IF(OFFSET('Hygiene Data'!$I$13,0,10*ROW('Hygiene Data'!I136))="","",OFFSET('Hygiene Data'!$I$13,0,10*ROW('Hygiene Data'!I136)))</f>
        <v/>
      </c>
    </row>
    <row r="143" spans="1:136" x14ac:dyDescent="0.25">
      <c r="A143" s="476" t="str">
        <f ca="1">+IF(OFFSET('Water Data'!$B$2,0,10*ROW('Water Data'!E137))="","",OFFSET('Water Data'!$B$2,0,10*ROW('Water Data'!E137)))</f>
        <v/>
      </c>
      <c r="B143" s="476"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3" t="str">
        <f t="shared" ca="1" si="2"/>
        <v/>
      </c>
      <c r="D143" s="504"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4"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4"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4"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4"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4"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4"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4"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4"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4"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4"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4"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4"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4"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4"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4"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4"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4"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5"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5"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5"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5"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5"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5"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5"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5"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5"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5"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5"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5"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5"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5"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5"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5"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5"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5"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5"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5"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5"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5"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5"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5"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5"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5"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5"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5"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5"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5"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6"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2"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6"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6"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6"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6"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6"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6"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6"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6"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6"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6"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6"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6"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6"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6"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6"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6"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7" t="str">
        <f ca="1">+IF(OFFSET('Water Data'!$D$27,0,10*ROW('Water Data'!D137))="","",OFFSET('Water Data'!$D$27,0,10*ROW('Water Data'!D137)))</f>
        <v/>
      </c>
      <c r="BT143" s="367" t="str">
        <f ca="1">+IF(OFFSET('Water Data'!$D$28,0,10*ROW('Water Data'!D137))="","",OFFSET('Water Data'!$D$28,0,10*ROW('Water Data'!D137)))</f>
        <v/>
      </c>
      <c r="BU143" s="367" t="str">
        <f ca="1">+IF(OFFSET('Water Data'!$D$29,0,10*ROW('Water Data'!D137))="","",OFFSET('Water Data'!$D$29,0,10*ROW('Water Data'!D137)))</f>
        <v/>
      </c>
      <c r="BV143" s="367" t="str">
        <f ca="1">+IF(OFFSET('Water Data'!$E$27,0,10*ROW('Water Data'!E137))="","",OFFSET('Water Data'!$E$27,0,10*ROW('Water Data'!E137)))</f>
        <v/>
      </c>
      <c r="BW143" s="367" t="str">
        <f ca="1">+IF(OFFSET('Water Data'!$E$28,0,10*ROW('Water Data'!E137))="","",OFFSET('Water Data'!$E$28,0,10*ROW('Water Data'!E137)))</f>
        <v/>
      </c>
      <c r="BX143" s="367" t="str">
        <f ca="1">+IF(OFFSET('Water Data'!$E$29,0,10*ROW('Water Data'!E137))="","",OFFSET('Water Data'!$E$29,0,10*ROW('Water Data'!E137)))</f>
        <v/>
      </c>
      <c r="BY143" s="367" t="str">
        <f ca="1">+IF(OFFSET('Water Data'!$F$27,0,10*ROW('Water Data'!F137))="","",OFFSET('Water Data'!$F$27,0,10*ROW('Water Data'!F137)))</f>
        <v/>
      </c>
      <c r="BZ143" s="367" t="str">
        <f ca="1">+IF(OFFSET('Water Data'!$F$28,0,10*ROW('Water Data'!F137))="","",OFFSET('Water Data'!$F$28,0,10*ROW('Water Data'!F137)))</f>
        <v/>
      </c>
      <c r="CA143" s="367" t="str">
        <f ca="1">+IF(OFFSET('Water Data'!$F$29,0,10*ROW('Water Data'!F137))="","",OFFSET('Water Data'!$F$29,0,10*ROW('Water Data'!F137)))</f>
        <v/>
      </c>
      <c r="CB143" s="367" t="str">
        <f ca="1">+IF(OFFSET('Water Data'!$G$27,0,10*ROW('Water Data'!G137))="","",OFFSET('Water Data'!$G$27,0,10*ROW('Water Data'!G137)))</f>
        <v/>
      </c>
      <c r="CC143" s="367" t="str">
        <f ca="1">+IF(OFFSET('Water Data'!$G$28,0,10*ROW('Water Data'!G137))="","",OFFSET('Water Data'!$G$28,0,10*ROW('Water Data'!G137)))</f>
        <v/>
      </c>
      <c r="CD143" s="367" t="str">
        <f ca="1">+IF(OFFSET('Water Data'!$G$29,0,10*ROW('Water Data'!G137))="","",OFFSET('Water Data'!$G$29,0,10*ROW('Water Data'!G137)))</f>
        <v/>
      </c>
      <c r="CE143" s="367" t="str">
        <f ca="1">+IF(OFFSET('Water Data'!$H$27,0,10*ROW('Water Data'!H137))="","",OFFSET('Water Data'!$H$27,0,10*ROW('Water Data'!H137)))</f>
        <v/>
      </c>
      <c r="CF143" s="367" t="str">
        <f ca="1">+IF(OFFSET('Water Data'!$H$28,0,10*ROW('Water Data'!H137))="","",OFFSET('Water Data'!$H$28,0,10*ROW('Water Data'!H137)))</f>
        <v/>
      </c>
      <c r="CG143" s="367" t="str">
        <f ca="1">+IF(OFFSET('Water Data'!$H$29,0,10*ROW('Water Data'!H137))="","",OFFSET('Water Data'!$H$29,0,10*ROW('Water Data'!H137)))</f>
        <v/>
      </c>
      <c r="CH143" s="367" t="str">
        <f ca="1">+IF(OFFSET('Water Data'!$I$27,0,10*ROW('Water Data'!I137))="","",OFFSET('Water Data'!$I$27,0,10*ROW('Water Data'!I137)))</f>
        <v/>
      </c>
      <c r="CI143" s="367" t="str">
        <f ca="1">+IF(OFFSET('Water Data'!$I$28,0,10*ROW('Water Data'!I137))="","",OFFSET('Water Data'!$I$28,0,10*ROW('Water Data'!I137)))</f>
        <v/>
      </c>
      <c r="CJ143" s="367" t="str">
        <f ca="1">+IF(OFFSET('Water Data'!$I$29,0,10*ROW('Water Data'!I137))="","",OFFSET('Water Data'!$I$29,0,10*ROW('Water Data'!I137)))</f>
        <v/>
      </c>
      <c r="CK143" s="367" t="str">
        <f ca="1">+IF(OFFSET('Sanitation Data'!$D$28,0,10*ROW('Sanitation Data'!D137))="","",OFFSET('Sanitation Data'!$D$28,0,10*ROW('Sanitation Data'!D137)))</f>
        <v/>
      </c>
      <c r="CL143" s="367" t="str">
        <f ca="1">+IF(OFFSET('Sanitation Data'!$D$29,0,10*ROW('Sanitation Data'!D137))="","",OFFSET('Sanitation Data'!$D$29,0,10*ROW('Sanitation Data'!D137)))</f>
        <v/>
      </c>
      <c r="CM143" s="367" t="str">
        <f ca="1">+IF(OFFSET('Sanitation Data'!$D$30,0,10*ROW('Sanitation Data'!D137))="","",OFFSET('Sanitation Data'!$D$30,0,10*ROW('Sanitation Data'!D137)))</f>
        <v/>
      </c>
      <c r="CN143" s="367" t="str">
        <f ca="1">+IF(OFFSET('Sanitation Data'!$D$31,0,10*ROW('Sanitation Data'!D137))="","",OFFSET('Sanitation Data'!$D$31,0,10*ROW('Sanitation Data'!D137)))</f>
        <v/>
      </c>
      <c r="CO143" s="367" t="str">
        <f ca="1">+IF(OFFSET('Sanitation Data'!$D$32,0,10*ROW('Sanitation Data'!D137))="","",OFFSET('Sanitation Data'!$D$32,0,10*ROW('Sanitation Data'!D137)))</f>
        <v/>
      </c>
      <c r="CP143" s="367" t="str">
        <f ca="1">+IF(OFFSET('Sanitation Data'!$E$28,0,10*ROW('Sanitation Data'!E137))="","",OFFSET('Sanitation Data'!$E$28,0,10*ROW('Sanitation Data'!E137)))</f>
        <v/>
      </c>
      <c r="CQ143" s="367" t="str">
        <f ca="1">+IF(OFFSET('Sanitation Data'!$E$29,0,10*ROW('Sanitation Data'!E137))="","",OFFSET('Sanitation Data'!$E$29,0,10*ROW('Sanitation Data'!E137)))</f>
        <v/>
      </c>
      <c r="CR143" s="367" t="str">
        <f ca="1">+IF(OFFSET('Sanitation Data'!$E$30,0,10*ROW('Sanitation Data'!E137))="","",OFFSET('Sanitation Data'!$E$30,0,10*ROW('Sanitation Data'!E137)))</f>
        <v/>
      </c>
      <c r="CS143" s="367" t="str">
        <f ca="1">+IF(OFFSET('Sanitation Data'!$E$31,0,10*ROW('Sanitation Data'!E137))="","",OFFSET('Sanitation Data'!$E$31,0,10*ROW('Sanitation Data'!E137)))</f>
        <v/>
      </c>
      <c r="CT143" s="367" t="str">
        <f ca="1">+IF(OFFSET('Sanitation Data'!$E$32,0,10*ROW('Sanitation Data'!E137))="","",OFFSET('Sanitation Data'!$E$32,0,10*ROW('Sanitation Data'!E137)))</f>
        <v/>
      </c>
      <c r="CU143" s="367" t="str">
        <f ca="1">+IF(OFFSET('Sanitation Data'!$F$28,0,10*ROW('Sanitation Data'!F137))="","",OFFSET('Sanitation Data'!$F$28,0,10*ROW('Sanitation Data'!F137)))</f>
        <v/>
      </c>
      <c r="CV143" s="367" t="str">
        <f ca="1">+IF(OFFSET('Sanitation Data'!$F$29,0,10*ROW('Sanitation Data'!F137))="","",OFFSET('Sanitation Data'!$F$29,0,10*ROW('Sanitation Data'!F137)))</f>
        <v/>
      </c>
      <c r="CW143" s="367" t="str">
        <f ca="1">+IF(OFFSET('Sanitation Data'!$F$30,0,10*ROW('Sanitation Data'!F137))="","",OFFSET('Sanitation Data'!$F$30,0,10*ROW('Sanitation Data'!F137)))</f>
        <v/>
      </c>
      <c r="CX143" s="367" t="str">
        <f ca="1">+IF(OFFSET('Sanitation Data'!$F$31,0,10*ROW('Sanitation Data'!F137))="","",OFFSET('Sanitation Data'!$F$31,0,10*ROW('Sanitation Data'!F137)))</f>
        <v/>
      </c>
      <c r="CY143" s="367" t="str">
        <f ca="1">+IF(OFFSET('Sanitation Data'!$F$32,0,10*ROW('Sanitation Data'!F137))="","",OFFSET('Sanitation Data'!$F$32,0,10*ROW('Sanitation Data'!F137)))</f>
        <v/>
      </c>
      <c r="CZ143" s="367" t="str">
        <f ca="1">+IF(OFFSET('Sanitation Data'!$G$28,0,10*ROW('Sanitation Data'!G137))="","",OFFSET('Sanitation Data'!$G$28,0,10*ROW('Sanitation Data'!G137)))</f>
        <v/>
      </c>
      <c r="DA143" s="367" t="str">
        <f ca="1">+IF(OFFSET('Sanitation Data'!$G$29,0,10*ROW('Sanitation Data'!G137))="","",OFFSET('Sanitation Data'!$G$29,0,10*ROW('Sanitation Data'!G137)))</f>
        <v/>
      </c>
      <c r="DB143" s="367" t="str">
        <f ca="1">+IF(OFFSET('Sanitation Data'!$G$30,0,10*ROW('Sanitation Data'!G137))="","",OFFSET('Sanitation Data'!$G$30,0,10*ROW('Sanitation Data'!G137)))</f>
        <v/>
      </c>
      <c r="DC143" s="367" t="str">
        <f ca="1">+IF(OFFSET('Sanitation Data'!$G$31,0,10*ROW('Sanitation Data'!G137))="","",OFFSET('Sanitation Data'!$G$31,0,10*ROW('Sanitation Data'!G137)))</f>
        <v/>
      </c>
      <c r="DD143" s="367" t="str">
        <f ca="1">+IF(OFFSET('Sanitation Data'!$G$32,0,10*ROW('Sanitation Data'!G137))="","",OFFSET('Sanitation Data'!$G$32,0,10*ROW('Sanitation Data'!G137)))</f>
        <v/>
      </c>
      <c r="DE143" s="367" t="str">
        <f ca="1">+IF(OFFSET('Sanitation Data'!$H$28,0,10*ROW('Sanitation Data'!H137))="","",OFFSET('Sanitation Data'!$H$28,0,10*ROW('Sanitation Data'!H137)))</f>
        <v/>
      </c>
      <c r="DF143" s="367" t="str">
        <f ca="1">+IF(OFFSET('Sanitation Data'!$H$29,0,10*ROW('Sanitation Data'!H137))="","",OFFSET('Sanitation Data'!$H$29,0,10*ROW('Sanitation Data'!H137)))</f>
        <v/>
      </c>
      <c r="DG143" s="367" t="str">
        <f ca="1">+IF(OFFSET('Sanitation Data'!$H$30,0,10*ROW('Sanitation Data'!H137))="","",OFFSET('Sanitation Data'!$H$30,0,10*ROW('Sanitation Data'!H137)))</f>
        <v/>
      </c>
      <c r="DH143" s="367" t="str">
        <f ca="1">+IF(OFFSET('Sanitation Data'!$H$31,0,10*ROW('Sanitation Data'!H137))="","",OFFSET('Sanitation Data'!$H$31,0,10*ROW('Sanitation Data'!H137)))</f>
        <v/>
      </c>
      <c r="DI143" s="367" t="str">
        <f ca="1">+IF(OFFSET('Sanitation Data'!$H$32,0,10*ROW('Sanitation Data'!H137))="","",OFFSET('Sanitation Data'!$H$32,0,10*ROW('Sanitation Data'!H137)))</f>
        <v/>
      </c>
      <c r="DJ143" s="367" t="str">
        <f ca="1">+IF(OFFSET('Sanitation Data'!$I$28,0,10*ROW('Sanitation Data'!I137))="","",OFFSET('Sanitation Data'!$I$28,0,10*ROW('Sanitation Data'!I137)))</f>
        <v/>
      </c>
      <c r="DK143" s="367" t="str">
        <f ca="1">+IF(OFFSET('Sanitation Data'!$I$29,0,10*ROW('Sanitation Data'!I137))="","",OFFSET('Sanitation Data'!$I$29,0,10*ROW('Sanitation Data'!I137)))</f>
        <v/>
      </c>
      <c r="DL143" s="367" t="str">
        <f ca="1">+IF(OFFSET('Sanitation Data'!$I$30,0,10*ROW('Sanitation Data'!I137))="","",OFFSET('Sanitation Data'!$I$30,0,10*ROW('Sanitation Data'!I137)))</f>
        <v/>
      </c>
      <c r="DM143" s="367" t="str">
        <f ca="1">+IF(OFFSET('Sanitation Data'!$I$31,0,10*ROW('Sanitation Data'!I137))="","",OFFSET('Sanitation Data'!$I$31,0,10*ROW('Sanitation Data'!I137)))</f>
        <v/>
      </c>
      <c r="DN143" s="367" t="str">
        <f ca="1">+IF(OFFSET('Sanitation Data'!$I$32,0,10*ROW('Sanitation Data'!I137))="","",OFFSET('Sanitation Data'!$I$32,0,10*ROW('Sanitation Data'!I137)))</f>
        <v/>
      </c>
      <c r="DO143" s="367" t="str">
        <f ca="1">+IF(OFFSET('Hygiene Data'!$D$11,0,10*ROW('Hygiene Data'!D137))="","",OFFSET('Hygiene Data'!$D$11,0,10*ROW('Hygiene Data'!D137)))</f>
        <v/>
      </c>
      <c r="DP143" s="367" t="str">
        <f ca="1">+IF(OFFSET('Hygiene Data'!$D$12,0,10*ROW('Hygiene Data'!D137))="","",OFFSET('Hygiene Data'!$D$12,0,10*ROW('Hygiene Data'!D137)))</f>
        <v/>
      </c>
      <c r="DQ143" s="367" t="str">
        <f ca="1">+IF(OFFSET('Hygiene Data'!$D$13,0,10*ROW('Hygiene Data'!D137))="","",OFFSET('Hygiene Data'!$D$13,0,10*ROW('Hygiene Data'!D137)))</f>
        <v/>
      </c>
      <c r="DR143" s="367" t="str">
        <f ca="1">+IF(OFFSET('Hygiene Data'!$E$11,0,10*ROW('Hygiene Data'!E137))="","",OFFSET('Hygiene Data'!$E$11,0,10*ROW('Hygiene Data'!E137)))</f>
        <v/>
      </c>
      <c r="DS143" s="367" t="str">
        <f ca="1">+IF(OFFSET('Hygiene Data'!$E$12,0,10*ROW('Hygiene Data'!E137))="","",OFFSET('Hygiene Data'!$E$12,0,10*ROW('Hygiene Data'!E137)))</f>
        <v/>
      </c>
      <c r="DT143" s="367" t="str">
        <f ca="1">+IF(OFFSET('Hygiene Data'!$E$13,0,10*ROW('Hygiene Data'!E137))="","",OFFSET('Hygiene Data'!$E$13,0,10*ROW('Hygiene Data'!E137)))</f>
        <v/>
      </c>
      <c r="DU143" s="367" t="str">
        <f ca="1">+IF(OFFSET('Hygiene Data'!$F$11,0,10*ROW('Hygiene Data'!F137))="","",OFFSET('Hygiene Data'!$F$11,0,10*ROW('Hygiene Data'!F137)))</f>
        <v/>
      </c>
      <c r="DV143" s="367" t="str">
        <f ca="1">+IF(OFFSET('Hygiene Data'!$F$12,0,10*ROW('Hygiene Data'!F137))="","",OFFSET('Hygiene Data'!$F$12,0,10*ROW('Hygiene Data'!F137)))</f>
        <v/>
      </c>
      <c r="DW143" s="367" t="str">
        <f ca="1">+IF(OFFSET('Hygiene Data'!$F$13,0,10*ROW('Hygiene Data'!F137))="","",OFFSET('Hygiene Data'!$F$13,0,10*ROW('Hygiene Data'!F137)))</f>
        <v/>
      </c>
      <c r="DX143" s="367" t="str">
        <f ca="1">+IF(OFFSET('Hygiene Data'!$G$11,0,10*ROW('Hygiene Data'!G137))="","",OFFSET('Hygiene Data'!$G$11,0,10*ROW('Hygiene Data'!G137)))</f>
        <v/>
      </c>
      <c r="DY143" s="367" t="str">
        <f ca="1">+IF(OFFSET('Hygiene Data'!$G$12,0,10*ROW('Hygiene Data'!G137))="","",OFFSET('Hygiene Data'!$G$12,0,10*ROW('Hygiene Data'!G137)))</f>
        <v/>
      </c>
      <c r="DZ143" s="367" t="str">
        <f ca="1">+IF(OFFSET('Hygiene Data'!$G$13,0,10*ROW('Hygiene Data'!G137))="","",OFFSET('Hygiene Data'!$G$13,0,10*ROW('Hygiene Data'!G137)))</f>
        <v/>
      </c>
      <c r="EA143" s="367" t="str">
        <f ca="1">+IF(OFFSET('Hygiene Data'!$H$11,0,10*ROW('Hygiene Data'!H137))="","",OFFSET('Hygiene Data'!$H$11,0,10*ROW('Hygiene Data'!H137)))</f>
        <v/>
      </c>
      <c r="EB143" s="367" t="str">
        <f ca="1">+IF(OFFSET('Hygiene Data'!$H$12,0,10*ROW('Hygiene Data'!H137))="","",OFFSET('Hygiene Data'!$H$12,0,10*ROW('Hygiene Data'!H137)))</f>
        <v/>
      </c>
      <c r="EC143" s="367" t="str">
        <f ca="1">+IF(OFFSET('Hygiene Data'!$H$13,0,10*ROW('Hygiene Data'!H137))="","",OFFSET('Hygiene Data'!$H$13,0,10*ROW('Hygiene Data'!H137)))</f>
        <v/>
      </c>
      <c r="ED143" s="367" t="str">
        <f ca="1">+IF(OFFSET('Hygiene Data'!$I$11,0,10*ROW('Hygiene Data'!I137))="","",OFFSET('Hygiene Data'!$I$11,0,10*ROW('Hygiene Data'!I137)))</f>
        <v/>
      </c>
      <c r="EE143" s="367" t="str">
        <f ca="1">+IF(OFFSET('Hygiene Data'!$I$12,0,10*ROW('Hygiene Data'!I137))="","",OFFSET('Hygiene Data'!$I$12,0,10*ROW('Hygiene Data'!I137)))</f>
        <v/>
      </c>
      <c r="EF143" s="367" t="str">
        <f ca="1">+IF(OFFSET('Hygiene Data'!$I$13,0,10*ROW('Hygiene Data'!I137))="","",OFFSET('Hygiene Data'!$I$13,0,10*ROW('Hygiene Data'!I137)))</f>
        <v/>
      </c>
    </row>
    <row r="144" spans="1:136" x14ac:dyDescent="0.25">
      <c r="A144" s="476" t="str">
        <f ca="1">+IF(OFFSET('Water Data'!$B$2,0,10*ROW('Water Data'!E138))="","",OFFSET('Water Data'!$B$2,0,10*ROW('Water Data'!E138)))</f>
        <v/>
      </c>
      <c r="B144" s="476"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3" t="str">
        <f t="shared" ca="1" si="2"/>
        <v/>
      </c>
      <c r="D144" s="504"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4"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4"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4"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4"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4"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4"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4"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4"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4"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4"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4"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4"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4"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4"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4"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4"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4"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5"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5"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5"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5"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5"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5"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5"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5"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5"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5"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5"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5"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5"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5"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5"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5"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5"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5"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5"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5"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5"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5"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5"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5"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5"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5"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5"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5"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5"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5"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6"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2"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6"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6"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6"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6"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6"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6"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6"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6"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6"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6"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6"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6"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6"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6"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6"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6"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7" t="str">
        <f ca="1">+IF(OFFSET('Water Data'!$D$27,0,10*ROW('Water Data'!D138))="","",OFFSET('Water Data'!$D$27,0,10*ROW('Water Data'!D138)))</f>
        <v/>
      </c>
      <c r="BT144" s="367" t="str">
        <f ca="1">+IF(OFFSET('Water Data'!$D$28,0,10*ROW('Water Data'!D138))="","",OFFSET('Water Data'!$D$28,0,10*ROW('Water Data'!D138)))</f>
        <v/>
      </c>
      <c r="BU144" s="367" t="str">
        <f ca="1">+IF(OFFSET('Water Data'!$D$29,0,10*ROW('Water Data'!D138))="","",OFFSET('Water Data'!$D$29,0,10*ROW('Water Data'!D138)))</f>
        <v/>
      </c>
      <c r="BV144" s="367" t="str">
        <f ca="1">+IF(OFFSET('Water Data'!$E$27,0,10*ROW('Water Data'!E138))="","",OFFSET('Water Data'!$E$27,0,10*ROW('Water Data'!E138)))</f>
        <v/>
      </c>
      <c r="BW144" s="367" t="str">
        <f ca="1">+IF(OFFSET('Water Data'!$E$28,0,10*ROW('Water Data'!E138))="","",OFFSET('Water Data'!$E$28,0,10*ROW('Water Data'!E138)))</f>
        <v/>
      </c>
      <c r="BX144" s="367" t="str">
        <f ca="1">+IF(OFFSET('Water Data'!$E$29,0,10*ROW('Water Data'!E138))="","",OFFSET('Water Data'!$E$29,0,10*ROW('Water Data'!E138)))</f>
        <v/>
      </c>
      <c r="BY144" s="367" t="str">
        <f ca="1">+IF(OFFSET('Water Data'!$F$27,0,10*ROW('Water Data'!F138))="","",OFFSET('Water Data'!$F$27,0,10*ROW('Water Data'!F138)))</f>
        <v/>
      </c>
      <c r="BZ144" s="367" t="str">
        <f ca="1">+IF(OFFSET('Water Data'!$F$28,0,10*ROW('Water Data'!F138))="","",OFFSET('Water Data'!$F$28,0,10*ROW('Water Data'!F138)))</f>
        <v/>
      </c>
      <c r="CA144" s="367" t="str">
        <f ca="1">+IF(OFFSET('Water Data'!$F$29,0,10*ROW('Water Data'!F138))="","",OFFSET('Water Data'!$F$29,0,10*ROW('Water Data'!F138)))</f>
        <v/>
      </c>
      <c r="CB144" s="367" t="str">
        <f ca="1">+IF(OFFSET('Water Data'!$G$27,0,10*ROW('Water Data'!G138))="","",OFFSET('Water Data'!$G$27,0,10*ROW('Water Data'!G138)))</f>
        <v/>
      </c>
      <c r="CC144" s="367" t="str">
        <f ca="1">+IF(OFFSET('Water Data'!$G$28,0,10*ROW('Water Data'!G138))="","",OFFSET('Water Data'!$G$28,0,10*ROW('Water Data'!G138)))</f>
        <v/>
      </c>
      <c r="CD144" s="367" t="str">
        <f ca="1">+IF(OFFSET('Water Data'!$G$29,0,10*ROW('Water Data'!G138))="","",OFFSET('Water Data'!$G$29,0,10*ROW('Water Data'!G138)))</f>
        <v/>
      </c>
      <c r="CE144" s="367" t="str">
        <f ca="1">+IF(OFFSET('Water Data'!$H$27,0,10*ROW('Water Data'!H138))="","",OFFSET('Water Data'!$H$27,0,10*ROW('Water Data'!H138)))</f>
        <v/>
      </c>
      <c r="CF144" s="367" t="str">
        <f ca="1">+IF(OFFSET('Water Data'!$H$28,0,10*ROW('Water Data'!H138))="","",OFFSET('Water Data'!$H$28,0,10*ROW('Water Data'!H138)))</f>
        <v/>
      </c>
      <c r="CG144" s="367" t="str">
        <f ca="1">+IF(OFFSET('Water Data'!$H$29,0,10*ROW('Water Data'!H138))="","",OFFSET('Water Data'!$H$29,0,10*ROW('Water Data'!H138)))</f>
        <v/>
      </c>
      <c r="CH144" s="367" t="str">
        <f ca="1">+IF(OFFSET('Water Data'!$I$27,0,10*ROW('Water Data'!I138))="","",OFFSET('Water Data'!$I$27,0,10*ROW('Water Data'!I138)))</f>
        <v/>
      </c>
      <c r="CI144" s="367" t="str">
        <f ca="1">+IF(OFFSET('Water Data'!$I$28,0,10*ROW('Water Data'!I138))="","",OFFSET('Water Data'!$I$28,0,10*ROW('Water Data'!I138)))</f>
        <v/>
      </c>
      <c r="CJ144" s="367" t="str">
        <f ca="1">+IF(OFFSET('Water Data'!$I$29,0,10*ROW('Water Data'!I138))="","",OFFSET('Water Data'!$I$29,0,10*ROW('Water Data'!I138)))</f>
        <v/>
      </c>
      <c r="CK144" s="367" t="str">
        <f ca="1">+IF(OFFSET('Sanitation Data'!$D$28,0,10*ROW('Sanitation Data'!D138))="","",OFFSET('Sanitation Data'!$D$28,0,10*ROW('Sanitation Data'!D138)))</f>
        <v/>
      </c>
      <c r="CL144" s="367" t="str">
        <f ca="1">+IF(OFFSET('Sanitation Data'!$D$29,0,10*ROW('Sanitation Data'!D138))="","",OFFSET('Sanitation Data'!$D$29,0,10*ROW('Sanitation Data'!D138)))</f>
        <v/>
      </c>
      <c r="CM144" s="367" t="str">
        <f ca="1">+IF(OFFSET('Sanitation Data'!$D$30,0,10*ROW('Sanitation Data'!D138))="","",OFFSET('Sanitation Data'!$D$30,0,10*ROW('Sanitation Data'!D138)))</f>
        <v/>
      </c>
      <c r="CN144" s="367" t="str">
        <f ca="1">+IF(OFFSET('Sanitation Data'!$D$31,0,10*ROW('Sanitation Data'!D138))="","",OFFSET('Sanitation Data'!$D$31,0,10*ROW('Sanitation Data'!D138)))</f>
        <v/>
      </c>
      <c r="CO144" s="367" t="str">
        <f ca="1">+IF(OFFSET('Sanitation Data'!$D$32,0,10*ROW('Sanitation Data'!D138))="","",OFFSET('Sanitation Data'!$D$32,0,10*ROW('Sanitation Data'!D138)))</f>
        <v/>
      </c>
      <c r="CP144" s="367" t="str">
        <f ca="1">+IF(OFFSET('Sanitation Data'!$E$28,0,10*ROW('Sanitation Data'!E138))="","",OFFSET('Sanitation Data'!$E$28,0,10*ROW('Sanitation Data'!E138)))</f>
        <v/>
      </c>
      <c r="CQ144" s="367" t="str">
        <f ca="1">+IF(OFFSET('Sanitation Data'!$E$29,0,10*ROW('Sanitation Data'!E138))="","",OFFSET('Sanitation Data'!$E$29,0,10*ROW('Sanitation Data'!E138)))</f>
        <v/>
      </c>
      <c r="CR144" s="367" t="str">
        <f ca="1">+IF(OFFSET('Sanitation Data'!$E$30,0,10*ROW('Sanitation Data'!E138))="","",OFFSET('Sanitation Data'!$E$30,0,10*ROW('Sanitation Data'!E138)))</f>
        <v/>
      </c>
      <c r="CS144" s="367" t="str">
        <f ca="1">+IF(OFFSET('Sanitation Data'!$E$31,0,10*ROW('Sanitation Data'!E138))="","",OFFSET('Sanitation Data'!$E$31,0,10*ROW('Sanitation Data'!E138)))</f>
        <v/>
      </c>
      <c r="CT144" s="367" t="str">
        <f ca="1">+IF(OFFSET('Sanitation Data'!$E$32,0,10*ROW('Sanitation Data'!E138))="","",OFFSET('Sanitation Data'!$E$32,0,10*ROW('Sanitation Data'!E138)))</f>
        <v/>
      </c>
      <c r="CU144" s="367" t="str">
        <f ca="1">+IF(OFFSET('Sanitation Data'!$F$28,0,10*ROW('Sanitation Data'!F138))="","",OFFSET('Sanitation Data'!$F$28,0,10*ROW('Sanitation Data'!F138)))</f>
        <v/>
      </c>
      <c r="CV144" s="367" t="str">
        <f ca="1">+IF(OFFSET('Sanitation Data'!$F$29,0,10*ROW('Sanitation Data'!F138))="","",OFFSET('Sanitation Data'!$F$29,0,10*ROW('Sanitation Data'!F138)))</f>
        <v/>
      </c>
      <c r="CW144" s="367" t="str">
        <f ca="1">+IF(OFFSET('Sanitation Data'!$F$30,0,10*ROW('Sanitation Data'!F138))="","",OFFSET('Sanitation Data'!$F$30,0,10*ROW('Sanitation Data'!F138)))</f>
        <v/>
      </c>
      <c r="CX144" s="367" t="str">
        <f ca="1">+IF(OFFSET('Sanitation Data'!$F$31,0,10*ROW('Sanitation Data'!F138))="","",OFFSET('Sanitation Data'!$F$31,0,10*ROW('Sanitation Data'!F138)))</f>
        <v/>
      </c>
      <c r="CY144" s="367" t="str">
        <f ca="1">+IF(OFFSET('Sanitation Data'!$F$32,0,10*ROW('Sanitation Data'!F138))="","",OFFSET('Sanitation Data'!$F$32,0,10*ROW('Sanitation Data'!F138)))</f>
        <v/>
      </c>
      <c r="CZ144" s="367" t="str">
        <f ca="1">+IF(OFFSET('Sanitation Data'!$G$28,0,10*ROW('Sanitation Data'!G138))="","",OFFSET('Sanitation Data'!$G$28,0,10*ROW('Sanitation Data'!G138)))</f>
        <v/>
      </c>
      <c r="DA144" s="367" t="str">
        <f ca="1">+IF(OFFSET('Sanitation Data'!$G$29,0,10*ROW('Sanitation Data'!G138))="","",OFFSET('Sanitation Data'!$G$29,0,10*ROW('Sanitation Data'!G138)))</f>
        <v/>
      </c>
      <c r="DB144" s="367" t="str">
        <f ca="1">+IF(OFFSET('Sanitation Data'!$G$30,0,10*ROW('Sanitation Data'!G138))="","",OFFSET('Sanitation Data'!$G$30,0,10*ROW('Sanitation Data'!G138)))</f>
        <v/>
      </c>
      <c r="DC144" s="367" t="str">
        <f ca="1">+IF(OFFSET('Sanitation Data'!$G$31,0,10*ROW('Sanitation Data'!G138))="","",OFFSET('Sanitation Data'!$G$31,0,10*ROW('Sanitation Data'!G138)))</f>
        <v/>
      </c>
      <c r="DD144" s="367" t="str">
        <f ca="1">+IF(OFFSET('Sanitation Data'!$G$32,0,10*ROW('Sanitation Data'!G138))="","",OFFSET('Sanitation Data'!$G$32,0,10*ROW('Sanitation Data'!G138)))</f>
        <v/>
      </c>
      <c r="DE144" s="367" t="str">
        <f ca="1">+IF(OFFSET('Sanitation Data'!$H$28,0,10*ROW('Sanitation Data'!H138))="","",OFFSET('Sanitation Data'!$H$28,0,10*ROW('Sanitation Data'!H138)))</f>
        <v/>
      </c>
      <c r="DF144" s="367" t="str">
        <f ca="1">+IF(OFFSET('Sanitation Data'!$H$29,0,10*ROW('Sanitation Data'!H138))="","",OFFSET('Sanitation Data'!$H$29,0,10*ROW('Sanitation Data'!H138)))</f>
        <v/>
      </c>
      <c r="DG144" s="367" t="str">
        <f ca="1">+IF(OFFSET('Sanitation Data'!$H$30,0,10*ROW('Sanitation Data'!H138))="","",OFFSET('Sanitation Data'!$H$30,0,10*ROW('Sanitation Data'!H138)))</f>
        <v/>
      </c>
      <c r="DH144" s="367" t="str">
        <f ca="1">+IF(OFFSET('Sanitation Data'!$H$31,0,10*ROW('Sanitation Data'!H138))="","",OFFSET('Sanitation Data'!$H$31,0,10*ROW('Sanitation Data'!H138)))</f>
        <v/>
      </c>
      <c r="DI144" s="367" t="str">
        <f ca="1">+IF(OFFSET('Sanitation Data'!$H$32,0,10*ROW('Sanitation Data'!H138))="","",OFFSET('Sanitation Data'!$H$32,0,10*ROW('Sanitation Data'!H138)))</f>
        <v/>
      </c>
      <c r="DJ144" s="367" t="str">
        <f ca="1">+IF(OFFSET('Sanitation Data'!$I$28,0,10*ROW('Sanitation Data'!I138))="","",OFFSET('Sanitation Data'!$I$28,0,10*ROW('Sanitation Data'!I138)))</f>
        <v/>
      </c>
      <c r="DK144" s="367" t="str">
        <f ca="1">+IF(OFFSET('Sanitation Data'!$I$29,0,10*ROW('Sanitation Data'!I138))="","",OFFSET('Sanitation Data'!$I$29,0,10*ROW('Sanitation Data'!I138)))</f>
        <v/>
      </c>
      <c r="DL144" s="367" t="str">
        <f ca="1">+IF(OFFSET('Sanitation Data'!$I$30,0,10*ROW('Sanitation Data'!I138))="","",OFFSET('Sanitation Data'!$I$30,0,10*ROW('Sanitation Data'!I138)))</f>
        <v/>
      </c>
      <c r="DM144" s="367" t="str">
        <f ca="1">+IF(OFFSET('Sanitation Data'!$I$31,0,10*ROW('Sanitation Data'!I138))="","",OFFSET('Sanitation Data'!$I$31,0,10*ROW('Sanitation Data'!I138)))</f>
        <v/>
      </c>
      <c r="DN144" s="367" t="str">
        <f ca="1">+IF(OFFSET('Sanitation Data'!$I$32,0,10*ROW('Sanitation Data'!I138))="","",OFFSET('Sanitation Data'!$I$32,0,10*ROW('Sanitation Data'!I138)))</f>
        <v/>
      </c>
      <c r="DO144" s="367" t="str">
        <f ca="1">+IF(OFFSET('Hygiene Data'!$D$11,0,10*ROW('Hygiene Data'!D138))="","",OFFSET('Hygiene Data'!$D$11,0,10*ROW('Hygiene Data'!D138)))</f>
        <v/>
      </c>
      <c r="DP144" s="367" t="str">
        <f ca="1">+IF(OFFSET('Hygiene Data'!$D$12,0,10*ROW('Hygiene Data'!D138))="","",OFFSET('Hygiene Data'!$D$12,0,10*ROW('Hygiene Data'!D138)))</f>
        <v/>
      </c>
      <c r="DQ144" s="367" t="str">
        <f ca="1">+IF(OFFSET('Hygiene Data'!$D$13,0,10*ROW('Hygiene Data'!D138))="","",OFFSET('Hygiene Data'!$D$13,0,10*ROW('Hygiene Data'!D138)))</f>
        <v/>
      </c>
      <c r="DR144" s="367" t="str">
        <f ca="1">+IF(OFFSET('Hygiene Data'!$E$11,0,10*ROW('Hygiene Data'!E138))="","",OFFSET('Hygiene Data'!$E$11,0,10*ROW('Hygiene Data'!E138)))</f>
        <v/>
      </c>
      <c r="DS144" s="367" t="str">
        <f ca="1">+IF(OFFSET('Hygiene Data'!$E$12,0,10*ROW('Hygiene Data'!E138))="","",OFFSET('Hygiene Data'!$E$12,0,10*ROW('Hygiene Data'!E138)))</f>
        <v/>
      </c>
      <c r="DT144" s="367" t="str">
        <f ca="1">+IF(OFFSET('Hygiene Data'!$E$13,0,10*ROW('Hygiene Data'!E138))="","",OFFSET('Hygiene Data'!$E$13,0,10*ROW('Hygiene Data'!E138)))</f>
        <v/>
      </c>
      <c r="DU144" s="367" t="str">
        <f ca="1">+IF(OFFSET('Hygiene Data'!$F$11,0,10*ROW('Hygiene Data'!F138))="","",OFFSET('Hygiene Data'!$F$11,0,10*ROW('Hygiene Data'!F138)))</f>
        <v/>
      </c>
      <c r="DV144" s="367" t="str">
        <f ca="1">+IF(OFFSET('Hygiene Data'!$F$12,0,10*ROW('Hygiene Data'!F138))="","",OFFSET('Hygiene Data'!$F$12,0,10*ROW('Hygiene Data'!F138)))</f>
        <v/>
      </c>
      <c r="DW144" s="367" t="str">
        <f ca="1">+IF(OFFSET('Hygiene Data'!$F$13,0,10*ROW('Hygiene Data'!F138))="","",OFFSET('Hygiene Data'!$F$13,0,10*ROW('Hygiene Data'!F138)))</f>
        <v/>
      </c>
      <c r="DX144" s="367" t="str">
        <f ca="1">+IF(OFFSET('Hygiene Data'!$G$11,0,10*ROW('Hygiene Data'!G138))="","",OFFSET('Hygiene Data'!$G$11,0,10*ROW('Hygiene Data'!G138)))</f>
        <v/>
      </c>
      <c r="DY144" s="367" t="str">
        <f ca="1">+IF(OFFSET('Hygiene Data'!$G$12,0,10*ROW('Hygiene Data'!G138))="","",OFFSET('Hygiene Data'!$G$12,0,10*ROW('Hygiene Data'!G138)))</f>
        <v/>
      </c>
      <c r="DZ144" s="367" t="str">
        <f ca="1">+IF(OFFSET('Hygiene Data'!$G$13,0,10*ROW('Hygiene Data'!G138))="","",OFFSET('Hygiene Data'!$G$13,0,10*ROW('Hygiene Data'!G138)))</f>
        <v/>
      </c>
      <c r="EA144" s="367" t="str">
        <f ca="1">+IF(OFFSET('Hygiene Data'!$H$11,0,10*ROW('Hygiene Data'!H138))="","",OFFSET('Hygiene Data'!$H$11,0,10*ROW('Hygiene Data'!H138)))</f>
        <v/>
      </c>
      <c r="EB144" s="367" t="str">
        <f ca="1">+IF(OFFSET('Hygiene Data'!$H$12,0,10*ROW('Hygiene Data'!H138))="","",OFFSET('Hygiene Data'!$H$12,0,10*ROW('Hygiene Data'!H138)))</f>
        <v/>
      </c>
      <c r="EC144" s="367" t="str">
        <f ca="1">+IF(OFFSET('Hygiene Data'!$H$13,0,10*ROW('Hygiene Data'!H138))="","",OFFSET('Hygiene Data'!$H$13,0,10*ROW('Hygiene Data'!H138)))</f>
        <v/>
      </c>
      <c r="ED144" s="367" t="str">
        <f ca="1">+IF(OFFSET('Hygiene Data'!$I$11,0,10*ROW('Hygiene Data'!I138))="","",OFFSET('Hygiene Data'!$I$11,0,10*ROW('Hygiene Data'!I138)))</f>
        <v/>
      </c>
      <c r="EE144" s="367" t="str">
        <f ca="1">+IF(OFFSET('Hygiene Data'!$I$12,0,10*ROW('Hygiene Data'!I138))="","",OFFSET('Hygiene Data'!$I$12,0,10*ROW('Hygiene Data'!I138)))</f>
        <v/>
      </c>
      <c r="EF144" s="367" t="str">
        <f ca="1">+IF(OFFSET('Hygiene Data'!$I$13,0,10*ROW('Hygiene Data'!I138))="","",OFFSET('Hygiene Data'!$I$13,0,10*ROW('Hygiene Data'!I138)))</f>
        <v/>
      </c>
    </row>
    <row r="145" spans="1:136" x14ac:dyDescent="0.25">
      <c r="A145" s="476" t="str">
        <f ca="1">+IF(OFFSET('Water Data'!$B$2,0,10*ROW('Water Data'!E139))="","",OFFSET('Water Data'!$B$2,0,10*ROW('Water Data'!E139)))</f>
        <v/>
      </c>
      <c r="B145" s="476"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3" t="str">
        <f t="shared" ca="1" si="2"/>
        <v/>
      </c>
      <c r="D145" s="504"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4"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4"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4"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4"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4"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4"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4"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4"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4"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4"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4"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4"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4"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4"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4"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4"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4"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5"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5"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5"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5"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5"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5"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5"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5"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5"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5"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5"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5"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5"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5"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5"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5"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5"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5"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5"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5"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5"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5"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5"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5"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5"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5"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5"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5"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5"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5"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6"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2"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6"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6"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6"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6"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6"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6"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6"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6"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6"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6"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6"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6"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6"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6"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6"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6"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7" t="str">
        <f ca="1">+IF(OFFSET('Water Data'!$D$27,0,10*ROW('Water Data'!D139))="","",OFFSET('Water Data'!$D$27,0,10*ROW('Water Data'!D139)))</f>
        <v/>
      </c>
      <c r="BT145" s="367" t="str">
        <f ca="1">+IF(OFFSET('Water Data'!$D$28,0,10*ROW('Water Data'!D139))="","",OFFSET('Water Data'!$D$28,0,10*ROW('Water Data'!D139)))</f>
        <v/>
      </c>
      <c r="BU145" s="367" t="str">
        <f ca="1">+IF(OFFSET('Water Data'!$D$29,0,10*ROW('Water Data'!D139))="","",OFFSET('Water Data'!$D$29,0,10*ROW('Water Data'!D139)))</f>
        <v/>
      </c>
      <c r="BV145" s="367" t="str">
        <f ca="1">+IF(OFFSET('Water Data'!$E$27,0,10*ROW('Water Data'!E139))="","",OFFSET('Water Data'!$E$27,0,10*ROW('Water Data'!E139)))</f>
        <v/>
      </c>
      <c r="BW145" s="367" t="str">
        <f ca="1">+IF(OFFSET('Water Data'!$E$28,0,10*ROW('Water Data'!E139))="","",OFFSET('Water Data'!$E$28,0,10*ROW('Water Data'!E139)))</f>
        <v/>
      </c>
      <c r="BX145" s="367" t="str">
        <f ca="1">+IF(OFFSET('Water Data'!$E$29,0,10*ROW('Water Data'!E139))="","",OFFSET('Water Data'!$E$29,0,10*ROW('Water Data'!E139)))</f>
        <v/>
      </c>
      <c r="BY145" s="367" t="str">
        <f ca="1">+IF(OFFSET('Water Data'!$F$27,0,10*ROW('Water Data'!F139))="","",OFFSET('Water Data'!$F$27,0,10*ROW('Water Data'!F139)))</f>
        <v/>
      </c>
      <c r="BZ145" s="367" t="str">
        <f ca="1">+IF(OFFSET('Water Data'!$F$28,0,10*ROW('Water Data'!F139))="","",OFFSET('Water Data'!$F$28,0,10*ROW('Water Data'!F139)))</f>
        <v/>
      </c>
      <c r="CA145" s="367" t="str">
        <f ca="1">+IF(OFFSET('Water Data'!$F$29,0,10*ROW('Water Data'!F139))="","",OFFSET('Water Data'!$F$29,0,10*ROW('Water Data'!F139)))</f>
        <v/>
      </c>
      <c r="CB145" s="367" t="str">
        <f ca="1">+IF(OFFSET('Water Data'!$G$27,0,10*ROW('Water Data'!G139))="","",OFFSET('Water Data'!$G$27,0,10*ROW('Water Data'!G139)))</f>
        <v/>
      </c>
      <c r="CC145" s="367" t="str">
        <f ca="1">+IF(OFFSET('Water Data'!$G$28,0,10*ROW('Water Data'!G139))="","",OFFSET('Water Data'!$G$28,0,10*ROW('Water Data'!G139)))</f>
        <v/>
      </c>
      <c r="CD145" s="367" t="str">
        <f ca="1">+IF(OFFSET('Water Data'!$G$29,0,10*ROW('Water Data'!G139))="","",OFFSET('Water Data'!$G$29,0,10*ROW('Water Data'!G139)))</f>
        <v/>
      </c>
      <c r="CE145" s="367" t="str">
        <f ca="1">+IF(OFFSET('Water Data'!$H$27,0,10*ROW('Water Data'!H139))="","",OFFSET('Water Data'!$H$27,0,10*ROW('Water Data'!H139)))</f>
        <v/>
      </c>
      <c r="CF145" s="367" t="str">
        <f ca="1">+IF(OFFSET('Water Data'!$H$28,0,10*ROW('Water Data'!H139))="","",OFFSET('Water Data'!$H$28,0,10*ROW('Water Data'!H139)))</f>
        <v/>
      </c>
      <c r="CG145" s="367" t="str">
        <f ca="1">+IF(OFFSET('Water Data'!$H$29,0,10*ROW('Water Data'!H139))="","",OFFSET('Water Data'!$H$29,0,10*ROW('Water Data'!H139)))</f>
        <v/>
      </c>
      <c r="CH145" s="367" t="str">
        <f ca="1">+IF(OFFSET('Water Data'!$I$27,0,10*ROW('Water Data'!I139))="","",OFFSET('Water Data'!$I$27,0,10*ROW('Water Data'!I139)))</f>
        <v/>
      </c>
      <c r="CI145" s="367" t="str">
        <f ca="1">+IF(OFFSET('Water Data'!$I$28,0,10*ROW('Water Data'!I139))="","",OFFSET('Water Data'!$I$28,0,10*ROW('Water Data'!I139)))</f>
        <v/>
      </c>
      <c r="CJ145" s="367" t="str">
        <f ca="1">+IF(OFFSET('Water Data'!$I$29,0,10*ROW('Water Data'!I139))="","",OFFSET('Water Data'!$I$29,0,10*ROW('Water Data'!I139)))</f>
        <v/>
      </c>
      <c r="CK145" s="367" t="str">
        <f ca="1">+IF(OFFSET('Sanitation Data'!$D$28,0,10*ROW('Sanitation Data'!D139))="","",OFFSET('Sanitation Data'!$D$28,0,10*ROW('Sanitation Data'!D139)))</f>
        <v/>
      </c>
      <c r="CL145" s="367" t="str">
        <f ca="1">+IF(OFFSET('Sanitation Data'!$D$29,0,10*ROW('Sanitation Data'!D139))="","",OFFSET('Sanitation Data'!$D$29,0,10*ROW('Sanitation Data'!D139)))</f>
        <v/>
      </c>
      <c r="CM145" s="367" t="str">
        <f ca="1">+IF(OFFSET('Sanitation Data'!$D$30,0,10*ROW('Sanitation Data'!D139))="","",OFFSET('Sanitation Data'!$D$30,0,10*ROW('Sanitation Data'!D139)))</f>
        <v/>
      </c>
      <c r="CN145" s="367" t="str">
        <f ca="1">+IF(OFFSET('Sanitation Data'!$D$31,0,10*ROW('Sanitation Data'!D139))="","",OFFSET('Sanitation Data'!$D$31,0,10*ROW('Sanitation Data'!D139)))</f>
        <v/>
      </c>
      <c r="CO145" s="367" t="str">
        <f ca="1">+IF(OFFSET('Sanitation Data'!$D$32,0,10*ROW('Sanitation Data'!D139))="","",OFFSET('Sanitation Data'!$D$32,0,10*ROW('Sanitation Data'!D139)))</f>
        <v/>
      </c>
      <c r="CP145" s="367" t="str">
        <f ca="1">+IF(OFFSET('Sanitation Data'!$E$28,0,10*ROW('Sanitation Data'!E139))="","",OFFSET('Sanitation Data'!$E$28,0,10*ROW('Sanitation Data'!E139)))</f>
        <v/>
      </c>
      <c r="CQ145" s="367" t="str">
        <f ca="1">+IF(OFFSET('Sanitation Data'!$E$29,0,10*ROW('Sanitation Data'!E139))="","",OFFSET('Sanitation Data'!$E$29,0,10*ROW('Sanitation Data'!E139)))</f>
        <v/>
      </c>
      <c r="CR145" s="367" t="str">
        <f ca="1">+IF(OFFSET('Sanitation Data'!$E$30,0,10*ROW('Sanitation Data'!E139))="","",OFFSET('Sanitation Data'!$E$30,0,10*ROW('Sanitation Data'!E139)))</f>
        <v/>
      </c>
      <c r="CS145" s="367" t="str">
        <f ca="1">+IF(OFFSET('Sanitation Data'!$E$31,0,10*ROW('Sanitation Data'!E139))="","",OFFSET('Sanitation Data'!$E$31,0,10*ROW('Sanitation Data'!E139)))</f>
        <v/>
      </c>
      <c r="CT145" s="367" t="str">
        <f ca="1">+IF(OFFSET('Sanitation Data'!$E$32,0,10*ROW('Sanitation Data'!E139))="","",OFFSET('Sanitation Data'!$E$32,0,10*ROW('Sanitation Data'!E139)))</f>
        <v/>
      </c>
      <c r="CU145" s="367" t="str">
        <f ca="1">+IF(OFFSET('Sanitation Data'!$F$28,0,10*ROW('Sanitation Data'!F139))="","",OFFSET('Sanitation Data'!$F$28,0,10*ROW('Sanitation Data'!F139)))</f>
        <v/>
      </c>
      <c r="CV145" s="367" t="str">
        <f ca="1">+IF(OFFSET('Sanitation Data'!$F$29,0,10*ROW('Sanitation Data'!F139))="","",OFFSET('Sanitation Data'!$F$29,0,10*ROW('Sanitation Data'!F139)))</f>
        <v/>
      </c>
      <c r="CW145" s="367" t="str">
        <f ca="1">+IF(OFFSET('Sanitation Data'!$F$30,0,10*ROW('Sanitation Data'!F139))="","",OFFSET('Sanitation Data'!$F$30,0,10*ROW('Sanitation Data'!F139)))</f>
        <v/>
      </c>
      <c r="CX145" s="367" t="str">
        <f ca="1">+IF(OFFSET('Sanitation Data'!$F$31,0,10*ROW('Sanitation Data'!F139))="","",OFFSET('Sanitation Data'!$F$31,0,10*ROW('Sanitation Data'!F139)))</f>
        <v/>
      </c>
      <c r="CY145" s="367" t="str">
        <f ca="1">+IF(OFFSET('Sanitation Data'!$F$32,0,10*ROW('Sanitation Data'!F139))="","",OFFSET('Sanitation Data'!$F$32,0,10*ROW('Sanitation Data'!F139)))</f>
        <v/>
      </c>
      <c r="CZ145" s="367" t="str">
        <f ca="1">+IF(OFFSET('Sanitation Data'!$G$28,0,10*ROW('Sanitation Data'!G139))="","",OFFSET('Sanitation Data'!$G$28,0,10*ROW('Sanitation Data'!G139)))</f>
        <v/>
      </c>
      <c r="DA145" s="367" t="str">
        <f ca="1">+IF(OFFSET('Sanitation Data'!$G$29,0,10*ROW('Sanitation Data'!G139))="","",OFFSET('Sanitation Data'!$G$29,0,10*ROW('Sanitation Data'!G139)))</f>
        <v/>
      </c>
      <c r="DB145" s="367" t="str">
        <f ca="1">+IF(OFFSET('Sanitation Data'!$G$30,0,10*ROW('Sanitation Data'!G139))="","",OFFSET('Sanitation Data'!$G$30,0,10*ROW('Sanitation Data'!G139)))</f>
        <v/>
      </c>
      <c r="DC145" s="367" t="str">
        <f ca="1">+IF(OFFSET('Sanitation Data'!$G$31,0,10*ROW('Sanitation Data'!G139))="","",OFFSET('Sanitation Data'!$G$31,0,10*ROW('Sanitation Data'!G139)))</f>
        <v/>
      </c>
      <c r="DD145" s="367" t="str">
        <f ca="1">+IF(OFFSET('Sanitation Data'!$G$32,0,10*ROW('Sanitation Data'!G139))="","",OFFSET('Sanitation Data'!$G$32,0,10*ROW('Sanitation Data'!G139)))</f>
        <v/>
      </c>
      <c r="DE145" s="367" t="str">
        <f ca="1">+IF(OFFSET('Sanitation Data'!$H$28,0,10*ROW('Sanitation Data'!H139))="","",OFFSET('Sanitation Data'!$H$28,0,10*ROW('Sanitation Data'!H139)))</f>
        <v/>
      </c>
      <c r="DF145" s="367" t="str">
        <f ca="1">+IF(OFFSET('Sanitation Data'!$H$29,0,10*ROW('Sanitation Data'!H139))="","",OFFSET('Sanitation Data'!$H$29,0,10*ROW('Sanitation Data'!H139)))</f>
        <v/>
      </c>
      <c r="DG145" s="367" t="str">
        <f ca="1">+IF(OFFSET('Sanitation Data'!$H$30,0,10*ROW('Sanitation Data'!H139))="","",OFFSET('Sanitation Data'!$H$30,0,10*ROW('Sanitation Data'!H139)))</f>
        <v/>
      </c>
      <c r="DH145" s="367" t="str">
        <f ca="1">+IF(OFFSET('Sanitation Data'!$H$31,0,10*ROW('Sanitation Data'!H139))="","",OFFSET('Sanitation Data'!$H$31,0,10*ROW('Sanitation Data'!H139)))</f>
        <v/>
      </c>
      <c r="DI145" s="367" t="str">
        <f ca="1">+IF(OFFSET('Sanitation Data'!$H$32,0,10*ROW('Sanitation Data'!H139))="","",OFFSET('Sanitation Data'!$H$32,0,10*ROW('Sanitation Data'!H139)))</f>
        <v/>
      </c>
      <c r="DJ145" s="367" t="str">
        <f ca="1">+IF(OFFSET('Sanitation Data'!$I$28,0,10*ROW('Sanitation Data'!I139))="","",OFFSET('Sanitation Data'!$I$28,0,10*ROW('Sanitation Data'!I139)))</f>
        <v/>
      </c>
      <c r="DK145" s="367" t="str">
        <f ca="1">+IF(OFFSET('Sanitation Data'!$I$29,0,10*ROW('Sanitation Data'!I139))="","",OFFSET('Sanitation Data'!$I$29,0,10*ROW('Sanitation Data'!I139)))</f>
        <v/>
      </c>
      <c r="DL145" s="367" t="str">
        <f ca="1">+IF(OFFSET('Sanitation Data'!$I$30,0,10*ROW('Sanitation Data'!I139))="","",OFFSET('Sanitation Data'!$I$30,0,10*ROW('Sanitation Data'!I139)))</f>
        <v/>
      </c>
      <c r="DM145" s="367" t="str">
        <f ca="1">+IF(OFFSET('Sanitation Data'!$I$31,0,10*ROW('Sanitation Data'!I139))="","",OFFSET('Sanitation Data'!$I$31,0,10*ROW('Sanitation Data'!I139)))</f>
        <v/>
      </c>
      <c r="DN145" s="367" t="str">
        <f ca="1">+IF(OFFSET('Sanitation Data'!$I$32,0,10*ROW('Sanitation Data'!I139))="","",OFFSET('Sanitation Data'!$I$32,0,10*ROW('Sanitation Data'!I139)))</f>
        <v/>
      </c>
      <c r="DO145" s="367" t="str">
        <f ca="1">+IF(OFFSET('Hygiene Data'!$D$11,0,10*ROW('Hygiene Data'!D139))="","",OFFSET('Hygiene Data'!$D$11,0,10*ROW('Hygiene Data'!D139)))</f>
        <v/>
      </c>
      <c r="DP145" s="367" t="str">
        <f ca="1">+IF(OFFSET('Hygiene Data'!$D$12,0,10*ROW('Hygiene Data'!D139))="","",OFFSET('Hygiene Data'!$D$12,0,10*ROW('Hygiene Data'!D139)))</f>
        <v/>
      </c>
      <c r="DQ145" s="367" t="str">
        <f ca="1">+IF(OFFSET('Hygiene Data'!$D$13,0,10*ROW('Hygiene Data'!D139))="","",OFFSET('Hygiene Data'!$D$13,0,10*ROW('Hygiene Data'!D139)))</f>
        <v/>
      </c>
      <c r="DR145" s="367" t="str">
        <f ca="1">+IF(OFFSET('Hygiene Data'!$E$11,0,10*ROW('Hygiene Data'!E139))="","",OFFSET('Hygiene Data'!$E$11,0,10*ROW('Hygiene Data'!E139)))</f>
        <v/>
      </c>
      <c r="DS145" s="367" t="str">
        <f ca="1">+IF(OFFSET('Hygiene Data'!$E$12,0,10*ROW('Hygiene Data'!E139))="","",OFFSET('Hygiene Data'!$E$12,0,10*ROW('Hygiene Data'!E139)))</f>
        <v/>
      </c>
      <c r="DT145" s="367" t="str">
        <f ca="1">+IF(OFFSET('Hygiene Data'!$E$13,0,10*ROW('Hygiene Data'!E139))="","",OFFSET('Hygiene Data'!$E$13,0,10*ROW('Hygiene Data'!E139)))</f>
        <v/>
      </c>
      <c r="DU145" s="367" t="str">
        <f ca="1">+IF(OFFSET('Hygiene Data'!$F$11,0,10*ROW('Hygiene Data'!F139))="","",OFFSET('Hygiene Data'!$F$11,0,10*ROW('Hygiene Data'!F139)))</f>
        <v/>
      </c>
      <c r="DV145" s="367" t="str">
        <f ca="1">+IF(OFFSET('Hygiene Data'!$F$12,0,10*ROW('Hygiene Data'!F139))="","",OFFSET('Hygiene Data'!$F$12,0,10*ROW('Hygiene Data'!F139)))</f>
        <v/>
      </c>
      <c r="DW145" s="367" t="str">
        <f ca="1">+IF(OFFSET('Hygiene Data'!$F$13,0,10*ROW('Hygiene Data'!F139))="","",OFFSET('Hygiene Data'!$F$13,0,10*ROW('Hygiene Data'!F139)))</f>
        <v/>
      </c>
      <c r="DX145" s="367" t="str">
        <f ca="1">+IF(OFFSET('Hygiene Data'!$G$11,0,10*ROW('Hygiene Data'!G139))="","",OFFSET('Hygiene Data'!$G$11,0,10*ROW('Hygiene Data'!G139)))</f>
        <v/>
      </c>
      <c r="DY145" s="367" t="str">
        <f ca="1">+IF(OFFSET('Hygiene Data'!$G$12,0,10*ROW('Hygiene Data'!G139))="","",OFFSET('Hygiene Data'!$G$12,0,10*ROW('Hygiene Data'!G139)))</f>
        <v/>
      </c>
      <c r="DZ145" s="367" t="str">
        <f ca="1">+IF(OFFSET('Hygiene Data'!$G$13,0,10*ROW('Hygiene Data'!G139))="","",OFFSET('Hygiene Data'!$G$13,0,10*ROW('Hygiene Data'!G139)))</f>
        <v/>
      </c>
      <c r="EA145" s="367" t="str">
        <f ca="1">+IF(OFFSET('Hygiene Data'!$H$11,0,10*ROW('Hygiene Data'!H139))="","",OFFSET('Hygiene Data'!$H$11,0,10*ROW('Hygiene Data'!H139)))</f>
        <v/>
      </c>
      <c r="EB145" s="367" t="str">
        <f ca="1">+IF(OFFSET('Hygiene Data'!$H$12,0,10*ROW('Hygiene Data'!H139))="","",OFFSET('Hygiene Data'!$H$12,0,10*ROW('Hygiene Data'!H139)))</f>
        <v/>
      </c>
      <c r="EC145" s="367" t="str">
        <f ca="1">+IF(OFFSET('Hygiene Data'!$H$13,0,10*ROW('Hygiene Data'!H139))="","",OFFSET('Hygiene Data'!$H$13,0,10*ROW('Hygiene Data'!H139)))</f>
        <v/>
      </c>
      <c r="ED145" s="367" t="str">
        <f ca="1">+IF(OFFSET('Hygiene Data'!$I$11,0,10*ROW('Hygiene Data'!I139))="","",OFFSET('Hygiene Data'!$I$11,0,10*ROW('Hygiene Data'!I139)))</f>
        <v/>
      </c>
      <c r="EE145" s="367" t="str">
        <f ca="1">+IF(OFFSET('Hygiene Data'!$I$12,0,10*ROW('Hygiene Data'!I139))="","",OFFSET('Hygiene Data'!$I$12,0,10*ROW('Hygiene Data'!I139)))</f>
        <v/>
      </c>
      <c r="EF145" s="367" t="str">
        <f ca="1">+IF(OFFSET('Hygiene Data'!$I$13,0,10*ROW('Hygiene Data'!I139))="","",OFFSET('Hygiene Data'!$I$13,0,10*ROW('Hygiene Data'!I139)))</f>
        <v/>
      </c>
    </row>
    <row r="146" spans="1:136" x14ac:dyDescent="0.25">
      <c r="A146" s="476" t="str">
        <f ca="1">+IF(OFFSET('Water Data'!$B$2,0,10*ROW('Water Data'!E140))="","",OFFSET('Water Data'!$B$2,0,10*ROW('Water Data'!E140)))</f>
        <v/>
      </c>
      <c r="B146" s="476"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3" t="str">
        <f t="shared" ca="1" si="2"/>
        <v/>
      </c>
      <c r="D146" s="504"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4"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4"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4"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4"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4"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4"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4"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4"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4"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4"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4"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4"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4"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4"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4"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4"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4"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5"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5"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5"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5"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5"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5"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5"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5"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5"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5"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5"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5"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5"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5"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5"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5"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5"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5"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5"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5"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5"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5"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5"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5"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5"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5"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5"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5"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5"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5"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6"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2"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6"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6"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6"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6"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6"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6"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6"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6"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6"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6"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6"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6"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6"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6"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6"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6"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7" t="str">
        <f ca="1">+IF(OFFSET('Water Data'!$D$27,0,10*ROW('Water Data'!D140))="","",OFFSET('Water Data'!$D$27,0,10*ROW('Water Data'!D140)))</f>
        <v/>
      </c>
      <c r="BT146" s="367" t="str">
        <f ca="1">+IF(OFFSET('Water Data'!$D$28,0,10*ROW('Water Data'!D140))="","",OFFSET('Water Data'!$D$28,0,10*ROW('Water Data'!D140)))</f>
        <v/>
      </c>
      <c r="BU146" s="367" t="str">
        <f ca="1">+IF(OFFSET('Water Data'!$D$29,0,10*ROW('Water Data'!D140))="","",OFFSET('Water Data'!$D$29,0,10*ROW('Water Data'!D140)))</f>
        <v/>
      </c>
      <c r="BV146" s="367" t="str">
        <f ca="1">+IF(OFFSET('Water Data'!$E$27,0,10*ROW('Water Data'!E140))="","",OFFSET('Water Data'!$E$27,0,10*ROW('Water Data'!E140)))</f>
        <v/>
      </c>
      <c r="BW146" s="367" t="str">
        <f ca="1">+IF(OFFSET('Water Data'!$E$28,0,10*ROW('Water Data'!E140))="","",OFFSET('Water Data'!$E$28,0,10*ROW('Water Data'!E140)))</f>
        <v/>
      </c>
      <c r="BX146" s="367" t="str">
        <f ca="1">+IF(OFFSET('Water Data'!$E$29,0,10*ROW('Water Data'!E140))="","",OFFSET('Water Data'!$E$29,0,10*ROW('Water Data'!E140)))</f>
        <v/>
      </c>
      <c r="BY146" s="367" t="str">
        <f ca="1">+IF(OFFSET('Water Data'!$F$27,0,10*ROW('Water Data'!F140))="","",OFFSET('Water Data'!$F$27,0,10*ROW('Water Data'!F140)))</f>
        <v/>
      </c>
      <c r="BZ146" s="367" t="str">
        <f ca="1">+IF(OFFSET('Water Data'!$F$28,0,10*ROW('Water Data'!F140))="","",OFFSET('Water Data'!$F$28,0,10*ROW('Water Data'!F140)))</f>
        <v/>
      </c>
      <c r="CA146" s="367" t="str">
        <f ca="1">+IF(OFFSET('Water Data'!$F$29,0,10*ROW('Water Data'!F140))="","",OFFSET('Water Data'!$F$29,0,10*ROW('Water Data'!F140)))</f>
        <v/>
      </c>
      <c r="CB146" s="367" t="str">
        <f ca="1">+IF(OFFSET('Water Data'!$G$27,0,10*ROW('Water Data'!G140))="","",OFFSET('Water Data'!$G$27,0,10*ROW('Water Data'!G140)))</f>
        <v/>
      </c>
      <c r="CC146" s="367" t="str">
        <f ca="1">+IF(OFFSET('Water Data'!$G$28,0,10*ROW('Water Data'!G140))="","",OFFSET('Water Data'!$G$28,0,10*ROW('Water Data'!G140)))</f>
        <v/>
      </c>
      <c r="CD146" s="367" t="str">
        <f ca="1">+IF(OFFSET('Water Data'!$G$29,0,10*ROW('Water Data'!G140))="","",OFFSET('Water Data'!$G$29,0,10*ROW('Water Data'!G140)))</f>
        <v/>
      </c>
      <c r="CE146" s="367" t="str">
        <f ca="1">+IF(OFFSET('Water Data'!$H$27,0,10*ROW('Water Data'!H140))="","",OFFSET('Water Data'!$H$27,0,10*ROW('Water Data'!H140)))</f>
        <v/>
      </c>
      <c r="CF146" s="367" t="str">
        <f ca="1">+IF(OFFSET('Water Data'!$H$28,0,10*ROW('Water Data'!H140))="","",OFFSET('Water Data'!$H$28,0,10*ROW('Water Data'!H140)))</f>
        <v/>
      </c>
      <c r="CG146" s="367" t="str">
        <f ca="1">+IF(OFFSET('Water Data'!$H$29,0,10*ROW('Water Data'!H140))="","",OFFSET('Water Data'!$H$29,0,10*ROW('Water Data'!H140)))</f>
        <v/>
      </c>
      <c r="CH146" s="367" t="str">
        <f ca="1">+IF(OFFSET('Water Data'!$I$27,0,10*ROW('Water Data'!I140))="","",OFFSET('Water Data'!$I$27,0,10*ROW('Water Data'!I140)))</f>
        <v/>
      </c>
      <c r="CI146" s="367" t="str">
        <f ca="1">+IF(OFFSET('Water Data'!$I$28,0,10*ROW('Water Data'!I140))="","",OFFSET('Water Data'!$I$28,0,10*ROW('Water Data'!I140)))</f>
        <v/>
      </c>
      <c r="CJ146" s="367" t="str">
        <f ca="1">+IF(OFFSET('Water Data'!$I$29,0,10*ROW('Water Data'!I140))="","",OFFSET('Water Data'!$I$29,0,10*ROW('Water Data'!I140)))</f>
        <v/>
      </c>
      <c r="CK146" s="367" t="str">
        <f ca="1">+IF(OFFSET('Sanitation Data'!$D$28,0,10*ROW('Sanitation Data'!D140))="","",OFFSET('Sanitation Data'!$D$28,0,10*ROW('Sanitation Data'!D140)))</f>
        <v/>
      </c>
      <c r="CL146" s="367" t="str">
        <f ca="1">+IF(OFFSET('Sanitation Data'!$D$29,0,10*ROW('Sanitation Data'!D140))="","",OFFSET('Sanitation Data'!$D$29,0,10*ROW('Sanitation Data'!D140)))</f>
        <v/>
      </c>
      <c r="CM146" s="367" t="str">
        <f ca="1">+IF(OFFSET('Sanitation Data'!$D$30,0,10*ROW('Sanitation Data'!D140))="","",OFFSET('Sanitation Data'!$D$30,0,10*ROW('Sanitation Data'!D140)))</f>
        <v/>
      </c>
      <c r="CN146" s="367" t="str">
        <f ca="1">+IF(OFFSET('Sanitation Data'!$D$31,0,10*ROW('Sanitation Data'!D140))="","",OFFSET('Sanitation Data'!$D$31,0,10*ROW('Sanitation Data'!D140)))</f>
        <v/>
      </c>
      <c r="CO146" s="367" t="str">
        <f ca="1">+IF(OFFSET('Sanitation Data'!$D$32,0,10*ROW('Sanitation Data'!D140))="","",OFFSET('Sanitation Data'!$D$32,0,10*ROW('Sanitation Data'!D140)))</f>
        <v/>
      </c>
      <c r="CP146" s="367" t="str">
        <f ca="1">+IF(OFFSET('Sanitation Data'!$E$28,0,10*ROW('Sanitation Data'!E140))="","",OFFSET('Sanitation Data'!$E$28,0,10*ROW('Sanitation Data'!E140)))</f>
        <v/>
      </c>
      <c r="CQ146" s="367" t="str">
        <f ca="1">+IF(OFFSET('Sanitation Data'!$E$29,0,10*ROW('Sanitation Data'!E140))="","",OFFSET('Sanitation Data'!$E$29,0,10*ROW('Sanitation Data'!E140)))</f>
        <v/>
      </c>
      <c r="CR146" s="367" t="str">
        <f ca="1">+IF(OFFSET('Sanitation Data'!$E$30,0,10*ROW('Sanitation Data'!E140))="","",OFFSET('Sanitation Data'!$E$30,0,10*ROW('Sanitation Data'!E140)))</f>
        <v/>
      </c>
      <c r="CS146" s="367" t="str">
        <f ca="1">+IF(OFFSET('Sanitation Data'!$E$31,0,10*ROW('Sanitation Data'!E140))="","",OFFSET('Sanitation Data'!$E$31,0,10*ROW('Sanitation Data'!E140)))</f>
        <v/>
      </c>
      <c r="CT146" s="367" t="str">
        <f ca="1">+IF(OFFSET('Sanitation Data'!$E$32,0,10*ROW('Sanitation Data'!E140))="","",OFFSET('Sanitation Data'!$E$32,0,10*ROW('Sanitation Data'!E140)))</f>
        <v/>
      </c>
      <c r="CU146" s="367" t="str">
        <f ca="1">+IF(OFFSET('Sanitation Data'!$F$28,0,10*ROW('Sanitation Data'!F140))="","",OFFSET('Sanitation Data'!$F$28,0,10*ROW('Sanitation Data'!F140)))</f>
        <v/>
      </c>
      <c r="CV146" s="367" t="str">
        <f ca="1">+IF(OFFSET('Sanitation Data'!$F$29,0,10*ROW('Sanitation Data'!F140))="","",OFFSET('Sanitation Data'!$F$29,0,10*ROW('Sanitation Data'!F140)))</f>
        <v/>
      </c>
      <c r="CW146" s="367" t="str">
        <f ca="1">+IF(OFFSET('Sanitation Data'!$F$30,0,10*ROW('Sanitation Data'!F140))="","",OFFSET('Sanitation Data'!$F$30,0,10*ROW('Sanitation Data'!F140)))</f>
        <v/>
      </c>
      <c r="CX146" s="367" t="str">
        <f ca="1">+IF(OFFSET('Sanitation Data'!$F$31,0,10*ROW('Sanitation Data'!F140))="","",OFFSET('Sanitation Data'!$F$31,0,10*ROW('Sanitation Data'!F140)))</f>
        <v/>
      </c>
      <c r="CY146" s="367" t="str">
        <f ca="1">+IF(OFFSET('Sanitation Data'!$F$32,0,10*ROW('Sanitation Data'!F140))="","",OFFSET('Sanitation Data'!$F$32,0,10*ROW('Sanitation Data'!F140)))</f>
        <v/>
      </c>
      <c r="CZ146" s="367" t="str">
        <f ca="1">+IF(OFFSET('Sanitation Data'!$G$28,0,10*ROW('Sanitation Data'!G140))="","",OFFSET('Sanitation Data'!$G$28,0,10*ROW('Sanitation Data'!G140)))</f>
        <v/>
      </c>
      <c r="DA146" s="367" t="str">
        <f ca="1">+IF(OFFSET('Sanitation Data'!$G$29,0,10*ROW('Sanitation Data'!G140))="","",OFFSET('Sanitation Data'!$G$29,0,10*ROW('Sanitation Data'!G140)))</f>
        <v/>
      </c>
      <c r="DB146" s="367" t="str">
        <f ca="1">+IF(OFFSET('Sanitation Data'!$G$30,0,10*ROW('Sanitation Data'!G140))="","",OFFSET('Sanitation Data'!$G$30,0,10*ROW('Sanitation Data'!G140)))</f>
        <v/>
      </c>
      <c r="DC146" s="367" t="str">
        <f ca="1">+IF(OFFSET('Sanitation Data'!$G$31,0,10*ROW('Sanitation Data'!G140))="","",OFFSET('Sanitation Data'!$G$31,0,10*ROW('Sanitation Data'!G140)))</f>
        <v/>
      </c>
      <c r="DD146" s="367" t="str">
        <f ca="1">+IF(OFFSET('Sanitation Data'!$G$32,0,10*ROW('Sanitation Data'!G140))="","",OFFSET('Sanitation Data'!$G$32,0,10*ROW('Sanitation Data'!G140)))</f>
        <v/>
      </c>
      <c r="DE146" s="367" t="str">
        <f ca="1">+IF(OFFSET('Sanitation Data'!$H$28,0,10*ROW('Sanitation Data'!H140))="","",OFFSET('Sanitation Data'!$H$28,0,10*ROW('Sanitation Data'!H140)))</f>
        <v/>
      </c>
      <c r="DF146" s="367" t="str">
        <f ca="1">+IF(OFFSET('Sanitation Data'!$H$29,0,10*ROW('Sanitation Data'!H140))="","",OFFSET('Sanitation Data'!$H$29,0,10*ROW('Sanitation Data'!H140)))</f>
        <v/>
      </c>
      <c r="DG146" s="367" t="str">
        <f ca="1">+IF(OFFSET('Sanitation Data'!$H$30,0,10*ROW('Sanitation Data'!H140))="","",OFFSET('Sanitation Data'!$H$30,0,10*ROW('Sanitation Data'!H140)))</f>
        <v/>
      </c>
      <c r="DH146" s="367" t="str">
        <f ca="1">+IF(OFFSET('Sanitation Data'!$H$31,0,10*ROW('Sanitation Data'!H140))="","",OFFSET('Sanitation Data'!$H$31,0,10*ROW('Sanitation Data'!H140)))</f>
        <v/>
      </c>
      <c r="DI146" s="367" t="str">
        <f ca="1">+IF(OFFSET('Sanitation Data'!$H$32,0,10*ROW('Sanitation Data'!H140))="","",OFFSET('Sanitation Data'!$H$32,0,10*ROW('Sanitation Data'!H140)))</f>
        <v/>
      </c>
      <c r="DJ146" s="367" t="str">
        <f ca="1">+IF(OFFSET('Sanitation Data'!$I$28,0,10*ROW('Sanitation Data'!I140))="","",OFFSET('Sanitation Data'!$I$28,0,10*ROW('Sanitation Data'!I140)))</f>
        <v/>
      </c>
      <c r="DK146" s="367" t="str">
        <f ca="1">+IF(OFFSET('Sanitation Data'!$I$29,0,10*ROW('Sanitation Data'!I140))="","",OFFSET('Sanitation Data'!$I$29,0,10*ROW('Sanitation Data'!I140)))</f>
        <v/>
      </c>
      <c r="DL146" s="367" t="str">
        <f ca="1">+IF(OFFSET('Sanitation Data'!$I$30,0,10*ROW('Sanitation Data'!I140))="","",OFFSET('Sanitation Data'!$I$30,0,10*ROW('Sanitation Data'!I140)))</f>
        <v/>
      </c>
      <c r="DM146" s="367" t="str">
        <f ca="1">+IF(OFFSET('Sanitation Data'!$I$31,0,10*ROW('Sanitation Data'!I140))="","",OFFSET('Sanitation Data'!$I$31,0,10*ROW('Sanitation Data'!I140)))</f>
        <v/>
      </c>
      <c r="DN146" s="367" t="str">
        <f ca="1">+IF(OFFSET('Sanitation Data'!$I$32,0,10*ROW('Sanitation Data'!I140))="","",OFFSET('Sanitation Data'!$I$32,0,10*ROW('Sanitation Data'!I140)))</f>
        <v/>
      </c>
      <c r="DO146" s="367" t="str">
        <f ca="1">+IF(OFFSET('Hygiene Data'!$D$11,0,10*ROW('Hygiene Data'!D140))="","",OFFSET('Hygiene Data'!$D$11,0,10*ROW('Hygiene Data'!D140)))</f>
        <v/>
      </c>
      <c r="DP146" s="367" t="str">
        <f ca="1">+IF(OFFSET('Hygiene Data'!$D$12,0,10*ROW('Hygiene Data'!D140))="","",OFFSET('Hygiene Data'!$D$12,0,10*ROW('Hygiene Data'!D140)))</f>
        <v/>
      </c>
      <c r="DQ146" s="367" t="str">
        <f ca="1">+IF(OFFSET('Hygiene Data'!$D$13,0,10*ROW('Hygiene Data'!D140))="","",OFFSET('Hygiene Data'!$D$13,0,10*ROW('Hygiene Data'!D140)))</f>
        <v/>
      </c>
      <c r="DR146" s="367" t="str">
        <f ca="1">+IF(OFFSET('Hygiene Data'!$E$11,0,10*ROW('Hygiene Data'!E140))="","",OFFSET('Hygiene Data'!$E$11,0,10*ROW('Hygiene Data'!E140)))</f>
        <v/>
      </c>
      <c r="DS146" s="367" t="str">
        <f ca="1">+IF(OFFSET('Hygiene Data'!$E$12,0,10*ROW('Hygiene Data'!E140))="","",OFFSET('Hygiene Data'!$E$12,0,10*ROW('Hygiene Data'!E140)))</f>
        <v/>
      </c>
      <c r="DT146" s="367" t="str">
        <f ca="1">+IF(OFFSET('Hygiene Data'!$E$13,0,10*ROW('Hygiene Data'!E140))="","",OFFSET('Hygiene Data'!$E$13,0,10*ROW('Hygiene Data'!E140)))</f>
        <v/>
      </c>
      <c r="DU146" s="367" t="str">
        <f ca="1">+IF(OFFSET('Hygiene Data'!$F$11,0,10*ROW('Hygiene Data'!F140))="","",OFFSET('Hygiene Data'!$F$11,0,10*ROW('Hygiene Data'!F140)))</f>
        <v/>
      </c>
      <c r="DV146" s="367" t="str">
        <f ca="1">+IF(OFFSET('Hygiene Data'!$F$12,0,10*ROW('Hygiene Data'!F140))="","",OFFSET('Hygiene Data'!$F$12,0,10*ROW('Hygiene Data'!F140)))</f>
        <v/>
      </c>
      <c r="DW146" s="367" t="str">
        <f ca="1">+IF(OFFSET('Hygiene Data'!$F$13,0,10*ROW('Hygiene Data'!F140))="","",OFFSET('Hygiene Data'!$F$13,0,10*ROW('Hygiene Data'!F140)))</f>
        <v/>
      </c>
      <c r="DX146" s="367" t="str">
        <f ca="1">+IF(OFFSET('Hygiene Data'!$G$11,0,10*ROW('Hygiene Data'!G140))="","",OFFSET('Hygiene Data'!$G$11,0,10*ROW('Hygiene Data'!G140)))</f>
        <v/>
      </c>
      <c r="DY146" s="367" t="str">
        <f ca="1">+IF(OFFSET('Hygiene Data'!$G$12,0,10*ROW('Hygiene Data'!G140))="","",OFFSET('Hygiene Data'!$G$12,0,10*ROW('Hygiene Data'!G140)))</f>
        <v/>
      </c>
      <c r="DZ146" s="367" t="str">
        <f ca="1">+IF(OFFSET('Hygiene Data'!$G$13,0,10*ROW('Hygiene Data'!G140))="","",OFFSET('Hygiene Data'!$G$13,0,10*ROW('Hygiene Data'!G140)))</f>
        <v/>
      </c>
      <c r="EA146" s="367" t="str">
        <f ca="1">+IF(OFFSET('Hygiene Data'!$H$11,0,10*ROW('Hygiene Data'!H140))="","",OFFSET('Hygiene Data'!$H$11,0,10*ROW('Hygiene Data'!H140)))</f>
        <v/>
      </c>
      <c r="EB146" s="367" t="str">
        <f ca="1">+IF(OFFSET('Hygiene Data'!$H$12,0,10*ROW('Hygiene Data'!H140))="","",OFFSET('Hygiene Data'!$H$12,0,10*ROW('Hygiene Data'!H140)))</f>
        <v/>
      </c>
      <c r="EC146" s="367" t="str">
        <f ca="1">+IF(OFFSET('Hygiene Data'!$H$13,0,10*ROW('Hygiene Data'!H140))="","",OFFSET('Hygiene Data'!$H$13,0,10*ROW('Hygiene Data'!H140)))</f>
        <v/>
      </c>
      <c r="ED146" s="367" t="str">
        <f ca="1">+IF(OFFSET('Hygiene Data'!$I$11,0,10*ROW('Hygiene Data'!I140))="","",OFFSET('Hygiene Data'!$I$11,0,10*ROW('Hygiene Data'!I140)))</f>
        <v/>
      </c>
      <c r="EE146" s="367" t="str">
        <f ca="1">+IF(OFFSET('Hygiene Data'!$I$12,0,10*ROW('Hygiene Data'!I140))="","",OFFSET('Hygiene Data'!$I$12,0,10*ROW('Hygiene Data'!I140)))</f>
        <v/>
      </c>
      <c r="EF146" s="367" t="str">
        <f ca="1">+IF(OFFSET('Hygiene Data'!$I$13,0,10*ROW('Hygiene Data'!I140))="","",OFFSET('Hygiene Data'!$I$13,0,10*ROW('Hygiene Data'!I140)))</f>
        <v/>
      </c>
    </row>
    <row r="147" spans="1:136" x14ac:dyDescent="0.25">
      <c r="A147" s="476" t="str">
        <f ca="1">+IF(OFFSET('Water Data'!$B$2,0,10*ROW('Water Data'!E141))="","",OFFSET('Water Data'!$B$2,0,10*ROW('Water Data'!E141)))</f>
        <v/>
      </c>
      <c r="B147" s="476"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3" t="str">
        <f t="shared" ca="1" si="2"/>
        <v/>
      </c>
      <c r="D147" s="504"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4"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4"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4"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4"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4"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4"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4"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4"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4"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4"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4"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4"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4"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4"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4"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4"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4"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5"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5"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5"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5"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5"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5"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5"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5"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5"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5"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5"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5"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5"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5"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5"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5"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5"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5"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5"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5"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5"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5"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5"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5"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5"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5"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5"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5"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5"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5"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6"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2"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6"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6"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6"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6"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6"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6"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6"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6"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6"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6"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6"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6"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6"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6"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6"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6"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7" t="str">
        <f ca="1">+IF(OFFSET('Water Data'!$D$27,0,10*ROW('Water Data'!D141))="","",OFFSET('Water Data'!$D$27,0,10*ROW('Water Data'!D141)))</f>
        <v/>
      </c>
      <c r="BT147" s="367" t="str">
        <f ca="1">+IF(OFFSET('Water Data'!$D$28,0,10*ROW('Water Data'!D141))="","",OFFSET('Water Data'!$D$28,0,10*ROW('Water Data'!D141)))</f>
        <v/>
      </c>
      <c r="BU147" s="367" t="str">
        <f ca="1">+IF(OFFSET('Water Data'!$D$29,0,10*ROW('Water Data'!D141))="","",OFFSET('Water Data'!$D$29,0,10*ROW('Water Data'!D141)))</f>
        <v/>
      </c>
      <c r="BV147" s="367" t="str">
        <f ca="1">+IF(OFFSET('Water Data'!$E$27,0,10*ROW('Water Data'!E141))="","",OFFSET('Water Data'!$E$27,0,10*ROW('Water Data'!E141)))</f>
        <v/>
      </c>
      <c r="BW147" s="367" t="str">
        <f ca="1">+IF(OFFSET('Water Data'!$E$28,0,10*ROW('Water Data'!E141))="","",OFFSET('Water Data'!$E$28,0,10*ROW('Water Data'!E141)))</f>
        <v/>
      </c>
      <c r="BX147" s="367" t="str">
        <f ca="1">+IF(OFFSET('Water Data'!$E$29,0,10*ROW('Water Data'!E141))="","",OFFSET('Water Data'!$E$29,0,10*ROW('Water Data'!E141)))</f>
        <v/>
      </c>
      <c r="BY147" s="367" t="str">
        <f ca="1">+IF(OFFSET('Water Data'!$F$27,0,10*ROW('Water Data'!F141))="","",OFFSET('Water Data'!$F$27,0,10*ROW('Water Data'!F141)))</f>
        <v/>
      </c>
      <c r="BZ147" s="367" t="str">
        <f ca="1">+IF(OFFSET('Water Data'!$F$28,0,10*ROW('Water Data'!F141))="","",OFFSET('Water Data'!$F$28,0,10*ROW('Water Data'!F141)))</f>
        <v/>
      </c>
      <c r="CA147" s="367" t="str">
        <f ca="1">+IF(OFFSET('Water Data'!$F$29,0,10*ROW('Water Data'!F141))="","",OFFSET('Water Data'!$F$29,0,10*ROW('Water Data'!F141)))</f>
        <v/>
      </c>
      <c r="CB147" s="367" t="str">
        <f ca="1">+IF(OFFSET('Water Data'!$G$27,0,10*ROW('Water Data'!G141))="","",OFFSET('Water Data'!$G$27,0,10*ROW('Water Data'!G141)))</f>
        <v/>
      </c>
      <c r="CC147" s="367" t="str">
        <f ca="1">+IF(OFFSET('Water Data'!$G$28,0,10*ROW('Water Data'!G141))="","",OFFSET('Water Data'!$G$28,0,10*ROW('Water Data'!G141)))</f>
        <v/>
      </c>
      <c r="CD147" s="367" t="str">
        <f ca="1">+IF(OFFSET('Water Data'!$G$29,0,10*ROW('Water Data'!G141))="","",OFFSET('Water Data'!$G$29,0,10*ROW('Water Data'!G141)))</f>
        <v/>
      </c>
      <c r="CE147" s="367" t="str">
        <f ca="1">+IF(OFFSET('Water Data'!$H$27,0,10*ROW('Water Data'!H141))="","",OFFSET('Water Data'!$H$27,0,10*ROW('Water Data'!H141)))</f>
        <v/>
      </c>
      <c r="CF147" s="367" t="str">
        <f ca="1">+IF(OFFSET('Water Data'!$H$28,0,10*ROW('Water Data'!H141))="","",OFFSET('Water Data'!$H$28,0,10*ROW('Water Data'!H141)))</f>
        <v/>
      </c>
      <c r="CG147" s="367" t="str">
        <f ca="1">+IF(OFFSET('Water Data'!$H$29,0,10*ROW('Water Data'!H141))="","",OFFSET('Water Data'!$H$29,0,10*ROW('Water Data'!H141)))</f>
        <v/>
      </c>
      <c r="CH147" s="367" t="str">
        <f ca="1">+IF(OFFSET('Water Data'!$I$27,0,10*ROW('Water Data'!I141))="","",OFFSET('Water Data'!$I$27,0,10*ROW('Water Data'!I141)))</f>
        <v/>
      </c>
      <c r="CI147" s="367" t="str">
        <f ca="1">+IF(OFFSET('Water Data'!$I$28,0,10*ROW('Water Data'!I141))="","",OFFSET('Water Data'!$I$28,0,10*ROW('Water Data'!I141)))</f>
        <v/>
      </c>
      <c r="CJ147" s="367" t="str">
        <f ca="1">+IF(OFFSET('Water Data'!$I$29,0,10*ROW('Water Data'!I141))="","",OFFSET('Water Data'!$I$29,0,10*ROW('Water Data'!I141)))</f>
        <v/>
      </c>
      <c r="CK147" s="367" t="str">
        <f ca="1">+IF(OFFSET('Sanitation Data'!$D$28,0,10*ROW('Sanitation Data'!D141))="","",OFFSET('Sanitation Data'!$D$28,0,10*ROW('Sanitation Data'!D141)))</f>
        <v/>
      </c>
      <c r="CL147" s="367" t="str">
        <f ca="1">+IF(OFFSET('Sanitation Data'!$D$29,0,10*ROW('Sanitation Data'!D141))="","",OFFSET('Sanitation Data'!$D$29,0,10*ROW('Sanitation Data'!D141)))</f>
        <v/>
      </c>
      <c r="CM147" s="367" t="str">
        <f ca="1">+IF(OFFSET('Sanitation Data'!$D$30,0,10*ROW('Sanitation Data'!D141))="","",OFFSET('Sanitation Data'!$D$30,0,10*ROW('Sanitation Data'!D141)))</f>
        <v/>
      </c>
      <c r="CN147" s="367" t="str">
        <f ca="1">+IF(OFFSET('Sanitation Data'!$D$31,0,10*ROW('Sanitation Data'!D141))="","",OFFSET('Sanitation Data'!$D$31,0,10*ROW('Sanitation Data'!D141)))</f>
        <v/>
      </c>
      <c r="CO147" s="367" t="str">
        <f ca="1">+IF(OFFSET('Sanitation Data'!$D$32,0,10*ROW('Sanitation Data'!D141))="","",OFFSET('Sanitation Data'!$D$32,0,10*ROW('Sanitation Data'!D141)))</f>
        <v/>
      </c>
      <c r="CP147" s="367" t="str">
        <f ca="1">+IF(OFFSET('Sanitation Data'!$E$28,0,10*ROW('Sanitation Data'!E141))="","",OFFSET('Sanitation Data'!$E$28,0,10*ROW('Sanitation Data'!E141)))</f>
        <v/>
      </c>
      <c r="CQ147" s="367" t="str">
        <f ca="1">+IF(OFFSET('Sanitation Data'!$E$29,0,10*ROW('Sanitation Data'!E141))="","",OFFSET('Sanitation Data'!$E$29,0,10*ROW('Sanitation Data'!E141)))</f>
        <v/>
      </c>
      <c r="CR147" s="367" t="str">
        <f ca="1">+IF(OFFSET('Sanitation Data'!$E$30,0,10*ROW('Sanitation Data'!E141))="","",OFFSET('Sanitation Data'!$E$30,0,10*ROW('Sanitation Data'!E141)))</f>
        <v/>
      </c>
      <c r="CS147" s="367" t="str">
        <f ca="1">+IF(OFFSET('Sanitation Data'!$E$31,0,10*ROW('Sanitation Data'!E141))="","",OFFSET('Sanitation Data'!$E$31,0,10*ROW('Sanitation Data'!E141)))</f>
        <v/>
      </c>
      <c r="CT147" s="367" t="str">
        <f ca="1">+IF(OFFSET('Sanitation Data'!$E$32,0,10*ROW('Sanitation Data'!E141))="","",OFFSET('Sanitation Data'!$E$32,0,10*ROW('Sanitation Data'!E141)))</f>
        <v/>
      </c>
      <c r="CU147" s="367" t="str">
        <f ca="1">+IF(OFFSET('Sanitation Data'!$F$28,0,10*ROW('Sanitation Data'!F141))="","",OFFSET('Sanitation Data'!$F$28,0,10*ROW('Sanitation Data'!F141)))</f>
        <v/>
      </c>
      <c r="CV147" s="367" t="str">
        <f ca="1">+IF(OFFSET('Sanitation Data'!$F$29,0,10*ROW('Sanitation Data'!F141))="","",OFFSET('Sanitation Data'!$F$29,0,10*ROW('Sanitation Data'!F141)))</f>
        <v/>
      </c>
      <c r="CW147" s="367" t="str">
        <f ca="1">+IF(OFFSET('Sanitation Data'!$F$30,0,10*ROW('Sanitation Data'!F141))="","",OFFSET('Sanitation Data'!$F$30,0,10*ROW('Sanitation Data'!F141)))</f>
        <v/>
      </c>
      <c r="CX147" s="367" t="str">
        <f ca="1">+IF(OFFSET('Sanitation Data'!$F$31,0,10*ROW('Sanitation Data'!F141))="","",OFFSET('Sanitation Data'!$F$31,0,10*ROW('Sanitation Data'!F141)))</f>
        <v/>
      </c>
      <c r="CY147" s="367" t="str">
        <f ca="1">+IF(OFFSET('Sanitation Data'!$F$32,0,10*ROW('Sanitation Data'!F141))="","",OFFSET('Sanitation Data'!$F$32,0,10*ROW('Sanitation Data'!F141)))</f>
        <v/>
      </c>
      <c r="CZ147" s="367" t="str">
        <f ca="1">+IF(OFFSET('Sanitation Data'!$G$28,0,10*ROW('Sanitation Data'!G141))="","",OFFSET('Sanitation Data'!$G$28,0,10*ROW('Sanitation Data'!G141)))</f>
        <v/>
      </c>
      <c r="DA147" s="367" t="str">
        <f ca="1">+IF(OFFSET('Sanitation Data'!$G$29,0,10*ROW('Sanitation Data'!G141))="","",OFFSET('Sanitation Data'!$G$29,0,10*ROW('Sanitation Data'!G141)))</f>
        <v/>
      </c>
      <c r="DB147" s="367" t="str">
        <f ca="1">+IF(OFFSET('Sanitation Data'!$G$30,0,10*ROW('Sanitation Data'!G141))="","",OFFSET('Sanitation Data'!$G$30,0,10*ROW('Sanitation Data'!G141)))</f>
        <v/>
      </c>
      <c r="DC147" s="367" t="str">
        <f ca="1">+IF(OFFSET('Sanitation Data'!$G$31,0,10*ROW('Sanitation Data'!G141))="","",OFFSET('Sanitation Data'!$G$31,0,10*ROW('Sanitation Data'!G141)))</f>
        <v/>
      </c>
      <c r="DD147" s="367" t="str">
        <f ca="1">+IF(OFFSET('Sanitation Data'!$G$32,0,10*ROW('Sanitation Data'!G141))="","",OFFSET('Sanitation Data'!$G$32,0,10*ROW('Sanitation Data'!G141)))</f>
        <v/>
      </c>
      <c r="DE147" s="367" t="str">
        <f ca="1">+IF(OFFSET('Sanitation Data'!$H$28,0,10*ROW('Sanitation Data'!H141))="","",OFFSET('Sanitation Data'!$H$28,0,10*ROW('Sanitation Data'!H141)))</f>
        <v/>
      </c>
      <c r="DF147" s="367" t="str">
        <f ca="1">+IF(OFFSET('Sanitation Data'!$H$29,0,10*ROW('Sanitation Data'!H141))="","",OFFSET('Sanitation Data'!$H$29,0,10*ROW('Sanitation Data'!H141)))</f>
        <v/>
      </c>
      <c r="DG147" s="367" t="str">
        <f ca="1">+IF(OFFSET('Sanitation Data'!$H$30,0,10*ROW('Sanitation Data'!H141))="","",OFFSET('Sanitation Data'!$H$30,0,10*ROW('Sanitation Data'!H141)))</f>
        <v/>
      </c>
      <c r="DH147" s="367" t="str">
        <f ca="1">+IF(OFFSET('Sanitation Data'!$H$31,0,10*ROW('Sanitation Data'!H141))="","",OFFSET('Sanitation Data'!$H$31,0,10*ROW('Sanitation Data'!H141)))</f>
        <v/>
      </c>
      <c r="DI147" s="367" t="str">
        <f ca="1">+IF(OFFSET('Sanitation Data'!$H$32,0,10*ROW('Sanitation Data'!H141))="","",OFFSET('Sanitation Data'!$H$32,0,10*ROW('Sanitation Data'!H141)))</f>
        <v/>
      </c>
      <c r="DJ147" s="367" t="str">
        <f ca="1">+IF(OFFSET('Sanitation Data'!$I$28,0,10*ROW('Sanitation Data'!I141))="","",OFFSET('Sanitation Data'!$I$28,0,10*ROW('Sanitation Data'!I141)))</f>
        <v/>
      </c>
      <c r="DK147" s="367" t="str">
        <f ca="1">+IF(OFFSET('Sanitation Data'!$I$29,0,10*ROW('Sanitation Data'!I141))="","",OFFSET('Sanitation Data'!$I$29,0,10*ROW('Sanitation Data'!I141)))</f>
        <v/>
      </c>
      <c r="DL147" s="367" t="str">
        <f ca="1">+IF(OFFSET('Sanitation Data'!$I$30,0,10*ROW('Sanitation Data'!I141))="","",OFFSET('Sanitation Data'!$I$30,0,10*ROW('Sanitation Data'!I141)))</f>
        <v/>
      </c>
      <c r="DM147" s="367" t="str">
        <f ca="1">+IF(OFFSET('Sanitation Data'!$I$31,0,10*ROW('Sanitation Data'!I141))="","",OFFSET('Sanitation Data'!$I$31,0,10*ROW('Sanitation Data'!I141)))</f>
        <v/>
      </c>
      <c r="DN147" s="367" t="str">
        <f ca="1">+IF(OFFSET('Sanitation Data'!$I$32,0,10*ROW('Sanitation Data'!I141))="","",OFFSET('Sanitation Data'!$I$32,0,10*ROW('Sanitation Data'!I141)))</f>
        <v/>
      </c>
      <c r="DO147" s="367" t="str">
        <f ca="1">+IF(OFFSET('Hygiene Data'!$D$11,0,10*ROW('Hygiene Data'!D141))="","",OFFSET('Hygiene Data'!$D$11,0,10*ROW('Hygiene Data'!D141)))</f>
        <v/>
      </c>
      <c r="DP147" s="367" t="str">
        <f ca="1">+IF(OFFSET('Hygiene Data'!$D$12,0,10*ROW('Hygiene Data'!D141))="","",OFFSET('Hygiene Data'!$D$12,0,10*ROW('Hygiene Data'!D141)))</f>
        <v/>
      </c>
      <c r="DQ147" s="367" t="str">
        <f ca="1">+IF(OFFSET('Hygiene Data'!$D$13,0,10*ROW('Hygiene Data'!D141))="","",OFFSET('Hygiene Data'!$D$13,0,10*ROW('Hygiene Data'!D141)))</f>
        <v/>
      </c>
      <c r="DR147" s="367" t="str">
        <f ca="1">+IF(OFFSET('Hygiene Data'!$E$11,0,10*ROW('Hygiene Data'!E141))="","",OFFSET('Hygiene Data'!$E$11,0,10*ROW('Hygiene Data'!E141)))</f>
        <v/>
      </c>
      <c r="DS147" s="367" t="str">
        <f ca="1">+IF(OFFSET('Hygiene Data'!$E$12,0,10*ROW('Hygiene Data'!E141))="","",OFFSET('Hygiene Data'!$E$12,0,10*ROW('Hygiene Data'!E141)))</f>
        <v/>
      </c>
      <c r="DT147" s="367" t="str">
        <f ca="1">+IF(OFFSET('Hygiene Data'!$E$13,0,10*ROW('Hygiene Data'!E141))="","",OFFSET('Hygiene Data'!$E$13,0,10*ROW('Hygiene Data'!E141)))</f>
        <v/>
      </c>
      <c r="DU147" s="367" t="str">
        <f ca="1">+IF(OFFSET('Hygiene Data'!$F$11,0,10*ROW('Hygiene Data'!F141))="","",OFFSET('Hygiene Data'!$F$11,0,10*ROW('Hygiene Data'!F141)))</f>
        <v/>
      </c>
      <c r="DV147" s="367" t="str">
        <f ca="1">+IF(OFFSET('Hygiene Data'!$F$12,0,10*ROW('Hygiene Data'!F141))="","",OFFSET('Hygiene Data'!$F$12,0,10*ROW('Hygiene Data'!F141)))</f>
        <v/>
      </c>
      <c r="DW147" s="367" t="str">
        <f ca="1">+IF(OFFSET('Hygiene Data'!$F$13,0,10*ROW('Hygiene Data'!F141))="","",OFFSET('Hygiene Data'!$F$13,0,10*ROW('Hygiene Data'!F141)))</f>
        <v/>
      </c>
      <c r="DX147" s="367" t="str">
        <f ca="1">+IF(OFFSET('Hygiene Data'!$G$11,0,10*ROW('Hygiene Data'!G141))="","",OFFSET('Hygiene Data'!$G$11,0,10*ROW('Hygiene Data'!G141)))</f>
        <v/>
      </c>
      <c r="DY147" s="367" t="str">
        <f ca="1">+IF(OFFSET('Hygiene Data'!$G$12,0,10*ROW('Hygiene Data'!G141))="","",OFFSET('Hygiene Data'!$G$12,0,10*ROW('Hygiene Data'!G141)))</f>
        <v/>
      </c>
      <c r="DZ147" s="367" t="str">
        <f ca="1">+IF(OFFSET('Hygiene Data'!$G$13,0,10*ROW('Hygiene Data'!G141))="","",OFFSET('Hygiene Data'!$G$13,0,10*ROW('Hygiene Data'!G141)))</f>
        <v/>
      </c>
      <c r="EA147" s="367" t="str">
        <f ca="1">+IF(OFFSET('Hygiene Data'!$H$11,0,10*ROW('Hygiene Data'!H141))="","",OFFSET('Hygiene Data'!$H$11,0,10*ROW('Hygiene Data'!H141)))</f>
        <v/>
      </c>
      <c r="EB147" s="367" t="str">
        <f ca="1">+IF(OFFSET('Hygiene Data'!$H$12,0,10*ROW('Hygiene Data'!H141))="","",OFFSET('Hygiene Data'!$H$12,0,10*ROW('Hygiene Data'!H141)))</f>
        <v/>
      </c>
      <c r="EC147" s="367" t="str">
        <f ca="1">+IF(OFFSET('Hygiene Data'!$H$13,0,10*ROW('Hygiene Data'!H141))="","",OFFSET('Hygiene Data'!$H$13,0,10*ROW('Hygiene Data'!H141)))</f>
        <v/>
      </c>
      <c r="ED147" s="367" t="str">
        <f ca="1">+IF(OFFSET('Hygiene Data'!$I$11,0,10*ROW('Hygiene Data'!I141))="","",OFFSET('Hygiene Data'!$I$11,0,10*ROW('Hygiene Data'!I141)))</f>
        <v/>
      </c>
      <c r="EE147" s="367" t="str">
        <f ca="1">+IF(OFFSET('Hygiene Data'!$I$12,0,10*ROW('Hygiene Data'!I141))="","",OFFSET('Hygiene Data'!$I$12,0,10*ROW('Hygiene Data'!I141)))</f>
        <v/>
      </c>
      <c r="EF147" s="367" t="str">
        <f ca="1">+IF(OFFSET('Hygiene Data'!$I$13,0,10*ROW('Hygiene Data'!I141))="","",OFFSET('Hygiene Data'!$I$13,0,10*ROW('Hygiene Data'!I141)))</f>
        <v/>
      </c>
    </row>
    <row r="148" spans="1:136" x14ac:dyDescent="0.25">
      <c r="A148" s="476" t="str">
        <f ca="1">+IF(OFFSET('Water Data'!$B$2,0,10*ROW('Water Data'!E142))="","",OFFSET('Water Data'!$B$2,0,10*ROW('Water Data'!E142)))</f>
        <v/>
      </c>
      <c r="B148" s="476"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3" t="str">
        <f t="shared" ca="1" si="2"/>
        <v/>
      </c>
      <c r="D148" s="504"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4"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4"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4"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4"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4"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4"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4"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4"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4"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4"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4"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4"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4"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4"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4"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4"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4"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5"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5"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5"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5"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5"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5"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5"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5"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5"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5"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5"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5"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5"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5"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5"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5"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5"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5"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5"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5"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5"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5"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5"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5"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5"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5"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5"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5"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5"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5"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6"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2"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6"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6"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6"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6"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6"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6"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6"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6"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6"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6"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6"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6"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6"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6"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6"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6"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7" t="str">
        <f ca="1">+IF(OFFSET('Water Data'!$D$27,0,10*ROW('Water Data'!D142))="","",OFFSET('Water Data'!$D$27,0,10*ROW('Water Data'!D142)))</f>
        <v/>
      </c>
      <c r="BT148" s="367" t="str">
        <f ca="1">+IF(OFFSET('Water Data'!$D$28,0,10*ROW('Water Data'!D142))="","",OFFSET('Water Data'!$D$28,0,10*ROW('Water Data'!D142)))</f>
        <v/>
      </c>
      <c r="BU148" s="367" t="str">
        <f ca="1">+IF(OFFSET('Water Data'!$D$29,0,10*ROW('Water Data'!D142))="","",OFFSET('Water Data'!$D$29,0,10*ROW('Water Data'!D142)))</f>
        <v/>
      </c>
      <c r="BV148" s="367" t="str">
        <f ca="1">+IF(OFFSET('Water Data'!$E$27,0,10*ROW('Water Data'!E142))="","",OFFSET('Water Data'!$E$27,0,10*ROW('Water Data'!E142)))</f>
        <v/>
      </c>
      <c r="BW148" s="367" t="str">
        <f ca="1">+IF(OFFSET('Water Data'!$E$28,0,10*ROW('Water Data'!E142))="","",OFFSET('Water Data'!$E$28,0,10*ROW('Water Data'!E142)))</f>
        <v/>
      </c>
      <c r="BX148" s="367" t="str">
        <f ca="1">+IF(OFFSET('Water Data'!$E$29,0,10*ROW('Water Data'!E142))="","",OFFSET('Water Data'!$E$29,0,10*ROW('Water Data'!E142)))</f>
        <v/>
      </c>
      <c r="BY148" s="367" t="str">
        <f ca="1">+IF(OFFSET('Water Data'!$F$27,0,10*ROW('Water Data'!F142))="","",OFFSET('Water Data'!$F$27,0,10*ROW('Water Data'!F142)))</f>
        <v/>
      </c>
      <c r="BZ148" s="367" t="str">
        <f ca="1">+IF(OFFSET('Water Data'!$F$28,0,10*ROW('Water Data'!F142))="","",OFFSET('Water Data'!$F$28,0,10*ROW('Water Data'!F142)))</f>
        <v/>
      </c>
      <c r="CA148" s="367" t="str">
        <f ca="1">+IF(OFFSET('Water Data'!$F$29,0,10*ROW('Water Data'!F142))="","",OFFSET('Water Data'!$F$29,0,10*ROW('Water Data'!F142)))</f>
        <v/>
      </c>
      <c r="CB148" s="367" t="str">
        <f ca="1">+IF(OFFSET('Water Data'!$G$27,0,10*ROW('Water Data'!G142))="","",OFFSET('Water Data'!$G$27,0,10*ROW('Water Data'!G142)))</f>
        <v/>
      </c>
      <c r="CC148" s="367" t="str">
        <f ca="1">+IF(OFFSET('Water Data'!$G$28,0,10*ROW('Water Data'!G142))="","",OFFSET('Water Data'!$G$28,0,10*ROW('Water Data'!G142)))</f>
        <v/>
      </c>
      <c r="CD148" s="367" t="str">
        <f ca="1">+IF(OFFSET('Water Data'!$G$29,0,10*ROW('Water Data'!G142))="","",OFFSET('Water Data'!$G$29,0,10*ROW('Water Data'!G142)))</f>
        <v/>
      </c>
      <c r="CE148" s="367" t="str">
        <f ca="1">+IF(OFFSET('Water Data'!$H$27,0,10*ROW('Water Data'!H142))="","",OFFSET('Water Data'!$H$27,0,10*ROW('Water Data'!H142)))</f>
        <v/>
      </c>
      <c r="CF148" s="367" t="str">
        <f ca="1">+IF(OFFSET('Water Data'!$H$28,0,10*ROW('Water Data'!H142))="","",OFFSET('Water Data'!$H$28,0,10*ROW('Water Data'!H142)))</f>
        <v/>
      </c>
      <c r="CG148" s="367" t="str">
        <f ca="1">+IF(OFFSET('Water Data'!$H$29,0,10*ROW('Water Data'!H142))="","",OFFSET('Water Data'!$H$29,0,10*ROW('Water Data'!H142)))</f>
        <v/>
      </c>
      <c r="CH148" s="367" t="str">
        <f ca="1">+IF(OFFSET('Water Data'!$I$27,0,10*ROW('Water Data'!I142))="","",OFFSET('Water Data'!$I$27,0,10*ROW('Water Data'!I142)))</f>
        <v/>
      </c>
      <c r="CI148" s="367" t="str">
        <f ca="1">+IF(OFFSET('Water Data'!$I$28,0,10*ROW('Water Data'!I142))="","",OFFSET('Water Data'!$I$28,0,10*ROW('Water Data'!I142)))</f>
        <v/>
      </c>
      <c r="CJ148" s="367" t="str">
        <f ca="1">+IF(OFFSET('Water Data'!$I$29,0,10*ROW('Water Data'!I142))="","",OFFSET('Water Data'!$I$29,0,10*ROW('Water Data'!I142)))</f>
        <v/>
      </c>
      <c r="CK148" s="367" t="str">
        <f ca="1">+IF(OFFSET('Sanitation Data'!$D$28,0,10*ROW('Sanitation Data'!D142))="","",OFFSET('Sanitation Data'!$D$28,0,10*ROW('Sanitation Data'!D142)))</f>
        <v/>
      </c>
      <c r="CL148" s="367" t="str">
        <f ca="1">+IF(OFFSET('Sanitation Data'!$D$29,0,10*ROW('Sanitation Data'!D142))="","",OFFSET('Sanitation Data'!$D$29,0,10*ROW('Sanitation Data'!D142)))</f>
        <v/>
      </c>
      <c r="CM148" s="367" t="str">
        <f ca="1">+IF(OFFSET('Sanitation Data'!$D$30,0,10*ROW('Sanitation Data'!D142))="","",OFFSET('Sanitation Data'!$D$30,0,10*ROW('Sanitation Data'!D142)))</f>
        <v/>
      </c>
      <c r="CN148" s="367" t="str">
        <f ca="1">+IF(OFFSET('Sanitation Data'!$D$31,0,10*ROW('Sanitation Data'!D142))="","",OFFSET('Sanitation Data'!$D$31,0,10*ROW('Sanitation Data'!D142)))</f>
        <v/>
      </c>
      <c r="CO148" s="367" t="str">
        <f ca="1">+IF(OFFSET('Sanitation Data'!$D$32,0,10*ROW('Sanitation Data'!D142))="","",OFFSET('Sanitation Data'!$D$32,0,10*ROW('Sanitation Data'!D142)))</f>
        <v/>
      </c>
      <c r="CP148" s="367" t="str">
        <f ca="1">+IF(OFFSET('Sanitation Data'!$E$28,0,10*ROW('Sanitation Data'!E142))="","",OFFSET('Sanitation Data'!$E$28,0,10*ROW('Sanitation Data'!E142)))</f>
        <v/>
      </c>
      <c r="CQ148" s="367" t="str">
        <f ca="1">+IF(OFFSET('Sanitation Data'!$E$29,0,10*ROW('Sanitation Data'!E142))="","",OFFSET('Sanitation Data'!$E$29,0,10*ROW('Sanitation Data'!E142)))</f>
        <v/>
      </c>
      <c r="CR148" s="367" t="str">
        <f ca="1">+IF(OFFSET('Sanitation Data'!$E$30,0,10*ROW('Sanitation Data'!E142))="","",OFFSET('Sanitation Data'!$E$30,0,10*ROW('Sanitation Data'!E142)))</f>
        <v/>
      </c>
      <c r="CS148" s="367" t="str">
        <f ca="1">+IF(OFFSET('Sanitation Data'!$E$31,0,10*ROW('Sanitation Data'!E142))="","",OFFSET('Sanitation Data'!$E$31,0,10*ROW('Sanitation Data'!E142)))</f>
        <v/>
      </c>
      <c r="CT148" s="367" t="str">
        <f ca="1">+IF(OFFSET('Sanitation Data'!$E$32,0,10*ROW('Sanitation Data'!E142))="","",OFFSET('Sanitation Data'!$E$32,0,10*ROW('Sanitation Data'!E142)))</f>
        <v/>
      </c>
      <c r="CU148" s="367" t="str">
        <f ca="1">+IF(OFFSET('Sanitation Data'!$F$28,0,10*ROW('Sanitation Data'!F142))="","",OFFSET('Sanitation Data'!$F$28,0,10*ROW('Sanitation Data'!F142)))</f>
        <v/>
      </c>
      <c r="CV148" s="367" t="str">
        <f ca="1">+IF(OFFSET('Sanitation Data'!$F$29,0,10*ROW('Sanitation Data'!F142))="","",OFFSET('Sanitation Data'!$F$29,0,10*ROW('Sanitation Data'!F142)))</f>
        <v/>
      </c>
      <c r="CW148" s="367" t="str">
        <f ca="1">+IF(OFFSET('Sanitation Data'!$F$30,0,10*ROW('Sanitation Data'!F142))="","",OFFSET('Sanitation Data'!$F$30,0,10*ROW('Sanitation Data'!F142)))</f>
        <v/>
      </c>
      <c r="CX148" s="367" t="str">
        <f ca="1">+IF(OFFSET('Sanitation Data'!$F$31,0,10*ROW('Sanitation Data'!F142))="","",OFFSET('Sanitation Data'!$F$31,0,10*ROW('Sanitation Data'!F142)))</f>
        <v/>
      </c>
      <c r="CY148" s="367" t="str">
        <f ca="1">+IF(OFFSET('Sanitation Data'!$F$32,0,10*ROW('Sanitation Data'!F142))="","",OFFSET('Sanitation Data'!$F$32,0,10*ROW('Sanitation Data'!F142)))</f>
        <v/>
      </c>
      <c r="CZ148" s="367" t="str">
        <f ca="1">+IF(OFFSET('Sanitation Data'!$G$28,0,10*ROW('Sanitation Data'!G142))="","",OFFSET('Sanitation Data'!$G$28,0,10*ROW('Sanitation Data'!G142)))</f>
        <v/>
      </c>
      <c r="DA148" s="367" t="str">
        <f ca="1">+IF(OFFSET('Sanitation Data'!$G$29,0,10*ROW('Sanitation Data'!G142))="","",OFFSET('Sanitation Data'!$G$29,0,10*ROW('Sanitation Data'!G142)))</f>
        <v/>
      </c>
      <c r="DB148" s="367" t="str">
        <f ca="1">+IF(OFFSET('Sanitation Data'!$G$30,0,10*ROW('Sanitation Data'!G142))="","",OFFSET('Sanitation Data'!$G$30,0,10*ROW('Sanitation Data'!G142)))</f>
        <v/>
      </c>
      <c r="DC148" s="367" t="str">
        <f ca="1">+IF(OFFSET('Sanitation Data'!$G$31,0,10*ROW('Sanitation Data'!G142))="","",OFFSET('Sanitation Data'!$G$31,0,10*ROW('Sanitation Data'!G142)))</f>
        <v/>
      </c>
      <c r="DD148" s="367" t="str">
        <f ca="1">+IF(OFFSET('Sanitation Data'!$G$32,0,10*ROW('Sanitation Data'!G142))="","",OFFSET('Sanitation Data'!$G$32,0,10*ROW('Sanitation Data'!G142)))</f>
        <v/>
      </c>
      <c r="DE148" s="367" t="str">
        <f ca="1">+IF(OFFSET('Sanitation Data'!$H$28,0,10*ROW('Sanitation Data'!H142))="","",OFFSET('Sanitation Data'!$H$28,0,10*ROW('Sanitation Data'!H142)))</f>
        <v/>
      </c>
      <c r="DF148" s="367" t="str">
        <f ca="1">+IF(OFFSET('Sanitation Data'!$H$29,0,10*ROW('Sanitation Data'!H142))="","",OFFSET('Sanitation Data'!$H$29,0,10*ROW('Sanitation Data'!H142)))</f>
        <v/>
      </c>
      <c r="DG148" s="367" t="str">
        <f ca="1">+IF(OFFSET('Sanitation Data'!$H$30,0,10*ROW('Sanitation Data'!H142))="","",OFFSET('Sanitation Data'!$H$30,0,10*ROW('Sanitation Data'!H142)))</f>
        <v/>
      </c>
      <c r="DH148" s="367" t="str">
        <f ca="1">+IF(OFFSET('Sanitation Data'!$H$31,0,10*ROW('Sanitation Data'!H142))="","",OFFSET('Sanitation Data'!$H$31,0,10*ROW('Sanitation Data'!H142)))</f>
        <v/>
      </c>
      <c r="DI148" s="367" t="str">
        <f ca="1">+IF(OFFSET('Sanitation Data'!$H$32,0,10*ROW('Sanitation Data'!H142))="","",OFFSET('Sanitation Data'!$H$32,0,10*ROW('Sanitation Data'!H142)))</f>
        <v/>
      </c>
      <c r="DJ148" s="367" t="str">
        <f ca="1">+IF(OFFSET('Sanitation Data'!$I$28,0,10*ROW('Sanitation Data'!I142))="","",OFFSET('Sanitation Data'!$I$28,0,10*ROW('Sanitation Data'!I142)))</f>
        <v/>
      </c>
      <c r="DK148" s="367" t="str">
        <f ca="1">+IF(OFFSET('Sanitation Data'!$I$29,0,10*ROW('Sanitation Data'!I142))="","",OFFSET('Sanitation Data'!$I$29,0,10*ROW('Sanitation Data'!I142)))</f>
        <v/>
      </c>
      <c r="DL148" s="367" t="str">
        <f ca="1">+IF(OFFSET('Sanitation Data'!$I$30,0,10*ROW('Sanitation Data'!I142))="","",OFFSET('Sanitation Data'!$I$30,0,10*ROW('Sanitation Data'!I142)))</f>
        <v/>
      </c>
      <c r="DM148" s="367" t="str">
        <f ca="1">+IF(OFFSET('Sanitation Data'!$I$31,0,10*ROW('Sanitation Data'!I142))="","",OFFSET('Sanitation Data'!$I$31,0,10*ROW('Sanitation Data'!I142)))</f>
        <v/>
      </c>
      <c r="DN148" s="367" t="str">
        <f ca="1">+IF(OFFSET('Sanitation Data'!$I$32,0,10*ROW('Sanitation Data'!I142))="","",OFFSET('Sanitation Data'!$I$32,0,10*ROW('Sanitation Data'!I142)))</f>
        <v/>
      </c>
      <c r="DO148" s="367" t="str">
        <f ca="1">+IF(OFFSET('Hygiene Data'!$D$11,0,10*ROW('Hygiene Data'!D142))="","",OFFSET('Hygiene Data'!$D$11,0,10*ROW('Hygiene Data'!D142)))</f>
        <v/>
      </c>
      <c r="DP148" s="367" t="str">
        <f ca="1">+IF(OFFSET('Hygiene Data'!$D$12,0,10*ROW('Hygiene Data'!D142))="","",OFFSET('Hygiene Data'!$D$12,0,10*ROW('Hygiene Data'!D142)))</f>
        <v/>
      </c>
      <c r="DQ148" s="367" t="str">
        <f ca="1">+IF(OFFSET('Hygiene Data'!$D$13,0,10*ROW('Hygiene Data'!D142))="","",OFFSET('Hygiene Data'!$D$13,0,10*ROW('Hygiene Data'!D142)))</f>
        <v/>
      </c>
      <c r="DR148" s="367" t="str">
        <f ca="1">+IF(OFFSET('Hygiene Data'!$E$11,0,10*ROW('Hygiene Data'!E142))="","",OFFSET('Hygiene Data'!$E$11,0,10*ROW('Hygiene Data'!E142)))</f>
        <v/>
      </c>
      <c r="DS148" s="367" t="str">
        <f ca="1">+IF(OFFSET('Hygiene Data'!$E$12,0,10*ROW('Hygiene Data'!E142))="","",OFFSET('Hygiene Data'!$E$12,0,10*ROW('Hygiene Data'!E142)))</f>
        <v/>
      </c>
      <c r="DT148" s="367" t="str">
        <f ca="1">+IF(OFFSET('Hygiene Data'!$E$13,0,10*ROW('Hygiene Data'!E142))="","",OFFSET('Hygiene Data'!$E$13,0,10*ROW('Hygiene Data'!E142)))</f>
        <v/>
      </c>
      <c r="DU148" s="367" t="str">
        <f ca="1">+IF(OFFSET('Hygiene Data'!$F$11,0,10*ROW('Hygiene Data'!F142))="","",OFFSET('Hygiene Data'!$F$11,0,10*ROW('Hygiene Data'!F142)))</f>
        <v/>
      </c>
      <c r="DV148" s="367" t="str">
        <f ca="1">+IF(OFFSET('Hygiene Data'!$F$12,0,10*ROW('Hygiene Data'!F142))="","",OFFSET('Hygiene Data'!$F$12,0,10*ROW('Hygiene Data'!F142)))</f>
        <v/>
      </c>
      <c r="DW148" s="367" t="str">
        <f ca="1">+IF(OFFSET('Hygiene Data'!$F$13,0,10*ROW('Hygiene Data'!F142))="","",OFFSET('Hygiene Data'!$F$13,0,10*ROW('Hygiene Data'!F142)))</f>
        <v/>
      </c>
      <c r="DX148" s="367" t="str">
        <f ca="1">+IF(OFFSET('Hygiene Data'!$G$11,0,10*ROW('Hygiene Data'!G142))="","",OFFSET('Hygiene Data'!$G$11,0,10*ROW('Hygiene Data'!G142)))</f>
        <v/>
      </c>
      <c r="DY148" s="367" t="str">
        <f ca="1">+IF(OFFSET('Hygiene Data'!$G$12,0,10*ROW('Hygiene Data'!G142))="","",OFFSET('Hygiene Data'!$G$12,0,10*ROW('Hygiene Data'!G142)))</f>
        <v/>
      </c>
      <c r="DZ148" s="367" t="str">
        <f ca="1">+IF(OFFSET('Hygiene Data'!$G$13,0,10*ROW('Hygiene Data'!G142))="","",OFFSET('Hygiene Data'!$G$13,0,10*ROW('Hygiene Data'!G142)))</f>
        <v/>
      </c>
      <c r="EA148" s="367" t="str">
        <f ca="1">+IF(OFFSET('Hygiene Data'!$H$11,0,10*ROW('Hygiene Data'!H142))="","",OFFSET('Hygiene Data'!$H$11,0,10*ROW('Hygiene Data'!H142)))</f>
        <v/>
      </c>
      <c r="EB148" s="367" t="str">
        <f ca="1">+IF(OFFSET('Hygiene Data'!$H$12,0,10*ROW('Hygiene Data'!H142))="","",OFFSET('Hygiene Data'!$H$12,0,10*ROW('Hygiene Data'!H142)))</f>
        <v/>
      </c>
      <c r="EC148" s="367" t="str">
        <f ca="1">+IF(OFFSET('Hygiene Data'!$H$13,0,10*ROW('Hygiene Data'!H142))="","",OFFSET('Hygiene Data'!$H$13,0,10*ROW('Hygiene Data'!H142)))</f>
        <v/>
      </c>
      <c r="ED148" s="367" t="str">
        <f ca="1">+IF(OFFSET('Hygiene Data'!$I$11,0,10*ROW('Hygiene Data'!I142))="","",OFFSET('Hygiene Data'!$I$11,0,10*ROW('Hygiene Data'!I142)))</f>
        <v/>
      </c>
      <c r="EE148" s="367" t="str">
        <f ca="1">+IF(OFFSET('Hygiene Data'!$I$12,0,10*ROW('Hygiene Data'!I142))="","",OFFSET('Hygiene Data'!$I$12,0,10*ROW('Hygiene Data'!I142)))</f>
        <v/>
      </c>
      <c r="EF148" s="367" t="str">
        <f ca="1">+IF(OFFSET('Hygiene Data'!$I$13,0,10*ROW('Hygiene Data'!I142))="","",OFFSET('Hygiene Data'!$I$13,0,10*ROW('Hygiene Data'!I142)))</f>
        <v/>
      </c>
    </row>
    <row r="149" spans="1:136" x14ac:dyDescent="0.25">
      <c r="A149" s="476" t="str">
        <f ca="1">+IF(OFFSET('Water Data'!$B$2,0,10*ROW('Water Data'!E143))="","",OFFSET('Water Data'!$B$2,0,10*ROW('Water Data'!E143)))</f>
        <v/>
      </c>
      <c r="B149" s="476"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3" t="str">
        <f t="shared" ca="1" si="2"/>
        <v/>
      </c>
      <c r="D149" s="504"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4"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4"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4"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4"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4"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4"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4"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4"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4"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4"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4"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4"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4"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4"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4"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4"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4"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5"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5"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5"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5"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5"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5"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5"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5"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5"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5"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5"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5"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5"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5"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5"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5"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5"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5"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5"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5"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5"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5"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5"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5"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5"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5"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5"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5"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5"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5"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6"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2"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6"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6"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6"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6"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6"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6"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6"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6"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6"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6"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6"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6"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6"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6"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6"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6"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7" t="str">
        <f ca="1">+IF(OFFSET('Water Data'!$D$27,0,10*ROW('Water Data'!D143))="","",OFFSET('Water Data'!$D$27,0,10*ROW('Water Data'!D143)))</f>
        <v/>
      </c>
      <c r="BT149" s="367" t="str">
        <f ca="1">+IF(OFFSET('Water Data'!$D$28,0,10*ROW('Water Data'!D143))="","",OFFSET('Water Data'!$D$28,0,10*ROW('Water Data'!D143)))</f>
        <v/>
      </c>
      <c r="BU149" s="367" t="str">
        <f ca="1">+IF(OFFSET('Water Data'!$D$29,0,10*ROW('Water Data'!D143))="","",OFFSET('Water Data'!$D$29,0,10*ROW('Water Data'!D143)))</f>
        <v/>
      </c>
      <c r="BV149" s="367" t="str">
        <f ca="1">+IF(OFFSET('Water Data'!$E$27,0,10*ROW('Water Data'!E143))="","",OFFSET('Water Data'!$E$27,0,10*ROW('Water Data'!E143)))</f>
        <v/>
      </c>
      <c r="BW149" s="367" t="str">
        <f ca="1">+IF(OFFSET('Water Data'!$E$28,0,10*ROW('Water Data'!E143))="","",OFFSET('Water Data'!$E$28,0,10*ROW('Water Data'!E143)))</f>
        <v/>
      </c>
      <c r="BX149" s="367" t="str">
        <f ca="1">+IF(OFFSET('Water Data'!$E$29,0,10*ROW('Water Data'!E143))="","",OFFSET('Water Data'!$E$29,0,10*ROW('Water Data'!E143)))</f>
        <v/>
      </c>
      <c r="BY149" s="367" t="str">
        <f ca="1">+IF(OFFSET('Water Data'!$F$27,0,10*ROW('Water Data'!F143))="","",OFFSET('Water Data'!$F$27,0,10*ROW('Water Data'!F143)))</f>
        <v/>
      </c>
      <c r="BZ149" s="367" t="str">
        <f ca="1">+IF(OFFSET('Water Data'!$F$28,0,10*ROW('Water Data'!F143))="","",OFFSET('Water Data'!$F$28,0,10*ROW('Water Data'!F143)))</f>
        <v/>
      </c>
      <c r="CA149" s="367" t="str">
        <f ca="1">+IF(OFFSET('Water Data'!$F$29,0,10*ROW('Water Data'!F143))="","",OFFSET('Water Data'!$F$29,0,10*ROW('Water Data'!F143)))</f>
        <v/>
      </c>
      <c r="CB149" s="367" t="str">
        <f ca="1">+IF(OFFSET('Water Data'!$G$27,0,10*ROW('Water Data'!G143))="","",OFFSET('Water Data'!$G$27,0,10*ROW('Water Data'!G143)))</f>
        <v/>
      </c>
      <c r="CC149" s="367" t="str">
        <f ca="1">+IF(OFFSET('Water Data'!$G$28,0,10*ROW('Water Data'!G143))="","",OFFSET('Water Data'!$G$28,0,10*ROW('Water Data'!G143)))</f>
        <v/>
      </c>
      <c r="CD149" s="367" t="str">
        <f ca="1">+IF(OFFSET('Water Data'!$G$29,0,10*ROW('Water Data'!G143))="","",OFFSET('Water Data'!$G$29,0,10*ROW('Water Data'!G143)))</f>
        <v/>
      </c>
      <c r="CE149" s="367" t="str">
        <f ca="1">+IF(OFFSET('Water Data'!$H$27,0,10*ROW('Water Data'!H143))="","",OFFSET('Water Data'!$H$27,0,10*ROW('Water Data'!H143)))</f>
        <v/>
      </c>
      <c r="CF149" s="367" t="str">
        <f ca="1">+IF(OFFSET('Water Data'!$H$28,0,10*ROW('Water Data'!H143))="","",OFFSET('Water Data'!$H$28,0,10*ROW('Water Data'!H143)))</f>
        <v/>
      </c>
      <c r="CG149" s="367" t="str">
        <f ca="1">+IF(OFFSET('Water Data'!$H$29,0,10*ROW('Water Data'!H143))="","",OFFSET('Water Data'!$H$29,0,10*ROW('Water Data'!H143)))</f>
        <v/>
      </c>
      <c r="CH149" s="367" t="str">
        <f ca="1">+IF(OFFSET('Water Data'!$I$27,0,10*ROW('Water Data'!I143))="","",OFFSET('Water Data'!$I$27,0,10*ROW('Water Data'!I143)))</f>
        <v/>
      </c>
      <c r="CI149" s="367" t="str">
        <f ca="1">+IF(OFFSET('Water Data'!$I$28,0,10*ROW('Water Data'!I143))="","",OFFSET('Water Data'!$I$28,0,10*ROW('Water Data'!I143)))</f>
        <v/>
      </c>
      <c r="CJ149" s="367" t="str">
        <f ca="1">+IF(OFFSET('Water Data'!$I$29,0,10*ROW('Water Data'!I143))="","",OFFSET('Water Data'!$I$29,0,10*ROW('Water Data'!I143)))</f>
        <v/>
      </c>
      <c r="CK149" s="367" t="str">
        <f ca="1">+IF(OFFSET('Sanitation Data'!$D$28,0,10*ROW('Sanitation Data'!D143))="","",OFFSET('Sanitation Data'!$D$28,0,10*ROW('Sanitation Data'!D143)))</f>
        <v/>
      </c>
      <c r="CL149" s="367" t="str">
        <f ca="1">+IF(OFFSET('Sanitation Data'!$D$29,0,10*ROW('Sanitation Data'!D143))="","",OFFSET('Sanitation Data'!$D$29,0,10*ROW('Sanitation Data'!D143)))</f>
        <v/>
      </c>
      <c r="CM149" s="367" t="str">
        <f ca="1">+IF(OFFSET('Sanitation Data'!$D$30,0,10*ROW('Sanitation Data'!D143))="","",OFFSET('Sanitation Data'!$D$30,0,10*ROW('Sanitation Data'!D143)))</f>
        <v/>
      </c>
      <c r="CN149" s="367" t="str">
        <f ca="1">+IF(OFFSET('Sanitation Data'!$D$31,0,10*ROW('Sanitation Data'!D143))="","",OFFSET('Sanitation Data'!$D$31,0,10*ROW('Sanitation Data'!D143)))</f>
        <v/>
      </c>
      <c r="CO149" s="367" t="str">
        <f ca="1">+IF(OFFSET('Sanitation Data'!$D$32,0,10*ROW('Sanitation Data'!D143))="","",OFFSET('Sanitation Data'!$D$32,0,10*ROW('Sanitation Data'!D143)))</f>
        <v/>
      </c>
      <c r="CP149" s="367" t="str">
        <f ca="1">+IF(OFFSET('Sanitation Data'!$E$28,0,10*ROW('Sanitation Data'!E143))="","",OFFSET('Sanitation Data'!$E$28,0,10*ROW('Sanitation Data'!E143)))</f>
        <v/>
      </c>
      <c r="CQ149" s="367" t="str">
        <f ca="1">+IF(OFFSET('Sanitation Data'!$E$29,0,10*ROW('Sanitation Data'!E143))="","",OFFSET('Sanitation Data'!$E$29,0,10*ROW('Sanitation Data'!E143)))</f>
        <v/>
      </c>
      <c r="CR149" s="367" t="str">
        <f ca="1">+IF(OFFSET('Sanitation Data'!$E$30,0,10*ROW('Sanitation Data'!E143))="","",OFFSET('Sanitation Data'!$E$30,0,10*ROW('Sanitation Data'!E143)))</f>
        <v/>
      </c>
      <c r="CS149" s="367" t="str">
        <f ca="1">+IF(OFFSET('Sanitation Data'!$E$31,0,10*ROW('Sanitation Data'!E143))="","",OFFSET('Sanitation Data'!$E$31,0,10*ROW('Sanitation Data'!E143)))</f>
        <v/>
      </c>
      <c r="CT149" s="367" t="str">
        <f ca="1">+IF(OFFSET('Sanitation Data'!$E$32,0,10*ROW('Sanitation Data'!E143))="","",OFFSET('Sanitation Data'!$E$32,0,10*ROW('Sanitation Data'!E143)))</f>
        <v/>
      </c>
      <c r="CU149" s="367" t="str">
        <f ca="1">+IF(OFFSET('Sanitation Data'!$F$28,0,10*ROW('Sanitation Data'!F143))="","",OFFSET('Sanitation Data'!$F$28,0,10*ROW('Sanitation Data'!F143)))</f>
        <v/>
      </c>
      <c r="CV149" s="367" t="str">
        <f ca="1">+IF(OFFSET('Sanitation Data'!$F$29,0,10*ROW('Sanitation Data'!F143))="","",OFFSET('Sanitation Data'!$F$29,0,10*ROW('Sanitation Data'!F143)))</f>
        <v/>
      </c>
      <c r="CW149" s="367" t="str">
        <f ca="1">+IF(OFFSET('Sanitation Data'!$F$30,0,10*ROW('Sanitation Data'!F143))="","",OFFSET('Sanitation Data'!$F$30,0,10*ROW('Sanitation Data'!F143)))</f>
        <v/>
      </c>
      <c r="CX149" s="367" t="str">
        <f ca="1">+IF(OFFSET('Sanitation Data'!$F$31,0,10*ROW('Sanitation Data'!F143))="","",OFFSET('Sanitation Data'!$F$31,0,10*ROW('Sanitation Data'!F143)))</f>
        <v/>
      </c>
      <c r="CY149" s="367" t="str">
        <f ca="1">+IF(OFFSET('Sanitation Data'!$F$32,0,10*ROW('Sanitation Data'!F143))="","",OFFSET('Sanitation Data'!$F$32,0,10*ROW('Sanitation Data'!F143)))</f>
        <v/>
      </c>
      <c r="CZ149" s="367" t="str">
        <f ca="1">+IF(OFFSET('Sanitation Data'!$G$28,0,10*ROW('Sanitation Data'!G143))="","",OFFSET('Sanitation Data'!$G$28,0,10*ROW('Sanitation Data'!G143)))</f>
        <v/>
      </c>
      <c r="DA149" s="367" t="str">
        <f ca="1">+IF(OFFSET('Sanitation Data'!$G$29,0,10*ROW('Sanitation Data'!G143))="","",OFFSET('Sanitation Data'!$G$29,0,10*ROW('Sanitation Data'!G143)))</f>
        <v/>
      </c>
      <c r="DB149" s="367" t="str">
        <f ca="1">+IF(OFFSET('Sanitation Data'!$G$30,0,10*ROW('Sanitation Data'!G143))="","",OFFSET('Sanitation Data'!$G$30,0,10*ROW('Sanitation Data'!G143)))</f>
        <v/>
      </c>
      <c r="DC149" s="367" t="str">
        <f ca="1">+IF(OFFSET('Sanitation Data'!$G$31,0,10*ROW('Sanitation Data'!G143))="","",OFFSET('Sanitation Data'!$G$31,0,10*ROW('Sanitation Data'!G143)))</f>
        <v/>
      </c>
      <c r="DD149" s="367" t="str">
        <f ca="1">+IF(OFFSET('Sanitation Data'!$G$32,0,10*ROW('Sanitation Data'!G143))="","",OFFSET('Sanitation Data'!$G$32,0,10*ROW('Sanitation Data'!G143)))</f>
        <v/>
      </c>
      <c r="DE149" s="367" t="str">
        <f ca="1">+IF(OFFSET('Sanitation Data'!$H$28,0,10*ROW('Sanitation Data'!H143))="","",OFFSET('Sanitation Data'!$H$28,0,10*ROW('Sanitation Data'!H143)))</f>
        <v/>
      </c>
      <c r="DF149" s="367" t="str">
        <f ca="1">+IF(OFFSET('Sanitation Data'!$H$29,0,10*ROW('Sanitation Data'!H143))="","",OFFSET('Sanitation Data'!$H$29,0,10*ROW('Sanitation Data'!H143)))</f>
        <v/>
      </c>
      <c r="DG149" s="367" t="str">
        <f ca="1">+IF(OFFSET('Sanitation Data'!$H$30,0,10*ROW('Sanitation Data'!H143))="","",OFFSET('Sanitation Data'!$H$30,0,10*ROW('Sanitation Data'!H143)))</f>
        <v/>
      </c>
      <c r="DH149" s="367" t="str">
        <f ca="1">+IF(OFFSET('Sanitation Data'!$H$31,0,10*ROW('Sanitation Data'!H143))="","",OFFSET('Sanitation Data'!$H$31,0,10*ROW('Sanitation Data'!H143)))</f>
        <v/>
      </c>
      <c r="DI149" s="367" t="str">
        <f ca="1">+IF(OFFSET('Sanitation Data'!$H$32,0,10*ROW('Sanitation Data'!H143))="","",OFFSET('Sanitation Data'!$H$32,0,10*ROW('Sanitation Data'!H143)))</f>
        <v/>
      </c>
      <c r="DJ149" s="367" t="str">
        <f ca="1">+IF(OFFSET('Sanitation Data'!$I$28,0,10*ROW('Sanitation Data'!I143))="","",OFFSET('Sanitation Data'!$I$28,0,10*ROW('Sanitation Data'!I143)))</f>
        <v/>
      </c>
      <c r="DK149" s="367" t="str">
        <f ca="1">+IF(OFFSET('Sanitation Data'!$I$29,0,10*ROW('Sanitation Data'!I143))="","",OFFSET('Sanitation Data'!$I$29,0,10*ROW('Sanitation Data'!I143)))</f>
        <v/>
      </c>
      <c r="DL149" s="367" t="str">
        <f ca="1">+IF(OFFSET('Sanitation Data'!$I$30,0,10*ROW('Sanitation Data'!I143))="","",OFFSET('Sanitation Data'!$I$30,0,10*ROW('Sanitation Data'!I143)))</f>
        <v/>
      </c>
      <c r="DM149" s="367" t="str">
        <f ca="1">+IF(OFFSET('Sanitation Data'!$I$31,0,10*ROW('Sanitation Data'!I143))="","",OFFSET('Sanitation Data'!$I$31,0,10*ROW('Sanitation Data'!I143)))</f>
        <v/>
      </c>
      <c r="DN149" s="367" t="str">
        <f ca="1">+IF(OFFSET('Sanitation Data'!$I$32,0,10*ROW('Sanitation Data'!I143))="","",OFFSET('Sanitation Data'!$I$32,0,10*ROW('Sanitation Data'!I143)))</f>
        <v/>
      </c>
      <c r="DO149" s="367" t="str">
        <f ca="1">+IF(OFFSET('Hygiene Data'!$D$11,0,10*ROW('Hygiene Data'!D143))="","",OFFSET('Hygiene Data'!$D$11,0,10*ROW('Hygiene Data'!D143)))</f>
        <v/>
      </c>
      <c r="DP149" s="367" t="str">
        <f ca="1">+IF(OFFSET('Hygiene Data'!$D$12,0,10*ROW('Hygiene Data'!D143))="","",OFFSET('Hygiene Data'!$D$12,0,10*ROW('Hygiene Data'!D143)))</f>
        <v/>
      </c>
      <c r="DQ149" s="367" t="str">
        <f ca="1">+IF(OFFSET('Hygiene Data'!$D$13,0,10*ROW('Hygiene Data'!D143))="","",OFFSET('Hygiene Data'!$D$13,0,10*ROW('Hygiene Data'!D143)))</f>
        <v/>
      </c>
      <c r="DR149" s="367" t="str">
        <f ca="1">+IF(OFFSET('Hygiene Data'!$E$11,0,10*ROW('Hygiene Data'!E143))="","",OFFSET('Hygiene Data'!$E$11,0,10*ROW('Hygiene Data'!E143)))</f>
        <v/>
      </c>
      <c r="DS149" s="367" t="str">
        <f ca="1">+IF(OFFSET('Hygiene Data'!$E$12,0,10*ROW('Hygiene Data'!E143))="","",OFFSET('Hygiene Data'!$E$12,0,10*ROW('Hygiene Data'!E143)))</f>
        <v/>
      </c>
      <c r="DT149" s="367" t="str">
        <f ca="1">+IF(OFFSET('Hygiene Data'!$E$13,0,10*ROW('Hygiene Data'!E143))="","",OFFSET('Hygiene Data'!$E$13,0,10*ROW('Hygiene Data'!E143)))</f>
        <v/>
      </c>
      <c r="DU149" s="367" t="str">
        <f ca="1">+IF(OFFSET('Hygiene Data'!$F$11,0,10*ROW('Hygiene Data'!F143))="","",OFFSET('Hygiene Data'!$F$11,0,10*ROW('Hygiene Data'!F143)))</f>
        <v/>
      </c>
      <c r="DV149" s="367" t="str">
        <f ca="1">+IF(OFFSET('Hygiene Data'!$F$12,0,10*ROW('Hygiene Data'!F143))="","",OFFSET('Hygiene Data'!$F$12,0,10*ROW('Hygiene Data'!F143)))</f>
        <v/>
      </c>
      <c r="DW149" s="367" t="str">
        <f ca="1">+IF(OFFSET('Hygiene Data'!$F$13,0,10*ROW('Hygiene Data'!F143))="","",OFFSET('Hygiene Data'!$F$13,0,10*ROW('Hygiene Data'!F143)))</f>
        <v/>
      </c>
      <c r="DX149" s="367" t="str">
        <f ca="1">+IF(OFFSET('Hygiene Data'!$G$11,0,10*ROW('Hygiene Data'!G143))="","",OFFSET('Hygiene Data'!$G$11,0,10*ROW('Hygiene Data'!G143)))</f>
        <v/>
      </c>
      <c r="DY149" s="367" t="str">
        <f ca="1">+IF(OFFSET('Hygiene Data'!$G$12,0,10*ROW('Hygiene Data'!G143))="","",OFFSET('Hygiene Data'!$G$12,0,10*ROW('Hygiene Data'!G143)))</f>
        <v/>
      </c>
      <c r="DZ149" s="367" t="str">
        <f ca="1">+IF(OFFSET('Hygiene Data'!$G$13,0,10*ROW('Hygiene Data'!G143))="","",OFFSET('Hygiene Data'!$G$13,0,10*ROW('Hygiene Data'!G143)))</f>
        <v/>
      </c>
      <c r="EA149" s="367" t="str">
        <f ca="1">+IF(OFFSET('Hygiene Data'!$H$11,0,10*ROW('Hygiene Data'!H143))="","",OFFSET('Hygiene Data'!$H$11,0,10*ROW('Hygiene Data'!H143)))</f>
        <v/>
      </c>
      <c r="EB149" s="367" t="str">
        <f ca="1">+IF(OFFSET('Hygiene Data'!$H$12,0,10*ROW('Hygiene Data'!H143))="","",OFFSET('Hygiene Data'!$H$12,0,10*ROW('Hygiene Data'!H143)))</f>
        <v/>
      </c>
      <c r="EC149" s="367" t="str">
        <f ca="1">+IF(OFFSET('Hygiene Data'!$H$13,0,10*ROW('Hygiene Data'!H143))="","",OFFSET('Hygiene Data'!$H$13,0,10*ROW('Hygiene Data'!H143)))</f>
        <v/>
      </c>
      <c r="ED149" s="367" t="str">
        <f ca="1">+IF(OFFSET('Hygiene Data'!$I$11,0,10*ROW('Hygiene Data'!I143))="","",OFFSET('Hygiene Data'!$I$11,0,10*ROW('Hygiene Data'!I143)))</f>
        <v/>
      </c>
      <c r="EE149" s="367" t="str">
        <f ca="1">+IF(OFFSET('Hygiene Data'!$I$12,0,10*ROW('Hygiene Data'!I143))="","",OFFSET('Hygiene Data'!$I$12,0,10*ROW('Hygiene Data'!I143)))</f>
        <v/>
      </c>
      <c r="EF149" s="367" t="str">
        <f ca="1">+IF(OFFSET('Hygiene Data'!$I$13,0,10*ROW('Hygiene Data'!I143))="","",OFFSET('Hygiene Data'!$I$13,0,10*ROW('Hygiene Data'!I143)))</f>
        <v/>
      </c>
    </row>
    <row r="150" spans="1:136" x14ac:dyDescent="0.25">
      <c r="A150" s="476" t="str">
        <f ca="1">+IF(OFFSET('Water Data'!$B$2,0,10*ROW('Water Data'!E144))="","",OFFSET('Water Data'!$B$2,0,10*ROW('Water Data'!E144)))</f>
        <v/>
      </c>
      <c r="B150" s="476"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3" t="str">
        <f t="shared" ca="1" si="2"/>
        <v/>
      </c>
      <c r="D150" s="504"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4"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4"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4"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4"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4"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4"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4"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4"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4"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4"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4"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4"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4"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4"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4"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4"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4"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5"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5"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5"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5"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5"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5"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5"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5"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5"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5"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5"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5"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5"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5"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5"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5"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5"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5"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5"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5"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5"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5"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5"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5"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5"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5"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5"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5"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5"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5"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6"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2"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6"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6"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6"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6"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6"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6"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6"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6"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6"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6"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6"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6"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6"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6"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6"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6"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7" t="str">
        <f ca="1">+IF(OFFSET('Water Data'!$D$27,0,10*ROW('Water Data'!D144))="","",OFFSET('Water Data'!$D$27,0,10*ROW('Water Data'!D144)))</f>
        <v/>
      </c>
      <c r="BT150" s="367" t="str">
        <f ca="1">+IF(OFFSET('Water Data'!$D$28,0,10*ROW('Water Data'!D144))="","",OFFSET('Water Data'!$D$28,0,10*ROW('Water Data'!D144)))</f>
        <v/>
      </c>
      <c r="BU150" s="367" t="str">
        <f ca="1">+IF(OFFSET('Water Data'!$D$29,0,10*ROW('Water Data'!D144))="","",OFFSET('Water Data'!$D$29,0,10*ROW('Water Data'!D144)))</f>
        <v/>
      </c>
      <c r="BV150" s="367" t="str">
        <f ca="1">+IF(OFFSET('Water Data'!$E$27,0,10*ROW('Water Data'!E144))="","",OFFSET('Water Data'!$E$27,0,10*ROW('Water Data'!E144)))</f>
        <v/>
      </c>
      <c r="BW150" s="367" t="str">
        <f ca="1">+IF(OFFSET('Water Data'!$E$28,0,10*ROW('Water Data'!E144))="","",OFFSET('Water Data'!$E$28,0,10*ROW('Water Data'!E144)))</f>
        <v/>
      </c>
      <c r="BX150" s="367" t="str">
        <f ca="1">+IF(OFFSET('Water Data'!$E$29,0,10*ROW('Water Data'!E144))="","",OFFSET('Water Data'!$E$29,0,10*ROW('Water Data'!E144)))</f>
        <v/>
      </c>
      <c r="BY150" s="367" t="str">
        <f ca="1">+IF(OFFSET('Water Data'!$F$27,0,10*ROW('Water Data'!F144))="","",OFFSET('Water Data'!$F$27,0,10*ROW('Water Data'!F144)))</f>
        <v/>
      </c>
      <c r="BZ150" s="367" t="str">
        <f ca="1">+IF(OFFSET('Water Data'!$F$28,0,10*ROW('Water Data'!F144))="","",OFFSET('Water Data'!$F$28,0,10*ROW('Water Data'!F144)))</f>
        <v/>
      </c>
      <c r="CA150" s="367" t="str">
        <f ca="1">+IF(OFFSET('Water Data'!$F$29,0,10*ROW('Water Data'!F144))="","",OFFSET('Water Data'!$F$29,0,10*ROW('Water Data'!F144)))</f>
        <v/>
      </c>
      <c r="CB150" s="367" t="str">
        <f ca="1">+IF(OFFSET('Water Data'!$G$27,0,10*ROW('Water Data'!G144))="","",OFFSET('Water Data'!$G$27,0,10*ROW('Water Data'!G144)))</f>
        <v/>
      </c>
      <c r="CC150" s="367" t="str">
        <f ca="1">+IF(OFFSET('Water Data'!$G$28,0,10*ROW('Water Data'!G144))="","",OFFSET('Water Data'!$G$28,0,10*ROW('Water Data'!G144)))</f>
        <v/>
      </c>
      <c r="CD150" s="367" t="str">
        <f ca="1">+IF(OFFSET('Water Data'!$G$29,0,10*ROW('Water Data'!G144))="","",OFFSET('Water Data'!$G$29,0,10*ROW('Water Data'!G144)))</f>
        <v/>
      </c>
      <c r="CE150" s="367" t="str">
        <f ca="1">+IF(OFFSET('Water Data'!$H$27,0,10*ROW('Water Data'!H144))="","",OFFSET('Water Data'!$H$27,0,10*ROW('Water Data'!H144)))</f>
        <v/>
      </c>
      <c r="CF150" s="367" t="str">
        <f ca="1">+IF(OFFSET('Water Data'!$H$28,0,10*ROW('Water Data'!H144))="","",OFFSET('Water Data'!$H$28,0,10*ROW('Water Data'!H144)))</f>
        <v/>
      </c>
      <c r="CG150" s="367" t="str">
        <f ca="1">+IF(OFFSET('Water Data'!$H$29,0,10*ROW('Water Data'!H144))="","",OFFSET('Water Data'!$H$29,0,10*ROW('Water Data'!H144)))</f>
        <v/>
      </c>
      <c r="CH150" s="367" t="str">
        <f ca="1">+IF(OFFSET('Water Data'!$I$27,0,10*ROW('Water Data'!I144))="","",OFFSET('Water Data'!$I$27,0,10*ROW('Water Data'!I144)))</f>
        <v/>
      </c>
      <c r="CI150" s="367" t="str">
        <f ca="1">+IF(OFFSET('Water Data'!$I$28,0,10*ROW('Water Data'!I144))="","",OFFSET('Water Data'!$I$28,0,10*ROW('Water Data'!I144)))</f>
        <v/>
      </c>
      <c r="CJ150" s="367" t="str">
        <f ca="1">+IF(OFFSET('Water Data'!$I$29,0,10*ROW('Water Data'!I144))="","",OFFSET('Water Data'!$I$29,0,10*ROW('Water Data'!I144)))</f>
        <v/>
      </c>
      <c r="CK150" s="367" t="str">
        <f ca="1">+IF(OFFSET('Sanitation Data'!$D$28,0,10*ROW('Sanitation Data'!D144))="","",OFFSET('Sanitation Data'!$D$28,0,10*ROW('Sanitation Data'!D144)))</f>
        <v/>
      </c>
      <c r="CL150" s="367" t="str">
        <f ca="1">+IF(OFFSET('Sanitation Data'!$D$29,0,10*ROW('Sanitation Data'!D144))="","",OFFSET('Sanitation Data'!$D$29,0,10*ROW('Sanitation Data'!D144)))</f>
        <v/>
      </c>
      <c r="CM150" s="367" t="str">
        <f ca="1">+IF(OFFSET('Sanitation Data'!$D$30,0,10*ROW('Sanitation Data'!D144))="","",OFFSET('Sanitation Data'!$D$30,0,10*ROW('Sanitation Data'!D144)))</f>
        <v/>
      </c>
      <c r="CN150" s="367" t="str">
        <f ca="1">+IF(OFFSET('Sanitation Data'!$D$31,0,10*ROW('Sanitation Data'!D144))="","",OFFSET('Sanitation Data'!$D$31,0,10*ROW('Sanitation Data'!D144)))</f>
        <v/>
      </c>
      <c r="CO150" s="367" t="str">
        <f ca="1">+IF(OFFSET('Sanitation Data'!$D$32,0,10*ROW('Sanitation Data'!D144))="","",OFFSET('Sanitation Data'!$D$32,0,10*ROW('Sanitation Data'!D144)))</f>
        <v/>
      </c>
      <c r="CP150" s="367" t="str">
        <f ca="1">+IF(OFFSET('Sanitation Data'!$E$28,0,10*ROW('Sanitation Data'!E144))="","",OFFSET('Sanitation Data'!$E$28,0,10*ROW('Sanitation Data'!E144)))</f>
        <v/>
      </c>
      <c r="CQ150" s="367" t="str">
        <f ca="1">+IF(OFFSET('Sanitation Data'!$E$29,0,10*ROW('Sanitation Data'!E144))="","",OFFSET('Sanitation Data'!$E$29,0,10*ROW('Sanitation Data'!E144)))</f>
        <v/>
      </c>
      <c r="CR150" s="367" t="str">
        <f ca="1">+IF(OFFSET('Sanitation Data'!$E$30,0,10*ROW('Sanitation Data'!E144))="","",OFFSET('Sanitation Data'!$E$30,0,10*ROW('Sanitation Data'!E144)))</f>
        <v/>
      </c>
      <c r="CS150" s="367" t="str">
        <f ca="1">+IF(OFFSET('Sanitation Data'!$E$31,0,10*ROW('Sanitation Data'!E144))="","",OFFSET('Sanitation Data'!$E$31,0,10*ROW('Sanitation Data'!E144)))</f>
        <v/>
      </c>
      <c r="CT150" s="367" t="str">
        <f ca="1">+IF(OFFSET('Sanitation Data'!$E$32,0,10*ROW('Sanitation Data'!E144))="","",OFFSET('Sanitation Data'!$E$32,0,10*ROW('Sanitation Data'!E144)))</f>
        <v/>
      </c>
      <c r="CU150" s="367" t="str">
        <f ca="1">+IF(OFFSET('Sanitation Data'!$F$28,0,10*ROW('Sanitation Data'!F144))="","",OFFSET('Sanitation Data'!$F$28,0,10*ROW('Sanitation Data'!F144)))</f>
        <v/>
      </c>
      <c r="CV150" s="367" t="str">
        <f ca="1">+IF(OFFSET('Sanitation Data'!$F$29,0,10*ROW('Sanitation Data'!F144))="","",OFFSET('Sanitation Data'!$F$29,0,10*ROW('Sanitation Data'!F144)))</f>
        <v/>
      </c>
      <c r="CW150" s="367" t="str">
        <f ca="1">+IF(OFFSET('Sanitation Data'!$F$30,0,10*ROW('Sanitation Data'!F144))="","",OFFSET('Sanitation Data'!$F$30,0,10*ROW('Sanitation Data'!F144)))</f>
        <v/>
      </c>
      <c r="CX150" s="367" t="str">
        <f ca="1">+IF(OFFSET('Sanitation Data'!$F$31,0,10*ROW('Sanitation Data'!F144))="","",OFFSET('Sanitation Data'!$F$31,0,10*ROW('Sanitation Data'!F144)))</f>
        <v/>
      </c>
      <c r="CY150" s="367" t="str">
        <f ca="1">+IF(OFFSET('Sanitation Data'!$F$32,0,10*ROW('Sanitation Data'!F144))="","",OFFSET('Sanitation Data'!$F$32,0,10*ROW('Sanitation Data'!F144)))</f>
        <v/>
      </c>
      <c r="CZ150" s="367" t="str">
        <f ca="1">+IF(OFFSET('Sanitation Data'!$G$28,0,10*ROW('Sanitation Data'!G144))="","",OFFSET('Sanitation Data'!$G$28,0,10*ROW('Sanitation Data'!G144)))</f>
        <v/>
      </c>
      <c r="DA150" s="367" t="str">
        <f ca="1">+IF(OFFSET('Sanitation Data'!$G$29,0,10*ROW('Sanitation Data'!G144))="","",OFFSET('Sanitation Data'!$G$29,0,10*ROW('Sanitation Data'!G144)))</f>
        <v/>
      </c>
      <c r="DB150" s="367" t="str">
        <f ca="1">+IF(OFFSET('Sanitation Data'!$G$30,0,10*ROW('Sanitation Data'!G144))="","",OFFSET('Sanitation Data'!$G$30,0,10*ROW('Sanitation Data'!G144)))</f>
        <v/>
      </c>
      <c r="DC150" s="367" t="str">
        <f ca="1">+IF(OFFSET('Sanitation Data'!$G$31,0,10*ROW('Sanitation Data'!G144))="","",OFFSET('Sanitation Data'!$G$31,0,10*ROW('Sanitation Data'!G144)))</f>
        <v/>
      </c>
      <c r="DD150" s="367" t="str">
        <f ca="1">+IF(OFFSET('Sanitation Data'!$G$32,0,10*ROW('Sanitation Data'!G144))="","",OFFSET('Sanitation Data'!$G$32,0,10*ROW('Sanitation Data'!G144)))</f>
        <v/>
      </c>
      <c r="DE150" s="367" t="str">
        <f ca="1">+IF(OFFSET('Sanitation Data'!$H$28,0,10*ROW('Sanitation Data'!H144))="","",OFFSET('Sanitation Data'!$H$28,0,10*ROW('Sanitation Data'!H144)))</f>
        <v/>
      </c>
      <c r="DF150" s="367" t="str">
        <f ca="1">+IF(OFFSET('Sanitation Data'!$H$29,0,10*ROW('Sanitation Data'!H144))="","",OFFSET('Sanitation Data'!$H$29,0,10*ROW('Sanitation Data'!H144)))</f>
        <v/>
      </c>
      <c r="DG150" s="367" t="str">
        <f ca="1">+IF(OFFSET('Sanitation Data'!$H$30,0,10*ROW('Sanitation Data'!H144))="","",OFFSET('Sanitation Data'!$H$30,0,10*ROW('Sanitation Data'!H144)))</f>
        <v/>
      </c>
      <c r="DH150" s="367" t="str">
        <f ca="1">+IF(OFFSET('Sanitation Data'!$H$31,0,10*ROW('Sanitation Data'!H144))="","",OFFSET('Sanitation Data'!$H$31,0,10*ROW('Sanitation Data'!H144)))</f>
        <v/>
      </c>
      <c r="DI150" s="367" t="str">
        <f ca="1">+IF(OFFSET('Sanitation Data'!$H$32,0,10*ROW('Sanitation Data'!H144))="","",OFFSET('Sanitation Data'!$H$32,0,10*ROW('Sanitation Data'!H144)))</f>
        <v/>
      </c>
      <c r="DJ150" s="367" t="str">
        <f ca="1">+IF(OFFSET('Sanitation Data'!$I$28,0,10*ROW('Sanitation Data'!I144))="","",OFFSET('Sanitation Data'!$I$28,0,10*ROW('Sanitation Data'!I144)))</f>
        <v/>
      </c>
      <c r="DK150" s="367" t="str">
        <f ca="1">+IF(OFFSET('Sanitation Data'!$I$29,0,10*ROW('Sanitation Data'!I144))="","",OFFSET('Sanitation Data'!$I$29,0,10*ROW('Sanitation Data'!I144)))</f>
        <v/>
      </c>
      <c r="DL150" s="367" t="str">
        <f ca="1">+IF(OFFSET('Sanitation Data'!$I$30,0,10*ROW('Sanitation Data'!I144))="","",OFFSET('Sanitation Data'!$I$30,0,10*ROW('Sanitation Data'!I144)))</f>
        <v/>
      </c>
      <c r="DM150" s="367" t="str">
        <f ca="1">+IF(OFFSET('Sanitation Data'!$I$31,0,10*ROW('Sanitation Data'!I144))="","",OFFSET('Sanitation Data'!$I$31,0,10*ROW('Sanitation Data'!I144)))</f>
        <v/>
      </c>
      <c r="DN150" s="367" t="str">
        <f ca="1">+IF(OFFSET('Sanitation Data'!$I$32,0,10*ROW('Sanitation Data'!I144))="","",OFFSET('Sanitation Data'!$I$32,0,10*ROW('Sanitation Data'!I144)))</f>
        <v/>
      </c>
      <c r="DO150" s="367" t="str">
        <f ca="1">+IF(OFFSET('Hygiene Data'!$D$11,0,10*ROW('Hygiene Data'!D144))="","",OFFSET('Hygiene Data'!$D$11,0,10*ROW('Hygiene Data'!D144)))</f>
        <v/>
      </c>
      <c r="DP150" s="367" t="str">
        <f ca="1">+IF(OFFSET('Hygiene Data'!$D$12,0,10*ROW('Hygiene Data'!D144))="","",OFFSET('Hygiene Data'!$D$12,0,10*ROW('Hygiene Data'!D144)))</f>
        <v/>
      </c>
      <c r="DQ150" s="367" t="str">
        <f ca="1">+IF(OFFSET('Hygiene Data'!$D$13,0,10*ROW('Hygiene Data'!D144))="","",OFFSET('Hygiene Data'!$D$13,0,10*ROW('Hygiene Data'!D144)))</f>
        <v/>
      </c>
      <c r="DR150" s="367" t="str">
        <f ca="1">+IF(OFFSET('Hygiene Data'!$E$11,0,10*ROW('Hygiene Data'!E144))="","",OFFSET('Hygiene Data'!$E$11,0,10*ROW('Hygiene Data'!E144)))</f>
        <v/>
      </c>
      <c r="DS150" s="367" t="str">
        <f ca="1">+IF(OFFSET('Hygiene Data'!$E$12,0,10*ROW('Hygiene Data'!E144))="","",OFFSET('Hygiene Data'!$E$12,0,10*ROW('Hygiene Data'!E144)))</f>
        <v/>
      </c>
      <c r="DT150" s="367" t="str">
        <f ca="1">+IF(OFFSET('Hygiene Data'!$E$13,0,10*ROW('Hygiene Data'!E144))="","",OFFSET('Hygiene Data'!$E$13,0,10*ROW('Hygiene Data'!E144)))</f>
        <v/>
      </c>
      <c r="DU150" s="367" t="str">
        <f ca="1">+IF(OFFSET('Hygiene Data'!$F$11,0,10*ROW('Hygiene Data'!F144))="","",OFFSET('Hygiene Data'!$F$11,0,10*ROW('Hygiene Data'!F144)))</f>
        <v/>
      </c>
      <c r="DV150" s="367" t="str">
        <f ca="1">+IF(OFFSET('Hygiene Data'!$F$12,0,10*ROW('Hygiene Data'!F144))="","",OFFSET('Hygiene Data'!$F$12,0,10*ROW('Hygiene Data'!F144)))</f>
        <v/>
      </c>
      <c r="DW150" s="367" t="str">
        <f ca="1">+IF(OFFSET('Hygiene Data'!$F$13,0,10*ROW('Hygiene Data'!F144))="","",OFFSET('Hygiene Data'!$F$13,0,10*ROW('Hygiene Data'!F144)))</f>
        <v/>
      </c>
      <c r="DX150" s="367" t="str">
        <f ca="1">+IF(OFFSET('Hygiene Data'!$G$11,0,10*ROW('Hygiene Data'!G144))="","",OFFSET('Hygiene Data'!$G$11,0,10*ROW('Hygiene Data'!G144)))</f>
        <v/>
      </c>
      <c r="DY150" s="367" t="str">
        <f ca="1">+IF(OFFSET('Hygiene Data'!$G$12,0,10*ROW('Hygiene Data'!G144))="","",OFFSET('Hygiene Data'!$G$12,0,10*ROW('Hygiene Data'!G144)))</f>
        <v/>
      </c>
      <c r="DZ150" s="367" t="str">
        <f ca="1">+IF(OFFSET('Hygiene Data'!$G$13,0,10*ROW('Hygiene Data'!G144))="","",OFFSET('Hygiene Data'!$G$13,0,10*ROW('Hygiene Data'!G144)))</f>
        <v/>
      </c>
      <c r="EA150" s="367" t="str">
        <f ca="1">+IF(OFFSET('Hygiene Data'!$H$11,0,10*ROW('Hygiene Data'!H144))="","",OFFSET('Hygiene Data'!$H$11,0,10*ROW('Hygiene Data'!H144)))</f>
        <v/>
      </c>
      <c r="EB150" s="367" t="str">
        <f ca="1">+IF(OFFSET('Hygiene Data'!$H$12,0,10*ROW('Hygiene Data'!H144))="","",OFFSET('Hygiene Data'!$H$12,0,10*ROW('Hygiene Data'!H144)))</f>
        <v/>
      </c>
      <c r="EC150" s="367" t="str">
        <f ca="1">+IF(OFFSET('Hygiene Data'!$H$13,0,10*ROW('Hygiene Data'!H144))="","",OFFSET('Hygiene Data'!$H$13,0,10*ROW('Hygiene Data'!H144)))</f>
        <v/>
      </c>
      <c r="ED150" s="367" t="str">
        <f ca="1">+IF(OFFSET('Hygiene Data'!$I$11,0,10*ROW('Hygiene Data'!I144))="","",OFFSET('Hygiene Data'!$I$11,0,10*ROW('Hygiene Data'!I144)))</f>
        <v/>
      </c>
      <c r="EE150" s="367" t="str">
        <f ca="1">+IF(OFFSET('Hygiene Data'!$I$12,0,10*ROW('Hygiene Data'!I144))="","",OFFSET('Hygiene Data'!$I$12,0,10*ROW('Hygiene Data'!I144)))</f>
        <v/>
      </c>
      <c r="EF150" s="367" t="str">
        <f ca="1">+IF(OFFSET('Hygiene Data'!$I$13,0,10*ROW('Hygiene Data'!I144))="","",OFFSET('Hygiene Data'!$I$13,0,10*ROW('Hygiene Data'!I144)))</f>
        <v/>
      </c>
    </row>
    <row r="151" spans="1:136" x14ac:dyDescent="0.25">
      <c r="A151" s="476" t="str">
        <f ca="1">+IF(OFFSET('Water Data'!$B$2,0,10*ROW('Water Data'!E145))="","",OFFSET('Water Data'!$B$2,0,10*ROW('Water Data'!E145)))</f>
        <v/>
      </c>
      <c r="B151" s="476"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3" t="str">
        <f t="shared" ca="1" si="2"/>
        <v/>
      </c>
      <c r="D151" s="504"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4"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4"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4"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4"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4"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4"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4"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4"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4"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4"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4"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4"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4"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4"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4"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4"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4"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5"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5"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5"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5"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5"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5"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5"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5"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5"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5"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5"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5"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5"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5"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5"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5"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5"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5"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5"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5"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5"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5"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5"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5"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5"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5"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5"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5"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5"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5"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6"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2"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6"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6"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6"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6"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6"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6"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6"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6"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6"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6"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6"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6"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6"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6"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6"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6"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7" t="str">
        <f ca="1">+IF(OFFSET('Water Data'!$D$27,0,10*ROW('Water Data'!D145))="","",OFFSET('Water Data'!$D$27,0,10*ROW('Water Data'!D145)))</f>
        <v/>
      </c>
      <c r="BT151" s="367" t="str">
        <f ca="1">+IF(OFFSET('Water Data'!$D$28,0,10*ROW('Water Data'!D145))="","",OFFSET('Water Data'!$D$28,0,10*ROW('Water Data'!D145)))</f>
        <v/>
      </c>
      <c r="BU151" s="367" t="str">
        <f ca="1">+IF(OFFSET('Water Data'!$D$29,0,10*ROW('Water Data'!D145))="","",OFFSET('Water Data'!$D$29,0,10*ROW('Water Data'!D145)))</f>
        <v/>
      </c>
      <c r="BV151" s="367" t="str">
        <f ca="1">+IF(OFFSET('Water Data'!$E$27,0,10*ROW('Water Data'!E145))="","",OFFSET('Water Data'!$E$27,0,10*ROW('Water Data'!E145)))</f>
        <v/>
      </c>
      <c r="BW151" s="367" t="str">
        <f ca="1">+IF(OFFSET('Water Data'!$E$28,0,10*ROW('Water Data'!E145))="","",OFFSET('Water Data'!$E$28,0,10*ROW('Water Data'!E145)))</f>
        <v/>
      </c>
      <c r="BX151" s="367" t="str">
        <f ca="1">+IF(OFFSET('Water Data'!$E$29,0,10*ROW('Water Data'!E145))="","",OFFSET('Water Data'!$E$29,0,10*ROW('Water Data'!E145)))</f>
        <v/>
      </c>
      <c r="BY151" s="367" t="str">
        <f ca="1">+IF(OFFSET('Water Data'!$F$27,0,10*ROW('Water Data'!F145))="","",OFFSET('Water Data'!$F$27,0,10*ROW('Water Data'!F145)))</f>
        <v/>
      </c>
      <c r="BZ151" s="367" t="str">
        <f ca="1">+IF(OFFSET('Water Data'!$F$28,0,10*ROW('Water Data'!F145))="","",OFFSET('Water Data'!$F$28,0,10*ROW('Water Data'!F145)))</f>
        <v/>
      </c>
      <c r="CA151" s="367" t="str">
        <f ca="1">+IF(OFFSET('Water Data'!$F$29,0,10*ROW('Water Data'!F145))="","",OFFSET('Water Data'!$F$29,0,10*ROW('Water Data'!F145)))</f>
        <v/>
      </c>
      <c r="CB151" s="367" t="str">
        <f ca="1">+IF(OFFSET('Water Data'!$G$27,0,10*ROW('Water Data'!G145))="","",OFFSET('Water Data'!$G$27,0,10*ROW('Water Data'!G145)))</f>
        <v/>
      </c>
      <c r="CC151" s="367" t="str">
        <f ca="1">+IF(OFFSET('Water Data'!$G$28,0,10*ROW('Water Data'!G145))="","",OFFSET('Water Data'!$G$28,0,10*ROW('Water Data'!G145)))</f>
        <v/>
      </c>
      <c r="CD151" s="367" t="str">
        <f ca="1">+IF(OFFSET('Water Data'!$G$29,0,10*ROW('Water Data'!G145))="","",OFFSET('Water Data'!$G$29,0,10*ROW('Water Data'!G145)))</f>
        <v/>
      </c>
      <c r="CE151" s="367" t="str">
        <f ca="1">+IF(OFFSET('Water Data'!$H$27,0,10*ROW('Water Data'!H145))="","",OFFSET('Water Data'!$H$27,0,10*ROW('Water Data'!H145)))</f>
        <v/>
      </c>
      <c r="CF151" s="367" t="str">
        <f ca="1">+IF(OFFSET('Water Data'!$H$28,0,10*ROW('Water Data'!H145))="","",OFFSET('Water Data'!$H$28,0,10*ROW('Water Data'!H145)))</f>
        <v/>
      </c>
      <c r="CG151" s="367" t="str">
        <f ca="1">+IF(OFFSET('Water Data'!$H$29,0,10*ROW('Water Data'!H145))="","",OFFSET('Water Data'!$H$29,0,10*ROW('Water Data'!H145)))</f>
        <v/>
      </c>
      <c r="CH151" s="367" t="str">
        <f ca="1">+IF(OFFSET('Water Data'!$I$27,0,10*ROW('Water Data'!I145))="","",OFFSET('Water Data'!$I$27,0,10*ROW('Water Data'!I145)))</f>
        <v/>
      </c>
      <c r="CI151" s="367" t="str">
        <f ca="1">+IF(OFFSET('Water Data'!$I$28,0,10*ROW('Water Data'!I145))="","",OFFSET('Water Data'!$I$28,0,10*ROW('Water Data'!I145)))</f>
        <v/>
      </c>
      <c r="CJ151" s="367" t="str">
        <f ca="1">+IF(OFFSET('Water Data'!$I$29,0,10*ROW('Water Data'!I145))="","",OFFSET('Water Data'!$I$29,0,10*ROW('Water Data'!I145)))</f>
        <v/>
      </c>
      <c r="CK151" s="367" t="str">
        <f ca="1">+IF(OFFSET('Sanitation Data'!$D$28,0,10*ROW('Sanitation Data'!D145))="","",OFFSET('Sanitation Data'!$D$28,0,10*ROW('Sanitation Data'!D145)))</f>
        <v/>
      </c>
      <c r="CL151" s="367" t="str">
        <f ca="1">+IF(OFFSET('Sanitation Data'!$D$29,0,10*ROW('Sanitation Data'!D145))="","",OFFSET('Sanitation Data'!$D$29,0,10*ROW('Sanitation Data'!D145)))</f>
        <v/>
      </c>
      <c r="CM151" s="367" t="str">
        <f ca="1">+IF(OFFSET('Sanitation Data'!$D$30,0,10*ROW('Sanitation Data'!D145))="","",OFFSET('Sanitation Data'!$D$30,0,10*ROW('Sanitation Data'!D145)))</f>
        <v/>
      </c>
      <c r="CN151" s="367" t="str">
        <f ca="1">+IF(OFFSET('Sanitation Data'!$D$31,0,10*ROW('Sanitation Data'!D145))="","",OFFSET('Sanitation Data'!$D$31,0,10*ROW('Sanitation Data'!D145)))</f>
        <v/>
      </c>
      <c r="CO151" s="367" t="str">
        <f ca="1">+IF(OFFSET('Sanitation Data'!$D$32,0,10*ROW('Sanitation Data'!D145))="","",OFFSET('Sanitation Data'!$D$32,0,10*ROW('Sanitation Data'!D145)))</f>
        <v/>
      </c>
      <c r="CP151" s="367" t="str">
        <f ca="1">+IF(OFFSET('Sanitation Data'!$E$28,0,10*ROW('Sanitation Data'!E145))="","",OFFSET('Sanitation Data'!$E$28,0,10*ROW('Sanitation Data'!E145)))</f>
        <v/>
      </c>
      <c r="CQ151" s="367" t="str">
        <f ca="1">+IF(OFFSET('Sanitation Data'!$E$29,0,10*ROW('Sanitation Data'!E145))="","",OFFSET('Sanitation Data'!$E$29,0,10*ROW('Sanitation Data'!E145)))</f>
        <v/>
      </c>
      <c r="CR151" s="367" t="str">
        <f ca="1">+IF(OFFSET('Sanitation Data'!$E$30,0,10*ROW('Sanitation Data'!E145))="","",OFFSET('Sanitation Data'!$E$30,0,10*ROW('Sanitation Data'!E145)))</f>
        <v/>
      </c>
      <c r="CS151" s="367" t="str">
        <f ca="1">+IF(OFFSET('Sanitation Data'!$E$31,0,10*ROW('Sanitation Data'!E145))="","",OFFSET('Sanitation Data'!$E$31,0,10*ROW('Sanitation Data'!E145)))</f>
        <v/>
      </c>
      <c r="CT151" s="367" t="str">
        <f ca="1">+IF(OFFSET('Sanitation Data'!$E$32,0,10*ROW('Sanitation Data'!E145))="","",OFFSET('Sanitation Data'!$E$32,0,10*ROW('Sanitation Data'!E145)))</f>
        <v/>
      </c>
      <c r="CU151" s="367" t="str">
        <f ca="1">+IF(OFFSET('Sanitation Data'!$F$28,0,10*ROW('Sanitation Data'!F145))="","",OFFSET('Sanitation Data'!$F$28,0,10*ROW('Sanitation Data'!F145)))</f>
        <v/>
      </c>
      <c r="CV151" s="367" t="str">
        <f ca="1">+IF(OFFSET('Sanitation Data'!$F$29,0,10*ROW('Sanitation Data'!F145))="","",OFFSET('Sanitation Data'!$F$29,0,10*ROW('Sanitation Data'!F145)))</f>
        <v/>
      </c>
      <c r="CW151" s="367" t="str">
        <f ca="1">+IF(OFFSET('Sanitation Data'!$F$30,0,10*ROW('Sanitation Data'!F145))="","",OFFSET('Sanitation Data'!$F$30,0,10*ROW('Sanitation Data'!F145)))</f>
        <v/>
      </c>
      <c r="CX151" s="367" t="str">
        <f ca="1">+IF(OFFSET('Sanitation Data'!$F$31,0,10*ROW('Sanitation Data'!F145))="","",OFFSET('Sanitation Data'!$F$31,0,10*ROW('Sanitation Data'!F145)))</f>
        <v/>
      </c>
      <c r="CY151" s="367" t="str">
        <f ca="1">+IF(OFFSET('Sanitation Data'!$F$32,0,10*ROW('Sanitation Data'!F145))="","",OFFSET('Sanitation Data'!$F$32,0,10*ROW('Sanitation Data'!F145)))</f>
        <v/>
      </c>
      <c r="CZ151" s="367" t="str">
        <f ca="1">+IF(OFFSET('Sanitation Data'!$G$28,0,10*ROW('Sanitation Data'!G145))="","",OFFSET('Sanitation Data'!$G$28,0,10*ROW('Sanitation Data'!G145)))</f>
        <v/>
      </c>
      <c r="DA151" s="367" t="str">
        <f ca="1">+IF(OFFSET('Sanitation Data'!$G$29,0,10*ROW('Sanitation Data'!G145))="","",OFFSET('Sanitation Data'!$G$29,0,10*ROW('Sanitation Data'!G145)))</f>
        <v/>
      </c>
      <c r="DB151" s="367" t="str">
        <f ca="1">+IF(OFFSET('Sanitation Data'!$G$30,0,10*ROW('Sanitation Data'!G145))="","",OFFSET('Sanitation Data'!$G$30,0,10*ROW('Sanitation Data'!G145)))</f>
        <v/>
      </c>
      <c r="DC151" s="367" t="str">
        <f ca="1">+IF(OFFSET('Sanitation Data'!$G$31,0,10*ROW('Sanitation Data'!G145))="","",OFFSET('Sanitation Data'!$G$31,0,10*ROW('Sanitation Data'!G145)))</f>
        <v/>
      </c>
      <c r="DD151" s="367" t="str">
        <f ca="1">+IF(OFFSET('Sanitation Data'!$G$32,0,10*ROW('Sanitation Data'!G145))="","",OFFSET('Sanitation Data'!$G$32,0,10*ROW('Sanitation Data'!G145)))</f>
        <v/>
      </c>
      <c r="DE151" s="367" t="str">
        <f ca="1">+IF(OFFSET('Sanitation Data'!$H$28,0,10*ROW('Sanitation Data'!H145))="","",OFFSET('Sanitation Data'!$H$28,0,10*ROW('Sanitation Data'!H145)))</f>
        <v/>
      </c>
      <c r="DF151" s="367" t="str">
        <f ca="1">+IF(OFFSET('Sanitation Data'!$H$29,0,10*ROW('Sanitation Data'!H145))="","",OFFSET('Sanitation Data'!$H$29,0,10*ROW('Sanitation Data'!H145)))</f>
        <v/>
      </c>
      <c r="DG151" s="367" t="str">
        <f ca="1">+IF(OFFSET('Sanitation Data'!$H$30,0,10*ROW('Sanitation Data'!H145))="","",OFFSET('Sanitation Data'!$H$30,0,10*ROW('Sanitation Data'!H145)))</f>
        <v/>
      </c>
      <c r="DH151" s="367" t="str">
        <f ca="1">+IF(OFFSET('Sanitation Data'!$H$31,0,10*ROW('Sanitation Data'!H145))="","",OFFSET('Sanitation Data'!$H$31,0,10*ROW('Sanitation Data'!H145)))</f>
        <v/>
      </c>
      <c r="DI151" s="367" t="str">
        <f ca="1">+IF(OFFSET('Sanitation Data'!$H$32,0,10*ROW('Sanitation Data'!H145))="","",OFFSET('Sanitation Data'!$H$32,0,10*ROW('Sanitation Data'!H145)))</f>
        <v/>
      </c>
      <c r="DJ151" s="367" t="str">
        <f ca="1">+IF(OFFSET('Sanitation Data'!$I$28,0,10*ROW('Sanitation Data'!I145))="","",OFFSET('Sanitation Data'!$I$28,0,10*ROW('Sanitation Data'!I145)))</f>
        <v/>
      </c>
      <c r="DK151" s="367" t="str">
        <f ca="1">+IF(OFFSET('Sanitation Data'!$I$29,0,10*ROW('Sanitation Data'!I145))="","",OFFSET('Sanitation Data'!$I$29,0,10*ROW('Sanitation Data'!I145)))</f>
        <v/>
      </c>
      <c r="DL151" s="367" t="str">
        <f ca="1">+IF(OFFSET('Sanitation Data'!$I$30,0,10*ROW('Sanitation Data'!I145))="","",OFFSET('Sanitation Data'!$I$30,0,10*ROW('Sanitation Data'!I145)))</f>
        <v/>
      </c>
      <c r="DM151" s="367" t="str">
        <f ca="1">+IF(OFFSET('Sanitation Data'!$I$31,0,10*ROW('Sanitation Data'!I145))="","",OFFSET('Sanitation Data'!$I$31,0,10*ROW('Sanitation Data'!I145)))</f>
        <v/>
      </c>
      <c r="DN151" s="367" t="str">
        <f ca="1">+IF(OFFSET('Sanitation Data'!$I$32,0,10*ROW('Sanitation Data'!I145))="","",OFFSET('Sanitation Data'!$I$32,0,10*ROW('Sanitation Data'!I145)))</f>
        <v/>
      </c>
      <c r="DO151" s="367" t="str">
        <f ca="1">+IF(OFFSET('Hygiene Data'!$D$11,0,10*ROW('Hygiene Data'!D145))="","",OFFSET('Hygiene Data'!$D$11,0,10*ROW('Hygiene Data'!D145)))</f>
        <v/>
      </c>
      <c r="DP151" s="367" t="str">
        <f ca="1">+IF(OFFSET('Hygiene Data'!$D$12,0,10*ROW('Hygiene Data'!D145))="","",OFFSET('Hygiene Data'!$D$12,0,10*ROW('Hygiene Data'!D145)))</f>
        <v/>
      </c>
      <c r="DQ151" s="367" t="str">
        <f ca="1">+IF(OFFSET('Hygiene Data'!$D$13,0,10*ROW('Hygiene Data'!D145))="","",OFFSET('Hygiene Data'!$D$13,0,10*ROW('Hygiene Data'!D145)))</f>
        <v/>
      </c>
      <c r="DR151" s="367" t="str">
        <f ca="1">+IF(OFFSET('Hygiene Data'!$E$11,0,10*ROW('Hygiene Data'!E145))="","",OFFSET('Hygiene Data'!$E$11,0,10*ROW('Hygiene Data'!E145)))</f>
        <v/>
      </c>
      <c r="DS151" s="367" t="str">
        <f ca="1">+IF(OFFSET('Hygiene Data'!$E$12,0,10*ROW('Hygiene Data'!E145))="","",OFFSET('Hygiene Data'!$E$12,0,10*ROW('Hygiene Data'!E145)))</f>
        <v/>
      </c>
      <c r="DT151" s="367" t="str">
        <f ca="1">+IF(OFFSET('Hygiene Data'!$E$13,0,10*ROW('Hygiene Data'!E145))="","",OFFSET('Hygiene Data'!$E$13,0,10*ROW('Hygiene Data'!E145)))</f>
        <v/>
      </c>
      <c r="DU151" s="367" t="str">
        <f ca="1">+IF(OFFSET('Hygiene Data'!$F$11,0,10*ROW('Hygiene Data'!F145))="","",OFFSET('Hygiene Data'!$F$11,0,10*ROW('Hygiene Data'!F145)))</f>
        <v/>
      </c>
      <c r="DV151" s="367" t="str">
        <f ca="1">+IF(OFFSET('Hygiene Data'!$F$12,0,10*ROW('Hygiene Data'!F145))="","",OFFSET('Hygiene Data'!$F$12,0,10*ROW('Hygiene Data'!F145)))</f>
        <v/>
      </c>
      <c r="DW151" s="367" t="str">
        <f ca="1">+IF(OFFSET('Hygiene Data'!$F$13,0,10*ROW('Hygiene Data'!F145))="","",OFFSET('Hygiene Data'!$F$13,0,10*ROW('Hygiene Data'!F145)))</f>
        <v/>
      </c>
      <c r="DX151" s="367" t="str">
        <f ca="1">+IF(OFFSET('Hygiene Data'!$G$11,0,10*ROW('Hygiene Data'!G145))="","",OFFSET('Hygiene Data'!$G$11,0,10*ROW('Hygiene Data'!G145)))</f>
        <v/>
      </c>
      <c r="DY151" s="367" t="str">
        <f ca="1">+IF(OFFSET('Hygiene Data'!$G$12,0,10*ROW('Hygiene Data'!G145))="","",OFFSET('Hygiene Data'!$G$12,0,10*ROW('Hygiene Data'!G145)))</f>
        <v/>
      </c>
      <c r="DZ151" s="367" t="str">
        <f ca="1">+IF(OFFSET('Hygiene Data'!$G$13,0,10*ROW('Hygiene Data'!G145))="","",OFFSET('Hygiene Data'!$G$13,0,10*ROW('Hygiene Data'!G145)))</f>
        <v/>
      </c>
      <c r="EA151" s="367" t="str">
        <f ca="1">+IF(OFFSET('Hygiene Data'!$H$11,0,10*ROW('Hygiene Data'!H145))="","",OFFSET('Hygiene Data'!$H$11,0,10*ROW('Hygiene Data'!H145)))</f>
        <v/>
      </c>
      <c r="EB151" s="367" t="str">
        <f ca="1">+IF(OFFSET('Hygiene Data'!$H$12,0,10*ROW('Hygiene Data'!H145))="","",OFFSET('Hygiene Data'!$H$12,0,10*ROW('Hygiene Data'!H145)))</f>
        <v/>
      </c>
      <c r="EC151" s="367" t="str">
        <f ca="1">+IF(OFFSET('Hygiene Data'!$H$13,0,10*ROW('Hygiene Data'!H145))="","",OFFSET('Hygiene Data'!$H$13,0,10*ROW('Hygiene Data'!H145)))</f>
        <v/>
      </c>
      <c r="ED151" s="367" t="str">
        <f ca="1">+IF(OFFSET('Hygiene Data'!$I$11,0,10*ROW('Hygiene Data'!I145))="","",OFFSET('Hygiene Data'!$I$11,0,10*ROW('Hygiene Data'!I145)))</f>
        <v/>
      </c>
      <c r="EE151" s="367" t="str">
        <f ca="1">+IF(OFFSET('Hygiene Data'!$I$12,0,10*ROW('Hygiene Data'!I145))="","",OFFSET('Hygiene Data'!$I$12,0,10*ROW('Hygiene Data'!I145)))</f>
        <v/>
      </c>
      <c r="EF151" s="367" t="str">
        <f ca="1">+IF(OFFSET('Hygiene Data'!$I$13,0,10*ROW('Hygiene Data'!I145))="","",OFFSET('Hygiene Data'!$I$13,0,10*ROW('Hygiene Data'!I145)))</f>
        <v/>
      </c>
    </row>
    <row r="152" spans="1:136" x14ac:dyDescent="0.25">
      <c r="A152" s="476" t="str">
        <f ca="1">+IF(OFFSET('Water Data'!$B$2,0,10*ROW('Water Data'!E146))="","",OFFSET('Water Data'!$B$2,0,10*ROW('Water Data'!E146)))</f>
        <v/>
      </c>
      <c r="B152" s="476"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3" t="str">
        <f t="shared" ca="1" si="2"/>
        <v/>
      </c>
      <c r="D152" s="504"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4"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4"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4"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4"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4"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4"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4"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4"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4"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4"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4"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4"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4"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4"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4"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4"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4"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5"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5"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5"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5"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5"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5"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5"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5"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5"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5"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5"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5"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5"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5"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5"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5"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5"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5"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5"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5"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5"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5"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5"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5"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5"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5"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5"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5"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5"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5"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6"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2"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6"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6"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6"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6"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6"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6"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6"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6"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6"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6"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6"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6"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6"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6"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6"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6"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7" t="str">
        <f ca="1">+IF(OFFSET('Water Data'!$D$27,0,10*ROW('Water Data'!D146))="","",OFFSET('Water Data'!$D$27,0,10*ROW('Water Data'!D146)))</f>
        <v/>
      </c>
      <c r="BT152" s="367" t="str">
        <f ca="1">+IF(OFFSET('Water Data'!$D$28,0,10*ROW('Water Data'!D146))="","",OFFSET('Water Data'!$D$28,0,10*ROW('Water Data'!D146)))</f>
        <v/>
      </c>
      <c r="BU152" s="367" t="str">
        <f ca="1">+IF(OFFSET('Water Data'!$D$29,0,10*ROW('Water Data'!D146))="","",OFFSET('Water Data'!$D$29,0,10*ROW('Water Data'!D146)))</f>
        <v/>
      </c>
      <c r="BV152" s="367" t="str">
        <f ca="1">+IF(OFFSET('Water Data'!$E$27,0,10*ROW('Water Data'!E146))="","",OFFSET('Water Data'!$E$27,0,10*ROW('Water Data'!E146)))</f>
        <v/>
      </c>
      <c r="BW152" s="367" t="str">
        <f ca="1">+IF(OFFSET('Water Data'!$E$28,0,10*ROW('Water Data'!E146))="","",OFFSET('Water Data'!$E$28,0,10*ROW('Water Data'!E146)))</f>
        <v/>
      </c>
      <c r="BX152" s="367" t="str">
        <f ca="1">+IF(OFFSET('Water Data'!$E$29,0,10*ROW('Water Data'!E146))="","",OFFSET('Water Data'!$E$29,0,10*ROW('Water Data'!E146)))</f>
        <v/>
      </c>
      <c r="BY152" s="367" t="str">
        <f ca="1">+IF(OFFSET('Water Data'!$F$27,0,10*ROW('Water Data'!F146))="","",OFFSET('Water Data'!$F$27,0,10*ROW('Water Data'!F146)))</f>
        <v/>
      </c>
      <c r="BZ152" s="367" t="str">
        <f ca="1">+IF(OFFSET('Water Data'!$F$28,0,10*ROW('Water Data'!F146))="","",OFFSET('Water Data'!$F$28,0,10*ROW('Water Data'!F146)))</f>
        <v/>
      </c>
      <c r="CA152" s="367" t="str">
        <f ca="1">+IF(OFFSET('Water Data'!$F$29,0,10*ROW('Water Data'!F146))="","",OFFSET('Water Data'!$F$29,0,10*ROW('Water Data'!F146)))</f>
        <v/>
      </c>
      <c r="CB152" s="367" t="str">
        <f ca="1">+IF(OFFSET('Water Data'!$G$27,0,10*ROW('Water Data'!G146))="","",OFFSET('Water Data'!$G$27,0,10*ROW('Water Data'!G146)))</f>
        <v/>
      </c>
      <c r="CC152" s="367" t="str">
        <f ca="1">+IF(OFFSET('Water Data'!$G$28,0,10*ROW('Water Data'!G146))="","",OFFSET('Water Data'!$G$28,0,10*ROW('Water Data'!G146)))</f>
        <v/>
      </c>
      <c r="CD152" s="367" t="str">
        <f ca="1">+IF(OFFSET('Water Data'!$G$29,0,10*ROW('Water Data'!G146))="","",OFFSET('Water Data'!$G$29,0,10*ROW('Water Data'!G146)))</f>
        <v/>
      </c>
      <c r="CE152" s="367" t="str">
        <f ca="1">+IF(OFFSET('Water Data'!$H$27,0,10*ROW('Water Data'!H146))="","",OFFSET('Water Data'!$H$27,0,10*ROW('Water Data'!H146)))</f>
        <v/>
      </c>
      <c r="CF152" s="367" t="str">
        <f ca="1">+IF(OFFSET('Water Data'!$H$28,0,10*ROW('Water Data'!H146))="","",OFFSET('Water Data'!$H$28,0,10*ROW('Water Data'!H146)))</f>
        <v/>
      </c>
      <c r="CG152" s="367" t="str">
        <f ca="1">+IF(OFFSET('Water Data'!$H$29,0,10*ROW('Water Data'!H146))="","",OFFSET('Water Data'!$H$29,0,10*ROW('Water Data'!H146)))</f>
        <v/>
      </c>
      <c r="CH152" s="367" t="str">
        <f ca="1">+IF(OFFSET('Water Data'!$I$27,0,10*ROW('Water Data'!I146))="","",OFFSET('Water Data'!$I$27,0,10*ROW('Water Data'!I146)))</f>
        <v/>
      </c>
      <c r="CI152" s="367" t="str">
        <f ca="1">+IF(OFFSET('Water Data'!$I$28,0,10*ROW('Water Data'!I146))="","",OFFSET('Water Data'!$I$28,0,10*ROW('Water Data'!I146)))</f>
        <v/>
      </c>
      <c r="CJ152" s="367" t="str">
        <f ca="1">+IF(OFFSET('Water Data'!$I$29,0,10*ROW('Water Data'!I146))="","",OFFSET('Water Data'!$I$29,0,10*ROW('Water Data'!I146)))</f>
        <v/>
      </c>
      <c r="CK152" s="367" t="str">
        <f ca="1">+IF(OFFSET('Sanitation Data'!$D$28,0,10*ROW('Sanitation Data'!D146))="","",OFFSET('Sanitation Data'!$D$28,0,10*ROW('Sanitation Data'!D146)))</f>
        <v/>
      </c>
      <c r="CL152" s="367" t="str">
        <f ca="1">+IF(OFFSET('Sanitation Data'!$D$29,0,10*ROW('Sanitation Data'!D146))="","",OFFSET('Sanitation Data'!$D$29,0,10*ROW('Sanitation Data'!D146)))</f>
        <v/>
      </c>
      <c r="CM152" s="367" t="str">
        <f ca="1">+IF(OFFSET('Sanitation Data'!$D$30,0,10*ROW('Sanitation Data'!D146))="","",OFFSET('Sanitation Data'!$D$30,0,10*ROW('Sanitation Data'!D146)))</f>
        <v/>
      </c>
      <c r="CN152" s="367" t="str">
        <f ca="1">+IF(OFFSET('Sanitation Data'!$D$31,0,10*ROW('Sanitation Data'!D146))="","",OFFSET('Sanitation Data'!$D$31,0,10*ROW('Sanitation Data'!D146)))</f>
        <v/>
      </c>
      <c r="CO152" s="367" t="str">
        <f ca="1">+IF(OFFSET('Sanitation Data'!$D$32,0,10*ROW('Sanitation Data'!D146))="","",OFFSET('Sanitation Data'!$D$32,0,10*ROW('Sanitation Data'!D146)))</f>
        <v/>
      </c>
      <c r="CP152" s="367" t="str">
        <f ca="1">+IF(OFFSET('Sanitation Data'!$E$28,0,10*ROW('Sanitation Data'!E146))="","",OFFSET('Sanitation Data'!$E$28,0,10*ROW('Sanitation Data'!E146)))</f>
        <v/>
      </c>
      <c r="CQ152" s="367" t="str">
        <f ca="1">+IF(OFFSET('Sanitation Data'!$E$29,0,10*ROW('Sanitation Data'!E146))="","",OFFSET('Sanitation Data'!$E$29,0,10*ROW('Sanitation Data'!E146)))</f>
        <v/>
      </c>
      <c r="CR152" s="367" t="str">
        <f ca="1">+IF(OFFSET('Sanitation Data'!$E$30,0,10*ROW('Sanitation Data'!E146))="","",OFFSET('Sanitation Data'!$E$30,0,10*ROW('Sanitation Data'!E146)))</f>
        <v/>
      </c>
      <c r="CS152" s="367" t="str">
        <f ca="1">+IF(OFFSET('Sanitation Data'!$E$31,0,10*ROW('Sanitation Data'!E146))="","",OFFSET('Sanitation Data'!$E$31,0,10*ROW('Sanitation Data'!E146)))</f>
        <v/>
      </c>
      <c r="CT152" s="367" t="str">
        <f ca="1">+IF(OFFSET('Sanitation Data'!$E$32,0,10*ROW('Sanitation Data'!E146))="","",OFFSET('Sanitation Data'!$E$32,0,10*ROW('Sanitation Data'!E146)))</f>
        <v/>
      </c>
      <c r="CU152" s="367" t="str">
        <f ca="1">+IF(OFFSET('Sanitation Data'!$F$28,0,10*ROW('Sanitation Data'!F146))="","",OFFSET('Sanitation Data'!$F$28,0,10*ROW('Sanitation Data'!F146)))</f>
        <v/>
      </c>
      <c r="CV152" s="367" t="str">
        <f ca="1">+IF(OFFSET('Sanitation Data'!$F$29,0,10*ROW('Sanitation Data'!F146))="","",OFFSET('Sanitation Data'!$F$29,0,10*ROW('Sanitation Data'!F146)))</f>
        <v/>
      </c>
      <c r="CW152" s="367" t="str">
        <f ca="1">+IF(OFFSET('Sanitation Data'!$F$30,0,10*ROW('Sanitation Data'!F146))="","",OFFSET('Sanitation Data'!$F$30,0,10*ROW('Sanitation Data'!F146)))</f>
        <v/>
      </c>
      <c r="CX152" s="367" t="str">
        <f ca="1">+IF(OFFSET('Sanitation Data'!$F$31,0,10*ROW('Sanitation Data'!F146))="","",OFFSET('Sanitation Data'!$F$31,0,10*ROW('Sanitation Data'!F146)))</f>
        <v/>
      </c>
      <c r="CY152" s="367" t="str">
        <f ca="1">+IF(OFFSET('Sanitation Data'!$F$32,0,10*ROW('Sanitation Data'!F146))="","",OFFSET('Sanitation Data'!$F$32,0,10*ROW('Sanitation Data'!F146)))</f>
        <v/>
      </c>
      <c r="CZ152" s="367" t="str">
        <f ca="1">+IF(OFFSET('Sanitation Data'!$G$28,0,10*ROW('Sanitation Data'!G146))="","",OFFSET('Sanitation Data'!$G$28,0,10*ROW('Sanitation Data'!G146)))</f>
        <v/>
      </c>
      <c r="DA152" s="367" t="str">
        <f ca="1">+IF(OFFSET('Sanitation Data'!$G$29,0,10*ROW('Sanitation Data'!G146))="","",OFFSET('Sanitation Data'!$G$29,0,10*ROW('Sanitation Data'!G146)))</f>
        <v/>
      </c>
      <c r="DB152" s="367" t="str">
        <f ca="1">+IF(OFFSET('Sanitation Data'!$G$30,0,10*ROW('Sanitation Data'!G146))="","",OFFSET('Sanitation Data'!$G$30,0,10*ROW('Sanitation Data'!G146)))</f>
        <v/>
      </c>
      <c r="DC152" s="367" t="str">
        <f ca="1">+IF(OFFSET('Sanitation Data'!$G$31,0,10*ROW('Sanitation Data'!G146))="","",OFFSET('Sanitation Data'!$G$31,0,10*ROW('Sanitation Data'!G146)))</f>
        <v/>
      </c>
      <c r="DD152" s="367" t="str">
        <f ca="1">+IF(OFFSET('Sanitation Data'!$G$32,0,10*ROW('Sanitation Data'!G146))="","",OFFSET('Sanitation Data'!$G$32,0,10*ROW('Sanitation Data'!G146)))</f>
        <v/>
      </c>
      <c r="DE152" s="367" t="str">
        <f ca="1">+IF(OFFSET('Sanitation Data'!$H$28,0,10*ROW('Sanitation Data'!H146))="","",OFFSET('Sanitation Data'!$H$28,0,10*ROW('Sanitation Data'!H146)))</f>
        <v/>
      </c>
      <c r="DF152" s="367" t="str">
        <f ca="1">+IF(OFFSET('Sanitation Data'!$H$29,0,10*ROW('Sanitation Data'!H146))="","",OFFSET('Sanitation Data'!$H$29,0,10*ROW('Sanitation Data'!H146)))</f>
        <v/>
      </c>
      <c r="DG152" s="367" t="str">
        <f ca="1">+IF(OFFSET('Sanitation Data'!$H$30,0,10*ROW('Sanitation Data'!H146))="","",OFFSET('Sanitation Data'!$H$30,0,10*ROW('Sanitation Data'!H146)))</f>
        <v/>
      </c>
      <c r="DH152" s="367" t="str">
        <f ca="1">+IF(OFFSET('Sanitation Data'!$H$31,0,10*ROW('Sanitation Data'!H146))="","",OFFSET('Sanitation Data'!$H$31,0,10*ROW('Sanitation Data'!H146)))</f>
        <v/>
      </c>
      <c r="DI152" s="367" t="str">
        <f ca="1">+IF(OFFSET('Sanitation Data'!$H$32,0,10*ROW('Sanitation Data'!H146))="","",OFFSET('Sanitation Data'!$H$32,0,10*ROW('Sanitation Data'!H146)))</f>
        <v/>
      </c>
      <c r="DJ152" s="367" t="str">
        <f ca="1">+IF(OFFSET('Sanitation Data'!$I$28,0,10*ROW('Sanitation Data'!I146))="","",OFFSET('Sanitation Data'!$I$28,0,10*ROW('Sanitation Data'!I146)))</f>
        <v/>
      </c>
      <c r="DK152" s="367" t="str">
        <f ca="1">+IF(OFFSET('Sanitation Data'!$I$29,0,10*ROW('Sanitation Data'!I146))="","",OFFSET('Sanitation Data'!$I$29,0,10*ROW('Sanitation Data'!I146)))</f>
        <v/>
      </c>
      <c r="DL152" s="367" t="str">
        <f ca="1">+IF(OFFSET('Sanitation Data'!$I$30,0,10*ROW('Sanitation Data'!I146))="","",OFFSET('Sanitation Data'!$I$30,0,10*ROW('Sanitation Data'!I146)))</f>
        <v/>
      </c>
      <c r="DM152" s="367" t="str">
        <f ca="1">+IF(OFFSET('Sanitation Data'!$I$31,0,10*ROW('Sanitation Data'!I146))="","",OFFSET('Sanitation Data'!$I$31,0,10*ROW('Sanitation Data'!I146)))</f>
        <v/>
      </c>
      <c r="DN152" s="367" t="str">
        <f ca="1">+IF(OFFSET('Sanitation Data'!$I$32,0,10*ROW('Sanitation Data'!I146))="","",OFFSET('Sanitation Data'!$I$32,0,10*ROW('Sanitation Data'!I146)))</f>
        <v/>
      </c>
      <c r="DO152" s="367" t="str">
        <f ca="1">+IF(OFFSET('Hygiene Data'!$D$11,0,10*ROW('Hygiene Data'!D146))="","",OFFSET('Hygiene Data'!$D$11,0,10*ROW('Hygiene Data'!D146)))</f>
        <v/>
      </c>
      <c r="DP152" s="367" t="str">
        <f ca="1">+IF(OFFSET('Hygiene Data'!$D$12,0,10*ROW('Hygiene Data'!D146))="","",OFFSET('Hygiene Data'!$D$12,0,10*ROW('Hygiene Data'!D146)))</f>
        <v/>
      </c>
      <c r="DQ152" s="367" t="str">
        <f ca="1">+IF(OFFSET('Hygiene Data'!$D$13,0,10*ROW('Hygiene Data'!D146))="","",OFFSET('Hygiene Data'!$D$13,0,10*ROW('Hygiene Data'!D146)))</f>
        <v/>
      </c>
      <c r="DR152" s="367" t="str">
        <f ca="1">+IF(OFFSET('Hygiene Data'!$E$11,0,10*ROW('Hygiene Data'!E146))="","",OFFSET('Hygiene Data'!$E$11,0,10*ROW('Hygiene Data'!E146)))</f>
        <v/>
      </c>
      <c r="DS152" s="367" t="str">
        <f ca="1">+IF(OFFSET('Hygiene Data'!$E$12,0,10*ROW('Hygiene Data'!E146))="","",OFFSET('Hygiene Data'!$E$12,0,10*ROW('Hygiene Data'!E146)))</f>
        <v/>
      </c>
      <c r="DT152" s="367" t="str">
        <f ca="1">+IF(OFFSET('Hygiene Data'!$E$13,0,10*ROW('Hygiene Data'!E146))="","",OFFSET('Hygiene Data'!$E$13,0,10*ROW('Hygiene Data'!E146)))</f>
        <v/>
      </c>
      <c r="DU152" s="367" t="str">
        <f ca="1">+IF(OFFSET('Hygiene Data'!$F$11,0,10*ROW('Hygiene Data'!F146))="","",OFFSET('Hygiene Data'!$F$11,0,10*ROW('Hygiene Data'!F146)))</f>
        <v/>
      </c>
      <c r="DV152" s="367" t="str">
        <f ca="1">+IF(OFFSET('Hygiene Data'!$F$12,0,10*ROW('Hygiene Data'!F146))="","",OFFSET('Hygiene Data'!$F$12,0,10*ROW('Hygiene Data'!F146)))</f>
        <v/>
      </c>
      <c r="DW152" s="367" t="str">
        <f ca="1">+IF(OFFSET('Hygiene Data'!$F$13,0,10*ROW('Hygiene Data'!F146))="","",OFFSET('Hygiene Data'!$F$13,0,10*ROW('Hygiene Data'!F146)))</f>
        <v/>
      </c>
      <c r="DX152" s="367" t="str">
        <f ca="1">+IF(OFFSET('Hygiene Data'!$G$11,0,10*ROW('Hygiene Data'!G146))="","",OFFSET('Hygiene Data'!$G$11,0,10*ROW('Hygiene Data'!G146)))</f>
        <v/>
      </c>
      <c r="DY152" s="367" t="str">
        <f ca="1">+IF(OFFSET('Hygiene Data'!$G$12,0,10*ROW('Hygiene Data'!G146))="","",OFFSET('Hygiene Data'!$G$12,0,10*ROW('Hygiene Data'!G146)))</f>
        <v/>
      </c>
      <c r="DZ152" s="367" t="str">
        <f ca="1">+IF(OFFSET('Hygiene Data'!$G$13,0,10*ROW('Hygiene Data'!G146))="","",OFFSET('Hygiene Data'!$G$13,0,10*ROW('Hygiene Data'!G146)))</f>
        <v/>
      </c>
      <c r="EA152" s="367" t="str">
        <f ca="1">+IF(OFFSET('Hygiene Data'!$H$11,0,10*ROW('Hygiene Data'!H146))="","",OFFSET('Hygiene Data'!$H$11,0,10*ROW('Hygiene Data'!H146)))</f>
        <v/>
      </c>
      <c r="EB152" s="367" t="str">
        <f ca="1">+IF(OFFSET('Hygiene Data'!$H$12,0,10*ROW('Hygiene Data'!H146))="","",OFFSET('Hygiene Data'!$H$12,0,10*ROW('Hygiene Data'!H146)))</f>
        <v/>
      </c>
      <c r="EC152" s="367" t="str">
        <f ca="1">+IF(OFFSET('Hygiene Data'!$H$13,0,10*ROW('Hygiene Data'!H146))="","",OFFSET('Hygiene Data'!$H$13,0,10*ROW('Hygiene Data'!H146)))</f>
        <v/>
      </c>
      <c r="ED152" s="367" t="str">
        <f ca="1">+IF(OFFSET('Hygiene Data'!$I$11,0,10*ROW('Hygiene Data'!I146))="","",OFFSET('Hygiene Data'!$I$11,0,10*ROW('Hygiene Data'!I146)))</f>
        <v/>
      </c>
      <c r="EE152" s="367" t="str">
        <f ca="1">+IF(OFFSET('Hygiene Data'!$I$12,0,10*ROW('Hygiene Data'!I146))="","",OFFSET('Hygiene Data'!$I$12,0,10*ROW('Hygiene Data'!I146)))</f>
        <v/>
      </c>
      <c r="EF152" s="367" t="str">
        <f ca="1">+IF(OFFSET('Hygiene Data'!$I$13,0,10*ROW('Hygiene Data'!I146))="","",OFFSET('Hygiene Data'!$I$13,0,10*ROW('Hygiene Data'!I146)))</f>
        <v/>
      </c>
    </row>
    <row r="153" spans="1:136" x14ac:dyDescent="0.25">
      <c r="A153" s="476" t="str">
        <f ca="1">+IF(OFFSET('Water Data'!$B$2,0,10*ROW('Water Data'!E147))="","",OFFSET('Water Data'!$B$2,0,10*ROW('Water Data'!E147)))</f>
        <v/>
      </c>
      <c r="B153" s="476"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3" t="str">
        <f t="shared" ca="1" si="2"/>
        <v/>
      </c>
      <c r="D153" s="504"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4"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4"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4"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4"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4"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4"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4"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4"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4"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4"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4"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4"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4"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4"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4"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4"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4"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5"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5"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5"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5"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5"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5"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5"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5"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5"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5"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5"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5"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5"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5"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5"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5"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5"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5"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5"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5"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5"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5"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5"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5"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5"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5"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5"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5"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5"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5"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6"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2"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6"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6"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6"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6"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6"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6"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6"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6"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6"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6"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6"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6"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6"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6"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6"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6"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7" t="str">
        <f ca="1">+IF(OFFSET('Water Data'!$D$27,0,10*ROW('Water Data'!D147))="","",OFFSET('Water Data'!$D$27,0,10*ROW('Water Data'!D147)))</f>
        <v/>
      </c>
      <c r="BT153" s="367" t="str">
        <f ca="1">+IF(OFFSET('Water Data'!$D$28,0,10*ROW('Water Data'!D147))="","",OFFSET('Water Data'!$D$28,0,10*ROW('Water Data'!D147)))</f>
        <v/>
      </c>
      <c r="BU153" s="367" t="str">
        <f ca="1">+IF(OFFSET('Water Data'!$D$29,0,10*ROW('Water Data'!D147))="","",OFFSET('Water Data'!$D$29,0,10*ROW('Water Data'!D147)))</f>
        <v/>
      </c>
      <c r="BV153" s="367" t="str">
        <f ca="1">+IF(OFFSET('Water Data'!$E$27,0,10*ROW('Water Data'!E147))="","",OFFSET('Water Data'!$E$27,0,10*ROW('Water Data'!E147)))</f>
        <v/>
      </c>
      <c r="BW153" s="367" t="str">
        <f ca="1">+IF(OFFSET('Water Data'!$E$28,0,10*ROW('Water Data'!E147))="","",OFFSET('Water Data'!$E$28,0,10*ROW('Water Data'!E147)))</f>
        <v/>
      </c>
      <c r="BX153" s="367" t="str">
        <f ca="1">+IF(OFFSET('Water Data'!$E$29,0,10*ROW('Water Data'!E147))="","",OFFSET('Water Data'!$E$29,0,10*ROW('Water Data'!E147)))</f>
        <v/>
      </c>
      <c r="BY153" s="367" t="str">
        <f ca="1">+IF(OFFSET('Water Data'!$F$27,0,10*ROW('Water Data'!F147))="","",OFFSET('Water Data'!$F$27,0,10*ROW('Water Data'!F147)))</f>
        <v/>
      </c>
      <c r="BZ153" s="367" t="str">
        <f ca="1">+IF(OFFSET('Water Data'!$F$28,0,10*ROW('Water Data'!F147))="","",OFFSET('Water Data'!$F$28,0,10*ROW('Water Data'!F147)))</f>
        <v/>
      </c>
      <c r="CA153" s="367" t="str">
        <f ca="1">+IF(OFFSET('Water Data'!$F$29,0,10*ROW('Water Data'!F147))="","",OFFSET('Water Data'!$F$29,0,10*ROW('Water Data'!F147)))</f>
        <v/>
      </c>
      <c r="CB153" s="367" t="str">
        <f ca="1">+IF(OFFSET('Water Data'!$G$27,0,10*ROW('Water Data'!G147))="","",OFFSET('Water Data'!$G$27,0,10*ROW('Water Data'!G147)))</f>
        <v/>
      </c>
      <c r="CC153" s="367" t="str">
        <f ca="1">+IF(OFFSET('Water Data'!$G$28,0,10*ROW('Water Data'!G147))="","",OFFSET('Water Data'!$G$28,0,10*ROW('Water Data'!G147)))</f>
        <v/>
      </c>
      <c r="CD153" s="367" t="str">
        <f ca="1">+IF(OFFSET('Water Data'!$G$29,0,10*ROW('Water Data'!G147))="","",OFFSET('Water Data'!$G$29,0,10*ROW('Water Data'!G147)))</f>
        <v/>
      </c>
      <c r="CE153" s="367" t="str">
        <f ca="1">+IF(OFFSET('Water Data'!$H$27,0,10*ROW('Water Data'!H147))="","",OFFSET('Water Data'!$H$27,0,10*ROW('Water Data'!H147)))</f>
        <v/>
      </c>
      <c r="CF153" s="367" t="str">
        <f ca="1">+IF(OFFSET('Water Data'!$H$28,0,10*ROW('Water Data'!H147))="","",OFFSET('Water Data'!$H$28,0,10*ROW('Water Data'!H147)))</f>
        <v/>
      </c>
      <c r="CG153" s="367" t="str">
        <f ca="1">+IF(OFFSET('Water Data'!$H$29,0,10*ROW('Water Data'!H147))="","",OFFSET('Water Data'!$H$29,0,10*ROW('Water Data'!H147)))</f>
        <v/>
      </c>
      <c r="CH153" s="367" t="str">
        <f ca="1">+IF(OFFSET('Water Data'!$I$27,0,10*ROW('Water Data'!I147))="","",OFFSET('Water Data'!$I$27,0,10*ROW('Water Data'!I147)))</f>
        <v/>
      </c>
      <c r="CI153" s="367" t="str">
        <f ca="1">+IF(OFFSET('Water Data'!$I$28,0,10*ROW('Water Data'!I147))="","",OFFSET('Water Data'!$I$28,0,10*ROW('Water Data'!I147)))</f>
        <v/>
      </c>
      <c r="CJ153" s="367" t="str">
        <f ca="1">+IF(OFFSET('Water Data'!$I$29,0,10*ROW('Water Data'!I147))="","",OFFSET('Water Data'!$I$29,0,10*ROW('Water Data'!I147)))</f>
        <v/>
      </c>
      <c r="CK153" s="367" t="str">
        <f ca="1">+IF(OFFSET('Sanitation Data'!$D$28,0,10*ROW('Sanitation Data'!D147))="","",OFFSET('Sanitation Data'!$D$28,0,10*ROW('Sanitation Data'!D147)))</f>
        <v/>
      </c>
      <c r="CL153" s="367" t="str">
        <f ca="1">+IF(OFFSET('Sanitation Data'!$D$29,0,10*ROW('Sanitation Data'!D147))="","",OFFSET('Sanitation Data'!$D$29,0,10*ROW('Sanitation Data'!D147)))</f>
        <v/>
      </c>
      <c r="CM153" s="367" t="str">
        <f ca="1">+IF(OFFSET('Sanitation Data'!$D$30,0,10*ROW('Sanitation Data'!D147))="","",OFFSET('Sanitation Data'!$D$30,0,10*ROW('Sanitation Data'!D147)))</f>
        <v/>
      </c>
      <c r="CN153" s="367" t="str">
        <f ca="1">+IF(OFFSET('Sanitation Data'!$D$31,0,10*ROW('Sanitation Data'!D147))="","",OFFSET('Sanitation Data'!$D$31,0,10*ROW('Sanitation Data'!D147)))</f>
        <v/>
      </c>
      <c r="CO153" s="367" t="str">
        <f ca="1">+IF(OFFSET('Sanitation Data'!$D$32,0,10*ROW('Sanitation Data'!D147))="","",OFFSET('Sanitation Data'!$D$32,0,10*ROW('Sanitation Data'!D147)))</f>
        <v/>
      </c>
      <c r="CP153" s="367" t="str">
        <f ca="1">+IF(OFFSET('Sanitation Data'!$E$28,0,10*ROW('Sanitation Data'!E147))="","",OFFSET('Sanitation Data'!$E$28,0,10*ROW('Sanitation Data'!E147)))</f>
        <v/>
      </c>
      <c r="CQ153" s="367" t="str">
        <f ca="1">+IF(OFFSET('Sanitation Data'!$E$29,0,10*ROW('Sanitation Data'!E147))="","",OFFSET('Sanitation Data'!$E$29,0,10*ROW('Sanitation Data'!E147)))</f>
        <v/>
      </c>
      <c r="CR153" s="367" t="str">
        <f ca="1">+IF(OFFSET('Sanitation Data'!$E$30,0,10*ROW('Sanitation Data'!E147))="","",OFFSET('Sanitation Data'!$E$30,0,10*ROW('Sanitation Data'!E147)))</f>
        <v/>
      </c>
      <c r="CS153" s="367" t="str">
        <f ca="1">+IF(OFFSET('Sanitation Data'!$E$31,0,10*ROW('Sanitation Data'!E147))="","",OFFSET('Sanitation Data'!$E$31,0,10*ROW('Sanitation Data'!E147)))</f>
        <v/>
      </c>
      <c r="CT153" s="367" t="str">
        <f ca="1">+IF(OFFSET('Sanitation Data'!$E$32,0,10*ROW('Sanitation Data'!E147))="","",OFFSET('Sanitation Data'!$E$32,0,10*ROW('Sanitation Data'!E147)))</f>
        <v/>
      </c>
      <c r="CU153" s="367" t="str">
        <f ca="1">+IF(OFFSET('Sanitation Data'!$F$28,0,10*ROW('Sanitation Data'!F147))="","",OFFSET('Sanitation Data'!$F$28,0,10*ROW('Sanitation Data'!F147)))</f>
        <v/>
      </c>
      <c r="CV153" s="367" t="str">
        <f ca="1">+IF(OFFSET('Sanitation Data'!$F$29,0,10*ROW('Sanitation Data'!F147))="","",OFFSET('Sanitation Data'!$F$29,0,10*ROW('Sanitation Data'!F147)))</f>
        <v/>
      </c>
      <c r="CW153" s="367" t="str">
        <f ca="1">+IF(OFFSET('Sanitation Data'!$F$30,0,10*ROW('Sanitation Data'!F147))="","",OFFSET('Sanitation Data'!$F$30,0,10*ROW('Sanitation Data'!F147)))</f>
        <v/>
      </c>
      <c r="CX153" s="367" t="str">
        <f ca="1">+IF(OFFSET('Sanitation Data'!$F$31,0,10*ROW('Sanitation Data'!F147))="","",OFFSET('Sanitation Data'!$F$31,0,10*ROW('Sanitation Data'!F147)))</f>
        <v/>
      </c>
      <c r="CY153" s="367" t="str">
        <f ca="1">+IF(OFFSET('Sanitation Data'!$F$32,0,10*ROW('Sanitation Data'!F147))="","",OFFSET('Sanitation Data'!$F$32,0,10*ROW('Sanitation Data'!F147)))</f>
        <v/>
      </c>
      <c r="CZ153" s="367" t="str">
        <f ca="1">+IF(OFFSET('Sanitation Data'!$G$28,0,10*ROW('Sanitation Data'!G147))="","",OFFSET('Sanitation Data'!$G$28,0,10*ROW('Sanitation Data'!G147)))</f>
        <v/>
      </c>
      <c r="DA153" s="367" t="str">
        <f ca="1">+IF(OFFSET('Sanitation Data'!$G$29,0,10*ROW('Sanitation Data'!G147))="","",OFFSET('Sanitation Data'!$G$29,0,10*ROW('Sanitation Data'!G147)))</f>
        <v/>
      </c>
      <c r="DB153" s="367" t="str">
        <f ca="1">+IF(OFFSET('Sanitation Data'!$G$30,0,10*ROW('Sanitation Data'!G147))="","",OFFSET('Sanitation Data'!$G$30,0,10*ROW('Sanitation Data'!G147)))</f>
        <v/>
      </c>
      <c r="DC153" s="367" t="str">
        <f ca="1">+IF(OFFSET('Sanitation Data'!$G$31,0,10*ROW('Sanitation Data'!G147))="","",OFFSET('Sanitation Data'!$G$31,0,10*ROW('Sanitation Data'!G147)))</f>
        <v/>
      </c>
      <c r="DD153" s="367" t="str">
        <f ca="1">+IF(OFFSET('Sanitation Data'!$G$32,0,10*ROW('Sanitation Data'!G147))="","",OFFSET('Sanitation Data'!$G$32,0,10*ROW('Sanitation Data'!G147)))</f>
        <v/>
      </c>
      <c r="DE153" s="367" t="str">
        <f ca="1">+IF(OFFSET('Sanitation Data'!$H$28,0,10*ROW('Sanitation Data'!H147))="","",OFFSET('Sanitation Data'!$H$28,0,10*ROW('Sanitation Data'!H147)))</f>
        <v/>
      </c>
      <c r="DF153" s="367" t="str">
        <f ca="1">+IF(OFFSET('Sanitation Data'!$H$29,0,10*ROW('Sanitation Data'!H147))="","",OFFSET('Sanitation Data'!$H$29,0,10*ROW('Sanitation Data'!H147)))</f>
        <v/>
      </c>
      <c r="DG153" s="367" t="str">
        <f ca="1">+IF(OFFSET('Sanitation Data'!$H$30,0,10*ROW('Sanitation Data'!H147))="","",OFFSET('Sanitation Data'!$H$30,0,10*ROW('Sanitation Data'!H147)))</f>
        <v/>
      </c>
      <c r="DH153" s="367" t="str">
        <f ca="1">+IF(OFFSET('Sanitation Data'!$H$31,0,10*ROW('Sanitation Data'!H147))="","",OFFSET('Sanitation Data'!$H$31,0,10*ROW('Sanitation Data'!H147)))</f>
        <v/>
      </c>
      <c r="DI153" s="367" t="str">
        <f ca="1">+IF(OFFSET('Sanitation Data'!$H$32,0,10*ROW('Sanitation Data'!H147))="","",OFFSET('Sanitation Data'!$H$32,0,10*ROW('Sanitation Data'!H147)))</f>
        <v/>
      </c>
      <c r="DJ153" s="367" t="str">
        <f ca="1">+IF(OFFSET('Sanitation Data'!$I$28,0,10*ROW('Sanitation Data'!I147))="","",OFFSET('Sanitation Data'!$I$28,0,10*ROW('Sanitation Data'!I147)))</f>
        <v/>
      </c>
      <c r="DK153" s="367" t="str">
        <f ca="1">+IF(OFFSET('Sanitation Data'!$I$29,0,10*ROW('Sanitation Data'!I147))="","",OFFSET('Sanitation Data'!$I$29,0,10*ROW('Sanitation Data'!I147)))</f>
        <v/>
      </c>
      <c r="DL153" s="367" t="str">
        <f ca="1">+IF(OFFSET('Sanitation Data'!$I$30,0,10*ROW('Sanitation Data'!I147))="","",OFFSET('Sanitation Data'!$I$30,0,10*ROW('Sanitation Data'!I147)))</f>
        <v/>
      </c>
      <c r="DM153" s="367" t="str">
        <f ca="1">+IF(OFFSET('Sanitation Data'!$I$31,0,10*ROW('Sanitation Data'!I147))="","",OFFSET('Sanitation Data'!$I$31,0,10*ROW('Sanitation Data'!I147)))</f>
        <v/>
      </c>
      <c r="DN153" s="367" t="str">
        <f ca="1">+IF(OFFSET('Sanitation Data'!$I$32,0,10*ROW('Sanitation Data'!I147))="","",OFFSET('Sanitation Data'!$I$32,0,10*ROW('Sanitation Data'!I147)))</f>
        <v/>
      </c>
      <c r="DO153" s="367" t="str">
        <f ca="1">+IF(OFFSET('Hygiene Data'!$D$11,0,10*ROW('Hygiene Data'!D147))="","",OFFSET('Hygiene Data'!$D$11,0,10*ROW('Hygiene Data'!D147)))</f>
        <v/>
      </c>
      <c r="DP153" s="367" t="str">
        <f ca="1">+IF(OFFSET('Hygiene Data'!$D$12,0,10*ROW('Hygiene Data'!D147))="","",OFFSET('Hygiene Data'!$D$12,0,10*ROW('Hygiene Data'!D147)))</f>
        <v/>
      </c>
      <c r="DQ153" s="367" t="str">
        <f ca="1">+IF(OFFSET('Hygiene Data'!$D$13,0,10*ROW('Hygiene Data'!D147))="","",OFFSET('Hygiene Data'!$D$13,0,10*ROW('Hygiene Data'!D147)))</f>
        <v/>
      </c>
      <c r="DR153" s="367" t="str">
        <f ca="1">+IF(OFFSET('Hygiene Data'!$E$11,0,10*ROW('Hygiene Data'!E147))="","",OFFSET('Hygiene Data'!$E$11,0,10*ROW('Hygiene Data'!E147)))</f>
        <v/>
      </c>
      <c r="DS153" s="367" t="str">
        <f ca="1">+IF(OFFSET('Hygiene Data'!$E$12,0,10*ROW('Hygiene Data'!E147))="","",OFFSET('Hygiene Data'!$E$12,0,10*ROW('Hygiene Data'!E147)))</f>
        <v/>
      </c>
      <c r="DT153" s="367" t="str">
        <f ca="1">+IF(OFFSET('Hygiene Data'!$E$13,0,10*ROW('Hygiene Data'!E147))="","",OFFSET('Hygiene Data'!$E$13,0,10*ROW('Hygiene Data'!E147)))</f>
        <v/>
      </c>
      <c r="DU153" s="367" t="str">
        <f ca="1">+IF(OFFSET('Hygiene Data'!$F$11,0,10*ROW('Hygiene Data'!F147))="","",OFFSET('Hygiene Data'!$F$11,0,10*ROW('Hygiene Data'!F147)))</f>
        <v/>
      </c>
      <c r="DV153" s="367" t="str">
        <f ca="1">+IF(OFFSET('Hygiene Data'!$F$12,0,10*ROW('Hygiene Data'!F147))="","",OFFSET('Hygiene Data'!$F$12,0,10*ROW('Hygiene Data'!F147)))</f>
        <v/>
      </c>
      <c r="DW153" s="367" t="str">
        <f ca="1">+IF(OFFSET('Hygiene Data'!$F$13,0,10*ROW('Hygiene Data'!F147))="","",OFFSET('Hygiene Data'!$F$13,0,10*ROW('Hygiene Data'!F147)))</f>
        <v/>
      </c>
      <c r="DX153" s="367" t="str">
        <f ca="1">+IF(OFFSET('Hygiene Data'!$G$11,0,10*ROW('Hygiene Data'!G147))="","",OFFSET('Hygiene Data'!$G$11,0,10*ROW('Hygiene Data'!G147)))</f>
        <v/>
      </c>
      <c r="DY153" s="367" t="str">
        <f ca="1">+IF(OFFSET('Hygiene Data'!$G$12,0,10*ROW('Hygiene Data'!G147))="","",OFFSET('Hygiene Data'!$G$12,0,10*ROW('Hygiene Data'!G147)))</f>
        <v/>
      </c>
      <c r="DZ153" s="367" t="str">
        <f ca="1">+IF(OFFSET('Hygiene Data'!$G$13,0,10*ROW('Hygiene Data'!G147))="","",OFFSET('Hygiene Data'!$G$13,0,10*ROW('Hygiene Data'!G147)))</f>
        <v/>
      </c>
      <c r="EA153" s="367" t="str">
        <f ca="1">+IF(OFFSET('Hygiene Data'!$H$11,0,10*ROW('Hygiene Data'!H147))="","",OFFSET('Hygiene Data'!$H$11,0,10*ROW('Hygiene Data'!H147)))</f>
        <v/>
      </c>
      <c r="EB153" s="367" t="str">
        <f ca="1">+IF(OFFSET('Hygiene Data'!$H$12,0,10*ROW('Hygiene Data'!H147))="","",OFFSET('Hygiene Data'!$H$12,0,10*ROW('Hygiene Data'!H147)))</f>
        <v/>
      </c>
      <c r="EC153" s="367" t="str">
        <f ca="1">+IF(OFFSET('Hygiene Data'!$H$13,0,10*ROW('Hygiene Data'!H147))="","",OFFSET('Hygiene Data'!$H$13,0,10*ROW('Hygiene Data'!H147)))</f>
        <v/>
      </c>
      <c r="ED153" s="367" t="str">
        <f ca="1">+IF(OFFSET('Hygiene Data'!$I$11,0,10*ROW('Hygiene Data'!I147))="","",OFFSET('Hygiene Data'!$I$11,0,10*ROW('Hygiene Data'!I147)))</f>
        <v/>
      </c>
      <c r="EE153" s="367" t="str">
        <f ca="1">+IF(OFFSET('Hygiene Data'!$I$12,0,10*ROW('Hygiene Data'!I147))="","",OFFSET('Hygiene Data'!$I$12,0,10*ROW('Hygiene Data'!I147)))</f>
        <v/>
      </c>
      <c r="EF153" s="367" t="str">
        <f ca="1">+IF(OFFSET('Hygiene Data'!$I$13,0,10*ROW('Hygiene Data'!I147))="","",OFFSET('Hygiene Data'!$I$13,0,10*ROW('Hygiene Data'!I147)))</f>
        <v/>
      </c>
    </row>
    <row r="154" spans="1:136" x14ac:dyDescent="0.25">
      <c r="A154" s="476" t="str">
        <f ca="1">+IF(OFFSET('Water Data'!$B$2,0,10*ROW('Water Data'!E148))="","",OFFSET('Water Data'!$B$2,0,10*ROW('Water Data'!E148)))</f>
        <v/>
      </c>
      <c r="B154" s="476"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3" t="str">
        <f t="shared" ca="1" si="2"/>
        <v/>
      </c>
      <c r="D154" s="504"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4"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4"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4"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4"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4"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4"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4"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4"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4"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4"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4"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4"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4"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4"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4"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4"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4"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5"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5"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5"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5"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5"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5"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5"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5"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5"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5"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5"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5"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5"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5"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5"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5"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5"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5"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5"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5"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5"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5"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5"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5"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5"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5"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5"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5"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5"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5"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6"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2"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6"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6"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6"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6"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6"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6"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6"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6"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6"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6"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6"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6"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6"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6"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6"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6"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7" t="str">
        <f ca="1">+IF(OFFSET('Water Data'!$D$27,0,10*ROW('Water Data'!D148))="","",OFFSET('Water Data'!$D$27,0,10*ROW('Water Data'!D148)))</f>
        <v/>
      </c>
      <c r="BT154" s="367" t="str">
        <f ca="1">+IF(OFFSET('Water Data'!$D$28,0,10*ROW('Water Data'!D148))="","",OFFSET('Water Data'!$D$28,0,10*ROW('Water Data'!D148)))</f>
        <v/>
      </c>
      <c r="BU154" s="367" t="str">
        <f ca="1">+IF(OFFSET('Water Data'!$D$29,0,10*ROW('Water Data'!D148))="","",OFFSET('Water Data'!$D$29,0,10*ROW('Water Data'!D148)))</f>
        <v/>
      </c>
      <c r="BV154" s="367" t="str">
        <f ca="1">+IF(OFFSET('Water Data'!$E$27,0,10*ROW('Water Data'!E148))="","",OFFSET('Water Data'!$E$27,0,10*ROW('Water Data'!E148)))</f>
        <v/>
      </c>
      <c r="BW154" s="367" t="str">
        <f ca="1">+IF(OFFSET('Water Data'!$E$28,0,10*ROW('Water Data'!E148))="","",OFFSET('Water Data'!$E$28,0,10*ROW('Water Data'!E148)))</f>
        <v/>
      </c>
      <c r="BX154" s="367" t="str">
        <f ca="1">+IF(OFFSET('Water Data'!$E$29,0,10*ROW('Water Data'!E148))="","",OFFSET('Water Data'!$E$29,0,10*ROW('Water Data'!E148)))</f>
        <v/>
      </c>
      <c r="BY154" s="367" t="str">
        <f ca="1">+IF(OFFSET('Water Data'!$F$27,0,10*ROW('Water Data'!F148))="","",OFFSET('Water Data'!$F$27,0,10*ROW('Water Data'!F148)))</f>
        <v/>
      </c>
      <c r="BZ154" s="367" t="str">
        <f ca="1">+IF(OFFSET('Water Data'!$F$28,0,10*ROW('Water Data'!F148))="","",OFFSET('Water Data'!$F$28,0,10*ROW('Water Data'!F148)))</f>
        <v/>
      </c>
      <c r="CA154" s="367" t="str">
        <f ca="1">+IF(OFFSET('Water Data'!$F$29,0,10*ROW('Water Data'!F148))="","",OFFSET('Water Data'!$F$29,0,10*ROW('Water Data'!F148)))</f>
        <v/>
      </c>
      <c r="CB154" s="367" t="str">
        <f ca="1">+IF(OFFSET('Water Data'!$G$27,0,10*ROW('Water Data'!G148))="","",OFFSET('Water Data'!$G$27,0,10*ROW('Water Data'!G148)))</f>
        <v/>
      </c>
      <c r="CC154" s="367" t="str">
        <f ca="1">+IF(OFFSET('Water Data'!$G$28,0,10*ROW('Water Data'!G148))="","",OFFSET('Water Data'!$G$28,0,10*ROW('Water Data'!G148)))</f>
        <v/>
      </c>
      <c r="CD154" s="367" t="str">
        <f ca="1">+IF(OFFSET('Water Data'!$G$29,0,10*ROW('Water Data'!G148))="","",OFFSET('Water Data'!$G$29,0,10*ROW('Water Data'!G148)))</f>
        <v/>
      </c>
      <c r="CE154" s="367" t="str">
        <f ca="1">+IF(OFFSET('Water Data'!$H$27,0,10*ROW('Water Data'!H148))="","",OFFSET('Water Data'!$H$27,0,10*ROW('Water Data'!H148)))</f>
        <v/>
      </c>
      <c r="CF154" s="367" t="str">
        <f ca="1">+IF(OFFSET('Water Data'!$H$28,0,10*ROW('Water Data'!H148))="","",OFFSET('Water Data'!$H$28,0,10*ROW('Water Data'!H148)))</f>
        <v/>
      </c>
      <c r="CG154" s="367" t="str">
        <f ca="1">+IF(OFFSET('Water Data'!$H$29,0,10*ROW('Water Data'!H148))="","",OFFSET('Water Data'!$H$29,0,10*ROW('Water Data'!H148)))</f>
        <v/>
      </c>
      <c r="CH154" s="367" t="str">
        <f ca="1">+IF(OFFSET('Water Data'!$I$27,0,10*ROW('Water Data'!I148))="","",OFFSET('Water Data'!$I$27,0,10*ROW('Water Data'!I148)))</f>
        <v/>
      </c>
      <c r="CI154" s="367" t="str">
        <f ca="1">+IF(OFFSET('Water Data'!$I$28,0,10*ROW('Water Data'!I148))="","",OFFSET('Water Data'!$I$28,0,10*ROW('Water Data'!I148)))</f>
        <v/>
      </c>
      <c r="CJ154" s="367" t="str">
        <f ca="1">+IF(OFFSET('Water Data'!$I$29,0,10*ROW('Water Data'!I148))="","",OFFSET('Water Data'!$I$29,0,10*ROW('Water Data'!I148)))</f>
        <v/>
      </c>
      <c r="CK154" s="367" t="str">
        <f ca="1">+IF(OFFSET('Sanitation Data'!$D$28,0,10*ROW('Sanitation Data'!D148))="","",OFFSET('Sanitation Data'!$D$28,0,10*ROW('Sanitation Data'!D148)))</f>
        <v/>
      </c>
      <c r="CL154" s="367" t="str">
        <f ca="1">+IF(OFFSET('Sanitation Data'!$D$29,0,10*ROW('Sanitation Data'!D148))="","",OFFSET('Sanitation Data'!$D$29,0,10*ROW('Sanitation Data'!D148)))</f>
        <v/>
      </c>
      <c r="CM154" s="367" t="str">
        <f ca="1">+IF(OFFSET('Sanitation Data'!$D$30,0,10*ROW('Sanitation Data'!D148))="","",OFFSET('Sanitation Data'!$D$30,0,10*ROW('Sanitation Data'!D148)))</f>
        <v/>
      </c>
      <c r="CN154" s="367" t="str">
        <f ca="1">+IF(OFFSET('Sanitation Data'!$D$31,0,10*ROW('Sanitation Data'!D148))="","",OFFSET('Sanitation Data'!$D$31,0,10*ROW('Sanitation Data'!D148)))</f>
        <v/>
      </c>
      <c r="CO154" s="367" t="str">
        <f ca="1">+IF(OFFSET('Sanitation Data'!$D$32,0,10*ROW('Sanitation Data'!D148))="","",OFFSET('Sanitation Data'!$D$32,0,10*ROW('Sanitation Data'!D148)))</f>
        <v/>
      </c>
      <c r="CP154" s="367" t="str">
        <f ca="1">+IF(OFFSET('Sanitation Data'!$E$28,0,10*ROW('Sanitation Data'!E148))="","",OFFSET('Sanitation Data'!$E$28,0,10*ROW('Sanitation Data'!E148)))</f>
        <v/>
      </c>
      <c r="CQ154" s="367" t="str">
        <f ca="1">+IF(OFFSET('Sanitation Data'!$E$29,0,10*ROW('Sanitation Data'!E148))="","",OFFSET('Sanitation Data'!$E$29,0,10*ROW('Sanitation Data'!E148)))</f>
        <v/>
      </c>
      <c r="CR154" s="367" t="str">
        <f ca="1">+IF(OFFSET('Sanitation Data'!$E$30,0,10*ROW('Sanitation Data'!E148))="","",OFFSET('Sanitation Data'!$E$30,0,10*ROW('Sanitation Data'!E148)))</f>
        <v/>
      </c>
      <c r="CS154" s="367" t="str">
        <f ca="1">+IF(OFFSET('Sanitation Data'!$E$31,0,10*ROW('Sanitation Data'!E148))="","",OFFSET('Sanitation Data'!$E$31,0,10*ROW('Sanitation Data'!E148)))</f>
        <v/>
      </c>
      <c r="CT154" s="367" t="str">
        <f ca="1">+IF(OFFSET('Sanitation Data'!$E$32,0,10*ROW('Sanitation Data'!E148))="","",OFFSET('Sanitation Data'!$E$32,0,10*ROW('Sanitation Data'!E148)))</f>
        <v/>
      </c>
      <c r="CU154" s="367" t="str">
        <f ca="1">+IF(OFFSET('Sanitation Data'!$F$28,0,10*ROW('Sanitation Data'!F148))="","",OFFSET('Sanitation Data'!$F$28,0,10*ROW('Sanitation Data'!F148)))</f>
        <v/>
      </c>
      <c r="CV154" s="367" t="str">
        <f ca="1">+IF(OFFSET('Sanitation Data'!$F$29,0,10*ROW('Sanitation Data'!F148))="","",OFFSET('Sanitation Data'!$F$29,0,10*ROW('Sanitation Data'!F148)))</f>
        <v/>
      </c>
      <c r="CW154" s="367" t="str">
        <f ca="1">+IF(OFFSET('Sanitation Data'!$F$30,0,10*ROW('Sanitation Data'!F148))="","",OFFSET('Sanitation Data'!$F$30,0,10*ROW('Sanitation Data'!F148)))</f>
        <v/>
      </c>
      <c r="CX154" s="367" t="str">
        <f ca="1">+IF(OFFSET('Sanitation Data'!$F$31,0,10*ROW('Sanitation Data'!F148))="","",OFFSET('Sanitation Data'!$F$31,0,10*ROW('Sanitation Data'!F148)))</f>
        <v/>
      </c>
      <c r="CY154" s="367" t="str">
        <f ca="1">+IF(OFFSET('Sanitation Data'!$F$32,0,10*ROW('Sanitation Data'!F148))="","",OFFSET('Sanitation Data'!$F$32,0,10*ROW('Sanitation Data'!F148)))</f>
        <v/>
      </c>
      <c r="CZ154" s="367" t="str">
        <f ca="1">+IF(OFFSET('Sanitation Data'!$G$28,0,10*ROW('Sanitation Data'!G148))="","",OFFSET('Sanitation Data'!$G$28,0,10*ROW('Sanitation Data'!G148)))</f>
        <v/>
      </c>
      <c r="DA154" s="367" t="str">
        <f ca="1">+IF(OFFSET('Sanitation Data'!$G$29,0,10*ROW('Sanitation Data'!G148))="","",OFFSET('Sanitation Data'!$G$29,0,10*ROW('Sanitation Data'!G148)))</f>
        <v/>
      </c>
      <c r="DB154" s="367" t="str">
        <f ca="1">+IF(OFFSET('Sanitation Data'!$G$30,0,10*ROW('Sanitation Data'!G148))="","",OFFSET('Sanitation Data'!$G$30,0,10*ROW('Sanitation Data'!G148)))</f>
        <v/>
      </c>
      <c r="DC154" s="367" t="str">
        <f ca="1">+IF(OFFSET('Sanitation Data'!$G$31,0,10*ROW('Sanitation Data'!G148))="","",OFFSET('Sanitation Data'!$G$31,0,10*ROW('Sanitation Data'!G148)))</f>
        <v/>
      </c>
      <c r="DD154" s="367" t="str">
        <f ca="1">+IF(OFFSET('Sanitation Data'!$G$32,0,10*ROW('Sanitation Data'!G148))="","",OFFSET('Sanitation Data'!$G$32,0,10*ROW('Sanitation Data'!G148)))</f>
        <v/>
      </c>
      <c r="DE154" s="367" t="str">
        <f ca="1">+IF(OFFSET('Sanitation Data'!$H$28,0,10*ROW('Sanitation Data'!H148))="","",OFFSET('Sanitation Data'!$H$28,0,10*ROW('Sanitation Data'!H148)))</f>
        <v/>
      </c>
      <c r="DF154" s="367" t="str">
        <f ca="1">+IF(OFFSET('Sanitation Data'!$H$29,0,10*ROW('Sanitation Data'!H148))="","",OFFSET('Sanitation Data'!$H$29,0,10*ROW('Sanitation Data'!H148)))</f>
        <v/>
      </c>
      <c r="DG154" s="367" t="str">
        <f ca="1">+IF(OFFSET('Sanitation Data'!$H$30,0,10*ROW('Sanitation Data'!H148))="","",OFFSET('Sanitation Data'!$H$30,0,10*ROW('Sanitation Data'!H148)))</f>
        <v/>
      </c>
      <c r="DH154" s="367" t="str">
        <f ca="1">+IF(OFFSET('Sanitation Data'!$H$31,0,10*ROW('Sanitation Data'!H148))="","",OFFSET('Sanitation Data'!$H$31,0,10*ROW('Sanitation Data'!H148)))</f>
        <v/>
      </c>
      <c r="DI154" s="367" t="str">
        <f ca="1">+IF(OFFSET('Sanitation Data'!$H$32,0,10*ROW('Sanitation Data'!H148))="","",OFFSET('Sanitation Data'!$H$32,0,10*ROW('Sanitation Data'!H148)))</f>
        <v/>
      </c>
      <c r="DJ154" s="367" t="str">
        <f ca="1">+IF(OFFSET('Sanitation Data'!$I$28,0,10*ROW('Sanitation Data'!I148))="","",OFFSET('Sanitation Data'!$I$28,0,10*ROW('Sanitation Data'!I148)))</f>
        <v/>
      </c>
      <c r="DK154" s="367" t="str">
        <f ca="1">+IF(OFFSET('Sanitation Data'!$I$29,0,10*ROW('Sanitation Data'!I148))="","",OFFSET('Sanitation Data'!$I$29,0,10*ROW('Sanitation Data'!I148)))</f>
        <v/>
      </c>
      <c r="DL154" s="367" t="str">
        <f ca="1">+IF(OFFSET('Sanitation Data'!$I$30,0,10*ROW('Sanitation Data'!I148))="","",OFFSET('Sanitation Data'!$I$30,0,10*ROW('Sanitation Data'!I148)))</f>
        <v/>
      </c>
      <c r="DM154" s="367" t="str">
        <f ca="1">+IF(OFFSET('Sanitation Data'!$I$31,0,10*ROW('Sanitation Data'!I148))="","",OFFSET('Sanitation Data'!$I$31,0,10*ROW('Sanitation Data'!I148)))</f>
        <v/>
      </c>
      <c r="DN154" s="367" t="str">
        <f ca="1">+IF(OFFSET('Sanitation Data'!$I$32,0,10*ROW('Sanitation Data'!I148))="","",OFFSET('Sanitation Data'!$I$32,0,10*ROW('Sanitation Data'!I148)))</f>
        <v/>
      </c>
      <c r="DO154" s="367" t="str">
        <f ca="1">+IF(OFFSET('Hygiene Data'!$D$11,0,10*ROW('Hygiene Data'!D148))="","",OFFSET('Hygiene Data'!$D$11,0,10*ROW('Hygiene Data'!D148)))</f>
        <v/>
      </c>
      <c r="DP154" s="367" t="str">
        <f ca="1">+IF(OFFSET('Hygiene Data'!$D$12,0,10*ROW('Hygiene Data'!D148))="","",OFFSET('Hygiene Data'!$D$12,0,10*ROW('Hygiene Data'!D148)))</f>
        <v/>
      </c>
      <c r="DQ154" s="367" t="str">
        <f ca="1">+IF(OFFSET('Hygiene Data'!$D$13,0,10*ROW('Hygiene Data'!D148))="","",OFFSET('Hygiene Data'!$D$13,0,10*ROW('Hygiene Data'!D148)))</f>
        <v/>
      </c>
      <c r="DR154" s="367" t="str">
        <f ca="1">+IF(OFFSET('Hygiene Data'!$E$11,0,10*ROW('Hygiene Data'!E148))="","",OFFSET('Hygiene Data'!$E$11,0,10*ROW('Hygiene Data'!E148)))</f>
        <v/>
      </c>
      <c r="DS154" s="367" t="str">
        <f ca="1">+IF(OFFSET('Hygiene Data'!$E$12,0,10*ROW('Hygiene Data'!E148))="","",OFFSET('Hygiene Data'!$E$12,0,10*ROW('Hygiene Data'!E148)))</f>
        <v/>
      </c>
      <c r="DT154" s="367" t="str">
        <f ca="1">+IF(OFFSET('Hygiene Data'!$E$13,0,10*ROW('Hygiene Data'!E148))="","",OFFSET('Hygiene Data'!$E$13,0,10*ROW('Hygiene Data'!E148)))</f>
        <v/>
      </c>
      <c r="DU154" s="367" t="str">
        <f ca="1">+IF(OFFSET('Hygiene Data'!$F$11,0,10*ROW('Hygiene Data'!F148))="","",OFFSET('Hygiene Data'!$F$11,0,10*ROW('Hygiene Data'!F148)))</f>
        <v/>
      </c>
      <c r="DV154" s="367" t="str">
        <f ca="1">+IF(OFFSET('Hygiene Data'!$F$12,0,10*ROW('Hygiene Data'!F148))="","",OFFSET('Hygiene Data'!$F$12,0,10*ROW('Hygiene Data'!F148)))</f>
        <v/>
      </c>
      <c r="DW154" s="367" t="str">
        <f ca="1">+IF(OFFSET('Hygiene Data'!$F$13,0,10*ROW('Hygiene Data'!F148))="","",OFFSET('Hygiene Data'!$F$13,0,10*ROW('Hygiene Data'!F148)))</f>
        <v/>
      </c>
      <c r="DX154" s="367" t="str">
        <f ca="1">+IF(OFFSET('Hygiene Data'!$G$11,0,10*ROW('Hygiene Data'!G148))="","",OFFSET('Hygiene Data'!$G$11,0,10*ROW('Hygiene Data'!G148)))</f>
        <v/>
      </c>
      <c r="DY154" s="367" t="str">
        <f ca="1">+IF(OFFSET('Hygiene Data'!$G$12,0,10*ROW('Hygiene Data'!G148))="","",OFFSET('Hygiene Data'!$G$12,0,10*ROW('Hygiene Data'!G148)))</f>
        <v/>
      </c>
      <c r="DZ154" s="367" t="str">
        <f ca="1">+IF(OFFSET('Hygiene Data'!$G$13,0,10*ROW('Hygiene Data'!G148))="","",OFFSET('Hygiene Data'!$G$13,0,10*ROW('Hygiene Data'!G148)))</f>
        <v/>
      </c>
      <c r="EA154" s="367" t="str">
        <f ca="1">+IF(OFFSET('Hygiene Data'!$H$11,0,10*ROW('Hygiene Data'!H148))="","",OFFSET('Hygiene Data'!$H$11,0,10*ROW('Hygiene Data'!H148)))</f>
        <v/>
      </c>
      <c r="EB154" s="367" t="str">
        <f ca="1">+IF(OFFSET('Hygiene Data'!$H$12,0,10*ROW('Hygiene Data'!H148))="","",OFFSET('Hygiene Data'!$H$12,0,10*ROW('Hygiene Data'!H148)))</f>
        <v/>
      </c>
      <c r="EC154" s="367" t="str">
        <f ca="1">+IF(OFFSET('Hygiene Data'!$H$13,0,10*ROW('Hygiene Data'!H148))="","",OFFSET('Hygiene Data'!$H$13,0,10*ROW('Hygiene Data'!H148)))</f>
        <v/>
      </c>
      <c r="ED154" s="367" t="str">
        <f ca="1">+IF(OFFSET('Hygiene Data'!$I$11,0,10*ROW('Hygiene Data'!I148))="","",OFFSET('Hygiene Data'!$I$11,0,10*ROW('Hygiene Data'!I148)))</f>
        <v/>
      </c>
      <c r="EE154" s="367" t="str">
        <f ca="1">+IF(OFFSET('Hygiene Data'!$I$12,0,10*ROW('Hygiene Data'!I148))="","",OFFSET('Hygiene Data'!$I$12,0,10*ROW('Hygiene Data'!I148)))</f>
        <v/>
      </c>
      <c r="EF154" s="367" t="str">
        <f ca="1">+IF(OFFSET('Hygiene Data'!$I$13,0,10*ROW('Hygiene Data'!I148))="","",OFFSET('Hygiene Data'!$I$13,0,10*ROW('Hygiene Data'!I148)))</f>
        <v/>
      </c>
    </row>
    <row r="155" spans="1:136" x14ac:dyDescent="0.25">
      <c r="A155" s="476" t="str">
        <f ca="1">+IF(OFFSET('Water Data'!$B$2,0,10*ROW('Water Data'!E149))="","",OFFSET('Water Data'!$B$2,0,10*ROW('Water Data'!E149)))</f>
        <v/>
      </c>
      <c r="B155" s="476"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3" t="str">
        <f t="shared" ca="1" si="2"/>
        <v/>
      </c>
      <c r="D155" s="504"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4"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4"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4"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4"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4"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4"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4"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4"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4"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4"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4"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4"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4"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4"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4"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4"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4"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5"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5"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5"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5"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5"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5"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5"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5"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5"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5"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5"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5"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5"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5"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5"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5"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5"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5"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5"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5"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5"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5"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5"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5"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5"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5"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5"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5"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5"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5"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6"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2"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6"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6"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6"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6"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6"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6"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6"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6"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6"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6"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6"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6"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6"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6"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6"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6"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7" t="str">
        <f ca="1">+IF(OFFSET('Water Data'!$D$27,0,10*ROW('Water Data'!D149))="","",OFFSET('Water Data'!$D$27,0,10*ROW('Water Data'!D149)))</f>
        <v/>
      </c>
      <c r="BT155" s="367" t="str">
        <f ca="1">+IF(OFFSET('Water Data'!$D$28,0,10*ROW('Water Data'!D149))="","",OFFSET('Water Data'!$D$28,0,10*ROW('Water Data'!D149)))</f>
        <v/>
      </c>
      <c r="BU155" s="367" t="str">
        <f ca="1">+IF(OFFSET('Water Data'!$D$29,0,10*ROW('Water Data'!D149))="","",OFFSET('Water Data'!$D$29,0,10*ROW('Water Data'!D149)))</f>
        <v/>
      </c>
      <c r="BV155" s="367" t="str">
        <f ca="1">+IF(OFFSET('Water Data'!$E$27,0,10*ROW('Water Data'!E149))="","",OFFSET('Water Data'!$E$27,0,10*ROW('Water Data'!E149)))</f>
        <v/>
      </c>
      <c r="BW155" s="367" t="str">
        <f ca="1">+IF(OFFSET('Water Data'!$E$28,0,10*ROW('Water Data'!E149))="","",OFFSET('Water Data'!$E$28,0,10*ROW('Water Data'!E149)))</f>
        <v/>
      </c>
      <c r="BX155" s="367" t="str">
        <f ca="1">+IF(OFFSET('Water Data'!$E$29,0,10*ROW('Water Data'!E149))="","",OFFSET('Water Data'!$E$29,0,10*ROW('Water Data'!E149)))</f>
        <v/>
      </c>
      <c r="BY155" s="367" t="str">
        <f ca="1">+IF(OFFSET('Water Data'!$F$27,0,10*ROW('Water Data'!F149))="","",OFFSET('Water Data'!$F$27,0,10*ROW('Water Data'!F149)))</f>
        <v/>
      </c>
      <c r="BZ155" s="367" t="str">
        <f ca="1">+IF(OFFSET('Water Data'!$F$28,0,10*ROW('Water Data'!F149))="","",OFFSET('Water Data'!$F$28,0,10*ROW('Water Data'!F149)))</f>
        <v/>
      </c>
      <c r="CA155" s="367" t="str">
        <f ca="1">+IF(OFFSET('Water Data'!$F$29,0,10*ROW('Water Data'!F149))="","",OFFSET('Water Data'!$F$29,0,10*ROW('Water Data'!F149)))</f>
        <v/>
      </c>
      <c r="CB155" s="367" t="str">
        <f ca="1">+IF(OFFSET('Water Data'!$G$27,0,10*ROW('Water Data'!G149))="","",OFFSET('Water Data'!$G$27,0,10*ROW('Water Data'!G149)))</f>
        <v/>
      </c>
      <c r="CC155" s="367" t="str">
        <f ca="1">+IF(OFFSET('Water Data'!$G$28,0,10*ROW('Water Data'!G149))="","",OFFSET('Water Data'!$G$28,0,10*ROW('Water Data'!G149)))</f>
        <v/>
      </c>
      <c r="CD155" s="367" t="str">
        <f ca="1">+IF(OFFSET('Water Data'!$G$29,0,10*ROW('Water Data'!G149))="","",OFFSET('Water Data'!$G$29,0,10*ROW('Water Data'!G149)))</f>
        <v/>
      </c>
      <c r="CE155" s="367" t="str">
        <f ca="1">+IF(OFFSET('Water Data'!$H$27,0,10*ROW('Water Data'!H149))="","",OFFSET('Water Data'!$H$27,0,10*ROW('Water Data'!H149)))</f>
        <v/>
      </c>
      <c r="CF155" s="367" t="str">
        <f ca="1">+IF(OFFSET('Water Data'!$H$28,0,10*ROW('Water Data'!H149))="","",OFFSET('Water Data'!$H$28,0,10*ROW('Water Data'!H149)))</f>
        <v/>
      </c>
      <c r="CG155" s="367" t="str">
        <f ca="1">+IF(OFFSET('Water Data'!$H$29,0,10*ROW('Water Data'!H149))="","",OFFSET('Water Data'!$H$29,0,10*ROW('Water Data'!H149)))</f>
        <v/>
      </c>
      <c r="CH155" s="367" t="str">
        <f ca="1">+IF(OFFSET('Water Data'!$I$27,0,10*ROW('Water Data'!I149))="","",OFFSET('Water Data'!$I$27,0,10*ROW('Water Data'!I149)))</f>
        <v/>
      </c>
      <c r="CI155" s="367" t="str">
        <f ca="1">+IF(OFFSET('Water Data'!$I$28,0,10*ROW('Water Data'!I149))="","",OFFSET('Water Data'!$I$28,0,10*ROW('Water Data'!I149)))</f>
        <v/>
      </c>
      <c r="CJ155" s="367" t="str">
        <f ca="1">+IF(OFFSET('Water Data'!$I$29,0,10*ROW('Water Data'!I149))="","",OFFSET('Water Data'!$I$29,0,10*ROW('Water Data'!I149)))</f>
        <v/>
      </c>
      <c r="CK155" s="367" t="str">
        <f ca="1">+IF(OFFSET('Sanitation Data'!$D$28,0,10*ROW('Sanitation Data'!D149))="","",OFFSET('Sanitation Data'!$D$28,0,10*ROW('Sanitation Data'!D149)))</f>
        <v/>
      </c>
      <c r="CL155" s="367" t="str">
        <f ca="1">+IF(OFFSET('Sanitation Data'!$D$29,0,10*ROW('Sanitation Data'!D149))="","",OFFSET('Sanitation Data'!$D$29,0,10*ROW('Sanitation Data'!D149)))</f>
        <v/>
      </c>
      <c r="CM155" s="367" t="str">
        <f ca="1">+IF(OFFSET('Sanitation Data'!$D$30,0,10*ROW('Sanitation Data'!D149))="","",OFFSET('Sanitation Data'!$D$30,0,10*ROW('Sanitation Data'!D149)))</f>
        <v/>
      </c>
      <c r="CN155" s="367" t="str">
        <f ca="1">+IF(OFFSET('Sanitation Data'!$D$31,0,10*ROW('Sanitation Data'!D149))="","",OFFSET('Sanitation Data'!$D$31,0,10*ROW('Sanitation Data'!D149)))</f>
        <v/>
      </c>
      <c r="CO155" s="367" t="str">
        <f ca="1">+IF(OFFSET('Sanitation Data'!$D$32,0,10*ROW('Sanitation Data'!D149))="","",OFFSET('Sanitation Data'!$D$32,0,10*ROW('Sanitation Data'!D149)))</f>
        <v/>
      </c>
      <c r="CP155" s="367" t="str">
        <f ca="1">+IF(OFFSET('Sanitation Data'!$E$28,0,10*ROW('Sanitation Data'!E149))="","",OFFSET('Sanitation Data'!$E$28,0,10*ROW('Sanitation Data'!E149)))</f>
        <v/>
      </c>
      <c r="CQ155" s="367" t="str">
        <f ca="1">+IF(OFFSET('Sanitation Data'!$E$29,0,10*ROW('Sanitation Data'!E149))="","",OFFSET('Sanitation Data'!$E$29,0,10*ROW('Sanitation Data'!E149)))</f>
        <v/>
      </c>
      <c r="CR155" s="367" t="str">
        <f ca="1">+IF(OFFSET('Sanitation Data'!$E$30,0,10*ROW('Sanitation Data'!E149))="","",OFFSET('Sanitation Data'!$E$30,0,10*ROW('Sanitation Data'!E149)))</f>
        <v/>
      </c>
      <c r="CS155" s="367" t="str">
        <f ca="1">+IF(OFFSET('Sanitation Data'!$E$31,0,10*ROW('Sanitation Data'!E149))="","",OFFSET('Sanitation Data'!$E$31,0,10*ROW('Sanitation Data'!E149)))</f>
        <v/>
      </c>
      <c r="CT155" s="367" t="str">
        <f ca="1">+IF(OFFSET('Sanitation Data'!$E$32,0,10*ROW('Sanitation Data'!E149))="","",OFFSET('Sanitation Data'!$E$32,0,10*ROW('Sanitation Data'!E149)))</f>
        <v/>
      </c>
      <c r="CU155" s="367" t="str">
        <f ca="1">+IF(OFFSET('Sanitation Data'!$F$28,0,10*ROW('Sanitation Data'!F149))="","",OFFSET('Sanitation Data'!$F$28,0,10*ROW('Sanitation Data'!F149)))</f>
        <v/>
      </c>
      <c r="CV155" s="367" t="str">
        <f ca="1">+IF(OFFSET('Sanitation Data'!$F$29,0,10*ROW('Sanitation Data'!F149))="","",OFFSET('Sanitation Data'!$F$29,0,10*ROW('Sanitation Data'!F149)))</f>
        <v/>
      </c>
      <c r="CW155" s="367" t="str">
        <f ca="1">+IF(OFFSET('Sanitation Data'!$F$30,0,10*ROW('Sanitation Data'!F149))="","",OFFSET('Sanitation Data'!$F$30,0,10*ROW('Sanitation Data'!F149)))</f>
        <v/>
      </c>
      <c r="CX155" s="367" t="str">
        <f ca="1">+IF(OFFSET('Sanitation Data'!$F$31,0,10*ROW('Sanitation Data'!F149))="","",OFFSET('Sanitation Data'!$F$31,0,10*ROW('Sanitation Data'!F149)))</f>
        <v/>
      </c>
      <c r="CY155" s="367" t="str">
        <f ca="1">+IF(OFFSET('Sanitation Data'!$F$32,0,10*ROW('Sanitation Data'!F149))="","",OFFSET('Sanitation Data'!$F$32,0,10*ROW('Sanitation Data'!F149)))</f>
        <v/>
      </c>
      <c r="CZ155" s="367" t="str">
        <f ca="1">+IF(OFFSET('Sanitation Data'!$G$28,0,10*ROW('Sanitation Data'!G149))="","",OFFSET('Sanitation Data'!$G$28,0,10*ROW('Sanitation Data'!G149)))</f>
        <v/>
      </c>
      <c r="DA155" s="367" t="str">
        <f ca="1">+IF(OFFSET('Sanitation Data'!$G$29,0,10*ROW('Sanitation Data'!G149))="","",OFFSET('Sanitation Data'!$G$29,0,10*ROW('Sanitation Data'!G149)))</f>
        <v/>
      </c>
      <c r="DB155" s="367" t="str">
        <f ca="1">+IF(OFFSET('Sanitation Data'!$G$30,0,10*ROW('Sanitation Data'!G149))="","",OFFSET('Sanitation Data'!$G$30,0,10*ROW('Sanitation Data'!G149)))</f>
        <v/>
      </c>
      <c r="DC155" s="367" t="str">
        <f ca="1">+IF(OFFSET('Sanitation Data'!$G$31,0,10*ROW('Sanitation Data'!G149))="","",OFFSET('Sanitation Data'!$G$31,0,10*ROW('Sanitation Data'!G149)))</f>
        <v/>
      </c>
      <c r="DD155" s="367" t="str">
        <f ca="1">+IF(OFFSET('Sanitation Data'!$G$32,0,10*ROW('Sanitation Data'!G149))="","",OFFSET('Sanitation Data'!$G$32,0,10*ROW('Sanitation Data'!G149)))</f>
        <v/>
      </c>
      <c r="DE155" s="367" t="str">
        <f ca="1">+IF(OFFSET('Sanitation Data'!$H$28,0,10*ROW('Sanitation Data'!H149))="","",OFFSET('Sanitation Data'!$H$28,0,10*ROW('Sanitation Data'!H149)))</f>
        <v/>
      </c>
      <c r="DF155" s="367" t="str">
        <f ca="1">+IF(OFFSET('Sanitation Data'!$H$29,0,10*ROW('Sanitation Data'!H149))="","",OFFSET('Sanitation Data'!$H$29,0,10*ROW('Sanitation Data'!H149)))</f>
        <v/>
      </c>
      <c r="DG155" s="367" t="str">
        <f ca="1">+IF(OFFSET('Sanitation Data'!$H$30,0,10*ROW('Sanitation Data'!H149))="","",OFFSET('Sanitation Data'!$H$30,0,10*ROW('Sanitation Data'!H149)))</f>
        <v/>
      </c>
      <c r="DH155" s="367" t="str">
        <f ca="1">+IF(OFFSET('Sanitation Data'!$H$31,0,10*ROW('Sanitation Data'!H149))="","",OFFSET('Sanitation Data'!$H$31,0,10*ROW('Sanitation Data'!H149)))</f>
        <v/>
      </c>
      <c r="DI155" s="367" t="str">
        <f ca="1">+IF(OFFSET('Sanitation Data'!$H$32,0,10*ROW('Sanitation Data'!H149))="","",OFFSET('Sanitation Data'!$H$32,0,10*ROW('Sanitation Data'!H149)))</f>
        <v/>
      </c>
      <c r="DJ155" s="367" t="str">
        <f ca="1">+IF(OFFSET('Sanitation Data'!$I$28,0,10*ROW('Sanitation Data'!I149))="","",OFFSET('Sanitation Data'!$I$28,0,10*ROW('Sanitation Data'!I149)))</f>
        <v/>
      </c>
      <c r="DK155" s="367" t="str">
        <f ca="1">+IF(OFFSET('Sanitation Data'!$I$29,0,10*ROW('Sanitation Data'!I149))="","",OFFSET('Sanitation Data'!$I$29,0,10*ROW('Sanitation Data'!I149)))</f>
        <v/>
      </c>
      <c r="DL155" s="367" t="str">
        <f ca="1">+IF(OFFSET('Sanitation Data'!$I$30,0,10*ROW('Sanitation Data'!I149))="","",OFFSET('Sanitation Data'!$I$30,0,10*ROW('Sanitation Data'!I149)))</f>
        <v/>
      </c>
      <c r="DM155" s="367" t="str">
        <f ca="1">+IF(OFFSET('Sanitation Data'!$I$31,0,10*ROW('Sanitation Data'!I149))="","",OFFSET('Sanitation Data'!$I$31,0,10*ROW('Sanitation Data'!I149)))</f>
        <v/>
      </c>
      <c r="DN155" s="367" t="str">
        <f ca="1">+IF(OFFSET('Sanitation Data'!$I$32,0,10*ROW('Sanitation Data'!I149))="","",OFFSET('Sanitation Data'!$I$32,0,10*ROW('Sanitation Data'!I149)))</f>
        <v/>
      </c>
      <c r="DO155" s="367" t="str">
        <f ca="1">+IF(OFFSET('Hygiene Data'!$D$11,0,10*ROW('Hygiene Data'!D149))="","",OFFSET('Hygiene Data'!$D$11,0,10*ROW('Hygiene Data'!D149)))</f>
        <v/>
      </c>
      <c r="DP155" s="367" t="str">
        <f ca="1">+IF(OFFSET('Hygiene Data'!$D$12,0,10*ROW('Hygiene Data'!D149))="","",OFFSET('Hygiene Data'!$D$12,0,10*ROW('Hygiene Data'!D149)))</f>
        <v/>
      </c>
      <c r="DQ155" s="367" t="str">
        <f ca="1">+IF(OFFSET('Hygiene Data'!$D$13,0,10*ROW('Hygiene Data'!D149))="","",OFFSET('Hygiene Data'!$D$13,0,10*ROW('Hygiene Data'!D149)))</f>
        <v/>
      </c>
      <c r="DR155" s="367" t="str">
        <f ca="1">+IF(OFFSET('Hygiene Data'!$E$11,0,10*ROW('Hygiene Data'!E149))="","",OFFSET('Hygiene Data'!$E$11,0,10*ROW('Hygiene Data'!E149)))</f>
        <v/>
      </c>
      <c r="DS155" s="367" t="str">
        <f ca="1">+IF(OFFSET('Hygiene Data'!$E$12,0,10*ROW('Hygiene Data'!E149))="","",OFFSET('Hygiene Data'!$E$12,0,10*ROW('Hygiene Data'!E149)))</f>
        <v/>
      </c>
      <c r="DT155" s="367" t="str">
        <f ca="1">+IF(OFFSET('Hygiene Data'!$E$13,0,10*ROW('Hygiene Data'!E149))="","",OFFSET('Hygiene Data'!$E$13,0,10*ROW('Hygiene Data'!E149)))</f>
        <v/>
      </c>
      <c r="DU155" s="367" t="str">
        <f ca="1">+IF(OFFSET('Hygiene Data'!$F$11,0,10*ROW('Hygiene Data'!F149))="","",OFFSET('Hygiene Data'!$F$11,0,10*ROW('Hygiene Data'!F149)))</f>
        <v/>
      </c>
      <c r="DV155" s="367" t="str">
        <f ca="1">+IF(OFFSET('Hygiene Data'!$F$12,0,10*ROW('Hygiene Data'!F149))="","",OFFSET('Hygiene Data'!$F$12,0,10*ROW('Hygiene Data'!F149)))</f>
        <v/>
      </c>
      <c r="DW155" s="367" t="str">
        <f ca="1">+IF(OFFSET('Hygiene Data'!$F$13,0,10*ROW('Hygiene Data'!F149))="","",OFFSET('Hygiene Data'!$F$13,0,10*ROW('Hygiene Data'!F149)))</f>
        <v/>
      </c>
      <c r="DX155" s="367" t="str">
        <f ca="1">+IF(OFFSET('Hygiene Data'!$G$11,0,10*ROW('Hygiene Data'!G149))="","",OFFSET('Hygiene Data'!$G$11,0,10*ROW('Hygiene Data'!G149)))</f>
        <v/>
      </c>
      <c r="DY155" s="367" t="str">
        <f ca="1">+IF(OFFSET('Hygiene Data'!$G$12,0,10*ROW('Hygiene Data'!G149))="","",OFFSET('Hygiene Data'!$G$12,0,10*ROW('Hygiene Data'!G149)))</f>
        <v/>
      </c>
      <c r="DZ155" s="367" t="str">
        <f ca="1">+IF(OFFSET('Hygiene Data'!$G$13,0,10*ROW('Hygiene Data'!G149))="","",OFFSET('Hygiene Data'!$G$13,0,10*ROW('Hygiene Data'!G149)))</f>
        <v/>
      </c>
      <c r="EA155" s="367" t="str">
        <f ca="1">+IF(OFFSET('Hygiene Data'!$H$11,0,10*ROW('Hygiene Data'!H149))="","",OFFSET('Hygiene Data'!$H$11,0,10*ROW('Hygiene Data'!H149)))</f>
        <v/>
      </c>
      <c r="EB155" s="367" t="str">
        <f ca="1">+IF(OFFSET('Hygiene Data'!$H$12,0,10*ROW('Hygiene Data'!H149))="","",OFFSET('Hygiene Data'!$H$12,0,10*ROW('Hygiene Data'!H149)))</f>
        <v/>
      </c>
      <c r="EC155" s="367" t="str">
        <f ca="1">+IF(OFFSET('Hygiene Data'!$H$13,0,10*ROW('Hygiene Data'!H149))="","",OFFSET('Hygiene Data'!$H$13,0,10*ROW('Hygiene Data'!H149)))</f>
        <v/>
      </c>
      <c r="ED155" s="367" t="str">
        <f ca="1">+IF(OFFSET('Hygiene Data'!$I$11,0,10*ROW('Hygiene Data'!I149))="","",OFFSET('Hygiene Data'!$I$11,0,10*ROW('Hygiene Data'!I149)))</f>
        <v/>
      </c>
      <c r="EE155" s="367" t="str">
        <f ca="1">+IF(OFFSET('Hygiene Data'!$I$12,0,10*ROW('Hygiene Data'!I149))="","",OFFSET('Hygiene Data'!$I$12,0,10*ROW('Hygiene Data'!I149)))</f>
        <v/>
      </c>
      <c r="EF155" s="367" t="str">
        <f ca="1">+IF(OFFSET('Hygiene Data'!$I$13,0,10*ROW('Hygiene Data'!I149))="","",OFFSET('Hygiene Data'!$I$13,0,10*ROW('Hygiene Data'!I149)))</f>
        <v/>
      </c>
    </row>
    <row r="156" spans="1:136" x14ac:dyDescent="0.25">
      <c r="A156" s="476" t="str">
        <f ca="1">+IF(OFFSET('Water Data'!$B$2,0,10*ROW('Water Data'!E150))="","",OFFSET('Water Data'!$B$2,0,10*ROW('Water Data'!E150)))</f>
        <v/>
      </c>
      <c r="B156" s="476"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3" t="str">
        <f t="shared" ca="1" si="2"/>
        <v/>
      </c>
      <c r="D156" s="504"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4"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4"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4"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4"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4"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4"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4"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4"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4"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4"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4"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4"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4"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4"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4"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4"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4"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5"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5"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5"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5"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5"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5"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5"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5"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5"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5"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5"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5"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5"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5"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5"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5"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5"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5"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5"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5"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5"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5"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5"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5"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5"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5"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5"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5"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5"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5"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6"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2"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6"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6"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6"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6"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6"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6"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6"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6"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6"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6"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6"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6"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6"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6"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6"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6"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7" t="str">
        <f ca="1">+IF(OFFSET('Water Data'!$D$27,0,10*ROW('Water Data'!D150))="","",OFFSET('Water Data'!$D$27,0,10*ROW('Water Data'!D150)))</f>
        <v/>
      </c>
      <c r="BT156" s="367" t="str">
        <f ca="1">+IF(OFFSET('Water Data'!$D$28,0,10*ROW('Water Data'!D150))="","",OFFSET('Water Data'!$D$28,0,10*ROW('Water Data'!D150)))</f>
        <v/>
      </c>
      <c r="BU156" s="367" t="str">
        <f ca="1">+IF(OFFSET('Water Data'!$D$29,0,10*ROW('Water Data'!D150))="","",OFFSET('Water Data'!$D$29,0,10*ROW('Water Data'!D150)))</f>
        <v/>
      </c>
      <c r="BV156" s="367" t="str">
        <f ca="1">+IF(OFFSET('Water Data'!$E$27,0,10*ROW('Water Data'!E150))="","",OFFSET('Water Data'!$E$27,0,10*ROW('Water Data'!E150)))</f>
        <v/>
      </c>
      <c r="BW156" s="367" t="str">
        <f ca="1">+IF(OFFSET('Water Data'!$E$28,0,10*ROW('Water Data'!E150))="","",OFFSET('Water Data'!$E$28,0,10*ROW('Water Data'!E150)))</f>
        <v/>
      </c>
      <c r="BX156" s="367" t="str">
        <f ca="1">+IF(OFFSET('Water Data'!$E$29,0,10*ROW('Water Data'!E150))="","",OFFSET('Water Data'!$E$29,0,10*ROW('Water Data'!E150)))</f>
        <v/>
      </c>
      <c r="BY156" s="367" t="str">
        <f ca="1">+IF(OFFSET('Water Data'!$F$27,0,10*ROW('Water Data'!F150))="","",OFFSET('Water Data'!$F$27,0,10*ROW('Water Data'!F150)))</f>
        <v/>
      </c>
      <c r="BZ156" s="367" t="str">
        <f ca="1">+IF(OFFSET('Water Data'!$F$28,0,10*ROW('Water Data'!F150))="","",OFFSET('Water Data'!$F$28,0,10*ROW('Water Data'!F150)))</f>
        <v/>
      </c>
      <c r="CA156" s="367" t="str">
        <f ca="1">+IF(OFFSET('Water Data'!$F$29,0,10*ROW('Water Data'!F150))="","",OFFSET('Water Data'!$F$29,0,10*ROW('Water Data'!F150)))</f>
        <v/>
      </c>
      <c r="CB156" s="367" t="str">
        <f ca="1">+IF(OFFSET('Water Data'!$G$27,0,10*ROW('Water Data'!G150))="","",OFFSET('Water Data'!$G$27,0,10*ROW('Water Data'!G150)))</f>
        <v/>
      </c>
      <c r="CC156" s="367" t="str">
        <f ca="1">+IF(OFFSET('Water Data'!$G$28,0,10*ROW('Water Data'!G150))="","",OFFSET('Water Data'!$G$28,0,10*ROW('Water Data'!G150)))</f>
        <v/>
      </c>
      <c r="CD156" s="367" t="str">
        <f ca="1">+IF(OFFSET('Water Data'!$G$29,0,10*ROW('Water Data'!G150))="","",OFFSET('Water Data'!$G$29,0,10*ROW('Water Data'!G150)))</f>
        <v/>
      </c>
      <c r="CE156" s="367" t="str">
        <f ca="1">+IF(OFFSET('Water Data'!$H$27,0,10*ROW('Water Data'!H150))="","",OFFSET('Water Data'!$H$27,0,10*ROW('Water Data'!H150)))</f>
        <v/>
      </c>
      <c r="CF156" s="367" t="str">
        <f ca="1">+IF(OFFSET('Water Data'!$H$28,0,10*ROW('Water Data'!H150))="","",OFFSET('Water Data'!$H$28,0,10*ROW('Water Data'!H150)))</f>
        <v/>
      </c>
      <c r="CG156" s="367" t="str">
        <f ca="1">+IF(OFFSET('Water Data'!$H$29,0,10*ROW('Water Data'!H150))="","",OFFSET('Water Data'!$H$29,0,10*ROW('Water Data'!H150)))</f>
        <v/>
      </c>
      <c r="CH156" s="367" t="str">
        <f ca="1">+IF(OFFSET('Water Data'!$I$27,0,10*ROW('Water Data'!I150))="","",OFFSET('Water Data'!$I$27,0,10*ROW('Water Data'!I150)))</f>
        <v/>
      </c>
      <c r="CI156" s="367" t="str">
        <f ca="1">+IF(OFFSET('Water Data'!$I$28,0,10*ROW('Water Data'!I150))="","",OFFSET('Water Data'!$I$28,0,10*ROW('Water Data'!I150)))</f>
        <v/>
      </c>
      <c r="CJ156" s="367" t="str">
        <f ca="1">+IF(OFFSET('Water Data'!$I$29,0,10*ROW('Water Data'!I150))="","",OFFSET('Water Data'!$I$29,0,10*ROW('Water Data'!I150)))</f>
        <v/>
      </c>
      <c r="CK156" s="367" t="str">
        <f ca="1">+IF(OFFSET('Sanitation Data'!$D$28,0,10*ROW('Sanitation Data'!D150))="","",OFFSET('Sanitation Data'!$D$28,0,10*ROW('Sanitation Data'!D150)))</f>
        <v/>
      </c>
      <c r="CL156" s="367" t="str">
        <f ca="1">+IF(OFFSET('Sanitation Data'!$D$29,0,10*ROW('Sanitation Data'!D150))="","",OFFSET('Sanitation Data'!$D$29,0,10*ROW('Sanitation Data'!D150)))</f>
        <v/>
      </c>
      <c r="CM156" s="367" t="str">
        <f ca="1">+IF(OFFSET('Sanitation Data'!$D$30,0,10*ROW('Sanitation Data'!D150))="","",OFFSET('Sanitation Data'!$D$30,0,10*ROW('Sanitation Data'!D150)))</f>
        <v/>
      </c>
      <c r="CN156" s="367" t="str">
        <f ca="1">+IF(OFFSET('Sanitation Data'!$D$31,0,10*ROW('Sanitation Data'!D150))="","",OFFSET('Sanitation Data'!$D$31,0,10*ROW('Sanitation Data'!D150)))</f>
        <v/>
      </c>
      <c r="CO156" s="367" t="str">
        <f ca="1">+IF(OFFSET('Sanitation Data'!$D$32,0,10*ROW('Sanitation Data'!D150))="","",OFFSET('Sanitation Data'!$D$32,0,10*ROW('Sanitation Data'!D150)))</f>
        <v/>
      </c>
      <c r="CP156" s="367" t="str">
        <f ca="1">+IF(OFFSET('Sanitation Data'!$E$28,0,10*ROW('Sanitation Data'!E150))="","",OFFSET('Sanitation Data'!$E$28,0,10*ROW('Sanitation Data'!E150)))</f>
        <v/>
      </c>
      <c r="CQ156" s="367" t="str">
        <f ca="1">+IF(OFFSET('Sanitation Data'!$E$29,0,10*ROW('Sanitation Data'!E150))="","",OFFSET('Sanitation Data'!$E$29,0,10*ROW('Sanitation Data'!E150)))</f>
        <v/>
      </c>
      <c r="CR156" s="367" t="str">
        <f ca="1">+IF(OFFSET('Sanitation Data'!$E$30,0,10*ROW('Sanitation Data'!E150))="","",OFFSET('Sanitation Data'!$E$30,0,10*ROW('Sanitation Data'!E150)))</f>
        <v/>
      </c>
      <c r="CS156" s="367" t="str">
        <f ca="1">+IF(OFFSET('Sanitation Data'!$E$31,0,10*ROW('Sanitation Data'!E150))="","",OFFSET('Sanitation Data'!$E$31,0,10*ROW('Sanitation Data'!E150)))</f>
        <v/>
      </c>
      <c r="CT156" s="367" t="str">
        <f ca="1">+IF(OFFSET('Sanitation Data'!$E$32,0,10*ROW('Sanitation Data'!E150))="","",OFFSET('Sanitation Data'!$E$32,0,10*ROW('Sanitation Data'!E150)))</f>
        <v/>
      </c>
      <c r="CU156" s="367" t="str">
        <f ca="1">+IF(OFFSET('Sanitation Data'!$F$28,0,10*ROW('Sanitation Data'!F150))="","",OFFSET('Sanitation Data'!$F$28,0,10*ROW('Sanitation Data'!F150)))</f>
        <v/>
      </c>
      <c r="CV156" s="367" t="str">
        <f ca="1">+IF(OFFSET('Sanitation Data'!$F$29,0,10*ROW('Sanitation Data'!F150))="","",OFFSET('Sanitation Data'!$F$29,0,10*ROW('Sanitation Data'!F150)))</f>
        <v/>
      </c>
      <c r="CW156" s="367" t="str">
        <f ca="1">+IF(OFFSET('Sanitation Data'!$F$30,0,10*ROW('Sanitation Data'!F150))="","",OFFSET('Sanitation Data'!$F$30,0,10*ROW('Sanitation Data'!F150)))</f>
        <v/>
      </c>
      <c r="CX156" s="367" t="str">
        <f ca="1">+IF(OFFSET('Sanitation Data'!$F$31,0,10*ROW('Sanitation Data'!F150))="","",OFFSET('Sanitation Data'!$F$31,0,10*ROW('Sanitation Data'!F150)))</f>
        <v/>
      </c>
      <c r="CY156" s="367" t="str">
        <f ca="1">+IF(OFFSET('Sanitation Data'!$F$32,0,10*ROW('Sanitation Data'!F150))="","",OFFSET('Sanitation Data'!$F$32,0,10*ROW('Sanitation Data'!F150)))</f>
        <v/>
      </c>
      <c r="CZ156" s="367" t="str">
        <f ca="1">+IF(OFFSET('Sanitation Data'!$G$28,0,10*ROW('Sanitation Data'!G150))="","",OFFSET('Sanitation Data'!$G$28,0,10*ROW('Sanitation Data'!G150)))</f>
        <v/>
      </c>
      <c r="DA156" s="367" t="str">
        <f ca="1">+IF(OFFSET('Sanitation Data'!$G$29,0,10*ROW('Sanitation Data'!G150))="","",OFFSET('Sanitation Data'!$G$29,0,10*ROW('Sanitation Data'!G150)))</f>
        <v/>
      </c>
      <c r="DB156" s="367" t="str">
        <f ca="1">+IF(OFFSET('Sanitation Data'!$G$30,0,10*ROW('Sanitation Data'!G150))="","",OFFSET('Sanitation Data'!$G$30,0,10*ROW('Sanitation Data'!G150)))</f>
        <v/>
      </c>
      <c r="DC156" s="367" t="str">
        <f ca="1">+IF(OFFSET('Sanitation Data'!$G$31,0,10*ROW('Sanitation Data'!G150))="","",OFFSET('Sanitation Data'!$G$31,0,10*ROW('Sanitation Data'!G150)))</f>
        <v/>
      </c>
      <c r="DD156" s="367" t="str">
        <f ca="1">+IF(OFFSET('Sanitation Data'!$G$32,0,10*ROW('Sanitation Data'!G150))="","",OFFSET('Sanitation Data'!$G$32,0,10*ROW('Sanitation Data'!G150)))</f>
        <v/>
      </c>
      <c r="DE156" s="367" t="str">
        <f ca="1">+IF(OFFSET('Sanitation Data'!$H$28,0,10*ROW('Sanitation Data'!H150))="","",OFFSET('Sanitation Data'!$H$28,0,10*ROW('Sanitation Data'!H150)))</f>
        <v/>
      </c>
      <c r="DF156" s="367" t="str">
        <f ca="1">+IF(OFFSET('Sanitation Data'!$H$29,0,10*ROW('Sanitation Data'!H150))="","",OFFSET('Sanitation Data'!$H$29,0,10*ROW('Sanitation Data'!H150)))</f>
        <v/>
      </c>
      <c r="DG156" s="367" t="str">
        <f ca="1">+IF(OFFSET('Sanitation Data'!$H$30,0,10*ROW('Sanitation Data'!H150))="","",OFFSET('Sanitation Data'!$H$30,0,10*ROW('Sanitation Data'!H150)))</f>
        <v/>
      </c>
      <c r="DH156" s="367" t="str">
        <f ca="1">+IF(OFFSET('Sanitation Data'!$H$31,0,10*ROW('Sanitation Data'!H150))="","",OFFSET('Sanitation Data'!$H$31,0,10*ROW('Sanitation Data'!H150)))</f>
        <v/>
      </c>
      <c r="DI156" s="367" t="str">
        <f ca="1">+IF(OFFSET('Sanitation Data'!$H$32,0,10*ROW('Sanitation Data'!H150))="","",OFFSET('Sanitation Data'!$H$32,0,10*ROW('Sanitation Data'!H150)))</f>
        <v/>
      </c>
      <c r="DJ156" s="367" t="str">
        <f ca="1">+IF(OFFSET('Sanitation Data'!$I$28,0,10*ROW('Sanitation Data'!I150))="","",OFFSET('Sanitation Data'!$I$28,0,10*ROW('Sanitation Data'!I150)))</f>
        <v/>
      </c>
      <c r="DK156" s="367" t="str">
        <f ca="1">+IF(OFFSET('Sanitation Data'!$I$29,0,10*ROW('Sanitation Data'!I150))="","",OFFSET('Sanitation Data'!$I$29,0,10*ROW('Sanitation Data'!I150)))</f>
        <v/>
      </c>
      <c r="DL156" s="367" t="str">
        <f ca="1">+IF(OFFSET('Sanitation Data'!$I$30,0,10*ROW('Sanitation Data'!I150))="","",OFFSET('Sanitation Data'!$I$30,0,10*ROW('Sanitation Data'!I150)))</f>
        <v/>
      </c>
      <c r="DM156" s="367" t="str">
        <f ca="1">+IF(OFFSET('Sanitation Data'!$I$31,0,10*ROW('Sanitation Data'!I150))="","",OFFSET('Sanitation Data'!$I$31,0,10*ROW('Sanitation Data'!I150)))</f>
        <v/>
      </c>
      <c r="DN156" s="367" t="str">
        <f ca="1">+IF(OFFSET('Sanitation Data'!$I$32,0,10*ROW('Sanitation Data'!I150))="","",OFFSET('Sanitation Data'!$I$32,0,10*ROW('Sanitation Data'!I150)))</f>
        <v/>
      </c>
      <c r="DO156" s="367" t="str">
        <f ca="1">+IF(OFFSET('Hygiene Data'!$D$11,0,10*ROW('Hygiene Data'!D150))="","",OFFSET('Hygiene Data'!$D$11,0,10*ROW('Hygiene Data'!D150)))</f>
        <v/>
      </c>
      <c r="DP156" s="367" t="str">
        <f ca="1">+IF(OFFSET('Hygiene Data'!$D$12,0,10*ROW('Hygiene Data'!D150))="","",OFFSET('Hygiene Data'!$D$12,0,10*ROW('Hygiene Data'!D150)))</f>
        <v/>
      </c>
      <c r="DQ156" s="367" t="str">
        <f ca="1">+IF(OFFSET('Hygiene Data'!$D$13,0,10*ROW('Hygiene Data'!D150))="","",OFFSET('Hygiene Data'!$D$13,0,10*ROW('Hygiene Data'!D150)))</f>
        <v/>
      </c>
      <c r="DR156" s="367" t="str">
        <f ca="1">+IF(OFFSET('Hygiene Data'!$E$11,0,10*ROW('Hygiene Data'!E150))="","",OFFSET('Hygiene Data'!$E$11,0,10*ROW('Hygiene Data'!E150)))</f>
        <v/>
      </c>
      <c r="DS156" s="367" t="str">
        <f ca="1">+IF(OFFSET('Hygiene Data'!$E$12,0,10*ROW('Hygiene Data'!E150))="","",OFFSET('Hygiene Data'!$E$12,0,10*ROW('Hygiene Data'!E150)))</f>
        <v/>
      </c>
      <c r="DT156" s="367" t="str">
        <f ca="1">+IF(OFFSET('Hygiene Data'!$E$13,0,10*ROW('Hygiene Data'!E150))="","",OFFSET('Hygiene Data'!$E$13,0,10*ROW('Hygiene Data'!E150)))</f>
        <v/>
      </c>
      <c r="DU156" s="367" t="str">
        <f ca="1">+IF(OFFSET('Hygiene Data'!$F$11,0,10*ROW('Hygiene Data'!F150))="","",OFFSET('Hygiene Data'!$F$11,0,10*ROW('Hygiene Data'!F150)))</f>
        <v/>
      </c>
      <c r="DV156" s="367" t="str">
        <f ca="1">+IF(OFFSET('Hygiene Data'!$F$12,0,10*ROW('Hygiene Data'!F150))="","",OFFSET('Hygiene Data'!$F$12,0,10*ROW('Hygiene Data'!F150)))</f>
        <v/>
      </c>
      <c r="DW156" s="367" t="str">
        <f ca="1">+IF(OFFSET('Hygiene Data'!$F$13,0,10*ROW('Hygiene Data'!F150))="","",OFFSET('Hygiene Data'!$F$13,0,10*ROW('Hygiene Data'!F150)))</f>
        <v/>
      </c>
      <c r="DX156" s="367" t="str">
        <f ca="1">+IF(OFFSET('Hygiene Data'!$G$11,0,10*ROW('Hygiene Data'!G150))="","",OFFSET('Hygiene Data'!$G$11,0,10*ROW('Hygiene Data'!G150)))</f>
        <v/>
      </c>
      <c r="DY156" s="367" t="str">
        <f ca="1">+IF(OFFSET('Hygiene Data'!$G$12,0,10*ROW('Hygiene Data'!G150))="","",OFFSET('Hygiene Data'!$G$12,0,10*ROW('Hygiene Data'!G150)))</f>
        <v/>
      </c>
      <c r="DZ156" s="367" t="str">
        <f ca="1">+IF(OFFSET('Hygiene Data'!$G$13,0,10*ROW('Hygiene Data'!G150))="","",OFFSET('Hygiene Data'!$G$13,0,10*ROW('Hygiene Data'!G150)))</f>
        <v/>
      </c>
      <c r="EA156" s="367" t="str">
        <f ca="1">+IF(OFFSET('Hygiene Data'!$H$11,0,10*ROW('Hygiene Data'!H150))="","",OFFSET('Hygiene Data'!$H$11,0,10*ROW('Hygiene Data'!H150)))</f>
        <v/>
      </c>
      <c r="EB156" s="367" t="str">
        <f ca="1">+IF(OFFSET('Hygiene Data'!$H$12,0,10*ROW('Hygiene Data'!H150))="","",OFFSET('Hygiene Data'!$H$12,0,10*ROW('Hygiene Data'!H150)))</f>
        <v/>
      </c>
      <c r="EC156" s="367" t="str">
        <f ca="1">+IF(OFFSET('Hygiene Data'!$H$13,0,10*ROW('Hygiene Data'!H150))="","",OFFSET('Hygiene Data'!$H$13,0,10*ROW('Hygiene Data'!H150)))</f>
        <v/>
      </c>
      <c r="ED156" s="367" t="str">
        <f ca="1">+IF(OFFSET('Hygiene Data'!$I$11,0,10*ROW('Hygiene Data'!I150))="","",OFFSET('Hygiene Data'!$I$11,0,10*ROW('Hygiene Data'!I150)))</f>
        <v/>
      </c>
      <c r="EE156" s="367" t="str">
        <f ca="1">+IF(OFFSET('Hygiene Data'!$I$12,0,10*ROW('Hygiene Data'!I150))="","",OFFSET('Hygiene Data'!$I$12,0,10*ROW('Hygiene Data'!I150)))</f>
        <v/>
      </c>
      <c r="EF156" s="367" t="str">
        <f ca="1">+IF(OFFSET('Hygiene Data'!$I$13,0,10*ROW('Hygiene Data'!I150))="","",OFFSET('Hygiene Data'!$I$13,0,10*ROW('Hygiene Data'!I150)))</f>
        <v/>
      </c>
    </row>
    <row r="157" spans="1:136" x14ac:dyDescent="0.25">
      <c r="A157" s="476" t="str">
        <f ca="1">+IF(OFFSET('Water Data'!$B$2,0,10*ROW('Water Data'!E151))="","",OFFSET('Water Data'!$B$2,0,10*ROW('Water Data'!E151)))</f>
        <v/>
      </c>
      <c r="B157" s="476"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3" t="str">
        <f t="shared" ca="1" si="2"/>
        <v/>
      </c>
      <c r="D157" s="504"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4"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4"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4"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4"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4"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4"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4"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4"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4"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4"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4"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4"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4"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4"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4"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4"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4"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5"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5"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5"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5"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5"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5"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5"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5"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5"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5"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5"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5"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5"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5"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5"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5"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5"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5"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5"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5"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5"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5"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5"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5"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5"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5"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5"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5"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5"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5"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6"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2"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6"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6"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6"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6"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6"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6"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6"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6"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6"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6"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6"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6"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6"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6"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6"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6"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7" t="str">
        <f ca="1">+IF(OFFSET('Water Data'!$D$27,0,10*ROW('Water Data'!D151))="","",OFFSET('Water Data'!$D$27,0,10*ROW('Water Data'!D151)))</f>
        <v/>
      </c>
      <c r="BT157" s="367" t="str">
        <f ca="1">+IF(OFFSET('Water Data'!$D$28,0,10*ROW('Water Data'!D151))="","",OFFSET('Water Data'!$D$28,0,10*ROW('Water Data'!D151)))</f>
        <v/>
      </c>
      <c r="BU157" s="367" t="str">
        <f ca="1">+IF(OFFSET('Water Data'!$D$29,0,10*ROW('Water Data'!D151))="","",OFFSET('Water Data'!$D$29,0,10*ROW('Water Data'!D151)))</f>
        <v/>
      </c>
      <c r="BV157" s="367" t="str">
        <f ca="1">+IF(OFFSET('Water Data'!$E$27,0,10*ROW('Water Data'!E151))="","",OFFSET('Water Data'!$E$27,0,10*ROW('Water Data'!E151)))</f>
        <v/>
      </c>
      <c r="BW157" s="367" t="str">
        <f ca="1">+IF(OFFSET('Water Data'!$E$28,0,10*ROW('Water Data'!E151))="","",OFFSET('Water Data'!$E$28,0,10*ROW('Water Data'!E151)))</f>
        <v/>
      </c>
      <c r="BX157" s="367" t="str">
        <f ca="1">+IF(OFFSET('Water Data'!$E$29,0,10*ROW('Water Data'!E151))="","",OFFSET('Water Data'!$E$29,0,10*ROW('Water Data'!E151)))</f>
        <v/>
      </c>
      <c r="BY157" s="367" t="str">
        <f ca="1">+IF(OFFSET('Water Data'!$F$27,0,10*ROW('Water Data'!F151))="","",OFFSET('Water Data'!$F$27,0,10*ROW('Water Data'!F151)))</f>
        <v/>
      </c>
      <c r="BZ157" s="367" t="str">
        <f ca="1">+IF(OFFSET('Water Data'!$F$28,0,10*ROW('Water Data'!F151))="","",OFFSET('Water Data'!$F$28,0,10*ROW('Water Data'!F151)))</f>
        <v/>
      </c>
      <c r="CA157" s="367" t="str">
        <f ca="1">+IF(OFFSET('Water Data'!$F$29,0,10*ROW('Water Data'!F151))="","",OFFSET('Water Data'!$F$29,0,10*ROW('Water Data'!F151)))</f>
        <v/>
      </c>
      <c r="CB157" s="367" t="str">
        <f ca="1">+IF(OFFSET('Water Data'!$G$27,0,10*ROW('Water Data'!G151))="","",OFFSET('Water Data'!$G$27,0,10*ROW('Water Data'!G151)))</f>
        <v/>
      </c>
      <c r="CC157" s="367" t="str">
        <f ca="1">+IF(OFFSET('Water Data'!$G$28,0,10*ROW('Water Data'!G151))="","",OFFSET('Water Data'!$G$28,0,10*ROW('Water Data'!G151)))</f>
        <v/>
      </c>
      <c r="CD157" s="367" t="str">
        <f ca="1">+IF(OFFSET('Water Data'!$G$29,0,10*ROW('Water Data'!G151))="","",OFFSET('Water Data'!$G$29,0,10*ROW('Water Data'!G151)))</f>
        <v/>
      </c>
      <c r="CE157" s="367" t="str">
        <f ca="1">+IF(OFFSET('Water Data'!$H$27,0,10*ROW('Water Data'!H151))="","",OFFSET('Water Data'!$H$27,0,10*ROW('Water Data'!H151)))</f>
        <v/>
      </c>
      <c r="CF157" s="367" t="str">
        <f ca="1">+IF(OFFSET('Water Data'!$H$28,0,10*ROW('Water Data'!H151))="","",OFFSET('Water Data'!$H$28,0,10*ROW('Water Data'!H151)))</f>
        <v/>
      </c>
      <c r="CG157" s="367" t="str">
        <f ca="1">+IF(OFFSET('Water Data'!$H$29,0,10*ROW('Water Data'!H151))="","",OFFSET('Water Data'!$H$29,0,10*ROW('Water Data'!H151)))</f>
        <v/>
      </c>
      <c r="CH157" s="367" t="str">
        <f ca="1">+IF(OFFSET('Water Data'!$I$27,0,10*ROW('Water Data'!I151))="","",OFFSET('Water Data'!$I$27,0,10*ROW('Water Data'!I151)))</f>
        <v/>
      </c>
      <c r="CI157" s="367" t="str">
        <f ca="1">+IF(OFFSET('Water Data'!$I$28,0,10*ROW('Water Data'!I151))="","",OFFSET('Water Data'!$I$28,0,10*ROW('Water Data'!I151)))</f>
        <v/>
      </c>
      <c r="CJ157" s="367" t="str">
        <f ca="1">+IF(OFFSET('Water Data'!$I$29,0,10*ROW('Water Data'!I151))="","",OFFSET('Water Data'!$I$29,0,10*ROW('Water Data'!I151)))</f>
        <v/>
      </c>
      <c r="CK157" s="367" t="str">
        <f ca="1">+IF(OFFSET('Sanitation Data'!$D$28,0,10*ROW('Sanitation Data'!D151))="","",OFFSET('Sanitation Data'!$D$28,0,10*ROW('Sanitation Data'!D151)))</f>
        <v/>
      </c>
      <c r="CL157" s="367" t="str">
        <f ca="1">+IF(OFFSET('Sanitation Data'!$D$29,0,10*ROW('Sanitation Data'!D151))="","",OFFSET('Sanitation Data'!$D$29,0,10*ROW('Sanitation Data'!D151)))</f>
        <v/>
      </c>
      <c r="CM157" s="367" t="str">
        <f ca="1">+IF(OFFSET('Sanitation Data'!$D$30,0,10*ROW('Sanitation Data'!D151))="","",OFFSET('Sanitation Data'!$D$30,0,10*ROW('Sanitation Data'!D151)))</f>
        <v/>
      </c>
      <c r="CN157" s="367" t="str">
        <f ca="1">+IF(OFFSET('Sanitation Data'!$D$31,0,10*ROW('Sanitation Data'!D151))="","",OFFSET('Sanitation Data'!$D$31,0,10*ROW('Sanitation Data'!D151)))</f>
        <v/>
      </c>
      <c r="CO157" s="367" t="str">
        <f ca="1">+IF(OFFSET('Sanitation Data'!$D$32,0,10*ROW('Sanitation Data'!D151))="","",OFFSET('Sanitation Data'!$D$32,0,10*ROW('Sanitation Data'!D151)))</f>
        <v/>
      </c>
      <c r="CP157" s="367" t="str">
        <f ca="1">+IF(OFFSET('Sanitation Data'!$E$28,0,10*ROW('Sanitation Data'!E151))="","",OFFSET('Sanitation Data'!$E$28,0,10*ROW('Sanitation Data'!E151)))</f>
        <v/>
      </c>
      <c r="CQ157" s="367" t="str">
        <f ca="1">+IF(OFFSET('Sanitation Data'!$E$29,0,10*ROW('Sanitation Data'!E151))="","",OFFSET('Sanitation Data'!$E$29,0,10*ROW('Sanitation Data'!E151)))</f>
        <v/>
      </c>
      <c r="CR157" s="367" t="str">
        <f ca="1">+IF(OFFSET('Sanitation Data'!$E$30,0,10*ROW('Sanitation Data'!E151))="","",OFFSET('Sanitation Data'!$E$30,0,10*ROW('Sanitation Data'!E151)))</f>
        <v/>
      </c>
      <c r="CS157" s="367" t="str">
        <f ca="1">+IF(OFFSET('Sanitation Data'!$E$31,0,10*ROW('Sanitation Data'!E151))="","",OFFSET('Sanitation Data'!$E$31,0,10*ROW('Sanitation Data'!E151)))</f>
        <v/>
      </c>
      <c r="CT157" s="367" t="str">
        <f ca="1">+IF(OFFSET('Sanitation Data'!$E$32,0,10*ROW('Sanitation Data'!E151))="","",OFFSET('Sanitation Data'!$E$32,0,10*ROW('Sanitation Data'!E151)))</f>
        <v/>
      </c>
      <c r="CU157" s="367" t="str">
        <f ca="1">+IF(OFFSET('Sanitation Data'!$F$28,0,10*ROW('Sanitation Data'!F151))="","",OFFSET('Sanitation Data'!$F$28,0,10*ROW('Sanitation Data'!F151)))</f>
        <v/>
      </c>
      <c r="CV157" s="367" t="str">
        <f ca="1">+IF(OFFSET('Sanitation Data'!$F$29,0,10*ROW('Sanitation Data'!F151))="","",OFFSET('Sanitation Data'!$F$29,0,10*ROW('Sanitation Data'!F151)))</f>
        <v/>
      </c>
      <c r="CW157" s="367" t="str">
        <f ca="1">+IF(OFFSET('Sanitation Data'!$F$30,0,10*ROW('Sanitation Data'!F151))="","",OFFSET('Sanitation Data'!$F$30,0,10*ROW('Sanitation Data'!F151)))</f>
        <v/>
      </c>
      <c r="CX157" s="367" t="str">
        <f ca="1">+IF(OFFSET('Sanitation Data'!$F$31,0,10*ROW('Sanitation Data'!F151))="","",OFFSET('Sanitation Data'!$F$31,0,10*ROW('Sanitation Data'!F151)))</f>
        <v/>
      </c>
      <c r="CY157" s="367" t="str">
        <f ca="1">+IF(OFFSET('Sanitation Data'!$F$32,0,10*ROW('Sanitation Data'!F151))="","",OFFSET('Sanitation Data'!$F$32,0,10*ROW('Sanitation Data'!F151)))</f>
        <v/>
      </c>
      <c r="CZ157" s="367" t="str">
        <f ca="1">+IF(OFFSET('Sanitation Data'!$G$28,0,10*ROW('Sanitation Data'!G151))="","",OFFSET('Sanitation Data'!$G$28,0,10*ROW('Sanitation Data'!G151)))</f>
        <v/>
      </c>
      <c r="DA157" s="367" t="str">
        <f ca="1">+IF(OFFSET('Sanitation Data'!$G$29,0,10*ROW('Sanitation Data'!G151))="","",OFFSET('Sanitation Data'!$G$29,0,10*ROW('Sanitation Data'!G151)))</f>
        <v/>
      </c>
      <c r="DB157" s="367" t="str">
        <f ca="1">+IF(OFFSET('Sanitation Data'!$G$30,0,10*ROW('Sanitation Data'!G151))="","",OFFSET('Sanitation Data'!$G$30,0,10*ROW('Sanitation Data'!G151)))</f>
        <v/>
      </c>
      <c r="DC157" s="367" t="str">
        <f ca="1">+IF(OFFSET('Sanitation Data'!$G$31,0,10*ROW('Sanitation Data'!G151))="","",OFFSET('Sanitation Data'!$G$31,0,10*ROW('Sanitation Data'!G151)))</f>
        <v/>
      </c>
      <c r="DD157" s="367" t="str">
        <f ca="1">+IF(OFFSET('Sanitation Data'!$G$32,0,10*ROW('Sanitation Data'!G151))="","",OFFSET('Sanitation Data'!$G$32,0,10*ROW('Sanitation Data'!G151)))</f>
        <v/>
      </c>
      <c r="DE157" s="367" t="str">
        <f ca="1">+IF(OFFSET('Sanitation Data'!$H$28,0,10*ROW('Sanitation Data'!H151))="","",OFFSET('Sanitation Data'!$H$28,0,10*ROW('Sanitation Data'!H151)))</f>
        <v/>
      </c>
      <c r="DF157" s="367" t="str">
        <f ca="1">+IF(OFFSET('Sanitation Data'!$H$29,0,10*ROW('Sanitation Data'!H151))="","",OFFSET('Sanitation Data'!$H$29,0,10*ROW('Sanitation Data'!H151)))</f>
        <v/>
      </c>
      <c r="DG157" s="367" t="str">
        <f ca="1">+IF(OFFSET('Sanitation Data'!$H$30,0,10*ROW('Sanitation Data'!H151))="","",OFFSET('Sanitation Data'!$H$30,0,10*ROW('Sanitation Data'!H151)))</f>
        <v/>
      </c>
      <c r="DH157" s="367" t="str">
        <f ca="1">+IF(OFFSET('Sanitation Data'!$H$31,0,10*ROW('Sanitation Data'!H151))="","",OFFSET('Sanitation Data'!$H$31,0,10*ROW('Sanitation Data'!H151)))</f>
        <v/>
      </c>
      <c r="DI157" s="367" t="str">
        <f ca="1">+IF(OFFSET('Sanitation Data'!$H$32,0,10*ROW('Sanitation Data'!H151))="","",OFFSET('Sanitation Data'!$H$32,0,10*ROW('Sanitation Data'!H151)))</f>
        <v/>
      </c>
      <c r="DJ157" s="367" t="str">
        <f ca="1">+IF(OFFSET('Sanitation Data'!$I$28,0,10*ROW('Sanitation Data'!I151))="","",OFFSET('Sanitation Data'!$I$28,0,10*ROW('Sanitation Data'!I151)))</f>
        <v/>
      </c>
      <c r="DK157" s="367" t="str">
        <f ca="1">+IF(OFFSET('Sanitation Data'!$I$29,0,10*ROW('Sanitation Data'!I151))="","",OFFSET('Sanitation Data'!$I$29,0,10*ROW('Sanitation Data'!I151)))</f>
        <v/>
      </c>
      <c r="DL157" s="367" t="str">
        <f ca="1">+IF(OFFSET('Sanitation Data'!$I$30,0,10*ROW('Sanitation Data'!I151))="","",OFFSET('Sanitation Data'!$I$30,0,10*ROW('Sanitation Data'!I151)))</f>
        <v/>
      </c>
      <c r="DM157" s="367" t="str">
        <f ca="1">+IF(OFFSET('Sanitation Data'!$I$31,0,10*ROW('Sanitation Data'!I151))="","",OFFSET('Sanitation Data'!$I$31,0,10*ROW('Sanitation Data'!I151)))</f>
        <v/>
      </c>
      <c r="DN157" s="367" t="str">
        <f ca="1">+IF(OFFSET('Sanitation Data'!$I$32,0,10*ROW('Sanitation Data'!I151))="","",OFFSET('Sanitation Data'!$I$32,0,10*ROW('Sanitation Data'!I151)))</f>
        <v/>
      </c>
      <c r="DO157" s="367" t="str">
        <f ca="1">+IF(OFFSET('Hygiene Data'!$D$11,0,10*ROW('Hygiene Data'!D151))="","",OFFSET('Hygiene Data'!$D$11,0,10*ROW('Hygiene Data'!D151)))</f>
        <v/>
      </c>
      <c r="DP157" s="367" t="str">
        <f ca="1">+IF(OFFSET('Hygiene Data'!$D$12,0,10*ROW('Hygiene Data'!D151))="","",OFFSET('Hygiene Data'!$D$12,0,10*ROW('Hygiene Data'!D151)))</f>
        <v/>
      </c>
      <c r="DQ157" s="367" t="str">
        <f ca="1">+IF(OFFSET('Hygiene Data'!$D$13,0,10*ROW('Hygiene Data'!D151))="","",OFFSET('Hygiene Data'!$D$13,0,10*ROW('Hygiene Data'!D151)))</f>
        <v/>
      </c>
      <c r="DR157" s="367" t="str">
        <f ca="1">+IF(OFFSET('Hygiene Data'!$E$11,0,10*ROW('Hygiene Data'!E151))="","",OFFSET('Hygiene Data'!$E$11,0,10*ROW('Hygiene Data'!E151)))</f>
        <v/>
      </c>
      <c r="DS157" s="367" t="str">
        <f ca="1">+IF(OFFSET('Hygiene Data'!$E$12,0,10*ROW('Hygiene Data'!E151))="","",OFFSET('Hygiene Data'!$E$12,0,10*ROW('Hygiene Data'!E151)))</f>
        <v/>
      </c>
      <c r="DT157" s="367" t="str">
        <f ca="1">+IF(OFFSET('Hygiene Data'!$E$13,0,10*ROW('Hygiene Data'!E151))="","",OFFSET('Hygiene Data'!$E$13,0,10*ROW('Hygiene Data'!E151)))</f>
        <v/>
      </c>
      <c r="DU157" s="367" t="str">
        <f ca="1">+IF(OFFSET('Hygiene Data'!$F$11,0,10*ROW('Hygiene Data'!F151))="","",OFFSET('Hygiene Data'!$F$11,0,10*ROW('Hygiene Data'!F151)))</f>
        <v/>
      </c>
      <c r="DV157" s="367" t="str">
        <f ca="1">+IF(OFFSET('Hygiene Data'!$F$12,0,10*ROW('Hygiene Data'!F151))="","",OFFSET('Hygiene Data'!$F$12,0,10*ROW('Hygiene Data'!F151)))</f>
        <v/>
      </c>
      <c r="DW157" s="367" t="str">
        <f ca="1">+IF(OFFSET('Hygiene Data'!$F$13,0,10*ROW('Hygiene Data'!F151))="","",OFFSET('Hygiene Data'!$F$13,0,10*ROW('Hygiene Data'!F151)))</f>
        <v/>
      </c>
      <c r="DX157" s="367" t="str">
        <f ca="1">+IF(OFFSET('Hygiene Data'!$G$11,0,10*ROW('Hygiene Data'!G151))="","",OFFSET('Hygiene Data'!$G$11,0,10*ROW('Hygiene Data'!G151)))</f>
        <v/>
      </c>
      <c r="DY157" s="367" t="str">
        <f ca="1">+IF(OFFSET('Hygiene Data'!$G$12,0,10*ROW('Hygiene Data'!G151))="","",OFFSET('Hygiene Data'!$G$12,0,10*ROW('Hygiene Data'!G151)))</f>
        <v/>
      </c>
      <c r="DZ157" s="367" t="str">
        <f ca="1">+IF(OFFSET('Hygiene Data'!$G$13,0,10*ROW('Hygiene Data'!G151))="","",OFFSET('Hygiene Data'!$G$13,0,10*ROW('Hygiene Data'!G151)))</f>
        <v/>
      </c>
      <c r="EA157" s="367" t="str">
        <f ca="1">+IF(OFFSET('Hygiene Data'!$H$11,0,10*ROW('Hygiene Data'!H151))="","",OFFSET('Hygiene Data'!$H$11,0,10*ROW('Hygiene Data'!H151)))</f>
        <v/>
      </c>
      <c r="EB157" s="367" t="str">
        <f ca="1">+IF(OFFSET('Hygiene Data'!$H$12,0,10*ROW('Hygiene Data'!H151))="","",OFFSET('Hygiene Data'!$H$12,0,10*ROW('Hygiene Data'!H151)))</f>
        <v/>
      </c>
      <c r="EC157" s="367" t="str">
        <f ca="1">+IF(OFFSET('Hygiene Data'!$H$13,0,10*ROW('Hygiene Data'!H151))="","",OFFSET('Hygiene Data'!$H$13,0,10*ROW('Hygiene Data'!H151)))</f>
        <v/>
      </c>
      <c r="ED157" s="367" t="str">
        <f ca="1">+IF(OFFSET('Hygiene Data'!$I$11,0,10*ROW('Hygiene Data'!I151))="","",OFFSET('Hygiene Data'!$I$11,0,10*ROW('Hygiene Data'!I151)))</f>
        <v/>
      </c>
      <c r="EE157" s="367" t="str">
        <f ca="1">+IF(OFFSET('Hygiene Data'!$I$12,0,10*ROW('Hygiene Data'!I151))="","",OFFSET('Hygiene Data'!$I$12,0,10*ROW('Hygiene Data'!I151)))</f>
        <v/>
      </c>
      <c r="EF157" s="367" t="str">
        <f ca="1">+IF(OFFSET('Hygiene Data'!$I$13,0,10*ROW('Hygiene Data'!I151))="","",OFFSET('Hygiene Data'!$I$13,0,10*ROW('Hygiene Data'!I151)))</f>
        <v/>
      </c>
    </row>
    <row r="158" spans="1:136" x14ac:dyDescent="0.25">
      <c r="A158" s="476" t="str">
        <f ca="1">+IF(OFFSET('Water Data'!$B$2,0,10*ROW('Water Data'!E152))="","",OFFSET('Water Data'!$B$2,0,10*ROW('Water Data'!E152)))</f>
        <v/>
      </c>
      <c r="B158" s="476"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3" t="str">
        <f t="shared" ca="1" si="2"/>
        <v/>
      </c>
      <c r="D158" s="504"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4"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4"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4"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4"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4"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4"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4"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4"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4"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4"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4"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4"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4"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4"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4"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4"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4"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5"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5"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5"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5"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5"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5"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5"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5"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5"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5"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5"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5"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5"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5"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5"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5"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5"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5"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5"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5"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5"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5"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5"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5"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5"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5"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5"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5"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5"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5"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6"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2"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6"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6"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6"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6"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6"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6"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6"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6"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6"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6"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6"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6"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6"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6"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6"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6"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7" t="str">
        <f ca="1">+IF(OFFSET('Water Data'!$D$27,0,10*ROW('Water Data'!D152))="","",OFFSET('Water Data'!$D$27,0,10*ROW('Water Data'!D152)))</f>
        <v/>
      </c>
      <c r="BT158" s="367" t="str">
        <f ca="1">+IF(OFFSET('Water Data'!$D$28,0,10*ROW('Water Data'!D152))="","",OFFSET('Water Data'!$D$28,0,10*ROW('Water Data'!D152)))</f>
        <v/>
      </c>
      <c r="BU158" s="367" t="str">
        <f ca="1">+IF(OFFSET('Water Data'!$D$29,0,10*ROW('Water Data'!D152))="","",OFFSET('Water Data'!$D$29,0,10*ROW('Water Data'!D152)))</f>
        <v/>
      </c>
      <c r="BV158" s="367" t="str">
        <f ca="1">+IF(OFFSET('Water Data'!$E$27,0,10*ROW('Water Data'!E152))="","",OFFSET('Water Data'!$E$27,0,10*ROW('Water Data'!E152)))</f>
        <v/>
      </c>
      <c r="BW158" s="367" t="str">
        <f ca="1">+IF(OFFSET('Water Data'!$E$28,0,10*ROW('Water Data'!E152))="","",OFFSET('Water Data'!$E$28,0,10*ROW('Water Data'!E152)))</f>
        <v/>
      </c>
      <c r="BX158" s="367" t="str">
        <f ca="1">+IF(OFFSET('Water Data'!$E$29,0,10*ROW('Water Data'!E152))="","",OFFSET('Water Data'!$E$29,0,10*ROW('Water Data'!E152)))</f>
        <v/>
      </c>
      <c r="BY158" s="367" t="str">
        <f ca="1">+IF(OFFSET('Water Data'!$F$27,0,10*ROW('Water Data'!F152))="","",OFFSET('Water Data'!$F$27,0,10*ROW('Water Data'!F152)))</f>
        <v/>
      </c>
      <c r="BZ158" s="367" t="str">
        <f ca="1">+IF(OFFSET('Water Data'!$F$28,0,10*ROW('Water Data'!F152))="","",OFFSET('Water Data'!$F$28,0,10*ROW('Water Data'!F152)))</f>
        <v/>
      </c>
      <c r="CA158" s="367" t="str">
        <f ca="1">+IF(OFFSET('Water Data'!$F$29,0,10*ROW('Water Data'!F152))="","",OFFSET('Water Data'!$F$29,0,10*ROW('Water Data'!F152)))</f>
        <v/>
      </c>
      <c r="CB158" s="367" t="str">
        <f ca="1">+IF(OFFSET('Water Data'!$G$27,0,10*ROW('Water Data'!G152))="","",OFFSET('Water Data'!$G$27,0,10*ROW('Water Data'!G152)))</f>
        <v/>
      </c>
      <c r="CC158" s="367" t="str">
        <f ca="1">+IF(OFFSET('Water Data'!$G$28,0,10*ROW('Water Data'!G152))="","",OFFSET('Water Data'!$G$28,0,10*ROW('Water Data'!G152)))</f>
        <v/>
      </c>
      <c r="CD158" s="367" t="str">
        <f ca="1">+IF(OFFSET('Water Data'!$G$29,0,10*ROW('Water Data'!G152))="","",OFFSET('Water Data'!$G$29,0,10*ROW('Water Data'!G152)))</f>
        <v/>
      </c>
      <c r="CE158" s="367" t="str">
        <f ca="1">+IF(OFFSET('Water Data'!$H$27,0,10*ROW('Water Data'!H152))="","",OFFSET('Water Data'!$H$27,0,10*ROW('Water Data'!H152)))</f>
        <v/>
      </c>
      <c r="CF158" s="367" t="str">
        <f ca="1">+IF(OFFSET('Water Data'!$H$28,0,10*ROW('Water Data'!H152))="","",OFFSET('Water Data'!$H$28,0,10*ROW('Water Data'!H152)))</f>
        <v/>
      </c>
      <c r="CG158" s="367" t="str">
        <f ca="1">+IF(OFFSET('Water Data'!$H$29,0,10*ROW('Water Data'!H152))="","",OFFSET('Water Data'!$H$29,0,10*ROW('Water Data'!H152)))</f>
        <v/>
      </c>
      <c r="CH158" s="367" t="str">
        <f ca="1">+IF(OFFSET('Water Data'!$I$27,0,10*ROW('Water Data'!I152))="","",OFFSET('Water Data'!$I$27,0,10*ROW('Water Data'!I152)))</f>
        <v/>
      </c>
      <c r="CI158" s="367" t="str">
        <f ca="1">+IF(OFFSET('Water Data'!$I$28,0,10*ROW('Water Data'!I152))="","",OFFSET('Water Data'!$I$28,0,10*ROW('Water Data'!I152)))</f>
        <v/>
      </c>
      <c r="CJ158" s="367" t="str">
        <f ca="1">+IF(OFFSET('Water Data'!$I$29,0,10*ROW('Water Data'!I152))="","",OFFSET('Water Data'!$I$29,0,10*ROW('Water Data'!I152)))</f>
        <v/>
      </c>
      <c r="CK158" s="367" t="str">
        <f ca="1">+IF(OFFSET('Sanitation Data'!$D$28,0,10*ROW('Sanitation Data'!D152))="","",OFFSET('Sanitation Data'!$D$28,0,10*ROW('Sanitation Data'!D152)))</f>
        <v/>
      </c>
      <c r="CL158" s="367" t="str">
        <f ca="1">+IF(OFFSET('Sanitation Data'!$D$29,0,10*ROW('Sanitation Data'!D152))="","",OFFSET('Sanitation Data'!$D$29,0,10*ROW('Sanitation Data'!D152)))</f>
        <v/>
      </c>
      <c r="CM158" s="367" t="str">
        <f ca="1">+IF(OFFSET('Sanitation Data'!$D$30,0,10*ROW('Sanitation Data'!D152))="","",OFFSET('Sanitation Data'!$D$30,0,10*ROW('Sanitation Data'!D152)))</f>
        <v/>
      </c>
      <c r="CN158" s="367" t="str">
        <f ca="1">+IF(OFFSET('Sanitation Data'!$D$31,0,10*ROW('Sanitation Data'!D152))="","",OFFSET('Sanitation Data'!$D$31,0,10*ROW('Sanitation Data'!D152)))</f>
        <v/>
      </c>
      <c r="CO158" s="367" t="str">
        <f ca="1">+IF(OFFSET('Sanitation Data'!$D$32,0,10*ROW('Sanitation Data'!D152))="","",OFFSET('Sanitation Data'!$D$32,0,10*ROW('Sanitation Data'!D152)))</f>
        <v/>
      </c>
      <c r="CP158" s="367" t="str">
        <f ca="1">+IF(OFFSET('Sanitation Data'!$E$28,0,10*ROW('Sanitation Data'!E152))="","",OFFSET('Sanitation Data'!$E$28,0,10*ROW('Sanitation Data'!E152)))</f>
        <v/>
      </c>
      <c r="CQ158" s="367" t="str">
        <f ca="1">+IF(OFFSET('Sanitation Data'!$E$29,0,10*ROW('Sanitation Data'!E152))="","",OFFSET('Sanitation Data'!$E$29,0,10*ROW('Sanitation Data'!E152)))</f>
        <v/>
      </c>
      <c r="CR158" s="367" t="str">
        <f ca="1">+IF(OFFSET('Sanitation Data'!$E$30,0,10*ROW('Sanitation Data'!E152))="","",OFFSET('Sanitation Data'!$E$30,0,10*ROW('Sanitation Data'!E152)))</f>
        <v/>
      </c>
      <c r="CS158" s="367" t="str">
        <f ca="1">+IF(OFFSET('Sanitation Data'!$E$31,0,10*ROW('Sanitation Data'!E152))="","",OFFSET('Sanitation Data'!$E$31,0,10*ROW('Sanitation Data'!E152)))</f>
        <v/>
      </c>
      <c r="CT158" s="367" t="str">
        <f ca="1">+IF(OFFSET('Sanitation Data'!$E$32,0,10*ROW('Sanitation Data'!E152))="","",OFFSET('Sanitation Data'!$E$32,0,10*ROW('Sanitation Data'!E152)))</f>
        <v/>
      </c>
      <c r="CU158" s="367" t="str">
        <f ca="1">+IF(OFFSET('Sanitation Data'!$F$28,0,10*ROW('Sanitation Data'!F152))="","",OFFSET('Sanitation Data'!$F$28,0,10*ROW('Sanitation Data'!F152)))</f>
        <v/>
      </c>
      <c r="CV158" s="367" t="str">
        <f ca="1">+IF(OFFSET('Sanitation Data'!$F$29,0,10*ROW('Sanitation Data'!F152))="","",OFFSET('Sanitation Data'!$F$29,0,10*ROW('Sanitation Data'!F152)))</f>
        <v/>
      </c>
      <c r="CW158" s="367" t="str">
        <f ca="1">+IF(OFFSET('Sanitation Data'!$F$30,0,10*ROW('Sanitation Data'!F152))="","",OFFSET('Sanitation Data'!$F$30,0,10*ROW('Sanitation Data'!F152)))</f>
        <v/>
      </c>
      <c r="CX158" s="367" t="str">
        <f ca="1">+IF(OFFSET('Sanitation Data'!$F$31,0,10*ROW('Sanitation Data'!F152))="","",OFFSET('Sanitation Data'!$F$31,0,10*ROW('Sanitation Data'!F152)))</f>
        <v/>
      </c>
      <c r="CY158" s="367" t="str">
        <f ca="1">+IF(OFFSET('Sanitation Data'!$F$32,0,10*ROW('Sanitation Data'!F152))="","",OFFSET('Sanitation Data'!$F$32,0,10*ROW('Sanitation Data'!F152)))</f>
        <v/>
      </c>
      <c r="CZ158" s="367" t="str">
        <f ca="1">+IF(OFFSET('Sanitation Data'!$G$28,0,10*ROW('Sanitation Data'!G152))="","",OFFSET('Sanitation Data'!$G$28,0,10*ROW('Sanitation Data'!G152)))</f>
        <v/>
      </c>
      <c r="DA158" s="367" t="str">
        <f ca="1">+IF(OFFSET('Sanitation Data'!$G$29,0,10*ROW('Sanitation Data'!G152))="","",OFFSET('Sanitation Data'!$G$29,0,10*ROW('Sanitation Data'!G152)))</f>
        <v/>
      </c>
      <c r="DB158" s="367" t="str">
        <f ca="1">+IF(OFFSET('Sanitation Data'!$G$30,0,10*ROW('Sanitation Data'!G152))="","",OFFSET('Sanitation Data'!$G$30,0,10*ROW('Sanitation Data'!G152)))</f>
        <v/>
      </c>
      <c r="DC158" s="367" t="str">
        <f ca="1">+IF(OFFSET('Sanitation Data'!$G$31,0,10*ROW('Sanitation Data'!G152))="","",OFFSET('Sanitation Data'!$G$31,0,10*ROW('Sanitation Data'!G152)))</f>
        <v/>
      </c>
      <c r="DD158" s="367" t="str">
        <f ca="1">+IF(OFFSET('Sanitation Data'!$G$32,0,10*ROW('Sanitation Data'!G152))="","",OFFSET('Sanitation Data'!$G$32,0,10*ROW('Sanitation Data'!G152)))</f>
        <v/>
      </c>
      <c r="DE158" s="367" t="str">
        <f ca="1">+IF(OFFSET('Sanitation Data'!$H$28,0,10*ROW('Sanitation Data'!H152))="","",OFFSET('Sanitation Data'!$H$28,0,10*ROW('Sanitation Data'!H152)))</f>
        <v/>
      </c>
      <c r="DF158" s="367" t="str">
        <f ca="1">+IF(OFFSET('Sanitation Data'!$H$29,0,10*ROW('Sanitation Data'!H152))="","",OFFSET('Sanitation Data'!$H$29,0,10*ROW('Sanitation Data'!H152)))</f>
        <v/>
      </c>
      <c r="DG158" s="367" t="str">
        <f ca="1">+IF(OFFSET('Sanitation Data'!$H$30,0,10*ROW('Sanitation Data'!H152))="","",OFFSET('Sanitation Data'!$H$30,0,10*ROW('Sanitation Data'!H152)))</f>
        <v/>
      </c>
      <c r="DH158" s="367" t="str">
        <f ca="1">+IF(OFFSET('Sanitation Data'!$H$31,0,10*ROW('Sanitation Data'!H152))="","",OFFSET('Sanitation Data'!$H$31,0,10*ROW('Sanitation Data'!H152)))</f>
        <v/>
      </c>
      <c r="DI158" s="367" t="str">
        <f ca="1">+IF(OFFSET('Sanitation Data'!$H$32,0,10*ROW('Sanitation Data'!H152))="","",OFFSET('Sanitation Data'!$H$32,0,10*ROW('Sanitation Data'!H152)))</f>
        <v/>
      </c>
      <c r="DJ158" s="367" t="str">
        <f ca="1">+IF(OFFSET('Sanitation Data'!$I$28,0,10*ROW('Sanitation Data'!I152))="","",OFFSET('Sanitation Data'!$I$28,0,10*ROW('Sanitation Data'!I152)))</f>
        <v/>
      </c>
      <c r="DK158" s="367" t="str">
        <f ca="1">+IF(OFFSET('Sanitation Data'!$I$29,0,10*ROW('Sanitation Data'!I152))="","",OFFSET('Sanitation Data'!$I$29,0,10*ROW('Sanitation Data'!I152)))</f>
        <v/>
      </c>
      <c r="DL158" s="367" t="str">
        <f ca="1">+IF(OFFSET('Sanitation Data'!$I$30,0,10*ROW('Sanitation Data'!I152))="","",OFFSET('Sanitation Data'!$I$30,0,10*ROW('Sanitation Data'!I152)))</f>
        <v/>
      </c>
      <c r="DM158" s="367" t="str">
        <f ca="1">+IF(OFFSET('Sanitation Data'!$I$31,0,10*ROW('Sanitation Data'!I152))="","",OFFSET('Sanitation Data'!$I$31,0,10*ROW('Sanitation Data'!I152)))</f>
        <v/>
      </c>
      <c r="DN158" s="367" t="str">
        <f ca="1">+IF(OFFSET('Sanitation Data'!$I$32,0,10*ROW('Sanitation Data'!I152))="","",OFFSET('Sanitation Data'!$I$32,0,10*ROW('Sanitation Data'!I152)))</f>
        <v/>
      </c>
      <c r="DO158" s="367" t="str">
        <f ca="1">+IF(OFFSET('Hygiene Data'!$D$11,0,10*ROW('Hygiene Data'!D152))="","",OFFSET('Hygiene Data'!$D$11,0,10*ROW('Hygiene Data'!D152)))</f>
        <v/>
      </c>
      <c r="DP158" s="367" t="str">
        <f ca="1">+IF(OFFSET('Hygiene Data'!$D$12,0,10*ROW('Hygiene Data'!D152))="","",OFFSET('Hygiene Data'!$D$12,0,10*ROW('Hygiene Data'!D152)))</f>
        <v/>
      </c>
      <c r="DQ158" s="367" t="str">
        <f ca="1">+IF(OFFSET('Hygiene Data'!$D$13,0,10*ROW('Hygiene Data'!D152))="","",OFFSET('Hygiene Data'!$D$13,0,10*ROW('Hygiene Data'!D152)))</f>
        <v/>
      </c>
      <c r="DR158" s="367" t="str">
        <f ca="1">+IF(OFFSET('Hygiene Data'!$E$11,0,10*ROW('Hygiene Data'!E152))="","",OFFSET('Hygiene Data'!$E$11,0,10*ROW('Hygiene Data'!E152)))</f>
        <v/>
      </c>
      <c r="DS158" s="367" t="str">
        <f ca="1">+IF(OFFSET('Hygiene Data'!$E$12,0,10*ROW('Hygiene Data'!E152))="","",OFFSET('Hygiene Data'!$E$12,0,10*ROW('Hygiene Data'!E152)))</f>
        <v/>
      </c>
      <c r="DT158" s="367" t="str">
        <f ca="1">+IF(OFFSET('Hygiene Data'!$E$13,0,10*ROW('Hygiene Data'!E152))="","",OFFSET('Hygiene Data'!$E$13,0,10*ROW('Hygiene Data'!E152)))</f>
        <v/>
      </c>
      <c r="DU158" s="367" t="str">
        <f ca="1">+IF(OFFSET('Hygiene Data'!$F$11,0,10*ROW('Hygiene Data'!F152))="","",OFFSET('Hygiene Data'!$F$11,0,10*ROW('Hygiene Data'!F152)))</f>
        <v/>
      </c>
      <c r="DV158" s="367" t="str">
        <f ca="1">+IF(OFFSET('Hygiene Data'!$F$12,0,10*ROW('Hygiene Data'!F152))="","",OFFSET('Hygiene Data'!$F$12,0,10*ROW('Hygiene Data'!F152)))</f>
        <v/>
      </c>
      <c r="DW158" s="367" t="str">
        <f ca="1">+IF(OFFSET('Hygiene Data'!$F$13,0,10*ROW('Hygiene Data'!F152))="","",OFFSET('Hygiene Data'!$F$13,0,10*ROW('Hygiene Data'!F152)))</f>
        <v/>
      </c>
      <c r="DX158" s="367" t="str">
        <f ca="1">+IF(OFFSET('Hygiene Data'!$G$11,0,10*ROW('Hygiene Data'!G152))="","",OFFSET('Hygiene Data'!$G$11,0,10*ROW('Hygiene Data'!G152)))</f>
        <v/>
      </c>
      <c r="DY158" s="367" t="str">
        <f ca="1">+IF(OFFSET('Hygiene Data'!$G$12,0,10*ROW('Hygiene Data'!G152))="","",OFFSET('Hygiene Data'!$G$12,0,10*ROW('Hygiene Data'!G152)))</f>
        <v/>
      </c>
      <c r="DZ158" s="367" t="str">
        <f ca="1">+IF(OFFSET('Hygiene Data'!$G$13,0,10*ROW('Hygiene Data'!G152))="","",OFFSET('Hygiene Data'!$G$13,0,10*ROW('Hygiene Data'!G152)))</f>
        <v/>
      </c>
      <c r="EA158" s="367" t="str">
        <f ca="1">+IF(OFFSET('Hygiene Data'!$H$11,0,10*ROW('Hygiene Data'!H152))="","",OFFSET('Hygiene Data'!$H$11,0,10*ROW('Hygiene Data'!H152)))</f>
        <v/>
      </c>
      <c r="EB158" s="367" t="str">
        <f ca="1">+IF(OFFSET('Hygiene Data'!$H$12,0,10*ROW('Hygiene Data'!H152))="","",OFFSET('Hygiene Data'!$H$12,0,10*ROW('Hygiene Data'!H152)))</f>
        <v/>
      </c>
      <c r="EC158" s="367" t="str">
        <f ca="1">+IF(OFFSET('Hygiene Data'!$H$13,0,10*ROW('Hygiene Data'!H152))="","",OFFSET('Hygiene Data'!$H$13,0,10*ROW('Hygiene Data'!H152)))</f>
        <v/>
      </c>
      <c r="ED158" s="367" t="str">
        <f ca="1">+IF(OFFSET('Hygiene Data'!$I$11,0,10*ROW('Hygiene Data'!I152))="","",OFFSET('Hygiene Data'!$I$11,0,10*ROW('Hygiene Data'!I152)))</f>
        <v/>
      </c>
      <c r="EE158" s="367" t="str">
        <f ca="1">+IF(OFFSET('Hygiene Data'!$I$12,0,10*ROW('Hygiene Data'!I152))="","",OFFSET('Hygiene Data'!$I$12,0,10*ROW('Hygiene Data'!I152)))</f>
        <v/>
      </c>
      <c r="EF158" s="367" t="str">
        <f ca="1">+IF(OFFSET('Hygiene Data'!$I$13,0,10*ROW('Hygiene Data'!I152))="","",OFFSET('Hygiene Data'!$I$13,0,10*ROW('Hygiene Data'!I152)))</f>
        <v/>
      </c>
    </row>
    <row r="159" spans="1:136" x14ac:dyDescent="0.25">
      <c r="A159" s="476" t="str">
        <f ca="1">+IF(OFFSET('Water Data'!$B$2,0,10*ROW('Water Data'!E153))="","",OFFSET('Water Data'!$B$2,0,10*ROW('Water Data'!E153)))</f>
        <v/>
      </c>
      <c r="B159" s="476"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3" t="str">
        <f t="shared" ca="1" si="2"/>
        <v/>
      </c>
      <c r="D159" s="504"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4"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4"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4"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4"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4"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4"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4"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4"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4"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4"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4"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4"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4"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4"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4"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4"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4"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5"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5"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5"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5"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5"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5"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5"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5"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5"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5"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5"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5"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5"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5"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5"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5"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5"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5"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5"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5"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5"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5"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5"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5"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5"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5"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5"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5"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5"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5"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6"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2"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6"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6"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6"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6"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6"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6"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6"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6"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6"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6"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6"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6"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6"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6"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6"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6"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7" t="str">
        <f ca="1">+IF(OFFSET('Water Data'!$D$27,0,10*ROW('Water Data'!D153))="","",OFFSET('Water Data'!$D$27,0,10*ROW('Water Data'!D153)))</f>
        <v/>
      </c>
      <c r="BT159" s="367" t="str">
        <f ca="1">+IF(OFFSET('Water Data'!$D$28,0,10*ROW('Water Data'!D153))="","",OFFSET('Water Data'!$D$28,0,10*ROW('Water Data'!D153)))</f>
        <v/>
      </c>
      <c r="BU159" s="367" t="str">
        <f ca="1">+IF(OFFSET('Water Data'!$D$29,0,10*ROW('Water Data'!D153))="","",OFFSET('Water Data'!$D$29,0,10*ROW('Water Data'!D153)))</f>
        <v/>
      </c>
      <c r="BV159" s="367" t="str">
        <f ca="1">+IF(OFFSET('Water Data'!$E$27,0,10*ROW('Water Data'!E153))="","",OFFSET('Water Data'!$E$27,0,10*ROW('Water Data'!E153)))</f>
        <v/>
      </c>
      <c r="BW159" s="367" t="str">
        <f ca="1">+IF(OFFSET('Water Data'!$E$28,0,10*ROW('Water Data'!E153))="","",OFFSET('Water Data'!$E$28,0,10*ROW('Water Data'!E153)))</f>
        <v/>
      </c>
      <c r="BX159" s="367" t="str">
        <f ca="1">+IF(OFFSET('Water Data'!$E$29,0,10*ROW('Water Data'!E153))="","",OFFSET('Water Data'!$E$29,0,10*ROW('Water Data'!E153)))</f>
        <v/>
      </c>
      <c r="BY159" s="367" t="str">
        <f ca="1">+IF(OFFSET('Water Data'!$F$27,0,10*ROW('Water Data'!F153))="","",OFFSET('Water Data'!$F$27,0,10*ROW('Water Data'!F153)))</f>
        <v/>
      </c>
      <c r="BZ159" s="367" t="str">
        <f ca="1">+IF(OFFSET('Water Data'!$F$28,0,10*ROW('Water Data'!F153))="","",OFFSET('Water Data'!$F$28,0,10*ROW('Water Data'!F153)))</f>
        <v/>
      </c>
      <c r="CA159" s="367" t="str">
        <f ca="1">+IF(OFFSET('Water Data'!$F$29,0,10*ROW('Water Data'!F153))="","",OFFSET('Water Data'!$F$29,0,10*ROW('Water Data'!F153)))</f>
        <v/>
      </c>
      <c r="CB159" s="367" t="str">
        <f ca="1">+IF(OFFSET('Water Data'!$G$27,0,10*ROW('Water Data'!G153))="","",OFFSET('Water Data'!$G$27,0,10*ROW('Water Data'!G153)))</f>
        <v/>
      </c>
      <c r="CC159" s="367" t="str">
        <f ca="1">+IF(OFFSET('Water Data'!$G$28,0,10*ROW('Water Data'!G153))="","",OFFSET('Water Data'!$G$28,0,10*ROW('Water Data'!G153)))</f>
        <v/>
      </c>
      <c r="CD159" s="367" t="str">
        <f ca="1">+IF(OFFSET('Water Data'!$G$29,0,10*ROW('Water Data'!G153))="","",OFFSET('Water Data'!$G$29,0,10*ROW('Water Data'!G153)))</f>
        <v/>
      </c>
      <c r="CE159" s="367" t="str">
        <f ca="1">+IF(OFFSET('Water Data'!$H$27,0,10*ROW('Water Data'!H153))="","",OFFSET('Water Data'!$H$27,0,10*ROW('Water Data'!H153)))</f>
        <v/>
      </c>
      <c r="CF159" s="367" t="str">
        <f ca="1">+IF(OFFSET('Water Data'!$H$28,0,10*ROW('Water Data'!H153))="","",OFFSET('Water Data'!$H$28,0,10*ROW('Water Data'!H153)))</f>
        <v/>
      </c>
      <c r="CG159" s="367" t="str">
        <f ca="1">+IF(OFFSET('Water Data'!$H$29,0,10*ROW('Water Data'!H153))="","",OFFSET('Water Data'!$H$29,0,10*ROW('Water Data'!H153)))</f>
        <v/>
      </c>
      <c r="CH159" s="367" t="str">
        <f ca="1">+IF(OFFSET('Water Data'!$I$27,0,10*ROW('Water Data'!I153))="","",OFFSET('Water Data'!$I$27,0,10*ROW('Water Data'!I153)))</f>
        <v/>
      </c>
      <c r="CI159" s="367" t="str">
        <f ca="1">+IF(OFFSET('Water Data'!$I$28,0,10*ROW('Water Data'!I153))="","",OFFSET('Water Data'!$I$28,0,10*ROW('Water Data'!I153)))</f>
        <v/>
      </c>
      <c r="CJ159" s="367" t="str">
        <f ca="1">+IF(OFFSET('Water Data'!$I$29,0,10*ROW('Water Data'!I153))="","",OFFSET('Water Data'!$I$29,0,10*ROW('Water Data'!I153)))</f>
        <v/>
      </c>
      <c r="CK159" s="367" t="str">
        <f ca="1">+IF(OFFSET('Sanitation Data'!$D$28,0,10*ROW('Sanitation Data'!D153))="","",OFFSET('Sanitation Data'!$D$28,0,10*ROW('Sanitation Data'!D153)))</f>
        <v/>
      </c>
      <c r="CL159" s="367" t="str">
        <f ca="1">+IF(OFFSET('Sanitation Data'!$D$29,0,10*ROW('Sanitation Data'!D153))="","",OFFSET('Sanitation Data'!$D$29,0,10*ROW('Sanitation Data'!D153)))</f>
        <v/>
      </c>
      <c r="CM159" s="367" t="str">
        <f ca="1">+IF(OFFSET('Sanitation Data'!$D$30,0,10*ROW('Sanitation Data'!D153))="","",OFFSET('Sanitation Data'!$D$30,0,10*ROW('Sanitation Data'!D153)))</f>
        <v/>
      </c>
      <c r="CN159" s="367" t="str">
        <f ca="1">+IF(OFFSET('Sanitation Data'!$D$31,0,10*ROW('Sanitation Data'!D153))="","",OFFSET('Sanitation Data'!$D$31,0,10*ROW('Sanitation Data'!D153)))</f>
        <v/>
      </c>
      <c r="CO159" s="367" t="str">
        <f ca="1">+IF(OFFSET('Sanitation Data'!$D$32,0,10*ROW('Sanitation Data'!D153))="","",OFFSET('Sanitation Data'!$D$32,0,10*ROW('Sanitation Data'!D153)))</f>
        <v/>
      </c>
      <c r="CP159" s="367" t="str">
        <f ca="1">+IF(OFFSET('Sanitation Data'!$E$28,0,10*ROW('Sanitation Data'!E153))="","",OFFSET('Sanitation Data'!$E$28,0,10*ROW('Sanitation Data'!E153)))</f>
        <v/>
      </c>
      <c r="CQ159" s="367" t="str">
        <f ca="1">+IF(OFFSET('Sanitation Data'!$E$29,0,10*ROW('Sanitation Data'!E153))="","",OFFSET('Sanitation Data'!$E$29,0,10*ROW('Sanitation Data'!E153)))</f>
        <v/>
      </c>
      <c r="CR159" s="367" t="str">
        <f ca="1">+IF(OFFSET('Sanitation Data'!$E$30,0,10*ROW('Sanitation Data'!E153))="","",OFFSET('Sanitation Data'!$E$30,0,10*ROW('Sanitation Data'!E153)))</f>
        <v/>
      </c>
      <c r="CS159" s="367" t="str">
        <f ca="1">+IF(OFFSET('Sanitation Data'!$E$31,0,10*ROW('Sanitation Data'!E153))="","",OFFSET('Sanitation Data'!$E$31,0,10*ROW('Sanitation Data'!E153)))</f>
        <v/>
      </c>
      <c r="CT159" s="367" t="str">
        <f ca="1">+IF(OFFSET('Sanitation Data'!$E$32,0,10*ROW('Sanitation Data'!E153))="","",OFFSET('Sanitation Data'!$E$32,0,10*ROW('Sanitation Data'!E153)))</f>
        <v/>
      </c>
      <c r="CU159" s="367" t="str">
        <f ca="1">+IF(OFFSET('Sanitation Data'!$F$28,0,10*ROW('Sanitation Data'!F153))="","",OFFSET('Sanitation Data'!$F$28,0,10*ROW('Sanitation Data'!F153)))</f>
        <v/>
      </c>
      <c r="CV159" s="367" t="str">
        <f ca="1">+IF(OFFSET('Sanitation Data'!$F$29,0,10*ROW('Sanitation Data'!F153))="","",OFFSET('Sanitation Data'!$F$29,0,10*ROW('Sanitation Data'!F153)))</f>
        <v/>
      </c>
      <c r="CW159" s="367" t="str">
        <f ca="1">+IF(OFFSET('Sanitation Data'!$F$30,0,10*ROW('Sanitation Data'!F153))="","",OFFSET('Sanitation Data'!$F$30,0,10*ROW('Sanitation Data'!F153)))</f>
        <v/>
      </c>
      <c r="CX159" s="367" t="str">
        <f ca="1">+IF(OFFSET('Sanitation Data'!$F$31,0,10*ROW('Sanitation Data'!F153))="","",OFFSET('Sanitation Data'!$F$31,0,10*ROW('Sanitation Data'!F153)))</f>
        <v/>
      </c>
      <c r="CY159" s="367" t="str">
        <f ca="1">+IF(OFFSET('Sanitation Data'!$F$32,0,10*ROW('Sanitation Data'!F153))="","",OFFSET('Sanitation Data'!$F$32,0,10*ROW('Sanitation Data'!F153)))</f>
        <v/>
      </c>
      <c r="CZ159" s="367" t="str">
        <f ca="1">+IF(OFFSET('Sanitation Data'!$G$28,0,10*ROW('Sanitation Data'!G153))="","",OFFSET('Sanitation Data'!$G$28,0,10*ROW('Sanitation Data'!G153)))</f>
        <v/>
      </c>
      <c r="DA159" s="367" t="str">
        <f ca="1">+IF(OFFSET('Sanitation Data'!$G$29,0,10*ROW('Sanitation Data'!G153))="","",OFFSET('Sanitation Data'!$G$29,0,10*ROW('Sanitation Data'!G153)))</f>
        <v/>
      </c>
      <c r="DB159" s="367" t="str">
        <f ca="1">+IF(OFFSET('Sanitation Data'!$G$30,0,10*ROW('Sanitation Data'!G153))="","",OFFSET('Sanitation Data'!$G$30,0,10*ROW('Sanitation Data'!G153)))</f>
        <v/>
      </c>
      <c r="DC159" s="367" t="str">
        <f ca="1">+IF(OFFSET('Sanitation Data'!$G$31,0,10*ROW('Sanitation Data'!G153))="","",OFFSET('Sanitation Data'!$G$31,0,10*ROW('Sanitation Data'!G153)))</f>
        <v/>
      </c>
      <c r="DD159" s="367" t="str">
        <f ca="1">+IF(OFFSET('Sanitation Data'!$G$32,0,10*ROW('Sanitation Data'!G153))="","",OFFSET('Sanitation Data'!$G$32,0,10*ROW('Sanitation Data'!G153)))</f>
        <v/>
      </c>
      <c r="DE159" s="367" t="str">
        <f ca="1">+IF(OFFSET('Sanitation Data'!$H$28,0,10*ROW('Sanitation Data'!H153))="","",OFFSET('Sanitation Data'!$H$28,0,10*ROW('Sanitation Data'!H153)))</f>
        <v/>
      </c>
      <c r="DF159" s="367" t="str">
        <f ca="1">+IF(OFFSET('Sanitation Data'!$H$29,0,10*ROW('Sanitation Data'!H153))="","",OFFSET('Sanitation Data'!$H$29,0,10*ROW('Sanitation Data'!H153)))</f>
        <v/>
      </c>
      <c r="DG159" s="367" t="str">
        <f ca="1">+IF(OFFSET('Sanitation Data'!$H$30,0,10*ROW('Sanitation Data'!H153))="","",OFFSET('Sanitation Data'!$H$30,0,10*ROW('Sanitation Data'!H153)))</f>
        <v/>
      </c>
      <c r="DH159" s="367" t="str">
        <f ca="1">+IF(OFFSET('Sanitation Data'!$H$31,0,10*ROW('Sanitation Data'!H153))="","",OFFSET('Sanitation Data'!$H$31,0,10*ROW('Sanitation Data'!H153)))</f>
        <v/>
      </c>
      <c r="DI159" s="367" t="str">
        <f ca="1">+IF(OFFSET('Sanitation Data'!$H$32,0,10*ROW('Sanitation Data'!H153))="","",OFFSET('Sanitation Data'!$H$32,0,10*ROW('Sanitation Data'!H153)))</f>
        <v/>
      </c>
      <c r="DJ159" s="367" t="str">
        <f ca="1">+IF(OFFSET('Sanitation Data'!$I$28,0,10*ROW('Sanitation Data'!I153))="","",OFFSET('Sanitation Data'!$I$28,0,10*ROW('Sanitation Data'!I153)))</f>
        <v/>
      </c>
      <c r="DK159" s="367" t="str">
        <f ca="1">+IF(OFFSET('Sanitation Data'!$I$29,0,10*ROW('Sanitation Data'!I153))="","",OFFSET('Sanitation Data'!$I$29,0,10*ROW('Sanitation Data'!I153)))</f>
        <v/>
      </c>
      <c r="DL159" s="367" t="str">
        <f ca="1">+IF(OFFSET('Sanitation Data'!$I$30,0,10*ROW('Sanitation Data'!I153))="","",OFFSET('Sanitation Data'!$I$30,0,10*ROW('Sanitation Data'!I153)))</f>
        <v/>
      </c>
      <c r="DM159" s="367" t="str">
        <f ca="1">+IF(OFFSET('Sanitation Data'!$I$31,0,10*ROW('Sanitation Data'!I153))="","",OFFSET('Sanitation Data'!$I$31,0,10*ROW('Sanitation Data'!I153)))</f>
        <v/>
      </c>
      <c r="DN159" s="367" t="str">
        <f ca="1">+IF(OFFSET('Sanitation Data'!$I$32,0,10*ROW('Sanitation Data'!I153))="","",OFFSET('Sanitation Data'!$I$32,0,10*ROW('Sanitation Data'!I153)))</f>
        <v/>
      </c>
      <c r="DO159" s="367" t="str">
        <f ca="1">+IF(OFFSET('Hygiene Data'!$D$11,0,10*ROW('Hygiene Data'!D153))="","",OFFSET('Hygiene Data'!$D$11,0,10*ROW('Hygiene Data'!D153)))</f>
        <v/>
      </c>
      <c r="DP159" s="367" t="str">
        <f ca="1">+IF(OFFSET('Hygiene Data'!$D$12,0,10*ROW('Hygiene Data'!D153))="","",OFFSET('Hygiene Data'!$D$12,0,10*ROW('Hygiene Data'!D153)))</f>
        <v/>
      </c>
      <c r="DQ159" s="367" t="str">
        <f ca="1">+IF(OFFSET('Hygiene Data'!$D$13,0,10*ROW('Hygiene Data'!D153))="","",OFFSET('Hygiene Data'!$D$13,0,10*ROW('Hygiene Data'!D153)))</f>
        <v/>
      </c>
      <c r="DR159" s="367" t="str">
        <f ca="1">+IF(OFFSET('Hygiene Data'!$E$11,0,10*ROW('Hygiene Data'!E153))="","",OFFSET('Hygiene Data'!$E$11,0,10*ROW('Hygiene Data'!E153)))</f>
        <v/>
      </c>
      <c r="DS159" s="367" t="str">
        <f ca="1">+IF(OFFSET('Hygiene Data'!$E$12,0,10*ROW('Hygiene Data'!E153))="","",OFFSET('Hygiene Data'!$E$12,0,10*ROW('Hygiene Data'!E153)))</f>
        <v/>
      </c>
      <c r="DT159" s="367" t="str">
        <f ca="1">+IF(OFFSET('Hygiene Data'!$E$13,0,10*ROW('Hygiene Data'!E153))="","",OFFSET('Hygiene Data'!$E$13,0,10*ROW('Hygiene Data'!E153)))</f>
        <v/>
      </c>
      <c r="DU159" s="367" t="str">
        <f ca="1">+IF(OFFSET('Hygiene Data'!$F$11,0,10*ROW('Hygiene Data'!F153))="","",OFFSET('Hygiene Data'!$F$11,0,10*ROW('Hygiene Data'!F153)))</f>
        <v/>
      </c>
      <c r="DV159" s="367" t="str">
        <f ca="1">+IF(OFFSET('Hygiene Data'!$F$12,0,10*ROW('Hygiene Data'!F153))="","",OFFSET('Hygiene Data'!$F$12,0,10*ROW('Hygiene Data'!F153)))</f>
        <v/>
      </c>
      <c r="DW159" s="367" t="str">
        <f ca="1">+IF(OFFSET('Hygiene Data'!$F$13,0,10*ROW('Hygiene Data'!F153))="","",OFFSET('Hygiene Data'!$F$13,0,10*ROW('Hygiene Data'!F153)))</f>
        <v/>
      </c>
      <c r="DX159" s="367" t="str">
        <f ca="1">+IF(OFFSET('Hygiene Data'!$G$11,0,10*ROW('Hygiene Data'!G153))="","",OFFSET('Hygiene Data'!$G$11,0,10*ROW('Hygiene Data'!G153)))</f>
        <v/>
      </c>
      <c r="DY159" s="367" t="str">
        <f ca="1">+IF(OFFSET('Hygiene Data'!$G$12,0,10*ROW('Hygiene Data'!G153))="","",OFFSET('Hygiene Data'!$G$12,0,10*ROW('Hygiene Data'!G153)))</f>
        <v/>
      </c>
      <c r="DZ159" s="367" t="str">
        <f ca="1">+IF(OFFSET('Hygiene Data'!$G$13,0,10*ROW('Hygiene Data'!G153))="","",OFFSET('Hygiene Data'!$G$13,0,10*ROW('Hygiene Data'!G153)))</f>
        <v/>
      </c>
      <c r="EA159" s="367" t="str">
        <f ca="1">+IF(OFFSET('Hygiene Data'!$H$11,0,10*ROW('Hygiene Data'!H153))="","",OFFSET('Hygiene Data'!$H$11,0,10*ROW('Hygiene Data'!H153)))</f>
        <v/>
      </c>
      <c r="EB159" s="367" t="str">
        <f ca="1">+IF(OFFSET('Hygiene Data'!$H$12,0,10*ROW('Hygiene Data'!H153))="","",OFFSET('Hygiene Data'!$H$12,0,10*ROW('Hygiene Data'!H153)))</f>
        <v/>
      </c>
      <c r="EC159" s="367" t="str">
        <f ca="1">+IF(OFFSET('Hygiene Data'!$H$13,0,10*ROW('Hygiene Data'!H153))="","",OFFSET('Hygiene Data'!$H$13,0,10*ROW('Hygiene Data'!H153)))</f>
        <v/>
      </c>
      <c r="ED159" s="367" t="str">
        <f ca="1">+IF(OFFSET('Hygiene Data'!$I$11,0,10*ROW('Hygiene Data'!I153))="","",OFFSET('Hygiene Data'!$I$11,0,10*ROW('Hygiene Data'!I153)))</f>
        <v/>
      </c>
      <c r="EE159" s="367" t="str">
        <f ca="1">+IF(OFFSET('Hygiene Data'!$I$12,0,10*ROW('Hygiene Data'!I153))="","",OFFSET('Hygiene Data'!$I$12,0,10*ROW('Hygiene Data'!I153)))</f>
        <v/>
      </c>
      <c r="EF159" s="367" t="str">
        <f ca="1">+IF(OFFSET('Hygiene Data'!$I$13,0,10*ROW('Hygiene Data'!I153))="","",OFFSET('Hygiene Data'!$I$13,0,10*ROW('Hygiene Data'!I153)))</f>
        <v/>
      </c>
    </row>
    <row r="160" spans="1:136" x14ac:dyDescent="0.25">
      <c r="A160" s="476" t="str">
        <f ca="1">+IF(OFFSET('Water Data'!$B$2,0,10*ROW('Water Data'!E154))="","",OFFSET('Water Data'!$B$2,0,10*ROW('Water Data'!E154)))</f>
        <v/>
      </c>
      <c r="B160" s="476"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3" t="str">
        <f t="shared" ca="1" si="2"/>
        <v/>
      </c>
      <c r="D160" s="504"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4"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4"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4"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4"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4"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4"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4"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4"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4"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4"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4"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4"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4"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4"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4"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4"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4"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5"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5"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5"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5"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5"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5"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5"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5"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5"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5"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5"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5"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5"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5"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5"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5"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5"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5"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5"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5"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5"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5"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5"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5"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5"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5"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5"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5"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5"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5"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6"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2"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6"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6"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6"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6"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6"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6"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6"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6"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6"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6"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6"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6"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6"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6"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6"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6"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7" t="str">
        <f ca="1">+IF(OFFSET('Water Data'!$D$27,0,10*ROW('Water Data'!D154))="","",OFFSET('Water Data'!$D$27,0,10*ROW('Water Data'!D154)))</f>
        <v/>
      </c>
      <c r="BT160" s="367" t="str">
        <f ca="1">+IF(OFFSET('Water Data'!$D$28,0,10*ROW('Water Data'!D154))="","",OFFSET('Water Data'!$D$28,0,10*ROW('Water Data'!D154)))</f>
        <v/>
      </c>
      <c r="BU160" s="367" t="str">
        <f ca="1">+IF(OFFSET('Water Data'!$D$29,0,10*ROW('Water Data'!D154))="","",OFFSET('Water Data'!$D$29,0,10*ROW('Water Data'!D154)))</f>
        <v/>
      </c>
      <c r="BV160" s="367" t="str">
        <f ca="1">+IF(OFFSET('Water Data'!$E$27,0,10*ROW('Water Data'!E154))="","",OFFSET('Water Data'!$E$27,0,10*ROW('Water Data'!E154)))</f>
        <v/>
      </c>
      <c r="BW160" s="367" t="str">
        <f ca="1">+IF(OFFSET('Water Data'!$E$28,0,10*ROW('Water Data'!E154))="","",OFFSET('Water Data'!$E$28,0,10*ROW('Water Data'!E154)))</f>
        <v/>
      </c>
      <c r="BX160" s="367" t="str">
        <f ca="1">+IF(OFFSET('Water Data'!$E$29,0,10*ROW('Water Data'!E154))="","",OFFSET('Water Data'!$E$29,0,10*ROW('Water Data'!E154)))</f>
        <v/>
      </c>
      <c r="BY160" s="367" t="str">
        <f ca="1">+IF(OFFSET('Water Data'!$F$27,0,10*ROW('Water Data'!F154))="","",OFFSET('Water Data'!$F$27,0,10*ROW('Water Data'!F154)))</f>
        <v/>
      </c>
      <c r="BZ160" s="367" t="str">
        <f ca="1">+IF(OFFSET('Water Data'!$F$28,0,10*ROW('Water Data'!F154))="","",OFFSET('Water Data'!$F$28,0,10*ROW('Water Data'!F154)))</f>
        <v/>
      </c>
      <c r="CA160" s="367" t="str">
        <f ca="1">+IF(OFFSET('Water Data'!$F$29,0,10*ROW('Water Data'!F154))="","",OFFSET('Water Data'!$F$29,0,10*ROW('Water Data'!F154)))</f>
        <v/>
      </c>
      <c r="CB160" s="367" t="str">
        <f ca="1">+IF(OFFSET('Water Data'!$G$27,0,10*ROW('Water Data'!G154))="","",OFFSET('Water Data'!$G$27,0,10*ROW('Water Data'!G154)))</f>
        <v/>
      </c>
      <c r="CC160" s="367" t="str">
        <f ca="1">+IF(OFFSET('Water Data'!$G$28,0,10*ROW('Water Data'!G154))="","",OFFSET('Water Data'!$G$28,0,10*ROW('Water Data'!G154)))</f>
        <v/>
      </c>
      <c r="CD160" s="367" t="str">
        <f ca="1">+IF(OFFSET('Water Data'!$G$29,0,10*ROW('Water Data'!G154))="","",OFFSET('Water Data'!$G$29,0,10*ROW('Water Data'!G154)))</f>
        <v/>
      </c>
      <c r="CE160" s="367" t="str">
        <f ca="1">+IF(OFFSET('Water Data'!$H$27,0,10*ROW('Water Data'!H154))="","",OFFSET('Water Data'!$H$27,0,10*ROW('Water Data'!H154)))</f>
        <v/>
      </c>
      <c r="CF160" s="367" t="str">
        <f ca="1">+IF(OFFSET('Water Data'!$H$28,0,10*ROW('Water Data'!H154))="","",OFFSET('Water Data'!$H$28,0,10*ROW('Water Data'!H154)))</f>
        <v/>
      </c>
      <c r="CG160" s="367" t="str">
        <f ca="1">+IF(OFFSET('Water Data'!$H$29,0,10*ROW('Water Data'!H154))="","",OFFSET('Water Data'!$H$29,0,10*ROW('Water Data'!H154)))</f>
        <v/>
      </c>
      <c r="CH160" s="367" t="str">
        <f ca="1">+IF(OFFSET('Water Data'!$I$27,0,10*ROW('Water Data'!I154))="","",OFFSET('Water Data'!$I$27,0,10*ROW('Water Data'!I154)))</f>
        <v/>
      </c>
      <c r="CI160" s="367" t="str">
        <f ca="1">+IF(OFFSET('Water Data'!$I$28,0,10*ROW('Water Data'!I154))="","",OFFSET('Water Data'!$I$28,0,10*ROW('Water Data'!I154)))</f>
        <v/>
      </c>
      <c r="CJ160" s="367" t="str">
        <f ca="1">+IF(OFFSET('Water Data'!$I$29,0,10*ROW('Water Data'!I154))="","",OFFSET('Water Data'!$I$29,0,10*ROW('Water Data'!I154)))</f>
        <v/>
      </c>
      <c r="CK160" s="367" t="str">
        <f ca="1">+IF(OFFSET('Sanitation Data'!$D$28,0,10*ROW('Sanitation Data'!D154))="","",OFFSET('Sanitation Data'!$D$28,0,10*ROW('Sanitation Data'!D154)))</f>
        <v/>
      </c>
      <c r="CL160" s="367" t="str">
        <f ca="1">+IF(OFFSET('Sanitation Data'!$D$29,0,10*ROW('Sanitation Data'!D154))="","",OFFSET('Sanitation Data'!$D$29,0,10*ROW('Sanitation Data'!D154)))</f>
        <v/>
      </c>
      <c r="CM160" s="367" t="str">
        <f ca="1">+IF(OFFSET('Sanitation Data'!$D$30,0,10*ROW('Sanitation Data'!D154))="","",OFFSET('Sanitation Data'!$D$30,0,10*ROW('Sanitation Data'!D154)))</f>
        <v/>
      </c>
      <c r="CN160" s="367" t="str">
        <f ca="1">+IF(OFFSET('Sanitation Data'!$D$31,0,10*ROW('Sanitation Data'!D154))="","",OFFSET('Sanitation Data'!$D$31,0,10*ROW('Sanitation Data'!D154)))</f>
        <v/>
      </c>
      <c r="CO160" s="367" t="str">
        <f ca="1">+IF(OFFSET('Sanitation Data'!$D$32,0,10*ROW('Sanitation Data'!D154))="","",OFFSET('Sanitation Data'!$D$32,0,10*ROW('Sanitation Data'!D154)))</f>
        <v/>
      </c>
      <c r="CP160" s="367" t="str">
        <f ca="1">+IF(OFFSET('Sanitation Data'!$E$28,0,10*ROW('Sanitation Data'!E154))="","",OFFSET('Sanitation Data'!$E$28,0,10*ROW('Sanitation Data'!E154)))</f>
        <v/>
      </c>
      <c r="CQ160" s="367" t="str">
        <f ca="1">+IF(OFFSET('Sanitation Data'!$E$29,0,10*ROW('Sanitation Data'!E154))="","",OFFSET('Sanitation Data'!$E$29,0,10*ROW('Sanitation Data'!E154)))</f>
        <v/>
      </c>
      <c r="CR160" s="367" t="str">
        <f ca="1">+IF(OFFSET('Sanitation Data'!$E$30,0,10*ROW('Sanitation Data'!E154))="","",OFFSET('Sanitation Data'!$E$30,0,10*ROW('Sanitation Data'!E154)))</f>
        <v/>
      </c>
      <c r="CS160" s="367" t="str">
        <f ca="1">+IF(OFFSET('Sanitation Data'!$E$31,0,10*ROW('Sanitation Data'!E154))="","",OFFSET('Sanitation Data'!$E$31,0,10*ROW('Sanitation Data'!E154)))</f>
        <v/>
      </c>
      <c r="CT160" s="367" t="str">
        <f ca="1">+IF(OFFSET('Sanitation Data'!$E$32,0,10*ROW('Sanitation Data'!E154))="","",OFFSET('Sanitation Data'!$E$32,0,10*ROW('Sanitation Data'!E154)))</f>
        <v/>
      </c>
      <c r="CU160" s="367" t="str">
        <f ca="1">+IF(OFFSET('Sanitation Data'!$F$28,0,10*ROW('Sanitation Data'!F154))="","",OFFSET('Sanitation Data'!$F$28,0,10*ROW('Sanitation Data'!F154)))</f>
        <v/>
      </c>
      <c r="CV160" s="367" t="str">
        <f ca="1">+IF(OFFSET('Sanitation Data'!$F$29,0,10*ROW('Sanitation Data'!F154))="","",OFFSET('Sanitation Data'!$F$29,0,10*ROW('Sanitation Data'!F154)))</f>
        <v/>
      </c>
      <c r="CW160" s="367" t="str">
        <f ca="1">+IF(OFFSET('Sanitation Data'!$F$30,0,10*ROW('Sanitation Data'!F154))="","",OFFSET('Sanitation Data'!$F$30,0,10*ROW('Sanitation Data'!F154)))</f>
        <v/>
      </c>
      <c r="CX160" s="367" t="str">
        <f ca="1">+IF(OFFSET('Sanitation Data'!$F$31,0,10*ROW('Sanitation Data'!F154))="","",OFFSET('Sanitation Data'!$F$31,0,10*ROW('Sanitation Data'!F154)))</f>
        <v/>
      </c>
      <c r="CY160" s="367" t="str">
        <f ca="1">+IF(OFFSET('Sanitation Data'!$F$32,0,10*ROW('Sanitation Data'!F154))="","",OFFSET('Sanitation Data'!$F$32,0,10*ROW('Sanitation Data'!F154)))</f>
        <v/>
      </c>
      <c r="CZ160" s="367" t="str">
        <f ca="1">+IF(OFFSET('Sanitation Data'!$G$28,0,10*ROW('Sanitation Data'!G154))="","",OFFSET('Sanitation Data'!$G$28,0,10*ROW('Sanitation Data'!G154)))</f>
        <v/>
      </c>
      <c r="DA160" s="367" t="str">
        <f ca="1">+IF(OFFSET('Sanitation Data'!$G$29,0,10*ROW('Sanitation Data'!G154))="","",OFFSET('Sanitation Data'!$G$29,0,10*ROW('Sanitation Data'!G154)))</f>
        <v/>
      </c>
      <c r="DB160" s="367" t="str">
        <f ca="1">+IF(OFFSET('Sanitation Data'!$G$30,0,10*ROW('Sanitation Data'!G154))="","",OFFSET('Sanitation Data'!$G$30,0,10*ROW('Sanitation Data'!G154)))</f>
        <v/>
      </c>
      <c r="DC160" s="367" t="str">
        <f ca="1">+IF(OFFSET('Sanitation Data'!$G$31,0,10*ROW('Sanitation Data'!G154))="","",OFFSET('Sanitation Data'!$G$31,0,10*ROW('Sanitation Data'!G154)))</f>
        <v/>
      </c>
      <c r="DD160" s="367" t="str">
        <f ca="1">+IF(OFFSET('Sanitation Data'!$G$32,0,10*ROW('Sanitation Data'!G154))="","",OFFSET('Sanitation Data'!$G$32,0,10*ROW('Sanitation Data'!G154)))</f>
        <v/>
      </c>
      <c r="DE160" s="367" t="str">
        <f ca="1">+IF(OFFSET('Sanitation Data'!$H$28,0,10*ROW('Sanitation Data'!H154))="","",OFFSET('Sanitation Data'!$H$28,0,10*ROW('Sanitation Data'!H154)))</f>
        <v/>
      </c>
      <c r="DF160" s="367" t="str">
        <f ca="1">+IF(OFFSET('Sanitation Data'!$H$29,0,10*ROW('Sanitation Data'!H154))="","",OFFSET('Sanitation Data'!$H$29,0,10*ROW('Sanitation Data'!H154)))</f>
        <v/>
      </c>
      <c r="DG160" s="367" t="str">
        <f ca="1">+IF(OFFSET('Sanitation Data'!$H$30,0,10*ROW('Sanitation Data'!H154))="","",OFFSET('Sanitation Data'!$H$30,0,10*ROW('Sanitation Data'!H154)))</f>
        <v/>
      </c>
      <c r="DH160" s="367" t="str">
        <f ca="1">+IF(OFFSET('Sanitation Data'!$H$31,0,10*ROW('Sanitation Data'!H154))="","",OFFSET('Sanitation Data'!$H$31,0,10*ROW('Sanitation Data'!H154)))</f>
        <v/>
      </c>
      <c r="DI160" s="367" t="str">
        <f ca="1">+IF(OFFSET('Sanitation Data'!$H$32,0,10*ROW('Sanitation Data'!H154))="","",OFFSET('Sanitation Data'!$H$32,0,10*ROW('Sanitation Data'!H154)))</f>
        <v/>
      </c>
      <c r="DJ160" s="367" t="str">
        <f ca="1">+IF(OFFSET('Sanitation Data'!$I$28,0,10*ROW('Sanitation Data'!I154))="","",OFFSET('Sanitation Data'!$I$28,0,10*ROW('Sanitation Data'!I154)))</f>
        <v/>
      </c>
      <c r="DK160" s="367" t="str">
        <f ca="1">+IF(OFFSET('Sanitation Data'!$I$29,0,10*ROW('Sanitation Data'!I154))="","",OFFSET('Sanitation Data'!$I$29,0,10*ROW('Sanitation Data'!I154)))</f>
        <v/>
      </c>
      <c r="DL160" s="367" t="str">
        <f ca="1">+IF(OFFSET('Sanitation Data'!$I$30,0,10*ROW('Sanitation Data'!I154))="","",OFFSET('Sanitation Data'!$I$30,0,10*ROW('Sanitation Data'!I154)))</f>
        <v/>
      </c>
      <c r="DM160" s="367" t="str">
        <f ca="1">+IF(OFFSET('Sanitation Data'!$I$31,0,10*ROW('Sanitation Data'!I154))="","",OFFSET('Sanitation Data'!$I$31,0,10*ROW('Sanitation Data'!I154)))</f>
        <v/>
      </c>
      <c r="DN160" s="367" t="str">
        <f ca="1">+IF(OFFSET('Sanitation Data'!$I$32,0,10*ROW('Sanitation Data'!I154))="","",OFFSET('Sanitation Data'!$I$32,0,10*ROW('Sanitation Data'!I154)))</f>
        <v/>
      </c>
      <c r="DO160" s="367" t="str">
        <f ca="1">+IF(OFFSET('Hygiene Data'!$D$11,0,10*ROW('Hygiene Data'!D154))="","",OFFSET('Hygiene Data'!$D$11,0,10*ROW('Hygiene Data'!D154)))</f>
        <v/>
      </c>
      <c r="DP160" s="367" t="str">
        <f ca="1">+IF(OFFSET('Hygiene Data'!$D$12,0,10*ROW('Hygiene Data'!D154))="","",OFFSET('Hygiene Data'!$D$12,0,10*ROW('Hygiene Data'!D154)))</f>
        <v/>
      </c>
      <c r="DQ160" s="367" t="str">
        <f ca="1">+IF(OFFSET('Hygiene Data'!$D$13,0,10*ROW('Hygiene Data'!D154))="","",OFFSET('Hygiene Data'!$D$13,0,10*ROW('Hygiene Data'!D154)))</f>
        <v/>
      </c>
      <c r="DR160" s="367" t="str">
        <f ca="1">+IF(OFFSET('Hygiene Data'!$E$11,0,10*ROW('Hygiene Data'!E154))="","",OFFSET('Hygiene Data'!$E$11,0,10*ROW('Hygiene Data'!E154)))</f>
        <v/>
      </c>
      <c r="DS160" s="367" t="str">
        <f ca="1">+IF(OFFSET('Hygiene Data'!$E$12,0,10*ROW('Hygiene Data'!E154))="","",OFFSET('Hygiene Data'!$E$12,0,10*ROW('Hygiene Data'!E154)))</f>
        <v/>
      </c>
      <c r="DT160" s="367" t="str">
        <f ca="1">+IF(OFFSET('Hygiene Data'!$E$13,0,10*ROW('Hygiene Data'!E154))="","",OFFSET('Hygiene Data'!$E$13,0,10*ROW('Hygiene Data'!E154)))</f>
        <v/>
      </c>
      <c r="DU160" s="367" t="str">
        <f ca="1">+IF(OFFSET('Hygiene Data'!$F$11,0,10*ROW('Hygiene Data'!F154))="","",OFFSET('Hygiene Data'!$F$11,0,10*ROW('Hygiene Data'!F154)))</f>
        <v/>
      </c>
      <c r="DV160" s="367" t="str">
        <f ca="1">+IF(OFFSET('Hygiene Data'!$F$12,0,10*ROW('Hygiene Data'!F154))="","",OFFSET('Hygiene Data'!$F$12,0,10*ROW('Hygiene Data'!F154)))</f>
        <v/>
      </c>
      <c r="DW160" s="367" t="str">
        <f ca="1">+IF(OFFSET('Hygiene Data'!$F$13,0,10*ROW('Hygiene Data'!F154))="","",OFFSET('Hygiene Data'!$F$13,0,10*ROW('Hygiene Data'!F154)))</f>
        <v/>
      </c>
      <c r="DX160" s="367" t="str">
        <f ca="1">+IF(OFFSET('Hygiene Data'!$G$11,0,10*ROW('Hygiene Data'!G154))="","",OFFSET('Hygiene Data'!$G$11,0,10*ROW('Hygiene Data'!G154)))</f>
        <v/>
      </c>
      <c r="DY160" s="367" t="str">
        <f ca="1">+IF(OFFSET('Hygiene Data'!$G$12,0,10*ROW('Hygiene Data'!G154))="","",OFFSET('Hygiene Data'!$G$12,0,10*ROW('Hygiene Data'!G154)))</f>
        <v/>
      </c>
      <c r="DZ160" s="367" t="str">
        <f ca="1">+IF(OFFSET('Hygiene Data'!$G$13,0,10*ROW('Hygiene Data'!G154))="","",OFFSET('Hygiene Data'!$G$13,0,10*ROW('Hygiene Data'!G154)))</f>
        <v/>
      </c>
      <c r="EA160" s="367" t="str">
        <f ca="1">+IF(OFFSET('Hygiene Data'!$H$11,0,10*ROW('Hygiene Data'!H154))="","",OFFSET('Hygiene Data'!$H$11,0,10*ROW('Hygiene Data'!H154)))</f>
        <v/>
      </c>
      <c r="EB160" s="367" t="str">
        <f ca="1">+IF(OFFSET('Hygiene Data'!$H$12,0,10*ROW('Hygiene Data'!H154))="","",OFFSET('Hygiene Data'!$H$12,0,10*ROW('Hygiene Data'!H154)))</f>
        <v/>
      </c>
      <c r="EC160" s="367" t="str">
        <f ca="1">+IF(OFFSET('Hygiene Data'!$H$13,0,10*ROW('Hygiene Data'!H154))="","",OFFSET('Hygiene Data'!$H$13,0,10*ROW('Hygiene Data'!H154)))</f>
        <v/>
      </c>
      <c r="ED160" s="367" t="str">
        <f ca="1">+IF(OFFSET('Hygiene Data'!$I$11,0,10*ROW('Hygiene Data'!I154))="","",OFFSET('Hygiene Data'!$I$11,0,10*ROW('Hygiene Data'!I154)))</f>
        <v/>
      </c>
      <c r="EE160" s="367" t="str">
        <f ca="1">+IF(OFFSET('Hygiene Data'!$I$12,0,10*ROW('Hygiene Data'!I154))="","",OFFSET('Hygiene Data'!$I$12,0,10*ROW('Hygiene Data'!I154)))</f>
        <v/>
      </c>
      <c r="EF160" s="367" t="str">
        <f ca="1">+IF(OFFSET('Hygiene Data'!$I$13,0,10*ROW('Hygiene Data'!I154))="","",OFFSET('Hygiene Data'!$I$13,0,10*ROW('Hygiene Data'!I154)))</f>
        <v/>
      </c>
    </row>
    <row r="161" spans="1:136" x14ac:dyDescent="0.25">
      <c r="A161" s="476" t="str">
        <f ca="1">+IF(OFFSET('Water Data'!$B$2,0,10*ROW('Water Data'!E155))="","",OFFSET('Water Data'!$B$2,0,10*ROW('Water Data'!E155)))</f>
        <v/>
      </c>
      <c r="B161" s="476"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3" t="str">
        <f t="shared" ca="1" si="2"/>
        <v/>
      </c>
      <c r="D161" s="504"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4"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4"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4"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4"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4"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4"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4"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4"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4"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4"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4"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4"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4"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4"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4"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4"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4"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5"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5"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5"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5"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5"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5"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5"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5"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5"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5"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5"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5"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5"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5"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5"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5"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5"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5"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5"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5"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5"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5"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5"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5"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5"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5"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5"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5"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5"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5"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6"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2"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6"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6"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6"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6"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6"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6"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6"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6"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6"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6"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6"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6"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6"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6"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6"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6"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7" t="str">
        <f ca="1">+IF(OFFSET('Water Data'!$D$27,0,10*ROW('Water Data'!D155))="","",OFFSET('Water Data'!$D$27,0,10*ROW('Water Data'!D155)))</f>
        <v/>
      </c>
      <c r="BT161" s="367" t="str">
        <f ca="1">+IF(OFFSET('Water Data'!$D$28,0,10*ROW('Water Data'!D155))="","",OFFSET('Water Data'!$D$28,0,10*ROW('Water Data'!D155)))</f>
        <v/>
      </c>
      <c r="BU161" s="367" t="str">
        <f ca="1">+IF(OFFSET('Water Data'!$D$29,0,10*ROW('Water Data'!D155))="","",OFFSET('Water Data'!$D$29,0,10*ROW('Water Data'!D155)))</f>
        <v/>
      </c>
      <c r="BV161" s="367" t="str">
        <f ca="1">+IF(OFFSET('Water Data'!$E$27,0,10*ROW('Water Data'!E155))="","",OFFSET('Water Data'!$E$27,0,10*ROW('Water Data'!E155)))</f>
        <v/>
      </c>
      <c r="BW161" s="367" t="str">
        <f ca="1">+IF(OFFSET('Water Data'!$E$28,0,10*ROW('Water Data'!E155))="","",OFFSET('Water Data'!$E$28,0,10*ROW('Water Data'!E155)))</f>
        <v/>
      </c>
      <c r="BX161" s="367" t="str">
        <f ca="1">+IF(OFFSET('Water Data'!$E$29,0,10*ROW('Water Data'!E155))="","",OFFSET('Water Data'!$E$29,0,10*ROW('Water Data'!E155)))</f>
        <v/>
      </c>
      <c r="BY161" s="367" t="str">
        <f ca="1">+IF(OFFSET('Water Data'!$F$27,0,10*ROW('Water Data'!F155))="","",OFFSET('Water Data'!$F$27,0,10*ROW('Water Data'!F155)))</f>
        <v/>
      </c>
      <c r="BZ161" s="367" t="str">
        <f ca="1">+IF(OFFSET('Water Data'!$F$28,0,10*ROW('Water Data'!F155))="","",OFFSET('Water Data'!$F$28,0,10*ROW('Water Data'!F155)))</f>
        <v/>
      </c>
      <c r="CA161" s="367" t="str">
        <f ca="1">+IF(OFFSET('Water Data'!$F$29,0,10*ROW('Water Data'!F155))="","",OFFSET('Water Data'!$F$29,0,10*ROW('Water Data'!F155)))</f>
        <v/>
      </c>
      <c r="CB161" s="367" t="str">
        <f ca="1">+IF(OFFSET('Water Data'!$G$27,0,10*ROW('Water Data'!G155))="","",OFFSET('Water Data'!$G$27,0,10*ROW('Water Data'!G155)))</f>
        <v/>
      </c>
      <c r="CC161" s="367" t="str">
        <f ca="1">+IF(OFFSET('Water Data'!$G$28,0,10*ROW('Water Data'!G155))="","",OFFSET('Water Data'!$G$28,0,10*ROW('Water Data'!G155)))</f>
        <v/>
      </c>
      <c r="CD161" s="367" t="str">
        <f ca="1">+IF(OFFSET('Water Data'!$G$29,0,10*ROW('Water Data'!G155))="","",OFFSET('Water Data'!$G$29,0,10*ROW('Water Data'!G155)))</f>
        <v/>
      </c>
      <c r="CE161" s="367" t="str">
        <f ca="1">+IF(OFFSET('Water Data'!$H$27,0,10*ROW('Water Data'!H155))="","",OFFSET('Water Data'!$H$27,0,10*ROW('Water Data'!H155)))</f>
        <v/>
      </c>
      <c r="CF161" s="367" t="str">
        <f ca="1">+IF(OFFSET('Water Data'!$H$28,0,10*ROW('Water Data'!H155))="","",OFFSET('Water Data'!$H$28,0,10*ROW('Water Data'!H155)))</f>
        <v/>
      </c>
      <c r="CG161" s="367" t="str">
        <f ca="1">+IF(OFFSET('Water Data'!$H$29,0,10*ROW('Water Data'!H155))="","",OFFSET('Water Data'!$H$29,0,10*ROW('Water Data'!H155)))</f>
        <v/>
      </c>
      <c r="CH161" s="367" t="str">
        <f ca="1">+IF(OFFSET('Water Data'!$I$27,0,10*ROW('Water Data'!I155))="","",OFFSET('Water Data'!$I$27,0,10*ROW('Water Data'!I155)))</f>
        <v/>
      </c>
      <c r="CI161" s="367" t="str">
        <f ca="1">+IF(OFFSET('Water Data'!$I$28,0,10*ROW('Water Data'!I155))="","",OFFSET('Water Data'!$I$28,0,10*ROW('Water Data'!I155)))</f>
        <v/>
      </c>
      <c r="CJ161" s="367" t="str">
        <f ca="1">+IF(OFFSET('Water Data'!$I$29,0,10*ROW('Water Data'!I155))="","",OFFSET('Water Data'!$I$29,0,10*ROW('Water Data'!I155)))</f>
        <v/>
      </c>
      <c r="CK161" s="367" t="str">
        <f ca="1">+IF(OFFSET('Sanitation Data'!$D$28,0,10*ROW('Sanitation Data'!D155))="","",OFFSET('Sanitation Data'!$D$28,0,10*ROW('Sanitation Data'!D155)))</f>
        <v/>
      </c>
      <c r="CL161" s="367" t="str">
        <f ca="1">+IF(OFFSET('Sanitation Data'!$D$29,0,10*ROW('Sanitation Data'!D155))="","",OFFSET('Sanitation Data'!$D$29,0,10*ROW('Sanitation Data'!D155)))</f>
        <v/>
      </c>
      <c r="CM161" s="367" t="str">
        <f ca="1">+IF(OFFSET('Sanitation Data'!$D$30,0,10*ROW('Sanitation Data'!D155))="","",OFFSET('Sanitation Data'!$D$30,0,10*ROW('Sanitation Data'!D155)))</f>
        <v/>
      </c>
      <c r="CN161" s="367" t="str">
        <f ca="1">+IF(OFFSET('Sanitation Data'!$D$31,0,10*ROW('Sanitation Data'!D155))="","",OFFSET('Sanitation Data'!$D$31,0,10*ROW('Sanitation Data'!D155)))</f>
        <v/>
      </c>
      <c r="CO161" s="367" t="str">
        <f ca="1">+IF(OFFSET('Sanitation Data'!$D$32,0,10*ROW('Sanitation Data'!D155))="","",OFFSET('Sanitation Data'!$D$32,0,10*ROW('Sanitation Data'!D155)))</f>
        <v/>
      </c>
      <c r="CP161" s="367" t="str">
        <f ca="1">+IF(OFFSET('Sanitation Data'!$E$28,0,10*ROW('Sanitation Data'!E155))="","",OFFSET('Sanitation Data'!$E$28,0,10*ROW('Sanitation Data'!E155)))</f>
        <v/>
      </c>
      <c r="CQ161" s="367" t="str">
        <f ca="1">+IF(OFFSET('Sanitation Data'!$E$29,0,10*ROW('Sanitation Data'!E155))="","",OFFSET('Sanitation Data'!$E$29,0,10*ROW('Sanitation Data'!E155)))</f>
        <v/>
      </c>
      <c r="CR161" s="367" t="str">
        <f ca="1">+IF(OFFSET('Sanitation Data'!$E$30,0,10*ROW('Sanitation Data'!E155))="","",OFFSET('Sanitation Data'!$E$30,0,10*ROW('Sanitation Data'!E155)))</f>
        <v/>
      </c>
      <c r="CS161" s="367" t="str">
        <f ca="1">+IF(OFFSET('Sanitation Data'!$E$31,0,10*ROW('Sanitation Data'!E155))="","",OFFSET('Sanitation Data'!$E$31,0,10*ROW('Sanitation Data'!E155)))</f>
        <v/>
      </c>
      <c r="CT161" s="367" t="str">
        <f ca="1">+IF(OFFSET('Sanitation Data'!$E$32,0,10*ROW('Sanitation Data'!E155))="","",OFFSET('Sanitation Data'!$E$32,0,10*ROW('Sanitation Data'!E155)))</f>
        <v/>
      </c>
      <c r="CU161" s="367" t="str">
        <f ca="1">+IF(OFFSET('Sanitation Data'!$F$28,0,10*ROW('Sanitation Data'!F155))="","",OFFSET('Sanitation Data'!$F$28,0,10*ROW('Sanitation Data'!F155)))</f>
        <v/>
      </c>
      <c r="CV161" s="367" t="str">
        <f ca="1">+IF(OFFSET('Sanitation Data'!$F$29,0,10*ROW('Sanitation Data'!F155))="","",OFFSET('Sanitation Data'!$F$29,0,10*ROW('Sanitation Data'!F155)))</f>
        <v/>
      </c>
      <c r="CW161" s="367" t="str">
        <f ca="1">+IF(OFFSET('Sanitation Data'!$F$30,0,10*ROW('Sanitation Data'!F155))="","",OFFSET('Sanitation Data'!$F$30,0,10*ROW('Sanitation Data'!F155)))</f>
        <v/>
      </c>
      <c r="CX161" s="367" t="str">
        <f ca="1">+IF(OFFSET('Sanitation Data'!$F$31,0,10*ROW('Sanitation Data'!F155))="","",OFFSET('Sanitation Data'!$F$31,0,10*ROW('Sanitation Data'!F155)))</f>
        <v/>
      </c>
      <c r="CY161" s="367" t="str">
        <f ca="1">+IF(OFFSET('Sanitation Data'!$F$32,0,10*ROW('Sanitation Data'!F155))="","",OFFSET('Sanitation Data'!$F$32,0,10*ROW('Sanitation Data'!F155)))</f>
        <v/>
      </c>
      <c r="CZ161" s="367" t="str">
        <f ca="1">+IF(OFFSET('Sanitation Data'!$G$28,0,10*ROW('Sanitation Data'!G155))="","",OFFSET('Sanitation Data'!$G$28,0,10*ROW('Sanitation Data'!G155)))</f>
        <v/>
      </c>
      <c r="DA161" s="367" t="str">
        <f ca="1">+IF(OFFSET('Sanitation Data'!$G$29,0,10*ROW('Sanitation Data'!G155))="","",OFFSET('Sanitation Data'!$G$29,0,10*ROW('Sanitation Data'!G155)))</f>
        <v/>
      </c>
      <c r="DB161" s="367" t="str">
        <f ca="1">+IF(OFFSET('Sanitation Data'!$G$30,0,10*ROW('Sanitation Data'!G155))="","",OFFSET('Sanitation Data'!$G$30,0,10*ROW('Sanitation Data'!G155)))</f>
        <v/>
      </c>
      <c r="DC161" s="367" t="str">
        <f ca="1">+IF(OFFSET('Sanitation Data'!$G$31,0,10*ROW('Sanitation Data'!G155))="","",OFFSET('Sanitation Data'!$G$31,0,10*ROW('Sanitation Data'!G155)))</f>
        <v/>
      </c>
      <c r="DD161" s="367" t="str">
        <f ca="1">+IF(OFFSET('Sanitation Data'!$G$32,0,10*ROW('Sanitation Data'!G155))="","",OFFSET('Sanitation Data'!$G$32,0,10*ROW('Sanitation Data'!G155)))</f>
        <v/>
      </c>
      <c r="DE161" s="367" t="str">
        <f ca="1">+IF(OFFSET('Sanitation Data'!$H$28,0,10*ROW('Sanitation Data'!H155))="","",OFFSET('Sanitation Data'!$H$28,0,10*ROW('Sanitation Data'!H155)))</f>
        <v/>
      </c>
      <c r="DF161" s="367" t="str">
        <f ca="1">+IF(OFFSET('Sanitation Data'!$H$29,0,10*ROW('Sanitation Data'!H155))="","",OFFSET('Sanitation Data'!$H$29,0,10*ROW('Sanitation Data'!H155)))</f>
        <v/>
      </c>
      <c r="DG161" s="367" t="str">
        <f ca="1">+IF(OFFSET('Sanitation Data'!$H$30,0,10*ROW('Sanitation Data'!H155))="","",OFFSET('Sanitation Data'!$H$30,0,10*ROW('Sanitation Data'!H155)))</f>
        <v/>
      </c>
      <c r="DH161" s="367" t="str">
        <f ca="1">+IF(OFFSET('Sanitation Data'!$H$31,0,10*ROW('Sanitation Data'!H155))="","",OFFSET('Sanitation Data'!$H$31,0,10*ROW('Sanitation Data'!H155)))</f>
        <v/>
      </c>
      <c r="DI161" s="367" t="str">
        <f ca="1">+IF(OFFSET('Sanitation Data'!$H$32,0,10*ROW('Sanitation Data'!H155))="","",OFFSET('Sanitation Data'!$H$32,0,10*ROW('Sanitation Data'!H155)))</f>
        <v/>
      </c>
      <c r="DJ161" s="367" t="str">
        <f ca="1">+IF(OFFSET('Sanitation Data'!$I$28,0,10*ROW('Sanitation Data'!I155))="","",OFFSET('Sanitation Data'!$I$28,0,10*ROW('Sanitation Data'!I155)))</f>
        <v/>
      </c>
      <c r="DK161" s="367" t="str">
        <f ca="1">+IF(OFFSET('Sanitation Data'!$I$29,0,10*ROW('Sanitation Data'!I155))="","",OFFSET('Sanitation Data'!$I$29,0,10*ROW('Sanitation Data'!I155)))</f>
        <v/>
      </c>
      <c r="DL161" s="367" t="str">
        <f ca="1">+IF(OFFSET('Sanitation Data'!$I$30,0,10*ROW('Sanitation Data'!I155))="","",OFFSET('Sanitation Data'!$I$30,0,10*ROW('Sanitation Data'!I155)))</f>
        <v/>
      </c>
      <c r="DM161" s="367" t="str">
        <f ca="1">+IF(OFFSET('Sanitation Data'!$I$31,0,10*ROW('Sanitation Data'!I155))="","",OFFSET('Sanitation Data'!$I$31,0,10*ROW('Sanitation Data'!I155)))</f>
        <v/>
      </c>
      <c r="DN161" s="367" t="str">
        <f ca="1">+IF(OFFSET('Sanitation Data'!$I$32,0,10*ROW('Sanitation Data'!I155))="","",OFFSET('Sanitation Data'!$I$32,0,10*ROW('Sanitation Data'!I155)))</f>
        <v/>
      </c>
      <c r="DO161" s="367" t="str">
        <f ca="1">+IF(OFFSET('Hygiene Data'!$D$11,0,10*ROW('Hygiene Data'!D155))="","",OFFSET('Hygiene Data'!$D$11,0,10*ROW('Hygiene Data'!D155)))</f>
        <v/>
      </c>
      <c r="DP161" s="367" t="str">
        <f ca="1">+IF(OFFSET('Hygiene Data'!$D$12,0,10*ROW('Hygiene Data'!D155))="","",OFFSET('Hygiene Data'!$D$12,0,10*ROW('Hygiene Data'!D155)))</f>
        <v/>
      </c>
      <c r="DQ161" s="367" t="str">
        <f ca="1">+IF(OFFSET('Hygiene Data'!$D$13,0,10*ROW('Hygiene Data'!D155))="","",OFFSET('Hygiene Data'!$D$13,0,10*ROW('Hygiene Data'!D155)))</f>
        <v/>
      </c>
      <c r="DR161" s="367" t="str">
        <f ca="1">+IF(OFFSET('Hygiene Data'!$E$11,0,10*ROW('Hygiene Data'!E155))="","",OFFSET('Hygiene Data'!$E$11,0,10*ROW('Hygiene Data'!E155)))</f>
        <v/>
      </c>
      <c r="DS161" s="367" t="str">
        <f ca="1">+IF(OFFSET('Hygiene Data'!$E$12,0,10*ROW('Hygiene Data'!E155))="","",OFFSET('Hygiene Data'!$E$12,0,10*ROW('Hygiene Data'!E155)))</f>
        <v/>
      </c>
      <c r="DT161" s="367" t="str">
        <f ca="1">+IF(OFFSET('Hygiene Data'!$E$13,0,10*ROW('Hygiene Data'!E155))="","",OFFSET('Hygiene Data'!$E$13,0,10*ROW('Hygiene Data'!E155)))</f>
        <v/>
      </c>
      <c r="DU161" s="367" t="str">
        <f ca="1">+IF(OFFSET('Hygiene Data'!$F$11,0,10*ROW('Hygiene Data'!F155))="","",OFFSET('Hygiene Data'!$F$11,0,10*ROW('Hygiene Data'!F155)))</f>
        <v/>
      </c>
      <c r="DV161" s="367" t="str">
        <f ca="1">+IF(OFFSET('Hygiene Data'!$F$12,0,10*ROW('Hygiene Data'!F155))="","",OFFSET('Hygiene Data'!$F$12,0,10*ROW('Hygiene Data'!F155)))</f>
        <v/>
      </c>
      <c r="DW161" s="367" t="str">
        <f ca="1">+IF(OFFSET('Hygiene Data'!$F$13,0,10*ROW('Hygiene Data'!F155))="","",OFFSET('Hygiene Data'!$F$13,0,10*ROW('Hygiene Data'!F155)))</f>
        <v/>
      </c>
      <c r="DX161" s="367" t="str">
        <f ca="1">+IF(OFFSET('Hygiene Data'!$G$11,0,10*ROW('Hygiene Data'!G155))="","",OFFSET('Hygiene Data'!$G$11,0,10*ROW('Hygiene Data'!G155)))</f>
        <v/>
      </c>
      <c r="DY161" s="367" t="str">
        <f ca="1">+IF(OFFSET('Hygiene Data'!$G$12,0,10*ROW('Hygiene Data'!G155))="","",OFFSET('Hygiene Data'!$G$12,0,10*ROW('Hygiene Data'!G155)))</f>
        <v/>
      </c>
      <c r="DZ161" s="367" t="str">
        <f ca="1">+IF(OFFSET('Hygiene Data'!$G$13,0,10*ROW('Hygiene Data'!G155))="","",OFFSET('Hygiene Data'!$G$13,0,10*ROW('Hygiene Data'!G155)))</f>
        <v/>
      </c>
      <c r="EA161" s="367" t="str">
        <f ca="1">+IF(OFFSET('Hygiene Data'!$H$11,0,10*ROW('Hygiene Data'!H155))="","",OFFSET('Hygiene Data'!$H$11,0,10*ROW('Hygiene Data'!H155)))</f>
        <v/>
      </c>
      <c r="EB161" s="367" t="str">
        <f ca="1">+IF(OFFSET('Hygiene Data'!$H$12,0,10*ROW('Hygiene Data'!H155))="","",OFFSET('Hygiene Data'!$H$12,0,10*ROW('Hygiene Data'!H155)))</f>
        <v/>
      </c>
      <c r="EC161" s="367" t="str">
        <f ca="1">+IF(OFFSET('Hygiene Data'!$H$13,0,10*ROW('Hygiene Data'!H155))="","",OFFSET('Hygiene Data'!$H$13,0,10*ROW('Hygiene Data'!H155)))</f>
        <v/>
      </c>
      <c r="ED161" s="367" t="str">
        <f ca="1">+IF(OFFSET('Hygiene Data'!$I$11,0,10*ROW('Hygiene Data'!I155))="","",OFFSET('Hygiene Data'!$I$11,0,10*ROW('Hygiene Data'!I155)))</f>
        <v/>
      </c>
      <c r="EE161" s="367" t="str">
        <f ca="1">+IF(OFFSET('Hygiene Data'!$I$12,0,10*ROW('Hygiene Data'!I155))="","",OFFSET('Hygiene Data'!$I$12,0,10*ROW('Hygiene Data'!I155)))</f>
        <v/>
      </c>
      <c r="EF161" s="367" t="str">
        <f ca="1">+IF(OFFSET('Hygiene Data'!$I$13,0,10*ROW('Hygiene Data'!I155))="","",OFFSET('Hygiene Data'!$I$13,0,10*ROW('Hygiene Data'!I155)))</f>
        <v/>
      </c>
    </row>
    <row r="162" spans="1:136" x14ac:dyDescent="0.25">
      <c r="A162" s="476" t="str">
        <f ca="1">+IF(OFFSET('Water Data'!$B$2,0,10*ROW('Water Data'!E156))="","",OFFSET('Water Data'!$B$2,0,10*ROW('Water Data'!E156)))</f>
        <v/>
      </c>
      <c r="B162" s="476"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3" t="str">
        <f t="shared" ca="1" si="2"/>
        <v/>
      </c>
      <c r="D162" s="504"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4"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4"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4"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4"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4"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4"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4"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4"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4"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4"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4"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4"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4"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4"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4"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4"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4"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5"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5"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5"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5"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5"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5"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5"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5"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5"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5"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5"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5"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5"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5"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5"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5"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5"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5"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5"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5"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5"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5"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5"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5"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5"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5"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5"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5"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5"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5"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6"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2"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6"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6"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6"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6"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6"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6"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6"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6"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6"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6"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6"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6"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6"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6"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6"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6"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7" t="str">
        <f ca="1">+IF(OFFSET('Water Data'!$D$27,0,10*ROW('Water Data'!D156))="","",OFFSET('Water Data'!$D$27,0,10*ROW('Water Data'!D156)))</f>
        <v/>
      </c>
      <c r="BT162" s="367" t="str">
        <f ca="1">+IF(OFFSET('Water Data'!$D$28,0,10*ROW('Water Data'!D156))="","",OFFSET('Water Data'!$D$28,0,10*ROW('Water Data'!D156)))</f>
        <v/>
      </c>
      <c r="BU162" s="367" t="str">
        <f ca="1">+IF(OFFSET('Water Data'!$D$29,0,10*ROW('Water Data'!D156))="","",OFFSET('Water Data'!$D$29,0,10*ROW('Water Data'!D156)))</f>
        <v/>
      </c>
      <c r="BV162" s="367" t="str">
        <f ca="1">+IF(OFFSET('Water Data'!$E$27,0,10*ROW('Water Data'!E156))="","",OFFSET('Water Data'!$E$27,0,10*ROW('Water Data'!E156)))</f>
        <v/>
      </c>
      <c r="BW162" s="367" t="str">
        <f ca="1">+IF(OFFSET('Water Data'!$E$28,0,10*ROW('Water Data'!E156))="","",OFFSET('Water Data'!$E$28,0,10*ROW('Water Data'!E156)))</f>
        <v/>
      </c>
      <c r="BX162" s="367" t="str">
        <f ca="1">+IF(OFFSET('Water Data'!$E$29,0,10*ROW('Water Data'!E156))="","",OFFSET('Water Data'!$E$29,0,10*ROW('Water Data'!E156)))</f>
        <v/>
      </c>
      <c r="BY162" s="367" t="str">
        <f ca="1">+IF(OFFSET('Water Data'!$F$27,0,10*ROW('Water Data'!F156))="","",OFFSET('Water Data'!$F$27,0,10*ROW('Water Data'!F156)))</f>
        <v/>
      </c>
      <c r="BZ162" s="367" t="str">
        <f ca="1">+IF(OFFSET('Water Data'!$F$28,0,10*ROW('Water Data'!F156))="","",OFFSET('Water Data'!$F$28,0,10*ROW('Water Data'!F156)))</f>
        <v/>
      </c>
      <c r="CA162" s="367" t="str">
        <f ca="1">+IF(OFFSET('Water Data'!$F$29,0,10*ROW('Water Data'!F156))="","",OFFSET('Water Data'!$F$29,0,10*ROW('Water Data'!F156)))</f>
        <v/>
      </c>
      <c r="CB162" s="367" t="str">
        <f ca="1">+IF(OFFSET('Water Data'!$G$27,0,10*ROW('Water Data'!G156))="","",OFFSET('Water Data'!$G$27,0,10*ROW('Water Data'!G156)))</f>
        <v/>
      </c>
      <c r="CC162" s="367" t="str">
        <f ca="1">+IF(OFFSET('Water Data'!$G$28,0,10*ROW('Water Data'!G156))="","",OFFSET('Water Data'!$G$28,0,10*ROW('Water Data'!G156)))</f>
        <v/>
      </c>
      <c r="CD162" s="367" t="str">
        <f ca="1">+IF(OFFSET('Water Data'!$G$29,0,10*ROW('Water Data'!G156))="","",OFFSET('Water Data'!$G$29,0,10*ROW('Water Data'!G156)))</f>
        <v/>
      </c>
      <c r="CE162" s="367" t="str">
        <f ca="1">+IF(OFFSET('Water Data'!$H$27,0,10*ROW('Water Data'!H156))="","",OFFSET('Water Data'!$H$27,0,10*ROW('Water Data'!H156)))</f>
        <v/>
      </c>
      <c r="CF162" s="367" t="str">
        <f ca="1">+IF(OFFSET('Water Data'!$H$28,0,10*ROW('Water Data'!H156))="","",OFFSET('Water Data'!$H$28,0,10*ROW('Water Data'!H156)))</f>
        <v/>
      </c>
      <c r="CG162" s="367" t="str">
        <f ca="1">+IF(OFFSET('Water Data'!$H$29,0,10*ROW('Water Data'!H156))="","",OFFSET('Water Data'!$H$29,0,10*ROW('Water Data'!H156)))</f>
        <v/>
      </c>
      <c r="CH162" s="367" t="str">
        <f ca="1">+IF(OFFSET('Water Data'!$I$27,0,10*ROW('Water Data'!I156))="","",OFFSET('Water Data'!$I$27,0,10*ROW('Water Data'!I156)))</f>
        <v/>
      </c>
      <c r="CI162" s="367" t="str">
        <f ca="1">+IF(OFFSET('Water Data'!$I$28,0,10*ROW('Water Data'!I156))="","",OFFSET('Water Data'!$I$28,0,10*ROW('Water Data'!I156)))</f>
        <v/>
      </c>
      <c r="CJ162" s="367" t="str">
        <f ca="1">+IF(OFFSET('Water Data'!$I$29,0,10*ROW('Water Data'!I156))="","",OFFSET('Water Data'!$I$29,0,10*ROW('Water Data'!I156)))</f>
        <v/>
      </c>
      <c r="CK162" s="367" t="str">
        <f ca="1">+IF(OFFSET('Sanitation Data'!$D$28,0,10*ROW('Sanitation Data'!D156))="","",OFFSET('Sanitation Data'!$D$28,0,10*ROW('Sanitation Data'!D156)))</f>
        <v/>
      </c>
      <c r="CL162" s="367" t="str">
        <f ca="1">+IF(OFFSET('Sanitation Data'!$D$29,0,10*ROW('Sanitation Data'!D156))="","",OFFSET('Sanitation Data'!$D$29,0,10*ROW('Sanitation Data'!D156)))</f>
        <v/>
      </c>
      <c r="CM162" s="367" t="str">
        <f ca="1">+IF(OFFSET('Sanitation Data'!$D$30,0,10*ROW('Sanitation Data'!D156))="","",OFFSET('Sanitation Data'!$D$30,0,10*ROW('Sanitation Data'!D156)))</f>
        <v/>
      </c>
      <c r="CN162" s="367" t="str">
        <f ca="1">+IF(OFFSET('Sanitation Data'!$D$31,0,10*ROW('Sanitation Data'!D156))="","",OFFSET('Sanitation Data'!$D$31,0,10*ROW('Sanitation Data'!D156)))</f>
        <v/>
      </c>
      <c r="CO162" s="367" t="str">
        <f ca="1">+IF(OFFSET('Sanitation Data'!$D$32,0,10*ROW('Sanitation Data'!D156))="","",OFFSET('Sanitation Data'!$D$32,0,10*ROW('Sanitation Data'!D156)))</f>
        <v/>
      </c>
      <c r="CP162" s="367" t="str">
        <f ca="1">+IF(OFFSET('Sanitation Data'!$E$28,0,10*ROW('Sanitation Data'!E156))="","",OFFSET('Sanitation Data'!$E$28,0,10*ROW('Sanitation Data'!E156)))</f>
        <v/>
      </c>
      <c r="CQ162" s="367" t="str">
        <f ca="1">+IF(OFFSET('Sanitation Data'!$E$29,0,10*ROW('Sanitation Data'!E156))="","",OFFSET('Sanitation Data'!$E$29,0,10*ROW('Sanitation Data'!E156)))</f>
        <v/>
      </c>
      <c r="CR162" s="367" t="str">
        <f ca="1">+IF(OFFSET('Sanitation Data'!$E$30,0,10*ROW('Sanitation Data'!E156))="","",OFFSET('Sanitation Data'!$E$30,0,10*ROW('Sanitation Data'!E156)))</f>
        <v/>
      </c>
      <c r="CS162" s="367" t="str">
        <f ca="1">+IF(OFFSET('Sanitation Data'!$E$31,0,10*ROW('Sanitation Data'!E156))="","",OFFSET('Sanitation Data'!$E$31,0,10*ROW('Sanitation Data'!E156)))</f>
        <v/>
      </c>
      <c r="CT162" s="367" t="str">
        <f ca="1">+IF(OFFSET('Sanitation Data'!$E$32,0,10*ROW('Sanitation Data'!E156))="","",OFFSET('Sanitation Data'!$E$32,0,10*ROW('Sanitation Data'!E156)))</f>
        <v/>
      </c>
      <c r="CU162" s="367" t="str">
        <f ca="1">+IF(OFFSET('Sanitation Data'!$F$28,0,10*ROW('Sanitation Data'!F156))="","",OFFSET('Sanitation Data'!$F$28,0,10*ROW('Sanitation Data'!F156)))</f>
        <v/>
      </c>
      <c r="CV162" s="367" t="str">
        <f ca="1">+IF(OFFSET('Sanitation Data'!$F$29,0,10*ROW('Sanitation Data'!F156))="","",OFFSET('Sanitation Data'!$F$29,0,10*ROW('Sanitation Data'!F156)))</f>
        <v/>
      </c>
      <c r="CW162" s="367" t="str">
        <f ca="1">+IF(OFFSET('Sanitation Data'!$F$30,0,10*ROW('Sanitation Data'!F156))="","",OFFSET('Sanitation Data'!$F$30,0,10*ROW('Sanitation Data'!F156)))</f>
        <v/>
      </c>
      <c r="CX162" s="367" t="str">
        <f ca="1">+IF(OFFSET('Sanitation Data'!$F$31,0,10*ROW('Sanitation Data'!F156))="","",OFFSET('Sanitation Data'!$F$31,0,10*ROW('Sanitation Data'!F156)))</f>
        <v/>
      </c>
      <c r="CY162" s="367" t="str">
        <f ca="1">+IF(OFFSET('Sanitation Data'!$F$32,0,10*ROW('Sanitation Data'!F156))="","",OFFSET('Sanitation Data'!$F$32,0,10*ROW('Sanitation Data'!F156)))</f>
        <v/>
      </c>
      <c r="CZ162" s="367" t="str">
        <f ca="1">+IF(OFFSET('Sanitation Data'!$G$28,0,10*ROW('Sanitation Data'!G156))="","",OFFSET('Sanitation Data'!$G$28,0,10*ROW('Sanitation Data'!G156)))</f>
        <v/>
      </c>
      <c r="DA162" s="367" t="str">
        <f ca="1">+IF(OFFSET('Sanitation Data'!$G$29,0,10*ROW('Sanitation Data'!G156))="","",OFFSET('Sanitation Data'!$G$29,0,10*ROW('Sanitation Data'!G156)))</f>
        <v/>
      </c>
      <c r="DB162" s="367" t="str">
        <f ca="1">+IF(OFFSET('Sanitation Data'!$G$30,0,10*ROW('Sanitation Data'!G156))="","",OFFSET('Sanitation Data'!$G$30,0,10*ROW('Sanitation Data'!G156)))</f>
        <v/>
      </c>
      <c r="DC162" s="367" t="str">
        <f ca="1">+IF(OFFSET('Sanitation Data'!$G$31,0,10*ROW('Sanitation Data'!G156))="","",OFFSET('Sanitation Data'!$G$31,0,10*ROW('Sanitation Data'!G156)))</f>
        <v/>
      </c>
      <c r="DD162" s="367" t="str">
        <f ca="1">+IF(OFFSET('Sanitation Data'!$G$32,0,10*ROW('Sanitation Data'!G156))="","",OFFSET('Sanitation Data'!$G$32,0,10*ROW('Sanitation Data'!G156)))</f>
        <v/>
      </c>
      <c r="DE162" s="367" t="str">
        <f ca="1">+IF(OFFSET('Sanitation Data'!$H$28,0,10*ROW('Sanitation Data'!H156))="","",OFFSET('Sanitation Data'!$H$28,0,10*ROW('Sanitation Data'!H156)))</f>
        <v/>
      </c>
      <c r="DF162" s="367" t="str">
        <f ca="1">+IF(OFFSET('Sanitation Data'!$H$29,0,10*ROW('Sanitation Data'!H156))="","",OFFSET('Sanitation Data'!$H$29,0,10*ROW('Sanitation Data'!H156)))</f>
        <v/>
      </c>
      <c r="DG162" s="367" t="str">
        <f ca="1">+IF(OFFSET('Sanitation Data'!$H$30,0,10*ROW('Sanitation Data'!H156))="","",OFFSET('Sanitation Data'!$H$30,0,10*ROW('Sanitation Data'!H156)))</f>
        <v/>
      </c>
      <c r="DH162" s="367" t="str">
        <f ca="1">+IF(OFFSET('Sanitation Data'!$H$31,0,10*ROW('Sanitation Data'!H156))="","",OFFSET('Sanitation Data'!$H$31,0,10*ROW('Sanitation Data'!H156)))</f>
        <v/>
      </c>
      <c r="DI162" s="367" t="str">
        <f ca="1">+IF(OFFSET('Sanitation Data'!$H$32,0,10*ROW('Sanitation Data'!H156))="","",OFFSET('Sanitation Data'!$H$32,0,10*ROW('Sanitation Data'!H156)))</f>
        <v/>
      </c>
      <c r="DJ162" s="367" t="str">
        <f ca="1">+IF(OFFSET('Sanitation Data'!$I$28,0,10*ROW('Sanitation Data'!I156))="","",OFFSET('Sanitation Data'!$I$28,0,10*ROW('Sanitation Data'!I156)))</f>
        <v/>
      </c>
      <c r="DK162" s="367" t="str">
        <f ca="1">+IF(OFFSET('Sanitation Data'!$I$29,0,10*ROW('Sanitation Data'!I156))="","",OFFSET('Sanitation Data'!$I$29,0,10*ROW('Sanitation Data'!I156)))</f>
        <v/>
      </c>
      <c r="DL162" s="367" t="str">
        <f ca="1">+IF(OFFSET('Sanitation Data'!$I$30,0,10*ROW('Sanitation Data'!I156))="","",OFFSET('Sanitation Data'!$I$30,0,10*ROW('Sanitation Data'!I156)))</f>
        <v/>
      </c>
      <c r="DM162" s="367" t="str">
        <f ca="1">+IF(OFFSET('Sanitation Data'!$I$31,0,10*ROW('Sanitation Data'!I156))="","",OFFSET('Sanitation Data'!$I$31,0,10*ROW('Sanitation Data'!I156)))</f>
        <v/>
      </c>
      <c r="DN162" s="367" t="str">
        <f ca="1">+IF(OFFSET('Sanitation Data'!$I$32,0,10*ROW('Sanitation Data'!I156))="","",OFFSET('Sanitation Data'!$I$32,0,10*ROW('Sanitation Data'!I156)))</f>
        <v/>
      </c>
      <c r="DO162" s="367" t="str">
        <f ca="1">+IF(OFFSET('Hygiene Data'!$D$11,0,10*ROW('Hygiene Data'!D156))="","",OFFSET('Hygiene Data'!$D$11,0,10*ROW('Hygiene Data'!D156)))</f>
        <v/>
      </c>
      <c r="DP162" s="367" t="str">
        <f ca="1">+IF(OFFSET('Hygiene Data'!$D$12,0,10*ROW('Hygiene Data'!D156))="","",OFFSET('Hygiene Data'!$D$12,0,10*ROW('Hygiene Data'!D156)))</f>
        <v/>
      </c>
      <c r="DQ162" s="367" t="str">
        <f ca="1">+IF(OFFSET('Hygiene Data'!$D$13,0,10*ROW('Hygiene Data'!D156))="","",OFFSET('Hygiene Data'!$D$13,0,10*ROW('Hygiene Data'!D156)))</f>
        <v/>
      </c>
      <c r="DR162" s="367" t="str">
        <f ca="1">+IF(OFFSET('Hygiene Data'!$E$11,0,10*ROW('Hygiene Data'!E156))="","",OFFSET('Hygiene Data'!$E$11,0,10*ROW('Hygiene Data'!E156)))</f>
        <v/>
      </c>
      <c r="DS162" s="367" t="str">
        <f ca="1">+IF(OFFSET('Hygiene Data'!$E$12,0,10*ROW('Hygiene Data'!E156))="","",OFFSET('Hygiene Data'!$E$12,0,10*ROW('Hygiene Data'!E156)))</f>
        <v/>
      </c>
      <c r="DT162" s="367" t="str">
        <f ca="1">+IF(OFFSET('Hygiene Data'!$E$13,0,10*ROW('Hygiene Data'!E156))="","",OFFSET('Hygiene Data'!$E$13,0,10*ROW('Hygiene Data'!E156)))</f>
        <v/>
      </c>
      <c r="DU162" s="367" t="str">
        <f ca="1">+IF(OFFSET('Hygiene Data'!$F$11,0,10*ROW('Hygiene Data'!F156))="","",OFFSET('Hygiene Data'!$F$11,0,10*ROW('Hygiene Data'!F156)))</f>
        <v/>
      </c>
      <c r="DV162" s="367" t="str">
        <f ca="1">+IF(OFFSET('Hygiene Data'!$F$12,0,10*ROW('Hygiene Data'!F156))="","",OFFSET('Hygiene Data'!$F$12,0,10*ROW('Hygiene Data'!F156)))</f>
        <v/>
      </c>
      <c r="DW162" s="367" t="str">
        <f ca="1">+IF(OFFSET('Hygiene Data'!$F$13,0,10*ROW('Hygiene Data'!F156))="","",OFFSET('Hygiene Data'!$F$13,0,10*ROW('Hygiene Data'!F156)))</f>
        <v/>
      </c>
      <c r="DX162" s="367" t="str">
        <f ca="1">+IF(OFFSET('Hygiene Data'!$G$11,0,10*ROW('Hygiene Data'!G156))="","",OFFSET('Hygiene Data'!$G$11,0,10*ROW('Hygiene Data'!G156)))</f>
        <v/>
      </c>
      <c r="DY162" s="367" t="str">
        <f ca="1">+IF(OFFSET('Hygiene Data'!$G$12,0,10*ROW('Hygiene Data'!G156))="","",OFFSET('Hygiene Data'!$G$12,0,10*ROW('Hygiene Data'!G156)))</f>
        <v/>
      </c>
      <c r="DZ162" s="367" t="str">
        <f ca="1">+IF(OFFSET('Hygiene Data'!$G$13,0,10*ROW('Hygiene Data'!G156))="","",OFFSET('Hygiene Data'!$G$13,0,10*ROW('Hygiene Data'!G156)))</f>
        <v/>
      </c>
      <c r="EA162" s="367" t="str">
        <f ca="1">+IF(OFFSET('Hygiene Data'!$H$11,0,10*ROW('Hygiene Data'!H156))="","",OFFSET('Hygiene Data'!$H$11,0,10*ROW('Hygiene Data'!H156)))</f>
        <v/>
      </c>
      <c r="EB162" s="367" t="str">
        <f ca="1">+IF(OFFSET('Hygiene Data'!$H$12,0,10*ROW('Hygiene Data'!H156))="","",OFFSET('Hygiene Data'!$H$12,0,10*ROW('Hygiene Data'!H156)))</f>
        <v/>
      </c>
      <c r="EC162" s="367" t="str">
        <f ca="1">+IF(OFFSET('Hygiene Data'!$H$13,0,10*ROW('Hygiene Data'!H156))="","",OFFSET('Hygiene Data'!$H$13,0,10*ROW('Hygiene Data'!H156)))</f>
        <v/>
      </c>
      <c r="ED162" s="367" t="str">
        <f ca="1">+IF(OFFSET('Hygiene Data'!$I$11,0,10*ROW('Hygiene Data'!I156))="","",OFFSET('Hygiene Data'!$I$11,0,10*ROW('Hygiene Data'!I156)))</f>
        <v/>
      </c>
      <c r="EE162" s="367" t="str">
        <f ca="1">+IF(OFFSET('Hygiene Data'!$I$12,0,10*ROW('Hygiene Data'!I156))="","",OFFSET('Hygiene Data'!$I$12,0,10*ROW('Hygiene Data'!I156)))</f>
        <v/>
      </c>
      <c r="EF162" s="367" t="str">
        <f ca="1">+IF(OFFSET('Hygiene Data'!$I$13,0,10*ROW('Hygiene Data'!I156))="","",OFFSET('Hygiene Data'!$I$13,0,10*ROW('Hygiene Data'!I156)))</f>
        <v/>
      </c>
    </row>
    <row r="163" spans="1:136" x14ac:dyDescent="0.25">
      <c r="A163" s="476" t="str">
        <f ca="1">+IF(OFFSET('Water Data'!$B$2,0,10*ROW('Water Data'!E157))="","",OFFSET('Water Data'!$B$2,0,10*ROW('Water Data'!E157)))</f>
        <v/>
      </c>
      <c r="B163" s="476"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3" t="str">
        <f t="shared" ca="1" si="2"/>
        <v/>
      </c>
      <c r="D163" s="504"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4"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4"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4"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4"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4"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4"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4"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4"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4"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4"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4"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4"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4"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4"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4"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4"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4"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5"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5"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5"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5"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5"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5"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5"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5"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5"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5"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5"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5"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5"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5"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5"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5"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5"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5"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5"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5"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5"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5"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5"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5"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5"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5"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5"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5"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5"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5"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6"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2"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6"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6"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6"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6"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6"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6"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6"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6"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6"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6"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6"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6"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6"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6"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6"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6"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7" t="str">
        <f ca="1">+IF(OFFSET('Water Data'!$D$27,0,10*ROW('Water Data'!D157))="","",OFFSET('Water Data'!$D$27,0,10*ROW('Water Data'!D157)))</f>
        <v/>
      </c>
      <c r="BT163" s="367" t="str">
        <f ca="1">+IF(OFFSET('Water Data'!$D$28,0,10*ROW('Water Data'!D157))="","",OFFSET('Water Data'!$D$28,0,10*ROW('Water Data'!D157)))</f>
        <v/>
      </c>
      <c r="BU163" s="367" t="str">
        <f ca="1">+IF(OFFSET('Water Data'!$D$29,0,10*ROW('Water Data'!D157))="","",OFFSET('Water Data'!$D$29,0,10*ROW('Water Data'!D157)))</f>
        <v/>
      </c>
      <c r="BV163" s="367" t="str">
        <f ca="1">+IF(OFFSET('Water Data'!$E$27,0,10*ROW('Water Data'!E157))="","",OFFSET('Water Data'!$E$27,0,10*ROW('Water Data'!E157)))</f>
        <v/>
      </c>
      <c r="BW163" s="367" t="str">
        <f ca="1">+IF(OFFSET('Water Data'!$E$28,0,10*ROW('Water Data'!E157))="","",OFFSET('Water Data'!$E$28,0,10*ROW('Water Data'!E157)))</f>
        <v/>
      </c>
      <c r="BX163" s="367" t="str">
        <f ca="1">+IF(OFFSET('Water Data'!$E$29,0,10*ROW('Water Data'!E157))="","",OFFSET('Water Data'!$E$29,0,10*ROW('Water Data'!E157)))</f>
        <v/>
      </c>
      <c r="BY163" s="367" t="str">
        <f ca="1">+IF(OFFSET('Water Data'!$F$27,0,10*ROW('Water Data'!F157))="","",OFFSET('Water Data'!$F$27,0,10*ROW('Water Data'!F157)))</f>
        <v/>
      </c>
      <c r="BZ163" s="367" t="str">
        <f ca="1">+IF(OFFSET('Water Data'!$F$28,0,10*ROW('Water Data'!F157))="","",OFFSET('Water Data'!$F$28,0,10*ROW('Water Data'!F157)))</f>
        <v/>
      </c>
      <c r="CA163" s="367" t="str">
        <f ca="1">+IF(OFFSET('Water Data'!$F$29,0,10*ROW('Water Data'!F157))="","",OFFSET('Water Data'!$F$29,0,10*ROW('Water Data'!F157)))</f>
        <v/>
      </c>
      <c r="CB163" s="367" t="str">
        <f ca="1">+IF(OFFSET('Water Data'!$G$27,0,10*ROW('Water Data'!G157))="","",OFFSET('Water Data'!$G$27,0,10*ROW('Water Data'!G157)))</f>
        <v/>
      </c>
      <c r="CC163" s="367" t="str">
        <f ca="1">+IF(OFFSET('Water Data'!$G$28,0,10*ROW('Water Data'!G157))="","",OFFSET('Water Data'!$G$28,0,10*ROW('Water Data'!G157)))</f>
        <v/>
      </c>
      <c r="CD163" s="367" t="str">
        <f ca="1">+IF(OFFSET('Water Data'!$G$29,0,10*ROW('Water Data'!G157))="","",OFFSET('Water Data'!$G$29,0,10*ROW('Water Data'!G157)))</f>
        <v/>
      </c>
      <c r="CE163" s="367" t="str">
        <f ca="1">+IF(OFFSET('Water Data'!$H$27,0,10*ROW('Water Data'!H157))="","",OFFSET('Water Data'!$H$27,0,10*ROW('Water Data'!H157)))</f>
        <v/>
      </c>
      <c r="CF163" s="367" t="str">
        <f ca="1">+IF(OFFSET('Water Data'!$H$28,0,10*ROW('Water Data'!H157))="","",OFFSET('Water Data'!$H$28,0,10*ROW('Water Data'!H157)))</f>
        <v/>
      </c>
      <c r="CG163" s="367" t="str">
        <f ca="1">+IF(OFFSET('Water Data'!$H$29,0,10*ROW('Water Data'!H157))="","",OFFSET('Water Data'!$H$29,0,10*ROW('Water Data'!H157)))</f>
        <v/>
      </c>
      <c r="CH163" s="367" t="str">
        <f ca="1">+IF(OFFSET('Water Data'!$I$27,0,10*ROW('Water Data'!I157))="","",OFFSET('Water Data'!$I$27,0,10*ROW('Water Data'!I157)))</f>
        <v/>
      </c>
      <c r="CI163" s="367" t="str">
        <f ca="1">+IF(OFFSET('Water Data'!$I$28,0,10*ROW('Water Data'!I157))="","",OFFSET('Water Data'!$I$28,0,10*ROW('Water Data'!I157)))</f>
        <v/>
      </c>
      <c r="CJ163" s="367" t="str">
        <f ca="1">+IF(OFFSET('Water Data'!$I$29,0,10*ROW('Water Data'!I157))="","",OFFSET('Water Data'!$I$29,0,10*ROW('Water Data'!I157)))</f>
        <v/>
      </c>
      <c r="CK163" s="367" t="str">
        <f ca="1">+IF(OFFSET('Sanitation Data'!$D$28,0,10*ROW('Sanitation Data'!D157))="","",OFFSET('Sanitation Data'!$D$28,0,10*ROW('Sanitation Data'!D157)))</f>
        <v/>
      </c>
      <c r="CL163" s="367" t="str">
        <f ca="1">+IF(OFFSET('Sanitation Data'!$D$29,0,10*ROW('Sanitation Data'!D157))="","",OFFSET('Sanitation Data'!$D$29,0,10*ROW('Sanitation Data'!D157)))</f>
        <v/>
      </c>
      <c r="CM163" s="367" t="str">
        <f ca="1">+IF(OFFSET('Sanitation Data'!$D$30,0,10*ROW('Sanitation Data'!D157))="","",OFFSET('Sanitation Data'!$D$30,0,10*ROW('Sanitation Data'!D157)))</f>
        <v/>
      </c>
      <c r="CN163" s="367" t="str">
        <f ca="1">+IF(OFFSET('Sanitation Data'!$D$31,0,10*ROW('Sanitation Data'!D157))="","",OFFSET('Sanitation Data'!$D$31,0,10*ROW('Sanitation Data'!D157)))</f>
        <v/>
      </c>
      <c r="CO163" s="367" t="str">
        <f ca="1">+IF(OFFSET('Sanitation Data'!$D$32,0,10*ROW('Sanitation Data'!D157))="","",OFFSET('Sanitation Data'!$D$32,0,10*ROW('Sanitation Data'!D157)))</f>
        <v/>
      </c>
      <c r="CP163" s="367" t="str">
        <f ca="1">+IF(OFFSET('Sanitation Data'!$E$28,0,10*ROW('Sanitation Data'!E157))="","",OFFSET('Sanitation Data'!$E$28,0,10*ROW('Sanitation Data'!E157)))</f>
        <v/>
      </c>
      <c r="CQ163" s="367" t="str">
        <f ca="1">+IF(OFFSET('Sanitation Data'!$E$29,0,10*ROW('Sanitation Data'!E157))="","",OFFSET('Sanitation Data'!$E$29,0,10*ROW('Sanitation Data'!E157)))</f>
        <v/>
      </c>
      <c r="CR163" s="367" t="str">
        <f ca="1">+IF(OFFSET('Sanitation Data'!$E$30,0,10*ROW('Sanitation Data'!E157))="","",OFFSET('Sanitation Data'!$E$30,0,10*ROW('Sanitation Data'!E157)))</f>
        <v/>
      </c>
      <c r="CS163" s="367" t="str">
        <f ca="1">+IF(OFFSET('Sanitation Data'!$E$31,0,10*ROW('Sanitation Data'!E157))="","",OFFSET('Sanitation Data'!$E$31,0,10*ROW('Sanitation Data'!E157)))</f>
        <v/>
      </c>
      <c r="CT163" s="367" t="str">
        <f ca="1">+IF(OFFSET('Sanitation Data'!$E$32,0,10*ROW('Sanitation Data'!E157))="","",OFFSET('Sanitation Data'!$E$32,0,10*ROW('Sanitation Data'!E157)))</f>
        <v/>
      </c>
      <c r="CU163" s="367" t="str">
        <f ca="1">+IF(OFFSET('Sanitation Data'!$F$28,0,10*ROW('Sanitation Data'!F157))="","",OFFSET('Sanitation Data'!$F$28,0,10*ROW('Sanitation Data'!F157)))</f>
        <v/>
      </c>
      <c r="CV163" s="367" t="str">
        <f ca="1">+IF(OFFSET('Sanitation Data'!$F$29,0,10*ROW('Sanitation Data'!F157))="","",OFFSET('Sanitation Data'!$F$29,0,10*ROW('Sanitation Data'!F157)))</f>
        <v/>
      </c>
      <c r="CW163" s="367" t="str">
        <f ca="1">+IF(OFFSET('Sanitation Data'!$F$30,0,10*ROW('Sanitation Data'!F157))="","",OFFSET('Sanitation Data'!$F$30,0,10*ROW('Sanitation Data'!F157)))</f>
        <v/>
      </c>
      <c r="CX163" s="367" t="str">
        <f ca="1">+IF(OFFSET('Sanitation Data'!$F$31,0,10*ROW('Sanitation Data'!F157))="","",OFFSET('Sanitation Data'!$F$31,0,10*ROW('Sanitation Data'!F157)))</f>
        <v/>
      </c>
      <c r="CY163" s="367" t="str">
        <f ca="1">+IF(OFFSET('Sanitation Data'!$F$32,0,10*ROW('Sanitation Data'!F157))="","",OFFSET('Sanitation Data'!$F$32,0,10*ROW('Sanitation Data'!F157)))</f>
        <v/>
      </c>
      <c r="CZ163" s="367" t="str">
        <f ca="1">+IF(OFFSET('Sanitation Data'!$G$28,0,10*ROW('Sanitation Data'!G157))="","",OFFSET('Sanitation Data'!$G$28,0,10*ROW('Sanitation Data'!G157)))</f>
        <v/>
      </c>
      <c r="DA163" s="367" t="str">
        <f ca="1">+IF(OFFSET('Sanitation Data'!$G$29,0,10*ROW('Sanitation Data'!G157))="","",OFFSET('Sanitation Data'!$G$29,0,10*ROW('Sanitation Data'!G157)))</f>
        <v/>
      </c>
      <c r="DB163" s="367" t="str">
        <f ca="1">+IF(OFFSET('Sanitation Data'!$G$30,0,10*ROW('Sanitation Data'!G157))="","",OFFSET('Sanitation Data'!$G$30,0,10*ROW('Sanitation Data'!G157)))</f>
        <v/>
      </c>
      <c r="DC163" s="367" t="str">
        <f ca="1">+IF(OFFSET('Sanitation Data'!$G$31,0,10*ROW('Sanitation Data'!G157))="","",OFFSET('Sanitation Data'!$G$31,0,10*ROW('Sanitation Data'!G157)))</f>
        <v/>
      </c>
      <c r="DD163" s="367" t="str">
        <f ca="1">+IF(OFFSET('Sanitation Data'!$G$32,0,10*ROW('Sanitation Data'!G157))="","",OFFSET('Sanitation Data'!$G$32,0,10*ROW('Sanitation Data'!G157)))</f>
        <v/>
      </c>
      <c r="DE163" s="367" t="str">
        <f ca="1">+IF(OFFSET('Sanitation Data'!$H$28,0,10*ROW('Sanitation Data'!H157))="","",OFFSET('Sanitation Data'!$H$28,0,10*ROW('Sanitation Data'!H157)))</f>
        <v/>
      </c>
      <c r="DF163" s="367" t="str">
        <f ca="1">+IF(OFFSET('Sanitation Data'!$H$29,0,10*ROW('Sanitation Data'!H157))="","",OFFSET('Sanitation Data'!$H$29,0,10*ROW('Sanitation Data'!H157)))</f>
        <v/>
      </c>
      <c r="DG163" s="367" t="str">
        <f ca="1">+IF(OFFSET('Sanitation Data'!$H$30,0,10*ROW('Sanitation Data'!H157))="","",OFFSET('Sanitation Data'!$H$30,0,10*ROW('Sanitation Data'!H157)))</f>
        <v/>
      </c>
      <c r="DH163" s="367" t="str">
        <f ca="1">+IF(OFFSET('Sanitation Data'!$H$31,0,10*ROW('Sanitation Data'!H157))="","",OFFSET('Sanitation Data'!$H$31,0,10*ROW('Sanitation Data'!H157)))</f>
        <v/>
      </c>
      <c r="DI163" s="367" t="str">
        <f ca="1">+IF(OFFSET('Sanitation Data'!$H$32,0,10*ROW('Sanitation Data'!H157))="","",OFFSET('Sanitation Data'!$H$32,0,10*ROW('Sanitation Data'!H157)))</f>
        <v/>
      </c>
      <c r="DJ163" s="367" t="str">
        <f ca="1">+IF(OFFSET('Sanitation Data'!$I$28,0,10*ROW('Sanitation Data'!I157))="","",OFFSET('Sanitation Data'!$I$28,0,10*ROW('Sanitation Data'!I157)))</f>
        <v/>
      </c>
      <c r="DK163" s="367" t="str">
        <f ca="1">+IF(OFFSET('Sanitation Data'!$I$29,0,10*ROW('Sanitation Data'!I157))="","",OFFSET('Sanitation Data'!$I$29,0,10*ROW('Sanitation Data'!I157)))</f>
        <v/>
      </c>
      <c r="DL163" s="367" t="str">
        <f ca="1">+IF(OFFSET('Sanitation Data'!$I$30,0,10*ROW('Sanitation Data'!I157))="","",OFFSET('Sanitation Data'!$I$30,0,10*ROW('Sanitation Data'!I157)))</f>
        <v/>
      </c>
      <c r="DM163" s="367" t="str">
        <f ca="1">+IF(OFFSET('Sanitation Data'!$I$31,0,10*ROW('Sanitation Data'!I157))="","",OFFSET('Sanitation Data'!$I$31,0,10*ROW('Sanitation Data'!I157)))</f>
        <v/>
      </c>
      <c r="DN163" s="367" t="str">
        <f ca="1">+IF(OFFSET('Sanitation Data'!$I$32,0,10*ROW('Sanitation Data'!I157))="","",OFFSET('Sanitation Data'!$I$32,0,10*ROW('Sanitation Data'!I157)))</f>
        <v/>
      </c>
      <c r="DO163" s="367" t="str">
        <f ca="1">+IF(OFFSET('Hygiene Data'!$D$11,0,10*ROW('Hygiene Data'!D157))="","",OFFSET('Hygiene Data'!$D$11,0,10*ROW('Hygiene Data'!D157)))</f>
        <v/>
      </c>
      <c r="DP163" s="367" t="str">
        <f ca="1">+IF(OFFSET('Hygiene Data'!$D$12,0,10*ROW('Hygiene Data'!D157))="","",OFFSET('Hygiene Data'!$D$12,0,10*ROW('Hygiene Data'!D157)))</f>
        <v/>
      </c>
      <c r="DQ163" s="367" t="str">
        <f ca="1">+IF(OFFSET('Hygiene Data'!$D$13,0,10*ROW('Hygiene Data'!D157))="","",OFFSET('Hygiene Data'!$D$13,0,10*ROW('Hygiene Data'!D157)))</f>
        <v/>
      </c>
      <c r="DR163" s="367" t="str">
        <f ca="1">+IF(OFFSET('Hygiene Data'!$E$11,0,10*ROW('Hygiene Data'!E157))="","",OFFSET('Hygiene Data'!$E$11,0,10*ROW('Hygiene Data'!E157)))</f>
        <v/>
      </c>
      <c r="DS163" s="367" t="str">
        <f ca="1">+IF(OFFSET('Hygiene Data'!$E$12,0,10*ROW('Hygiene Data'!E157))="","",OFFSET('Hygiene Data'!$E$12,0,10*ROW('Hygiene Data'!E157)))</f>
        <v/>
      </c>
      <c r="DT163" s="367" t="str">
        <f ca="1">+IF(OFFSET('Hygiene Data'!$E$13,0,10*ROW('Hygiene Data'!E157))="","",OFFSET('Hygiene Data'!$E$13,0,10*ROW('Hygiene Data'!E157)))</f>
        <v/>
      </c>
      <c r="DU163" s="367" t="str">
        <f ca="1">+IF(OFFSET('Hygiene Data'!$F$11,0,10*ROW('Hygiene Data'!F157))="","",OFFSET('Hygiene Data'!$F$11,0,10*ROW('Hygiene Data'!F157)))</f>
        <v/>
      </c>
      <c r="DV163" s="367" t="str">
        <f ca="1">+IF(OFFSET('Hygiene Data'!$F$12,0,10*ROW('Hygiene Data'!F157))="","",OFFSET('Hygiene Data'!$F$12,0,10*ROW('Hygiene Data'!F157)))</f>
        <v/>
      </c>
      <c r="DW163" s="367" t="str">
        <f ca="1">+IF(OFFSET('Hygiene Data'!$F$13,0,10*ROW('Hygiene Data'!F157))="","",OFFSET('Hygiene Data'!$F$13,0,10*ROW('Hygiene Data'!F157)))</f>
        <v/>
      </c>
      <c r="DX163" s="367" t="str">
        <f ca="1">+IF(OFFSET('Hygiene Data'!$G$11,0,10*ROW('Hygiene Data'!G157))="","",OFFSET('Hygiene Data'!$G$11,0,10*ROW('Hygiene Data'!G157)))</f>
        <v/>
      </c>
      <c r="DY163" s="367" t="str">
        <f ca="1">+IF(OFFSET('Hygiene Data'!$G$12,0,10*ROW('Hygiene Data'!G157))="","",OFFSET('Hygiene Data'!$G$12,0,10*ROW('Hygiene Data'!G157)))</f>
        <v/>
      </c>
      <c r="DZ163" s="367" t="str">
        <f ca="1">+IF(OFFSET('Hygiene Data'!$G$13,0,10*ROW('Hygiene Data'!G157))="","",OFFSET('Hygiene Data'!$G$13,0,10*ROW('Hygiene Data'!G157)))</f>
        <v/>
      </c>
      <c r="EA163" s="367" t="str">
        <f ca="1">+IF(OFFSET('Hygiene Data'!$H$11,0,10*ROW('Hygiene Data'!H157))="","",OFFSET('Hygiene Data'!$H$11,0,10*ROW('Hygiene Data'!H157)))</f>
        <v/>
      </c>
      <c r="EB163" s="367" t="str">
        <f ca="1">+IF(OFFSET('Hygiene Data'!$H$12,0,10*ROW('Hygiene Data'!H157))="","",OFFSET('Hygiene Data'!$H$12,0,10*ROW('Hygiene Data'!H157)))</f>
        <v/>
      </c>
      <c r="EC163" s="367" t="str">
        <f ca="1">+IF(OFFSET('Hygiene Data'!$H$13,0,10*ROW('Hygiene Data'!H157))="","",OFFSET('Hygiene Data'!$H$13,0,10*ROW('Hygiene Data'!H157)))</f>
        <v/>
      </c>
      <c r="ED163" s="367" t="str">
        <f ca="1">+IF(OFFSET('Hygiene Data'!$I$11,0,10*ROW('Hygiene Data'!I157))="","",OFFSET('Hygiene Data'!$I$11,0,10*ROW('Hygiene Data'!I157)))</f>
        <v/>
      </c>
      <c r="EE163" s="367" t="str">
        <f ca="1">+IF(OFFSET('Hygiene Data'!$I$12,0,10*ROW('Hygiene Data'!I157))="","",OFFSET('Hygiene Data'!$I$12,0,10*ROW('Hygiene Data'!I157)))</f>
        <v/>
      </c>
      <c r="EF163" s="367" t="str">
        <f ca="1">+IF(OFFSET('Hygiene Data'!$I$13,0,10*ROW('Hygiene Data'!I157))="","",OFFSET('Hygiene Data'!$I$13,0,10*ROW('Hygiene Data'!I157)))</f>
        <v/>
      </c>
    </row>
    <row r="164" spans="1:136" x14ac:dyDescent="0.25">
      <c r="A164" s="476" t="str">
        <f ca="1">+IF(OFFSET('Water Data'!$B$2,0,10*ROW('Water Data'!E158))="","",OFFSET('Water Data'!$B$2,0,10*ROW('Water Data'!E158)))</f>
        <v/>
      </c>
      <c r="B164" s="476"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3" t="str">
        <f t="shared" ca="1" si="2"/>
        <v/>
      </c>
      <c r="D164" s="504"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4"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4"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4"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4"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4"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4"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4"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4"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4"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4"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4"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4"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4"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4"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4"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4"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4"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5"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5"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5"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5"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5"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5"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5"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5"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5"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5"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5"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5"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5"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5"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5"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5"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5"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5"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5"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5"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5"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5"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5"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5"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5"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5"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5"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5"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5"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5"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6"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2"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6"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6"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6"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6"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6"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6"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6"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6"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6"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6"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6"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6"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6"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6"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6"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6"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7" t="str">
        <f ca="1">+IF(OFFSET('Water Data'!$D$27,0,10*ROW('Water Data'!D158))="","",OFFSET('Water Data'!$D$27,0,10*ROW('Water Data'!D158)))</f>
        <v/>
      </c>
      <c r="BT164" s="367" t="str">
        <f ca="1">+IF(OFFSET('Water Data'!$D$28,0,10*ROW('Water Data'!D158))="","",OFFSET('Water Data'!$D$28,0,10*ROW('Water Data'!D158)))</f>
        <v/>
      </c>
      <c r="BU164" s="367" t="str">
        <f ca="1">+IF(OFFSET('Water Data'!$D$29,0,10*ROW('Water Data'!D158))="","",OFFSET('Water Data'!$D$29,0,10*ROW('Water Data'!D158)))</f>
        <v/>
      </c>
      <c r="BV164" s="367" t="str">
        <f ca="1">+IF(OFFSET('Water Data'!$E$27,0,10*ROW('Water Data'!E158))="","",OFFSET('Water Data'!$E$27,0,10*ROW('Water Data'!E158)))</f>
        <v/>
      </c>
      <c r="BW164" s="367" t="str">
        <f ca="1">+IF(OFFSET('Water Data'!$E$28,0,10*ROW('Water Data'!E158))="","",OFFSET('Water Data'!$E$28,0,10*ROW('Water Data'!E158)))</f>
        <v/>
      </c>
      <c r="BX164" s="367" t="str">
        <f ca="1">+IF(OFFSET('Water Data'!$E$29,0,10*ROW('Water Data'!E158))="","",OFFSET('Water Data'!$E$29,0,10*ROW('Water Data'!E158)))</f>
        <v/>
      </c>
      <c r="BY164" s="367" t="str">
        <f ca="1">+IF(OFFSET('Water Data'!$F$27,0,10*ROW('Water Data'!F158))="","",OFFSET('Water Data'!$F$27,0,10*ROW('Water Data'!F158)))</f>
        <v/>
      </c>
      <c r="BZ164" s="367" t="str">
        <f ca="1">+IF(OFFSET('Water Data'!$F$28,0,10*ROW('Water Data'!F158))="","",OFFSET('Water Data'!$F$28,0,10*ROW('Water Data'!F158)))</f>
        <v/>
      </c>
      <c r="CA164" s="367" t="str">
        <f ca="1">+IF(OFFSET('Water Data'!$F$29,0,10*ROW('Water Data'!F158))="","",OFFSET('Water Data'!$F$29,0,10*ROW('Water Data'!F158)))</f>
        <v/>
      </c>
      <c r="CB164" s="367" t="str">
        <f ca="1">+IF(OFFSET('Water Data'!$G$27,0,10*ROW('Water Data'!G158))="","",OFFSET('Water Data'!$G$27,0,10*ROW('Water Data'!G158)))</f>
        <v/>
      </c>
      <c r="CC164" s="367" t="str">
        <f ca="1">+IF(OFFSET('Water Data'!$G$28,0,10*ROW('Water Data'!G158))="","",OFFSET('Water Data'!$G$28,0,10*ROW('Water Data'!G158)))</f>
        <v/>
      </c>
      <c r="CD164" s="367" t="str">
        <f ca="1">+IF(OFFSET('Water Data'!$G$29,0,10*ROW('Water Data'!G158))="","",OFFSET('Water Data'!$G$29,0,10*ROW('Water Data'!G158)))</f>
        <v/>
      </c>
      <c r="CE164" s="367" t="str">
        <f ca="1">+IF(OFFSET('Water Data'!$H$27,0,10*ROW('Water Data'!H158))="","",OFFSET('Water Data'!$H$27,0,10*ROW('Water Data'!H158)))</f>
        <v/>
      </c>
      <c r="CF164" s="367" t="str">
        <f ca="1">+IF(OFFSET('Water Data'!$H$28,0,10*ROW('Water Data'!H158))="","",OFFSET('Water Data'!$H$28,0,10*ROW('Water Data'!H158)))</f>
        <v/>
      </c>
      <c r="CG164" s="367" t="str">
        <f ca="1">+IF(OFFSET('Water Data'!$H$29,0,10*ROW('Water Data'!H158))="","",OFFSET('Water Data'!$H$29,0,10*ROW('Water Data'!H158)))</f>
        <v/>
      </c>
      <c r="CH164" s="367" t="str">
        <f ca="1">+IF(OFFSET('Water Data'!$I$27,0,10*ROW('Water Data'!I158))="","",OFFSET('Water Data'!$I$27,0,10*ROW('Water Data'!I158)))</f>
        <v/>
      </c>
      <c r="CI164" s="367" t="str">
        <f ca="1">+IF(OFFSET('Water Data'!$I$28,0,10*ROW('Water Data'!I158))="","",OFFSET('Water Data'!$I$28,0,10*ROW('Water Data'!I158)))</f>
        <v/>
      </c>
      <c r="CJ164" s="367" t="str">
        <f ca="1">+IF(OFFSET('Water Data'!$I$29,0,10*ROW('Water Data'!I158))="","",OFFSET('Water Data'!$I$29,0,10*ROW('Water Data'!I158)))</f>
        <v/>
      </c>
      <c r="CK164" s="367" t="str">
        <f ca="1">+IF(OFFSET('Sanitation Data'!$D$28,0,10*ROW('Sanitation Data'!D158))="","",OFFSET('Sanitation Data'!$D$28,0,10*ROW('Sanitation Data'!D158)))</f>
        <v/>
      </c>
      <c r="CL164" s="367" t="str">
        <f ca="1">+IF(OFFSET('Sanitation Data'!$D$29,0,10*ROW('Sanitation Data'!D158))="","",OFFSET('Sanitation Data'!$D$29,0,10*ROW('Sanitation Data'!D158)))</f>
        <v/>
      </c>
      <c r="CM164" s="367" t="str">
        <f ca="1">+IF(OFFSET('Sanitation Data'!$D$30,0,10*ROW('Sanitation Data'!D158))="","",OFFSET('Sanitation Data'!$D$30,0,10*ROW('Sanitation Data'!D158)))</f>
        <v/>
      </c>
      <c r="CN164" s="367" t="str">
        <f ca="1">+IF(OFFSET('Sanitation Data'!$D$31,0,10*ROW('Sanitation Data'!D158))="","",OFFSET('Sanitation Data'!$D$31,0,10*ROW('Sanitation Data'!D158)))</f>
        <v/>
      </c>
      <c r="CO164" s="367" t="str">
        <f ca="1">+IF(OFFSET('Sanitation Data'!$D$32,0,10*ROW('Sanitation Data'!D158))="","",OFFSET('Sanitation Data'!$D$32,0,10*ROW('Sanitation Data'!D158)))</f>
        <v/>
      </c>
      <c r="CP164" s="367" t="str">
        <f ca="1">+IF(OFFSET('Sanitation Data'!$E$28,0,10*ROW('Sanitation Data'!E158))="","",OFFSET('Sanitation Data'!$E$28,0,10*ROW('Sanitation Data'!E158)))</f>
        <v/>
      </c>
      <c r="CQ164" s="367" t="str">
        <f ca="1">+IF(OFFSET('Sanitation Data'!$E$29,0,10*ROW('Sanitation Data'!E158))="","",OFFSET('Sanitation Data'!$E$29,0,10*ROW('Sanitation Data'!E158)))</f>
        <v/>
      </c>
      <c r="CR164" s="367" t="str">
        <f ca="1">+IF(OFFSET('Sanitation Data'!$E$30,0,10*ROW('Sanitation Data'!E158))="","",OFFSET('Sanitation Data'!$E$30,0,10*ROW('Sanitation Data'!E158)))</f>
        <v/>
      </c>
      <c r="CS164" s="367" t="str">
        <f ca="1">+IF(OFFSET('Sanitation Data'!$E$31,0,10*ROW('Sanitation Data'!E158))="","",OFFSET('Sanitation Data'!$E$31,0,10*ROW('Sanitation Data'!E158)))</f>
        <v/>
      </c>
      <c r="CT164" s="367" t="str">
        <f ca="1">+IF(OFFSET('Sanitation Data'!$E$32,0,10*ROW('Sanitation Data'!E158))="","",OFFSET('Sanitation Data'!$E$32,0,10*ROW('Sanitation Data'!E158)))</f>
        <v/>
      </c>
      <c r="CU164" s="367" t="str">
        <f ca="1">+IF(OFFSET('Sanitation Data'!$F$28,0,10*ROW('Sanitation Data'!F158))="","",OFFSET('Sanitation Data'!$F$28,0,10*ROW('Sanitation Data'!F158)))</f>
        <v/>
      </c>
      <c r="CV164" s="367" t="str">
        <f ca="1">+IF(OFFSET('Sanitation Data'!$F$29,0,10*ROW('Sanitation Data'!F158))="","",OFFSET('Sanitation Data'!$F$29,0,10*ROW('Sanitation Data'!F158)))</f>
        <v/>
      </c>
      <c r="CW164" s="367" t="str">
        <f ca="1">+IF(OFFSET('Sanitation Data'!$F$30,0,10*ROW('Sanitation Data'!F158))="","",OFFSET('Sanitation Data'!$F$30,0,10*ROW('Sanitation Data'!F158)))</f>
        <v/>
      </c>
      <c r="CX164" s="367" t="str">
        <f ca="1">+IF(OFFSET('Sanitation Data'!$F$31,0,10*ROW('Sanitation Data'!F158))="","",OFFSET('Sanitation Data'!$F$31,0,10*ROW('Sanitation Data'!F158)))</f>
        <v/>
      </c>
      <c r="CY164" s="367" t="str">
        <f ca="1">+IF(OFFSET('Sanitation Data'!$F$32,0,10*ROW('Sanitation Data'!F158))="","",OFFSET('Sanitation Data'!$F$32,0,10*ROW('Sanitation Data'!F158)))</f>
        <v/>
      </c>
      <c r="CZ164" s="367" t="str">
        <f ca="1">+IF(OFFSET('Sanitation Data'!$G$28,0,10*ROW('Sanitation Data'!G158))="","",OFFSET('Sanitation Data'!$G$28,0,10*ROW('Sanitation Data'!G158)))</f>
        <v/>
      </c>
      <c r="DA164" s="367" t="str">
        <f ca="1">+IF(OFFSET('Sanitation Data'!$G$29,0,10*ROW('Sanitation Data'!G158))="","",OFFSET('Sanitation Data'!$G$29,0,10*ROW('Sanitation Data'!G158)))</f>
        <v/>
      </c>
      <c r="DB164" s="367" t="str">
        <f ca="1">+IF(OFFSET('Sanitation Data'!$G$30,0,10*ROW('Sanitation Data'!G158))="","",OFFSET('Sanitation Data'!$G$30,0,10*ROW('Sanitation Data'!G158)))</f>
        <v/>
      </c>
      <c r="DC164" s="367" t="str">
        <f ca="1">+IF(OFFSET('Sanitation Data'!$G$31,0,10*ROW('Sanitation Data'!G158))="","",OFFSET('Sanitation Data'!$G$31,0,10*ROW('Sanitation Data'!G158)))</f>
        <v/>
      </c>
      <c r="DD164" s="367" t="str">
        <f ca="1">+IF(OFFSET('Sanitation Data'!$G$32,0,10*ROW('Sanitation Data'!G158))="","",OFFSET('Sanitation Data'!$G$32,0,10*ROW('Sanitation Data'!G158)))</f>
        <v/>
      </c>
      <c r="DE164" s="367" t="str">
        <f ca="1">+IF(OFFSET('Sanitation Data'!$H$28,0,10*ROW('Sanitation Data'!H158))="","",OFFSET('Sanitation Data'!$H$28,0,10*ROW('Sanitation Data'!H158)))</f>
        <v/>
      </c>
      <c r="DF164" s="367" t="str">
        <f ca="1">+IF(OFFSET('Sanitation Data'!$H$29,0,10*ROW('Sanitation Data'!H158))="","",OFFSET('Sanitation Data'!$H$29,0,10*ROW('Sanitation Data'!H158)))</f>
        <v/>
      </c>
      <c r="DG164" s="367" t="str">
        <f ca="1">+IF(OFFSET('Sanitation Data'!$H$30,0,10*ROW('Sanitation Data'!H158))="","",OFFSET('Sanitation Data'!$H$30,0,10*ROW('Sanitation Data'!H158)))</f>
        <v/>
      </c>
      <c r="DH164" s="367" t="str">
        <f ca="1">+IF(OFFSET('Sanitation Data'!$H$31,0,10*ROW('Sanitation Data'!H158))="","",OFFSET('Sanitation Data'!$H$31,0,10*ROW('Sanitation Data'!H158)))</f>
        <v/>
      </c>
      <c r="DI164" s="367" t="str">
        <f ca="1">+IF(OFFSET('Sanitation Data'!$H$32,0,10*ROW('Sanitation Data'!H158))="","",OFFSET('Sanitation Data'!$H$32,0,10*ROW('Sanitation Data'!H158)))</f>
        <v/>
      </c>
      <c r="DJ164" s="367" t="str">
        <f ca="1">+IF(OFFSET('Sanitation Data'!$I$28,0,10*ROW('Sanitation Data'!I158))="","",OFFSET('Sanitation Data'!$I$28,0,10*ROW('Sanitation Data'!I158)))</f>
        <v/>
      </c>
      <c r="DK164" s="367" t="str">
        <f ca="1">+IF(OFFSET('Sanitation Data'!$I$29,0,10*ROW('Sanitation Data'!I158))="","",OFFSET('Sanitation Data'!$I$29,0,10*ROW('Sanitation Data'!I158)))</f>
        <v/>
      </c>
      <c r="DL164" s="367" t="str">
        <f ca="1">+IF(OFFSET('Sanitation Data'!$I$30,0,10*ROW('Sanitation Data'!I158))="","",OFFSET('Sanitation Data'!$I$30,0,10*ROW('Sanitation Data'!I158)))</f>
        <v/>
      </c>
      <c r="DM164" s="367" t="str">
        <f ca="1">+IF(OFFSET('Sanitation Data'!$I$31,0,10*ROW('Sanitation Data'!I158))="","",OFFSET('Sanitation Data'!$I$31,0,10*ROW('Sanitation Data'!I158)))</f>
        <v/>
      </c>
      <c r="DN164" s="367" t="str">
        <f ca="1">+IF(OFFSET('Sanitation Data'!$I$32,0,10*ROW('Sanitation Data'!I158))="","",OFFSET('Sanitation Data'!$I$32,0,10*ROW('Sanitation Data'!I158)))</f>
        <v/>
      </c>
      <c r="DO164" s="367" t="str">
        <f ca="1">+IF(OFFSET('Hygiene Data'!$D$11,0,10*ROW('Hygiene Data'!D158))="","",OFFSET('Hygiene Data'!$D$11,0,10*ROW('Hygiene Data'!D158)))</f>
        <v/>
      </c>
      <c r="DP164" s="367" t="str">
        <f ca="1">+IF(OFFSET('Hygiene Data'!$D$12,0,10*ROW('Hygiene Data'!D158))="","",OFFSET('Hygiene Data'!$D$12,0,10*ROW('Hygiene Data'!D158)))</f>
        <v/>
      </c>
      <c r="DQ164" s="367" t="str">
        <f ca="1">+IF(OFFSET('Hygiene Data'!$D$13,0,10*ROW('Hygiene Data'!D158))="","",OFFSET('Hygiene Data'!$D$13,0,10*ROW('Hygiene Data'!D158)))</f>
        <v/>
      </c>
      <c r="DR164" s="367" t="str">
        <f ca="1">+IF(OFFSET('Hygiene Data'!$E$11,0,10*ROW('Hygiene Data'!E158))="","",OFFSET('Hygiene Data'!$E$11,0,10*ROW('Hygiene Data'!E158)))</f>
        <v/>
      </c>
      <c r="DS164" s="367" t="str">
        <f ca="1">+IF(OFFSET('Hygiene Data'!$E$12,0,10*ROW('Hygiene Data'!E158))="","",OFFSET('Hygiene Data'!$E$12,0,10*ROW('Hygiene Data'!E158)))</f>
        <v/>
      </c>
      <c r="DT164" s="367" t="str">
        <f ca="1">+IF(OFFSET('Hygiene Data'!$E$13,0,10*ROW('Hygiene Data'!E158))="","",OFFSET('Hygiene Data'!$E$13,0,10*ROW('Hygiene Data'!E158)))</f>
        <v/>
      </c>
      <c r="DU164" s="367" t="str">
        <f ca="1">+IF(OFFSET('Hygiene Data'!$F$11,0,10*ROW('Hygiene Data'!F158))="","",OFFSET('Hygiene Data'!$F$11,0,10*ROW('Hygiene Data'!F158)))</f>
        <v/>
      </c>
      <c r="DV164" s="367" t="str">
        <f ca="1">+IF(OFFSET('Hygiene Data'!$F$12,0,10*ROW('Hygiene Data'!F158))="","",OFFSET('Hygiene Data'!$F$12,0,10*ROW('Hygiene Data'!F158)))</f>
        <v/>
      </c>
      <c r="DW164" s="367" t="str">
        <f ca="1">+IF(OFFSET('Hygiene Data'!$F$13,0,10*ROW('Hygiene Data'!F158))="","",OFFSET('Hygiene Data'!$F$13,0,10*ROW('Hygiene Data'!F158)))</f>
        <v/>
      </c>
      <c r="DX164" s="367" t="str">
        <f ca="1">+IF(OFFSET('Hygiene Data'!$G$11,0,10*ROW('Hygiene Data'!G158))="","",OFFSET('Hygiene Data'!$G$11,0,10*ROW('Hygiene Data'!G158)))</f>
        <v/>
      </c>
      <c r="DY164" s="367" t="str">
        <f ca="1">+IF(OFFSET('Hygiene Data'!$G$12,0,10*ROW('Hygiene Data'!G158))="","",OFFSET('Hygiene Data'!$G$12,0,10*ROW('Hygiene Data'!G158)))</f>
        <v/>
      </c>
      <c r="DZ164" s="367" t="str">
        <f ca="1">+IF(OFFSET('Hygiene Data'!$G$13,0,10*ROW('Hygiene Data'!G158))="","",OFFSET('Hygiene Data'!$G$13,0,10*ROW('Hygiene Data'!G158)))</f>
        <v/>
      </c>
      <c r="EA164" s="367" t="str">
        <f ca="1">+IF(OFFSET('Hygiene Data'!$H$11,0,10*ROW('Hygiene Data'!H158))="","",OFFSET('Hygiene Data'!$H$11,0,10*ROW('Hygiene Data'!H158)))</f>
        <v/>
      </c>
      <c r="EB164" s="367" t="str">
        <f ca="1">+IF(OFFSET('Hygiene Data'!$H$12,0,10*ROW('Hygiene Data'!H158))="","",OFFSET('Hygiene Data'!$H$12,0,10*ROW('Hygiene Data'!H158)))</f>
        <v/>
      </c>
      <c r="EC164" s="367" t="str">
        <f ca="1">+IF(OFFSET('Hygiene Data'!$H$13,0,10*ROW('Hygiene Data'!H158))="","",OFFSET('Hygiene Data'!$H$13,0,10*ROW('Hygiene Data'!H158)))</f>
        <v/>
      </c>
      <c r="ED164" s="367" t="str">
        <f ca="1">+IF(OFFSET('Hygiene Data'!$I$11,0,10*ROW('Hygiene Data'!I158))="","",OFFSET('Hygiene Data'!$I$11,0,10*ROW('Hygiene Data'!I158)))</f>
        <v/>
      </c>
      <c r="EE164" s="367" t="str">
        <f ca="1">+IF(OFFSET('Hygiene Data'!$I$12,0,10*ROW('Hygiene Data'!I158))="","",OFFSET('Hygiene Data'!$I$12,0,10*ROW('Hygiene Data'!I158)))</f>
        <v/>
      </c>
      <c r="EF164" s="367" t="str">
        <f ca="1">+IF(OFFSET('Hygiene Data'!$I$13,0,10*ROW('Hygiene Data'!I158))="","",OFFSET('Hygiene Data'!$I$13,0,10*ROW('Hygiene Data'!I158)))</f>
        <v/>
      </c>
    </row>
    <row r="165" spans="1:136" x14ac:dyDescent="0.25">
      <c r="A165" s="476" t="str">
        <f ca="1">+IF(OFFSET('Water Data'!$B$2,0,10*ROW('Water Data'!E159))="","",OFFSET('Water Data'!$B$2,0,10*ROW('Water Data'!E159)))</f>
        <v/>
      </c>
      <c r="B165" s="476"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3" t="str">
        <f t="shared" ca="1" si="2"/>
        <v/>
      </c>
      <c r="D165" s="504"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4"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4"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4"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4"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4"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4"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4"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4"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4"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4"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4"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4"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4"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4"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4"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4"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4"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5"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5"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5"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5"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5"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5"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5"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5"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5"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5"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5"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5"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5"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5"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5"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5"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5"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5"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5"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5"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5"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5"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5"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5"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5"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5"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5"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5"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5"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5"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6"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2"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6"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6"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6"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6"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6"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6"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6"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6"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6"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6"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6"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6"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6"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6"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6"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6"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7" t="str">
        <f ca="1">+IF(OFFSET('Water Data'!$D$27,0,10*ROW('Water Data'!D159))="","",OFFSET('Water Data'!$D$27,0,10*ROW('Water Data'!D159)))</f>
        <v/>
      </c>
      <c r="BT165" s="367" t="str">
        <f ca="1">+IF(OFFSET('Water Data'!$D$28,0,10*ROW('Water Data'!D159))="","",OFFSET('Water Data'!$D$28,0,10*ROW('Water Data'!D159)))</f>
        <v/>
      </c>
      <c r="BU165" s="367" t="str">
        <f ca="1">+IF(OFFSET('Water Data'!$D$29,0,10*ROW('Water Data'!D159))="","",OFFSET('Water Data'!$D$29,0,10*ROW('Water Data'!D159)))</f>
        <v/>
      </c>
      <c r="BV165" s="367" t="str">
        <f ca="1">+IF(OFFSET('Water Data'!$E$27,0,10*ROW('Water Data'!E159))="","",OFFSET('Water Data'!$E$27,0,10*ROW('Water Data'!E159)))</f>
        <v/>
      </c>
      <c r="BW165" s="367" t="str">
        <f ca="1">+IF(OFFSET('Water Data'!$E$28,0,10*ROW('Water Data'!E159))="","",OFFSET('Water Data'!$E$28,0,10*ROW('Water Data'!E159)))</f>
        <v/>
      </c>
      <c r="BX165" s="367" t="str">
        <f ca="1">+IF(OFFSET('Water Data'!$E$29,0,10*ROW('Water Data'!E159))="","",OFFSET('Water Data'!$E$29,0,10*ROW('Water Data'!E159)))</f>
        <v/>
      </c>
      <c r="BY165" s="367" t="str">
        <f ca="1">+IF(OFFSET('Water Data'!$F$27,0,10*ROW('Water Data'!F159))="","",OFFSET('Water Data'!$F$27,0,10*ROW('Water Data'!F159)))</f>
        <v/>
      </c>
      <c r="BZ165" s="367" t="str">
        <f ca="1">+IF(OFFSET('Water Data'!$F$28,0,10*ROW('Water Data'!F159))="","",OFFSET('Water Data'!$F$28,0,10*ROW('Water Data'!F159)))</f>
        <v/>
      </c>
      <c r="CA165" s="367" t="str">
        <f ca="1">+IF(OFFSET('Water Data'!$F$29,0,10*ROW('Water Data'!F159))="","",OFFSET('Water Data'!$F$29,0,10*ROW('Water Data'!F159)))</f>
        <v/>
      </c>
      <c r="CB165" s="367" t="str">
        <f ca="1">+IF(OFFSET('Water Data'!$G$27,0,10*ROW('Water Data'!G159))="","",OFFSET('Water Data'!$G$27,0,10*ROW('Water Data'!G159)))</f>
        <v/>
      </c>
      <c r="CC165" s="367" t="str">
        <f ca="1">+IF(OFFSET('Water Data'!$G$28,0,10*ROW('Water Data'!G159))="","",OFFSET('Water Data'!$G$28,0,10*ROW('Water Data'!G159)))</f>
        <v/>
      </c>
      <c r="CD165" s="367" t="str">
        <f ca="1">+IF(OFFSET('Water Data'!$G$29,0,10*ROW('Water Data'!G159))="","",OFFSET('Water Data'!$G$29,0,10*ROW('Water Data'!G159)))</f>
        <v/>
      </c>
      <c r="CE165" s="367" t="str">
        <f ca="1">+IF(OFFSET('Water Data'!$H$27,0,10*ROW('Water Data'!H159))="","",OFFSET('Water Data'!$H$27,0,10*ROW('Water Data'!H159)))</f>
        <v/>
      </c>
      <c r="CF165" s="367" t="str">
        <f ca="1">+IF(OFFSET('Water Data'!$H$28,0,10*ROW('Water Data'!H159))="","",OFFSET('Water Data'!$H$28,0,10*ROW('Water Data'!H159)))</f>
        <v/>
      </c>
      <c r="CG165" s="367" t="str">
        <f ca="1">+IF(OFFSET('Water Data'!$H$29,0,10*ROW('Water Data'!H159))="","",OFFSET('Water Data'!$H$29,0,10*ROW('Water Data'!H159)))</f>
        <v/>
      </c>
      <c r="CH165" s="367" t="str">
        <f ca="1">+IF(OFFSET('Water Data'!$I$27,0,10*ROW('Water Data'!I159))="","",OFFSET('Water Data'!$I$27,0,10*ROW('Water Data'!I159)))</f>
        <v/>
      </c>
      <c r="CI165" s="367" t="str">
        <f ca="1">+IF(OFFSET('Water Data'!$I$28,0,10*ROW('Water Data'!I159))="","",OFFSET('Water Data'!$I$28,0,10*ROW('Water Data'!I159)))</f>
        <v/>
      </c>
      <c r="CJ165" s="367" t="str">
        <f ca="1">+IF(OFFSET('Water Data'!$I$29,0,10*ROW('Water Data'!I159))="","",OFFSET('Water Data'!$I$29,0,10*ROW('Water Data'!I159)))</f>
        <v/>
      </c>
      <c r="CK165" s="367" t="str">
        <f ca="1">+IF(OFFSET('Sanitation Data'!$D$28,0,10*ROW('Sanitation Data'!D159))="","",OFFSET('Sanitation Data'!$D$28,0,10*ROW('Sanitation Data'!D159)))</f>
        <v/>
      </c>
      <c r="CL165" s="367" t="str">
        <f ca="1">+IF(OFFSET('Sanitation Data'!$D$29,0,10*ROW('Sanitation Data'!D159))="","",OFFSET('Sanitation Data'!$D$29,0,10*ROW('Sanitation Data'!D159)))</f>
        <v/>
      </c>
      <c r="CM165" s="367" t="str">
        <f ca="1">+IF(OFFSET('Sanitation Data'!$D$30,0,10*ROW('Sanitation Data'!D159))="","",OFFSET('Sanitation Data'!$D$30,0,10*ROW('Sanitation Data'!D159)))</f>
        <v/>
      </c>
      <c r="CN165" s="367" t="str">
        <f ca="1">+IF(OFFSET('Sanitation Data'!$D$31,0,10*ROW('Sanitation Data'!D159))="","",OFFSET('Sanitation Data'!$D$31,0,10*ROW('Sanitation Data'!D159)))</f>
        <v/>
      </c>
      <c r="CO165" s="367" t="str">
        <f ca="1">+IF(OFFSET('Sanitation Data'!$D$32,0,10*ROW('Sanitation Data'!D159))="","",OFFSET('Sanitation Data'!$D$32,0,10*ROW('Sanitation Data'!D159)))</f>
        <v/>
      </c>
      <c r="CP165" s="367" t="str">
        <f ca="1">+IF(OFFSET('Sanitation Data'!$E$28,0,10*ROW('Sanitation Data'!E159))="","",OFFSET('Sanitation Data'!$E$28,0,10*ROW('Sanitation Data'!E159)))</f>
        <v/>
      </c>
      <c r="CQ165" s="367" t="str">
        <f ca="1">+IF(OFFSET('Sanitation Data'!$E$29,0,10*ROW('Sanitation Data'!E159))="","",OFFSET('Sanitation Data'!$E$29,0,10*ROW('Sanitation Data'!E159)))</f>
        <v/>
      </c>
      <c r="CR165" s="367" t="str">
        <f ca="1">+IF(OFFSET('Sanitation Data'!$E$30,0,10*ROW('Sanitation Data'!E159))="","",OFFSET('Sanitation Data'!$E$30,0,10*ROW('Sanitation Data'!E159)))</f>
        <v/>
      </c>
      <c r="CS165" s="367" t="str">
        <f ca="1">+IF(OFFSET('Sanitation Data'!$E$31,0,10*ROW('Sanitation Data'!E159))="","",OFFSET('Sanitation Data'!$E$31,0,10*ROW('Sanitation Data'!E159)))</f>
        <v/>
      </c>
      <c r="CT165" s="367" t="str">
        <f ca="1">+IF(OFFSET('Sanitation Data'!$E$32,0,10*ROW('Sanitation Data'!E159))="","",OFFSET('Sanitation Data'!$E$32,0,10*ROW('Sanitation Data'!E159)))</f>
        <v/>
      </c>
      <c r="CU165" s="367" t="str">
        <f ca="1">+IF(OFFSET('Sanitation Data'!$F$28,0,10*ROW('Sanitation Data'!F159))="","",OFFSET('Sanitation Data'!$F$28,0,10*ROW('Sanitation Data'!F159)))</f>
        <v/>
      </c>
      <c r="CV165" s="367" t="str">
        <f ca="1">+IF(OFFSET('Sanitation Data'!$F$29,0,10*ROW('Sanitation Data'!F159))="","",OFFSET('Sanitation Data'!$F$29,0,10*ROW('Sanitation Data'!F159)))</f>
        <v/>
      </c>
      <c r="CW165" s="367" t="str">
        <f ca="1">+IF(OFFSET('Sanitation Data'!$F$30,0,10*ROW('Sanitation Data'!F159))="","",OFFSET('Sanitation Data'!$F$30,0,10*ROW('Sanitation Data'!F159)))</f>
        <v/>
      </c>
      <c r="CX165" s="367" t="str">
        <f ca="1">+IF(OFFSET('Sanitation Data'!$F$31,0,10*ROW('Sanitation Data'!F159))="","",OFFSET('Sanitation Data'!$F$31,0,10*ROW('Sanitation Data'!F159)))</f>
        <v/>
      </c>
      <c r="CY165" s="367" t="str">
        <f ca="1">+IF(OFFSET('Sanitation Data'!$F$32,0,10*ROW('Sanitation Data'!F159))="","",OFFSET('Sanitation Data'!$F$32,0,10*ROW('Sanitation Data'!F159)))</f>
        <v/>
      </c>
      <c r="CZ165" s="367" t="str">
        <f ca="1">+IF(OFFSET('Sanitation Data'!$G$28,0,10*ROW('Sanitation Data'!G159))="","",OFFSET('Sanitation Data'!$G$28,0,10*ROW('Sanitation Data'!G159)))</f>
        <v/>
      </c>
      <c r="DA165" s="367" t="str">
        <f ca="1">+IF(OFFSET('Sanitation Data'!$G$29,0,10*ROW('Sanitation Data'!G159))="","",OFFSET('Sanitation Data'!$G$29,0,10*ROW('Sanitation Data'!G159)))</f>
        <v/>
      </c>
      <c r="DB165" s="367" t="str">
        <f ca="1">+IF(OFFSET('Sanitation Data'!$G$30,0,10*ROW('Sanitation Data'!G159))="","",OFFSET('Sanitation Data'!$G$30,0,10*ROW('Sanitation Data'!G159)))</f>
        <v/>
      </c>
      <c r="DC165" s="367" t="str">
        <f ca="1">+IF(OFFSET('Sanitation Data'!$G$31,0,10*ROW('Sanitation Data'!G159))="","",OFFSET('Sanitation Data'!$G$31,0,10*ROW('Sanitation Data'!G159)))</f>
        <v/>
      </c>
      <c r="DD165" s="367" t="str">
        <f ca="1">+IF(OFFSET('Sanitation Data'!$G$32,0,10*ROW('Sanitation Data'!G159))="","",OFFSET('Sanitation Data'!$G$32,0,10*ROW('Sanitation Data'!G159)))</f>
        <v/>
      </c>
      <c r="DE165" s="367" t="str">
        <f ca="1">+IF(OFFSET('Sanitation Data'!$H$28,0,10*ROW('Sanitation Data'!H159))="","",OFFSET('Sanitation Data'!$H$28,0,10*ROW('Sanitation Data'!H159)))</f>
        <v/>
      </c>
      <c r="DF165" s="367" t="str">
        <f ca="1">+IF(OFFSET('Sanitation Data'!$H$29,0,10*ROW('Sanitation Data'!H159))="","",OFFSET('Sanitation Data'!$H$29,0,10*ROW('Sanitation Data'!H159)))</f>
        <v/>
      </c>
      <c r="DG165" s="367" t="str">
        <f ca="1">+IF(OFFSET('Sanitation Data'!$H$30,0,10*ROW('Sanitation Data'!H159))="","",OFFSET('Sanitation Data'!$H$30,0,10*ROW('Sanitation Data'!H159)))</f>
        <v/>
      </c>
      <c r="DH165" s="367" t="str">
        <f ca="1">+IF(OFFSET('Sanitation Data'!$H$31,0,10*ROW('Sanitation Data'!H159))="","",OFFSET('Sanitation Data'!$H$31,0,10*ROW('Sanitation Data'!H159)))</f>
        <v/>
      </c>
      <c r="DI165" s="367" t="str">
        <f ca="1">+IF(OFFSET('Sanitation Data'!$H$32,0,10*ROW('Sanitation Data'!H159))="","",OFFSET('Sanitation Data'!$H$32,0,10*ROW('Sanitation Data'!H159)))</f>
        <v/>
      </c>
      <c r="DJ165" s="367" t="str">
        <f ca="1">+IF(OFFSET('Sanitation Data'!$I$28,0,10*ROW('Sanitation Data'!I159))="","",OFFSET('Sanitation Data'!$I$28,0,10*ROW('Sanitation Data'!I159)))</f>
        <v/>
      </c>
      <c r="DK165" s="367" t="str">
        <f ca="1">+IF(OFFSET('Sanitation Data'!$I$29,0,10*ROW('Sanitation Data'!I159))="","",OFFSET('Sanitation Data'!$I$29,0,10*ROW('Sanitation Data'!I159)))</f>
        <v/>
      </c>
      <c r="DL165" s="367" t="str">
        <f ca="1">+IF(OFFSET('Sanitation Data'!$I$30,0,10*ROW('Sanitation Data'!I159))="","",OFFSET('Sanitation Data'!$I$30,0,10*ROW('Sanitation Data'!I159)))</f>
        <v/>
      </c>
      <c r="DM165" s="367" t="str">
        <f ca="1">+IF(OFFSET('Sanitation Data'!$I$31,0,10*ROW('Sanitation Data'!I159))="","",OFFSET('Sanitation Data'!$I$31,0,10*ROW('Sanitation Data'!I159)))</f>
        <v/>
      </c>
      <c r="DN165" s="367" t="str">
        <f ca="1">+IF(OFFSET('Sanitation Data'!$I$32,0,10*ROW('Sanitation Data'!I159))="","",OFFSET('Sanitation Data'!$I$32,0,10*ROW('Sanitation Data'!I159)))</f>
        <v/>
      </c>
      <c r="DO165" s="367" t="str">
        <f ca="1">+IF(OFFSET('Hygiene Data'!$D$11,0,10*ROW('Hygiene Data'!D159))="","",OFFSET('Hygiene Data'!$D$11,0,10*ROW('Hygiene Data'!D159)))</f>
        <v/>
      </c>
      <c r="DP165" s="367" t="str">
        <f ca="1">+IF(OFFSET('Hygiene Data'!$D$12,0,10*ROW('Hygiene Data'!D159))="","",OFFSET('Hygiene Data'!$D$12,0,10*ROW('Hygiene Data'!D159)))</f>
        <v/>
      </c>
      <c r="DQ165" s="367" t="str">
        <f ca="1">+IF(OFFSET('Hygiene Data'!$D$13,0,10*ROW('Hygiene Data'!D159))="","",OFFSET('Hygiene Data'!$D$13,0,10*ROW('Hygiene Data'!D159)))</f>
        <v/>
      </c>
      <c r="DR165" s="367" t="str">
        <f ca="1">+IF(OFFSET('Hygiene Data'!$E$11,0,10*ROW('Hygiene Data'!E159))="","",OFFSET('Hygiene Data'!$E$11,0,10*ROW('Hygiene Data'!E159)))</f>
        <v/>
      </c>
      <c r="DS165" s="367" t="str">
        <f ca="1">+IF(OFFSET('Hygiene Data'!$E$12,0,10*ROW('Hygiene Data'!E159))="","",OFFSET('Hygiene Data'!$E$12,0,10*ROW('Hygiene Data'!E159)))</f>
        <v/>
      </c>
      <c r="DT165" s="367" t="str">
        <f ca="1">+IF(OFFSET('Hygiene Data'!$E$13,0,10*ROW('Hygiene Data'!E159))="","",OFFSET('Hygiene Data'!$E$13,0,10*ROW('Hygiene Data'!E159)))</f>
        <v/>
      </c>
      <c r="DU165" s="367" t="str">
        <f ca="1">+IF(OFFSET('Hygiene Data'!$F$11,0,10*ROW('Hygiene Data'!F159))="","",OFFSET('Hygiene Data'!$F$11,0,10*ROW('Hygiene Data'!F159)))</f>
        <v/>
      </c>
      <c r="DV165" s="367" t="str">
        <f ca="1">+IF(OFFSET('Hygiene Data'!$F$12,0,10*ROW('Hygiene Data'!F159))="","",OFFSET('Hygiene Data'!$F$12,0,10*ROW('Hygiene Data'!F159)))</f>
        <v/>
      </c>
      <c r="DW165" s="367" t="str">
        <f ca="1">+IF(OFFSET('Hygiene Data'!$F$13,0,10*ROW('Hygiene Data'!F159))="","",OFFSET('Hygiene Data'!$F$13,0,10*ROW('Hygiene Data'!F159)))</f>
        <v/>
      </c>
      <c r="DX165" s="367" t="str">
        <f ca="1">+IF(OFFSET('Hygiene Data'!$G$11,0,10*ROW('Hygiene Data'!G159))="","",OFFSET('Hygiene Data'!$G$11,0,10*ROW('Hygiene Data'!G159)))</f>
        <v/>
      </c>
      <c r="DY165" s="367" t="str">
        <f ca="1">+IF(OFFSET('Hygiene Data'!$G$12,0,10*ROW('Hygiene Data'!G159))="","",OFFSET('Hygiene Data'!$G$12,0,10*ROW('Hygiene Data'!G159)))</f>
        <v/>
      </c>
      <c r="DZ165" s="367" t="str">
        <f ca="1">+IF(OFFSET('Hygiene Data'!$G$13,0,10*ROW('Hygiene Data'!G159))="","",OFFSET('Hygiene Data'!$G$13,0,10*ROW('Hygiene Data'!G159)))</f>
        <v/>
      </c>
      <c r="EA165" s="367" t="str">
        <f ca="1">+IF(OFFSET('Hygiene Data'!$H$11,0,10*ROW('Hygiene Data'!H159))="","",OFFSET('Hygiene Data'!$H$11,0,10*ROW('Hygiene Data'!H159)))</f>
        <v/>
      </c>
      <c r="EB165" s="367" t="str">
        <f ca="1">+IF(OFFSET('Hygiene Data'!$H$12,0,10*ROW('Hygiene Data'!H159))="","",OFFSET('Hygiene Data'!$H$12,0,10*ROW('Hygiene Data'!H159)))</f>
        <v/>
      </c>
      <c r="EC165" s="367" t="str">
        <f ca="1">+IF(OFFSET('Hygiene Data'!$H$13,0,10*ROW('Hygiene Data'!H159))="","",OFFSET('Hygiene Data'!$H$13,0,10*ROW('Hygiene Data'!H159)))</f>
        <v/>
      </c>
      <c r="ED165" s="367" t="str">
        <f ca="1">+IF(OFFSET('Hygiene Data'!$I$11,0,10*ROW('Hygiene Data'!I159))="","",OFFSET('Hygiene Data'!$I$11,0,10*ROW('Hygiene Data'!I159)))</f>
        <v/>
      </c>
      <c r="EE165" s="367" t="str">
        <f ca="1">+IF(OFFSET('Hygiene Data'!$I$12,0,10*ROW('Hygiene Data'!I159))="","",OFFSET('Hygiene Data'!$I$12,0,10*ROW('Hygiene Data'!I159)))</f>
        <v/>
      </c>
      <c r="EF165" s="367" t="str">
        <f ca="1">+IF(OFFSET('Hygiene Data'!$I$13,0,10*ROW('Hygiene Data'!I159))="","",OFFSET('Hygiene Data'!$I$13,0,10*ROW('Hygiene Data'!I159)))</f>
        <v/>
      </c>
    </row>
    <row r="166" spans="1:136" x14ac:dyDescent="0.25">
      <c r="A166" s="476" t="str">
        <f ca="1">+IF(OFFSET('Water Data'!$B$2,0,10*ROW('Water Data'!E160))="","",OFFSET('Water Data'!$B$2,0,10*ROW('Water Data'!E160)))</f>
        <v/>
      </c>
      <c r="B166" s="476"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3" t="str">
        <f t="shared" ca="1" si="2"/>
        <v/>
      </c>
      <c r="D166" s="504"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4"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4"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4"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4"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4"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4"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4"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4"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4"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4"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4"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4"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4"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4"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4"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4"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4"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5"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5"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5"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5"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5"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5"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5"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5"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5"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5"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5"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5"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5"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5"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5"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5"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5"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5"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5"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5"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5"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5"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5"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5"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5"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5"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5"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5"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5"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5"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6"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2"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6"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6"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6"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6"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6"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6"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6"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6"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6"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6"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6"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6"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6"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6"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6"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6"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7" t="str">
        <f ca="1">+IF(OFFSET('Water Data'!$D$27,0,10*ROW('Water Data'!D160))="","",OFFSET('Water Data'!$D$27,0,10*ROW('Water Data'!D160)))</f>
        <v/>
      </c>
      <c r="BT166" s="367" t="str">
        <f ca="1">+IF(OFFSET('Water Data'!$D$28,0,10*ROW('Water Data'!D160))="","",OFFSET('Water Data'!$D$28,0,10*ROW('Water Data'!D160)))</f>
        <v/>
      </c>
      <c r="BU166" s="367" t="str">
        <f ca="1">+IF(OFFSET('Water Data'!$D$29,0,10*ROW('Water Data'!D160))="","",OFFSET('Water Data'!$D$29,0,10*ROW('Water Data'!D160)))</f>
        <v/>
      </c>
      <c r="BV166" s="367" t="str">
        <f ca="1">+IF(OFFSET('Water Data'!$E$27,0,10*ROW('Water Data'!E160))="","",OFFSET('Water Data'!$E$27,0,10*ROW('Water Data'!E160)))</f>
        <v/>
      </c>
      <c r="BW166" s="367" t="str">
        <f ca="1">+IF(OFFSET('Water Data'!$E$28,0,10*ROW('Water Data'!E160))="","",OFFSET('Water Data'!$E$28,0,10*ROW('Water Data'!E160)))</f>
        <v/>
      </c>
      <c r="BX166" s="367" t="str">
        <f ca="1">+IF(OFFSET('Water Data'!$E$29,0,10*ROW('Water Data'!E160))="","",OFFSET('Water Data'!$E$29,0,10*ROW('Water Data'!E160)))</f>
        <v/>
      </c>
      <c r="BY166" s="367" t="str">
        <f ca="1">+IF(OFFSET('Water Data'!$F$27,0,10*ROW('Water Data'!F160))="","",OFFSET('Water Data'!$F$27,0,10*ROW('Water Data'!F160)))</f>
        <v/>
      </c>
      <c r="BZ166" s="367" t="str">
        <f ca="1">+IF(OFFSET('Water Data'!$F$28,0,10*ROW('Water Data'!F160))="","",OFFSET('Water Data'!$F$28,0,10*ROW('Water Data'!F160)))</f>
        <v/>
      </c>
      <c r="CA166" s="367" t="str">
        <f ca="1">+IF(OFFSET('Water Data'!$F$29,0,10*ROW('Water Data'!F160))="","",OFFSET('Water Data'!$F$29,0,10*ROW('Water Data'!F160)))</f>
        <v/>
      </c>
      <c r="CB166" s="367" t="str">
        <f ca="1">+IF(OFFSET('Water Data'!$G$27,0,10*ROW('Water Data'!G160))="","",OFFSET('Water Data'!$G$27,0,10*ROW('Water Data'!G160)))</f>
        <v/>
      </c>
      <c r="CC166" s="367" t="str">
        <f ca="1">+IF(OFFSET('Water Data'!$G$28,0,10*ROW('Water Data'!G160))="","",OFFSET('Water Data'!$G$28,0,10*ROW('Water Data'!G160)))</f>
        <v/>
      </c>
      <c r="CD166" s="367" t="str">
        <f ca="1">+IF(OFFSET('Water Data'!$G$29,0,10*ROW('Water Data'!G160))="","",OFFSET('Water Data'!$G$29,0,10*ROW('Water Data'!G160)))</f>
        <v/>
      </c>
      <c r="CE166" s="367" t="str">
        <f ca="1">+IF(OFFSET('Water Data'!$H$27,0,10*ROW('Water Data'!H160))="","",OFFSET('Water Data'!$H$27,0,10*ROW('Water Data'!H160)))</f>
        <v/>
      </c>
      <c r="CF166" s="367" t="str">
        <f ca="1">+IF(OFFSET('Water Data'!$H$28,0,10*ROW('Water Data'!H160))="","",OFFSET('Water Data'!$H$28,0,10*ROW('Water Data'!H160)))</f>
        <v/>
      </c>
      <c r="CG166" s="367" t="str">
        <f ca="1">+IF(OFFSET('Water Data'!$H$29,0,10*ROW('Water Data'!H160))="","",OFFSET('Water Data'!$H$29,0,10*ROW('Water Data'!H160)))</f>
        <v/>
      </c>
      <c r="CH166" s="367" t="str">
        <f ca="1">+IF(OFFSET('Water Data'!$I$27,0,10*ROW('Water Data'!I160))="","",OFFSET('Water Data'!$I$27,0,10*ROW('Water Data'!I160)))</f>
        <v/>
      </c>
      <c r="CI166" s="367" t="str">
        <f ca="1">+IF(OFFSET('Water Data'!$I$28,0,10*ROW('Water Data'!I160))="","",OFFSET('Water Data'!$I$28,0,10*ROW('Water Data'!I160)))</f>
        <v/>
      </c>
      <c r="CJ166" s="367" t="str">
        <f ca="1">+IF(OFFSET('Water Data'!$I$29,0,10*ROW('Water Data'!I160))="","",OFFSET('Water Data'!$I$29,0,10*ROW('Water Data'!I160)))</f>
        <v/>
      </c>
      <c r="CK166" s="367" t="str">
        <f ca="1">+IF(OFFSET('Sanitation Data'!$D$28,0,10*ROW('Sanitation Data'!D160))="","",OFFSET('Sanitation Data'!$D$28,0,10*ROW('Sanitation Data'!D160)))</f>
        <v/>
      </c>
      <c r="CL166" s="367" t="str">
        <f ca="1">+IF(OFFSET('Sanitation Data'!$D$29,0,10*ROW('Sanitation Data'!D160))="","",OFFSET('Sanitation Data'!$D$29,0,10*ROW('Sanitation Data'!D160)))</f>
        <v/>
      </c>
      <c r="CM166" s="367" t="str">
        <f ca="1">+IF(OFFSET('Sanitation Data'!$D$30,0,10*ROW('Sanitation Data'!D160))="","",OFFSET('Sanitation Data'!$D$30,0,10*ROW('Sanitation Data'!D160)))</f>
        <v/>
      </c>
      <c r="CN166" s="367" t="str">
        <f ca="1">+IF(OFFSET('Sanitation Data'!$D$31,0,10*ROW('Sanitation Data'!D160))="","",OFFSET('Sanitation Data'!$D$31,0,10*ROW('Sanitation Data'!D160)))</f>
        <v/>
      </c>
      <c r="CO166" s="367" t="str">
        <f ca="1">+IF(OFFSET('Sanitation Data'!$D$32,0,10*ROW('Sanitation Data'!D160))="","",OFFSET('Sanitation Data'!$D$32,0,10*ROW('Sanitation Data'!D160)))</f>
        <v/>
      </c>
      <c r="CP166" s="367" t="str">
        <f ca="1">+IF(OFFSET('Sanitation Data'!$E$28,0,10*ROW('Sanitation Data'!E160))="","",OFFSET('Sanitation Data'!$E$28,0,10*ROW('Sanitation Data'!E160)))</f>
        <v/>
      </c>
      <c r="CQ166" s="367" t="str">
        <f ca="1">+IF(OFFSET('Sanitation Data'!$E$29,0,10*ROW('Sanitation Data'!E160))="","",OFFSET('Sanitation Data'!$E$29,0,10*ROW('Sanitation Data'!E160)))</f>
        <v/>
      </c>
      <c r="CR166" s="367" t="str">
        <f ca="1">+IF(OFFSET('Sanitation Data'!$E$30,0,10*ROW('Sanitation Data'!E160))="","",OFFSET('Sanitation Data'!$E$30,0,10*ROW('Sanitation Data'!E160)))</f>
        <v/>
      </c>
      <c r="CS166" s="367" t="str">
        <f ca="1">+IF(OFFSET('Sanitation Data'!$E$31,0,10*ROW('Sanitation Data'!E160))="","",OFFSET('Sanitation Data'!$E$31,0,10*ROW('Sanitation Data'!E160)))</f>
        <v/>
      </c>
      <c r="CT166" s="367" t="str">
        <f ca="1">+IF(OFFSET('Sanitation Data'!$E$32,0,10*ROW('Sanitation Data'!E160))="","",OFFSET('Sanitation Data'!$E$32,0,10*ROW('Sanitation Data'!E160)))</f>
        <v/>
      </c>
      <c r="CU166" s="367" t="str">
        <f ca="1">+IF(OFFSET('Sanitation Data'!$F$28,0,10*ROW('Sanitation Data'!F160))="","",OFFSET('Sanitation Data'!$F$28,0,10*ROW('Sanitation Data'!F160)))</f>
        <v/>
      </c>
      <c r="CV166" s="367" t="str">
        <f ca="1">+IF(OFFSET('Sanitation Data'!$F$29,0,10*ROW('Sanitation Data'!F160))="","",OFFSET('Sanitation Data'!$F$29,0,10*ROW('Sanitation Data'!F160)))</f>
        <v/>
      </c>
      <c r="CW166" s="367" t="str">
        <f ca="1">+IF(OFFSET('Sanitation Data'!$F$30,0,10*ROW('Sanitation Data'!F160))="","",OFFSET('Sanitation Data'!$F$30,0,10*ROW('Sanitation Data'!F160)))</f>
        <v/>
      </c>
      <c r="CX166" s="367" t="str">
        <f ca="1">+IF(OFFSET('Sanitation Data'!$F$31,0,10*ROW('Sanitation Data'!F160))="","",OFFSET('Sanitation Data'!$F$31,0,10*ROW('Sanitation Data'!F160)))</f>
        <v/>
      </c>
      <c r="CY166" s="367" t="str">
        <f ca="1">+IF(OFFSET('Sanitation Data'!$F$32,0,10*ROW('Sanitation Data'!F160))="","",OFFSET('Sanitation Data'!$F$32,0,10*ROW('Sanitation Data'!F160)))</f>
        <v/>
      </c>
      <c r="CZ166" s="367" t="str">
        <f ca="1">+IF(OFFSET('Sanitation Data'!$G$28,0,10*ROW('Sanitation Data'!G160))="","",OFFSET('Sanitation Data'!$G$28,0,10*ROW('Sanitation Data'!G160)))</f>
        <v/>
      </c>
      <c r="DA166" s="367" t="str">
        <f ca="1">+IF(OFFSET('Sanitation Data'!$G$29,0,10*ROW('Sanitation Data'!G160))="","",OFFSET('Sanitation Data'!$G$29,0,10*ROW('Sanitation Data'!G160)))</f>
        <v/>
      </c>
      <c r="DB166" s="367" t="str">
        <f ca="1">+IF(OFFSET('Sanitation Data'!$G$30,0,10*ROW('Sanitation Data'!G160))="","",OFFSET('Sanitation Data'!$G$30,0,10*ROW('Sanitation Data'!G160)))</f>
        <v/>
      </c>
      <c r="DC166" s="367" t="str">
        <f ca="1">+IF(OFFSET('Sanitation Data'!$G$31,0,10*ROW('Sanitation Data'!G160))="","",OFFSET('Sanitation Data'!$G$31,0,10*ROW('Sanitation Data'!G160)))</f>
        <v/>
      </c>
      <c r="DD166" s="367" t="str">
        <f ca="1">+IF(OFFSET('Sanitation Data'!$G$32,0,10*ROW('Sanitation Data'!G160))="","",OFFSET('Sanitation Data'!$G$32,0,10*ROW('Sanitation Data'!G160)))</f>
        <v/>
      </c>
      <c r="DE166" s="367" t="str">
        <f ca="1">+IF(OFFSET('Sanitation Data'!$H$28,0,10*ROW('Sanitation Data'!H160))="","",OFFSET('Sanitation Data'!$H$28,0,10*ROW('Sanitation Data'!H160)))</f>
        <v/>
      </c>
      <c r="DF166" s="367" t="str">
        <f ca="1">+IF(OFFSET('Sanitation Data'!$H$29,0,10*ROW('Sanitation Data'!H160))="","",OFFSET('Sanitation Data'!$H$29,0,10*ROW('Sanitation Data'!H160)))</f>
        <v/>
      </c>
      <c r="DG166" s="367" t="str">
        <f ca="1">+IF(OFFSET('Sanitation Data'!$H$30,0,10*ROW('Sanitation Data'!H160))="","",OFFSET('Sanitation Data'!$H$30,0,10*ROW('Sanitation Data'!H160)))</f>
        <v/>
      </c>
      <c r="DH166" s="367" t="str">
        <f ca="1">+IF(OFFSET('Sanitation Data'!$H$31,0,10*ROW('Sanitation Data'!H160))="","",OFFSET('Sanitation Data'!$H$31,0,10*ROW('Sanitation Data'!H160)))</f>
        <v/>
      </c>
      <c r="DI166" s="367" t="str">
        <f ca="1">+IF(OFFSET('Sanitation Data'!$H$32,0,10*ROW('Sanitation Data'!H160))="","",OFFSET('Sanitation Data'!$H$32,0,10*ROW('Sanitation Data'!H160)))</f>
        <v/>
      </c>
      <c r="DJ166" s="367" t="str">
        <f ca="1">+IF(OFFSET('Sanitation Data'!$I$28,0,10*ROW('Sanitation Data'!I160))="","",OFFSET('Sanitation Data'!$I$28,0,10*ROW('Sanitation Data'!I160)))</f>
        <v/>
      </c>
      <c r="DK166" s="367" t="str">
        <f ca="1">+IF(OFFSET('Sanitation Data'!$I$29,0,10*ROW('Sanitation Data'!I160))="","",OFFSET('Sanitation Data'!$I$29,0,10*ROW('Sanitation Data'!I160)))</f>
        <v/>
      </c>
      <c r="DL166" s="367" t="str">
        <f ca="1">+IF(OFFSET('Sanitation Data'!$I$30,0,10*ROW('Sanitation Data'!I160))="","",OFFSET('Sanitation Data'!$I$30,0,10*ROW('Sanitation Data'!I160)))</f>
        <v/>
      </c>
      <c r="DM166" s="367" t="str">
        <f ca="1">+IF(OFFSET('Sanitation Data'!$I$31,0,10*ROW('Sanitation Data'!I160))="","",OFFSET('Sanitation Data'!$I$31,0,10*ROW('Sanitation Data'!I160)))</f>
        <v/>
      </c>
      <c r="DN166" s="367" t="str">
        <f ca="1">+IF(OFFSET('Sanitation Data'!$I$32,0,10*ROW('Sanitation Data'!I160))="","",OFFSET('Sanitation Data'!$I$32,0,10*ROW('Sanitation Data'!I160)))</f>
        <v/>
      </c>
      <c r="DO166" s="367" t="str">
        <f ca="1">+IF(OFFSET('Hygiene Data'!$D$11,0,10*ROW('Hygiene Data'!D160))="","",OFFSET('Hygiene Data'!$D$11,0,10*ROW('Hygiene Data'!D160)))</f>
        <v/>
      </c>
      <c r="DP166" s="367" t="str">
        <f ca="1">+IF(OFFSET('Hygiene Data'!$D$12,0,10*ROW('Hygiene Data'!D160))="","",OFFSET('Hygiene Data'!$D$12,0,10*ROW('Hygiene Data'!D160)))</f>
        <v/>
      </c>
      <c r="DQ166" s="367" t="str">
        <f ca="1">+IF(OFFSET('Hygiene Data'!$D$13,0,10*ROW('Hygiene Data'!D160))="","",OFFSET('Hygiene Data'!$D$13,0,10*ROW('Hygiene Data'!D160)))</f>
        <v/>
      </c>
      <c r="DR166" s="367" t="str">
        <f ca="1">+IF(OFFSET('Hygiene Data'!$E$11,0,10*ROW('Hygiene Data'!E160))="","",OFFSET('Hygiene Data'!$E$11,0,10*ROW('Hygiene Data'!E160)))</f>
        <v/>
      </c>
      <c r="DS166" s="367" t="str">
        <f ca="1">+IF(OFFSET('Hygiene Data'!$E$12,0,10*ROW('Hygiene Data'!E160))="","",OFFSET('Hygiene Data'!$E$12,0,10*ROW('Hygiene Data'!E160)))</f>
        <v/>
      </c>
      <c r="DT166" s="367" t="str">
        <f ca="1">+IF(OFFSET('Hygiene Data'!$E$13,0,10*ROW('Hygiene Data'!E160))="","",OFFSET('Hygiene Data'!$E$13,0,10*ROW('Hygiene Data'!E160)))</f>
        <v/>
      </c>
      <c r="DU166" s="367" t="str">
        <f ca="1">+IF(OFFSET('Hygiene Data'!$F$11,0,10*ROW('Hygiene Data'!F160))="","",OFFSET('Hygiene Data'!$F$11,0,10*ROW('Hygiene Data'!F160)))</f>
        <v/>
      </c>
      <c r="DV166" s="367" t="str">
        <f ca="1">+IF(OFFSET('Hygiene Data'!$F$12,0,10*ROW('Hygiene Data'!F160))="","",OFFSET('Hygiene Data'!$F$12,0,10*ROW('Hygiene Data'!F160)))</f>
        <v/>
      </c>
      <c r="DW166" s="367" t="str">
        <f ca="1">+IF(OFFSET('Hygiene Data'!$F$13,0,10*ROW('Hygiene Data'!F160))="","",OFFSET('Hygiene Data'!$F$13,0,10*ROW('Hygiene Data'!F160)))</f>
        <v/>
      </c>
      <c r="DX166" s="367" t="str">
        <f ca="1">+IF(OFFSET('Hygiene Data'!$G$11,0,10*ROW('Hygiene Data'!G160))="","",OFFSET('Hygiene Data'!$G$11,0,10*ROW('Hygiene Data'!G160)))</f>
        <v/>
      </c>
      <c r="DY166" s="367" t="str">
        <f ca="1">+IF(OFFSET('Hygiene Data'!$G$12,0,10*ROW('Hygiene Data'!G160))="","",OFFSET('Hygiene Data'!$G$12,0,10*ROW('Hygiene Data'!G160)))</f>
        <v/>
      </c>
      <c r="DZ166" s="367" t="str">
        <f ca="1">+IF(OFFSET('Hygiene Data'!$G$13,0,10*ROW('Hygiene Data'!G160))="","",OFFSET('Hygiene Data'!$G$13,0,10*ROW('Hygiene Data'!G160)))</f>
        <v/>
      </c>
      <c r="EA166" s="367" t="str">
        <f ca="1">+IF(OFFSET('Hygiene Data'!$H$11,0,10*ROW('Hygiene Data'!H160))="","",OFFSET('Hygiene Data'!$H$11,0,10*ROW('Hygiene Data'!H160)))</f>
        <v/>
      </c>
      <c r="EB166" s="367" t="str">
        <f ca="1">+IF(OFFSET('Hygiene Data'!$H$12,0,10*ROW('Hygiene Data'!H160))="","",OFFSET('Hygiene Data'!$H$12,0,10*ROW('Hygiene Data'!H160)))</f>
        <v/>
      </c>
      <c r="EC166" s="367" t="str">
        <f ca="1">+IF(OFFSET('Hygiene Data'!$H$13,0,10*ROW('Hygiene Data'!H160))="","",OFFSET('Hygiene Data'!$H$13,0,10*ROW('Hygiene Data'!H160)))</f>
        <v/>
      </c>
      <c r="ED166" s="367" t="str">
        <f ca="1">+IF(OFFSET('Hygiene Data'!$I$11,0,10*ROW('Hygiene Data'!I160))="","",OFFSET('Hygiene Data'!$I$11,0,10*ROW('Hygiene Data'!I160)))</f>
        <v/>
      </c>
      <c r="EE166" s="367" t="str">
        <f ca="1">+IF(OFFSET('Hygiene Data'!$I$12,0,10*ROW('Hygiene Data'!I160))="","",OFFSET('Hygiene Data'!$I$12,0,10*ROW('Hygiene Data'!I160)))</f>
        <v/>
      </c>
      <c r="EF166" s="367" t="str">
        <f ca="1">+IF(OFFSET('Hygiene Data'!$I$13,0,10*ROW('Hygiene Data'!I160))="","",OFFSET('Hygiene Data'!$I$13,0,10*ROW('Hygiene Data'!I160)))</f>
        <v/>
      </c>
    </row>
    <row r="167" spans="1:136" x14ac:dyDescent="0.25">
      <c r="A167" s="476" t="str">
        <f ca="1">+IF(OFFSET('Water Data'!$B$2,0,10*ROW('Water Data'!E161))="","",OFFSET('Water Data'!$B$2,0,10*ROW('Water Data'!E161)))</f>
        <v/>
      </c>
      <c r="B167" s="476"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3" t="str">
        <f t="shared" ca="1" si="2"/>
        <v/>
      </c>
      <c r="D167" s="504"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4"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4"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4"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4"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4"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4"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4"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4"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4"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4"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4"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4"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4"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4"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4"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4"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4"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5"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5"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5"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5"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5"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5"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5"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5"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5"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5"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5"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5"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5"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5"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5"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5"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5"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5"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5"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5"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5"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5"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5"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5"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5"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5"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5"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5"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5"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5"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6"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2"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6"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6"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6"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6"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6"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6"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6"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6"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6"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6"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6"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6"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6"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6"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6"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6"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7" t="str">
        <f ca="1">+IF(OFFSET('Water Data'!$D$27,0,10*ROW('Water Data'!D161))="","",OFFSET('Water Data'!$D$27,0,10*ROW('Water Data'!D161)))</f>
        <v/>
      </c>
      <c r="BT167" s="367" t="str">
        <f ca="1">+IF(OFFSET('Water Data'!$D$28,0,10*ROW('Water Data'!D161))="","",OFFSET('Water Data'!$D$28,0,10*ROW('Water Data'!D161)))</f>
        <v/>
      </c>
      <c r="BU167" s="367" t="str">
        <f ca="1">+IF(OFFSET('Water Data'!$D$29,0,10*ROW('Water Data'!D161))="","",OFFSET('Water Data'!$D$29,0,10*ROW('Water Data'!D161)))</f>
        <v/>
      </c>
      <c r="BV167" s="367" t="str">
        <f ca="1">+IF(OFFSET('Water Data'!$E$27,0,10*ROW('Water Data'!E161))="","",OFFSET('Water Data'!$E$27,0,10*ROW('Water Data'!E161)))</f>
        <v/>
      </c>
      <c r="BW167" s="367" t="str">
        <f ca="1">+IF(OFFSET('Water Data'!$E$28,0,10*ROW('Water Data'!E161))="","",OFFSET('Water Data'!$E$28,0,10*ROW('Water Data'!E161)))</f>
        <v/>
      </c>
      <c r="BX167" s="367" t="str">
        <f ca="1">+IF(OFFSET('Water Data'!$E$29,0,10*ROW('Water Data'!E161))="","",OFFSET('Water Data'!$E$29,0,10*ROW('Water Data'!E161)))</f>
        <v/>
      </c>
      <c r="BY167" s="367" t="str">
        <f ca="1">+IF(OFFSET('Water Data'!$F$27,0,10*ROW('Water Data'!F161))="","",OFFSET('Water Data'!$F$27,0,10*ROW('Water Data'!F161)))</f>
        <v/>
      </c>
      <c r="BZ167" s="367" t="str">
        <f ca="1">+IF(OFFSET('Water Data'!$F$28,0,10*ROW('Water Data'!F161))="","",OFFSET('Water Data'!$F$28,0,10*ROW('Water Data'!F161)))</f>
        <v/>
      </c>
      <c r="CA167" s="367" t="str">
        <f ca="1">+IF(OFFSET('Water Data'!$F$29,0,10*ROW('Water Data'!F161))="","",OFFSET('Water Data'!$F$29,0,10*ROW('Water Data'!F161)))</f>
        <v/>
      </c>
      <c r="CB167" s="367" t="str">
        <f ca="1">+IF(OFFSET('Water Data'!$G$27,0,10*ROW('Water Data'!G161))="","",OFFSET('Water Data'!$G$27,0,10*ROW('Water Data'!G161)))</f>
        <v/>
      </c>
      <c r="CC167" s="367" t="str">
        <f ca="1">+IF(OFFSET('Water Data'!$G$28,0,10*ROW('Water Data'!G161))="","",OFFSET('Water Data'!$G$28,0,10*ROW('Water Data'!G161)))</f>
        <v/>
      </c>
      <c r="CD167" s="367" t="str">
        <f ca="1">+IF(OFFSET('Water Data'!$G$29,0,10*ROW('Water Data'!G161))="","",OFFSET('Water Data'!$G$29,0,10*ROW('Water Data'!G161)))</f>
        <v/>
      </c>
      <c r="CE167" s="367" t="str">
        <f ca="1">+IF(OFFSET('Water Data'!$H$27,0,10*ROW('Water Data'!H161))="","",OFFSET('Water Data'!$H$27,0,10*ROW('Water Data'!H161)))</f>
        <v/>
      </c>
      <c r="CF167" s="367" t="str">
        <f ca="1">+IF(OFFSET('Water Data'!$H$28,0,10*ROW('Water Data'!H161))="","",OFFSET('Water Data'!$H$28,0,10*ROW('Water Data'!H161)))</f>
        <v/>
      </c>
      <c r="CG167" s="367" t="str">
        <f ca="1">+IF(OFFSET('Water Data'!$H$29,0,10*ROW('Water Data'!H161))="","",OFFSET('Water Data'!$H$29,0,10*ROW('Water Data'!H161)))</f>
        <v/>
      </c>
      <c r="CH167" s="367" t="str">
        <f ca="1">+IF(OFFSET('Water Data'!$I$27,0,10*ROW('Water Data'!I161))="","",OFFSET('Water Data'!$I$27,0,10*ROW('Water Data'!I161)))</f>
        <v/>
      </c>
      <c r="CI167" s="367" t="str">
        <f ca="1">+IF(OFFSET('Water Data'!$I$28,0,10*ROW('Water Data'!I161))="","",OFFSET('Water Data'!$I$28,0,10*ROW('Water Data'!I161)))</f>
        <v/>
      </c>
      <c r="CJ167" s="367" t="str">
        <f ca="1">+IF(OFFSET('Water Data'!$I$29,0,10*ROW('Water Data'!I161))="","",OFFSET('Water Data'!$I$29,0,10*ROW('Water Data'!I161)))</f>
        <v/>
      </c>
      <c r="CK167" s="367" t="str">
        <f ca="1">+IF(OFFSET('Sanitation Data'!$D$28,0,10*ROW('Sanitation Data'!D161))="","",OFFSET('Sanitation Data'!$D$28,0,10*ROW('Sanitation Data'!D161)))</f>
        <v/>
      </c>
      <c r="CL167" s="367" t="str">
        <f ca="1">+IF(OFFSET('Sanitation Data'!$D$29,0,10*ROW('Sanitation Data'!D161))="","",OFFSET('Sanitation Data'!$D$29,0,10*ROW('Sanitation Data'!D161)))</f>
        <v/>
      </c>
      <c r="CM167" s="367" t="str">
        <f ca="1">+IF(OFFSET('Sanitation Data'!$D$30,0,10*ROW('Sanitation Data'!D161))="","",OFFSET('Sanitation Data'!$D$30,0,10*ROW('Sanitation Data'!D161)))</f>
        <v/>
      </c>
      <c r="CN167" s="367" t="str">
        <f ca="1">+IF(OFFSET('Sanitation Data'!$D$31,0,10*ROW('Sanitation Data'!D161))="","",OFFSET('Sanitation Data'!$D$31,0,10*ROW('Sanitation Data'!D161)))</f>
        <v/>
      </c>
      <c r="CO167" s="367" t="str">
        <f ca="1">+IF(OFFSET('Sanitation Data'!$D$32,0,10*ROW('Sanitation Data'!D161))="","",OFFSET('Sanitation Data'!$D$32,0,10*ROW('Sanitation Data'!D161)))</f>
        <v/>
      </c>
      <c r="CP167" s="367" t="str">
        <f ca="1">+IF(OFFSET('Sanitation Data'!$E$28,0,10*ROW('Sanitation Data'!E161))="","",OFFSET('Sanitation Data'!$E$28,0,10*ROW('Sanitation Data'!E161)))</f>
        <v/>
      </c>
      <c r="CQ167" s="367" t="str">
        <f ca="1">+IF(OFFSET('Sanitation Data'!$E$29,0,10*ROW('Sanitation Data'!E161))="","",OFFSET('Sanitation Data'!$E$29,0,10*ROW('Sanitation Data'!E161)))</f>
        <v/>
      </c>
      <c r="CR167" s="367" t="str">
        <f ca="1">+IF(OFFSET('Sanitation Data'!$E$30,0,10*ROW('Sanitation Data'!E161))="","",OFFSET('Sanitation Data'!$E$30,0,10*ROW('Sanitation Data'!E161)))</f>
        <v/>
      </c>
      <c r="CS167" s="367" t="str">
        <f ca="1">+IF(OFFSET('Sanitation Data'!$E$31,0,10*ROW('Sanitation Data'!E161))="","",OFFSET('Sanitation Data'!$E$31,0,10*ROW('Sanitation Data'!E161)))</f>
        <v/>
      </c>
      <c r="CT167" s="367" t="str">
        <f ca="1">+IF(OFFSET('Sanitation Data'!$E$32,0,10*ROW('Sanitation Data'!E161))="","",OFFSET('Sanitation Data'!$E$32,0,10*ROW('Sanitation Data'!E161)))</f>
        <v/>
      </c>
      <c r="CU167" s="367" t="str">
        <f ca="1">+IF(OFFSET('Sanitation Data'!$F$28,0,10*ROW('Sanitation Data'!F161))="","",OFFSET('Sanitation Data'!$F$28,0,10*ROW('Sanitation Data'!F161)))</f>
        <v/>
      </c>
      <c r="CV167" s="367" t="str">
        <f ca="1">+IF(OFFSET('Sanitation Data'!$F$29,0,10*ROW('Sanitation Data'!F161))="","",OFFSET('Sanitation Data'!$F$29,0,10*ROW('Sanitation Data'!F161)))</f>
        <v/>
      </c>
      <c r="CW167" s="367" t="str">
        <f ca="1">+IF(OFFSET('Sanitation Data'!$F$30,0,10*ROW('Sanitation Data'!F161))="","",OFFSET('Sanitation Data'!$F$30,0,10*ROW('Sanitation Data'!F161)))</f>
        <v/>
      </c>
      <c r="CX167" s="367" t="str">
        <f ca="1">+IF(OFFSET('Sanitation Data'!$F$31,0,10*ROW('Sanitation Data'!F161))="","",OFFSET('Sanitation Data'!$F$31,0,10*ROW('Sanitation Data'!F161)))</f>
        <v/>
      </c>
      <c r="CY167" s="367" t="str">
        <f ca="1">+IF(OFFSET('Sanitation Data'!$F$32,0,10*ROW('Sanitation Data'!F161))="","",OFFSET('Sanitation Data'!$F$32,0,10*ROW('Sanitation Data'!F161)))</f>
        <v/>
      </c>
      <c r="CZ167" s="367" t="str">
        <f ca="1">+IF(OFFSET('Sanitation Data'!$G$28,0,10*ROW('Sanitation Data'!G161))="","",OFFSET('Sanitation Data'!$G$28,0,10*ROW('Sanitation Data'!G161)))</f>
        <v/>
      </c>
      <c r="DA167" s="367" t="str">
        <f ca="1">+IF(OFFSET('Sanitation Data'!$G$29,0,10*ROW('Sanitation Data'!G161))="","",OFFSET('Sanitation Data'!$G$29,0,10*ROW('Sanitation Data'!G161)))</f>
        <v/>
      </c>
      <c r="DB167" s="367" t="str">
        <f ca="1">+IF(OFFSET('Sanitation Data'!$G$30,0,10*ROW('Sanitation Data'!G161))="","",OFFSET('Sanitation Data'!$G$30,0,10*ROW('Sanitation Data'!G161)))</f>
        <v/>
      </c>
      <c r="DC167" s="367" t="str">
        <f ca="1">+IF(OFFSET('Sanitation Data'!$G$31,0,10*ROW('Sanitation Data'!G161))="","",OFFSET('Sanitation Data'!$G$31,0,10*ROW('Sanitation Data'!G161)))</f>
        <v/>
      </c>
      <c r="DD167" s="367" t="str">
        <f ca="1">+IF(OFFSET('Sanitation Data'!$G$32,0,10*ROW('Sanitation Data'!G161))="","",OFFSET('Sanitation Data'!$G$32,0,10*ROW('Sanitation Data'!G161)))</f>
        <v/>
      </c>
      <c r="DE167" s="367" t="str">
        <f ca="1">+IF(OFFSET('Sanitation Data'!$H$28,0,10*ROW('Sanitation Data'!H161))="","",OFFSET('Sanitation Data'!$H$28,0,10*ROW('Sanitation Data'!H161)))</f>
        <v/>
      </c>
      <c r="DF167" s="367" t="str">
        <f ca="1">+IF(OFFSET('Sanitation Data'!$H$29,0,10*ROW('Sanitation Data'!H161))="","",OFFSET('Sanitation Data'!$H$29,0,10*ROW('Sanitation Data'!H161)))</f>
        <v/>
      </c>
      <c r="DG167" s="367" t="str">
        <f ca="1">+IF(OFFSET('Sanitation Data'!$H$30,0,10*ROW('Sanitation Data'!H161))="","",OFFSET('Sanitation Data'!$H$30,0,10*ROW('Sanitation Data'!H161)))</f>
        <v/>
      </c>
      <c r="DH167" s="367" t="str">
        <f ca="1">+IF(OFFSET('Sanitation Data'!$H$31,0,10*ROW('Sanitation Data'!H161))="","",OFFSET('Sanitation Data'!$H$31,0,10*ROW('Sanitation Data'!H161)))</f>
        <v/>
      </c>
      <c r="DI167" s="367" t="str">
        <f ca="1">+IF(OFFSET('Sanitation Data'!$H$32,0,10*ROW('Sanitation Data'!H161))="","",OFFSET('Sanitation Data'!$H$32,0,10*ROW('Sanitation Data'!H161)))</f>
        <v/>
      </c>
      <c r="DJ167" s="367" t="str">
        <f ca="1">+IF(OFFSET('Sanitation Data'!$I$28,0,10*ROW('Sanitation Data'!I161))="","",OFFSET('Sanitation Data'!$I$28,0,10*ROW('Sanitation Data'!I161)))</f>
        <v/>
      </c>
      <c r="DK167" s="367" t="str">
        <f ca="1">+IF(OFFSET('Sanitation Data'!$I$29,0,10*ROW('Sanitation Data'!I161))="","",OFFSET('Sanitation Data'!$I$29,0,10*ROW('Sanitation Data'!I161)))</f>
        <v/>
      </c>
      <c r="DL167" s="367" t="str">
        <f ca="1">+IF(OFFSET('Sanitation Data'!$I$30,0,10*ROW('Sanitation Data'!I161))="","",OFFSET('Sanitation Data'!$I$30,0,10*ROW('Sanitation Data'!I161)))</f>
        <v/>
      </c>
      <c r="DM167" s="367" t="str">
        <f ca="1">+IF(OFFSET('Sanitation Data'!$I$31,0,10*ROW('Sanitation Data'!I161))="","",OFFSET('Sanitation Data'!$I$31,0,10*ROW('Sanitation Data'!I161)))</f>
        <v/>
      </c>
      <c r="DN167" s="367" t="str">
        <f ca="1">+IF(OFFSET('Sanitation Data'!$I$32,0,10*ROW('Sanitation Data'!I161))="","",OFFSET('Sanitation Data'!$I$32,0,10*ROW('Sanitation Data'!I161)))</f>
        <v/>
      </c>
      <c r="DO167" s="367" t="str">
        <f ca="1">+IF(OFFSET('Hygiene Data'!$D$11,0,10*ROW('Hygiene Data'!D161))="","",OFFSET('Hygiene Data'!$D$11,0,10*ROW('Hygiene Data'!D161)))</f>
        <v/>
      </c>
      <c r="DP167" s="367" t="str">
        <f ca="1">+IF(OFFSET('Hygiene Data'!$D$12,0,10*ROW('Hygiene Data'!D161))="","",OFFSET('Hygiene Data'!$D$12,0,10*ROW('Hygiene Data'!D161)))</f>
        <v/>
      </c>
      <c r="DQ167" s="367" t="str">
        <f ca="1">+IF(OFFSET('Hygiene Data'!$D$13,0,10*ROW('Hygiene Data'!D161))="","",OFFSET('Hygiene Data'!$D$13,0,10*ROW('Hygiene Data'!D161)))</f>
        <v/>
      </c>
      <c r="DR167" s="367" t="str">
        <f ca="1">+IF(OFFSET('Hygiene Data'!$E$11,0,10*ROW('Hygiene Data'!E161))="","",OFFSET('Hygiene Data'!$E$11,0,10*ROW('Hygiene Data'!E161)))</f>
        <v/>
      </c>
      <c r="DS167" s="367" t="str">
        <f ca="1">+IF(OFFSET('Hygiene Data'!$E$12,0,10*ROW('Hygiene Data'!E161))="","",OFFSET('Hygiene Data'!$E$12,0,10*ROW('Hygiene Data'!E161)))</f>
        <v/>
      </c>
      <c r="DT167" s="367" t="str">
        <f ca="1">+IF(OFFSET('Hygiene Data'!$E$13,0,10*ROW('Hygiene Data'!E161))="","",OFFSET('Hygiene Data'!$E$13,0,10*ROW('Hygiene Data'!E161)))</f>
        <v/>
      </c>
      <c r="DU167" s="367" t="str">
        <f ca="1">+IF(OFFSET('Hygiene Data'!$F$11,0,10*ROW('Hygiene Data'!F161))="","",OFFSET('Hygiene Data'!$F$11,0,10*ROW('Hygiene Data'!F161)))</f>
        <v/>
      </c>
      <c r="DV167" s="367" t="str">
        <f ca="1">+IF(OFFSET('Hygiene Data'!$F$12,0,10*ROW('Hygiene Data'!F161))="","",OFFSET('Hygiene Data'!$F$12,0,10*ROW('Hygiene Data'!F161)))</f>
        <v/>
      </c>
      <c r="DW167" s="367" t="str">
        <f ca="1">+IF(OFFSET('Hygiene Data'!$F$13,0,10*ROW('Hygiene Data'!F161))="","",OFFSET('Hygiene Data'!$F$13,0,10*ROW('Hygiene Data'!F161)))</f>
        <v/>
      </c>
      <c r="DX167" s="367" t="str">
        <f ca="1">+IF(OFFSET('Hygiene Data'!$G$11,0,10*ROW('Hygiene Data'!G161))="","",OFFSET('Hygiene Data'!$G$11,0,10*ROW('Hygiene Data'!G161)))</f>
        <v/>
      </c>
      <c r="DY167" s="367" t="str">
        <f ca="1">+IF(OFFSET('Hygiene Data'!$G$12,0,10*ROW('Hygiene Data'!G161))="","",OFFSET('Hygiene Data'!$G$12,0,10*ROW('Hygiene Data'!G161)))</f>
        <v/>
      </c>
      <c r="DZ167" s="367" t="str">
        <f ca="1">+IF(OFFSET('Hygiene Data'!$G$13,0,10*ROW('Hygiene Data'!G161))="","",OFFSET('Hygiene Data'!$G$13,0,10*ROW('Hygiene Data'!G161)))</f>
        <v/>
      </c>
      <c r="EA167" s="367" t="str">
        <f ca="1">+IF(OFFSET('Hygiene Data'!$H$11,0,10*ROW('Hygiene Data'!H161))="","",OFFSET('Hygiene Data'!$H$11,0,10*ROW('Hygiene Data'!H161)))</f>
        <v/>
      </c>
      <c r="EB167" s="367" t="str">
        <f ca="1">+IF(OFFSET('Hygiene Data'!$H$12,0,10*ROW('Hygiene Data'!H161))="","",OFFSET('Hygiene Data'!$H$12,0,10*ROW('Hygiene Data'!H161)))</f>
        <v/>
      </c>
      <c r="EC167" s="367" t="str">
        <f ca="1">+IF(OFFSET('Hygiene Data'!$H$13,0,10*ROW('Hygiene Data'!H161))="","",OFFSET('Hygiene Data'!$H$13,0,10*ROW('Hygiene Data'!H161)))</f>
        <v/>
      </c>
      <c r="ED167" s="367" t="str">
        <f ca="1">+IF(OFFSET('Hygiene Data'!$I$11,0,10*ROW('Hygiene Data'!I161))="","",OFFSET('Hygiene Data'!$I$11,0,10*ROW('Hygiene Data'!I161)))</f>
        <v/>
      </c>
      <c r="EE167" s="367" t="str">
        <f ca="1">+IF(OFFSET('Hygiene Data'!$I$12,0,10*ROW('Hygiene Data'!I161))="","",OFFSET('Hygiene Data'!$I$12,0,10*ROW('Hygiene Data'!I161)))</f>
        <v/>
      </c>
      <c r="EF167" s="367" t="str">
        <f ca="1">+IF(OFFSET('Hygiene Data'!$I$13,0,10*ROW('Hygiene Data'!I161))="","",OFFSET('Hygiene Data'!$I$13,0,10*ROW('Hygiene Data'!I161)))</f>
        <v/>
      </c>
    </row>
    <row r="168" spans="1:136" x14ac:dyDescent="0.25">
      <c r="A168" s="476" t="str">
        <f ca="1">+IF(OFFSET('Water Data'!$B$2,0,10*ROW('Water Data'!E162))="","",OFFSET('Water Data'!$B$2,0,10*ROW('Water Data'!E162)))</f>
        <v/>
      </c>
      <c r="B168" s="476"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3" t="str">
        <f t="shared" ca="1" si="2"/>
        <v/>
      </c>
      <c r="D168" s="504"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4"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4"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4"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4"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4"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4"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4"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4"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4"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4"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4"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4"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4"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4"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4"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4"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4"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5"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5"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5"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5"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5"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5"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5"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5"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5"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5"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5"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5"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5"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5"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5"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5"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5"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5"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5"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5"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5"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5"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5"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5"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5"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5"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5"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5"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5"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5"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6"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2"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6"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6"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6"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6"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6"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6"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6"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6"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6"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6"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6"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6"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6"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6"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6"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6"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7" t="str">
        <f ca="1">+IF(OFFSET('Water Data'!$D$27,0,10*ROW('Water Data'!D162))="","",OFFSET('Water Data'!$D$27,0,10*ROW('Water Data'!D162)))</f>
        <v/>
      </c>
      <c r="BT168" s="367" t="str">
        <f ca="1">+IF(OFFSET('Water Data'!$D$28,0,10*ROW('Water Data'!D162))="","",OFFSET('Water Data'!$D$28,0,10*ROW('Water Data'!D162)))</f>
        <v/>
      </c>
      <c r="BU168" s="367" t="str">
        <f ca="1">+IF(OFFSET('Water Data'!$D$29,0,10*ROW('Water Data'!D162))="","",OFFSET('Water Data'!$D$29,0,10*ROW('Water Data'!D162)))</f>
        <v/>
      </c>
      <c r="BV168" s="367" t="str">
        <f ca="1">+IF(OFFSET('Water Data'!$E$27,0,10*ROW('Water Data'!E162))="","",OFFSET('Water Data'!$E$27,0,10*ROW('Water Data'!E162)))</f>
        <v/>
      </c>
      <c r="BW168" s="367" t="str">
        <f ca="1">+IF(OFFSET('Water Data'!$E$28,0,10*ROW('Water Data'!E162))="","",OFFSET('Water Data'!$E$28,0,10*ROW('Water Data'!E162)))</f>
        <v/>
      </c>
      <c r="BX168" s="367" t="str">
        <f ca="1">+IF(OFFSET('Water Data'!$E$29,0,10*ROW('Water Data'!E162))="","",OFFSET('Water Data'!$E$29,0,10*ROW('Water Data'!E162)))</f>
        <v/>
      </c>
      <c r="BY168" s="367" t="str">
        <f ca="1">+IF(OFFSET('Water Data'!$F$27,0,10*ROW('Water Data'!F162))="","",OFFSET('Water Data'!$F$27,0,10*ROW('Water Data'!F162)))</f>
        <v/>
      </c>
      <c r="BZ168" s="367" t="str">
        <f ca="1">+IF(OFFSET('Water Data'!$F$28,0,10*ROW('Water Data'!F162))="","",OFFSET('Water Data'!$F$28,0,10*ROW('Water Data'!F162)))</f>
        <v/>
      </c>
      <c r="CA168" s="367" t="str">
        <f ca="1">+IF(OFFSET('Water Data'!$F$29,0,10*ROW('Water Data'!F162))="","",OFFSET('Water Data'!$F$29,0,10*ROW('Water Data'!F162)))</f>
        <v/>
      </c>
      <c r="CB168" s="367" t="str">
        <f ca="1">+IF(OFFSET('Water Data'!$G$27,0,10*ROW('Water Data'!G162))="","",OFFSET('Water Data'!$G$27,0,10*ROW('Water Data'!G162)))</f>
        <v/>
      </c>
      <c r="CC168" s="367" t="str">
        <f ca="1">+IF(OFFSET('Water Data'!$G$28,0,10*ROW('Water Data'!G162))="","",OFFSET('Water Data'!$G$28,0,10*ROW('Water Data'!G162)))</f>
        <v/>
      </c>
      <c r="CD168" s="367" t="str">
        <f ca="1">+IF(OFFSET('Water Data'!$G$29,0,10*ROW('Water Data'!G162))="","",OFFSET('Water Data'!$G$29,0,10*ROW('Water Data'!G162)))</f>
        <v/>
      </c>
      <c r="CE168" s="367" t="str">
        <f ca="1">+IF(OFFSET('Water Data'!$H$27,0,10*ROW('Water Data'!H162))="","",OFFSET('Water Data'!$H$27,0,10*ROW('Water Data'!H162)))</f>
        <v/>
      </c>
      <c r="CF168" s="367" t="str">
        <f ca="1">+IF(OFFSET('Water Data'!$H$28,0,10*ROW('Water Data'!H162))="","",OFFSET('Water Data'!$H$28,0,10*ROW('Water Data'!H162)))</f>
        <v/>
      </c>
      <c r="CG168" s="367" t="str">
        <f ca="1">+IF(OFFSET('Water Data'!$H$29,0,10*ROW('Water Data'!H162))="","",OFFSET('Water Data'!$H$29,0,10*ROW('Water Data'!H162)))</f>
        <v/>
      </c>
      <c r="CH168" s="367" t="str">
        <f ca="1">+IF(OFFSET('Water Data'!$I$27,0,10*ROW('Water Data'!I162))="","",OFFSET('Water Data'!$I$27,0,10*ROW('Water Data'!I162)))</f>
        <v/>
      </c>
      <c r="CI168" s="367" t="str">
        <f ca="1">+IF(OFFSET('Water Data'!$I$28,0,10*ROW('Water Data'!I162))="","",OFFSET('Water Data'!$I$28,0,10*ROW('Water Data'!I162)))</f>
        <v/>
      </c>
      <c r="CJ168" s="367" t="str">
        <f ca="1">+IF(OFFSET('Water Data'!$I$29,0,10*ROW('Water Data'!I162))="","",OFFSET('Water Data'!$I$29,0,10*ROW('Water Data'!I162)))</f>
        <v/>
      </c>
      <c r="CK168" s="367" t="str">
        <f ca="1">+IF(OFFSET('Sanitation Data'!$D$28,0,10*ROW('Sanitation Data'!D162))="","",OFFSET('Sanitation Data'!$D$28,0,10*ROW('Sanitation Data'!D162)))</f>
        <v/>
      </c>
      <c r="CL168" s="367" t="str">
        <f ca="1">+IF(OFFSET('Sanitation Data'!$D$29,0,10*ROW('Sanitation Data'!D162))="","",OFFSET('Sanitation Data'!$D$29,0,10*ROW('Sanitation Data'!D162)))</f>
        <v/>
      </c>
      <c r="CM168" s="367" t="str">
        <f ca="1">+IF(OFFSET('Sanitation Data'!$D$30,0,10*ROW('Sanitation Data'!D162))="","",OFFSET('Sanitation Data'!$D$30,0,10*ROW('Sanitation Data'!D162)))</f>
        <v/>
      </c>
      <c r="CN168" s="367" t="str">
        <f ca="1">+IF(OFFSET('Sanitation Data'!$D$31,0,10*ROW('Sanitation Data'!D162))="","",OFFSET('Sanitation Data'!$D$31,0,10*ROW('Sanitation Data'!D162)))</f>
        <v/>
      </c>
      <c r="CO168" s="367" t="str">
        <f ca="1">+IF(OFFSET('Sanitation Data'!$D$32,0,10*ROW('Sanitation Data'!D162))="","",OFFSET('Sanitation Data'!$D$32,0,10*ROW('Sanitation Data'!D162)))</f>
        <v/>
      </c>
      <c r="CP168" s="367" t="str">
        <f ca="1">+IF(OFFSET('Sanitation Data'!$E$28,0,10*ROW('Sanitation Data'!E162))="","",OFFSET('Sanitation Data'!$E$28,0,10*ROW('Sanitation Data'!E162)))</f>
        <v/>
      </c>
      <c r="CQ168" s="367" t="str">
        <f ca="1">+IF(OFFSET('Sanitation Data'!$E$29,0,10*ROW('Sanitation Data'!E162))="","",OFFSET('Sanitation Data'!$E$29,0,10*ROW('Sanitation Data'!E162)))</f>
        <v/>
      </c>
      <c r="CR168" s="367" t="str">
        <f ca="1">+IF(OFFSET('Sanitation Data'!$E$30,0,10*ROW('Sanitation Data'!E162))="","",OFFSET('Sanitation Data'!$E$30,0,10*ROW('Sanitation Data'!E162)))</f>
        <v/>
      </c>
      <c r="CS168" s="367" t="str">
        <f ca="1">+IF(OFFSET('Sanitation Data'!$E$31,0,10*ROW('Sanitation Data'!E162))="","",OFFSET('Sanitation Data'!$E$31,0,10*ROW('Sanitation Data'!E162)))</f>
        <v/>
      </c>
      <c r="CT168" s="367" t="str">
        <f ca="1">+IF(OFFSET('Sanitation Data'!$E$32,0,10*ROW('Sanitation Data'!E162))="","",OFFSET('Sanitation Data'!$E$32,0,10*ROW('Sanitation Data'!E162)))</f>
        <v/>
      </c>
      <c r="CU168" s="367" t="str">
        <f ca="1">+IF(OFFSET('Sanitation Data'!$F$28,0,10*ROW('Sanitation Data'!F162))="","",OFFSET('Sanitation Data'!$F$28,0,10*ROW('Sanitation Data'!F162)))</f>
        <v/>
      </c>
      <c r="CV168" s="367" t="str">
        <f ca="1">+IF(OFFSET('Sanitation Data'!$F$29,0,10*ROW('Sanitation Data'!F162))="","",OFFSET('Sanitation Data'!$F$29,0,10*ROW('Sanitation Data'!F162)))</f>
        <v/>
      </c>
      <c r="CW168" s="367" t="str">
        <f ca="1">+IF(OFFSET('Sanitation Data'!$F$30,0,10*ROW('Sanitation Data'!F162))="","",OFFSET('Sanitation Data'!$F$30,0,10*ROW('Sanitation Data'!F162)))</f>
        <v/>
      </c>
      <c r="CX168" s="367" t="str">
        <f ca="1">+IF(OFFSET('Sanitation Data'!$F$31,0,10*ROW('Sanitation Data'!F162))="","",OFFSET('Sanitation Data'!$F$31,0,10*ROW('Sanitation Data'!F162)))</f>
        <v/>
      </c>
      <c r="CY168" s="367" t="str">
        <f ca="1">+IF(OFFSET('Sanitation Data'!$F$32,0,10*ROW('Sanitation Data'!F162))="","",OFFSET('Sanitation Data'!$F$32,0,10*ROW('Sanitation Data'!F162)))</f>
        <v/>
      </c>
      <c r="CZ168" s="367" t="str">
        <f ca="1">+IF(OFFSET('Sanitation Data'!$G$28,0,10*ROW('Sanitation Data'!G162))="","",OFFSET('Sanitation Data'!$G$28,0,10*ROW('Sanitation Data'!G162)))</f>
        <v/>
      </c>
      <c r="DA168" s="367" t="str">
        <f ca="1">+IF(OFFSET('Sanitation Data'!$G$29,0,10*ROW('Sanitation Data'!G162))="","",OFFSET('Sanitation Data'!$G$29,0,10*ROW('Sanitation Data'!G162)))</f>
        <v/>
      </c>
      <c r="DB168" s="367" t="str">
        <f ca="1">+IF(OFFSET('Sanitation Data'!$G$30,0,10*ROW('Sanitation Data'!G162))="","",OFFSET('Sanitation Data'!$G$30,0,10*ROW('Sanitation Data'!G162)))</f>
        <v/>
      </c>
      <c r="DC168" s="367" t="str">
        <f ca="1">+IF(OFFSET('Sanitation Data'!$G$31,0,10*ROW('Sanitation Data'!G162))="","",OFFSET('Sanitation Data'!$G$31,0,10*ROW('Sanitation Data'!G162)))</f>
        <v/>
      </c>
      <c r="DD168" s="367" t="str">
        <f ca="1">+IF(OFFSET('Sanitation Data'!$G$32,0,10*ROW('Sanitation Data'!G162))="","",OFFSET('Sanitation Data'!$G$32,0,10*ROW('Sanitation Data'!G162)))</f>
        <v/>
      </c>
      <c r="DE168" s="367" t="str">
        <f ca="1">+IF(OFFSET('Sanitation Data'!$H$28,0,10*ROW('Sanitation Data'!H162))="","",OFFSET('Sanitation Data'!$H$28,0,10*ROW('Sanitation Data'!H162)))</f>
        <v/>
      </c>
      <c r="DF168" s="367" t="str">
        <f ca="1">+IF(OFFSET('Sanitation Data'!$H$29,0,10*ROW('Sanitation Data'!H162))="","",OFFSET('Sanitation Data'!$H$29,0,10*ROW('Sanitation Data'!H162)))</f>
        <v/>
      </c>
      <c r="DG168" s="367" t="str">
        <f ca="1">+IF(OFFSET('Sanitation Data'!$H$30,0,10*ROW('Sanitation Data'!H162))="","",OFFSET('Sanitation Data'!$H$30,0,10*ROW('Sanitation Data'!H162)))</f>
        <v/>
      </c>
      <c r="DH168" s="367" t="str">
        <f ca="1">+IF(OFFSET('Sanitation Data'!$H$31,0,10*ROW('Sanitation Data'!H162))="","",OFFSET('Sanitation Data'!$H$31,0,10*ROW('Sanitation Data'!H162)))</f>
        <v/>
      </c>
      <c r="DI168" s="367" t="str">
        <f ca="1">+IF(OFFSET('Sanitation Data'!$H$32,0,10*ROW('Sanitation Data'!H162))="","",OFFSET('Sanitation Data'!$H$32,0,10*ROW('Sanitation Data'!H162)))</f>
        <v/>
      </c>
      <c r="DJ168" s="367" t="str">
        <f ca="1">+IF(OFFSET('Sanitation Data'!$I$28,0,10*ROW('Sanitation Data'!I162))="","",OFFSET('Sanitation Data'!$I$28,0,10*ROW('Sanitation Data'!I162)))</f>
        <v/>
      </c>
      <c r="DK168" s="367" t="str">
        <f ca="1">+IF(OFFSET('Sanitation Data'!$I$29,0,10*ROW('Sanitation Data'!I162))="","",OFFSET('Sanitation Data'!$I$29,0,10*ROW('Sanitation Data'!I162)))</f>
        <v/>
      </c>
      <c r="DL168" s="367" t="str">
        <f ca="1">+IF(OFFSET('Sanitation Data'!$I$30,0,10*ROW('Sanitation Data'!I162))="","",OFFSET('Sanitation Data'!$I$30,0,10*ROW('Sanitation Data'!I162)))</f>
        <v/>
      </c>
      <c r="DM168" s="367" t="str">
        <f ca="1">+IF(OFFSET('Sanitation Data'!$I$31,0,10*ROW('Sanitation Data'!I162))="","",OFFSET('Sanitation Data'!$I$31,0,10*ROW('Sanitation Data'!I162)))</f>
        <v/>
      </c>
      <c r="DN168" s="367" t="str">
        <f ca="1">+IF(OFFSET('Sanitation Data'!$I$32,0,10*ROW('Sanitation Data'!I162))="","",OFFSET('Sanitation Data'!$I$32,0,10*ROW('Sanitation Data'!I162)))</f>
        <v/>
      </c>
      <c r="DO168" s="367" t="str">
        <f ca="1">+IF(OFFSET('Hygiene Data'!$D$11,0,10*ROW('Hygiene Data'!D162))="","",OFFSET('Hygiene Data'!$D$11,0,10*ROW('Hygiene Data'!D162)))</f>
        <v/>
      </c>
      <c r="DP168" s="367" t="str">
        <f ca="1">+IF(OFFSET('Hygiene Data'!$D$12,0,10*ROW('Hygiene Data'!D162))="","",OFFSET('Hygiene Data'!$D$12,0,10*ROW('Hygiene Data'!D162)))</f>
        <v/>
      </c>
      <c r="DQ168" s="367" t="str">
        <f ca="1">+IF(OFFSET('Hygiene Data'!$D$13,0,10*ROW('Hygiene Data'!D162))="","",OFFSET('Hygiene Data'!$D$13,0,10*ROW('Hygiene Data'!D162)))</f>
        <v/>
      </c>
      <c r="DR168" s="367" t="str">
        <f ca="1">+IF(OFFSET('Hygiene Data'!$E$11,0,10*ROW('Hygiene Data'!E162))="","",OFFSET('Hygiene Data'!$E$11,0,10*ROW('Hygiene Data'!E162)))</f>
        <v/>
      </c>
      <c r="DS168" s="367" t="str">
        <f ca="1">+IF(OFFSET('Hygiene Data'!$E$12,0,10*ROW('Hygiene Data'!E162))="","",OFFSET('Hygiene Data'!$E$12,0,10*ROW('Hygiene Data'!E162)))</f>
        <v/>
      </c>
      <c r="DT168" s="367" t="str">
        <f ca="1">+IF(OFFSET('Hygiene Data'!$E$13,0,10*ROW('Hygiene Data'!E162))="","",OFFSET('Hygiene Data'!$E$13,0,10*ROW('Hygiene Data'!E162)))</f>
        <v/>
      </c>
      <c r="DU168" s="367" t="str">
        <f ca="1">+IF(OFFSET('Hygiene Data'!$F$11,0,10*ROW('Hygiene Data'!F162))="","",OFFSET('Hygiene Data'!$F$11,0,10*ROW('Hygiene Data'!F162)))</f>
        <v/>
      </c>
      <c r="DV168" s="367" t="str">
        <f ca="1">+IF(OFFSET('Hygiene Data'!$F$12,0,10*ROW('Hygiene Data'!F162))="","",OFFSET('Hygiene Data'!$F$12,0,10*ROW('Hygiene Data'!F162)))</f>
        <v/>
      </c>
      <c r="DW168" s="367" t="str">
        <f ca="1">+IF(OFFSET('Hygiene Data'!$F$13,0,10*ROW('Hygiene Data'!F162))="","",OFFSET('Hygiene Data'!$F$13,0,10*ROW('Hygiene Data'!F162)))</f>
        <v/>
      </c>
      <c r="DX168" s="367" t="str">
        <f ca="1">+IF(OFFSET('Hygiene Data'!$G$11,0,10*ROW('Hygiene Data'!G162))="","",OFFSET('Hygiene Data'!$G$11,0,10*ROW('Hygiene Data'!G162)))</f>
        <v/>
      </c>
      <c r="DY168" s="367" t="str">
        <f ca="1">+IF(OFFSET('Hygiene Data'!$G$12,0,10*ROW('Hygiene Data'!G162))="","",OFFSET('Hygiene Data'!$G$12,0,10*ROW('Hygiene Data'!G162)))</f>
        <v/>
      </c>
      <c r="DZ168" s="367" t="str">
        <f ca="1">+IF(OFFSET('Hygiene Data'!$G$13,0,10*ROW('Hygiene Data'!G162))="","",OFFSET('Hygiene Data'!$G$13,0,10*ROW('Hygiene Data'!G162)))</f>
        <v/>
      </c>
      <c r="EA168" s="367" t="str">
        <f ca="1">+IF(OFFSET('Hygiene Data'!$H$11,0,10*ROW('Hygiene Data'!H162))="","",OFFSET('Hygiene Data'!$H$11,0,10*ROW('Hygiene Data'!H162)))</f>
        <v/>
      </c>
      <c r="EB168" s="367" t="str">
        <f ca="1">+IF(OFFSET('Hygiene Data'!$H$12,0,10*ROW('Hygiene Data'!H162))="","",OFFSET('Hygiene Data'!$H$12,0,10*ROW('Hygiene Data'!H162)))</f>
        <v/>
      </c>
      <c r="EC168" s="367" t="str">
        <f ca="1">+IF(OFFSET('Hygiene Data'!$H$13,0,10*ROW('Hygiene Data'!H162))="","",OFFSET('Hygiene Data'!$H$13,0,10*ROW('Hygiene Data'!H162)))</f>
        <v/>
      </c>
      <c r="ED168" s="367" t="str">
        <f ca="1">+IF(OFFSET('Hygiene Data'!$I$11,0,10*ROW('Hygiene Data'!I162))="","",OFFSET('Hygiene Data'!$I$11,0,10*ROW('Hygiene Data'!I162)))</f>
        <v/>
      </c>
      <c r="EE168" s="367" t="str">
        <f ca="1">+IF(OFFSET('Hygiene Data'!$I$12,0,10*ROW('Hygiene Data'!I162))="","",OFFSET('Hygiene Data'!$I$12,0,10*ROW('Hygiene Data'!I162)))</f>
        <v/>
      </c>
      <c r="EF168" s="367" t="str">
        <f ca="1">+IF(OFFSET('Hygiene Data'!$I$13,0,10*ROW('Hygiene Data'!I162))="","",OFFSET('Hygiene Data'!$I$13,0,10*ROW('Hygiene Data'!I162)))</f>
        <v/>
      </c>
    </row>
    <row r="169" spans="1:136" x14ac:dyDescent="0.25">
      <c r="A169" s="476" t="str">
        <f ca="1">+IF(OFFSET('Water Data'!$B$2,0,10*ROW('Water Data'!E163))="","",OFFSET('Water Data'!$B$2,0,10*ROW('Water Data'!E163)))</f>
        <v/>
      </c>
      <c r="B169" s="476"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3" t="str">
        <f t="shared" ca="1" si="2"/>
        <v/>
      </c>
      <c r="D169" s="504"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4"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4"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4"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4"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4"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4"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4"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4"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4"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4"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4"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4"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4"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4"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4"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4"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4"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5"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5"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5"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5"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5"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5"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5"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5"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5"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5"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5"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5"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5"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5"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5"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5"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5"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5"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5"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5"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5"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5"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5"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5"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5"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5"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5"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5"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5"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5"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6"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2"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6"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6"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6"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6"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6"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6"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6"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6"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6"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6"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6"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6"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6"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6"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6"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6"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7" t="str">
        <f ca="1">+IF(OFFSET('Water Data'!$D$27,0,10*ROW('Water Data'!D163))="","",OFFSET('Water Data'!$D$27,0,10*ROW('Water Data'!D163)))</f>
        <v/>
      </c>
      <c r="BT169" s="367" t="str">
        <f ca="1">+IF(OFFSET('Water Data'!$D$28,0,10*ROW('Water Data'!D163))="","",OFFSET('Water Data'!$D$28,0,10*ROW('Water Data'!D163)))</f>
        <v/>
      </c>
      <c r="BU169" s="367" t="str">
        <f ca="1">+IF(OFFSET('Water Data'!$D$29,0,10*ROW('Water Data'!D163))="","",OFFSET('Water Data'!$D$29,0,10*ROW('Water Data'!D163)))</f>
        <v/>
      </c>
      <c r="BV169" s="367" t="str">
        <f ca="1">+IF(OFFSET('Water Data'!$E$27,0,10*ROW('Water Data'!E163))="","",OFFSET('Water Data'!$E$27,0,10*ROW('Water Data'!E163)))</f>
        <v/>
      </c>
      <c r="BW169" s="367" t="str">
        <f ca="1">+IF(OFFSET('Water Data'!$E$28,0,10*ROW('Water Data'!E163))="","",OFFSET('Water Data'!$E$28,0,10*ROW('Water Data'!E163)))</f>
        <v/>
      </c>
      <c r="BX169" s="367" t="str">
        <f ca="1">+IF(OFFSET('Water Data'!$E$29,0,10*ROW('Water Data'!E163))="","",OFFSET('Water Data'!$E$29,0,10*ROW('Water Data'!E163)))</f>
        <v/>
      </c>
      <c r="BY169" s="367" t="str">
        <f ca="1">+IF(OFFSET('Water Data'!$F$27,0,10*ROW('Water Data'!F163))="","",OFFSET('Water Data'!$F$27,0,10*ROW('Water Data'!F163)))</f>
        <v/>
      </c>
      <c r="BZ169" s="367" t="str">
        <f ca="1">+IF(OFFSET('Water Data'!$F$28,0,10*ROW('Water Data'!F163))="","",OFFSET('Water Data'!$F$28,0,10*ROW('Water Data'!F163)))</f>
        <v/>
      </c>
      <c r="CA169" s="367" t="str">
        <f ca="1">+IF(OFFSET('Water Data'!$F$29,0,10*ROW('Water Data'!F163))="","",OFFSET('Water Data'!$F$29,0,10*ROW('Water Data'!F163)))</f>
        <v/>
      </c>
      <c r="CB169" s="367" t="str">
        <f ca="1">+IF(OFFSET('Water Data'!$G$27,0,10*ROW('Water Data'!G163))="","",OFFSET('Water Data'!$G$27,0,10*ROW('Water Data'!G163)))</f>
        <v/>
      </c>
      <c r="CC169" s="367" t="str">
        <f ca="1">+IF(OFFSET('Water Data'!$G$28,0,10*ROW('Water Data'!G163))="","",OFFSET('Water Data'!$G$28,0,10*ROW('Water Data'!G163)))</f>
        <v/>
      </c>
      <c r="CD169" s="367" t="str">
        <f ca="1">+IF(OFFSET('Water Data'!$G$29,0,10*ROW('Water Data'!G163))="","",OFFSET('Water Data'!$G$29,0,10*ROW('Water Data'!G163)))</f>
        <v/>
      </c>
      <c r="CE169" s="367" t="str">
        <f ca="1">+IF(OFFSET('Water Data'!$H$27,0,10*ROW('Water Data'!H163))="","",OFFSET('Water Data'!$H$27,0,10*ROW('Water Data'!H163)))</f>
        <v/>
      </c>
      <c r="CF169" s="367" t="str">
        <f ca="1">+IF(OFFSET('Water Data'!$H$28,0,10*ROW('Water Data'!H163))="","",OFFSET('Water Data'!$H$28,0,10*ROW('Water Data'!H163)))</f>
        <v/>
      </c>
      <c r="CG169" s="367" t="str">
        <f ca="1">+IF(OFFSET('Water Data'!$H$29,0,10*ROW('Water Data'!H163))="","",OFFSET('Water Data'!$H$29,0,10*ROW('Water Data'!H163)))</f>
        <v/>
      </c>
      <c r="CH169" s="367" t="str">
        <f ca="1">+IF(OFFSET('Water Data'!$I$27,0,10*ROW('Water Data'!I163))="","",OFFSET('Water Data'!$I$27,0,10*ROW('Water Data'!I163)))</f>
        <v/>
      </c>
      <c r="CI169" s="367" t="str">
        <f ca="1">+IF(OFFSET('Water Data'!$I$28,0,10*ROW('Water Data'!I163))="","",OFFSET('Water Data'!$I$28,0,10*ROW('Water Data'!I163)))</f>
        <v/>
      </c>
      <c r="CJ169" s="367" t="str">
        <f ca="1">+IF(OFFSET('Water Data'!$I$29,0,10*ROW('Water Data'!I163))="","",OFFSET('Water Data'!$I$29,0,10*ROW('Water Data'!I163)))</f>
        <v/>
      </c>
      <c r="CK169" s="367" t="str">
        <f ca="1">+IF(OFFSET('Sanitation Data'!$D$28,0,10*ROW('Sanitation Data'!D163))="","",OFFSET('Sanitation Data'!$D$28,0,10*ROW('Sanitation Data'!D163)))</f>
        <v/>
      </c>
      <c r="CL169" s="367" t="str">
        <f ca="1">+IF(OFFSET('Sanitation Data'!$D$29,0,10*ROW('Sanitation Data'!D163))="","",OFFSET('Sanitation Data'!$D$29,0,10*ROW('Sanitation Data'!D163)))</f>
        <v/>
      </c>
      <c r="CM169" s="367" t="str">
        <f ca="1">+IF(OFFSET('Sanitation Data'!$D$30,0,10*ROW('Sanitation Data'!D163))="","",OFFSET('Sanitation Data'!$D$30,0,10*ROW('Sanitation Data'!D163)))</f>
        <v/>
      </c>
      <c r="CN169" s="367" t="str">
        <f ca="1">+IF(OFFSET('Sanitation Data'!$D$31,0,10*ROW('Sanitation Data'!D163))="","",OFFSET('Sanitation Data'!$D$31,0,10*ROW('Sanitation Data'!D163)))</f>
        <v/>
      </c>
      <c r="CO169" s="367" t="str">
        <f ca="1">+IF(OFFSET('Sanitation Data'!$D$32,0,10*ROW('Sanitation Data'!D163))="","",OFFSET('Sanitation Data'!$D$32,0,10*ROW('Sanitation Data'!D163)))</f>
        <v/>
      </c>
      <c r="CP169" s="367" t="str">
        <f ca="1">+IF(OFFSET('Sanitation Data'!$E$28,0,10*ROW('Sanitation Data'!E163))="","",OFFSET('Sanitation Data'!$E$28,0,10*ROW('Sanitation Data'!E163)))</f>
        <v/>
      </c>
      <c r="CQ169" s="367" t="str">
        <f ca="1">+IF(OFFSET('Sanitation Data'!$E$29,0,10*ROW('Sanitation Data'!E163))="","",OFFSET('Sanitation Data'!$E$29,0,10*ROW('Sanitation Data'!E163)))</f>
        <v/>
      </c>
      <c r="CR169" s="367" t="str">
        <f ca="1">+IF(OFFSET('Sanitation Data'!$E$30,0,10*ROW('Sanitation Data'!E163))="","",OFFSET('Sanitation Data'!$E$30,0,10*ROW('Sanitation Data'!E163)))</f>
        <v/>
      </c>
      <c r="CS169" s="367" t="str">
        <f ca="1">+IF(OFFSET('Sanitation Data'!$E$31,0,10*ROW('Sanitation Data'!E163))="","",OFFSET('Sanitation Data'!$E$31,0,10*ROW('Sanitation Data'!E163)))</f>
        <v/>
      </c>
      <c r="CT169" s="367" t="str">
        <f ca="1">+IF(OFFSET('Sanitation Data'!$E$32,0,10*ROW('Sanitation Data'!E163))="","",OFFSET('Sanitation Data'!$E$32,0,10*ROW('Sanitation Data'!E163)))</f>
        <v/>
      </c>
      <c r="CU169" s="367" t="str">
        <f ca="1">+IF(OFFSET('Sanitation Data'!$F$28,0,10*ROW('Sanitation Data'!F163))="","",OFFSET('Sanitation Data'!$F$28,0,10*ROW('Sanitation Data'!F163)))</f>
        <v/>
      </c>
      <c r="CV169" s="367" t="str">
        <f ca="1">+IF(OFFSET('Sanitation Data'!$F$29,0,10*ROW('Sanitation Data'!F163))="","",OFFSET('Sanitation Data'!$F$29,0,10*ROW('Sanitation Data'!F163)))</f>
        <v/>
      </c>
      <c r="CW169" s="367" t="str">
        <f ca="1">+IF(OFFSET('Sanitation Data'!$F$30,0,10*ROW('Sanitation Data'!F163))="","",OFFSET('Sanitation Data'!$F$30,0,10*ROW('Sanitation Data'!F163)))</f>
        <v/>
      </c>
      <c r="CX169" s="367" t="str">
        <f ca="1">+IF(OFFSET('Sanitation Data'!$F$31,0,10*ROW('Sanitation Data'!F163))="","",OFFSET('Sanitation Data'!$F$31,0,10*ROW('Sanitation Data'!F163)))</f>
        <v/>
      </c>
      <c r="CY169" s="367" t="str">
        <f ca="1">+IF(OFFSET('Sanitation Data'!$F$32,0,10*ROW('Sanitation Data'!F163))="","",OFFSET('Sanitation Data'!$F$32,0,10*ROW('Sanitation Data'!F163)))</f>
        <v/>
      </c>
      <c r="CZ169" s="367" t="str">
        <f ca="1">+IF(OFFSET('Sanitation Data'!$G$28,0,10*ROW('Sanitation Data'!G163))="","",OFFSET('Sanitation Data'!$G$28,0,10*ROW('Sanitation Data'!G163)))</f>
        <v/>
      </c>
      <c r="DA169" s="367" t="str">
        <f ca="1">+IF(OFFSET('Sanitation Data'!$G$29,0,10*ROW('Sanitation Data'!G163))="","",OFFSET('Sanitation Data'!$G$29,0,10*ROW('Sanitation Data'!G163)))</f>
        <v/>
      </c>
      <c r="DB169" s="367" t="str">
        <f ca="1">+IF(OFFSET('Sanitation Data'!$G$30,0,10*ROW('Sanitation Data'!G163))="","",OFFSET('Sanitation Data'!$G$30,0,10*ROW('Sanitation Data'!G163)))</f>
        <v/>
      </c>
      <c r="DC169" s="367" t="str">
        <f ca="1">+IF(OFFSET('Sanitation Data'!$G$31,0,10*ROW('Sanitation Data'!G163))="","",OFFSET('Sanitation Data'!$G$31,0,10*ROW('Sanitation Data'!G163)))</f>
        <v/>
      </c>
      <c r="DD169" s="367" t="str">
        <f ca="1">+IF(OFFSET('Sanitation Data'!$G$32,0,10*ROW('Sanitation Data'!G163))="","",OFFSET('Sanitation Data'!$G$32,0,10*ROW('Sanitation Data'!G163)))</f>
        <v/>
      </c>
      <c r="DE169" s="367" t="str">
        <f ca="1">+IF(OFFSET('Sanitation Data'!$H$28,0,10*ROW('Sanitation Data'!H163))="","",OFFSET('Sanitation Data'!$H$28,0,10*ROW('Sanitation Data'!H163)))</f>
        <v/>
      </c>
      <c r="DF169" s="367" t="str">
        <f ca="1">+IF(OFFSET('Sanitation Data'!$H$29,0,10*ROW('Sanitation Data'!H163))="","",OFFSET('Sanitation Data'!$H$29,0,10*ROW('Sanitation Data'!H163)))</f>
        <v/>
      </c>
      <c r="DG169" s="367" t="str">
        <f ca="1">+IF(OFFSET('Sanitation Data'!$H$30,0,10*ROW('Sanitation Data'!H163))="","",OFFSET('Sanitation Data'!$H$30,0,10*ROW('Sanitation Data'!H163)))</f>
        <v/>
      </c>
      <c r="DH169" s="367" t="str">
        <f ca="1">+IF(OFFSET('Sanitation Data'!$H$31,0,10*ROW('Sanitation Data'!H163))="","",OFFSET('Sanitation Data'!$H$31,0,10*ROW('Sanitation Data'!H163)))</f>
        <v/>
      </c>
      <c r="DI169" s="367" t="str">
        <f ca="1">+IF(OFFSET('Sanitation Data'!$H$32,0,10*ROW('Sanitation Data'!H163))="","",OFFSET('Sanitation Data'!$H$32,0,10*ROW('Sanitation Data'!H163)))</f>
        <v/>
      </c>
      <c r="DJ169" s="367" t="str">
        <f ca="1">+IF(OFFSET('Sanitation Data'!$I$28,0,10*ROW('Sanitation Data'!I163))="","",OFFSET('Sanitation Data'!$I$28,0,10*ROW('Sanitation Data'!I163)))</f>
        <v/>
      </c>
      <c r="DK169" s="367" t="str">
        <f ca="1">+IF(OFFSET('Sanitation Data'!$I$29,0,10*ROW('Sanitation Data'!I163))="","",OFFSET('Sanitation Data'!$I$29,0,10*ROW('Sanitation Data'!I163)))</f>
        <v/>
      </c>
      <c r="DL169" s="367" t="str">
        <f ca="1">+IF(OFFSET('Sanitation Data'!$I$30,0,10*ROW('Sanitation Data'!I163))="","",OFFSET('Sanitation Data'!$I$30,0,10*ROW('Sanitation Data'!I163)))</f>
        <v/>
      </c>
      <c r="DM169" s="367" t="str">
        <f ca="1">+IF(OFFSET('Sanitation Data'!$I$31,0,10*ROW('Sanitation Data'!I163))="","",OFFSET('Sanitation Data'!$I$31,0,10*ROW('Sanitation Data'!I163)))</f>
        <v/>
      </c>
      <c r="DN169" s="367" t="str">
        <f ca="1">+IF(OFFSET('Sanitation Data'!$I$32,0,10*ROW('Sanitation Data'!I163))="","",OFFSET('Sanitation Data'!$I$32,0,10*ROW('Sanitation Data'!I163)))</f>
        <v/>
      </c>
      <c r="DO169" s="367" t="str">
        <f ca="1">+IF(OFFSET('Hygiene Data'!$D$11,0,10*ROW('Hygiene Data'!D163))="","",OFFSET('Hygiene Data'!$D$11,0,10*ROW('Hygiene Data'!D163)))</f>
        <v/>
      </c>
      <c r="DP169" s="367" t="str">
        <f ca="1">+IF(OFFSET('Hygiene Data'!$D$12,0,10*ROW('Hygiene Data'!D163))="","",OFFSET('Hygiene Data'!$D$12,0,10*ROW('Hygiene Data'!D163)))</f>
        <v/>
      </c>
      <c r="DQ169" s="367" t="str">
        <f ca="1">+IF(OFFSET('Hygiene Data'!$D$13,0,10*ROW('Hygiene Data'!D163))="","",OFFSET('Hygiene Data'!$D$13,0,10*ROW('Hygiene Data'!D163)))</f>
        <v/>
      </c>
      <c r="DR169" s="367" t="str">
        <f ca="1">+IF(OFFSET('Hygiene Data'!$E$11,0,10*ROW('Hygiene Data'!E163))="","",OFFSET('Hygiene Data'!$E$11,0,10*ROW('Hygiene Data'!E163)))</f>
        <v/>
      </c>
      <c r="DS169" s="367" t="str">
        <f ca="1">+IF(OFFSET('Hygiene Data'!$E$12,0,10*ROW('Hygiene Data'!E163))="","",OFFSET('Hygiene Data'!$E$12,0,10*ROW('Hygiene Data'!E163)))</f>
        <v/>
      </c>
      <c r="DT169" s="367" t="str">
        <f ca="1">+IF(OFFSET('Hygiene Data'!$E$13,0,10*ROW('Hygiene Data'!E163))="","",OFFSET('Hygiene Data'!$E$13,0,10*ROW('Hygiene Data'!E163)))</f>
        <v/>
      </c>
      <c r="DU169" s="367" t="str">
        <f ca="1">+IF(OFFSET('Hygiene Data'!$F$11,0,10*ROW('Hygiene Data'!F163))="","",OFFSET('Hygiene Data'!$F$11,0,10*ROW('Hygiene Data'!F163)))</f>
        <v/>
      </c>
      <c r="DV169" s="367" t="str">
        <f ca="1">+IF(OFFSET('Hygiene Data'!$F$12,0,10*ROW('Hygiene Data'!F163))="","",OFFSET('Hygiene Data'!$F$12,0,10*ROW('Hygiene Data'!F163)))</f>
        <v/>
      </c>
      <c r="DW169" s="367" t="str">
        <f ca="1">+IF(OFFSET('Hygiene Data'!$F$13,0,10*ROW('Hygiene Data'!F163))="","",OFFSET('Hygiene Data'!$F$13,0,10*ROW('Hygiene Data'!F163)))</f>
        <v/>
      </c>
      <c r="DX169" s="367" t="str">
        <f ca="1">+IF(OFFSET('Hygiene Data'!$G$11,0,10*ROW('Hygiene Data'!G163))="","",OFFSET('Hygiene Data'!$G$11,0,10*ROW('Hygiene Data'!G163)))</f>
        <v/>
      </c>
      <c r="DY169" s="367" t="str">
        <f ca="1">+IF(OFFSET('Hygiene Data'!$G$12,0,10*ROW('Hygiene Data'!G163))="","",OFFSET('Hygiene Data'!$G$12,0,10*ROW('Hygiene Data'!G163)))</f>
        <v/>
      </c>
      <c r="DZ169" s="367" t="str">
        <f ca="1">+IF(OFFSET('Hygiene Data'!$G$13,0,10*ROW('Hygiene Data'!G163))="","",OFFSET('Hygiene Data'!$G$13,0,10*ROW('Hygiene Data'!G163)))</f>
        <v/>
      </c>
      <c r="EA169" s="367" t="str">
        <f ca="1">+IF(OFFSET('Hygiene Data'!$H$11,0,10*ROW('Hygiene Data'!H163))="","",OFFSET('Hygiene Data'!$H$11,0,10*ROW('Hygiene Data'!H163)))</f>
        <v/>
      </c>
      <c r="EB169" s="367" t="str">
        <f ca="1">+IF(OFFSET('Hygiene Data'!$H$12,0,10*ROW('Hygiene Data'!H163))="","",OFFSET('Hygiene Data'!$H$12,0,10*ROW('Hygiene Data'!H163)))</f>
        <v/>
      </c>
      <c r="EC169" s="367" t="str">
        <f ca="1">+IF(OFFSET('Hygiene Data'!$H$13,0,10*ROW('Hygiene Data'!H163))="","",OFFSET('Hygiene Data'!$H$13,0,10*ROW('Hygiene Data'!H163)))</f>
        <v/>
      </c>
      <c r="ED169" s="367" t="str">
        <f ca="1">+IF(OFFSET('Hygiene Data'!$I$11,0,10*ROW('Hygiene Data'!I163))="","",OFFSET('Hygiene Data'!$I$11,0,10*ROW('Hygiene Data'!I163)))</f>
        <v/>
      </c>
      <c r="EE169" s="367" t="str">
        <f ca="1">+IF(OFFSET('Hygiene Data'!$I$12,0,10*ROW('Hygiene Data'!I163))="","",OFFSET('Hygiene Data'!$I$12,0,10*ROW('Hygiene Data'!I163)))</f>
        <v/>
      </c>
      <c r="EF169" s="367" t="str">
        <f ca="1">+IF(OFFSET('Hygiene Data'!$I$13,0,10*ROW('Hygiene Data'!I163))="","",OFFSET('Hygiene Data'!$I$13,0,10*ROW('Hygiene Data'!I163)))</f>
        <v/>
      </c>
    </row>
    <row r="170" spans="1:136" x14ac:dyDescent="0.25">
      <c r="A170" s="476" t="str">
        <f ca="1">+IF(OFFSET('Water Data'!$B$2,0,10*ROW('Water Data'!E164))="","",OFFSET('Water Data'!$B$2,0,10*ROW('Water Data'!E164)))</f>
        <v/>
      </c>
      <c r="B170" s="476"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3" t="str">
        <f t="shared" ca="1" si="2"/>
        <v/>
      </c>
      <c r="D170" s="504"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4"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4"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4"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4"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4"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4"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4"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4"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4"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4"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4"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4"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4"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4"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4"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4"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4"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5"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5"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5"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5"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5"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5"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5"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5"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5"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5"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5"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5"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5"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5"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5"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5"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5"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5"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5"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5"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5"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5"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5"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5"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5"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5"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5"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5"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5"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5"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6"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2"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6"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6"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6"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6"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6"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6"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6"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6"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6"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6"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6"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6"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6"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6"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6"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6"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7" t="str">
        <f ca="1">+IF(OFFSET('Water Data'!$D$27,0,10*ROW('Water Data'!D164))="","",OFFSET('Water Data'!$D$27,0,10*ROW('Water Data'!D164)))</f>
        <v/>
      </c>
      <c r="BT170" s="367" t="str">
        <f ca="1">+IF(OFFSET('Water Data'!$D$28,0,10*ROW('Water Data'!D164))="","",OFFSET('Water Data'!$D$28,0,10*ROW('Water Data'!D164)))</f>
        <v/>
      </c>
      <c r="BU170" s="367" t="str">
        <f ca="1">+IF(OFFSET('Water Data'!$D$29,0,10*ROW('Water Data'!D164))="","",OFFSET('Water Data'!$D$29,0,10*ROW('Water Data'!D164)))</f>
        <v/>
      </c>
      <c r="BV170" s="367" t="str">
        <f ca="1">+IF(OFFSET('Water Data'!$E$27,0,10*ROW('Water Data'!E164))="","",OFFSET('Water Data'!$E$27,0,10*ROW('Water Data'!E164)))</f>
        <v/>
      </c>
      <c r="BW170" s="367" t="str">
        <f ca="1">+IF(OFFSET('Water Data'!$E$28,0,10*ROW('Water Data'!E164))="","",OFFSET('Water Data'!$E$28,0,10*ROW('Water Data'!E164)))</f>
        <v/>
      </c>
      <c r="BX170" s="367" t="str">
        <f ca="1">+IF(OFFSET('Water Data'!$E$29,0,10*ROW('Water Data'!E164))="","",OFFSET('Water Data'!$E$29,0,10*ROW('Water Data'!E164)))</f>
        <v/>
      </c>
      <c r="BY170" s="367" t="str">
        <f ca="1">+IF(OFFSET('Water Data'!$F$27,0,10*ROW('Water Data'!F164))="","",OFFSET('Water Data'!$F$27,0,10*ROW('Water Data'!F164)))</f>
        <v/>
      </c>
      <c r="BZ170" s="367" t="str">
        <f ca="1">+IF(OFFSET('Water Data'!$F$28,0,10*ROW('Water Data'!F164))="","",OFFSET('Water Data'!$F$28,0,10*ROW('Water Data'!F164)))</f>
        <v/>
      </c>
      <c r="CA170" s="367" t="str">
        <f ca="1">+IF(OFFSET('Water Data'!$F$29,0,10*ROW('Water Data'!F164))="","",OFFSET('Water Data'!$F$29,0,10*ROW('Water Data'!F164)))</f>
        <v/>
      </c>
      <c r="CB170" s="367" t="str">
        <f ca="1">+IF(OFFSET('Water Data'!$G$27,0,10*ROW('Water Data'!G164))="","",OFFSET('Water Data'!$G$27,0,10*ROW('Water Data'!G164)))</f>
        <v/>
      </c>
      <c r="CC170" s="367" t="str">
        <f ca="1">+IF(OFFSET('Water Data'!$G$28,0,10*ROW('Water Data'!G164))="","",OFFSET('Water Data'!$G$28,0,10*ROW('Water Data'!G164)))</f>
        <v/>
      </c>
      <c r="CD170" s="367" t="str">
        <f ca="1">+IF(OFFSET('Water Data'!$G$29,0,10*ROW('Water Data'!G164))="","",OFFSET('Water Data'!$G$29,0,10*ROW('Water Data'!G164)))</f>
        <v/>
      </c>
      <c r="CE170" s="367" t="str">
        <f ca="1">+IF(OFFSET('Water Data'!$H$27,0,10*ROW('Water Data'!H164))="","",OFFSET('Water Data'!$H$27,0,10*ROW('Water Data'!H164)))</f>
        <v/>
      </c>
      <c r="CF170" s="367" t="str">
        <f ca="1">+IF(OFFSET('Water Data'!$H$28,0,10*ROW('Water Data'!H164))="","",OFFSET('Water Data'!$H$28,0,10*ROW('Water Data'!H164)))</f>
        <v/>
      </c>
      <c r="CG170" s="367" t="str">
        <f ca="1">+IF(OFFSET('Water Data'!$H$29,0,10*ROW('Water Data'!H164))="","",OFFSET('Water Data'!$H$29,0,10*ROW('Water Data'!H164)))</f>
        <v/>
      </c>
      <c r="CH170" s="367" t="str">
        <f ca="1">+IF(OFFSET('Water Data'!$I$27,0,10*ROW('Water Data'!I164))="","",OFFSET('Water Data'!$I$27,0,10*ROW('Water Data'!I164)))</f>
        <v/>
      </c>
      <c r="CI170" s="367" t="str">
        <f ca="1">+IF(OFFSET('Water Data'!$I$28,0,10*ROW('Water Data'!I164))="","",OFFSET('Water Data'!$I$28,0,10*ROW('Water Data'!I164)))</f>
        <v/>
      </c>
      <c r="CJ170" s="367" t="str">
        <f ca="1">+IF(OFFSET('Water Data'!$I$29,0,10*ROW('Water Data'!I164))="","",OFFSET('Water Data'!$I$29,0,10*ROW('Water Data'!I164)))</f>
        <v/>
      </c>
      <c r="CK170" s="367" t="str">
        <f ca="1">+IF(OFFSET('Sanitation Data'!$D$28,0,10*ROW('Sanitation Data'!D164))="","",OFFSET('Sanitation Data'!$D$28,0,10*ROW('Sanitation Data'!D164)))</f>
        <v/>
      </c>
      <c r="CL170" s="367" t="str">
        <f ca="1">+IF(OFFSET('Sanitation Data'!$D$29,0,10*ROW('Sanitation Data'!D164))="","",OFFSET('Sanitation Data'!$D$29,0,10*ROW('Sanitation Data'!D164)))</f>
        <v/>
      </c>
      <c r="CM170" s="367" t="str">
        <f ca="1">+IF(OFFSET('Sanitation Data'!$D$30,0,10*ROW('Sanitation Data'!D164))="","",OFFSET('Sanitation Data'!$D$30,0,10*ROW('Sanitation Data'!D164)))</f>
        <v/>
      </c>
      <c r="CN170" s="367" t="str">
        <f ca="1">+IF(OFFSET('Sanitation Data'!$D$31,0,10*ROW('Sanitation Data'!D164))="","",OFFSET('Sanitation Data'!$D$31,0,10*ROW('Sanitation Data'!D164)))</f>
        <v/>
      </c>
      <c r="CO170" s="367" t="str">
        <f ca="1">+IF(OFFSET('Sanitation Data'!$D$32,0,10*ROW('Sanitation Data'!D164))="","",OFFSET('Sanitation Data'!$D$32,0,10*ROW('Sanitation Data'!D164)))</f>
        <v/>
      </c>
      <c r="CP170" s="367" t="str">
        <f ca="1">+IF(OFFSET('Sanitation Data'!$E$28,0,10*ROW('Sanitation Data'!E164))="","",OFFSET('Sanitation Data'!$E$28,0,10*ROW('Sanitation Data'!E164)))</f>
        <v/>
      </c>
      <c r="CQ170" s="367" t="str">
        <f ca="1">+IF(OFFSET('Sanitation Data'!$E$29,0,10*ROW('Sanitation Data'!E164))="","",OFFSET('Sanitation Data'!$E$29,0,10*ROW('Sanitation Data'!E164)))</f>
        <v/>
      </c>
      <c r="CR170" s="367" t="str">
        <f ca="1">+IF(OFFSET('Sanitation Data'!$E$30,0,10*ROW('Sanitation Data'!E164))="","",OFFSET('Sanitation Data'!$E$30,0,10*ROW('Sanitation Data'!E164)))</f>
        <v/>
      </c>
      <c r="CS170" s="367" t="str">
        <f ca="1">+IF(OFFSET('Sanitation Data'!$E$31,0,10*ROW('Sanitation Data'!E164))="","",OFFSET('Sanitation Data'!$E$31,0,10*ROW('Sanitation Data'!E164)))</f>
        <v/>
      </c>
      <c r="CT170" s="367" t="str">
        <f ca="1">+IF(OFFSET('Sanitation Data'!$E$32,0,10*ROW('Sanitation Data'!E164))="","",OFFSET('Sanitation Data'!$E$32,0,10*ROW('Sanitation Data'!E164)))</f>
        <v/>
      </c>
      <c r="CU170" s="367" t="str">
        <f ca="1">+IF(OFFSET('Sanitation Data'!$F$28,0,10*ROW('Sanitation Data'!F164))="","",OFFSET('Sanitation Data'!$F$28,0,10*ROW('Sanitation Data'!F164)))</f>
        <v/>
      </c>
      <c r="CV170" s="367" t="str">
        <f ca="1">+IF(OFFSET('Sanitation Data'!$F$29,0,10*ROW('Sanitation Data'!F164))="","",OFFSET('Sanitation Data'!$F$29,0,10*ROW('Sanitation Data'!F164)))</f>
        <v/>
      </c>
      <c r="CW170" s="367" t="str">
        <f ca="1">+IF(OFFSET('Sanitation Data'!$F$30,0,10*ROW('Sanitation Data'!F164))="","",OFFSET('Sanitation Data'!$F$30,0,10*ROW('Sanitation Data'!F164)))</f>
        <v/>
      </c>
      <c r="CX170" s="367" t="str">
        <f ca="1">+IF(OFFSET('Sanitation Data'!$F$31,0,10*ROW('Sanitation Data'!F164))="","",OFFSET('Sanitation Data'!$F$31,0,10*ROW('Sanitation Data'!F164)))</f>
        <v/>
      </c>
      <c r="CY170" s="367" t="str">
        <f ca="1">+IF(OFFSET('Sanitation Data'!$F$32,0,10*ROW('Sanitation Data'!F164))="","",OFFSET('Sanitation Data'!$F$32,0,10*ROW('Sanitation Data'!F164)))</f>
        <v/>
      </c>
      <c r="CZ170" s="367" t="str">
        <f ca="1">+IF(OFFSET('Sanitation Data'!$G$28,0,10*ROW('Sanitation Data'!G164))="","",OFFSET('Sanitation Data'!$G$28,0,10*ROW('Sanitation Data'!G164)))</f>
        <v/>
      </c>
      <c r="DA170" s="367" t="str">
        <f ca="1">+IF(OFFSET('Sanitation Data'!$G$29,0,10*ROW('Sanitation Data'!G164))="","",OFFSET('Sanitation Data'!$G$29,0,10*ROW('Sanitation Data'!G164)))</f>
        <v/>
      </c>
      <c r="DB170" s="367" t="str">
        <f ca="1">+IF(OFFSET('Sanitation Data'!$G$30,0,10*ROW('Sanitation Data'!G164))="","",OFFSET('Sanitation Data'!$G$30,0,10*ROW('Sanitation Data'!G164)))</f>
        <v/>
      </c>
      <c r="DC170" s="367" t="str">
        <f ca="1">+IF(OFFSET('Sanitation Data'!$G$31,0,10*ROW('Sanitation Data'!G164))="","",OFFSET('Sanitation Data'!$G$31,0,10*ROW('Sanitation Data'!G164)))</f>
        <v/>
      </c>
      <c r="DD170" s="367" t="str">
        <f ca="1">+IF(OFFSET('Sanitation Data'!$G$32,0,10*ROW('Sanitation Data'!G164))="","",OFFSET('Sanitation Data'!$G$32,0,10*ROW('Sanitation Data'!G164)))</f>
        <v/>
      </c>
      <c r="DE170" s="367" t="str">
        <f ca="1">+IF(OFFSET('Sanitation Data'!$H$28,0,10*ROW('Sanitation Data'!H164))="","",OFFSET('Sanitation Data'!$H$28,0,10*ROW('Sanitation Data'!H164)))</f>
        <v/>
      </c>
      <c r="DF170" s="367" t="str">
        <f ca="1">+IF(OFFSET('Sanitation Data'!$H$29,0,10*ROW('Sanitation Data'!H164))="","",OFFSET('Sanitation Data'!$H$29,0,10*ROW('Sanitation Data'!H164)))</f>
        <v/>
      </c>
      <c r="DG170" s="367" t="str">
        <f ca="1">+IF(OFFSET('Sanitation Data'!$H$30,0,10*ROW('Sanitation Data'!H164))="","",OFFSET('Sanitation Data'!$H$30,0,10*ROW('Sanitation Data'!H164)))</f>
        <v/>
      </c>
      <c r="DH170" s="367" t="str">
        <f ca="1">+IF(OFFSET('Sanitation Data'!$H$31,0,10*ROW('Sanitation Data'!H164))="","",OFFSET('Sanitation Data'!$H$31,0,10*ROW('Sanitation Data'!H164)))</f>
        <v/>
      </c>
      <c r="DI170" s="367" t="str">
        <f ca="1">+IF(OFFSET('Sanitation Data'!$H$32,0,10*ROW('Sanitation Data'!H164))="","",OFFSET('Sanitation Data'!$H$32,0,10*ROW('Sanitation Data'!H164)))</f>
        <v/>
      </c>
      <c r="DJ170" s="367" t="str">
        <f ca="1">+IF(OFFSET('Sanitation Data'!$I$28,0,10*ROW('Sanitation Data'!I164))="","",OFFSET('Sanitation Data'!$I$28,0,10*ROW('Sanitation Data'!I164)))</f>
        <v/>
      </c>
      <c r="DK170" s="367" t="str">
        <f ca="1">+IF(OFFSET('Sanitation Data'!$I$29,0,10*ROW('Sanitation Data'!I164))="","",OFFSET('Sanitation Data'!$I$29,0,10*ROW('Sanitation Data'!I164)))</f>
        <v/>
      </c>
      <c r="DL170" s="367" t="str">
        <f ca="1">+IF(OFFSET('Sanitation Data'!$I$30,0,10*ROW('Sanitation Data'!I164))="","",OFFSET('Sanitation Data'!$I$30,0,10*ROW('Sanitation Data'!I164)))</f>
        <v/>
      </c>
      <c r="DM170" s="367" t="str">
        <f ca="1">+IF(OFFSET('Sanitation Data'!$I$31,0,10*ROW('Sanitation Data'!I164))="","",OFFSET('Sanitation Data'!$I$31,0,10*ROW('Sanitation Data'!I164)))</f>
        <v/>
      </c>
      <c r="DN170" s="367" t="str">
        <f ca="1">+IF(OFFSET('Sanitation Data'!$I$32,0,10*ROW('Sanitation Data'!I164))="","",OFFSET('Sanitation Data'!$I$32,0,10*ROW('Sanitation Data'!I164)))</f>
        <v/>
      </c>
      <c r="DO170" s="367" t="str">
        <f ca="1">+IF(OFFSET('Hygiene Data'!$D$11,0,10*ROW('Hygiene Data'!D164))="","",OFFSET('Hygiene Data'!$D$11,0,10*ROW('Hygiene Data'!D164)))</f>
        <v/>
      </c>
      <c r="DP170" s="367" t="str">
        <f ca="1">+IF(OFFSET('Hygiene Data'!$D$12,0,10*ROW('Hygiene Data'!D164))="","",OFFSET('Hygiene Data'!$D$12,0,10*ROW('Hygiene Data'!D164)))</f>
        <v/>
      </c>
      <c r="DQ170" s="367" t="str">
        <f ca="1">+IF(OFFSET('Hygiene Data'!$D$13,0,10*ROW('Hygiene Data'!D164))="","",OFFSET('Hygiene Data'!$D$13,0,10*ROW('Hygiene Data'!D164)))</f>
        <v/>
      </c>
      <c r="DR170" s="367" t="str">
        <f ca="1">+IF(OFFSET('Hygiene Data'!$E$11,0,10*ROW('Hygiene Data'!E164))="","",OFFSET('Hygiene Data'!$E$11,0,10*ROW('Hygiene Data'!E164)))</f>
        <v/>
      </c>
      <c r="DS170" s="367" t="str">
        <f ca="1">+IF(OFFSET('Hygiene Data'!$E$12,0,10*ROW('Hygiene Data'!E164))="","",OFFSET('Hygiene Data'!$E$12,0,10*ROW('Hygiene Data'!E164)))</f>
        <v/>
      </c>
      <c r="DT170" s="367" t="str">
        <f ca="1">+IF(OFFSET('Hygiene Data'!$E$13,0,10*ROW('Hygiene Data'!E164))="","",OFFSET('Hygiene Data'!$E$13,0,10*ROW('Hygiene Data'!E164)))</f>
        <v/>
      </c>
      <c r="DU170" s="367" t="str">
        <f ca="1">+IF(OFFSET('Hygiene Data'!$F$11,0,10*ROW('Hygiene Data'!F164))="","",OFFSET('Hygiene Data'!$F$11,0,10*ROW('Hygiene Data'!F164)))</f>
        <v/>
      </c>
      <c r="DV170" s="367" t="str">
        <f ca="1">+IF(OFFSET('Hygiene Data'!$F$12,0,10*ROW('Hygiene Data'!F164))="","",OFFSET('Hygiene Data'!$F$12,0,10*ROW('Hygiene Data'!F164)))</f>
        <v/>
      </c>
      <c r="DW170" s="367" t="str">
        <f ca="1">+IF(OFFSET('Hygiene Data'!$F$13,0,10*ROW('Hygiene Data'!F164))="","",OFFSET('Hygiene Data'!$F$13,0,10*ROW('Hygiene Data'!F164)))</f>
        <v/>
      </c>
      <c r="DX170" s="367" t="str">
        <f ca="1">+IF(OFFSET('Hygiene Data'!$G$11,0,10*ROW('Hygiene Data'!G164))="","",OFFSET('Hygiene Data'!$G$11,0,10*ROW('Hygiene Data'!G164)))</f>
        <v/>
      </c>
      <c r="DY170" s="367" t="str">
        <f ca="1">+IF(OFFSET('Hygiene Data'!$G$12,0,10*ROW('Hygiene Data'!G164))="","",OFFSET('Hygiene Data'!$G$12,0,10*ROW('Hygiene Data'!G164)))</f>
        <v/>
      </c>
      <c r="DZ170" s="367" t="str">
        <f ca="1">+IF(OFFSET('Hygiene Data'!$G$13,0,10*ROW('Hygiene Data'!G164))="","",OFFSET('Hygiene Data'!$G$13,0,10*ROW('Hygiene Data'!G164)))</f>
        <v/>
      </c>
      <c r="EA170" s="367" t="str">
        <f ca="1">+IF(OFFSET('Hygiene Data'!$H$11,0,10*ROW('Hygiene Data'!H164))="","",OFFSET('Hygiene Data'!$H$11,0,10*ROW('Hygiene Data'!H164)))</f>
        <v/>
      </c>
      <c r="EB170" s="367" t="str">
        <f ca="1">+IF(OFFSET('Hygiene Data'!$H$12,0,10*ROW('Hygiene Data'!H164))="","",OFFSET('Hygiene Data'!$H$12,0,10*ROW('Hygiene Data'!H164)))</f>
        <v/>
      </c>
      <c r="EC170" s="367" t="str">
        <f ca="1">+IF(OFFSET('Hygiene Data'!$H$13,0,10*ROW('Hygiene Data'!H164))="","",OFFSET('Hygiene Data'!$H$13,0,10*ROW('Hygiene Data'!H164)))</f>
        <v/>
      </c>
      <c r="ED170" s="367" t="str">
        <f ca="1">+IF(OFFSET('Hygiene Data'!$I$11,0,10*ROW('Hygiene Data'!I164))="","",OFFSET('Hygiene Data'!$I$11,0,10*ROW('Hygiene Data'!I164)))</f>
        <v/>
      </c>
      <c r="EE170" s="367" t="str">
        <f ca="1">+IF(OFFSET('Hygiene Data'!$I$12,0,10*ROW('Hygiene Data'!I164))="","",OFFSET('Hygiene Data'!$I$12,0,10*ROW('Hygiene Data'!I164)))</f>
        <v/>
      </c>
      <c r="EF170" s="367" t="str">
        <f ca="1">+IF(OFFSET('Hygiene Data'!$I$13,0,10*ROW('Hygiene Data'!I164))="","",OFFSET('Hygiene Data'!$I$13,0,10*ROW('Hygiene Data'!I164)))</f>
        <v/>
      </c>
    </row>
    <row r="171" spans="1:136" x14ac:dyDescent="0.25">
      <c r="A171" s="476" t="str">
        <f ca="1">+IF(OFFSET('Water Data'!$B$2,0,10*ROW('Water Data'!E165))="","",OFFSET('Water Data'!$B$2,0,10*ROW('Water Data'!E165)))</f>
        <v/>
      </c>
      <c r="B171" s="476"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3" t="str">
        <f t="shared" ca="1" si="2"/>
        <v/>
      </c>
      <c r="D171" s="504"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4"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4"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4"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4"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4"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4"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4"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4"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4"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4"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4"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4"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4"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4"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4"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4"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4"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5"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5"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5"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5"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5"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5"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5"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5"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5"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5"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5"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5"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5"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5"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5"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5"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5"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5"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5"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5"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5"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5"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5"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5"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5"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5"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5"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5"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5"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5"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6"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2"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6"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6"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6"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6"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6"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6"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6"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6"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6"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6"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6"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6"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6"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6"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6"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6"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7" t="str">
        <f ca="1">+IF(OFFSET('Water Data'!$D$27,0,10*ROW('Water Data'!D165))="","",OFFSET('Water Data'!$D$27,0,10*ROW('Water Data'!D165)))</f>
        <v/>
      </c>
      <c r="BT171" s="367" t="str">
        <f ca="1">+IF(OFFSET('Water Data'!$D$28,0,10*ROW('Water Data'!D165))="","",OFFSET('Water Data'!$D$28,0,10*ROW('Water Data'!D165)))</f>
        <v/>
      </c>
      <c r="BU171" s="367" t="str">
        <f ca="1">+IF(OFFSET('Water Data'!$D$29,0,10*ROW('Water Data'!D165))="","",OFFSET('Water Data'!$D$29,0,10*ROW('Water Data'!D165)))</f>
        <v/>
      </c>
      <c r="BV171" s="367" t="str">
        <f ca="1">+IF(OFFSET('Water Data'!$E$27,0,10*ROW('Water Data'!E165))="","",OFFSET('Water Data'!$E$27,0,10*ROW('Water Data'!E165)))</f>
        <v/>
      </c>
      <c r="BW171" s="367" t="str">
        <f ca="1">+IF(OFFSET('Water Data'!$E$28,0,10*ROW('Water Data'!E165))="","",OFFSET('Water Data'!$E$28,0,10*ROW('Water Data'!E165)))</f>
        <v/>
      </c>
      <c r="BX171" s="367" t="str">
        <f ca="1">+IF(OFFSET('Water Data'!$E$29,0,10*ROW('Water Data'!E165))="","",OFFSET('Water Data'!$E$29,0,10*ROW('Water Data'!E165)))</f>
        <v/>
      </c>
      <c r="BY171" s="367" t="str">
        <f ca="1">+IF(OFFSET('Water Data'!$F$27,0,10*ROW('Water Data'!F165))="","",OFFSET('Water Data'!$F$27,0,10*ROW('Water Data'!F165)))</f>
        <v/>
      </c>
      <c r="BZ171" s="367" t="str">
        <f ca="1">+IF(OFFSET('Water Data'!$F$28,0,10*ROW('Water Data'!F165))="","",OFFSET('Water Data'!$F$28,0,10*ROW('Water Data'!F165)))</f>
        <v/>
      </c>
      <c r="CA171" s="367" t="str">
        <f ca="1">+IF(OFFSET('Water Data'!$F$29,0,10*ROW('Water Data'!F165))="","",OFFSET('Water Data'!$F$29,0,10*ROW('Water Data'!F165)))</f>
        <v/>
      </c>
      <c r="CB171" s="367" t="str">
        <f ca="1">+IF(OFFSET('Water Data'!$G$27,0,10*ROW('Water Data'!G165))="","",OFFSET('Water Data'!$G$27,0,10*ROW('Water Data'!G165)))</f>
        <v/>
      </c>
      <c r="CC171" s="367" t="str">
        <f ca="1">+IF(OFFSET('Water Data'!$G$28,0,10*ROW('Water Data'!G165))="","",OFFSET('Water Data'!$G$28,0,10*ROW('Water Data'!G165)))</f>
        <v/>
      </c>
      <c r="CD171" s="367" t="str">
        <f ca="1">+IF(OFFSET('Water Data'!$G$29,0,10*ROW('Water Data'!G165))="","",OFFSET('Water Data'!$G$29,0,10*ROW('Water Data'!G165)))</f>
        <v/>
      </c>
      <c r="CE171" s="367" t="str">
        <f ca="1">+IF(OFFSET('Water Data'!$H$27,0,10*ROW('Water Data'!H165))="","",OFFSET('Water Data'!$H$27,0,10*ROW('Water Data'!H165)))</f>
        <v/>
      </c>
      <c r="CF171" s="367" t="str">
        <f ca="1">+IF(OFFSET('Water Data'!$H$28,0,10*ROW('Water Data'!H165))="","",OFFSET('Water Data'!$H$28,0,10*ROW('Water Data'!H165)))</f>
        <v/>
      </c>
      <c r="CG171" s="367" t="str">
        <f ca="1">+IF(OFFSET('Water Data'!$H$29,0,10*ROW('Water Data'!H165))="","",OFFSET('Water Data'!$H$29,0,10*ROW('Water Data'!H165)))</f>
        <v/>
      </c>
      <c r="CH171" s="367" t="str">
        <f ca="1">+IF(OFFSET('Water Data'!$I$27,0,10*ROW('Water Data'!I165))="","",OFFSET('Water Data'!$I$27,0,10*ROW('Water Data'!I165)))</f>
        <v/>
      </c>
      <c r="CI171" s="367" t="str">
        <f ca="1">+IF(OFFSET('Water Data'!$I$28,0,10*ROW('Water Data'!I165))="","",OFFSET('Water Data'!$I$28,0,10*ROW('Water Data'!I165)))</f>
        <v/>
      </c>
      <c r="CJ171" s="367" t="str">
        <f ca="1">+IF(OFFSET('Water Data'!$I$29,0,10*ROW('Water Data'!I165))="","",OFFSET('Water Data'!$I$29,0,10*ROW('Water Data'!I165)))</f>
        <v/>
      </c>
      <c r="CK171" s="367" t="str">
        <f ca="1">+IF(OFFSET('Sanitation Data'!$D$28,0,10*ROW('Sanitation Data'!D165))="","",OFFSET('Sanitation Data'!$D$28,0,10*ROW('Sanitation Data'!D165)))</f>
        <v/>
      </c>
      <c r="CL171" s="367" t="str">
        <f ca="1">+IF(OFFSET('Sanitation Data'!$D$29,0,10*ROW('Sanitation Data'!D165))="","",OFFSET('Sanitation Data'!$D$29,0,10*ROW('Sanitation Data'!D165)))</f>
        <v/>
      </c>
      <c r="CM171" s="367" t="str">
        <f ca="1">+IF(OFFSET('Sanitation Data'!$D$30,0,10*ROW('Sanitation Data'!D165))="","",OFFSET('Sanitation Data'!$D$30,0,10*ROW('Sanitation Data'!D165)))</f>
        <v/>
      </c>
      <c r="CN171" s="367" t="str">
        <f ca="1">+IF(OFFSET('Sanitation Data'!$D$31,0,10*ROW('Sanitation Data'!D165))="","",OFFSET('Sanitation Data'!$D$31,0,10*ROW('Sanitation Data'!D165)))</f>
        <v/>
      </c>
      <c r="CO171" s="367" t="str">
        <f ca="1">+IF(OFFSET('Sanitation Data'!$D$32,0,10*ROW('Sanitation Data'!D165))="","",OFFSET('Sanitation Data'!$D$32,0,10*ROW('Sanitation Data'!D165)))</f>
        <v/>
      </c>
      <c r="CP171" s="367" t="str">
        <f ca="1">+IF(OFFSET('Sanitation Data'!$E$28,0,10*ROW('Sanitation Data'!E165))="","",OFFSET('Sanitation Data'!$E$28,0,10*ROW('Sanitation Data'!E165)))</f>
        <v/>
      </c>
      <c r="CQ171" s="367" t="str">
        <f ca="1">+IF(OFFSET('Sanitation Data'!$E$29,0,10*ROW('Sanitation Data'!E165))="","",OFFSET('Sanitation Data'!$E$29,0,10*ROW('Sanitation Data'!E165)))</f>
        <v/>
      </c>
      <c r="CR171" s="367" t="str">
        <f ca="1">+IF(OFFSET('Sanitation Data'!$E$30,0,10*ROW('Sanitation Data'!E165))="","",OFFSET('Sanitation Data'!$E$30,0,10*ROW('Sanitation Data'!E165)))</f>
        <v/>
      </c>
      <c r="CS171" s="367" t="str">
        <f ca="1">+IF(OFFSET('Sanitation Data'!$E$31,0,10*ROW('Sanitation Data'!E165))="","",OFFSET('Sanitation Data'!$E$31,0,10*ROW('Sanitation Data'!E165)))</f>
        <v/>
      </c>
      <c r="CT171" s="367" t="str">
        <f ca="1">+IF(OFFSET('Sanitation Data'!$E$32,0,10*ROW('Sanitation Data'!E165))="","",OFFSET('Sanitation Data'!$E$32,0,10*ROW('Sanitation Data'!E165)))</f>
        <v/>
      </c>
      <c r="CU171" s="367" t="str">
        <f ca="1">+IF(OFFSET('Sanitation Data'!$F$28,0,10*ROW('Sanitation Data'!F165))="","",OFFSET('Sanitation Data'!$F$28,0,10*ROW('Sanitation Data'!F165)))</f>
        <v/>
      </c>
      <c r="CV171" s="367" t="str">
        <f ca="1">+IF(OFFSET('Sanitation Data'!$F$29,0,10*ROW('Sanitation Data'!F165))="","",OFFSET('Sanitation Data'!$F$29,0,10*ROW('Sanitation Data'!F165)))</f>
        <v/>
      </c>
      <c r="CW171" s="367" t="str">
        <f ca="1">+IF(OFFSET('Sanitation Data'!$F$30,0,10*ROW('Sanitation Data'!F165))="","",OFFSET('Sanitation Data'!$F$30,0,10*ROW('Sanitation Data'!F165)))</f>
        <v/>
      </c>
      <c r="CX171" s="367" t="str">
        <f ca="1">+IF(OFFSET('Sanitation Data'!$F$31,0,10*ROW('Sanitation Data'!F165))="","",OFFSET('Sanitation Data'!$F$31,0,10*ROW('Sanitation Data'!F165)))</f>
        <v/>
      </c>
      <c r="CY171" s="367" t="str">
        <f ca="1">+IF(OFFSET('Sanitation Data'!$F$32,0,10*ROW('Sanitation Data'!F165))="","",OFFSET('Sanitation Data'!$F$32,0,10*ROW('Sanitation Data'!F165)))</f>
        <v/>
      </c>
      <c r="CZ171" s="367" t="str">
        <f ca="1">+IF(OFFSET('Sanitation Data'!$G$28,0,10*ROW('Sanitation Data'!G165))="","",OFFSET('Sanitation Data'!$G$28,0,10*ROW('Sanitation Data'!G165)))</f>
        <v/>
      </c>
      <c r="DA171" s="367" t="str">
        <f ca="1">+IF(OFFSET('Sanitation Data'!$G$29,0,10*ROW('Sanitation Data'!G165))="","",OFFSET('Sanitation Data'!$G$29,0,10*ROW('Sanitation Data'!G165)))</f>
        <v/>
      </c>
      <c r="DB171" s="367" t="str">
        <f ca="1">+IF(OFFSET('Sanitation Data'!$G$30,0,10*ROW('Sanitation Data'!G165))="","",OFFSET('Sanitation Data'!$G$30,0,10*ROW('Sanitation Data'!G165)))</f>
        <v/>
      </c>
      <c r="DC171" s="367" t="str">
        <f ca="1">+IF(OFFSET('Sanitation Data'!$G$31,0,10*ROW('Sanitation Data'!G165))="","",OFFSET('Sanitation Data'!$G$31,0,10*ROW('Sanitation Data'!G165)))</f>
        <v/>
      </c>
      <c r="DD171" s="367" t="str">
        <f ca="1">+IF(OFFSET('Sanitation Data'!$G$32,0,10*ROW('Sanitation Data'!G165))="","",OFFSET('Sanitation Data'!$G$32,0,10*ROW('Sanitation Data'!G165)))</f>
        <v/>
      </c>
      <c r="DE171" s="367" t="str">
        <f ca="1">+IF(OFFSET('Sanitation Data'!$H$28,0,10*ROW('Sanitation Data'!H165))="","",OFFSET('Sanitation Data'!$H$28,0,10*ROW('Sanitation Data'!H165)))</f>
        <v/>
      </c>
      <c r="DF171" s="367" t="str">
        <f ca="1">+IF(OFFSET('Sanitation Data'!$H$29,0,10*ROW('Sanitation Data'!H165))="","",OFFSET('Sanitation Data'!$H$29,0,10*ROW('Sanitation Data'!H165)))</f>
        <v/>
      </c>
      <c r="DG171" s="367" t="str">
        <f ca="1">+IF(OFFSET('Sanitation Data'!$H$30,0,10*ROW('Sanitation Data'!H165))="","",OFFSET('Sanitation Data'!$H$30,0,10*ROW('Sanitation Data'!H165)))</f>
        <v/>
      </c>
      <c r="DH171" s="367" t="str">
        <f ca="1">+IF(OFFSET('Sanitation Data'!$H$31,0,10*ROW('Sanitation Data'!H165))="","",OFFSET('Sanitation Data'!$H$31,0,10*ROW('Sanitation Data'!H165)))</f>
        <v/>
      </c>
      <c r="DI171" s="367" t="str">
        <f ca="1">+IF(OFFSET('Sanitation Data'!$H$32,0,10*ROW('Sanitation Data'!H165))="","",OFFSET('Sanitation Data'!$H$32,0,10*ROW('Sanitation Data'!H165)))</f>
        <v/>
      </c>
      <c r="DJ171" s="367" t="str">
        <f ca="1">+IF(OFFSET('Sanitation Data'!$I$28,0,10*ROW('Sanitation Data'!I165))="","",OFFSET('Sanitation Data'!$I$28,0,10*ROW('Sanitation Data'!I165)))</f>
        <v/>
      </c>
      <c r="DK171" s="367" t="str">
        <f ca="1">+IF(OFFSET('Sanitation Data'!$I$29,0,10*ROW('Sanitation Data'!I165))="","",OFFSET('Sanitation Data'!$I$29,0,10*ROW('Sanitation Data'!I165)))</f>
        <v/>
      </c>
      <c r="DL171" s="367" t="str">
        <f ca="1">+IF(OFFSET('Sanitation Data'!$I$30,0,10*ROW('Sanitation Data'!I165))="","",OFFSET('Sanitation Data'!$I$30,0,10*ROW('Sanitation Data'!I165)))</f>
        <v/>
      </c>
      <c r="DM171" s="367" t="str">
        <f ca="1">+IF(OFFSET('Sanitation Data'!$I$31,0,10*ROW('Sanitation Data'!I165))="","",OFFSET('Sanitation Data'!$I$31,0,10*ROW('Sanitation Data'!I165)))</f>
        <v/>
      </c>
      <c r="DN171" s="367" t="str">
        <f ca="1">+IF(OFFSET('Sanitation Data'!$I$32,0,10*ROW('Sanitation Data'!I165))="","",OFFSET('Sanitation Data'!$I$32,0,10*ROW('Sanitation Data'!I165)))</f>
        <v/>
      </c>
      <c r="DO171" s="367" t="str">
        <f ca="1">+IF(OFFSET('Hygiene Data'!$D$11,0,10*ROW('Hygiene Data'!D165))="","",OFFSET('Hygiene Data'!$D$11,0,10*ROW('Hygiene Data'!D165)))</f>
        <v/>
      </c>
      <c r="DP171" s="367" t="str">
        <f ca="1">+IF(OFFSET('Hygiene Data'!$D$12,0,10*ROW('Hygiene Data'!D165))="","",OFFSET('Hygiene Data'!$D$12,0,10*ROW('Hygiene Data'!D165)))</f>
        <v/>
      </c>
      <c r="DQ171" s="367" t="str">
        <f ca="1">+IF(OFFSET('Hygiene Data'!$D$13,0,10*ROW('Hygiene Data'!D165))="","",OFFSET('Hygiene Data'!$D$13,0,10*ROW('Hygiene Data'!D165)))</f>
        <v/>
      </c>
      <c r="DR171" s="367" t="str">
        <f ca="1">+IF(OFFSET('Hygiene Data'!$E$11,0,10*ROW('Hygiene Data'!E165))="","",OFFSET('Hygiene Data'!$E$11,0,10*ROW('Hygiene Data'!E165)))</f>
        <v/>
      </c>
      <c r="DS171" s="367" t="str">
        <f ca="1">+IF(OFFSET('Hygiene Data'!$E$12,0,10*ROW('Hygiene Data'!E165))="","",OFFSET('Hygiene Data'!$E$12,0,10*ROW('Hygiene Data'!E165)))</f>
        <v/>
      </c>
      <c r="DT171" s="367" t="str">
        <f ca="1">+IF(OFFSET('Hygiene Data'!$E$13,0,10*ROW('Hygiene Data'!E165))="","",OFFSET('Hygiene Data'!$E$13,0,10*ROW('Hygiene Data'!E165)))</f>
        <v/>
      </c>
      <c r="DU171" s="367" t="str">
        <f ca="1">+IF(OFFSET('Hygiene Data'!$F$11,0,10*ROW('Hygiene Data'!F165))="","",OFFSET('Hygiene Data'!$F$11,0,10*ROW('Hygiene Data'!F165)))</f>
        <v/>
      </c>
      <c r="DV171" s="367" t="str">
        <f ca="1">+IF(OFFSET('Hygiene Data'!$F$12,0,10*ROW('Hygiene Data'!F165))="","",OFFSET('Hygiene Data'!$F$12,0,10*ROW('Hygiene Data'!F165)))</f>
        <v/>
      </c>
      <c r="DW171" s="367" t="str">
        <f ca="1">+IF(OFFSET('Hygiene Data'!$F$13,0,10*ROW('Hygiene Data'!F165))="","",OFFSET('Hygiene Data'!$F$13,0,10*ROW('Hygiene Data'!F165)))</f>
        <v/>
      </c>
      <c r="DX171" s="367" t="str">
        <f ca="1">+IF(OFFSET('Hygiene Data'!$G$11,0,10*ROW('Hygiene Data'!G165))="","",OFFSET('Hygiene Data'!$G$11,0,10*ROW('Hygiene Data'!G165)))</f>
        <v/>
      </c>
      <c r="DY171" s="367" t="str">
        <f ca="1">+IF(OFFSET('Hygiene Data'!$G$12,0,10*ROW('Hygiene Data'!G165))="","",OFFSET('Hygiene Data'!$G$12,0,10*ROW('Hygiene Data'!G165)))</f>
        <v/>
      </c>
      <c r="DZ171" s="367" t="str">
        <f ca="1">+IF(OFFSET('Hygiene Data'!$G$13,0,10*ROW('Hygiene Data'!G165))="","",OFFSET('Hygiene Data'!$G$13,0,10*ROW('Hygiene Data'!G165)))</f>
        <v/>
      </c>
      <c r="EA171" s="367" t="str">
        <f ca="1">+IF(OFFSET('Hygiene Data'!$H$11,0,10*ROW('Hygiene Data'!H165))="","",OFFSET('Hygiene Data'!$H$11,0,10*ROW('Hygiene Data'!H165)))</f>
        <v/>
      </c>
      <c r="EB171" s="367" t="str">
        <f ca="1">+IF(OFFSET('Hygiene Data'!$H$12,0,10*ROW('Hygiene Data'!H165))="","",OFFSET('Hygiene Data'!$H$12,0,10*ROW('Hygiene Data'!H165)))</f>
        <v/>
      </c>
      <c r="EC171" s="367" t="str">
        <f ca="1">+IF(OFFSET('Hygiene Data'!$H$13,0,10*ROW('Hygiene Data'!H165))="","",OFFSET('Hygiene Data'!$H$13,0,10*ROW('Hygiene Data'!H165)))</f>
        <v/>
      </c>
      <c r="ED171" s="367" t="str">
        <f ca="1">+IF(OFFSET('Hygiene Data'!$I$11,0,10*ROW('Hygiene Data'!I165))="","",OFFSET('Hygiene Data'!$I$11,0,10*ROW('Hygiene Data'!I165)))</f>
        <v/>
      </c>
      <c r="EE171" s="367" t="str">
        <f ca="1">+IF(OFFSET('Hygiene Data'!$I$12,0,10*ROW('Hygiene Data'!I165))="","",OFFSET('Hygiene Data'!$I$12,0,10*ROW('Hygiene Data'!I165)))</f>
        <v/>
      </c>
      <c r="EF171" s="367" t="str">
        <f ca="1">+IF(OFFSET('Hygiene Data'!$I$13,0,10*ROW('Hygiene Data'!I165))="","",OFFSET('Hygiene Data'!$I$13,0,10*ROW('Hygiene Data'!I165)))</f>
        <v/>
      </c>
    </row>
    <row r="172" spans="1:136" x14ac:dyDescent="0.25">
      <c r="A172" s="476" t="str">
        <f ca="1">+IF(OFFSET('Water Data'!$B$2,0,10*ROW('Water Data'!E166))="","",OFFSET('Water Data'!$B$2,0,10*ROW('Water Data'!E166)))</f>
        <v/>
      </c>
      <c r="B172" s="476"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3" t="str">
        <f t="shared" ca="1" si="2"/>
        <v/>
      </c>
      <c r="D172" s="504"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4"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4"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4"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4"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4"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4"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4"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4"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4"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4"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4"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4"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4"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4"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4"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4"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4"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5"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5"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5"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5"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5"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5"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5"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5"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5"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5"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5"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5"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5"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5"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5"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5"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5"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5"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5"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5"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5"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5"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5"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5"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5"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5"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5"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5"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5"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5"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6"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2"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6"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6"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6"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6"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6"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6"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6"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6"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6"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6"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6"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6"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6"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6"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6"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6"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7" t="str">
        <f ca="1">+IF(OFFSET('Water Data'!$D$27,0,10*ROW('Water Data'!D166))="","",OFFSET('Water Data'!$D$27,0,10*ROW('Water Data'!D166)))</f>
        <v/>
      </c>
      <c r="BT172" s="367" t="str">
        <f ca="1">+IF(OFFSET('Water Data'!$D$28,0,10*ROW('Water Data'!D166))="","",OFFSET('Water Data'!$D$28,0,10*ROW('Water Data'!D166)))</f>
        <v/>
      </c>
      <c r="BU172" s="367" t="str">
        <f ca="1">+IF(OFFSET('Water Data'!$D$29,0,10*ROW('Water Data'!D166))="","",OFFSET('Water Data'!$D$29,0,10*ROW('Water Data'!D166)))</f>
        <v/>
      </c>
      <c r="BV172" s="367" t="str">
        <f ca="1">+IF(OFFSET('Water Data'!$E$27,0,10*ROW('Water Data'!E166))="","",OFFSET('Water Data'!$E$27,0,10*ROW('Water Data'!E166)))</f>
        <v/>
      </c>
      <c r="BW172" s="367" t="str">
        <f ca="1">+IF(OFFSET('Water Data'!$E$28,0,10*ROW('Water Data'!E166))="","",OFFSET('Water Data'!$E$28,0,10*ROW('Water Data'!E166)))</f>
        <v/>
      </c>
      <c r="BX172" s="367" t="str">
        <f ca="1">+IF(OFFSET('Water Data'!$E$29,0,10*ROW('Water Data'!E166))="","",OFFSET('Water Data'!$E$29,0,10*ROW('Water Data'!E166)))</f>
        <v/>
      </c>
      <c r="BY172" s="367" t="str">
        <f ca="1">+IF(OFFSET('Water Data'!$F$27,0,10*ROW('Water Data'!F166))="","",OFFSET('Water Data'!$F$27,0,10*ROW('Water Data'!F166)))</f>
        <v/>
      </c>
      <c r="BZ172" s="367" t="str">
        <f ca="1">+IF(OFFSET('Water Data'!$F$28,0,10*ROW('Water Data'!F166))="","",OFFSET('Water Data'!$F$28,0,10*ROW('Water Data'!F166)))</f>
        <v/>
      </c>
      <c r="CA172" s="367" t="str">
        <f ca="1">+IF(OFFSET('Water Data'!$F$29,0,10*ROW('Water Data'!F166))="","",OFFSET('Water Data'!$F$29,0,10*ROW('Water Data'!F166)))</f>
        <v/>
      </c>
      <c r="CB172" s="367" t="str">
        <f ca="1">+IF(OFFSET('Water Data'!$G$27,0,10*ROW('Water Data'!G166))="","",OFFSET('Water Data'!$G$27,0,10*ROW('Water Data'!G166)))</f>
        <v/>
      </c>
      <c r="CC172" s="367" t="str">
        <f ca="1">+IF(OFFSET('Water Data'!$G$28,0,10*ROW('Water Data'!G166))="","",OFFSET('Water Data'!$G$28,0,10*ROW('Water Data'!G166)))</f>
        <v/>
      </c>
      <c r="CD172" s="367" t="str">
        <f ca="1">+IF(OFFSET('Water Data'!$G$29,0,10*ROW('Water Data'!G166))="","",OFFSET('Water Data'!$G$29,0,10*ROW('Water Data'!G166)))</f>
        <v/>
      </c>
      <c r="CE172" s="367" t="str">
        <f ca="1">+IF(OFFSET('Water Data'!$H$27,0,10*ROW('Water Data'!H166))="","",OFFSET('Water Data'!$H$27,0,10*ROW('Water Data'!H166)))</f>
        <v/>
      </c>
      <c r="CF172" s="367" t="str">
        <f ca="1">+IF(OFFSET('Water Data'!$H$28,0,10*ROW('Water Data'!H166))="","",OFFSET('Water Data'!$H$28,0,10*ROW('Water Data'!H166)))</f>
        <v/>
      </c>
      <c r="CG172" s="367" t="str">
        <f ca="1">+IF(OFFSET('Water Data'!$H$29,0,10*ROW('Water Data'!H166))="","",OFFSET('Water Data'!$H$29,0,10*ROW('Water Data'!H166)))</f>
        <v/>
      </c>
      <c r="CH172" s="367" t="str">
        <f ca="1">+IF(OFFSET('Water Data'!$I$27,0,10*ROW('Water Data'!I166))="","",OFFSET('Water Data'!$I$27,0,10*ROW('Water Data'!I166)))</f>
        <v/>
      </c>
      <c r="CI172" s="367" t="str">
        <f ca="1">+IF(OFFSET('Water Data'!$I$28,0,10*ROW('Water Data'!I166))="","",OFFSET('Water Data'!$I$28,0,10*ROW('Water Data'!I166)))</f>
        <v/>
      </c>
      <c r="CJ172" s="367" t="str">
        <f ca="1">+IF(OFFSET('Water Data'!$I$29,0,10*ROW('Water Data'!I166))="","",OFFSET('Water Data'!$I$29,0,10*ROW('Water Data'!I166)))</f>
        <v/>
      </c>
      <c r="CK172" s="367" t="str">
        <f ca="1">+IF(OFFSET('Sanitation Data'!$D$28,0,10*ROW('Sanitation Data'!D166))="","",OFFSET('Sanitation Data'!$D$28,0,10*ROW('Sanitation Data'!D166)))</f>
        <v/>
      </c>
      <c r="CL172" s="367" t="str">
        <f ca="1">+IF(OFFSET('Sanitation Data'!$D$29,0,10*ROW('Sanitation Data'!D166))="","",OFFSET('Sanitation Data'!$D$29,0,10*ROW('Sanitation Data'!D166)))</f>
        <v/>
      </c>
      <c r="CM172" s="367" t="str">
        <f ca="1">+IF(OFFSET('Sanitation Data'!$D$30,0,10*ROW('Sanitation Data'!D166))="","",OFFSET('Sanitation Data'!$D$30,0,10*ROW('Sanitation Data'!D166)))</f>
        <v/>
      </c>
      <c r="CN172" s="367" t="str">
        <f ca="1">+IF(OFFSET('Sanitation Data'!$D$31,0,10*ROW('Sanitation Data'!D166))="","",OFFSET('Sanitation Data'!$D$31,0,10*ROW('Sanitation Data'!D166)))</f>
        <v/>
      </c>
      <c r="CO172" s="367" t="str">
        <f ca="1">+IF(OFFSET('Sanitation Data'!$D$32,0,10*ROW('Sanitation Data'!D166))="","",OFFSET('Sanitation Data'!$D$32,0,10*ROW('Sanitation Data'!D166)))</f>
        <v/>
      </c>
      <c r="CP172" s="367" t="str">
        <f ca="1">+IF(OFFSET('Sanitation Data'!$E$28,0,10*ROW('Sanitation Data'!E166))="","",OFFSET('Sanitation Data'!$E$28,0,10*ROW('Sanitation Data'!E166)))</f>
        <v/>
      </c>
      <c r="CQ172" s="367" t="str">
        <f ca="1">+IF(OFFSET('Sanitation Data'!$E$29,0,10*ROW('Sanitation Data'!E166))="","",OFFSET('Sanitation Data'!$E$29,0,10*ROW('Sanitation Data'!E166)))</f>
        <v/>
      </c>
      <c r="CR172" s="367" t="str">
        <f ca="1">+IF(OFFSET('Sanitation Data'!$E$30,0,10*ROW('Sanitation Data'!E166))="","",OFFSET('Sanitation Data'!$E$30,0,10*ROW('Sanitation Data'!E166)))</f>
        <v/>
      </c>
      <c r="CS172" s="367" t="str">
        <f ca="1">+IF(OFFSET('Sanitation Data'!$E$31,0,10*ROW('Sanitation Data'!E166))="","",OFFSET('Sanitation Data'!$E$31,0,10*ROW('Sanitation Data'!E166)))</f>
        <v/>
      </c>
      <c r="CT172" s="367" t="str">
        <f ca="1">+IF(OFFSET('Sanitation Data'!$E$32,0,10*ROW('Sanitation Data'!E166))="","",OFFSET('Sanitation Data'!$E$32,0,10*ROW('Sanitation Data'!E166)))</f>
        <v/>
      </c>
      <c r="CU172" s="367" t="str">
        <f ca="1">+IF(OFFSET('Sanitation Data'!$F$28,0,10*ROW('Sanitation Data'!F166))="","",OFFSET('Sanitation Data'!$F$28,0,10*ROW('Sanitation Data'!F166)))</f>
        <v/>
      </c>
      <c r="CV172" s="367" t="str">
        <f ca="1">+IF(OFFSET('Sanitation Data'!$F$29,0,10*ROW('Sanitation Data'!F166))="","",OFFSET('Sanitation Data'!$F$29,0,10*ROW('Sanitation Data'!F166)))</f>
        <v/>
      </c>
      <c r="CW172" s="367" t="str">
        <f ca="1">+IF(OFFSET('Sanitation Data'!$F$30,0,10*ROW('Sanitation Data'!F166))="","",OFFSET('Sanitation Data'!$F$30,0,10*ROW('Sanitation Data'!F166)))</f>
        <v/>
      </c>
      <c r="CX172" s="367" t="str">
        <f ca="1">+IF(OFFSET('Sanitation Data'!$F$31,0,10*ROW('Sanitation Data'!F166))="","",OFFSET('Sanitation Data'!$F$31,0,10*ROW('Sanitation Data'!F166)))</f>
        <v/>
      </c>
      <c r="CY172" s="367" t="str">
        <f ca="1">+IF(OFFSET('Sanitation Data'!$F$32,0,10*ROW('Sanitation Data'!F166))="","",OFFSET('Sanitation Data'!$F$32,0,10*ROW('Sanitation Data'!F166)))</f>
        <v/>
      </c>
      <c r="CZ172" s="367" t="str">
        <f ca="1">+IF(OFFSET('Sanitation Data'!$G$28,0,10*ROW('Sanitation Data'!G166))="","",OFFSET('Sanitation Data'!$G$28,0,10*ROW('Sanitation Data'!G166)))</f>
        <v/>
      </c>
      <c r="DA172" s="367" t="str">
        <f ca="1">+IF(OFFSET('Sanitation Data'!$G$29,0,10*ROW('Sanitation Data'!G166))="","",OFFSET('Sanitation Data'!$G$29,0,10*ROW('Sanitation Data'!G166)))</f>
        <v/>
      </c>
      <c r="DB172" s="367" t="str">
        <f ca="1">+IF(OFFSET('Sanitation Data'!$G$30,0,10*ROW('Sanitation Data'!G166))="","",OFFSET('Sanitation Data'!$G$30,0,10*ROW('Sanitation Data'!G166)))</f>
        <v/>
      </c>
      <c r="DC172" s="367" t="str">
        <f ca="1">+IF(OFFSET('Sanitation Data'!$G$31,0,10*ROW('Sanitation Data'!G166))="","",OFFSET('Sanitation Data'!$G$31,0,10*ROW('Sanitation Data'!G166)))</f>
        <v/>
      </c>
      <c r="DD172" s="367" t="str">
        <f ca="1">+IF(OFFSET('Sanitation Data'!$G$32,0,10*ROW('Sanitation Data'!G166))="","",OFFSET('Sanitation Data'!$G$32,0,10*ROW('Sanitation Data'!G166)))</f>
        <v/>
      </c>
      <c r="DE172" s="367" t="str">
        <f ca="1">+IF(OFFSET('Sanitation Data'!$H$28,0,10*ROW('Sanitation Data'!H166))="","",OFFSET('Sanitation Data'!$H$28,0,10*ROW('Sanitation Data'!H166)))</f>
        <v/>
      </c>
      <c r="DF172" s="367" t="str">
        <f ca="1">+IF(OFFSET('Sanitation Data'!$H$29,0,10*ROW('Sanitation Data'!H166))="","",OFFSET('Sanitation Data'!$H$29,0,10*ROW('Sanitation Data'!H166)))</f>
        <v/>
      </c>
      <c r="DG172" s="367" t="str">
        <f ca="1">+IF(OFFSET('Sanitation Data'!$H$30,0,10*ROW('Sanitation Data'!H166))="","",OFFSET('Sanitation Data'!$H$30,0,10*ROW('Sanitation Data'!H166)))</f>
        <v/>
      </c>
      <c r="DH172" s="367" t="str">
        <f ca="1">+IF(OFFSET('Sanitation Data'!$H$31,0,10*ROW('Sanitation Data'!H166))="","",OFFSET('Sanitation Data'!$H$31,0,10*ROW('Sanitation Data'!H166)))</f>
        <v/>
      </c>
      <c r="DI172" s="367" t="str">
        <f ca="1">+IF(OFFSET('Sanitation Data'!$H$32,0,10*ROW('Sanitation Data'!H166))="","",OFFSET('Sanitation Data'!$H$32,0,10*ROW('Sanitation Data'!H166)))</f>
        <v/>
      </c>
      <c r="DJ172" s="367" t="str">
        <f ca="1">+IF(OFFSET('Sanitation Data'!$I$28,0,10*ROW('Sanitation Data'!I166))="","",OFFSET('Sanitation Data'!$I$28,0,10*ROW('Sanitation Data'!I166)))</f>
        <v/>
      </c>
      <c r="DK172" s="367" t="str">
        <f ca="1">+IF(OFFSET('Sanitation Data'!$I$29,0,10*ROW('Sanitation Data'!I166))="","",OFFSET('Sanitation Data'!$I$29,0,10*ROW('Sanitation Data'!I166)))</f>
        <v/>
      </c>
      <c r="DL172" s="367" t="str">
        <f ca="1">+IF(OFFSET('Sanitation Data'!$I$30,0,10*ROW('Sanitation Data'!I166))="","",OFFSET('Sanitation Data'!$I$30,0,10*ROW('Sanitation Data'!I166)))</f>
        <v/>
      </c>
      <c r="DM172" s="367" t="str">
        <f ca="1">+IF(OFFSET('Sanitation Data'!$I$31,0,10*ROW('Sanitation Data'!I166))="","",OFFSET('Sanitation Data'!$I$31,0,10*ROW('Sanitation Data'!I166)))</f>
        <v/>
      </c>
      <c r="DN172" s="367" t="str">
        <f ca="1">+IF(OFFSET('Sanitation Data'!$I$32,0,10*ROW('Sanitation Data'!I166))="","",OFFSET('Sanitation Data'!$I$32,0,10*ROW('Sanitation Data'!I166)))</f>
        <v/>
      </c>
      <c r="DO172" s="367" t="str">
        <f ca="1">+IF(OFFSET('Hygiene Data'!$D$11,0,10*ROW('Hygiene Data'!D166))="","",OFFSET('Hygiene Data'!$D$11,0,10*ROW('Hygiene Data'!D166)))</f>
        <v/>
      </c>
      <c r="DP172" s="367" t="str">
        <f ca="1">+IF(OFFSET('Hygiene Data'!$D$12,0,10*ROW('Hygiene Data'!D166))="","",OFFSET('Hygiene Data'!$D$12,0,10*ROW('Hygiene Data'!D166)))</f>
        <v/>
      </c>
      <c r="DQ172" s="367" t="str">
        <f ca="1">+IF(OFFSET('Hygiene Data'!$D$13,0,10*ROW('Hygiene Data'!D166))="","",OFFSET('Hygiene Data'!$D$13,0,10*ROW('Hygiene Data'!D166)))</f>
        <v/>
      </c>
      <c r="DR172" s="367" t="str">
        <f ca="1">+IF(OFFSET('Hygiene Data'!$E$11,0,10*ROW('Hygiene Data'!E166))="","",OFFSET('Hygiene Data'!$E$11,0,10*ROW('Hygiene Data'!E166)))</f>
        <v/>
      </c>
      <c r="DS172" s="367" t="str">
        <f ca="1">+IF(OFFSET('Hygiene Data'!$E$12,0,10*ROW('Hygiene Data'!E166))="","",OFFSET('Hygiene Data'!$E$12,0,10*ROW('Hygiene Data'!E166)))</f>
        <v/>
      </c>
      <c r="DT172" s="367" t="str">
        <f ca="1">+IF(OFFSET('Hygiene Data'!$E$13,0,10*ROW('Hygiene Data'!E166))="","",OFFSET('Hygiene Data'!$E$13,0,10*ROW('Hygiene Data'!E166)))</f>
        <v/>
      </c>
      <c r="DU172" s="367" t="str">
        <f ca="1">+IF(OFFSET('Hygiene Data'!$F$11,0,10*ROW('Hygiene Data'!F166))="","",OFFSET('Hygiene Data'!$F$11,0,10*ROW('Hygiene Data'!F166)))</f>
        <v/>
      </c>
      <c r="DV172" s="367" t="str">
        <f ca="1">+IF(OFFSET('Hygiene Data'!$F$12,0,10*ROW('Hygiene Data'!F166))="","",OFFSET('Hygiene Data'!$F$12,0,10*ROW('Hygiene Data'!F166)))</f>
        <v/>
      </c>
      <c r="DW172" s="367" t="str">
        <f ca="1">+IF(OFFSET('Hygiene Data'!$F$13,0,10*ROW('Hygiene Data'!F166))="","",OFFSET('Hygiene Data'!$F$13,0,10*ROW('Hygiene Data'!F166)))</f>
        <v/>
      </c>
      <c r="DX172" s="367" t="str">
        <f ca="1">+IF(OFFSET('Hygiene Data'!$G$11,0,10*ROW('Hygiene Data'!G166))="","",OFFSET('Hygiene Data'!$G$11,0,10*ROW('Hygiene Data'!G166)))</f>
        <v/>
      </c>
      <c r="DY172" s="367" t="str">
        <f ca="1">+IF(OFFSET('Hygiene Data'!$G$12,0,10*ROW('Hygiene Data'!G166))="","",OFFSET('Hygiene Data'!$G$12,0,10*ROW('Hygiene Data'!G166)))</f>
        <v/>
      </c>
      <c r="DZ172" s="367" t="str">
        <f ca="1">+IF(OFFSET('Hygiene Data'!$G$13,0,10*ROW('Hygiene Data'!G166))="","",OFFSET('Hygiene Data'!$G$13,0,10*ROW('Hygiene Data'!G166)))</f>
        <v/>
      </c>
      <c r="EA172" s="367" t="str">
        <f ca="1">+IF(OFFSET('Hygiene Data'!$H$11,0,10*ROW('Hygiene Data'!H166))="","",OFFSET('Hygiene Data'!$H$11,0,10*ROW('Hygiene Data'!H166)))</f>
        <v/>
      </c>
      <c r="EB172" s="367" t="str">
        <f ca="1">+IF(OFFSET('Hygiene Data'!$H$12,0,10*ROW('Hygiene Data'!H166))="","",OFFSET('Hygiene Data'!$H$12,0,10*ROW('Hygiene Data'!H166)))</f>
        <v/>
      </c>
      <c r="EC172" s="367" t="str">
        <f ca="1">+IF(OFFSET('Hygiene Data'!$H$13,0,10*ROW('Hygiene Data'!H166))="","",OFFSET('Hygiene Data'!$H$13,0,10*ROW('Hygiene Data'!H166)))</f>
        <v/>
      </c>
      <c r="ED172" s="367" t="str">
        <f ca="1">+IF(OFFSET('Hygiene Data'!$I$11,0,10*ROW('Hygiene Data'!I166))="","",OFFSET('Hygiene Data'!$I$11,0,10*ROW('Hygiene Data'!I166)))</f>
        <v/>
      </c>
      <c r="EE172" s="367" t="str">
        <f ca="1">+IF(OFFSET('Hygiene Data'!$I$12,0,10*ROW('Hygiene Data'!I166))="","",OFFSET('Hygiene Data'!$I$12,0,10*ROW('Hygiene Data'!I166)))</f>
        <v/>
      </c>
      <c r="EF172" s="367" t="str">
        <f ca="1">+IF(OFFSET('Hygiene Data'!$I$13,0,10*ROW('Hygiene Data'!I166))="","",OFFSET('Hygiene Data'!$I$13,0,10*ROW('Hygiene Data'!I166)))</f>
        <v/>
      </c>
    </row>
    <row r="173" spans="1:136" x14ac:dyDescent="0.25">
      <c r="A173" s="476" t="str">
        <f ca="1">+IF(OFFSET('Water Data'!$B$2,0,10*ROW('Water Data'!E167))="","",OFFSET('Water Data'!$B$2,0,10*ROW('Water Data'!E167)))</f>
        <v/>
      </c>
      <c r="B173" s="476"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3" t="str">
        <f t="shared" ca="1" si="2"/>
        <v/>
      </c>
      <c r="D173" s="504"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4"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4"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4"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4"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4"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4"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4"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4"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4"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4"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4"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4"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4"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4"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4"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4"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4"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5"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5"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5"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5"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5"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5"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5"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5"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5"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5"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5"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5"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5"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5"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5"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5"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5"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5"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5"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5"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5"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5"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5"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5"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5"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5"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5"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5"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5"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5"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6"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2"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6"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6"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6"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6"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6"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6"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6"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6"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6"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6"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6"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6"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6"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6"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6"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6"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7" t="str">
        <f ca="1">+IF(OFFSET('Water Data'!$D$27,0,10*ROW('Water Data'!D167))="","",OFFSET('Water Data'!$D$27,0,10*ROW('Water Data'!D167)))</f>
        <v/>
      </c>
      <c r="BT173" s="367" t="str">
        <f ca="1">+IF(OFFSET('Water Data'!$D$28,0,10*ROW('Water Data'!D167))="","",OFFSET('Water Data'!$D$28,0,10*ROW('Water Data'!D167)))</f>
        <v/>
      </c>
      <c r="BU173" s="367" t="str">
        <f ca="1">+IF(OFFSET('Water Data'!$D$29,0,10*ROW('Water Data'!D167))="","",OFFSET('Water Data'!$D$29,0,10*ROW('Water Data'!D167)))</f>
        <v/>
      </c>
      <c r="BV173" s="367" t="str">
        <f ca="1">+IF(OFFSET('Water Data'!$E$27,0,10*ROW('Water Data'!E167))="","",OFFSET('Water Data'!$E$27,0,10*ROW('Water Data'!E167)))</f>
        <v/>
      </c>
      <c r="BW173" s="367" t="str">
        <f ca="1">+IF(OFFSET('Water Data'!$E$28,0,10*ROW('Water Data'!E167))="","",OFFSET('Water Data'!$E$28,0,10*ROW('Water Data'!E167)))</f>
        <v/>
      </c>
      <c r="BX173" s="367" t="str">
        <f ca="1">+IF(OFFSET('Water Data'!$E$29,0,10*ROW('Water Data'!E167))="","",OFFSET('Water Data'!$E$29,0,10*ROW('Water Data'!E167)))</f>
        <v/>
      </c>
      <c r="BY173" s="367" t="str">
        <f ca="1">+IF(OFFSET('Water Data'!$F$27,0,10*ROW('Water Data'!F167))="","",OFFSET('Water Data'!$F$27,0,10*ROW('Water Data'!F167)))</f>
        <v/>
      </c>
      <c r="BZ173" s="367" t="str">
        <f ca="1">+IF(OFFSET('Water Data'!$F$28,0,10*ROW('Water Data'!F167))="","",OFFSET('Water Data'!$F$28,0,10*ROW('Water Data'!F167)))</f>
        <v/>
      </c>
      <c r="CA173" s="367" t="str">
        <f ca="1">+IF(OFFSET('Water Data'!$F$29,0,10*ROW('Water Data'!F167))="","",OFFSET('Water Data'!$F$29,0,10*ROW('Water Data'!F167)))</f>
        <v/>
      </c>
      <c r="CB173" s="367" t="str">
        <f ca="1">+IF(OFFSET('Water Data'!$G$27,0,10*ROW('Water Data'!G167))="","",OFFSET('Water Data'!$G$27,0,10*ROW('Water Data'!G167)))</f>
        <v/>
      </c>
      <c r="CC173" s="367" t="str">
        <f ca="1">+IF(OFFSET('Water Data'!$G$28,0,10*ROW('Water Data'!G167))="","",OFFSET('Water Data'!$G$28,0,10*ROW('Water Data'!G167)))</f>
        <v/>
      </c>
      <c r="CD173" s="367" t="str">
        <f ca="1">+IF(OFFSET('Water Data'!$G$29,0,10*ROW('Water Data'!G167))="","",OFFSET('Water Data'!$G$29,0,10*ROW('Water Data'!G167)))</f>
        <v/>
      </c>
      <c r="CE173" s="367" t="str">
        <f ca="1">+IF(OFFSET('Water Data'!$H$27,0,10*ROW('Water Data'!H167))="","",OFFSET('Water Data'!$H$27,0,10*ROW('Water Data'!H167)))</f>
        <v/>
      </c>
      <c r="CF173" s="367" t="str">
        <f ca="1">+IF(OFFSET('Water Data'!$H$28,0,10*ROW('Water Data'!H167))="","",OFFSET('Water Data'!$H$28,0,10*ROW('Water Data'!H167)))</f>
        <v/>
      </c>
      <c r="CG173" s="367" t="str">
        <f ca="1">+IF(OFFSET('Water Data'!$H$29,0,10*ROW('Water Data'!H167))="","",OFFSET('Water Data'!$H$29,0,10*ROW('Water Data'!H167)))</f>
        <v/>
      </c>
      <c r="CH173" s="367" t="str">
        <f ca="1">+IF(OFFSET('Water Data'!$I$27,0,10*ROW('Water Data'!I167))="","",OFFSET('Water Data'!$I$27,0,10*ROW('Water Data'!I167)))</f>
        <v/>
      </c>
      <c r="CI173" s="367" t="str">
        <f ca="1">+IF(OFFSET('Water Data'!$I$28,0,10*ROW('Water Data'!I167))="","",OFFSET('Water Data'!$I$28,0,10*ROW('Water Data'!I167)))</f>
        <v/>
      </c>
      <c r="CJ173" s="367" t="str">
        <f ca="1">+IF(OFFSET('Water Data'!$I$29,0,10*ROW('Water Data'!I167))="","",OFFSET('Water Data'!$I$29,0,10*ROW('Water Data'!I167)))</f>
        <v/>
      </c>
      <c r="CK173" s="367" t="str">
        <f ca="1">+IF(OFFSET('Sanitation Data'!$D$28,0,10*ROW('Sanitation Data'!D167))="","",OFFSET('Sanitation Data'!$D$28,0,10*ROW('Sanitation Data'!D167)))</f>
        <v/>
      </c>
      <c r="CL173" s="367" t="str">
        <f ca="1">+IF(OFFSET('Sanitation Data'!$D$29,0,10*ROW('Sanitation Data'!D167))="","",OFFSET('Sanitation Data'!$D$29,0,10*ROW('Sanitation Data'!D167)))</f>
        <v/>
      </c>
      <c r="CM173" s="367" t="str">
        <f ca="1">+IF(OFFSET('Sanitation Data'!$D$30,0,10*ROW('Sanitation Data'!D167))="","",OFFSET('Sanitation Data'!$D$30,0,10*ROW('Sanitation Data'!D167)))</f>
        <v/>
      </c>
      <c r="CN173" s="367" t="str">
        <f ca="1">+IF(OFFSET('Sanitation Data'!$D$31,0,10*ROW('Sanitation Data'!D167))="","",OFFSET('Sanitation Data'!$D$31,0,10*ROW('Sanitation Data'!D167)))</f>
        <v/>
      </c>
      <c r="CO173" s="367" t="str">
        <f ca="1">+IF(OFFSET('Sanitation Data'!$D$32,0,10*ROW('Sanitation Data'!D167))="","",OFFSET('Sanitation Data'!$D$32,0,10*ROW('Sanitation Data'!D167)))</f>
        <v/>
      </c>
      <c r="CP173" s="367" t="str">
        <f ca="1">+IF(OFFSET('Sanitation Data'!$E$28,0,10*ROW('Sanitation Data'!E167))="","",OFFSET('Sanitation Data'!$E$28,0,10*ROW('Sanitation Data'!E167)))</f>
        <v/>
      </c>
      <c r="CQ173" s="367" t="str">
        <f ca="1">+IF(OFFSET('Sanitation Data'!$E$29,0,10*ROW('Sanitation Data'!E167))="","",OFFSET('Sanitation Data'!$E$29,0,10*ROW('Sanitation Data'!E167)))</f>
        <v/>
      </c>
      <c r="CR173" s="367" t="str">
        <f ca="1">+IF(OFFSET('Sanitation Data'!$E$30,0,10*ROW('Sanitation Data'!E167))="","",OFFSET('Sanitation Data'!$E$30,0,10*ROW('Sanitation Data'!E167)))</f>
        <v/>
      </c>
      <c r="CS173" s="367" t="str">
        <f ca="1">+IF(OFFSET('Sanitation Data'!$E$31,0,10*ROW('Sanitation Data'!E167))="","",OFFSET('Sanitation Data'!$E$31,0,10*ROW('Sanitation Data'!E167)))</f>
        <v/>
      </c>
      <c r="CT173" s="367" t="str">
        <f ca="1">+IF(OFFSET('Sanitation Data'!$E$32,0,10*ROW('Sanitation Data'!E167))="","",OFFSET('Sanitation Data'!$E$32,0,10*ROW('Sanitation Data'!E167)))</f>
        <v/>
      </c>
      <c r="CU173" s="367" t="str">
        <f ca="1">+IF(OFFSET('Sanitation Data'!$F$28,0,10*ROW('Sanitation Data'!F167))="","",OFFSET('Sanitation Data'!$F$28,0,10*ROW('Sanitation Data'!F167)))</f>
        <v/>
      </c>
      <c r="CV173" s="367" t="str">
        <f ca="1">+IF(OFFSET('Sanitation Data'!$F$29,0,10*ROW('Sanitation Data'!F167))="","",OFFSET('Sanitation Data'!$F$29,0,10*ROW('Sanitation Data'!F167)))</f>
        <v/>
      </c>
      <c r="CW173" s="367" t="str">
        <f ca="1">+IF(OFFSET('Sanitation Data'!$F$30,0,10*ROW('Sanitation Data'!F167))="","",OFFSET('Sanitation Data'!$F$30,0,10*ROW('Sanitation Data'!F167)))</f>
        <v/>
      </c>
      <c r="CX173" s="367" t="str">
        <f ca="1">+IF(OFFSET('Sanitation Data'!$F$31,0,10*ROW('Sanitation Data'!F167))="","",OFFSET('Sanitation Data'!$F$31,0,10*ROW('Sanitation Data'!F167)))</f>
        <v/>
      </c>
      <c r="CY173" s="367" t="str">
        <f ca="1">+IF(OFFSET('Sanitation Data'!$F$32,0,10*ROW('Sanitation Data'!F167))="","",OFFSET('Sanitation Data'!$F$32,0,10*ROW('Sanitation Data'!F167)))</f>
        <v/>
      </c>
      <c r="CZ173" s="367" t="str">
        <f ca="1">+IF(OFFSET('Sanitation Data'!$G$28,0,10*ROW('Sanitation Data'!G167))="","",OFFSET('Sanitation Data'!$G$28,0,10*ROW('Sanitation Data'!G167)))</f>
        <v/>
      </c>
      <c r="DA173" s="367" t="str">
        <f ca="1">+IF(OFFSET('Sanitation Data'!$G$29,0,10*ROW('Sanitation Data'!G167))="","",OFFSET('Sanitation Data'!$G$29,0,10*ROW('Sanitation Data'!G167)))</f>
        <v/>
      </c>
      <c r="DB173" s="367" t="str">
        <f ca="1">+IF(OFFSET('Sanitation Data'!$G$30,0,10*ROW('Sanitation Data'!G167))="","",OFFSET('Sanitation Data'!$G$30,0,10*ROW('Sanitation Data'!G167)))</f>
        <v/>
      </c>
      <c r="DC173" s="367" t="str">
        <f ca="1">+IF(OFFSET('Sanitation Data'!$G$31,0,10*ROW('Sanitation Data'!G167))="","",OFFSET('Sanitation Data'!$G$31,0,10*ROW('Sanitation Data'!G167)))</f>
        <v/>
      </c>
      <c r="DD173" s="367" t="str">
        <f ca="1">+IF(OFFSET('Sanitation Data'!$G$32,0,10*ROW('Sanitation Data'!G167))="","",OFFSET('Sanitation Data'!$G$32,0,10*ROW('Sanitation Data'!G167)))</f>
        <v/>
      </c>
      <c r="DE173" s="367" t="str">
        <f ca="1">+IF(OFFSET('Sanitation Data'!$H$28,0,10*ROW('Sanitation Data'!H167))="","",OFFSET('Sanitation Data'!$H$28,0,10*ROW('Sanitation Data'!H167)))</f>
        <v/>
      </c>
      <c r="DF173" s="367" t="str">
        <f ca="1">+IF(OFFSET('Sanitation Data'!$H$29,0,10*ROW('Sanitation Data'!H167))="","",OFFSET('Sanitation Data'!$H$29,0,10*ROW('Sanitation Data'!H167)))</f>
        <v/>
      </c>
      <c r="DG173" s="367" t="str">
        <f ca="1">+IF(OFFSET('Sanitation Data'!$H$30,0,10*ROW('Sanitation Data'!H167))="","",OFFSET('Sanitation Data'!$H$30,0,10*ROW('Sanitation Data'!H167)))</f>
        <v/>
      </c>
      <c r="DH173" s="367" t="str">
        <f ca="1">+IF(OFFSET('Sanitation Data'!$H$31,0,10*ROW('Sanitation Data'!H167))="","",OFFSET('Sanitation Data'!$H$31,0,10*ROW('Sanitation Data'!H167)))</f>
        <v/>
      </c>
      <c r="DI173" s="367" t="str">
        <f ca="1">+IF(OFFSET('Sanitation Data'!$H$32,0,10*ROW('Sanitation Data'!H167))="","",OFFSET('Sanitation Data'!$H$32,0,10*ROW('Sanitation Data'!H167)))</f>
        <v/>
      </c>
      <c r="DJ173" s="367" t="str">
        <f ca="1">+IF(OFFSET('Sanitation Data'!$I$28,0,10*ROW('Sanitation Data'!I167))="","",OFFSET('Sanitation Data'!$I$28,0,10*ROW('Sanitation Data'!I167)))</f>
        <v/>
      </c>
      <c r="DK173" s="367" t="str">
        <f ca="1">+IF(OFFSET('Sanitation Data'!$I$29,0,10*ROW('Sanitation Data'!I167))="","",OFFSET('Sanitation Data'!$I$29,0,10*ROW('Sanitation Data'!I167)))</f>
        <v/>
      </c>
      <c r="DL173" s="367" t="str">
        <f ca="1">+IF(OFFSET('Sanitation Data'!$I$30,0,10*ROW('Sanitation Data'!I167))="","",OFFSET('Sanitation Data'!$I$30,0,10*ROW('Sanitation Data'!I167)))</f>
        <v/>
      </c>
      <c r="DM173" s="367" t="str">
        <f ca="1">+IF(OFFSET('Sanitation Data'!$I$31,0,10*ROW('Sanitation Data'!I167))="","",OFFSET('Sanitation Data'!$I$31,0,10*ROW('Sanitation Data'!I167)))</f>
        <v/>
      </c>
      <c r="DN173" s="367" t="str">
        <f ca="1">+IF(OFFSET('Sanitation Data'!$I$32,0,10*ROW('Sanitation Data'!I167))="","",OFFSET('Sanitation Data'!$I$32,0,10*ROW('Sanitation Data'!I167)))</f>
        <v/>
      </c>
      <c r="DO173" s="367" t="str">
        <f ca="1">+IF(OFFSET('Hygiene Data'!$D$11,0,10*ROW('Hygiene Data'!D167))="","",OFFSET('Hygiene Data'!$D$11,0,10*ROW('Hygiene Data'!D167)))</f>
        <v/>
      </c>
      <c r="DP173" s="367" t="str">
        <f ca="1">+IF(OFFSET('Hygiene Data'!$D$12,0,10*ROW('Hygiene Data'!D167))="","",OFFSET('Hygiene Data'!$D$12,0,10*ROW('Hygiene Data'!D167)))</f>
        <v/>
      </c>
      <c r="DQ173" s="367" t="str">
        <f ca="1">+IF(OFFSET('Hygiene Data'!$D$13,0,10*ROW('Hygiene Data'!D167))="","",OFFSET('Hygiene Data'!$D$13,0,10*ROW('Hygiene Data'!D167)))</f>
        <v/>
      </c>
      <c r="DR173" s="367" t="str">
        <f ca="1">+IF(OFFSET('Hygiene Data'!$E$11,0,10*ROW('Hygiene Data'!E167))="","",OFFSET('Hygiene Data'!$E$11,0,10*ROW('Hygiene Data'!E167)))</f>
        <v/>
      </c>
      <c r="DS173" s="367" t="str">
        <f ca="1">+IF(OFFSET('Hygiene Data'!$E$12,0,10*ROW('Hygiene Data'!E167))="","",OFFSET('Hygiene Data'!$E$12,0,10*ROW('Hygiene Data'!E167)))</f>
        <v/>
      </c>
      <c r="DT173" s="367" t="str">
        <f ca="1">+IF(OFFSET('Hygiene Data'!$E$13,0,10*ROW('Hygiene Data'!E167))="","",OFFSET('Hygiene Data'!$E$13,0,10*ROW('Hygiene Data'!E167)))</f>
        <v/>
      </c>
      <c r="DU173" s="367" t="str">
        <f ca="1">+IF(OFFSET('Hygiene Data'!$F$11,0,10*ROW('Hygiene Data'!F167))="","",OFFSET('Hygiene Data'!$F$11,0,10*ROW('Hygiene Data'!F167)))</f>
        <v/>
      </c>
      <c r="DV173" s="367" t="str">
        <f ca="1">+IF(OFFSET('Hygiene Data'!$F$12,0,10*ROW('Hygiene Data'!F167))="","",OFFSET('Hygiene Data'!$F$12,0,10*ROW('Hygiene Data'!F167)))</f>
        <v/>
      </c>
      <c r="DW173" s="367" t="str">
        <f ca="1">+IF(OFFSET('Hygiene Data'!$F$13,0,10*ROW('Hygiene Data'!F167))="","",OFFSET('Hygiene Data'!$F$13,0,10*ROW('Hygiene Data'!F167)))</f>
        <v/>
      </c>
      <c r="DX173" s="367" t="str">
        <f ca="1">+IF(OFFSET('Hygiene Data'!$G$11,0,10*ROW('Hygiene Data'!G167))="","",OFFSET('Hygiene Data'!$G$11,0,10*ROW('Hygiene Data'!G167)))</f>
        <v/>
      </c>
      <c r="DY173" s="367" t="str">
        <f ca="1">+IF(OFFSET('Hygiene Data'!$G$12,0,10*ROW('Hygiene Data'!G167))="","",OFFSET('Hygiene Data'!$G$12,0,10*ROW('Hygiene Data'!G167)))</f>
        <v/>
      </c>
      <c r="DZ173" s="367" t="str">
        <f ca="1">+IF(OFFSET('Hygiene Data'!$G$13,0,10*ROW('Hygiene Data'!G167))="","",OFFSET('Hygiene Data'!$G$13,0,10*ROW('Hygiene Data'!G167)))</f>
        <v/>
      </c>
      <c r="EA173" s="367" t="str">
        <f ca="1">+IF(OFFSET('Hygiene Data'!$H$11,0,10*ROW('Hygiene Data'!H167))="","",OFFSET('Hygiene Data'!$H$11,0,10*ROW('Hygiene Data'!H167)))</f>
        <v/>
      </c>
      <c r="EB173" s="367" t="str">
        <f ca="1">+IF(OFFSET('Hygiene Data'!$H$12,0,10*ROW('Hygiene Data'!H167))="","",OFFSET('Hygiene Data'!$H$12,0,10*ROW('Hygiene Data'!H167)))</f>
        <v/>
      </c>
      <c r="EC173" s="367" t="str">
        <f ca="1">+IF(OFFSET('Hygiene Data'!$H$13,0,10*ROW('Hygiene Data'!H167))="","",OFFSET('Hygiene Data'!$H$13,0,10*ROW('Hygiene Data'!H167)))</f>
        <v/>
      </c>
      <c r="ED173" s="367" t="str">
        <f ca="1">+IF(OFFSET('Hygiene Data'!$I$11,0,10*ROW('Hygiene Data'!I167))="","",OFFSET('Hygiene Data'!$I$11,0,10*ROW('Hygiene Data'!I167)))</f>
        <v/>
      </c>
      <c r="EE173" s="367" t="str">
        <f ca="1">+IF(OFFSET('Hygiene Data'!$I$12,0,10*ROW('Hygiene Data'!I167))="","",OFFSET('Hygiene Data'!$I$12,0,10*ROW('Hygiene Data'!I167)))</f>
        <v/>
      </c>
      <c r="EF173" s="367" t="str">
        <f ca="1">+IF(OFFSET('Hygiene Data'!$I$13,0,10*ROW('Hygiene Data'!I167))="","",OFFSET('Hygiene Data'!$I$13,0,10*ROW('Hygiene Data'!I167)))</f>
        <v/>
      </c>
    </row>
    <row r="174" spans="1:136" x14ac:dyDescent="0.25">
      <c r="A174" s="476" t="str">
        <f ca="1">+IF(OFFSET('Water Data'!$B$2,0,10*ROW('Water Data'!E168))="","",OFFSET('Water Data'!$B$2,0,10*ROW('Water Data'!E168)))</f>
        <v/>
      </c>
      <c r="B174" s="476"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3" t="str">
        <f t="shared" ca="1" si="2"/>
        <v/>
      </c>
      <c r="D174" s="504"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4"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4"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4"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4"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4"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4"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4"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4"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4"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4"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4"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4"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4"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4"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4"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4"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4"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5"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5"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5"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5"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5"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5"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5"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5"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5"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5"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5"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5"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5"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5"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5"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5"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5"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5"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5"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5"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5"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5"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5"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5"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5"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5"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5"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5"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5"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5"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6"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2"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6"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6"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6"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6"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6"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6"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6"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6"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6"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6"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6"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6"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6"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6"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6"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6"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7" t="str">
        <f ca="1">+IF(OFFSET('Water Data'!$D$27,0,10*ROW('Water Data'!D168))="","",OFFSET('Water Data'!$D$27,0,10*ROW('Water Data'!D168)))</f>
        <v/>
      </c>
      <c r="BT174" s="367" t="str">
        <f ca="1">+IF(OFFSET('Water Data'!$D$28,0,10*ROW('Water Data'!D168))="","",OFFSET('Water Data'!$D$28,0,10*ROW('Water Data'!D168)))</f>
        <v/>
      </c>
      <c r="BU174" s="367" t="str">
        <f ca="1">+IF(OFFSET('Water Data'!$D$29,0,10*ROW('Water Data'!D168))="","",OFFSET('Water Data'!$D$29,0,10*ROW('Water Data'!D168)))</f>
        <v/>
      </c>
      <c r="BV174" s="367" t="str">
        <f ca="1">+IF(OFFSET('Water Data'!$E$27,0,10*ROW('Water Data'!E168))="","",OFFSET('Water Data'!$E$27,0,10*ROW('Water Data'!E168)))</f>
        <v/>
      </c>
      <c r="BW174" s="367" t="str">
        <f ca="1">+IF(OFFSET('Water Data'!$E$28,0,10*ROW('Water Data'!E168))="","",OFFSET('Water Data'!$E$28,0,10*ROW('Water Data'!E168)))</f>
        <v/>
      </c>
      <c r="BX174" s="367" t="str">
        <f ca="1">+IF(OFFSET('Water Data'!$E$29,0,10*ROW('Water Data'!E168))="","",OFFSET('Water Data'!$E$29,0,10*ROW('Water Data'!E168)))</f>
        <v/>
      </c>
      <c r="BY174" s="367" t="str">
        <f ca="1">+IF(OFFSET('Water Data'!$F$27,0,10*ROW('Water Data'!F168))="","",OFFSET('Water Data'!$F$27,0,10*ROW('Water Data'!F168)))</f>
        <v/>
      </c>
      <c r="BZ174" s="367" t="str">
        <f ca="1">+IF(OFFSET('Water Data'!$F$28,0,10*ROW('Water Data'!F168))="","",OFFSET('Water Data'!$F$28,0,10*ROW('Water Data'!F168)))</f>
        <v/>
      </c>
      <c r="CA174" s="367" t="str">
        <f ca="1">+IF(OFFSET('Water Data'!$F$29,0,10*ROW('Water Data'!F168))="","",OFFSET('Water Data'!$F$29,0,10*ROW('Water Data'!F168)))</f>
        <v/>
      </c>
      <c r="CB174" s="367" t="str">
        <f ca="1">+IF(OFFSET('Water Data'!$G$27,0,10*ROW('Water Data'!G168))="","",OFFSET('Water Data'!$G$27,0,10*ROW('Water Data'!G168)))</f>
        <v/>
      </c>
      <c r="CC174" s="367" t="str">
        <f ca="1">+IF(OFFSET('Water Data'!$G$28,0,10*ROW('Water Data'!G168))="","",OFFSET('Water Data'!$G$28,0,10*ROW('Water Data'!G168)))</f>
        <v/>
      </c>
      <c r="CD174" s="367" t="str">
        <f ca="1">+IF(OFFSET('Water Data'!$G$29,0,10*ROW('Water Data'!G168))="","",OFFSET('Water Data'!$G$29,0,10*ROW('Water Data'!G168)))</f>
        <v/>
      </c>
      <c r="CE174" s="367" t="str">
        <f ca="1">+IF(OFFSET('Water Data'!$H$27,0,10*ROW('Water Data'!H168))="","",OFFSET('Water Data'!$H$27,0,10*ROW('Water Data'!H168)))</f>
        <v/>
      </c>
      <c r="CF174" s="367" t="str">
        <f ca="1">+IF(OFFSET('Water Data'!$H$28,0,10*ROW('Water Data'!H168))="","",OFFSET('Water Data'!$H$28,0,10*ROW('Water Data'!H168)))</f>
        <v/>
      </c>
      <c r="CG174" s="367" t="str">
        <f ca="1">+IF(OFFSET('Water Data'!$H$29,0,10*ROW('Water Data'!H168))="","",OFFSET('Water Data'!$H$29,0,10*ROW('Water Data'!H168)))</f>
        <v/>
      </c>
      <c r="CH174" s="367" t="str">
        <f ca="1">+IF(OFFSET('Water Data'!$I$27,0,10*ROW('Water Data'!I168))="","",OFFSET('Water Data'!$I$27,0,10*ROW('Water Data'!I168)))</f>
        <v/>
      </c>
      <c r="CI174" s="367" t="str">
        <f ca="1">+IF(OFFSET('Water Data'!$I$28,0,10*ROW('Water Data'!I168))="","",OFFSET('Water Data'!$I$28,0,10*ROW('Water Data'!I168)))</f>
        <v/>
      </c>
      <c r="CJ174" s="367" t="str">
        <f ca="1">+IF(OFFSET('Water Data'!$I$29,0,10*ROW('Water Data'!I168))="","",OFFSET('Water Data'!$I$29,0,10*ROW('Water Data'!I168)))</f>
        <v/>
      </c>
      <c r="CK174" s="367" t="str">
        <f ca="1">+IF(OFFSET('Sanitation Data'!$D$28,0,10*ROW('Sanitation Data'!D168))="","",OFFSET('Sanitation Data'!$D$28,0,10*ROW('Sanitation Data'!D168)))</f>
        <v/>
      </c>
      <c r="CL174" s="367" t="str">
        <f ca="1">+IF(OFFSET('Sanitation Data'!$D$29,0,10*ROW('Sanitation Data'!D168))="","",OFFSET('Sanitation Data'!$D$29,0,10*ROW('Sanitation Data'!D168)))</f>
        <v/>
      </c>
      <c r="CM174" s="367" t="str">
        <f ca="1">+IF(OFFSET('Sanitation Data'!$D$30,0,10*ROW('Sanitation Data'!D168))="","",OFFSET('Sanitation Data'!$D$30,0,10*ROW('Sanitation Data'!D168)))</f>
        <v/>
      </c>
      <c r="CN174" s="367" t="str">
        <f ca="1">+IF(OFFSET('Sanitation Data'!$D$31,0,10*ROW('Sanitation Data'!D168))="","",OFFSET('Sanitation Data'!$D$31,0,10*ROW('Sanitation Data'!D168)))</f>
        <v/>
      </c>
      <c r="CO174" s="367" t="str">
        <f ca="1">+IF(OFFSET('Sanitation Data'!$D$32,0,10*ROW('Sanitation Data'!D168))="","",OFFSET('Sanitation Data'!$D$32,0,10*ROW('Sanitation Data'!D168)))</f>
        <v/>
      </c>
      <c r="CP174" s="367" t="str">
        <f ca="1">+IF(OFFSET('Sanitation Data'!$E$28,0,10*ROW('Sanitation Data'!E168))="","",OFFSET('Sanitation Data'!$E$28,0,10*ROW('Sanitation Data'!E168)))</f>
        <v/>
      </c>
      <c r="CQ174" s="367" t="str">
        <f ca="1">+IF(OFFSET('Sanitation Data'!$E$29,0,10*ROW('Sanitation Data'!E168))="","",OFFSET('Sanitation Data'!$E$29,0,10*ROW('Sanitation Data'!E168)))</f>
        <v/>
      </c>
      <c r="CR174" s="367" t="str">
        <f ca="1">+IF(OFFSET('Sanitation Data'!$E$30,0,10*ROW('Sanitation Data'!E168))="","",OFFSET('Sanitation Data'!$E$30,0,10*ROW('Sanitation Data'!E168)))</f>
        <v/>
      </c>
      <c r="CS174" s="367" t="str">
        <f ca="1">+IF(OFFSET('Sanitation Data'!$E$31,0,10*ROW('Sanitation Data'!E168))="","",OFFSET('Sanitation Data'!$E$31,0,10*ROW('Sanitation Data'!E168)))</f>
        <v/>
      </c>
      <c r="CT174" s="367" t="str">
        <f ca="1">+IF(OFFSET('Sanitation Data'!$E$32,0,10*ROW('Sanitation Data'!E168))="","",OFFSET('Sanitation Data'!$E$32,0,10*ROW('Sanitation Data'!E168)))</f>
        <v/>
      </c>
      <c r="CU174" s="367" t="str">
        <f ca="1">+IF(OFFSET('Sanitation Data'!$F$28,0,10*ROW('Sanitation Data'!F168))="","",OFFSET('Sanitation Data'!$F$28,0,10*ROW('Sanitation Data'!F168)))</f>
        <v/>
      </c>
      <c r="CV174" s="367" t="str">
        <f ca="1">+IF(OFFSET('Sanitation Data'!$F$29,0,10*ROW('Sanitation Data'!F168))="","",OFFSET('Sanitation Data'!$F$29,0,10*ROW('Sanitation Data'!F168)))</f>
        <v/>
      </c>
      <c r="CW174" s="367" t="str">
        <f ca="1">+IF(OFFSET('Sanitation Data'!$F$30,0,10*ROW('Sanitation Data'!F168))="","",OFFSET('Sanitation Data'!$F$30,0,10*ROW('Sanitation Data'!F168)))</f>
        <v/>
      </c>
      <c r="CX174" s="367" t="str">
        <f ca="1">+IF(OFFSET('Sanitation Data'!$F$31,0,10*ROW('Sanitation Data'!F168))="","",OFFSET('Sanitation Data'!$F$31,0,10*ROW('Sanitation Data'!F168)))</f>
        <v/>
      </c>
      <c r="CY174" s="367" t="str">
        <f ca="1">+IF(OFFSET('Sanitation Data'!$F$32,0,10*ROW('Sanitation Data'!F168))="","",OFFSET('Sanitation Data'!$F$32,0,10*ROW('Sanitation Data'!F168)))</f>
        <v/>
      </c>
      <c r="CZ174" s="367" t="str">
        <f ca="1">+IF(OFFSET('Sanitation Data'!$G$28,0,10*ROW('Sanitation Data'!G168))="","",OFFSET('Sanitation Data'!$G$28,0,10*ROW('Sanitation Data'!G168)))</f>
        <v/>
      </c>
      <c r="DA174" s="367" t="str">
        <f ca="1">+IF(OFFSET('Sanitation Data'!$G$29,0,10*ROW('Sanitation Data'!G168))="","",OFFSET('Sanitation Data'!$G$29,0,10*ROW('Sanitation Data'!G168)))</f>
        <v/>
      </c>
      <c r="DB174" s="367" t="str">
        <f ca="1">+IF(OFFSET('Sanitation Data'!$G$30,0,10*ROW('Sanitation Data'!G168))="","",OFFSET('Sanitation Data'!$G$30,0,10*ROW('Sanitation Data'!G168)))</f>
        <v/>
      </c>
      <c r="DC174" s="367" t="str">
        <f ca="1">+IF(OFFSET('Sanitation Data'!$G$31,0,10*ROW('Sanitation Data'!G168))="","",OFFSET('Sanitation Data'!$G$31,0,10*ROW('Sanitation Data'!G168)))</f>
        <v/>
      </c>
      <c r="DD174" s="367" t="str">
        <f ca="1">+IF(OFFSET('Sanitation Data'!$G$32,0,10*ROW('Sanitation Data'!G168))="","",OFFSET('Sanitation Data'!$G$32,0,10*ROW('Sanitation Data'!G168)))</f>
        <v/>
      </c>
      <c r="DE174" s="367" t="str">
        <f ca="1">+IF(OFFSET('Sanitation Data'!$H$28,0,10*ROW('Sanitation Data'!H168))="","",OFFSET('Sanitation Data'!$H$28,0,10*ROW('Sanitation Data'!H168)))</f>
        <v/>
      </c>
      <c r="DF174" s="367" t="str">
        <f ca="1">+IF(OFFSET('Sanitation Data'!$H$29,0,10*ROW('Sanitation Data'!H168))="","",OFFSET('Sanitation Data'!$H$29,0,10*ROW('Sanitation Data'!H168)))</f>
        <v/>
      </c>
      <c r="DG174" s="367" t="str">
        <f ca="1">+IF(OFFSET('Sanitation Data'!$H$30,0,10*ROW('Sanitation Data'!H168))="","",OFFSET('Sanitation Data'!$H$30,0,10*ROW('Sanitation Data'!H168)))</f>
        <v/>
      </c>
      <c r="DH174" s="367" t="str">
        <f ca="1">+IF(OFFSET('Sanitation Data'!$H$31,0,10*ROW('Sanitation Data'!H168))="","",OFFSET('Sanitation Data'!$H$31,0,10*ROW('Sanitation Data'!H168)))</f>
        <v/>
      </c>
      <c r="DI174" s="367" t="str">
        <f ca="1">+IF(OFFSET('Sanitation Data'!$H$32,0,10*ROW('Sanitation Data'!H168))="","",OFFSET('Sanitation Data'!$H$32,0,10*ROW('Sanitation Data'!H168)))</f>
        <v/>
      </c>
      <c r="DJ174" s="367" t="str">
        <f ca="1">+IF(OFFSET('Sanitation Data'!$I$28,0,10*ROW('Sanitation Data'!I168))="","",OFFSET('Sanitation Data'!$I$28,0,10*ROW('Sanitation Data'!I168)))</f>
        <v/>
      </c>
      <c r="DK174" s="367" t="str">
        <f ca="1">+IF(OFFSET('Sanitation Data'!$I$29,0,10*ROW('Sanitation Data'!I168))="","",OFFSET('Sanitation Data'!$I$29,0,10*ROW('Sanitation Data'!I168)))</f>
        <v/>
      </c>
      <c r="DL174" s="367" t="str">
        <f ca="1">+IF(OFFSET('Sanitation Data'!$I$30,0,10*ROW('Sanitation Data'!I168))="","",OFFSET('Sanitation Data'!$I$30,0,10*ROW('Sanitation Data'!I168)))</f>
        <v/>
      </c>
      <c r="DM174" s="367" t="str">
        <f ca="1">+IF(OFFSET('Sanitation Data'!$I$31,0,10*ROW('Sanitation Data'!I168))="","",OFFSET('Sanitation Data'!$I$31,0,10*ROW('Sanitation Data'!I168)))</f>
        <v/>
      </c>
      <c r="DN174" s="367" t="str">
        <f ca="1">+IF(OFFSET('Sanitation Data'!$I$32,0,10*ROW('Sanitation Data'!I168))="","",OFFSET('Sanitation Data'!$I$32,0,10*ROW('Sanitation Data'!I168)))</f>
        <v/>
      </c>
      <c r="DO174" s="367" t="str">
        <f ca="1">+IF(OFFSET('Hygiene Data'!$D$11,0,10*ROW('Hygiene Data'!D168))="","",OFFSET('Hygiene Data'!$D$11,0,10*ROW('Hygiene Data'!D168)))</f>
        <v/>
      </c>
      <c r="DP174" s="367" t="str">
        <f ca="1">+IF(OFFSET('Hygiene Data'!$D$12,0,10*ROW('Hygiene Data'!D168))="","",OFFSET('Hygiene Data'!$D$12,0,10*ROW('Hygiene Data'!D168)))</f>
        <v/>
      </c>
      <c r="DQ174" s="367" t="str">
        <f ca="1">+IF(OFFSET('Hygiene Data'!$D$13,0,10*ROW('Hygiene Data'!D168))="","",OFFSET('Hygiene Data'!$D$13,0,10*ROW('Hygiene Data'!D168)))</f>
        <v/>
      </c>
      <c r="DR174" s="367" t="str">
        <f ca="1">+IF(OFFSET('Hygiene Data'!$E$11,0,10*ROW('Hygiene Data'!E168))="","",OFFSET('Hygiene Data'!$E$11,0,10*ROW('Hygiene Data'!E168)))</f>
        <v/>
      </c>
      <c r="DS174" s="367" t="str">
        <f ca="1">+IF(OFFSET('Hygiene Data'!$E$12,0,10*ROW('Hygiene Data'!E168))="","",OFFSET('Hygiene Data'!$E$12,0,10*ROW('Hygiene Data'!E168)))</f>
        <v/>
      </c>
      <c r="DT174" s="367" t="str">
        <f ca="1">+IF(OFFSET('Hygiene Data'!$E$13,0,10*ROW('Hygiene Data'!E168))="","",OFFSET('Hygiene Data'!$E$13,0,10*ROW('Hygiene Data'!E168)))</f>
        <v/>
      </c>
      <c r="DU174" s="367" t="str">
        <f ca="1">+IF(OFFSET('Hygiene Data'!$F$11,0,10*ROW('Hygiene Data'!F168))="","",OFFSET('Hygiene Data'!$F$11,0,10*ROW('Hygiene Data'!F168)))</f>
        <v/>
      </c>
      <c r="DV174" s="367" t="str">
        <f ca="1">+IF(OFFSET('Hygiene Data'!$F$12,0,10*ROW('Hygiene Data'!F168))="","",OFFSET('Hygiene Data'!$F$12,0,10*ROW('Hygiene Data'!F168)))</f>
        <v/>
      </c>
      <c r="DW174" s="367" t="str">
        <f ca="1">+IF(OFFSET('Hygiene Data'!$F$13,0,10*ROW('Hygiene Data'!F168))="","",OFFSET('Hygiene Data'!$F$13,0,10*ROW('Hygiene Data'!F168)))</f>
        <v/>
      </c>
      <c r="DX174" s="367" t="str">
        <f ca="1">+IF(OFFSET('Hygiene Data'!$G$11,0,10*ROW('Hygiene Data'!G168))="","",OFFSET('Hygiene Data'!$G$11,0,10*ROW('Hygiene Data'!G168)))</f>
        <v/>
      </c>
      <c r="DY174" s="367" t="str">
        <f ca="1">+IF(OFFSET('Hygiene Data'!$G$12,0,10*ROW('Hygiene Data'!G168))="","",OFFSET('Hygiene Data'!$G$12,0,10*ROW('Hygiene Data'!G168)))</f>
        <v/>
      </c>
      <c r="DZ174" s="367" t="str">
        <f ca="1">+IF(OFFSET('Hygiene Data'!$G$13,0,10*ROW('Hygiene Data'!G168))="","",OFFSET('Hygiene Data'!$G$13,0,10*ROW('Hygiene Data'!G168)))</f>
        <v/>
      </c>
      <c r="EA174" s="367" t="str">
        <f ca="1">+IF(OFFSET('Hygiene Data'!$H$11,0,10*ROW('Hygiene Data'!H168))="","",OFFSET('Hygiene Data'!$H$11,0,10*ROW('Hygiene Data'!H168)))</f>
        <v/>
      </c>
      <c r="EB174" s="367" t="str">
        <f ca="1">+IF(OFFSET('Hygiene Data'!$H$12,0,10*ROW('Hygiene Data'!H168))="","",OFFSET('Hygiene Data'!$H$12,0,10*ROW('Hygiene Data'!H168)))</f>
        <v/>
      </c>
      <c r="EC174" s="367" t="str">
        <f ca="1">+IF(OFFSET('Hygiene Data'!$H$13,0,10*ROW('Hygiene Data'!H168))="","",OFFSET('Hygiene Data'!$H$13,0,10*ROW('Hygiene Data'!H168)))</f>
        <v/>
      </c>
      <c r="ED174" s="367" t="str">
        <f ca="1">+IF(OFFSET('Hygiene Data'!$I$11,0,10*ROW('Hygiene Data'!I168))="","",OFFSET('Hygiene Data'!$I$11,0,10*ROW('Hygiene Data'!I168)))</f>
        <v/>
      </c>
      <c r="EE174" s="367" t="str">
        <f ca="1">+IF(OFFSET('Hygiene Data'!$I$12,0,10*ROW('Hygiene Data'!I168))="","",OFFSET('Hygiene Data'!$I$12,0,10*ROW('Hygiene Data'!I168)))</f>
        <v/>
      </c>
      <c r="EF174" s="367" t="str">
        <f ca="1">+IF(OFFSET('Hygiene Data'!$I$13,0,10*ROW('Hygiene Data'!I168))="","",OFFSET('Hygiene Data'!$I$13,0,10*ROW('Hygiene Data'!I168)))</f>
        <v/>
      </c>
    </row>
    <row r="175" spans="1:136" x14ac:dyDescent="0.25">
      <c r="A175" s="476" t="str">
        <f ca="1">+IF(OFFSET('Water Data'!$B$2,0,10*ROW('Water Data'!E169))="","",OFFSET('Water Data'!$B$2,0,10*ROW('Water Data'!E169)))</f>
        <v/>
      </c>
      <c r="B175" s="476"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3" t="str">
        <f t="shared" ca="1" si="2"/>
        <v/>
      </c>
      <c r="D175" s="504"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4"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4"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4"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4"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4"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4"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4"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4"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4"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4"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4"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4"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4"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4"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4"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4"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4"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5"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5"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5"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5"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5"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5"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5"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5"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5"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5"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5"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5"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5"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5"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5"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5"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5"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5"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5"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5"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5"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5"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5"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5"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5"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5"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5"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5"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5"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5"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6"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2"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6"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6"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6"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6"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6"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6"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6"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6"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6"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6"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6"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6"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6"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6"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6"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6"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7" t="str">
        <f ca="1">+IF(OFFSET('Water Data'!$D$27,0,10*ROW('Water Data'!D169))="","",OFFSET('Water Data'!$D$27,0,10*ROW('Water Data'!D169)))</f>
        <v/>
      </c>
      <c r="BT175" s="367" t="str">
        <f ca="1">+IF(OFFSET('Water Data'!$D$28,0,10*ROW('Water Data'!D169))="","",OFFSET('Water Data'!$D$28,0,10*ROW('Water Data'!D169)))</f>
        <v/>
      </c>
      <c r="BU175" s="367" t="str">
        <f ca="1">+IF(OFFSET('Water Data'!$D$29,0,10*ROW('Water Data'!D169))="","",OFFSET('Water Data'!$D$29,0,10*ROW('Water Data'!D169)))</f>
        <v/>
      </c>
      <c r="BV175" s="367" t="str">
        <f ca="1">+IF(OFFSET('Water Data'!$E$27,0,10*ROW('Water Data'!E169))="","",OFFSET('Water Data'!$E$27,0,10*ROW('Water Data'!E169)))</f>
        <v/>
      </c>
      <c r="BW175" s="367" t="str">
        <f ca="1">+IF(OFFSET('Water Data'!$E$28,0,10*ROW('Water Data'!E169))="","",OFFSET('Water Data'!$E$28,0,10*ROW('Water Data'!E169)))</f>
        <v/>
      </c>
      <c r="BX175" s="367" t="str">
        <f ca="1">+IF(OFFSET('Water Data'!$E$29,0,10*ROW('Water Data'!E169))="","",OFFSET('Water Data'!$E$29,0,10*ROW('Water Data'!E169)))</f>
        <v/>
      </c>
      <c r="BY175" s="367" t="str">
        <f ca="1">+IF(OFFSET('Water Data'!$F$27,0,10*ROW('Water Data'!F169))="","",OFFSET('Water Data'!$F$27,0,10*ROW('Water Data'!F169)))</f>
        <v/>
      </c>
      <c r="BZ175" s="367" t="str">
        <f ca="1">+IF(OFFSET('Water Data'!$F$28,0,10*ROW('Water Data'!F169))="","",OFFSET('Water Data'!$F$28,0,10*ROW('Water Data'!F169)))</f>
        <v/>
      </c>
      <c r="CA175" s="367" t="str">
        <f ca="1">+IF(OFFSET('Water Data'!$F$29,0,10*ROW('Water Data'!F169))="","",OFFSET('Water Data'!$F$29,0,10*ROW('Water Data'!F169)))</f>
        <v/>
      </c>
      <c r="CB175" s="367" t="str">
        <f ca="1">+IF(OFFSET('Water Data'!$G$27,0,10*ROW('Water Data'!G169))="","",OFFSET('Water Data'!$G$27,0,10*ROW('Water Data'!G169)))</f>
        <v/>
      </c>
      <c r="CC175" s="367" t="str">
        <f ca="1">+IF(OFFSET('Water Data'!$G$28,0,10*ROW('Water Data'!G169))="","",OFFSET('Water Data'!$G$28,0,10*ROW('Water Data'!G169)))</f>
        <v/>
      </c>
      <c r="CD175" s="367" t="str">
        <f ca="1">+IF(OFFSET('Water Data'!$G$29,0,10*ROW('Water Data'!G169))="","",OFFSET('Water Data'!$G$29,0,10*ROW('Water Data'!G169)))</f>
        <v/>
      </c>
      <c r="CE175" s="367" t="str">
        <f ca="1">+IF(OFFSET('Water Data'!$H$27,0,10*ROW('Water Data'!H169))="","",OFFSET('Water Data'!$H$27,0,10*ROW('Water Data'!H169)))</f>
        <v/>
      </c>
      <c r="CF175" s="367" t="str">
        <f ca="1">+IF(OFFSET('Water Data'!$H$28,0,10*ROW('Water Data'!H169))="","",OFFSET('Water Data'!$H$28,0,10*ROW('Water Data'!H169)))</f>
        <v/>
      </c>
      <c r="CG175" s="367" t="str">
        <f ca="1">+IF(OFFSET('Water Data'!$H$29,0,10*ROW('Water Data'!H169))="","",OFFSET('Water Data'!$H$29,0,10*ROW('Water Data'!H169)))</f>
        <v/>
      </c>
      <c r="CH175" s="367" t="str">
        <f ca="1">+IF(OFFSET('Water Data'!$I$27,0,10*ROW('Water Data'!I169))="","",OFFSET('Water Data'!$I$27,0,10*ROW('Water Data'!I169)))</f>
        <v/>
      </c>
      <c r="CI175" s="367" t="str">
        <f ca="1">+IF(OFFSET('Water Data'!$I$28,0,10*ROW('Water Data'!I169))="","",OFFSET('Water Data'!$I$28,0,10*ROW('Water Data'!I169)))</f>
        <v/>
      </c>
      <c r="CJ175" s="367" t="str">
        <f ca="1">+IF(OFFSET('Water Data'!$I$29,0,10*ROW('Water Data'!I169))="","",OFFSET('Water Data'!$I$29,0,10*ROW('Water Data'!I169)))</f>
        <v/>
      </c>
      <c r="CK175" s="367" t="str">
        <f ca="1">+IF(OFFSET('Sanitation Data'!$D$28,0,10*ROW('Sanitation Data'!D169))="","",OFFSET('Sanitation Data'!$D$28,0,10*ROW('Sanitation Data'!D169)))</f>
        <v/>
      </c>
      <c r="CL175" s="367" t="str">
        <f ca="1">+IF(OFFSET('Sanitation Data'!$D$29,0,10*ROW('Sanitation Data'!D169))="","",OFFSET('Sanitation Data'!$D$29,0,10*ROW('Sanitation Data'!D169)))</f>
        <v/>
      </c>
      <c r="CM175" s="367" t="str">
        <f ca="1">+IF(OFFSET('Sanitation Data'!$D$30,0,10*ROW('Sanitation Data'!D169))="","",OFFSET('Sanitation Data'!$D$30,0,10*ROW('Sanitation Data'!D169)))</f>
        <v/>
      </c>
      <c r="CN175" s="367" t="str">
        <f ca="1">+IF(OFFSET('Sanitation Data'!$D$31,0,10*ROW('Sanitation Data'!D169))="","",OFFSET('Sanitation Data'!$D$31,0,10*ROW('Sanitation Data'!D169)))</f>
        <v/>
      </c>
      <c r="CO175" s="367" t="str">
        <f ca="1">+IF(OFFSET('Sanitation Data'!$D$32,0,10*ROW('Sanitation Data'!D169))="","",OFFSET('Sanitation Data'!$D$32,0,10*ROW('Sanitation Data'!D169)))</f>
        <v/>
      </c>
      <c r="CP175" s="367" t="str">
        <f ca="1">+IF(OFFSET('Sanitation Data'!$E$28,0,10*ROW('Sanitation Data'!E169))="","",OFFSET('Sanitation Data'!$E$28,0,10*ROW('Sanitation Data'!E169)))</f>
        <v/>
      </c>
      <c r="CQ175" s="367" t="str">
        <f ca="1">+IF(OFFSET('Sanitation Data'!$E$29,0,10*ROW('Sanitation Data'!E169))="","",OFFSET('Sanitation Data'!$E$29,0,10*ROW('Sanitation Data'!E169)))</f>
        <v/>
      </c>
      <c r="CR175" s="367" t="str">
        <f ca="1">+IF(OFFSET('Sanitation Data'!$E$30,0,10*ROW('Sanitation Data'!E169))="","",OFFSET('Sanitation Data'!$E$30,0,10*ROW('Sanitation Data'!E169)))</f>
        <v/>
      </c>
      <c r="CS175" s="367" t="str">
        <f ca="1">+IF(OFFSET('Sanitation Data'!$E$31,0,10*ROW('Sanitation Data'!E169))="","",OFFSET('Sanitation Data'!$E$31,0,10*ROW('Sanitation Data'!E169)))</f>
        <v/>
      </c>
      <c r="CT175" s="367" t="str">
        <f ca="1">+IF(OFFSET('Sanitation Data'!$E$32,0,10*ROW('Sanitation Data'!E169))="","",OFFSET('Sanitation Data'!$E$32,0,10*ROW('Sanitation Data'!E169)))</f>
        <v/>
      </c>
      <c r="CU175" s="367" t="str">
        <f ca="1">+IF(OFFSET('Sanitation Data'!$F$28,0,10*ROW('Sanitation Data'!F169))="","",OFFSET('Sanitation Data'!$F$28,0,10*ROW('Sanitation Data'!F169)))</f>
        <v/>
      </c>
      <c r="CV175" s="367" t="str">
        <f ca="1">+IF(OFFSET('Sanitation Data'!$F$29,0,10*ROW('Sanitation Data'!F169))="","",OFFSET('Sanitation Data'!$F$29,0,10*ROW('Sanitation Data'!F169)))</f>
        <v/>
      </c>
      <c r="CW175" s="367" t="str">
        <f ca="1">+IF(OFFSET('Sanitation Data'!$F$30,0,10*ROW('Sanitation Data'!F169))="","",OFFSET('Sanitation Data'!$F$30,0,10*ROW('Sanitation Data'!F169)))</f>
        <v/>
      </c>
      <c r="CX175" s="367" t="str">
        <f ca="1">+IF(OFFSET('Sanitation Data'!$F$31,0,10*ROW('Sanitation Data'!F169))="","",OFFSET('Sanitation Data'!$F$31,0,10*ROW('Sanitation Data'!F169)))</f>
        <v/>
      </c>
      <c r="CY175" s="367" t="str">
        <f ca="1">+IF(OFFSET('Sanitation Data'!$F$32,0,10*ROW('Sanitation Data'!F169))="","",OFFSET('Sanitation Data'!$F$32,0,10*ROW('Sanitation Data'!F169)))</f>
        <v/>
      </c>
      <c r="CZ175" s="367" t="str">
        <f ca="1">+IF(OFFSET('Sanitation Data'!$G$28,0,10*ROW('Sanitation Data'!G169))="","",OFFSET('Sanitation Data'!$G$28,0,10*ROW('Sanitation Data'!G169)))</f>
        <v/>
      </c>
      <c r="DA175" s="367" t="str">
        <f ca="1">+IF(OFFSET('Sanitation Data'!$G$29,0,10*ROW('Sanitation Data'!G169))="","",OFFSET('Sanitation Data'!$G$29,0,10*ROW('Sanitation Data'!G169)))</f>
        <v/>
      </c>
      <c r="DB175" s="367" t="str">
        <f ca="1">+IF(OFFSET('Sanitation Data'!$G$30,0,10*ROW('Sanitation Data'!G169))="","",OFFSET('Sanitation Data'!$G$30,0,10*ROW('Sanitation Data'!G169)))</f>
        <v/>
      </c>
      <c r="DC175" s="367" t="str">
        <f ca="1">+IF(OFFSET('Sanitation Data'!$G$31,0,10*ROW('Sanitation Data'!G169))="","",OFFSET('Sanitation Data'!$G$31,0,10*ROW('Sanitation Data'!G169)))</f>
        <v/>
      </c>
      <c r="DD175" s="367" t="str">
        <f ca="1">+IF(OFFSET('Sanitation Data'!$G$32,0,10*ROW('Sanitation Data'!G169))="","",OFFSET('Sanitation Data'!$G$32,0,10*ROW('Sanitation Data'!G169)))</f>
        <v/>
      </c>
      <c r="DE175" s="367" t="str">
        <f ca="1">+IF(OFFSET('Sanitation Data'!$H$28,0,10*ROW('Sanitation Data'!H169))="","",OFFSET('Sanitation Data'!$H$28,0,10*ROW('Sanitation Data'!H169)))</f>
        <v/>
      </c>
      <c r="DF175" s="367" t="str">
        <f ca="1">+IF(OFFSET('Sanitation Data'!$H$29,0,10*ROW('Sanitation Data'!H169))="","",OFFSET('Sanitation Data'!$H$29,0,10*ROW('Sanitation Data'!H169)))</f>
        <v/>
      </c>
      <c r="DG175" s="367" t="str">
        <f ca="1">+IF(OFFSET('Sanitation Data'!$H$30,0,10*ROW('Sanitation Data'!H169))="","",OFFSET('Sanitation Data'!$H$30,0,10*ROW('Sanitation Data'!H169)))</f>
        <v/>
      </c>
      <c r="DH175" s="367" t="str">
        <f ca="1">+IF(OFFSET('Sanitation Data'!$H$31,0,10*ROW('Sanitation Data'!H169))="","",OFFSET('Sanitation Data'!$H$31,0,10*ROW('Sanitation Data'!H169)))</f>
        <v/>
      </c>
      <c r="DI175" s="367" t="str">
        <f ca="1">+IF(OFFSET('Sanitation Data'!$H$32,0,10*ROW('Sanitation Data'!H169))="","",OFFSET('Sanitation Data'!$H$32,0,10*ROW('Sanitation Data'!H169)))</f>
        <v/>
      </c>
      <c r="DJ175" s="367" t="str">
        <f ca="1">+IF(OFFSET('Sanitation Data'!$I$28,0,10*ROW('Sanitation Data'!I169))="","",OFFSET('Sanitation Data'!$I$28,0,10*ROW('Sanitation Data'!I169)))</f>
        <v/>
      </c>
      <c r="DK175" s="367" t="str">
        <f ca="1">+IF(OFFSET('Sanitation Data'!$I$29,0,10*ROW('Sanitation Data'!I169))="","",OFFSET('Sanitation Data'!$I$29,0,10*ROW('Sanitation Data'!I169)))</f>
        <v/>
      </c>
      <c r="DL175" s="367" t="str">
        <f ca="1">+IF(OFFSET('Sanitation Data'!$I$30,0,10*ROW('Sanitation Data'!I169))="","",OFFSET('Sanitation Data'!$I$30,0,10*ROW('Sanitation Data'!I169)))</f>
        <v/>
      </c>
      <c r="DM175" s="367" t="str">
        <f ca="1">+IF(OFFSET('Sanitation Data'!$I$31,0,10*ROW('Sanitation Data'!I169))="","",OFFSET('Sanitation Data'!$I$31,0,10*ROW('Sanitation Data'!I169)))</f>
        <v/>
      </c>
      <c r="DN175" s="367" t="str">
        <f ca="1">+IF(OFFSET('Sanitation Data'!$I$32,0,10*ROW('Sanitation Data'!I169))="","",OFFSET('Sanitation Data'!$I$32,0,10*ROW('Sanitation Data'!I169)))</f>
        <v/>
      </c>
      <c r="DO175" s="367" t="str">
        <f ca="1">+IF(OFFSET('Hygiene Data'!$D$11,0,10*ROW('Hygiene Data'!D169))="","",OFFSET('Hygiene Data'!$D$11,0,10*ROW('Hygiene Data'!D169)))</f>
        <v/>
      </c>
      <c r="DP175" s="367" t="str">
        <f ca="1">+IF(OFFSET('Hygiene Data'!$D$12,0,10*ROW('Hygiene Data'!D169))="","",OFFSET('Hygiene Data'!$D$12,0,10*ROW('Hygiene Data'!D169)))</f>
        <v/>
      </c>
      <c r="DQ175" s="367" t="str">
        <f ca="1">+IF(OFFSET('Hygiene Data'!$D$13,0,10*ROW('Hygiene Data'!D169))="","",OFFSET('Hygiene Data'!$D$13,0,10*ROW('Hygiene Data'!D169)))</f>
        <v/>
      </c>
      <c r="DR175" s="367" t="str">
        <f ca="1">+IF(OFFSET('Hygiene Data'!$E$11,0,10*ROW('Hygiene Data'!E169))="","",OFFSET('Hygiene Data'!$E$11,0,10*ROW('Hygiene Data'!E169)))</f>
        <v/>
      </c>
      <c r="DS175" s="367" t="str">
        <f ca="1">+IF(OFFSET('Hygiene Data'!$E$12,0,10*ROW('Hygiene Data'!E169))="","",OFFSET('Hygiene Data'!$E$12,0,10*ROW('Hygiene Data'!E169)))</f>
        <v/>
      </c>
      <c r="DT175" s="367" t="str">
        <f ca="1">+IF(OFFSET('Hygiene Data'!$E$13,0,10*ROW('Hygiene Data'!E169))="","",OFFSET('Hygiene Data'!$E$13,0,10*ROW('Hygiene Data'!E169)))</f>
        <v/>
      </c>
      <c r="DU175" s="367" t="str">
        <f ca="1">+IF(OFFSET('Hygiene Data'!$F$11,0,10*ROW('Hygiene Data'!F169))="","",OFFSET('Hygiene Data'!$F$11,0,10*ROW('Hygiene Data'!F169)))</f>
        <v/>
      </c>
      <c r="DV175" s="367" t="str">
        <f ca="1">+IF(OFFSET('Hygiene Data'!$F$12,0,10*ROW('Hygiene Data'!F169))="","",OFFSET('Hygiene Data'!$F$12,0,10*ROW('Hygiene Data'!F169)))</f>
        <v/>
      </c>
      <c r="DW175" s="367" t="str">
        <f ca="1">+IF(OFFSET('Hygiene Data'!$F$13,0,10*ROW('Hygiene Data'!F169))="","",OFFSET('Hygiene Data'!$F$13,0,10*ROW('Hygiene Data'!F169)))</f>
        <v/>
      </c>
      <c r="DX175" s="367" t="str">
        <f ca="1">+IF(OFFSET('Hygiene Data'!$G$11,0,10*ROW('Hygiene Data'!G169))="","",OFFSET('Hygiene Data'!$G$11,0,10*ROW('Hygiene Data'!G169)))</f>
        <v/>
      </c>
      <c r="DY175" s="367" t="str">
        <f ca="1">+IF(OFFSET('Hygiene Data'!$G$12,0,10*ROW('Hygiene Data'!G169))="","",OFFSET('Hygiene Data'!$G$12,0,10*ROW('Hygiene Data'!G169)))</f>
        <v/>
      </c>
      <c r="DZ175" s="367" t="str">
        <f ca="1">+IF(OFFSET('Hygiene Data'!$G$13,0,10*ROW('Hygiene Data'!G169))="","",OFFSET('Hygiene Data'!$G$13,0,10*ROW('Hygiene Data'!G169)))</f>
        <v/>
      </c>
      <c r="EA175" s="367" t="str">
        <f ca="1">+IF(OFFSET('Hygiene Data'!$H$11,0,10*ROW('Hygiene Data'!H169))="","",OFFSET('Hygiene Data'!$H$11,0,10*ROW('Hygiene Data'!H169)))</f>
        <v/>
      </c>
      <c r="EB175" s="367" t="str">
        <f ca="1">+IF(OFFSET('Hygiene Data'!$H$12,0,10*ROW('Hygiene Data'!H169))="","",OFFSET('Hygiene Data'!$H$12,0,10*ROW('Hygiene Data'!H169)))</f>
        <v/>
      </c>
      <c r="EC175" s="367" t="str">
        <f ca="1">+IF(OFFSET('Hygiene Data'!$H$13,0,10*ROW('Hygiene Data'!H169))="","",OFFSET('Hygiene Data'!$H$13,0,10*ROW('Hygiene Data'!H169)))</f>
        <v/>
      </c>
      <c r="ED175" s="367" t="str">
        <f ca="1">+IF(OFFSET('Hygiene Data'!$I$11,0,10*ROW('Hygiene Data'!I169))="","",OFFSET('Hygiene Data'!$I$11,0,10*ROW('Hygiene Data'!I169)))</f>
        <v/>
      </c>
      <c r="EE175" s="367" t="str">
        <f ca="1">+IF(OFFSET('Hygiene Data'!$I$12,0,10*ROW('Hygiene Data'!I169))="","",OFFSET('Hygiene Data'!$I$12,0,10*ROW('Hygiene Data'!I169)))</f>
        <v/>
      </c>
      <c r="EF175" s="367" t="str">
        <f ca="1">+IF(OFFSET('Hygiene Data'!$I$13,0,10*ROW('Hygiene Data'!I169))="","",OFFSET('Hygiene Data'!$I$13,0,10*ROW('Hygiene Data'!I169)))</f>
        <v/>
      </c>
    </row>
    <row r="176" spans="1:136" x14ac:dyDescent="0.25">
      <c r="A176" s="476" t="str">
        <f ca="1">+IF(OFFSET('Water Data'!$B$2,0,10*ROW('Water Data'!E170))="","",OFFSET('Water Data'!$B$2,0,10*ROW('Water Data'!E170)))</f>
        <v/>
      </c>
      <c r="B176" s="476"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3" t="str">
        <f t="shared" ca="1" si="2"/>
        <v/>
      </c>
      <c r="D176" s="504"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4"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4"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4"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4"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4"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4"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4"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4"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4"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4"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4"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4"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4"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4"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4"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4"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4"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5"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5"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5"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5"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5"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5"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5"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5"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5"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5"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5"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5"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5"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5"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5"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5"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5"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5"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5"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5"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5"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5"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5"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5"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5"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5"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5"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5"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5"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5"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6"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2"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6"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6"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6"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6"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6"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6"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6"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6"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6"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6"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6"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6"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6"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6"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6"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6"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7" t="str">
        <f ca="1">+IF(OFFSET('Water Data'!$D$27,0,10*ROW('Water Data'!D170))="","",OFFSET('Water Data'!$D$27,0,10*ROW('Water Data'!D170)))</f>
        <v/>
      </c>
      <c r="BT176" s="367" t="str">
        <f ca="1">+IF(OFFSET('Water Data'!$D$28,0,10*ROW('Water Data'!D170))="","",OFFSET('Water Data'!$D$28,0,10*ROW('Water Data'!D170)))</f>
        <v/>
      </c>
      <c r="BU176" s="367" t="str">
        <f ca="1">+IF(OFFSET('Water Data'!$D$29,0,10*ROW('Water Data'!D170))="","",OFFSET('Water Data'!$D$29,0,10*ROW('Water Data'!D170)))</f>
        <v/>
      </c>
      <c r="BV176" s="367" t="str">
        <f ca="1">+IF(OFFSET('Water Data'!$E$27,0,10*ROW('Water Data'!E170))="","",OFFSET('Water Data'!$E$27,0,10*ROW('Water Data'!E170)))</f>
        <v/>
      </c>
      <c r="BW176" s="367" t="str">
        <f ca="1">+IF(OFFSET('Water Data'!$E$28,0,10*ROW('Water Data'!E170))="","",OFFSET('Water Data'!$E$28,0,10*ROW('Water Data'!E170)))</f>
        <v/>
      </c>
      <c r="BX176" s="367" t="str">
        <f ca="1">+IF(OFFSET('Water Data'!$E$29,0,10*ROW('Water Data'!E170))="","",OFFSET('Water Data'!$E$29,0,10*ROW('Water Data'!E170)))</f>
        <v/>
      </c>
      <c r="BY176" s="367" t="str">
        <f ca="1">+IF(OFFSET('Water Data'!$F$27,0,10*ROW('Water Data'!F170))="","",OFFSET('Water Data'!$F$27,0,10*ROW('Water Data'!F170)))</f>
        <v/>
      </c>
      <c r="BZ176" s="367" t="str">
        <f ca="1">+IF(OFFSET('Water Data'!$F$28,0,10*ROW('Water Data'!F170))="","",OFFSET('Water Data'!$F$28,0,10*ROW('Water Data'!F170)))</f>
        <v/>
      </c>
      <c r="CA176" s="367" t="str">
        <f ca="1">+IF(OFFSET('Water Data'!$F$29,0,10*ROW('Water Data'!F170))="","",OFFSET('Water Data'!$F$29,0,10*ROW('Water Data'!F170)))</f>
        <v/>
      </c>
      <c r="CB176" s="367" t="str">
        <f ca="1">+IF(OFFSET('Water Data'!$G$27,0,10*ROW('Water Data'!G170))="","",OFFSET('Water Data'!$G$27,0,10*ROW('Water Data'!G170)))</f>
        <v/>
      </c>
      <c r="CC176" s="367" t="str">
        <f ca="1">+IF(OFFSET('Water Data'!$G$28,0,10*ROW('Water Data'!G170))="","",OFFSET('Water Data'!$G$28,0,10*ROW('Water Data'!G170)))</f>
        <v/>
      </c>
      <c r="CD176" s="367" t="str">
        <f ca="1">+IF(OFFSET('Water Data'!$G$29,0,10*ROW('Water Data'!G170))="","",OFFSET('Water Data'!$G$29,0,10*ROW('Water Data'!G170)))</f>
        <v/>
      </c>
      <c r="CE176" s="367" t="str">
        <f ca="1">+IF(OFFSET('Water Data'!$H$27,0,10*ROW('Water Data'!H170))="","",OFFSET('Water Data'!$H$27,0,10*ROW('Water Data'!H170)))</f>
        <v/>
      </c>
      <c r="CF176" s="367" t="str">
        <f ca="1">+IF(OFFSET('Water Data'!$H$28,0,10*ROW('Water Data'!H170))="","",OFFSET('Water Data'!$H$28,0,10*ROW('Water Data'!H170)))</f>
        <v/>
      </c>
      <c r="CG176" s="367" t="str">
        <f ca="1">+IF(OFFSET('Water Data'!$H$29,0,10*ROW('Water Data'!H170))="","",OFFSET('Water Data'!$H$29,0,10*ROW('Water Data'!H170)))</f>
        <v/>
      </c>
      <c r="CH176" s="367" t="str">
        <f ca="1">+IF(OFFSET('Water Data'!$I$27,0,10*ROW('Water Data'!I170))="","",OFFSET('Water Data'!$I$27,0,10*ROW('Water Data'!I170)))</f>
        <v/>
      </c>
      <c r="CI176" s="367" t="str">
        <f ca="1">+IF(OFFSET('Water Data'!$I$28,0,10*ROW('Water Data'!I170))="","",OFFSET('Water Data'!$I$28,0,10*ROW('Water Data'!I170)))</f>
        <v/>
      </c>
      <c r="CJ176" s="367" t="str">
        <f ca="1">+IF(OFFSET('Water Data'!$I$29,0,10*ROW('Water Data'!I170))="","",OFFSET('Water Data'!$I$29,0,10*ROW('Water Data'!I170)))</f>
        <v/>
      </c>
      <c r="CK176" s="367" t="str">
        <f ca="1">+IF(OFFSET('Sanitation Data'!$D$28,0,10*ROW('Sanitation Data'!D170))="","",OFFSET('Sanitation Data'!$D$28,0,10*ROW('Sanitation Data'!D170)))</f>
        <v/>
      </c>
      <c r="CL176" s="367" t="str">
        <f ca="1">+IF(OFFSET('Sanitation Data'!$D$29,0,10*ROW('Sanitation Data'!D170))="","",OFFSET('Sanitation Data'!$D$29,0,10*ROW('Sanitation Data'!D170)))</f>
        <v/>
      </c>
      <c r="CM176" s="367" t="str">
        <f ca="1">+IF(OFFSET('Sanitation Data'!$D$30,0,10*ROW('Sanitation Data'!D170))="","",OFFSET('Sanitation Data'!$D$30,0,10*ROW('Sanitation Data'!D170)))</f>
        <v/>
      </c>
      <c r="CN176" s="367" t="str">
        <f ca="1">+IF(OFFSET('Sanitation Data'!$D$31,0,10*ROW('Sanitation Data'!D170))="","",OFFSET('Sanitation Data'!$D$31,0,10*ROW('Sanitation Data'!D170)))</f>
        <v/>
      </c>
      <c r="CO176" s="367" t="str">
        <f ca="1">+IF(OFFSET('Sanitation Data'!$D$32,0,10*ROW('Sanitation Data'!D170))="","",OFFSET('Sanitation Data'!$D$32,0,10*ROW('Sanitation Data'!D170)))</f>
        <v/>
      </c>
      <c r="CP176" s="367" t="str">
        <f ca="1">+IF(OFFSET('Sanitation Data'!$E$28,0,10*ROW('Sanitation Data'!E170))="","",OFFSET('Sanitation Data'!$E$28,0,10*ROW('Sanitation Data'!E170)))</f>
        <v/>
      </c>
      <c r="CQ176" s="367" t="str">
        <f ca="1">+IF(OFFSET('Sanitation Data'!$E$29,0,10*ROW('Sanitation Data'!E170))="","",OFFSET('Sanitation Data'!$E$29,0,10*ROW('Sanitation Data'!E170)))</f>
        <v/>
      </c>
      <c r="CR176" s="367" t="str">
        <f ca="1">+IF(OFFSET('Sanitation Data'!$E$30,0,10*ROW('Sanitation Data'!E170))="","",OFFSET('Sanitation Data'!$E$30,0,10*ROW('Sanitation Data'!E170)))</f>
        <v/>
      </c>
      <c r="CS176" s="367" t="str">
        <f ca="1">+IF(OFFSET('Sanitation Data'!$E$31,0,10*ROW('Sanitation Data'!E170))="","",OFFSET('Sanitation Data'!$E$31,0,10*ROW('Sanitation Data'!E170)))</f>
        <v/>
      </c>
      <c r="CT176" s="367" t="str">
        <f ca="1">+IF(OFFSET('Sanitation Data'!$E$32,0,10*ROW('Sanitation Data'!E170))="","",OFFSET('Sanitation Data'!$E$32,0,10*ROW('Sanitation Data'!E170)))</f>
        <v/>
      </c>
      <c r="CU176" s="367" t="str">
        <f ca="1">+IF(OFFSET('Sanitation Data'!$F$28,0,10*ROW('Sanitation Data'!F170))="","",OFFSET('Sanitation Data'!$F$28,0,10*ROW('Sanitation Data'!F170)))</f>
        <v/>
      </c>
      <c r="CV176" s="367" t="str">
        <f ca="1">+IF(OFFSET('Sanitation Data'!$F$29,0,10*ROW('Sanitation Data'!F170))="","",OFFSET('Sanitation Data'!$F$29,0,10*ROW('Sanitation Data'!F170)))</f>
        <v/>
      </c>
      <c r="CW176" s="367" t="str">
        <f ca="1">+IF(OFFSET('Sanitation Data'!$F$30,0,10*ROW('Sanitation Data'!F170))="","",OFFSET('Sanitation Data'!$F$30,0,10*ROW('Sanitation Data'!F170)))</f>
        <v/>
      </c>
      <c r="CX176" s="367" t="str">
        <f ca="1">+IF(OFFSET('Sanitation Data'!$F$31,0,10*ROW('Sanitation Data'!F170))="","",OFFSET('Sanitation Data'!$F$31,0,10*ROW('Sanitation Data'!F170)))</f>
        <v/>
      </c>
      <c r="CY176" s="367" t="str">
        <f ca="1">+IF(OFFSET('Sanitation Data'!$F$32,0,10*ROW('Sanitation Data'!F170))="","",OFFSET('Sanitation Data'!$F$32,0,10*ROW('Sanitation Data'!F170)))</f>
        <v/>
      </c>
      <c r="CZ176" s="367" t="str">
        <f ca="1">+IF(OFFSET('Sanitation Data'!$G$28,0,10*ROW('Sanitation Data'!G170))="","",OFFSET('Sanitation Data'!$G$28,0,10*ROW('Sanitation Data'!G170)))</f>
        <v/>
      </c>
      <c r="DA176" s="367" t="str">
        <f ca="1">+IF(OFFSET('Sanitation Data'!$G$29,0,10*ROW('Sanitation Data'!G170))="","",OFFSET('Sanitation Data'!$G$29,0,10*ROW('Sanitation Data'!G170)))</f>
        <v/>
      </c>
      <c r="DB176" s="367" t="str">
        <f ca="1">+IF(OFFSET('Sanitation Data'!$G$30,0,10*ROW('Sanitation Data'!G170))="","",OFFSET('Sanitation Data'!$G$30,0,10*ROW('Sanitation Data'!G170)))</f>
        <v/>
      </c>
      <c r="DC176" s="367" t="str">
        <f ca="1">+IF(OFFSET('Sanitation Data'!$G$31,0,10*ROW('Sanitation Data'!G170))="","",OFFSET('Sanitation Data'!$G$31,0,10*ROW('Sanitation Data'!G170)))</f>
        <v/>
      </c>
      <c r="DD176" s="367" t="str">
        <f ca="1">+IF(OFFSET('Sanitation Data'!$G$32,0,10*ROW('Sanitation Data'!G170))="","",OFFSET('Sanitation Data'!$G$32,0,10*ROW('Sanitation Data'!G170)))</f>
        <v/>
      </c>
      <c r="DE176" s="367" t="str">
        <f ca="1">+IF(OFFSET('Sanitation Data'!$H$28,0,10*ROW('Sanitation Data'!H170))="","",OFFSET('Sanitation Data'!$H$28,0,10*ROW('Sanitation Data'!H170)))</f>
        <v/>
      </c>
      <c r="DF176" s="367" t="str">
        <f ca="1">+IF(OFFSET('Sanitation Data'!$H$29,0,10*ROW('Sanitation Data'!H170))="","",OFFSET('Sanitation Data'!$H$29,0,10*ROW('Sanitation Data'!H170)))</f>
        <v/>
      </c>
      <c r="DG176" s="367" t="str">
        <f ca="1">+IF(OFFSET('Sanitation Data'!$H$30,0,10*ROW('Sanitation Data'!H170))="","",OFFSET('Sanitation Data'!$H$30,0,10*ROW('Sanitation Data'!H170)))</f>
        <v/>
      </c>
      <c r="DH176" s="367" t="str">
        <f ca="1">+IF(OFFSET('Sanitation Data'!$H$31,0,10*ROW('Sanitation Data'!H170))="","",OFFSET('Sanitation Data'!$H$31,0,10*ROW('Sanitation Data'!H170)))</f>
        <v/>
      </c>
      <c r="DI176" s="367" t="str">
        <f ca="1">+IF(OFFSET('Sanitation Data'!$H$32,0,10*ROW('Sanitation Data'!H170))="","",OFFSET('Sanitation Data'!$H$32,0,10*ROW('Sanitation Data'!H170)))</f>
        <v/>
      </c>
      <c r="DJ176" s="367" t="str">
        <f ca="1">+IF(OFFSET('Sanitation Data'!$I$28,0,10*ROW('Sanitation Data'!I170))="","",OFFSET('Sanitation Data'!$I$28,0,10*ROW('Sanitation Data'!I170)))</f>
        <v/>
      </c>
      <c r="DK176" s="367" t="str">
        <f ca="1">+IF(OFFSET('Sanitation Data'!$I$29,0,10*ROW('Sanitation Data'!I170))="","",OFFSET('Sanitation Data'!$I$29,0,10*ROW('Sanitation Data'!I170)))</f>
        <v/>
      </c>
      <c r="DL176" s="367" t="str">
        <f ca="1">+IF(OFFSET('Sanitation Data'!$I$30,0,10*ROW('Sanitation Data'!I170))="","",OFFSET('Sanitation Data'!$I$30,0,10*ROW('Sanitation Data'!I170)))</f>
        <v/>
      </c>
      <c r="DM176" s="367" t="str">
        <f ca="1">+IF(OFFSET('Sanitation Data'!$I$31,0,10*ROW('Sanitation Data'!I170))="","",OFFSET('Sanitation Data'!$I$31,0,10*ROW('Sanitation Data'!I170)))</f>
        <v/>
      </c>
      <c r="DN176" s="367" t="str">
        <f ca="1">+IF(OFFSET('Sanitation Data'!$I$32,0,10*ROW('Sanitation Data'!I170))="","",OFFSET('Sanitation Data'!$I$32,0,10*ROW('Sanitation Data'!I170)))</f>
        <v/>
      </c>
      <c r="DO176" s="367" t="str">
        <f ca="1">+IF(OFFSET('Hygiene Data'!$D$11,0,10*ROW('Hygiene Data'!D170))="","",OFFSET('Hygiene Data'!$D$11,0,10*ROW('Hygiene Data'!D170)))</f>
        <v/>
      </c>
      <c r="DP176" s="367" t="str">
        <f ca="1">+IF(OFFSET('Hygiene Data'!$D$12,0,10*ROW('Hygiene Data'!D170))="","",OFFSET('Hygiene Data'!$D$12,0,10*ROW('Hygiene Data'!D170)))</f>
        <v/>
      </c>
      <c r="DQ176" s="367" t="str">
        <f ca="1">+IF(OFFSET('Hygiene Data'!$D$13,0,10*ROW('Hygiene Data'!D170))="","",OFFSET('Hygiene Data'!$D$13,0,10*ROW('Hygiene Data'!D170)))</f>
        <v/>
      </c>
      <c r="DR176" s="367" t="str">
        <f ca="1">+IF(OFFSET('Hygiene Data'!$E$11,0,10*ROW('Hygiene Data'!E170))="","",OFFSET('Hygiene Data'!$E$11,0,10*ROW('Hygiene Data'!E170)))</f>
        <v/>
      </c>
      <c r="DS176" s="367" t="str">
        <f ca="1">+IF(OFFSET('Hygiene Data'!$E$12,0,10*ROW('Hygiene Data'!E170))="","",OFFSET('Hygiene Data'!$E$12,0,10*ROW('Hygiene Data'!E170)))</f>
        <v/>
      </c>
      <c r="DT176" s="367" t="str">
        <f ca="1">+IF(OFFSET('Hygiene Data'!$E$13,0,10*ROW('Hygiene Data'!E170))="","",OFFSET('Hygiene Data'!$E$13,0,10*ROW('Hygiene Data'!E170)))</f>
        <v/>
      </c>
      <c r="DU176" s="367" t="str">
        <f ca="1">+IF(OFFSET('Hygiene Data'!$F$11,0,10*ROW('Hygiene Data'!F170))="","",OFFSET('Hygiene Data'!$F$11,0,10*ROW('Hygiene Data'!F170)))</f>
        <v/>
      </c>
      <c r="DV176" s="367" t="str">
        <f ca="1">+IF(OFFSET('Hygiene Data'!$F$12,0,10*ROW('Hygiene Data'!F170))="","",OFFSET('Hygiene Data'!$F$12,0,10*ROW('Hygiene Data'!F170)))</f>
        <v/>
      </c>
      <c r="DW176" s="367" t="str">
        <f ca="1">+IF(OFFSET('Hygiene Data'!$F$13,0,10*ROW('Hygiene Data'!F170))="","",OFFSET('Hygiene Data'!$F$13,0,10*ROW('Hygiene Data'!F170)))</f>
        <v/>
      </c>
      <c r="DX176" s="367" t="str">
        <f ca="1">+IF(OFFSET('Hygiene Data'!$G$11,0,10*ROW('Hygiene Data'!G170))="","",OFFSET('Hygiene Data'!$G$11,0,10*ROW('Hygiene Data'!G170)))</f>
        <v/>
      </c>
      <c r="DY176" s="367" t="str">
        <f ca="1">+IF(OFFSET('Hygiene Data'!$G$12,0,10*ROW('Hygiene Data'!G170))="","",OFFSET('Hygiene Data'!$G$12,0,10*ROW('Hygiene Data'!G170)))</f>
        <v/>
      </c>
      <c r="DZ176" s="367" t="str">
        <f ca="1">+IF(OFFSET('Hygiene Data'!$G$13,0,10*ROW('Hygiene Data'!G170))="","",OFFSET('Hygiene Data'!$G$13,0,10*ROW('Hygiene Data'!G170)))</f>
        <v/>
      </c>
      <c r="EA176" s="367" t="str">
        <f ca="1">+IF(OFFSET('Hygiene Data'!$H$11,0,10*ROW('Hygiene Data'!H170))="","",OFFSET('Hygiene Data'!$H$11,0,10*ROW('Hygiene Data'!H170)))</f>
        <v/>
      </c>
      <c r="EB176" s="367" t="str">
        <f ca="1">+IF(OFFSET('Hygiene Data'!$H$12,0,10*ROW('Hygiene Data'!H170))="","",OFFSET('Hygiene Data'!$H$12,0,10*ROW('Hygiene Data'!H170)))</f>
        <v/>
      </c>
      <c r="EC176" s="367" t="str">
        <f ca="1">+IF(OFFSET('Hygiene Data'!$H$13,0,10*ROW('Hygiene Data'!H170))="","",OFFSET('Hygiene Data'!$H$13,0,10*ROW('Hygiene Data'!H170)))</f>
        <v/>
      </c>
      <c r="ED176" s="367" t="str">
        <f ca="1">+IF(OFFSET('Hygiene Data'!$I$11,0,10*ROW('Hygiene Data'!I170))="","",OFFSET('Hygiene Data'!$I$11,0,10*ROW('Hygiene Data'!I170)))</f>
        <v/>
      </c>
      <c r="EE176" s="367" t="str">
        <f ca="1">+IF(OFFSET('Hygiene Data'!$I$12,0,10*ROW('Hygiene Data'!I170))="","",OFFSET('Hygiene Data'!$I$12,0,10*ROW('Hygiene Data'!I170)))</f>
        <v/>
      </c>
      <c r="EF176" s="367" t="str">
        <f ca="1">+IF(OFFSET('Hygiene Data'!$I$13,0,10*ROW('Hygiene Data'!I170))="","",OFFSET('Hygiene Data'!$I$13,0,10*ROW('Hygiene Data'!I170)))</f>
        <v/>
      </c>
    </row>
    <row r="177" spans="1:136" x14ac:dyDescent="0.25">
      <c r="A177" s="476" t="str">
        <f ca="1">+IF(OFFSET('Water Data'!$B$2,0,10*ROW('Water Data'!E171))="","",OFFSET('Water Data'!$B$2,0,10*ROW('Water Data'!E171)))</f>
        <v/>
      </c>
      <c r="B177" s="476"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3" t="str">
        <f t="shared" ca="1" si="2"/>
        <v/>
      </c>
      <c r="D177" s="504"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4"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4"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4"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4"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4"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4"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4"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4"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4"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4"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4"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4"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4"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4"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4"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4"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4"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5"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5"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5"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5"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5"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5"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5"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5"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5"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5"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5"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5"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5"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5"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5"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5"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5"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5"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5"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5"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5"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5"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5"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5"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5"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5"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5"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5"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5"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5"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6"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2"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6"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6"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6"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6"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6"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6"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6"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6"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6"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6"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6"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6"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6"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6"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6"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6"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7" t="str">
        <f ca="1">+IF(OFFSET('Water Data'!$D$27,0,10*ROW('Water Data'!D171))="","",OFFSET('Water Data'!$D$27,0,10*ROW('Water Data'!D171)))</f>
        <v/>
      </c>
      <c r="BT177" s="367" t="str">
        <f ca="1">+IF(OFFSET('Water Data'!$D$28,0,10*ROW('Water Data'!D171))="","",OFFSET('Water Data'!$D$28,0,10*ROW('Water Data'!D171)))</f>
        <v/>
      </c>
      <c r="BU177" s="367" t="str">
        <f ca="1">+IF(OFFSET('Water Data'!$D$29,0,10*ROW('Water Data'!D171))="","",OFFSET('Water Data'!$D$29,0,10*ROW('Water Data'!D171)))</f>
        <v/>
      </c>
      <c r="BV177" s="367" t="str">
        <f ca="1">+IF(OFFSET('Water Data'!$E$27,0,10*ROW('Water Data'!E171))="","",OFFSET('Water Data'!$E$27,0,10*ROW('Water Data'!E171)))</f>
        <v/>
      </c>
      <c r="BW177" s="367" t="str">
        <f ca="1">+IF(OFFSET('Water Data'!$E$28,0,10*ROW('Water Data'!E171))="","",OFFSET('Water Data'!$E$28,0,10*ROW('Water Data'!E171)))</f>
        <v/>
      </c>
      <c r="BX177" s="367" t="str">
        <f ca="1">+IF(OFFSET('Water Data'!$E$29,0,10*ROW('Water Data'!E171))="","",OFFSET('Water Data'!$E$29,0,10*ROW('Water Data'!E171)))</f>
        <v/>
      </c>
      <c r="BY177" s="367" t="str">
        <f ca="1">+IF(OFFSET('Water Data'!$F$27,0,10*ROW('Water Data'!F171))="","",OFFSET('Water Data'!$F$27,0,10*ROW('Water Data'!F171)))</f>
        <v/>
      </c>
      <c r="BZ177" s="367" t="str">
        <f ca="1">+IF(OFFSET('Water Data'!$F$28,0,10*ROW('Water Data'!F171))="","",OFFSET('Water Data'!$F$28,0,10*ROW('Water Data'!F171)))</f>
        <v/>
      </c>
      <c r="CA177" s="367" t="str">
        <f ca="1">+IF(OFFSET('Water Data'!$F$29,0,10*ROW('Water Data'!F171))="","",OFFSET('Water Data'!$F$29,0,10*ROW('Water Data'!F171)))</f>
        <v/>
      </c>
      <c r="CB177" s="367" t="str">
        <f ca="1">+IF(OFFSET('Water Data'!$G$27,0,10*ROW('Water Data'!G171))="","",OFFSET('Water Data'!$G$27,0,10*ROW('Water Data'!G171)))</f>
        <v/>
      </c>
      <c r="CC177" s="367" t="str">
        <f ca="1">+IF(OFFSET('Water Data'!$G$28,0,10*ROW('Water Data'!G171))="","",OFFSET('Water Data'!$G$28,0,10*ROW('Water Data'!G171)))</f>
        <v/>
      </c>
      <c r="CD177" s="367" t="str">
        <f ca="1">+IF(OFFSET('Water Data'!$G$29,0,10*ROW('Water Data'!G171))="","",OFFSET('Water Data'!$G$29,0,10*ROW('Water Data'!G171)))</f>
        <v/>
      </c>
      <c r="CE177" s="367" t="str">
        <f ca="1">+IF(OFFSET('Water Data'!$H$27,0,10*ROW('Water Data'!H171))="","",OFFSET('Water Data'!$H$27,0,10*ROW('Water Data'!H171)))</f>
        <v/>
      </c>
      <c r="CF177" s="367" t="str">
        <f ca="1">+IF(OFFSET('Water Data'!$H$28,0,10*ROW('Water Data'!H171))="","",OFFSET('Water Data'!$H$28,0,10*ROW('Water Data'!H171)))</f>
        <v/>
      </c>
      <c r="CG177" s="367" t="str">
        <f ca="1">+IF(OFFSET('Water Data'!$H$29,0,10*ROW('Water Data'!H171))="","",OFFSET('Water Data'!$H$29,0,10*ROW('Water Data'!H171)))</f>
        <v/>
      </c>
      <c r="CH177" s="367" t="str">
        <f ca="1">+IF(OFFSET('Water Data'!$I$27,0,10*ROW('Water Data'!I171))="","",OFFSET('Water Data'!$I$27,0,10*ROW('Water Data'!I171)))</f>
        <v/>
      </c>
      <c r="CI177" s="367" t="str">
        <f ca="1">+IF(OFFSET('Water Data'!$I$28,0,10*ROW('Water Data'!I171))="","",OFFSET('Water Data'!$I$28,0,10*ROW('Water Data'!I171)))</f>
        <v/>
      </c>
      <c r="CJ177" s="367" t="str">
        <f ca="1">+IF(OFFSET('Water Data'!$I$29,0,10*ROW('Water Data'!I171))="","",OFFSET('Water Data'!$I$29,0,10*ROW('Water Data'!I171)))</f>
        <v/>
      </c>
      <c r="CK177" s="367" t="str">
        <f ca="1">+IF(OFFSET('Sanitation Data'!$D$28,0,10*ROW('Sanitation Data'!D171))="","",OFFSET('Sanitation Data'!$D$28,0,10*ROW('Sanitation Data'!D171)))</f>
        <v/>
      </c>
      <c r="CL177" s="367" t="str">
        <f ca="1">+IF(OFFSET('Sanitation Data'!$D$29,0,10*ROW('Sanitation Data'!D171))="","",OFFSET('Sanitation Data'!$D$29,0,10*ROW('Sanitation Data'!D171)))</f>
        <v/>
      </c>
      <c r="CM177" s="367" t="str">
        <f ca="1">+IF(OFFSET('Sanitation Data'!$D$30,0,10*ROW('Sanitation Data'!D171))="","",OFFSET('Sanitation Data'!$D$30,0,10*ROW('Sanitation Data'!D171)))</f>
        <v/>
      </c>
      <c r="CN177" s="367" t="str">
        <f ca="1">+IF(OFFSET('Sanitation Data'!$D$31,0,10*ROW('Sanitation Data'!D171))="","",OFFSET('Sanitation Data'!$D$31,0,10*ROW('Sanitation Data'!D171)))</f>
        <v/>
      </c>
      <c r="CO177" s="367" t="str">
        <f ca="1">+IF(OFFSET('Sanitation Data'!$D$32,0,10*ROW('Sanitation Data'!D171))="","",OFFSET('Sanitation Data'!$D$32,0,10*ROW('Sanitation Data'!D171)))</f>
        <v/>
      </c>
      <c r="CP177" s="367" t="str">
        <f ca="1">+IF(OFFSET('Sanitation Data'!$E$28,0,10*ROW('Sanitation Data'!E171))="","",OFFSET('Sanitation Data'!$E$28,0,10*ROW('Sanitation Data'!E171)))</f>
        <v/>
      </c>
      <c r="CQ177" s="367" t="str">
        <f ca="1">+IF(OFFSET('Sanitation Data'!$E$29,0,10*ROW('Sanitation Data'!E171))="","",OFFSET('Sanitation Data'!$E$29,0,10*ROW('Sanitation Data'!E171)))</f>
        <v/>
      </c>
      <c r="CR177" s="367" t="str">
        <f ca="1">+IF(OFFSET('Sanitation Data'!$E$30,0,10*ROW('Sanitation Data'!E171))="","",OFFSET('Sanitation Data'!$E$30,0,10*ROW('Sanitation Data'!E171)))</f>
        <v/>
      </c>
      <c r="CS177" s="367" t="str">
        <f ca="1">+IF(OFFSET('Sanitation Data'!$E$31,0,10*ROW('Sanitation Data'!E171))="","",OFFSET('Sanitation Data'!$E$31,0,10*ROW('Sanitation Data'!E171)))</f>
        <v/>
      </c>
      <c r="CT177" s="367" t="str">
        <f ca="1">+IF(OFFSET('Sanitation Data'!$E$32,0,10*ROW('Sanitation Data'!E171))="","",OFFSET('Sanitation Data'!$E$32,0,10*ROW('Sanitation Data'!E171)))</f>
        <v/>
      </c>
      <c r="CU177" s="367" t="str">
        <f ca="1">+IF(OFFSET('Sanitation Data'!$F$28,0,10*ROW('Sanitation Data'!F171))="","",OFFSET('Sanitation Data'!$F$28,0,10*ROW('Sanitation Data'!F171)))</f>
        <v/>
      </c>
      <c r="CV177" s="367" t="str">
        <f ca="1">+IF(OFFSET('Sanitation Data'!$F$29,0,10*ROW('Sanitation Data'!F171))="","",OFFSET('Sanitation Data'!$F$29,0,10*ROW('Sanitation Data'!F171)))</f>
        <v/>
      </c>
      <c r="CW177" s="367" t="str">
        <f ca="1">+IF(OFFSET('Sanitation Data'!$F$30,0,10*ROW('Sanitation Data'!F171))="","",OFFSET('Sanitation Data'!$F$30,0,10*ROW('Sanitation Data'!F171)))</f>
        <v/>
      </c>
      <c r="CX177" s="367" t="str">
        <f ca="1">+IF(OFFSET('Sanitation Data'!$F$31,0,10*ROW('Sanitation Data'!F171))="","",OFFSET('Sanitation Data'!$F$31,0,10*ROW('Sanitation Data'!F171)))</f>
        <v/>
      </c>
      <c r="CY177" s="367" t="str">
        <f ca="1">+IF(OFFSET('Sanitation Data'!$F$32,0,10*ROW('Sanitation Data'!F171))="","",OFFSET('Sanitation Data'!$F$32,0,10*ROW('Sanitation Data'!F171)))</f>
        <v/>
      </c>
      <c r="CZ177" s="367" t="str">
        <f ca="1">+IF(OFFSET('Sanitation Data'!$G$28,0,10*ROW('Sanitation Data'!G171))="","",OFFSET('Sanitation Data'!$G$28,0,10*ROW('Sanitation Data'!G171)))</f>
        <v/>
      </c>
      <c r="DA177" s="367" t="str">
        <f ca="1">+IF(OFFSET('Sanitation Data'!$G$29,0,10*ROW('Sanitation Data'!G171))="","",OFFSET('Sanitation Data'!$G$29,0,10*ROW('Sanitation Data'!G171)))</f>
        <v/>
      </c>
      <c r="DB177" s="367" t="str">
        <f ca="1">+IF(OFFSET('Sanitation Data'!$G$30,0,10*ROW('Sanitation Data'!G171))="","",OFFSET('Sanitation Data'!$G$30,0,10*ROW('Sanitation Data'!G171)))</f>
        <v/>
      </c>
      <c r="DC177" s="367" t="str">
        <f ca="1">+IF(OFFSET('Sanitation Data'!$G$31,0,10*ROW('Sanitation Data'!G171))="","",OFFSET('Sanitation Data'!$G$31,0,10*ROW('Sanitation Data'!G171)))</f>
        <v/>
      </c>
      <c r="DD177" s="367" t="str">
        <f ca="1">+IF(OFFSET('Sanitation Data'!$G$32,0,10*ROW('Sanitation Data'!G171))="","",OFFSET('Sanitation Data'!$G$32,0,10*ROW('Sanitation Data'!G171)))</f>
        <v/>
      </c>
      <c r="DE177" s="367" t="str">
        <f ca="1">+IF(OFFSET('Sanitation Data'!$H$28,0,10*ROW('Sanitation Data'!H171))="","",OFFSET('Sanitation Data'!$H$28,0,10*ROW('Sanitation Data'!H171)))</f>
        <v/>
      </c>
      <c r="DF177" s="367" t="str">
        <f ca="1">+IF(OFFSET('Sanitation Data'!$H$29,0,10*ROW('Sanitation Data'!H171))="","",OFFSET('Sanitation Data'!$H$29,0,10*ROW('Sanitation Data'!H171)))</f>
        <v/>
      </c>
      <c r="DG177" s="367" t="str">
        <f ca="1">+IF(OFFSET('Sanitation Data'!$H$30,0,10*ROW('Sanitation Data'!H171))="","",OFFSET('Sanitation Data'!$H$30,0,10*ROW('Sanitation Data'!H171)))</f>
        <v/>
      </c>
      <c r="DH177" s="367" t="str">
        <f ca="1">+IF(OFFSET('Sanitation Data'!$H$31,0,10*ROW('Sanitation Data'!H171))="","",OFFSET('Sanitation Data'!$H$31,0,10*ROW('Sanitation Data'!H171)))</f>
        <v/>
      </c>
      <c r="DI177" s="367" t="str">
        <f ca="1">+IF(OFFSET('Sanitation Data'!$H$32,0,10*ROW('Sanitation Data'!H171))="","",OFFSET('Sanitation Data'!$H$32,0,10*ROW('Sanitation Data'!H171)))</f>
        <v/>
      </c>
      <c r="DJ177" s="367" t="str">
        <f ca="1">+IF(OFFSET('Sanitation Data'!$I$28,0,10*ROW('Sanitation Data'!I171))="","",OFFSET('Sanitation Data'!$I$28,0,10*ROW('Sanitation Data'!I171)))</f>
        <v/>
      </c>
      <c r="DK177" s="367" t="str">
        <f ca="1">+IF(OFFSET('Sanitation Data'!$I$29,0,10*ROW('Sanitation Data'!I171))="","",OFFSET('Sanitation Data'!$I$29,0,10*ROW('Sanitation Data'!I171)))</f>
        <v/>
      </c>
      <c r="DL177" s="367" t="str">
        <f ca="1">+IF(OFFSET('Sanitation Data'!$I$30,0,10*ROW('Sanitation Data'!I171))="","",OFFSET('Sanitation Data'!$I$30,0,10*ROW('Sanitation Data'!I171)))</f>
        <v/>
      </c>
      <c r="DM177" s="367" t="str">
        <f ca="1">+IF(OFFSET('Sanitation Data'!$I$31,0,10*ROW('Sanitation Data'!I171))="","",OFFSET('Sanitation Data'!$I$31,0,10*ROW('Sanitation Data'!I171)))</f>
        <v/>
      </c>
      <c r="DN177" s="367" t="str">
        <f ca="1">+IF(OFFSET('Sanitation Data'!$I$32,0,10*ROW('Sanitation Data'!I171))="","",OFFSET('Sanitation Data'!$I$32,0,10*ROW('Sanitation Data'!I171)))</f>
        <v/>
      </c>
      <c r="DO177" s="367" t="str">
        <f ca="1">+IF(OFFSET('Hygiene Data'!$D$11,0,10*ROW('Hygiene Data'!D171))="","",OFFSET('Hygiene Data'!$D$11,0,10*ROW('Hygiene Data'!D171)))</f>
        <v/>
      </c>
      <c r="DP177" s="367" t="str">
        <f ca="1">+IF(OFFSET('Hygiene Data'!$D$12,0,10*ROW('Hygiene Data'!D171))="","",OFFSET('Hygiene Data'!$D$12,0,10*ROW('Hygiene Data'!D171)))</f>
        <v/>
      </c>
      <c r="DQ177" s="367" t="str">
        <f ca="1">+IF(OFFSET('Hygiene Data'!$D$13,0,10*ROW('Hygiene Data'!D171))="","",OFFSET('Hygiene Data'!$D$13,0,10*ROW('Hygiene Data'!D171)))</f>
        <v/>
      </c>
      <c r="DR177" s="367" t="str">
        <f ca="1">+IF(OFFSET('Hygiene Data'!$E$11,0,10*ROW('Hygiene Data'!E171))="","",OFFSET('Hygiene Data'!$E$11,0,10*ROW('Hygiene Data'!E171)))</f>
        <v/>
      </c>
      <c r="DS177" s="367" t="str">
        <f ca="1">+IF(OFFSET('Hygiene Data'!$E$12,0,10*ROW('Hygiene Data'!E171))="","",OFFSET('Hygiene Data'!$E$12,0,10*ROW('Hygiene Data'!E171)))</f>
        <v/>
      </c>
      <c r="DT177" s="367" t="str">
        <f ca="1">+IF(OFFSET('Hygiene Data'!$E$13,0,10*ROW('Hygiene Data'!E171))="","",OFFSET('Hygiene Data'!$E$13,0,10*ROW('Hygiene Data'!E171)))</f>
        <v/>
      </c>
      <c r="DU177" s="367" t="str">
        <f ca="1">+IF(OFFSET('Hygiene Data'!$F$11,0,10*ROW('Hygiene Data'!F171))="","",OFFSET('Hygiene Data'!$F$11,0,10*ROW('Hygiene Data'!F171)))</f>
        <v/>
      </c>
      <c r="DV177" s="367" t="str">
        <f ca="1">+IF(OFFSET('Hygiene Data'!$F$12,0,10*ROW('Hygiene Data'!F171))="","",OFFSET('Hygiene Data'!$F$12,0,10*ROW('Hygiene Data'!F171)))</f>
        <v/>
      </c>
      <c r="DW177" s="367" t="str">
        <f ca="1">+IF(OFFSET('Hygiene Data'!$F$13,0,10*ROW('Hygiene Data'!F171))="","",OFFSET('Hygiene Data'!$F$13,0,10*ROW('Hygiene Data'!F171)))</f>
        <v/>
      </c>
      <c r="DX177" s="367" t="str">
        <f ca="1">+IF(OFFSET('Hygiene Data'!$G$11,0,10*ROW('Hygiene Data'!G171))="","",OFFSET('Hygiene Data'!$G$11,0,10*ROW('Hygiene Data'!G171)))</f>
        <v/>
      </c>
      <c r="DY177" s="367" t="str">
        <f ca="1">+IF(OFFSET('Hygiene Data'!$G$12,0,10*ROW('Hygiene Data'!G171))="","",OFFSET('Hygiene Data'!$G$12,0,10*ROW('Hygiene Data'!G171)))</f>
        <v/>
      </c>
      <c r="DZ177" s="367" t="str">
        <f ca="1">+IF(OFFSET('Hygiene Data'!$G$13,0,10*ROW('Hygiene Data'!G171))="","",OFFSET('Hygiene Data'!$G$13,0,10*ROW('Hygiene Data'!G171)))</f>
        <v/>
      </c>
      <c r="EA177" s="367" t="str">
        <f ca="1">+IF(OFFSET('Hygiene Data'!$H$11,0,10*ROW('Hygiene Data'!H171))="","",OFFSET('Hygiene Data'!$H$11,0,10*ROW('Hygiene Data'!H171)))</f>
        <v/>
      </c>
      <c r="EB177" s="367" t="str">
        <f ca="1">+IF(OFFSET('Hygiene Data'!$H$12,0,10*ROW('Hygiene Data'!H171))="","",OFFSET('Hygiene Data'!$H$12,0,10*ROW('Hygiene Data'!H171)))</f>
        <v/>
      </c>
      <c r="EC177" s="367" t="str">
        <f ca="1">+IF(OFFSET('Hygiene Data'!$H$13,0,10*ROW('Hygiene Data'!H171))="","",OFFSET('Hygiene Data'!$H$13,0,10*ROW('Hygiene Data'!H171)))</f>
        <v/>
      </c>
      <c r="ED177" s="367" t="str">
        <f ca="1">+IF(OFFSET('Hygiene Data'!$I$11,0,10*ROW('Hygiene Data'!I171))="","",OFFSET('Hygiene Data'!$I$11,0,10*ROW('Hygiene Data'!I171)))</f>
        <v/>
      </c>
      <c r="EE177" s="367" t="str">
        <f ca="1">+IF(OFFSET('Hygiene Data'!$I$12,0,10*ROW('Hygiene Data'!I171))="","",OFFSET('Hygiene Data'!$I$12,0,10*ROW('Hygiene Data'!I171)))</f>
        <v/>
      </c>
      <c r="EF177" s="367" t="str">
        <f ca="1">+IF(OFFSET('Hygiene Data'!$I$13,0,10*ROW('Hygiene Data'!I171))="","",OFFSET('Hygiene Data'!$I$13,0,10*ROW('Hygiene Data'!I171)))</f>
        <v/>
      </c>
    </row>
    <row r="178" spans="1:136" x14ac:dyDescent="0.25">
      <c r="A178" s="476" t="str">
        <f ca="1">+IF(OFFSET('Water Data'!$B$2,0,10*ROW('Water Data'!E172))="","",OFFSET('Water Data'!$B$2,0,10*ROW('Water Data'!E172)))</f>
        <v/>
      </c>
      <c r="B178" s="476"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3" t="str">
        <f t="shared" ca="1" si="2"/>
        <v/>
      </c>
      <c r="D178" s="504"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4"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4"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4"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4"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4"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4"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4"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4"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4"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4"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4"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4"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4"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4"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4"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4"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4"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5"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5"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5"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5"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5"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5"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5"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5"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5"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5"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5"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5"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5"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5"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5"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5"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5"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5"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5"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5"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5"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5"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5"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5"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5"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5"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5"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5"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5"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5"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6"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2"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6"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6"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6"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6"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6"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6"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6"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6"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6"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6"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6"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6"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6"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6"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6"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6"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7" t="str">
        <f ca="1">+IF(OFFSET('Water Data'!$D$27,0,10*ROW('Water Data'!D172))="","",OFFSET('Water Data'!$D$27,0,10*ROW('Water Data'!D172)))</f>
        <v/>
      </c>
      <c r="BT178" s="367" t="str">
        <f ca="1">+IF(OFFSET('Water Data'!$D$28,0,10*ROW('Water Data'!D172))="","",OFFSET('Water Data'!$D$28,0,10*ROW('Water Data'!D172)))</f>
        <v/>
      </c>
      <c r="BU178" s="367" t="str">
        <f ca="1">+IF(OFFSET('Water Data'!$D$29,0,10*ROW('Water Data'!D172))="","",OFFSET('Water Data'!$D$29,0,10*ROW('Water Data'!D172)))</f>
        <v/>
      </c>
      <c r="BV178" s="367" t="str">
        <f ca="1">+IF(OFFSET('Water Data'!$E$27,0,10*ROW('Water Data'!E172))="","",OFFSET('Water Data'!$E$27,0,10*ROW('Water Data'!E172)))</f>
        <v/>
      </c>
      <c r="BW178" s="367" t="str">
        <f ca="1">+IF(OFFSET('Water Data'!$E$28,0,10*ROW('Water Data'!E172))="","",OFFSET('Water Data'!$E$28,0,10*ROW('Water Data'!E172)))</f>
        <v/>
      </c>
      <c r="BX178" s="367" t="str">
        <f ca="1">+IF(OFFSET('Water Data'!$E$29,0,10*ROW('Water Data'!E172))="","",OFFSET('Water Data'!$E$29,0,10*ROW('Water Data'!E172)))</f>
        <v/>
      </c>
      <c r="BY178" s="367" t="str">
        <f ca="1">+IF(OFFSET('Water Data'!$F$27,0,10*ROW('Water Data'!F172))="","",OFFSET('Water Data'!$F$27,0,10*ROW('Water Data'!F172)))</f>
        <v/>
      </c>
      <c r="BZ178" s="367" t="str">
        <f ca="1">+IF(OFFSET('Water Data'!$F$28,0,10*ROW('Water Data'!F172))="","",OFFSET('Water Data'!$F$28,0,10*ROW('Water Data'!F172)))</f>
        <v/>
      </c>
      <c r="CA178" s="367" t="str">
        <f ca="1">+IF(OFFSET('Water Data'!$F$29,0,10*ROW('Water Data'!F172))="","",OFFSET('Water Data'!$F$29,0,10*ROW('Water Data'!F172)))</f>
        <v/>
      </c>
      <c r="CB178" s="367" t="str">
        <f ca="1">+IF(OFFSET('Water Data'!$G$27,0,10*ROW('Water Data'!G172))="","",OFFSET('Water Data'!$G$27,0,10*ROW('Water Data'!G172)))</f>
        <v/>
      </c>
      <c r="CC178" s="367" t="str">
        <f ca="1">+IF(OFFSET('Water Data'!$G$28,0,10*ROW('Water Data'!G172))="","",OFFSET('Water Data'!$G$28,0,10*ROW('Water Data'!G172)))</f>
        <v/>
      </c>
      <c r="CD178" s="367" t="str">
        <f ca="1">+IF(OFFSET('Water Data'!$G$29,0,10*ROW('Water Data'!G172))="","",OFFSET('Water Data'!$G$29,0,10*ROW('Water Data'!G172)))</f>
        <v/>
      </c>
      <c r="CE178" s="367" t="str">
        <f ca="1">+IF(OFFSET('Water Data'!$H$27,0,10*ROW('Water Data'!H172))="","",OFFSET('Water Data'!$H$27,0,10*ROW('Water Data'!H172)))</f>
        <v/>
      </c>
      <c r="CF178" s="367" t="str">
        <f ca="1">+IF(OFFSET('Water Data'!$H$28,0,10*ROW('Water Data'!H172))="","",OFFSET('Water Data'!$H$28,0,10*ROW('Water Data'!H172)))</f>
        <v/>
      </c>
      <c r="CG178" s="367" t="str">
        <f ca="1">+IF(OFFSET('Water Data'!$H$29,0,10*ROW('Water Data'!H172))="","",OFFSET('Water Data'!$H$29,0,10*ROW('Water Data'!H172)))</f>
        <v/>
      </c>
      <c r="CH178" s="367" t="str">
        <f ca="1">+IF(OFFSET('Water Data'!$I$27,0,10*ROW('Water Data'!I172))="","",OFFSET('Water Data'!$I$27,0,10*ROW('Water Data'!I172)))</f>
        <v/>
      </c>
      <c r="CI178" s="367" t="str">
        <f ca="1">+IF(OFFSET('Water Data'!$I$28,0,10*ROW('Water Data'!I172))="","",OFFSET('Water Data'!$I$28,0,10*ROW('Water Data'!I172)))</f>
        <v/>
      </c>
      <c r="CJ178" s="367" t="str">
        <f ca="1">+IF(OFFSET('Water Data'!$I$29,0,10*ROW('Water Data'!I172))="","",OFFSET('Water Data'!$I$29,0,10*ROW('Water Data'!I172)))</f>
        <v/>
      </c>
      <c r="CK178" s="367" t="str">
        <f ca="1">+IF(OFFSET('Sanitation Data'!$D$28,0,10*ROW('Sanitation Data'!D172))="","",OFFSET('Sanitation Data'!$D$28,0,10*ROW('Sanitation Data'!D172)))</f>
        <v/>
      </c>
      <c r="CL178" s="367" t="str">
        <f ca="1">+IF(OFFSET('Sanitation Data'!$D$29,0,10*ROW('Sanitation Data'!D172))="","",OFFSET('Sanitation Data'!$D$29,0,10*ROW('Sanitation Data'!D172)))</f>
        <v/>
      </c>
      <c r="CM178" s="367" t="str">
        <f ca="1">+IF(OFFSET('Sanitation Data'!$D$30,0,10*ROW('Sanitation Data'!D172))="","",OFFSET('Sanitation Data'!$D$30,0,10*ROW('Sanitation Data'!D172)))</f>
        <v/>
      </c>
      <c r="CN178" s="367" t="str">
        <f ca="1">+IF(OFFSET('Sanitation Data'!$D$31,0,10*ROW('Sanitation Data'!D172))="","",OFFSET('Sanitation Data'!$D$31,0,10*ROW('Sanitation Data'!D172)))</f>
        <v/>
      </c>
      <c r="CO178" s="367" t="str">
        <f ca="1">+IF(OFFSET('Sanitation Data'!$D$32,0,10*ROW('Sanitation Data'!D172))="","",OFFSET('Sanitation Data'!$D$32,0,10*ROW('Sanitation Data'!D172)))</f>
        <v/>
      </c>
      <c r="CP178" s="367" t="str">
        <f ca="1">+IF(OFFSET('Sanitation Data'!$E$28,0,10*ROW('Sanitation Data'!E172))="","",OFFSET('Sanitation Data'!$E$28,0,10*ROW('Sanitation Data'!E172)))</f>
        <v/>
      </c>
      <c r="CQ178" s="367" t="str">
        <f ca="1">+IF(OFFSET('Sanitation Data'!$E$29,0,10*ROW('Sanitation Data'!E172))="","",OFFSET('Sanitation Data'!$E$29,0,10*ROW('Sanitation Data'!E172)))</f>
        <v/>
      </c>
      <c r="CR178" s="367" t="str">
        <f ca="1">+IF(OFFSET('Sanitation Data'!$E$30,0,10*ROW('Sanitation Data'!E172))="","",OFFSET('Sanitation Data'!$E$30,0,10*ROW('Sanitation Data'!E172)))</f>
        <v/>
      </c>
      <c r="CS178" s="367" t="str">
        <f ca="1">+IF(OFFSET('Sanitation Data'!$E$31,0,10*ROW('Sanitation Data'!E172))="","",OFFSET('Sanitation Data'!$E$31,0,10*ROW('Sanitation Data'!E172)))</f>
        <v/>
      </c>
      <c r="CT178" s="367" t="str">
        <f ca="1">+IF(OFFSET('Sanitation Data'!$E$32,0,10*ROW('Sanitation Data'!E172))="","",OFFSET('Sanitation Data'!$E$32,0,10*ROW('Sanitation Data'!E172)))</f>
        <v/>
      </c>
      <c r="CU178" s="367" t="str">
        <f ca="1">+IF(OFFSET('Sanitation Data'!$F$28,0,10*ROW('Sanitation Data'!F172))="","",OFFSET('Sanitation Data'!$F$28,0,10*ROW('Sanitation Data'!F172)))</f>
        <v/>
      </c>
      <c r="CV178" s="367" t="str">
        <f ca="1">+IF(OFFSET('Sanitation Data'!$F$29,0,10*ROW('Sanitation Data'!F172))="","",OFFSET('Sanitation Data'!$F$29,0,10*ROW('Sanitation Data'!F172)))</f>
        <v/>
      </c>
      <c r="CW178" s="367" t="str">
        <f ca="1">+IF(OFFSET('Sanitation Data'!$F$30,0,10*ROW('Sanitation Data'!F172))="","",OFFSET('Sanitation Data'!$F$30,0,10*ROW('Sanitation Data'!F172)))</f>
        <v/>
      </c>
      <c r="CX178" s="367" t="str">
        <f ca="1">+IF(OFFSET('Sanitation Data'!$F$31,0,10*ROW('Sanitation Data'!F172))="","",OFFSET('Sanitation Data'!$F$31,0,10*ROW('Sanitation Data'!F172)))</f>
        <v/>
      </c>
      <c r="CY178" s="367" t="str">
        <f ca="1">+IF(OFFSET('Sanitation Data'!$F$32,0,10*ROW('Sanitation Data'!F172))="","",OFFSET('Sanitation Data'!$F$32,0,10*ROW('Sanitation Data'!F172)))</f>
        <v/>
      </c>
      <c r="CZ178" s="367" t="str">
        <f ca="1">+IF(OFFSET('Sanitation Data'!$G$28,0,10*ROW('Sanitation Data'!G172))="","",OFFSET('Sanitation Data'!$G$28,0,10*ROW('Sanitation Data'!G172)))</f>
        <v/>
      </c>
      <c r="DA178" s="367" t="str">
        <f ca="1">+IF(OFFSET('Sanitation Data'!$G$29,0,10*ROW('Sanitation Data'!G172))="","",OFFSET('Sanitation Data'!$G$29,0,10*ROW('Sanitation Data'!G172)))</f>
        <v/>
      </c>
      <c r="DB178" s="367" t="str">
        <f ca="1">+IF(OFFSET('Sanitation Data'!$G$30,0,10*ROW('Sanitation Data'!G172))="","",OFFSET('Sanitation Data'!$G$30,0,10*ROW('Sanitation Data'!G172)))</f>
        <v/>
      </c>
      <c r="DC178" s="367" t="str">
        <f ca="1">+IF(OFFSET('Sanitation Data'!$G$31,0,10*ROW('Sanitation Data'!G172))="","",OFFSET('Sanitation Data'!$G$31,0,10*ROW('Sanitation Data'!G172)))</f>
        <v/>
      </c>
      <c r="DD178" s="367" t="str">
        <f ca="1">+IF(OFFSET('Sanitation Data'!$G$32,0,10*ROW('Sanitation Data'!G172))="","",OFFSET('Sanitation Data'!$G$32,0,10*ROW('Sanitation Data'!G172)))</f>
        <v/>
      </c>
      <c r="DE178" s="367" t="str">
        <f ca="1">+IF(OFFSET('Sanitation Data'!$H$28,0,10*ROW('Sanitation Data'!H172))="","",OFFSET('Sanitation Data'!$H$28,0,10*ROW('Sanitation Data'!H172)))</f>
        <v/>
      </c>
      <c r="DF178" s="367" t="str">
        <f ca="1">+IF(OFFSET('Sanitation Data'!$H$29,0,10*ROW('Sanitation Data'!H172))="","",OFFSET('Sanitation Data'!$H$29,0,10*ROW('Sanitation Data'!H172)))</f>
        <v/>
      </c>
      <c r="DG178" s="367" t="str">
        <f ca="1">+IF(OFFSET('Sanitation Data'!$H$30,0,10*ROW('Sanitation Data'!H172))="","",OFFSET('Sanitation Data'!$H$30,0,10*ROW('Sanitation Data'!H172)))</f>
        <v/>
      </c>
      <c r="DH178" s="367" t="str">
        <f ca="1">+IF(OFFSET('Sanitation Data'!$H$31,0,10*ROW('Sanitation Data'!H172))="","",OFFSET('Sanitation Data'!$H$31,0,10*ROW('Sanitation Data'!H172)))</f>
        <v/>
      </c>
      <c r="DI178" s="367" t="str">
        <f ca="1">+IF(OFFSET('Sanitation Data'!$H$32,0,10*ROW('Sanitation Data'!H172))="","",OFFSET('Sanitation Data'!$H$32,0,10*ROW('Sanitation Data'!H172)))</f>
        <v/>
      </c>
      <c r="DJ178" s="367" t="str">
        <f ca="1">+IF(OFFSET('Sanitation Data'!$I$28,0,10*ROW('Sanitation Data'!I172))="","",OFFSET('Sanitation Data'!$I$28,0,10*ROW('Sanitation Data'!I172)))</f>
        <v/>
      </c>
      <c r="DK178" s="367" t="str">
        <f ca="1">+IF(OFFSET('Sanitation Data'!$I$29,0,10*ROW('Sanitation Data'!I172))="","",OFFSET('Sanitation Data'!$I$29,0,10*ROW('Sanitation Data'!I172)))</f>
        <v/>
      </c>
      <c r="DL178" s="367" t="str">
        <f ca="1">+IF(OFFSET('Sanitation Data'!$I$30,0,10*ROW('Sanitation Data'!I172))="","",OFFSET('Sanitation Data'!$I$30,0,10*ROW('Sanitation Data'!I172)))</f>
        <v/>
      </c>
      <c r="DM178" s="367" t="str">
        <f ca="1">+IF(OFFSET('Sanitation Data'!$I$31,0,10*ROW('Sanitation Data'!I172))="","",OFFSET('Sanitation Data'!$I$31,0,10*ROW('Sanitation Data'!I172)))</f>
        <v/>
      </c>
      <c r="DN178" s="367" t="str">
        <f ca="1">+IF(OFFSET('Sanitation Data'!$I$32,0,10*ROW('Sanitation Data'!I172))="","",OFFSET('Sanitation Data'!$I$32,0,10*ROW('Sanitation Data'!I172)))</f>
        <v/>
      </c>
      <c r="DO178" s="367" t="str">
        <f ca="1">+IF(OFFSET('Hygiene Data'!$D$11,0,10*ROW('Hygiene Data'!D172))="","",OFFSET('Hygiene Data'!$D$11,0,10*ROW('Hygiene Data'!D172)))</f>
        <v/>
      </c>
      <c r="DP178" s="367" t="str">
        <f ca="1">+IF(OFFSET('Hygiene Data'!$D$12,0,10*ROW('Hygiene Data'!D172))="","",OFFSET('Hygiene Data'!$D$12,0,10*ROW('Hygiene Data'!D172)))</f>
        <v/>
      </c>
      <c r="DQ178" s="367" t="str">
        <f ca="1">+IF(OFFSET('Hygiene Data'!$D$13,0,10*ROW('Hygiene Data'!D172))="","",OFFSET('Hygiene Data'!$D$13,0,10*ROW('Hygiene Data'!D172)))</f>
        <v/>
      </c>
      <c r="DR178" s="367" t="str">
        <f ca="1">+IF(OFFSET('Hygiene Data'!$E$11,0,10*ROW('Hygiene Data'!E172))="","",OFFSET('Hygiene Data'!$E$11,0,10*ROW('Hygiene Data'!E172)))</f>
        <v/>
      </c>
      <c r="DS178" s="367" t="str">
        <f ca="1">+IF(OFFSET('Hygiene Data'!$E$12,0,10*ROW('Hygiene Data'!E172))="","",OFFSET('Hygiene Data'!$E$12,0,10*ROW('Hygiene Data'!E172)))</f>
        <v/>
      </c>
      <c r="DT178" s="367" t="str">
        <f ca="1">+IF(OFFSET('Hygiene Data'!$E$13,0,10*ROW('Hygiene Data'!E172))="","",OFFSET('Hygiene Data'!$E$13,0,10*ROW('Hygiene Data'!E172)))</f>
        <v/>
      </c>
      <c r="DU178" s="367" t="str">
        <f ca="1">+IF(OFFSET('Hygiene Data'!$F$11,0,10*ROW('Hygiene Data'!F172))="","",OFFSET('Hygiene Data'!$F$11,0,10*ROW('Hygiene Data'!F172)))</f>
        <v/>
      </c>
      <c r="DV178" s="367" t="str">
        <f ca="1">+IF(OFFSET('Hygiene Data'!$F$12,0,10*ROW('Hygiene Data'!F172))="","",OFFSET('Hygiene Data'!$F$12,0,10*ROW('Hygiene Data'!F172)))</f>
        <v/>
      </c>
      <c r="DW178" s="367" t="str">
        <f ca="1">+IF(OFFSET('Hygiene Data'!$F$13,0,10*ROW('Hygiene Data'!F172))="","",OFFSET('Hygiene Data'!$F$13,0,10*ROW('Hygiene Data'!F172)))</f>
        <v/>
      </c>
      <c r="DX178" s="367" t="str">
        <f ca="1">+IF(OFFSET('Hygiene Data'!$G$11,0,10*ROW('Hygiene Data'!G172))="","",OFFSET('Hygiene Data'!$G$11,0,10*ROW('Hygiene Data'!G172)))</f>
        <v/>
      </c>
      <c r="DY178" s="367" t="str">
        <f ca="1">+IF(OFFSET('Hygiene Data'!$G$12,0,10*ROW('Hygiene Data'!G172))="","",OFFSET('Hygiene Data'!$G$12,0,10*ROW('Hygiene Data'!G172)))</f>
        <v/>
      </c>
      <c r="DZ178" s="367" t="str">
        <f ca="1">+IF(OFFSET('Hygiene Data'!$G$13,0,10*ROW('Hygiene Data'!G172))="","",OFFSET('Hygiene Data'!$G$13,0,10*ROW('Hygiene Data'!G172)))</f>
        <v/>
      </c>
      <c r="EA178" s="367" t="str">
        <f ca="1">+IF(OFFSET('Hygiene Data'!$H$11,0,10*ROW('Hygiene Data'!H172))="","",OFFSET('Hygiene Data'!$H$11,0,10*ROW('Hygiene Data'!H172)))</f>
        <v/>
      </c>
      <c r="EB178" s="367" t="str">
        <f ca="1">+IF(OFFSET('Hygiene Data'!$H$12,0,10*ROW('Hygiene Data'!H172))="","",OFFSET('Hygiene Data'!$H$12,0,10*ROW('Hygiene Data'!H172)))</f>
        <v/>
      </c>
      <c r="EC178" s="367" t="str">
        <f ca="1">+IF(OFFSET('Hygiene Data'!$H$13,0,10*ROW('Hygiene Data'!H172))="","",OFFSET('Hygiene Data'!$H$13,0,10*ROW('Hygiene Data'!H172)))</f>
        <v/>
      </c>
      <c r="ED178" s="367" t="str">
        <f ca="1">+IF(OFFSET('Hygiene Data'!$I$11,0,10*ROW('Hygiene Data'!I172))="","",OFFSET('Hygiene Data'!$I$11,0,10*ROW('Hygiene Data'!I172)))</f>
        <v/>
      </c>
      <c r="EE178" s="367" t="str">
        <f ca="1">+IF(OFFSET('Hygiene Data'!$I$12,0,10*ROW('Hygiene Data'!I172))="","",OFFSET('Hygiene Data'!$I$12,0,10*ROW('Hygiene Data'!I172)))</f>
        <v/>
      </c>
      <c r="EF178" s="367" t="str">
        <f ca="1">+IF(OFFSET('Hygiene Data'!$I$13,0,10*ROW('Hygiene Data'!I172))="","",OFFSET('Hygiene Data'!$I$13,0,10*ROW('Hygiene Data'!I172)))</f>
        <v/>
      </c>
    </row>
    <row r="179" spans="1:136" x14ac:dyDescent="0.25">
      <c r="A179" s="476" t="str">
        <f ca="1">+IF(OFFSET('Water Data'!$B$2,0,10*ROW('Water Data'!E173))="","",OFFSET('Water Data'!$B$2,0,10*ROW('Water Data'!E173)))</f>
        <v/>
      </c>
      <c r="B179" s="476"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3" t="str">
        <f t="shared" ca="1" si="2"/>
        <v/>
      </c>
      <c r="D179" s="504"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4"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4"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4"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4"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4"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4"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4"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4"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4"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4"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4"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4"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4"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4"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4"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4"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4"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5"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5"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5"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5"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5"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5"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5"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5"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5"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5"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5"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5"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5"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5"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5"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5"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5"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5"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5"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5"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5"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5"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5"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5"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5"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5"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5"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5"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5"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5"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6"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2"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6"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6"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6"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6"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6"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6"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6"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6"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6"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6"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6"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6"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6"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6"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6"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6"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7" t="str">
        <f ca="1">+IF(OFFSET('Water Data'!$D$27,0,10*ROW('Water Data'!D173))="","",OFFSET('Water Data'!$D$27,0,10*ROW('Water Data'!D173)))</f>
        <v/>
      </c>
      <c r="BT179" s="367" t="str">
        <f ca="1">+IF(OFFSET('Water Data'!$D$28,0,10*ROW('Water Data'!D173))="","",OFFSET('Water Data'!$D$28,0,10*ROW('Water Data'!D173)))</f>
        <v/>
      </c>
      <c r="BU179" s="367" t="str">
        <f ca="1">+IF(OFFSET('Water Data'!$D$29,0,10*ROW('Water Data'!D173))="","",OFFSET('Water Data'!$D$29,0,10*ROW('Water Data'!D173)))</f>
        <v/>
      </c>
      <c r="BV179" s="367" t="str">
        <f ca="1">+IF(OFFSET('Water Data'!$E$27,0,10*ROW('Water Data'!E173))="","",OFFSET('Water Data'!$E$27,0,10*ROW('Water Data'!E173)))</f>
        <v/>
      </c>
      <c r="BW179" s="367" t="str">
        <f ca="1">+IF(OFFSET('Water Data'!$E$28,0,10*ROW('Water Data'!E173))="","",OFFSET('Water Data'!$E$28,0,10*ROW('Water Data'!E173)))</f>
        <v/>
      </c>
      <c r="BX179" s="367" t="str">
        <f ca="1">+IF(OFFSET('Water Data'!$E$29,0,10*ROW('Water Data'!E173))="","",OFFSET('Water Data'!$E$29,0,10*ROW('Water Data'!E173)))</f>
        <v/>
      </c>
      <c r="BY179" s="367" t="str">
        <f ca="1">+IF(OFFSET('Water Data'!$F$27,0,10*ROW('Water Data'!F173))="","",OFFSET('Water Data'!$F$27,0,10*ROW('Water Data'!F173)))</f>
        <v/>
      </c>
      <c r="BZ179" s="367" t="str">
        <f ca="1">+IF(OFFSET('Water Data'!$F$28,0,10*ROW('Water Data'!F173))="","",OFFSET('Water Data'!$F$28,0,10*ROW('Water Data'!F173)))</f>
        <v/>
      </c>
      <c r="CA179" s="367" t="str">
        <f ca="1">+IF(OFFSET('Water Data'!$F$29,0,10*ROW('Water Data'!F173))="","",OFFSET('Water Data'!$F$29,0,10*ROW('Water Data'!F173)))</f>
        <v/>
      </c>
      <c r="CB179" s="367" t="str">
        <f ca="1">+IF(OFFSET('Water Data'!$G$27,0,10*ROW('Water Data'!G173))="","",OFFSET('Water Data'!$G$27,0,10*ROW('Water Data'!G173)))</f>
        <v/>
      </c>
      <c r="CC179" s="367" t="str">
        <f ca="1">+IF(OFFSET('Water Data'!$G$28,0,10*ROW('Water Data'!G173))="","",OFFSET('Water Data'!$G$28,0,10*ROW('Water Data'!G173)))</f>
        <v/>
      </c>
      <c r="CD179" s="367" t="str">
        <f ca="1">+IF(OFFSET('Water Data'!$G$29,0,10*ROW('Water Data'!G173))="","",OFFSET('Water Data'!$G$29,0,10*ROW('Water Data'!G173)))</f>
        <v/>
      </c>
      <c r="CE179" s="367" t="str">
        <f ca="1">+IF(OFFSET('Water Data'!$H$27,0,10*ROW('Water Data'!H173))="","",OFFSET('Water Data'!$H$27,0,10*ROW('Water Data'!H173)))</f>
        <v/>
      </c>
      <c r="CF179" s="367" t="str">
        <f ca="1">+IF(OFFSET('Water Data'!$H$28,0,10*ROW('Water Data'!H173))="","",OFFSET('Water Data'!$H$28,0,10*ROW('Water Data'!H173)))</f>
        <v/>
      </c>
      <c r="CG179" s="367" t="str">
        <f ca="1">+IF(OFFSET('Water Data'!$H$29,0,10*ROW('Water Data'!H173))="","",OFFSET('Water Data'!$H$29,0,10*ROW('Water Data'!H173)))</f>
        <v/>
      </c>
      <c r="CH179" s="367" t="str">
        <f ca="1">+IF(OFFSET('Water Data'!$I$27,0,10*ROW('Water Data'!I173))="","",OFFSET('Water Data'!$I$27,0,10*ROW('Water Data'!I173)))</f>
        <v/>
      </c>
      <c r="CI179" s="367" t="str">
        <f ca="1">+IF(OFFSET('Water Data'!$I$28,0,10*ROW('Water Data'!I173))="","",OFFSET('Water Data'!$I$28,0,10*ROW('Water Data'!I173)))</f>
        <v/>
      </c>
      <c r="CJ179" s="367" t="str">
        <f ca="1">+IF(OFFSET('Water Data'!$I$29,0,10*ROW('Water Data'!I173))="","",OFFSET('Water Data'!$I$29,0,10*ROW('Water Data'!I173)))</f>
        <v/>
      </c>
      <c r="CK179" s="367" t="str">
        <f ca="1">+IF(OFFSET('Sanitation Data'!$D$28,0,10*ROW('Sanitation Data'!D173))="","",OFFSET('Sanitation Data'!$D$28,0,10*ROW('Sanitation Data'!D173)))</f>
        <v/>
      </c>
      <c r="CL179" s="367" t="str">
        <f ca="1">+IF(OFFSET('Sanitation Data'!$D$29,0,10*ROW('Sanitation Data'!D173))="","",OFFSET('Sanitation Data'!$D$29,0,10*ROW('Sanitation Data'!D173)))</f>
        <v/>
      </c>
      <c r="CM179" s="367" t="str">
        <f ca="1">+IF(OFFSET('Sanitation Data'!$D$30,0,10*ROW('Sanitation Data'!D173))="","",OFFSET('Sanitation Data'!$D$30,0,10*ROW('Sanitation Data'!D173)))</f>
        <v/>
      </c>
      <c r="CN179" s="367" t="str">
        <f ca="1">+IF(OFFSET('Sanitation Data'!$D$31,0,10*ROW('Sanitation Data'!D173))="","",OFFSET('Sanitation Data'!$D$31,0,10*ROW('Sanitation Data'!D173)))</f>
        <v/>
      </c>
      <c r="CO179" s="367" t="str">
        <f ca="1">+IF(OFFSET('Sanitation Data'!$D$32,0,10*ROW('Sanitation Data'!D173))="","",OFFSET('Sanitation Data'!$D$32,0,10*ROW('Sanitation Data'!D173)))</f>
        <v/>
      </c>
      <c r="CP179" s="367" t="str">
        <f ca="1">+IF(OFFSET('Sanitation Data'!$E$28,0,10*ROW('Sanitation Data'!E173))="","",OFFSET('Sanitation Data'!$E$28,0,10*ROW('Sanitation Data'!E173)))</f>
        <v/>
      </c>
      <c r="CQ179" s="367" t="str">
        <f ca="1">+IF(OFFSET('Sanitation Data'!$E$29,0,10*ROW('Sanitation Data'!E173))="","",OFFSET('Sanitation Data'!$E$29,0,10*ROW('Sanitation Data'!E173)))</f>
        <v/>
      </c>
      <c r="CR179" s="367" t="str">
        <f ca="1">+IF(OFFSET('Sanitation Data'!$E$30,0,10*ROW('Sanitation Data'!E173))="","",OFFSET('Sanitation Data'!$E$30,0,10*ROW('Sanitation Data'!E173)))</f>
        <v/>
      </c>
      <c r="CS179" s="367" t="str">
        <f ca="1">+IF(OFFSET('Sanitation Data'!$E$31,0,10*ROW('Sanitation Data'!E173))="","",OFFSET('Sanitation Data'!$E$31,0,10*ROW('Sanitation Data'!E173)))</f>
        <v/>
      </c>
      <c r="CT179" s="367" t="str">
        <f ca="1">+IF(OFFSET('Sanitation Data'!$E$32,0,10*ROW('Sanitation Data'!E173))="","",OFFSET('Sanitation Data'!$E$32,0,10*ROW('Sanitation Data'!E173)))</f>
        <v/>
      </c>
      <c r="CU179" s="367" t="str">
        <f ca="1">+IF(OFFSET('Sanitation Data'!$F$28,0,10*ROW('Sanitation Data'!F173))="","",OFFSET('Sanitation Data'!$F$28,0,10*ROW('Sanitation Data'!F173)))</f>
        <v/>
      </c>
      <c r="CV179" s="367" t="str">
        <f ca="1">+IF(OFFSET('Sanitation Data'!$F$29,0,10*ROW('Sanitation Data'!F173))="","",OFFSET('Sanitation Data'!$F$29,0,10*ROW('Sanitation Data'!F173)))</f>
        <v/>
      </c>
      <c r="CW179" s="367" t="str">
        <f ca="1">+IF(OFFSET('Sanitation Data'!$F$30,0,10*ROW('Sanitation Data'!F173))="","",OFFSET('Sanitation Data'!$F$30,0,10*ROW('Sanitation Data'!F173)))</f>
        <v/>
      </c>
      <c r="CX179" s="367" t="str">
        <f ca="1">+IF(OFFSET('Sanitation Data'!$F$31,0,10*ROW('Sanitation Data'!F173))="","",OFFSET('Sanitation Data'!$F$31,0,10*ROW('Sanitation Data'!F173)))</f>
        <v/>
      </c>
      <c r="CY179" s="367" t="str">
        <f ca="1">+IF(OFFSET('Sanitation Data'!$F$32,0,10*ROW('Sanitation Data'!F173))="","",OFFSET('Sanitation Data'!$F$32,0,10*ROW('Sanitation Data'!F173)))</f>
        <v/>
      </c>
      <c r="CZ179" s="367" t="str">
        <f ca="1">+IF(OFFSET('Sanitation Data'!$G$28,0,10*ROW('Sanitation Data'!G173))="","",OFFSET('Sanitation Data'!$G$28,0,10*ROW('Sanitation Data'!G173)))</f>
        <v/>
      </c>
      <c r="DA179" s="367" t="str">
        <f ca="1">+IF(OFFSET('Sanitation Data'!$G$29,0,10*ROW('Sanitation Data'!G173))="","",OFFSET('Sanitation Data'!$G$29,0,10*ROW('Sanitation Data'!G173)))</f>
        <v/>
      </c>
      <c r="DB179" s="367" t="str">
        <f ca="1">+IF(OFFSET('Sanitation Data'!$G$30,0,10*ROW('Sanitation Data'!G173))="","",OFFSET('Sanitation Data'!$G$30,0,10*ROW('Sanitation Data'!G173)))</f>
        <v/>
      </c>
      <c r="DC179" s="367" t="str">
        <f ca="1">+IF(OFFSET('Sanitation Data'!$G$31,0,10*ROW('Sanitation Data'!G173))="","",OFFSET('Sanitation Data'!$G$31,0,10*ROW('Sanitation Data'!G173)))</f>
        <v/>
      </c>
      <c r="DD179" s="367" t="str">
        <f ca="1">+IF(OFFSET('Sanitation Data'!$G$32,0,10*ROW('Sanitation Data'!G173))="","",OFFSET('Sanitation Data'!$G$32,0,10*ROW('Sanitation Data'!G173)))</f>
        <v/>
      </c>
      <c r="DE179" s="367" t="str">
        <f ca="1">+IF(OFFSET('Sanitation Data'!$H$28,0,10*ROW('Sanitation Data'!H173))="","",OFFSET('Sanitation Data'!$H$28,0,10*ROW('Sanitation Data'!H173)))</f>
        <v/>
      </c>
      <c r="DF179" s="367" t="str">
        <f ca="1">+IF(OFFSET('Sanitation Data'!$H$29,0,10*ROW('Sanitation Data'!H173))="","",OFFSET('Sanitation Data'!$H$29,0,10*ROW('Sanitation Data'!H173)))</f>
        <v/>
      </c>
      <c r="DG179" s="367" t="str">
        <f ca="1">+IF(OFFSET('Sanitation Data'!$H$30,0,10*ROW('Sanitation Data'!H173))="","",OFFSET('Sanitation Data'!$H$30,0,10*ROW('Sanitation Data'!H173)))</f>
        <v/>
      </c>
      <c r="DH179" s="367" t="str">
        <f ca="1">+IF(OFFSET('Sanitation Data'!$H$31,0,10*ROW('Sanitation Data'!H173))="","",OFFSET('Sanitation Data'!$H$31,0,10*ROW('Sanitation Data'!H173)))</f>
        <v/>
      </c>
      <c r="DI179" s="367" t="str">
        <f ca="1">+IF(OFFSET('Sanitation Data'!$H$32,0,10*ROW('Sanitation Data'!H173))="","",OFFSET('Sanitation Data'!$H$32,0,10*ROW('Sanitation Data'!H173)))</f>
        <v/>
      </c>
      <c r="DJ179" s="367" t="str">
        <f ca="1">+IF(OFFSET('Sanitation Data'!$I$28,0,10*ROW('Sanitation Data'!I173))="","",OFFSET('Sanitation Data'!$I$28,0,10*ROW('Sanitation Data'!I173)))</f>
        <v/>
      </c>
      <c r="DK179" s="367" t="str">
        <f ca="1">+IF(OFFSET('Sanitation Data'!$I$29,0,10*ROW('Sanitation Data'!I173))="","",OFFSET('Sanitation Data'!$I$29,0,10*ROW('Sanitation Data'!I173)))</f>
        <v/>
      </c>
      <c r="DL179" s="367" t="str">
        <f ca="1">+IF(OFFSET('Sanitation Data'!$I$30,0,10*ROW('Sanitation Data'!I173))="","",OFFSET('Sanitation Data'!$I$30,0,10*ROW('Sanitation Data'!I173)))</f>
        <v/>
      </c>
      <c r="DM179" s="367" t="str">
        <f ca="1">+IF(OFFSET('Sanitation Data'!$I$31,0,10*ROW('Sanitation Data'!I173))="","",OFFSET('Sanitation Data'!$I$31,0,10*ROW('Sanitation Data'!I173)))</f>
        <v/>
      </c>
      <c r="DN179" s="367" t="str">
        <f ca="1">+IF(OFFSET('Sanitation Data'!$I$32,0,10*ROW('Sanitation Data'!I173))="","",OFFSET('Sanitation Data'!$I$32,0,10*ROW('Sanitation Data'!I173)))</f>
        <v/>
      </c>
      <c r="DO179" s="367" t="str">
        <f ca="1">+IF(OFFSET('Hygiene Data'!$D$11,0,10*ROW('Hygiene Data'!D173))="","",OFFSET('Hygiene Data'!$D$11,0,10*ROW('Hygiene Data'!D173)))</f>
        <v/>
      </c>
      <c r="DP179" s="367" t="str">
        <f ca="1">+IF(OFFSET('Hygiene Data'!$D$12,0,10*ROW('Hygiene Data'!D173))="","",OFFSET('Hygiene Data'!$D$12,0,10*ROW('Hygiene Data'!D173)))</f>
        <v/>
      </c>
      <c r="DQ179" s="367" t="str">
        <f ca="1">+IF(OFFSET('Hygiene Data'!$D$13,0,10*ROW('Hygiene Data'!D173))="","",OFFSET('Hygiene Data'!$D$13,0,10*ROW('Hygiene Data'!D173)))</f>
        <v/>
      </c>
      <c r="DR179" s="367" t="str">
        <f ca="1">+IF(OFFSET('Hygiene Data'!$E$11,0,10*ROW('Hygiene Data'!E173))="","",OFFSET('Hygiene Data'!$E$11,0,10*ROW('Hygiene Data'!E173)))</f>
        <v/>
      </c>
      <c r="DS179" s="367" t="str">
        <f ca="1">+IF(OFFSET('Hygiene Data'!$E$12,0,10*ROW('Hygiene Data'!E173))="","",OFFSET('Hygiene Data'!$E$12,0,10*ROW('Hygiene Data'!E173)))</f>
        <v/>
      </c>
      <c r="DT179" s="367" t="str">
        <f ca="1">+IF(OFFSET('Hygiene Data'!$E$13,0,10*ROW('Hygiene Data'!E173))="","",OFFSET('Hygiene Data'!$E$13,0,10*ROW('Hygiene Data'!E173)))</f>
        <v/>
      </c>
      <c r="DU179" s="367" t="str">
        <f ca="1">+IF(OFFSET('Hygiene Data'!$F$11,0,10*ROW('Hygiene Data'!F173))="","",OFFSET('Hygiene Data'!$F$11,0,10*ROW('Hygiene Data'!F173)))</f>
        <v/>
      </c>
      <c r="DV179" s="367" t="str">
        <f ca="1">+IF(OFFSET('Hygiene Data'!$F$12,0,10*ROW('Hygiene Data'!F173))="","",OFFSET('Hygiene Data'!$F$12,0,10*ROW('Hygiene Data'!F173)))</f>
        <v/>
      </c>
      <c r="DW179" s="367" t="str">
        <f ca="1">+IF(OFFSET('Hygiene Data'!$F$13,0,10*ROW('Hygiene Data'!F173))="","",OFFSET('Hygiene Data'!$F$13,0,10*ROW('Hygiene Data'!F173)))</f>
        <v/>
      </c>
      <c r="DX179" s="367" t="str">
        <f ca="1">+IF(OFFSET('Hygiene Data'!$G$11,0,10*ROW('Hygiene Data'!G173))="","",OFFSET('Hygiene Data'!$G$11,0,10*ROW('Hygiene Data'!G173)))</f>
        <v/>
      </c>
      <c r="DY179" s="367" t="str">
        <f ca="1">+IF(OFFSET('Hygiene Data'!$G$12,0,10*ROW('Hygiene Data'!G173))="","",OFFSET('Hygiene Data'!$G$12,0,10*ROW('Hygiene Data'!G173)))</f>
        <v/>
      </c>
      <c r="DZ179" s="367" t="str">
        <f ca="1">+IF(OFFSET('Hygiene Data'!$G$13,0,10*ROW('Hygiene Data'!G173))="","",OFFSET('Hygiene Data'!$G$13,0,10*ROW('Hygiene Data'!G173)))</f>
        <v/>
      </c>
      <c r="EA179" s="367" t="str">
        <f ca="1">+IF(OFFSET('Hygiene Data'!$H$11,0,10*ROW('Hygiene Data'!H173))="","",OFFSET('Hygiene Data'!$H$11,0,10*ROW('Hygiene Data'!H173)))</f>
        <v/>
      </c>
      <c r="EB179" s="367" t="str">
        <f ca="1">+IF(OFFSET('Hygiene Data'!$H$12,0,10*ROW('Hygiene Data'!H173))="","",OFFSET('Hygiene Data'!$H$12,0,10*ROW('Hygiene Data'!H173)))</f>
        <v/>
      </c>
      <c r="EC179" s="367" t="str">
        <f ca="1">+IF(OFFSET('Hygiene Data'!$H$13,0,10*ROW('Hygiene Data'!H173))="","",OFFSET('Hygiene Data'!$H$13,0,10*ROW('Hygiene Data'!H173)))</f>
        <v/>
      </c>
      <c r="ED179" s="367" t="str">
        <f ca="1">+IF(OFFSET('Hygiene Data'!$I$11,0,10*ROW('Hygiene Data'!I173))="","",OFFSET('Hygiene Data'!$I$11,0,10*ROW('Hygiene Data'!I173)))</f>
        <v/>
      </c>
      <c r="EE179" s="367" t="str">
        <f ca="1">+IF(OFFSET('Hygiene Data'!$I$12,0,10*ROW('Hygiene Data'!I173))="","",OFFSET('Hygiene Data'!$I$12,0,10*ROW('Hygiene Data'!I173)))</f>
        <v/>
      </c>
      <c r="EF179" s="367" t="str">
        <f ca="1">+IF(OFFSET('Hygiene Data'!$I$13,0,10*ROW('Hygiene Data'!I173))="","",OFFSET('Hygiene Data'!$I$13,0,10*ROW('Hygiene Data'!I173)))</f>
        <v/>
      </c>
    </row>
    <row r="180" spans="1:136" x14ac:dyDescent="0.25">
      <c r="A180" s="476" t="str">
        <f ca="1">+IF(OFFSET('Water Data'!$B$2,0,10*ROW('Water Data'!E174))="","",OFFSET('Water Data'!$B$2,0,10*ROW('Water Data'!E174)))</f>
        <v/>
      </c>
      <c r="B180" s="476"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3" t="str">
        <f t="shared" ca="1" si="2"/>
        <v/>
      </c>
      <c r="D180" s="504"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4"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4"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4"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4"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4"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4"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4"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4"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4"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4"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4"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4"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4"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4"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4"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4"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4"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5"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5"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5"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5"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5"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5"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5"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5"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5"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5"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5"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5"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5"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5"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5"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5"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5"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5"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5"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5"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5"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5"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5"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5"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5"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5"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5"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5"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5"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5"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6"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2"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6"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6"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6"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6"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6"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6"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6"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6"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6"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6"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6"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6"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6"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6"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6"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6"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7" t="str">
        <f ca="1">+IF(OFFSET('Water Data'!$D$27,0,10*ROW('Water Data'!D174))="","",OFFSET('Water Data'!$D$27,0,10*ROW('Water Data'!D174)))</f>
        <v/>
      </c>
      <c r="BT180" s="367" t="str">
        <f ca="1">+IF(OFFSET('Water Data'!$D$28,0,10*ROW('Water Data'!D174))="","",OFFSET('Water Data'!$D$28,0,10*ROW('Water Data'!D174)))</f>
        <v/>
      </c>
      <c r="BU180" s="367" t="str">
        <f ca="1">+IF(OFFSET('Water Data'!$D$29,0,10*ROW('Water Data'!D174))="","",OFFSET('Water Data'!$D$29,0,10*ROW('Water Data'!D174)))</f>
        <v/>
      </c>
      <c r="BV180" s="367" t="str">
        <f ca="1">+IF(OFFSET('Water Data'!$E$27,0,10*ROW('Water Data'!E174))="","",OFFSET('Water Data'!$E$27,0,10*ROW('Water Data'!E174)))</f>
        <v/>
      </c>
      <c r="BW180" s="367" t="str">
        <f ca="1">+IF(OFFSET('Water Data'!$E$28,0,10*ROW('Water Data'!E174))="","",OFFSET('Water Data'!$E$28,0,10*ROW('Water Data'!E174)))</f>
        <v/>
      </c>
      <c r="BX180" s="367" t="str">
        <f ca="1">+IF(OFFSET('Water Data'!$E$29,0,10*ROW('Water Data'!E174))="","",OFFSET('Water Data'!$E$29,0,10*ROW('Water Data'!E174)))</f>
        <v/>
      </c>
      <c r="BY180" s="367" t="str">
        <f ca="1">+IF(OFFSET('Water Data'!$F$27,0,10*ROW('Water Data'!F174))="","",OFFSET('Water Data'!$F$27,0,10*ROW('Water Data'!F174)))</f>
        <v/>
      </c>
      <c r="BZ180" s="367" t="str">
        <f ca="1">+IF(OFFSET('Water Data'!$F$28,0,10*ROW('Water Data'!F174))="","",OFFSET('Water Data'!$F$28,0,10*ROW('Water Data'!F174)))</f>
        <v/>
      </c>
      <c r="CA180" s="367" t="str">
        <f ca="1">+IF(OFFSET('Water Data'!$F$29,0,10*ROW('Water Data'!F174))="","",OFFSET('Water Data'!$F$29,0,10*ROW('Water Data'!F174)))</f>
        <v/>
      </c>
      <c r="CB180" s="367" t="str">
        <f ca="1">+IF(OFFSET('Water Data'!$G$27,0,10*ROW('Water Data'!G174))="","",OFFSET('Water Data'!$G$27,0,10*ROW('Water Data'!G174)))</f>
        <v/>
      </c>
      <c r="CC180" s="367" t="str">
        <f ca="1">+IF(OFFSET('Water Data'!$G$28,0,10*ROW('Water Data'!G174))="","",OFFSET('Water Data'!$G$28,0,10*ROW('Water Data'!G174)))</f>
        <v/>
      </c>
      <c r="CD180" s="367" t="str">
        <f ca="1">+IF(OFFSET('Water Data'!$G$29,0,10*ROW('Water Data'!G174))="","",OFFSET('Water Data'!$G$29,0,10*ROW('Water Data'!G174)))</f>
        <v/>
      </c>
      <c r="CE180" s="367" t="str">
        <f ca="1">+IF(OFFSET('Water Data'!$H$27,0,10*ROW('Water Data'!H174))="","",OFFSET('Water Data'!$H$27,0,10*ROW('Water Data'!H174)))</f>
        <v/>
      </c>
      <c r="CF180" s="367" t="str">
        <f ca="1">+IF(OFFSET('Water Data'!$H$28,0,10*ROW('Water Data'!H174))="","",OFFSET('Water Data'!$H$28,0,10*ROW('Water Data'!H174)))</f>
        <v/>
      </c>
      <c r="CG180" s="367" t="str">
        <f ca="1">+IF(OFFSET('Water Data'!$H$29,0,10*ROW('Water Data'!H174))="","",OFFSET('Water Data'!$H$29,0,10*ROW('Water Data'!H174)))</f>
        <v/>
      </c>
      <c r="CH180" s="367" t="str">
        <f ca="1">+IF(OFFSET('Water Data'!$I$27,0,10*ROW('Water Data'!I174))="","",OFFSET('Water Data'!$I$27,0,10*ROW('Water Data'!I174)))</f>
        <v/>
      </c>
      <c r="CI180" s="367" t="str">
        <f ca="1">+IF(OFFSET('Water Data'!$I$28,0,10*ROW('Water Data'!I174))="","",OFFSET('Water Data'!$I$28,0,10*ROW('Water Data'!I174)))</f>
        <v/>
      </c>
      <c r="CJ180" s="367" t="str">
        <f ca="1">+IF(OFFSET('Water Data'!$I$29,0,10*ROW('Water Data'!I174))="","",OFFSET('Water Data'!$I$29,0,10*ROW('Water Data'!I174)))</f>
        <v/>
      </c>
      <c r="CK180" s="367" t="str">
        <f ca="1">+IF(OFFSET('Sanitation Data'!$D$28,0,10*ROW('Sanitation Data'!D174))="","",OFFSET('Sanitation Data'!$D$28,0,10*ROW('Sanitation Data'!D174)))</f>
        <v/>
      </c>
      <c r="CL180" s="367" t="str">
        <f ca="1">+IF(OFFSET('Sanitation Data'!$D$29,0,10*ROW('Sanitation Data'!D174))="","",OFFSET('Sanitation Data'!$D$29,0,10*ROW('Sanitation Data'!D174)))</f>
        <v/>
      </c>
      <c r="CM180" s="367" t="str">
        <f ca="1">+IF(OFFSET('Sanitation Data'!$D$30,0,10*ROW('Sanitation Data'!D174))="","",OFFSET('Sanitation Data'!$D$30,0,10*ROW('Sanitation Data'!D174)))</f>
        <v/>
      </c>
      <c r="CN180" s="367" t="str">
        <f ca="1">+IF(OFFSET('Sanitation Data'!$D$31,0,10*ROW('Sanitation Data'!D174))="","",OFFSET('Sanitation Data'!$D$31,0,10*ROW('Sanitation Data'!D174)))</f>
        <v/>
      </c>
      <c r="CO180" s="367" t="str">
        <f ca="1">+IF(OFFSET('Sanitation Data'!$D$32,0,10*ROW('Sanitation Data'!D174))="","",OFFSET('Sanitation Data'!$D$32,0,10*ROW('Sanitation Data'!D174)))</f>
        <v/>
      </c>
      <c r="CP180" s="367" t="str">
        <f ca="1">+IF(OFFSET('Sanitation Data'!$E$28,0,10*ROW('Sanitation Data'!E174))="","",OFFSET('Sanitation Data'!$E$28,0,10*ROW('Sanitation Data'!E174)))</f>
        <v/>
      </c>
      <c r="CQ180" s="367" t="str">
        <f ca="1">+IF(OFFSET('Sanitation Data'!$E$29,0,10*ROW('Sanitation Data'!E174))="","",OFFSET('Sanitation Data'!$E$29,0,10*ROW('Sanitation Data'!E174)))</f>
        <v/>
      </c>
      <c r="CR180" s="367" t="str">
        <f ca="1">+IF(OFFSET('Sanitation Data'!$E$30,0,10*ROW('Sanitation Data'!E174))="","",OFFSET('Sanitation Data'!$E$30,0,10*ROW('Sanitation Data'!E174)))</f>
        <v/>
      </c>
      <c r="CS180" s="367" t="str">
        <f ca="1">+IF(OFFSET('Sanitation Data'!$E$31,0,10*ROW('Sanitation Data'!E174))="","",OFFSET('Sanitation Data'!$E$31,0,10*ROW('Sanitation Data'!E174)))</f>
        <v/>
      </c>
      <c r="CT180" s="367" t="str">
        <f ca="1">+IF(OFFSET('Sanitation Data'!$E$32,0,10*ROW('Sanitation Data'!E174))="","",OFFSET('Sanitation Data'!$E$32,0,10*ROW('Sanitation Data'!E174)))</f>
        <v/>
      </c>
      <c r="CU180" s="367" t="str">
        <f ca="1">+IF(OFFSET('Sanitation Data'!$F$28,0,10*ROW('Sanitation Data'!F174))="","",OFFSET('Sanitation Data'!$F$28,0,10*ROW('Sanitation Data'!F174)))</f>
        <v/>
      </c>
      <c r="CV180" s="367" t="str">
        <f ca="1">+IF(OFFSET('Sanitation Data'!$F$29,0,10*ROW('Sanitation Data'!F174))="","",OFFSET('Sanitation Data'!$F$29,0,10*ROW('Sanitation Data'!F174)))</f>
        <v/>
      </c>
      <c r="CW180" s="367" t="str">
        <f ca="1">+IF(OFFSET('Sanitation Data'!$F$30,0,10*ROW('Sanitation Data'!F174))="","",OFFSET('Sanitation Data'!$F$30,0,10*ROW('Sanitation Data'!F174)))</f>
        <v/>
      </c>
      <c r="CX180" s="367" t="str">
        <f ca="1">+IF(OFFSET('Sanitation Data'!$F$31,0,10*ROW('Sanitation Data'!F174))="","",OFFSET('Sanitation Data'!$F$31,0,10*ROW('Sanitation Data'!F174)))</f>
        <v/>
      </c>
      <c r="CY180" s="367" t="str">
        <f ca="1">+IF(OFFSET('Sanitation Data'!$F$32,0,10*ROW('Sanitation Data'!F174))="","",OFFSET('Sanitation Data'!$F$32,0,10*ROW('Sanitation Data'!F174)))</f>
        <v/>
      </c>
      <c r="CZ180" s="367" t="str">
        <f ca="1">+IF(OFFSET('Sanitation Data'!$G$28,0,10*ROW('Sanitation Data'!G174))="","",OFFSET('Sanitation Data'!$G$28,0,10*ROW('Sanitation Data'!G174)))</f>
        <v/>
      </c>
      <c r="DA180" s="367" t="str">
        <f ca="1">+IF(OFFSET('Sanitation Data'!$G$29,0,10*ROW('Sanitation Data'!G174))="","",OFFSET('Sanitation Data'!$G$29,0,10*ROW('Sanitation Data'!G174)))</f>
        <v/>
      </c>
      <c r="DB180" s="367" t="str">
        <f ca="1">+IF(OFFSET('Sanitation Data'!$G$30,0,10*ROW('Sanitation Data'!G174))="","",OFFSET('Sanitation Data'!$G$30,0,10*ROW('Sanitation Data'!G174)))</f>
        <v/>
      </c>
      <c r="DC180" s="367" t="str">
        <f ca="1">+IF(OFFSET('Sanitation Data'!$G$31,0,10*ROW('Sanitation Data'!G174))="","",OFFSET('Sanitation Data'!$G$31,0,10*ROW('Sanitation Data'!G174)))</f>
        <v/>
      </c>
      <c r="DD180" s="367" t="str">
        <f ca="1">+IF(OFFSET('Sanitation Data'!$G$32,0,10*ROW('Sanitation Data'!G174))="","",OFFSET('Sanitation Data'!$G$32,0,10*ROW('Sanitation Data'!G174)))</f>
        <v/>
      </c>
      <c r="DE180" s="367" t="str">
        <f ca="1">+IF(OFFSET('Sanitation Data'!$H$28,0,10*ROW('Sanitation Data'!H174))="","",OFFSET('Sanitation Data'!$H$28,0,10*ROW('Sanitation Data'!H174)))</f>
        <v/>
      </c>
      <c r="DF180" s="367" t="str">
        <f ca="1">+IF(OFFSET('Sanitation Data'!$H$29,0,10*ROW('Sanitation Data'!H174))="","",OFFSET('Sanitation Data'!$H$29,0,10*ROW('Sanitation Data'!H174)))</f>
        <v/>
      </c>
      <c r="DG180" s="367" t="str">
        <f ca="1">+IF(OFFSET('Sanitation Data'!$H$30,0,10*ROW('Sanitation Data'!H174))="","",OFFSET('Sanitation Data'!$H$30,0,10*ROW('Sanitation Data'!H174)))</f>
        <v/>
      </c>
      <c r="DH180" s="367" t="str">
        <f ca="1">+IF(OFFSET('Sanitation Data'!$H$31,0,10*ROW('Sanitation Data'!H174))="","",OFFSET('Sanitation Data'!$H$31,0,10*ROW('Sanitation Data'!H174)))</f>
        <v/>
      </c>
      <c r="DI180" s="367" t="str">
        <f ca="1">+IF(OFFSET('Sanitation Data'!$H$32,0,10*ROW('Sanitation Data'!H174))="","",OFFSET('Sanitation Data'!$H$32,0,10*ROW('Sanitation Data'!H174)))</f>
        <v/>
      </c>
      <c r="DJ180" s="367" t="str">
        <f ca="1">+IF(OFFSET('Sanitation Data'!$I$28,0,10*ROW('Sanitation Data'!I174))="","",OFFSET('Sanitation Data'!$I$28,0,10*ROW('Sanitation Data'!I174)))</f>
        <v/>
      </c>
      <c r="DK180" s="367" t="str">
        <f ca="1">+IF(OFFSET('Sanitation Data'!$I$29,0,10*ROW('Sanitation Data'!I174))="","",OFFSET('Sanitation Data'!$I$29,0,10*ROW('Sanitation Data'!I174)))</f>
        <v/>
      </c>
      <c r="DL180" s="367" t="str">
        <f ca="1">+IF(OFFSET('Sanitation Data'!$I$30,0,10*ROW('Sanitation Data'!I174))="","",OFFSET('Sanitation Data'!$I$30,0,10*ROW('Sanitation Data'!I174)))</f>
        <v/>
      </c>
      <c r="DM180" s="367" t="str">
        <f ca="1">+IF(OFFSET('Sanitation Data'!$I$31,0,10*ROW('Sanitation Data'!I174))="","",OFFSET('Sanitation Data'!$I$31,0,10*ROW('Sanitation Data'!I174)))</f>
        <v/>
      </c>
      <c r="DN180" s="367" t="str">
        <f ca="1">+IF(OFFSET('Sanitation Data'!$I$32,0,10*ROW('Sanitation Data'!I174))="","",OFFSET('Sanitation Data'!$I$32,0,10*ROW('Sanitation Data'!I174)))</f>
        <v/>
      </c>
      <c r="DO180" s="367" t="str">
        <f ca="1">+IF(OFFSET('Hygiene Data'!$D$11,0,10*ROW('Hygiene Data'!D174))="","",OFFSET('Hygiene Data'!$D$11,0,10*ROW('Hygiene Data'!D174)))</f>
        <v/>
      </c>
      <c r="DP180" s="367" t="str">
        <f ca="1">+IF(OFFSET('Hygiene Data'!$D$12,0,10*ROW('Hygiene Data'!D174))="","",OFFSET('Hygiene Data'!$D$12,0,10*ROW('Hygiene Data'!D174)))</f>
        <v/>
      </c>
      <c r="DQ180" s="367" t="str">
        <f ca="1">+IF(OFFSET('Hygiene Data'!$D$13,0,10*ROW('Hygiene Data'!D174))="","",OFFSET('Hygiene Data'!$D$13,0,10*ROW('Hygiene Data'!D174)))</f>
        <v/>
      </c>
      <c r="DR180" s="367" t="str">
        <f ca="1">+IF(OFFSET('Hygiene Data'!$E$11,0,10*ROW('Hygiene Data'!E174))="","",OFFSET('Hygiene Data'!$E$11,0,10*ROW('Hygiene Data'!E174)))</f>
        <v/>
      </c>
      <c r="DS180" s="367" t="str">
        <f ca="1">+IF(OFFSET('Hygiene Data'!$E$12,0,10*ROW('Hygiene Data'!E174))="","",OFFSET('Hygiene Data'!$E$12,0,10*ROW('Hygiene Data'!E174)))</f>
        <v/>
      </c>
      <c r="DT180" s="367" t="str">
        <f ca="1">+IF(OFFSET('Hygiene Data'!$E$13,0,10*ROW('Hygiene Data'!E174))="","",OFFSET('Hygiene Data'!$E$13,0,10*ROW('Hygiene Data'!E174)))</f>
        <v/>
      </c>
      <c r="DU180" s="367" t="str">
        <f ca="1">+IF(OFFSET('Hygiene Data'!$F$11,0,10*ROW('Hygiene Data'!F174))="","",OFFSET('Hygiene Data'!$F$11,0,10*ROW('Hygiene Data'!F174)))</f>
        <v/>
      </c>
      <c r="DV180" s="367" t="str">
        <f ca="1">+IF(OFFSET('Hygiene Data'!$F$12,0,10*ROW('Hygiene Data'!F174))="","",OFFSET('Hygiene Data'!$F$12,0,10*ROW('Hygiene Data'!F174)))</f>
        <v/>
      </c>
      <c r="DW180" s="367" t="str">
        <f ca="1">+IF(OFFSET('Hygiene Data'!$F$13,0,10*ROW('Hygiene Data'!F174))="","",OFFSET('Hygiene Data'!$F$13,0,10*ROW('Hygiene Data'!F174)))</f>
        <v/>
      </c>
      <c r="DX180" s="367" t="str">
        <f ca="1">+IF(OFFSET('Hygiene Data'!$G$11,0,10*ROW('Hygiene Data'!G174))="","",OFFSET('Hygiene Data'!$G$11,0,10*ROW('Hygiene Data'!G174)))</f>
        <v/>
      </c>
      <c r="DY180" s="367" t="str">
        <f ca="1">+IF(OFFSET('Hygiene Data'!$G$12,0,10*ROW('Hygiene Data'!G174))="","",OFFSET('Hygiene Data'!$G$12,0,10*ROW('Hygiene Data'!G174)))</f>
        <v/>
      </c>
      <c r="DZ180" s="367" t="str">
        <f ca="1">+IF(OFFSET('Hygiene Data'!$G$13,0,10*ROW('Hygiene Data'!G174))="","",OFFSET('Hygiene Data'!$G$13,0,10*ROW('Hygiene Data'!G174)))</f>
        <v/>
      </c>
      <c r="EA180" s="367" t="str">
        <f ca="1">+IF(OFFSET('Hygiene Data'!$H$11,0,10*ROW('Hygiene Data'!H174))="","",OFFSET('Hygiene Data'!$H$11,0,10*ROW('Hygiene Data'!H174)))</f>
        <v/>
      </c>
      <c r="EB180" s="367" t="str">
        <f ca="1">+IF(OFFSET('Hygiene Data'!$H$12,0,10*ROW('Hygiene Data'!H174))="","",OFFSET('Hygiene Data'!$H$12,0,10*ROW('Hygiene Data'!H174)))</f>
        <v/>
      </c>
      <c r="EC180" s="367" t="str">
        <f ca="1">+IF(OFFSET('Hygiene Data'!$H$13,0,10*ROW('Hygiene Data'!H174))="","",OFFSET('Hygiene Data'!$H$13,0,10*ROW('Hygiene Data'!H174)))</f>
        <v/>
      </c>
      <c r="ED180" s="367" t="str">
        <f ca="1">+IF(OFFSET('Hygiene Data'!$I$11,0,10*ROW('Hygiene Data'!I174))="","",OFFSET('Hygiene Data'!$I$11,0,10*ROW('Hygiene Data'!I174)))</f>
        <v/>
      </c>
      <c r="EE180" s="367" t="str">
        <f ca="1">+IF(OFFSET('Hygiene Data'!$I$12,0,10*ROW('Hygiene Data'!I174))="","",OFFSET('Hygiene Data'!$I$12,0,10*ROW('Hygiene Data'!I174)))</f>
        <v/>
      </c>
      <c r="EF180" s="367" t="str">
        <f ca="1">+IF(OFFSET('Hygiene Data'!$I$13,0,10*ROW('Hygiene Data'!I174))="","",OFFSET('Hygiene Data'!$I$13,0,10*ROW('Hygiene Data'!I174)))</f>
        <v/>
      </c>
    </row>
    <row r="181" spans="1:136" x14ac:dyDescent="0.25">
      <c r="A181" s="476" t="str">
        <f ca="1">+IF(OFFSET('Water Data'!$B$2,0,10*ROW('Water Data'!E175))="","",OFFSET('Water Data'!$B$2,0,10*ROW('Water Data'!E175)))</f>
        <v/>
      </c>
      <c r="B181" s="476"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3" t="str">
        <f t="shared" ca="1" si="2"/>
        <v/>
      </c>
      <c r="D181" s="504"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4"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4"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4"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4"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4"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4"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4"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4"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4"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4"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4"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4"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4"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4"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4"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4"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4"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5"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5"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5"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5"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5"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5"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5"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5"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5"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5"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5"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5"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5"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5"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5"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5"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5"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5"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5"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5"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5"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5"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5"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5"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5"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5"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5"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5"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5"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5"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6"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2"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6"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6"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6"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6"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6"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6"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6"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6"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6"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6"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6"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6"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6"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6"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6"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6"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7" t="str">
        <f ca="1">+IF(OFFSET('Water Data'!$D$27,0,10*ROW('Water Data'!D175))="","",OFFSET('Water Data'!$D$27,0,10*ROW('Water Data'!D175)))</f>
        <v/>
      </c>
      <c r="BT181" s="367" t="str">
        <f ca="1">+IF(OFFSET('Water Data'!$D$28,0,10*ROW('Water Data'!D175))="","",OFFSET('Water Data'!$D$28,0,10*ROW('Water Data'!D175)))</f>
        <v/>
      </c>
      <c r="BU181" s="367" t="str">
        <f ca="1">+IF(OFFSET('Water Data'!$D$29,0,10*ROW('Water Data'!D175))="","",OFFSET('Water Data'!$D$29,0,10*ROW('Water Data'!D175)))</f>
        <v/>
      </c>
      <c r="BV181" s="367" t="str">
        <f ca="1">+IF(OFFSET('Water Data'!$E$27,0,10*ROW('Water Data'!E175))="","",OFFSET('Water Data'!$E$27,0,10*ROW('Water Data'!E175)))</f>
        <v/>
      </c>
      <c r="BW181" s="367" t="str">
        <f ca="1">+IF(OFFSET('Water Data'!$E$28,0,10*ROW('Water Data'!E175))="","",OFFSET('Water Data'!$E$28,0,10*ROW('Water Data'!E175)))</f>
        <v/>
      </c>
      <c r="BX181" s="367" t="str">
        <f ca="1">+IF(OFFSET('Water Data'!$E$29,0,10*ROW('Water Data'!E175))="","",OFFSET('Water Data'!$E$29,0,10*ROW('Water Data'!E175)))</f>
        <v/>
      </c>
      <c r="BY181" s="367" t="str">
        <f ca="1">+IF(OFFSET('Water Data'!$F$27,0,10*ROW('Water Data'!F175))="","",OFFSET('Water Data'!$F$27,0,10*ROW('Water Data'!F175)))</f>
        <v/>
      </c>
      <c r="BZ181" s="367" t="str">
        <f ca="1">+IF(OFFSET('Water Data'!$F$28,0,10*ROW('Water Data'!F175))="","",OFFSET('Water Data'!$F$28,0,10*ROW('Water Data'!F175)))</f>
        <v/>
      </c>
      <c r="CA181" s="367" t="str">
        <f ca="1">+IF(OFFSET('Water Data'!$F$29,0,10*ROW('Water Data'!F175))="","",OFFSET('Water Data'!$F$29,0,10*ROW('Water Data'!F175)))</f>
        <v/>
      </c>
      <c r="CB181" s="367" t="str">
        <f ca="1">+IF(OFFSET('Water Data'!$G$27,0,10*ROW('Water Data'!G175))="","",OFFSET('Water Data'!$G$27,0,10*ROW('Water Data'!G175)))</f>
        <v/>
      </c>
      <c r="CC181" s="367" t="str">
        <f ca="1">+IF(OFFSET('Water Data'!$G$28,0,10*ROW('Water Data'!G175))="","",OFFSET('Water Data'!$G$28,0,10*ROW('Water Data'!G175)))</f>
        <v/>
      </c>
      <c r="CD181" s="367" t="str">
        <f ca="1">+IF(OFFSET('Water Data'!$G$29,0,10*ROW('Water Data'!G175))="","",OFFSET('Water Data'!$G$29,0,10*ROW('Water Data'!G175)))</f>
        <v/>
      </c>
      <c r="CE181" s="367" t="str">
        <f ca="1">+IF(OFFSET('Water Data'!$H$27,0,10*ROW('Water Data'!H175))="","",OFFSET('Water Data'!$H$27,0,10*ROW('Water Data'!H175)))</f>
        <v/>
      </c>
      <c r="CF181" s="367" t="str">
        <f ca="1">+IF(OFFSET('Water Data'!$H$28,0,10*ROW('Water Data'!H175))="","",OFFSET('Water Data'!$H$28,0,10*ROW('Water Data'!H175)))</f>
        <v/>
      </c>
      <c r="CG181" s="367" t="str">
        <f ca="1">+IF(OFFSET('Water Data'!$H$29,0,10*ROW('Water Data'!H175))="","",OFFSET('Water Data'!$H$29,0,10*ROW('Water Data'!H175)))</f>
        <v/>
      </c>
      <c r="CH181" s="367" t="str">
        <f ca="1">+IF(OFFSET('Water Data'!$I$27,0,10*ROW('Water Data'!I175))="","",OFFSET('Water Data'!$I$27,0,10*ROW('Water Data'!I175)))</f>
        <v/>
      </c>
      <c r="CI181" s="367" t="str">
        <f ca="1">+IF(OFFSET('Water Data'!$I$28,0,10*ROW('Water Data'!I175))="","",OFFSET('Water Data'!$I$28,0,10*ROW('Water Data'!I175)))</f>
        <v/>
      </c>
      <c r="CJ181" s="367" t="str">
        <f ca="1">+IF(OFFSET('Water Data'!$I$29,0,10*ROW('Water Data'!I175))="","",OFFSET('Water Data'!$I$29,0,10*ROW('Water Data'!I175)))</f>
        <v/>
      </c>
      <c r="CK181" s="367" t="str">
        <f ca="1">+IF(OFFSET('Sanitation Data'!$D$28,0,10*ROW('Sanitation Data'!D175))="","",OFFSET('Sanitation Data'!$D$28,0,10*ROW('Sanitation Data'!D175)))</f>
        <v/>
      </c>
      <c r="CL181" s="367" t="str">
        <f ca="1">+IF(OFFSET('Sanitation Data'!$D$29,0,10*ROW('Sanitation Data'!D175))="","",OFFSET('Sanitation Data'!$D$29,0,10*ROW('Sanitation Data'!D175)))</f>
        <v/>
      </c>
      <c r="CM181" s="367" t="str">
        <f ca="1">+IF(OFFSET('Sanitation Data'!$D$30,0,10*ROW('Sanitation Data'!D175))="","",OFFSET('Sanitation Data'!$D$30,0,10*ROW('Sanitation Data'!D175)))</f>
        <v/>
      </c>
      <c r="CN181" s="367" t="str">
        <f ca="1">+IF(OFFSET('Sanitation Data'!$D$31,0,10*ROW('Sanitation Data'!D175))="","",OFFSET('Sanitation Data'!$D$31,0,10*ROW('Sanitation Data'!D175)))</f>
        <v/>
      </c>
      <c r="CO181" s="367" t="str">
        <f ca="1">+IF(OFFSET('Sanitation Data'!$D$32,0,10*ROW('Sanitation Data'!D175))="","",OFFSET('Sanitation Data'!$D$32,0,10*ROW('Sanitation Data'!D175)))</f>
        <v/>
      </c>
      <c r="CP181" s="367" t="str">
        <f ca="1">+IF(OFFSET('Sanitation Data'!$E$28,0,10*ROW('Sanitation Data'!E175))="","",OFFSET('Sanitation Data'!$E$28,0,10*ROW('Sanitation Data'!E175)))</f>
        <v/>
      </c>
      <c r="CQ181" s="367" t="str">
        <f ca="1">+IF(OFFSET('Sanitation Data'!$E$29,0,10*ROW('Sanitation Data'!E175))="","",OFFSET('Sanitation Data'!$E$29,0,10*ROW('Sanitation Data'!E175)))</f>
        <v/>
      </c>
      <c r="CR181" s="367" t="str">
        <f ca="1">+IF(OFFSET('Sanitation Data'!$E$30,0,10*ROW('Sanitation Data'!E175))="","",OFFSET('Sanitation Data'!$E$30,0,10*ROW('Sanitation Data'!E175)))</f>
        <v/>
      </c>
      <c r="CS181" s="367" t="str">
        <f ca="1">+IF(OFFSET('Sanitation Data'!$E$31,0,10*ROW('Sanitation Data'!E175))="","",OFFSET('Sanitation Data'!$E$31,0,10*ROW('Sanitation Data'!E175)))</f>
        <v/>
      </c>
      <c r="CT181" s="367" t="str">
        <f ca="1">+IF(OFFSET('Sanitation Data'!$E$32,0,10*ROW('Sanitation Data'!E175))="","",OFFSET('Sanitation Data'!$E$32,0,10*ROW('Sanitation Data'!E175)))</f>
        <v/>
      </c>
      <c r="CU181" s="367" t="str">
        <f ca="1">+IF(OFFSET('Sanitation Data'!$F$28,0,10*ROW('Sanitation Data'!F175))="","",OFFSET('Sanitation Data'!$F$28,0,10*ROW('Sanitation Data'!F175)))</f>
        <v/>
      </c>
      <c r="CV181" s="367" t="str">
        <f ca="1">+IF(OFFSET('Sanitation Data'!$F$29,0,10*ROW('Sanitation Data'!F175))="","",OFFSET('Sanitation Data'!$F$29,0,10*ROW('Sanitation Data'!F175)))</f>
        <v/>
      </c>
      <c r="CW181" s="367" t="str">
        <f ca="1">+IF(OFFSET('Sanitation Data'!$F$30,0,10*ROW('Sanitation Data'!F175))="","",OFFSET('Sanitation Data'!$F$30,0,10*ROW('Sanitation Data'!F175)))</f>
        <v/>
      </c>
      <c r="CX181" s="367" t="str">
        <f ca="1">+IF(OFFSET('Sanitation Data'!$F$31,0,10*ROW('Sanitation Data'!F175))="","",OFFSET('Sanitation Data'!$F$31,0,10*ROW('Sanitation Data'!F175)))</f>
        <v/>
      </c>
      <c r="CY181" s="367" t="str">
        <f ca="1">+IF(OFFSET('Sanitation Data'!$F$32,0,10*ROW('Sanitation Data'!F175))="","",OFFSET('Sanitation Data'!$F$32,0,10*ROW('Sanitation Data'!F175)))</f>
        <v/>
      </c>
      <c r="CZ181" s="367" t="str">
        <f ca="1">+IF(OFFSET('Sanitation Data'!$G$28,0,10*ROW('Sanitation Data'!G175))="","",OFFSET('Sanitation Data'!$G$28,0,10*ROW('Sanitation Data'!G175)))</f>
        <v/>
      </c>
      <c r="DA181" s="367" t="str">
        <f ca="1">+IF(OFFSET('Sanitation Data'!$G$29,0,10*ROW('Sanitation Data'!G175))="","",OFFSET('Sanitation Data'!$G$29,0,10*ROW('Sanitation Data'!G175)))</f>
        <v/>
      </c>
      <c r="DB181" s="367" t="str">
        <f ca="1">+IF(OFFSET('Sanitation Data'!$G$30,0,10*ROW('Sanitation Data'!G175))="","",OFFSET('Sanitation Data'!$G$30,0,10*ROW('Sanitation Data'!G175)))</f>
        <v/>
      </c>
      <c r="DC181" s="367" t="str">
        <f ca="1">+IF(OFFSET('Sanitation Data'!$G$31,0,10*ROW('Sanitation Data'!G175))="","",OFFSET('Sanitation Data'!$G$31,0,10*ROW('Sanitation Data'!G175)))</f>
        <v/>
      </c>
      <c r="DD181" s="367" t="str">
        <f ca="1">+IF(OFFSET('Sanitation Data'!$G$32,0,10*ROW('Sanitation Data'!G175))="","",OFFSET('Sanitation Data'!$G$32,0,10*ROW('Sanitation Data'!G175)))</f>
        <v/>
      </c>
      <c r="DE181" s="367" t="str">
        <f ca="1">+IF(OFFSET('Sanitation Data'!$H$28,0,10*ROW('Sanitation Data'!H175))="","",OFFSET('Sanitation Data'!$H$28,0,10*ROW('Sanitation Data'!H175)))</f>
        <v/>
      </c>
      <c r="DF181" s="367" t="str">
        <f ca="1">+IF(OFFSET('Sanitation Data'!$H$29,0,10*ROW('Sanitation Data'!H175))="","",OFFSET('Sanitation Data'!$H$29,0,10*ROW('Sanitation Data'!H175)))</f>
        <v/>
      </c>
      <c r="DG181" s="367" t="str">
        <f ca="1">+IF(OFFSET('Sanitation Data'!$H$30,0,10*ROW('Sanitation Data'!H175))="","",OFFSET('Sanitation Data'!$H$30,0,10*ROW('Sanitation Data'!H175)))</f>
        <v/>
      </c>
      <c r="DH181" s="367" t="str">
        <f ca="1">+IF(OFFSET('Sanitation Data'!$H$31,0,10*ROW('Sanitation Data'!H175))="","",OFFSET('Sanitation Data'!$H$31,0,10*ROW('Sanitation Data'!H175)))</f>
        <v/>
      </c>
      <c r="DI181" s="367" t="str">
        <f ca="1">+IF(OFFSET('Sanitation Data'!$H$32,0,10*ROW('Sanitation Data'!H175))="","",OFFSET('Sanitation Data'!$H$32,0,10*ROW('Sanitation Data'!H175)))</f>
        <v/>
      </c>
      <c r="DJ181" s="367" t="str">
        <f ca="1">+IF(OFFSET('Sanitation Data'!$I$28,0,10*ROW('Sanitation Data'!I175))="","",OFFSET('Sanitation Data'!$I$28,0,10*ROW('Sanitation Data'!I175)))</f>
        <v/>
      </c>
      <c r="DK181" s="367" t="str">
        <f ca="1">+IF(OFFSET('Sanitation Data'!$I$29,0,10*ROW('Sanitation Data'!I175))="","",OFFSET('Sanitation Data'!$I$29,0,10*ROW('Sanitation Data'!I175)))</f>
        <v/>
      </c>
      <c r="DL181" s="367" t="str">
        <f ca="1">+IF(OFFSET('Sanitation Data'!$I$30,0,10*ROW('Sanitation Data'!I175))="","",OFFSET('Sanitation Data'!$I$30,0,10*ROW('Sanitation Data'!I175)))</f>
        <v/>
      </c>
      <c r="DM181" s="367" t="str">
        <f ca="1">+IF(OFFSET('Sanitation Data'!$I$31,0,10*ROW('Sanitation Data'!I175))="","",OFFSET('Sanitation Data'!$I$31,0,10*ROW('Sanitation Data'!I175)))</f>
        <v/>
      </c>
      <c r="DN181" s="367" t="str">
        <f ca="1">+IF(OFFSET('Sanitation Data'!$I$32,0,10*ROW('Sanitation Data'!I175))="","",OFFSET('Sanitation Data'!$I$32,0,10*ROW('Sanitation Data'!I175)))</f>
        <v/>
      </c>
      <c r="DO181" s="367" t="str">
        <f ca="1">+IF(OFFSET('Hygiene Data'!$D$11,0,10*ROW('Hygiene Data'!D175))="","",OFFSET('Hygiene Data'!$D$11,0,10*ROW('Hygiene Data'!D175)))</f>
        <v/>
      </c>
      <c r="DP181" s="367" t="str">
        <f ca="1">+IF(OFFSET('Hygiene Data'!$D$12,0,10*ROW('Hygiene Data'!D175))="","",OFFSET('Hygiene Data'!$D$12,0,10*ROW('Hygiene Data'!D175)))</f>
        <v/>
      </c>
      <c r="DQ181" s="367" t="str">
        <f ca="1">+IF(OFFSET('Hygiene Data'!$D$13,0,10*ROW('Hygiene Data'!D175))="","",OFFSET('Hygiene Data'!$D$13,0,10*ROW('Hygiene Data'!D175)))</f>
        <v/>
      </c>
      <c r="DR181" s="367" t="str">
        <f ca="1">+IF(OFFSET('Hygiene Data'!$E$11,0,10*ROW('Hygiene Data'!E175))="","",OFFSET('Hygiene Data'!$E$11,0,10*ROW('Hygiene Data'!E175)))</f>
        <v/>
      </c>
      <c r="DS181" s="367" t="str">
        <f ca="1">+IF(OFFSET('Hygiene Data'!$E$12,0,10*ROW('Hygiene Data'!E175))="","",OFFSET('Hygiene Data'!$E$12,0,10*ROW('Hygiene Data'!E175)))</f>
        <v/>
      </c>
      <c r="DT181" s="367" t="str">
        <f ca="1">+IF(OFFSET('Hygiene Data'!$E$13,0,10*ROW('Hygiene Data'!E175))="","",OFFSET('Hygiene Data'!$E$13,0,10*ROW('Hygiene Data'!E175)))</f>
        <v/>
      </c>
      <c r="DU181" s="367" t="str">
        <f ca="1">+IF(OFFSET('Hygiene Data'!$F$11,0,10*ROW('Hygiene Data'!F175))="","",OFFSET('Hygiene Data'!$F$11,0,10*ROW('Hygiene Data'!F175)))</f>
        <v/>
      </c>
      <c r="DV181" s="367" t="str">
        <f ca="1">+IF(OFFSET('Hygiene Data'!$F$12,0,10*ROW('Hygiene Data'!F175))="","",OFFSET('Hygiene Data'!$F$12,0,10*ROW('Hygiene Data'!F175)))</f>
        <v/>
      </c>
      <c r="DW181" s="367" t="str">
        <f ca="1">+IF(OFFSET('Hygiene Data'!$F$13,0,10*ROW('Hygiene Data'!F175))="","",OFFSET('Hygiene Data'!$F$13,0,10*ROW('Hygiene Data'!F175)))</f>
        <v/>
      </c>
      <c r="DX181" s="367" t="str">
        <f ca="1">+IF(OFFSET('Hygiene Data'!$G$11,0,10*ROW('Hygiene Data'!G175))="","",OFFSET('Hygiene Data'!$G$11,0,10*ROW('Hygiene Data'!G175)))</f>
        <v/>
      </c>
      <c r="DY181" s="367" t="str">
        <f ca="1">+IF(OFFSET('Hygiene Data'!$G$12,0,10*ROW('Hygiene Data'!G175))="","",OFFSET('Hygiene Data'!$G$12,0,10*ROW('Hygiene Data'!G175)))</f>
        <v/>
      </c>
      <c r="DZ181" s="367" t="str">
        <f ca="1">+IF(OFFSET('Hygiene Data'!$G$13,0,10*ROW('Hygiene Data'!G175))="","",OFFSET('Hygiene Data'!$G$13,0,10*ROW('Hygiene Data'!G175)))</f>
        <v/>
      </c>
      <c r="EA181" s="367" t="str">
        <f ca="1">+IF(OFFSET('Hygiene Data'!$H$11,0,10*ROW('Hygiene Data'!H175))="","",OFFSET('Hygiene Data'!$H$11,0,10*ROW('Hygiene Data'!H175)))</f>
        <v/>
      </c>
      <c r="EB181" s="367" t="str">
        <f ca="1">+IF(OFFSET('Hygiene Data'!$H$12,0,10*ROW('Hygiene Data'!H175))="","",OFFSET('Hygiene Data'!$H$12,0,10*ROW('Hygiene Data'!H175)))</f>
        <v/>
      </c>
      <c r="EC181" s="367" t="str">
        <f ca="1">+IF(OFFSET('Hygiene Data'!$H$13,0,10*ROW('Hygiene Data'!H175))="","",OFFSET('Hygiene Data'!$H$13,0,10*ROW('Hygiene Data'!H175)))</f>
        <v/>
      </c>
      <c r="ED181" s="367" t="str">
        <f ca="1">+IF(OFFSET('Hygiene Data'!$I$11,0,10*ROW('Hygiene Data'!I175))="","",OFFSET('Hygiene Data'!$I$11,0,10*ROW('Hygiene Data'!I175)))</f>
        <v/>
      </c>
      <c r="EE181" s="367" t="str">
        <f ca="1">+IF(OFFSET('Hygiene Data'!$I$12,0,10*ROW('Hygiene Data'!I175))="","",OFFSET('Hygiene Data'!$I$12,0,10*ROW('Hygiene Data'!I175)))</f>
        <v/>
      </c>
      <c r="EF181" s="367" t="str">
        <f ca="1">+IF(OFFSET('Hygiene Data'!$I$13,0,10*ROW('Hygiene Data'!I175))="","",OFFSET('Hygiene Data'!$I$13,0,10*ROW('Hygiene Data'!I175)))</f>
        <v/>
      </c>
    </row>
    <row r="182" spans="1:136" x14ac:dyDescent="0.25">
      <c r="A182" s="476" t="str">
        <f ca="1">+IF(OFFSET('Water Data'!$B$2,0,10*ROW('Water Data'!E176))="","",OFFSET('Water Data'!$B$2,0,10*ROW('Water Data'!E176)))</f>
        <v/>
      </c>
      <c r="B182" s="476"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3" t="str">
        <f t="shared" ca="1" si="2"/>
        <v/>
      </c>
      <c r="D182" s="504"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4"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4"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4"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4"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4"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4"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4"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4"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4"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4"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4"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4"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4"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4"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4"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4"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4"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5"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5"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5"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5"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5"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5"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5"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5"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5"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5"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5"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5"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5"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5"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5"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5"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5"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5"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5"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5"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5"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5"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5"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5"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5"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5"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5"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5"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5"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5"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6"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2"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6"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6"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6"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6"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6"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6"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6"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6"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6"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6"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6"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6"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6"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6"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6"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6"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7" t="str">
        <f ca="1">+IF(OFFSET('Water Data'!$D$27,0,10*ROW('Water Data'!D176))="","",OFFSET('Water Data'!$D$27,0,10*ROW('Water Data'!D176)))</f>
        <v/>
      </c>
      <c r="BT182" s="367" t="str">
        <f ca="1">+IF(OFFSET('Water Data'!$D$28,0,10*ROW('Water Data'!D176))="","",OFFSET('Water Data'!$D$28,0,10*ROW('Water Data'!D176)))</f>
        <v/>
      </c>
      <c r="BU182" s="367" t="str">
        <f ca="1">+IF(OFFSET('Water Data'!$D$29,0,10*ROW('Water Data'!D176))="","",OFFSET('Water Data'!$D$29,0,10*ROW('Water Data'!D176)))</f>
        <v/>
      </c>
      <c r="BV182" s="367" t="str">
        <f ca="1">+IF(OFFSET('Water Data'!$E$27,0,10*ROW('Water Data'!E176))="","",OFFSET('Water Data'!$E$27,0,10*ROW('Water Data'!E176)))</f>
        <v/>
      </c>
      <c r="BW182" s="367" t="str">
        <f ca="1">+IF(OFFSET('Water Data'!$E$28,0,10*ROW('Water Data'!E176))="","",OFFSET('Water Data'!$E$28,0,10*ROW('Water Data'!E176)))</f>
        <v/>
      </c>
      <c r="BX182" s="367" t="str">
        <f ca="1">+IF(OFFSET('Water Data'!$E$29,0,10*ROW('Water Data'!E176))="","",OFFSET('Water Data'!$E$29,0,10*ROW('Water Data'!E176)))</f>
        <v/>
      </c>
      <c r="BY182" s="367" t="str">
        <f ca="1">+IF(OFFSET('Water Data'!$F$27,0,10*ROW('Water Data'!F176))="","",OFFSET('Water Data'!$F$27,0,10*ROW('Water Data'!F176)))</f>
        <v/>
      </c>
      <c r="BZ182" s="367" t="str">
        <f ca="1">+IF(OFFSET('Water Data'!$F$28,0,10*ROW('Water Data'!F176))="","",OFFSET('Water Data'!$F$28,0,10*ROW('Water Data'!F176)))</f>
        <v/>
      </c>
      <c r="CA182" s="367" t="str">
        <f ca="1">+IF(OFFSET('Water Data'!$F$29,0,10*ROW('Water Data'!F176))="","",OFFSET('Water Data'!$F$29,0,10*ROW('Water Data'!F176)))</f>
        <v/>
      </c>
      <c r="CB182" s="367" t="str">
        <f ca="1">+IF(OFFSET('Water Data'!$G$27,0,10*ROW('Water Data'!G176))="","",OFFSET('Water Data'!$G$27,0,10*ROW('Water Data'!G176)))</f>
        <v/>
      </c>
      <c r="CC182" s="367" t="str">
        <f ca="1">+IF(OFFSET('Water Data'!$G$28,0,10*ROW('Water Data'!G176))="","",OFFSET('Water Data'!$G$28,0,10*ROW('Water Data'!G176)))</f>
        <v/>
      </c>
      <c r="CD182" s="367" t="str">
        <f ca="1">+IF(OFFSET('Water Data'!$G$29,0,10*ROW('Water Data'!G176))="","",OFFSET('Water Data'!$G$29,0,10*ROW('Water Data'!G176)))</f>
        <v/>
      </c>
      <c r="CE182" s="367" t="str">
        <f ca="1">+IF(OFFSET('Water Data'!$H$27,0,10*ROW('Water Data'!H176))="","",OFFSET('Water Data'!$H$27,0,10*ROW('Water Data'!H176)))</f>
        <v/>
      </c>
      <c r="CF182" s="367" t="str">
        <f ca="1">+IF(OFFSET('Water Data'!$H$28,0,10*ROW('Water Data'!H176))="","",OFFSET('Water Data'!$H$28,0,10*ROW('Water Data'!H176)))</f>
        <v/>
      </c>
      <c r="CG182" s="367" t="str">
        <f ca="1">+IF(OFFSET('Water Data'!$H$29,0,10*ROW('Water Data'!H176))="","",OFFSET('Water Data'!$H$29,0,10*ROW('Water Data'!H176)))</f>
        <v/>
      </c>
      <c r="CH182" s="367" t="str">
        <f ca="1">+IF(OFFSET('Water Data'!$I$27,0,10*ROW('Water Data'!I176))="","",OFFSET('Water Data'!$I$27,0,10*ROW('Water Data'!I176)))</f>
        <v/>
      </c>
      <c r="CI182" s="367" t="str">
        <f ca="1">+IF(OFFSET('Water Data'!$I$28,0,10*ROW('Water Data'!I176))="","",OFFSET('Water Data'!$I$28,0,10*ROW('Water Data'!I176)))</f>
        <v/>
      </c>
      <c r="CJ182" s="367" t="str">
        <f ca="1">+IF(OFFSET('Water Data'!$I$29,0,10*ROW('Water Data'!I176))="","",OFFSET('Water Data'!$I$29,0,10*ROW('Water Data'!I176)))</f>
        <v/>
      </c>
      <c r="CK182" s="367" t="str">
        <f ca="1">+IF(OFFSET('Sanitation Data'!$D$28,0,10*ROW('Sanitation Data'!D176))="","",OFFSET('Sanitation Data'!$D$28,0,10*ROW('Sanitation Data'!D176)))</f>
        <v/>
      </c>
      <c r="CL182" s="367" t="str">
        <f ca="1">+IF(OFFSET('Sanitation Data'!$D$29,0,10*ROW('Sanitation Data'!D176))="","",OFFSET('Sanitation Data'!$D$29,0,10*ROW('Sanitation Data'!D176)))</f>
        <v/>
      </c>
      <c r="CM182" s="367" t="str">
        <f ca="1">+IF(OFFSET('Sanitation Data'!$D$30,0,10*ROW('Sanitation Data'!D176))="","",OFFSET('Sanitation Data'!$D$30,0,10*ROW('Sanitation Data'!D176)))</f>
        <v/>
      </c>
      <c r="CN182" s="367" t="str">
        <f ca="1">+IF(OFFSET('Sanitation Data'!$D$31,0,10*ROW('Sanitation Data'!D176))="","",OFFSET('Sanitation Data'!$D$31,0,10*ROW('Sanitation Data'!D176)))</f>
        <v/>
      </c>
      <c r="CO182" s="367" t="str">
        <f ca="1">+IF(OFFSET('Sanitation Data'!$D$32,0,10*ROW('Sanitation Data'!D176))="","",OFFSET('Sanitation Data'!$D$32,0,10*ROW('Sanitation Data'!D176)))</f>
        <v/>
      </c>
      <c r="CP182" s="367" t="str">
        <f ca="1">+IF(OFFSET('Sanitation Data'!$E$28,0,10*ROW('Sanitation Data'!E176))="","",OFFSET('Sanitation Data'!$E$28,0,10*ROW('Sanitation Data'!E176)))</f>
        <v/>
      </c>
      <c r="CQ182" s="367" t="str">
        <f ca="1">+IF(OFFSET('Sanitation Data'!$E$29,0,10*ROW('Sanitation Data'!E176))="","",OFFSET('Sanitation Data'!$E$29,0,10*ROW('Sanitation Data'!E176)))</f>
        <v/>
      </c>
      <c r="CR182" s="367" t="str">
        <f ca="1">+IF(OFFSET('Sanitation Data'!$E$30,0,10*ROW('Sanitation Data'!E176))="","",OFFSET('Sanitation Data'!$E$30,0,10*ROW('Sanitation Data'!E176)))</f>
        <v/>
      </c>
      <c r="CS182" s="367" t="str">
        <f ca="1">+IF(OFFSET('Sanitation Data'!$E$31,0,10*ROW('Sanitation Data'!E176))="","",OFFSET('Sanitation Data'!$E$31,0,10*ROW('Sanitation Data'!E176)))</f>
        <v/>
      </c>
      <c r="CT182" s="367" t="str">
        <f ca="1">+IF(OFFSET('Sanitation Data'!$E$32,0,10*ROW('Sanitation Data'!E176))="","",OFFSET('Sanitation Data'!$E$32,0,10*ROW('Sanitation Data'!E176)))</f>
        <v/>
      </c>
      <c r="CU182" s="367" t="str">
        <f ca="1">+IF(OFFSET('Sanitation Data'!$F$28,0,10*ROW('Sanitation Data'!F176))="","",OFFSET('Sanitation Data'!$F$28,0,10*ROW('Sanitation Data'!F176)))</f>
        <v/>
      </c>
      <c r="CV182" s="367" t="str">
        <f ca="1">+IF(OFFSET('Sanitation Data'!$F$29,0,10*ROW('Sanitation Data'!F176))="","",OFFSET('Sanitation Data'!$F$29,0,10*ROW('Sanitation Data'!F176)))</f>
        <v/>
      </c>
      <c r="CW182" s="367" t="str">
        <f ca="1">+IF(OFFSET('Sanitation Data'!$F$30,0,10*ROW('Sanitation Data'!F176))="","",OFFSET('Sanitation Data'!$F$30,0,10*ROW('Sanitation Data'!F176)))</f>
        <v/>
      </c>
      <c r="CX182" s="367" t="str">
        <f ca="1">+IF(OFFSET('Sanitation Data'!$F$31,0,10*ROW('Sanitation Data'!F176))="","",OFFSET('Sanitation Data'!$F$31,0,10*ROW('Sanitation Data'!F176)))</f>
        <v/>
      </c>
      <c r="CY182" s="367" t="str">
        <f ca="1">+IF(OFFSET('Sanitation Data'!$F$32,0,10*ROW('Sanitation Data'!F176))="","",OFFSET('Sanitation Data'!$F$32,0,10*ROW('Sanitation Data'!F176)))</f>
        <v/>
      </c>
      <c r="CZ182" s="367" t="str">
        <f ca="1">+IF(OFFSET('Sanitation Data'!$G$28,0,10*ROW('Sanitation Data'!G176))="","",OFFSET('Sanitation Data'!$G$28,0,10*ROW('Sanitation Data'!G176)))</f>
        <v/>
      </c>
      <c r="DA182" s="367" t="str">
        <f ca="1">+IF(OFFSET('Sanitation Data'!$G$29,0,10*ROW('Sanitation Data'!G176))="","",OFFSET('Sanitation Data'!$G$29,0,10*ROW('Sanitation Data'!G176)))</f>
        <v/>
      </c>
      <c r="DB182" s="367" t="str">
        <f ca="1">+IF(OFFSET('Sanitation Data'!$G$30,0,10*ROW('Sanitation Data'!G176))="","",OFFSET('Sanitation Data'!$G$30,0,10*ROW('Sanitation Data'!G176)))</f>
        <v/>
      </c>
      <c r="DC182" s="367" t="str">
        <f ca="1">+IF(OFFSET('Sanitation Data'!$G$31,0,10*ROW('Sanitation Data'!G176))="","",OFFSET('Sanitation Data'!$G$31,0,10*ROW('Sanitation Data'!G176)))</f>
        <v/>
      </c>
      <c r="DD182" s="367" t="str">
        <f ca="1">+IF(OFFSET('Sanitation Data'!$G$32,0,10*ROW('Sanitation Data'!G176))="","",OFFSET('Sanitation Data'!$G$32,0,10*ROW('Sanitation Data'!G176)))</f>
        <v/>
      </c>
      <c r="DE182" s="367" t="str">
        <f ca="1">+IF(OFFSET('Sanitation Data'!$H$28,0,10*ROW('Sanitation Data'!H176))="","",OFFSET('Sanitation Data'!$H$28,0,10*ROW('Sanitation Data'!H176)))</f>
        <v/>
      </c>
      <c r="DF182" s="367" t="str">
        <f ca="1">+IF(OFFSET('Sanitation Data'!$H$29,0,10*ROW('Sanitation Data'!H176))="","",OFFSET('Sanitation Data'!$H$29,0,10*ROW('Sanitation Data'!H176)))</f>
        <v/>
      </c>
      <c r="DG182" s="367" t="str">
        <f ca="1">+IF(OFFSET('Sanitation Data'!$H$30,0,10*ROW('Sanitation Data'!H176))="","",OFFSET('Sanitation Data'!$H$30,0,10*ROW('Sanitation Data'!H176)))</f>
        <v/>
      </c>
      <c r="DH182" s="367" t="str">
        <f ca="1">+IF(OFFSET('Sanitation Data'!$H$31,0,10*ROW('Sanitation Data'!H176))="","",OFFSET('Sanitation Data'!$H$31,0,10*ROW('Sanitation Data'!H176)))</f>
        <v/>
      </c>
      <c r="DI182" s="367" t="str">
        <f ca="1">+IF(OFFSET('Sanitation Data'!$H$32,0,10*ROW('Sanitation Data'!H176))="","",OFFSET('Sanitation Data'!$H$32,0,10*ROW('Sanitation Data'!H176)))</f>
        <v/>
      </c>
      <c r="DJ182" s="367" t="str">
        <f ca="1">+IF(OFFSET('Sanitation Data'!$I$28,0,10*ROW('Sanitation Data'!I176))="","",OFFSET('Sanitation Data'!$I$28,0,10*ROW('Sanitation Data'!I176)))</f>
        <v/>
      </c>
      <c r="DK182" s="367" t="str">
        <f ca="1">+IF(OFFSET('Sanitation Data'!$I$29,0,10*ROW('Sanitation Data'!I176))="","",OFFSET('Sanitation Data'!$I$29,0,10*ROW('Sanitation Data'!I176)))</f>
        <v/>
      </c>
      <c r="DL182" s="367" t="str">
        <f ca="1">+IF(OFFSET('Sanitation Data'!$I$30,0,10*ROW('Sanitation Data'!I176))="","",OFFSET('Sanitation Data'!$I$30,0,10*ROW('Sanitation Data'!I176)))</f>
        <v/>
      </c>
      <c r="DM182" s="367" t="str">
        <f ca="1">+IF(OFFSET('Sanitation Data'!$I$31,0,10*ROW('Sanitation Data'!I176))="","",OFFSET('Sanitation Data'!$I$31,0,10*ROW('Sanitation Data'!I176)))</f>
        <v/>
      </c>
      <c r="DN182" s="367" t="str">
        <f ca="1">+IF(OFFSET('Sanitation Data'!$I$32,0,10*ROW('Sanitation Data'!I176))="","",OFFSET('Sanitation Data'!$I$32,0,10*ROW('Sanitation Data'!I176)))</f>
        <v/>
      </c>
      <c r="DO182" s="367" t="str">
        <f ca="1">+IF(OFFSET('Hygiene Data'!$D$11,0,10*ROW('Hygiene Data'!D176))="","",OFFSET('Hygiene Data'!$D$11,0,10*ROW('Hygiene Data'!D176)))</f>
        <v/>
      </c>
      <c r="DP182" s="367" t="str">
        <f ca="1">+IF(OFFSET('Hygiene Data'!$D$12,0,10*ROW('Hygiene Data'!D176))="","",OFFSET('Hygiene Data'!$D$12,0,10*ROW('Hygiene Data'!D176)))</f>
        <v/>
      </c>
      <c r="DQ182" s="367" t="str">
        <f ca="1">+IF(OFFSET('Hygiene Data'!$D$13,0,10*ROW('Hygiene Data'!D176))="","",OFFSET('Hygiene Data'!$D$13,0,10*ROW('Hygiene Data'!D176)))</f>
        <v/>
      </c>
      <c r="DR182" s="367" t="str">
        <f ca="1">+IF(OFFSET('Hygiene Data'!$E$11,0,10*ROW('Hygiene Data'!E176))="","",OFFSET('Hygiene Data'!$E$11,0,10*ROW('Hygiene Data'!E176)))</f>
        <v/>
      </c>
      <c r="DS182" s="367" t="str">
        <f ca="1">+IF(OFFSET('Hygiene Data'!$E$12,0,10*ROW('Hygiene Data'!E176))="","",OFFSET('Hygiene Data'!$E$12,0,10*ROW('Hygiene Data'!E176)))</f>
        <v/>
      </c>
      <c r="DT182" s="367" t="str">
        <f ca="1">+IF(OFFSET('Hygiene Data'!$E$13,0,10*ROW('Hygiene Data'!E176))="","",OFFSET('Hygiene Data'!$E$13,0,10*ROW('Hygiene Data'!E176)))</f>
        <v/>
      </c>
      <c r="DU182" s="367" t="str">
        <f ca="1">+IF(OFFSET('Hygiene Data'!$F$11,0,10*ROW('Hygiene Data'!F176))="","",OFFSET('Hygiene Data'!$F$11,0,10*ROW('Hygiene Data'!F176)))</f>
        <v/>
      </c>
      <c r="DV182" s="367" t="str">
        <f ca="1">+IF(OFFSET('Hygiene Data'!$F$12,0,10*ROW('Hygiene Data'!F176))="","",OFFSET('Hygiene Data'!$F$12,0,10*ROW('Hygiene Data'!F176)))</f>
        <v/>
      </c>
      <c r="DW182" s="367" t="str">
        <f ca="1">+IF(OFFSET('Hygiene Data'!$F$13,0,10*ROW('Hygiene Data'!F176))="","",OFFSET('Hygiene Data'!$F$13,0,10*ROW('Hygiene Data'!F176)))</f>
        <v/>
      </c>
      <c r="DX182" s="367" t="str">
        <f ca="1">+IF(OFFSET('Hygiene Data'!$G$11,0,10*ROW('Hygiene Data'!G176))="","",OFFSET('Hygiene Data'!$G$11,0,10*ROW('Hygiene Data'!G176)))</f>
        <v/>
      </c>
      <c r="DY182" s="367" t="str">
        <f ca="1">+IF(OFFSET('Hygiene Data'!$G$12,0,10*ROW('Hygiene Data'!G176))="","",OFFSET('Hygiene Data'!$G$12,0,10*ROW('Hygiene Data'!G176)))</f>
        <v/>
      </c>
      <c r="DZ182" s="367" t="str">
        <f ca="1">+IF(OFFSET('Hygiene Data'!$G$13,0,10*ROW('Hygiene Data'!G176))="","",OFFSET('Hygiene Data'!$G$13,0,10*ROW('Hygiene Data'!G176)))</f>
        <v/>
      </c>
      <c r="EA182" s="367" t="str">
        <f ca="1">+IF(OFFSET('Hygiene Data'!$H$11,0,10*ROW('Hygiene Data'!H176))="","",OFFSET('Hygiene Data'!$H$11,0,10*ROW('Hygiene Data'!H176)))</f>
        <v/>
      </c>
      <c r="EB182" s="367" t="str">
        <f ca="1">+IF(OFFSET('Hygiene Data'!$H$12,0,10*ROW('Hygiene Data'!H176))="","",OFFSET('Hygiene Data'!$H$12,0,10*ROW('Hygiene Data'!H176)))</f>
        <v/>
      </c>
      <c r="EC182" s="367" t="str">
        <f ca="1">+IF(OFFSET('Hygiene Data'!$H$13,0,10*ROW('Hygiene Data'!H176))="","",OFFSET('Hygiene Data'!$H$13,0,10*ROW('Hygiene Data'!H176)))</f>
        <v/>
      </c>
      <c r="ED182" s="367" t="str">
        <f ca="1">+IF(OFFSET('Hygiene Data'!$I$11,0,10*ROW('Hygiene Data'!I176))="","",OFFSET('Hygiene Data'!$I$11,0,10*ROW('Hygiene Data'!I176)))</f>
        <v/>
      </c>
      <c r="EE182" s="367" t="str">
        <f ca="1">+IF(OFFSET('Hygiene Data'!$I$12,0,10*ROW('Hygiene Data'!I176))="","",OFFSET('Hygiene Data'!$I$12,0,10*ROW('Hygiene Data'!I176)))</f>
        <v/>
      </c>
      <c r="EF182" s="367" t="str">
        <f ca="1">+IF(OFFSET('Hygiene Data'!$I$13,0,10*ROW('Hygiene Data'!I176))="","",OFFSET('Hygiene Data'!$I$13,0,10*ROW('Hygiene Data'!I176)))</f>
        <v/>
      </c>
    </row>
    <row r="183" spans="1:136" x14ac:dyDescent="0.25">
      <c r="A183" s="476" t="str">
        <f ca="1">+IF(OFFSET('Water Data'!$B$2,0,10*ROW('Water Data'!E177))="","",OFFSET('Water Data'!$B$2,0,10*ROW('Water Data'!E177)))</f>
        <v/>
      </c>
      <c r="B183" s="476"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3" t="str">
        <f t="shared" ca="1" si="2"/>
        <v/>
      </c>
      <c r="D183" s="504"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4"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4"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4"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4"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4"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4"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4"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4"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4"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4"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4"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4"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4"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4"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4"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4"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4"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5"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5"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5"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5"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5"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5"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5"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5"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5"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5"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5"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5"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5"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5"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5"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5"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5"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5"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5"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5"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5"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5"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5"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5"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5"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5"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5"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5"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5"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5"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6"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2"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6"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6"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6"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6"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6"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6"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6"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6"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6"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6"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6"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6"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6"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6"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6"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6"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7" t="str">
        <f ca="1">+IF(OFFSET('Water Data'!$D$27,0,10*ROW('Water Data'!D177))="","",OFFSET('Water Data'!$D$27,0,10*ROW('Water Data'!D177)))</f>
        <v/>
      </c>
      <c r="BT183" s="367" t="str">
        <f ca="1">+IF(OFFSET('Water Data'!$D$28,0,10*ROW('Water Data'!D177))="","",OFFSET('Water Data'!$D$28,0,10*ROW('Water Data'!D177)))</f>
        <v/>
      </c>
      <c r="BU183" s="367" t="str">
        <f ca="1">+IF(OFFSET('Water Data'!$D$29,0,10*ROW('Water Data'!D177))="","",OFFSET('Water Data'!$D$29,0,10*ROW('Water Data'!D177)))</f>
        <v/>
      </c>
      <c r="BV183" s="367" t="str">
        <f ca="1">+IF(OFFSET('Water Data'!$E$27,0,10*ROW('Water Data'!E177))="","",OFFSET('Water Data'!$E$27,0,10*ROW('Water Data'!E177)))</f>
        <v/>
      </c>
      <c r="BW183" s="367" t="str">
        <f ca="1">+IF(OFFSET('Water Data'!$E$28,0,10*ROW('Water Data'!E177))="","",OFFSET('Water Data'!$E$28,0,10*ROW('Water Data'!E177)))</f>
        <v/>
      </c>
      <c r="BX183" s="367" t="str">
        <f ca="1">+IF(OFFSET('Water Data'!$E$29,0,10*ROW('Water Data'!E177))="","",OFFSET('Water Data'!$E$29,0,10*ROW('Water Data'!E177)))</f>
        <v/>
      </c>
      <c r="BY183" s="367" t="str">
        <f ca="1">+IF(OFFSET('Water Data'!$F$27,0,10*ROW('Water Data'!F177))="","",OFFSET('Water Data'!$F$27,0,10*ROW('Water Data'!F177)))</f>
        <v/>
      </c>
      <c r="BZ183" s="367" t="str">
        <f ca="1">+IF(OFFSET('Water Data'!$F$28,0,10*ROW('Water Data'!F177))="","",OFFSET('Water Data'!$F$28,0,10*ROW('Water Data'!F177)))</f>
        <v/>
      </c>
      <c r="CA183" s="367" t="str">
        <f ca="1">+IF(OFFSET('Water Data'!$F$29,0,10*ROW('Water Data'!F177))="","",OFFSET('Water Data'!$F$29,0,10*ROW('Water Data'!F177)))</f>
        <v/>
      </c>
      <c r="CB183" s="367" t="str">
        <f ca="1">+IF(OFFSET('Water Data'!$G$27,0,10*ROW('Water Data'!G177))="","",OFFSET('Water Data'!$G$27,0,10*ROW('Water Data'!G177)))</f>
        <v/>
      </c>
      <c r="CC183" s="367" t="str">
        <f ca="1">+IF(OFFSET('Water Data'!$G$28,0,10*ROW('Water Data'!G177))="","",OFFSET('Water Data'!$G$28,0,10*ROW('Water Data'!G177)))</f>
        <v/>
      </c>
      <c r="CD183" s="367" t="str">
        <f ca="1">+IF(OFFSET('Water Data'!$G$29,0,10*ROW('Water Data'!G177))="","",OFFSET('Water Data'!$G$29,0,10*ROW('Water Data'!G177)))</f>
        <v/>
      </c>
      <c r="CE183" s="367" t="str">
        <f ca="1">+IF(OFFSET('Water Data'!$H$27,0,10*ROW('Water Data'!H177))="","",OFFSET('Water Data'!$H$27,0,10*ROW('Water Data'!H177)))</f>
        <v/>
      </c>
      <c r="CF183" s="367" t="str">
        <f ca="1">+IF(OFFSET('Water Data'!$H$28,0,10*ROW('Water Data'!H177))="","",OFFSET('Water Data'!$H$28,0,10*ROW('Water Data'!H177)))</f>
        <v/>
      </c>
      <c r="CG183" s="367" t="str">
        <f ca="1">+IF(OFFSET('Water Data'!$H$29,0,10*ROW('Water Data'!H177))="","",OFFSET('Water Data'!$H$29,0,10*ROW('Water Data'!H177)))</f>
        <v/>
      </c>
      <c r="CH183" s="367" t="str">
        <f ca="1">+IF(OFFSET('Water Data'!$I$27,0,10*ROW('Water Data'!I177))="","",OFFSET('Water Data'!$I$27,0,10*ROW('Water Data'!I177)))</f>
        <v/>
      </c>
      <c r="CI183" s="367" t="str">
        <f ca="1">+IF(OFFSET('Water Data'!$I$28,0,10*ROW('Water Data'!I177))="","",OFFSET('Water Data'!$I$28,0,10*ROW('Water Data'!I177)))</f>
        <v/>
      </c>
      <c r="CJ183" s="367" t="str">
        <f ca="1">+IF(OFFSET('Water Data'!$I$29,0,10*ROW('Water Data'!I177))="","",OFFSET('Water Data'!$I$29,0,10*ROW('Water Data'!I177)))</f>
        <v/>
      </c>
      <c r="CK183" s="367" t="str">
        <f ca="1">+IF(OFFSET('Sanitation Data'!$D$28,0,10*ROW('Sanitation Data'!D177))="","",OFFSET('Sanitation Data'!$D$28,0,10*ROW('Sanitation Data'!D177)))</f>
        <v/>
      </c>
      <c r="CL183" s="367" t="str">
        <f ca="1">+IF(OFFSET('Sanitation Data'!$D$29,0,10*ROW('Sanitation Data'!D177))="","",OFFSET('Sanitation Data'!$D$29,0,10*ROW('Sanitation Data'!D177)))</f>
        <v/>
      </c>
      <c r="CM183" s="367" t="str">
        <f ca="1">+IF(OFFSET('Sanitation Data'!$D$30,0,10*ROW('Sanitation Data'!D177))="","",OFFSET('Sanitation Data'!$D$30,0,10*ROW('Sanitation Data'!D177)))</f>
        <v/>
      </c>
      <c r="CN183" s="367" t="str">
        <f ca="1">+IF(OFFSET('Sanitation Data'!$D$31,0,10*ROW('Sanitation Data'!D177))="","",OFFSET('Sanitation Data'!$D$31,0,10*ROW('Sanitation Data'!D177)))</f>
        <v/>
      </c>
      <c r="CO183" s="367" t="str">
        <f ca="1">+IF(OFFSET('Sanitation Data'!$D$32,0,10*ROW('Sanitation Data'!D177))="","",OFFSET('Sanitation Data'!$D$32,0,10*ROW('Sanitation Data'!D177)))</f>
        <v/>
      </c>
      <c r="CP183" s="367" t="str">
        <f ca="1">+IF(OFFSET('Sanitation Data'!$E$28,0,10*ROW('Sanitation Data'!E177))="","",OFFSET('Sanitation Data'!$E$28,0,10*ROW('Sanitation Data'!E177)))</f>
        <v/>
      </c>
      <c r="CQ183" s="367" t="str">
        <f ca="1">+IF(OFFSET('Sanitation Data'!$E$29,0,10*ROW('Sanitation Data'!E177))="","",OFFSET('Sanitation Data'!$E$29,0,10*ROW('Sanitation Data'!E177)))</f>
        <v/>
      </c>
      <c r="CR183" s="367" t="str">
        <f ca="1">+IF(OFFSET('Sanitation Data'!$E$30,0,10*ROW('Sanitation Data'!E177))="","",OFFSET('Sanitation Data'!$E$30,0,10*ROW('Sanitation Data'!E177)))</f>
        <v/>
      </c>
      <c r="CS183" s="367" t="str">
        <f ca="1">+IF(OFFSET('Sanitation Data'!$E$31,0,10*ROW('Sanitation Data'!E177))="","",OFFSET('Sanitation Data'!$E$31,0,10*ROW('Sanitation Data'!E177)))</f>
        <v/>
      </c>
      <c r="CT183" s="367" t="str">
        <f ca="1">+IF(OFFSET('Sanitation Data'!$E$32,0,10*ROW('Sanitation Data'!E177))="","",OFFSET('Sanitation Data'!$E$32,0,10*ROW('Sanitation Data'!E177)))</f>
        <v/>
      </c>
      <c r="CU183" s="367" t="str">
        <f ca="1">+IF(OFFSET('Sanitation Data'!$F$28,0,10*ROW('Sanitation Data'!F177))="","",OFFSET('Sanitation Data'!$F$28,0,10*ROW('Sanitation Data'!F177)))</f>
        <v/>
      </c>
      <c r="CV183" s="367" t="str">
        <f ca="1">+IF(OFFSET('Sanitation Data'!$F$29,0,10*ROW('Sanitation Data'!F177))="","",OFFSET('Sanitation Data'!$F$29,0,10*ROW('Sanitation Data'!F177)))</f>
        <v/>
      </c>
      <c r="CW183" s="367" t="str">
        <f ca="1">+IF(OFFSET('Sanitation Data'!$F$30,0,10*ROW('Sanitation Data'!F177))="","",OFFSET('Sanitation Data'!$F$30,0,10*ROW('Sanitation Data'!F177)))</f>
        <v/>
      </c>
      <c r="CX183" s="367" t="str">
        <f ca="1">+IF(OFFSET('Sanitation Data'!$F$31,0,10*ROW('Sanitation Data'!F177))="","",OFFSET('Sanitation Data'!$F$31,0,10*ROW('Sanitation Data'!F177)))</f>
        <v/>
      </c>
      <c r="CY183" s="367" t="str">
        <f ca="1">+IF(OFFSET('Sanitation Data'!$F$32,0,10*ROW('Sanitation Data'!F177))="","",OFFSET('Sanitation Data'!$F$32,0,10*ROW('Sanitation Data'!F177)))</f>
        <v/>
      </c>
      <c r="CZ183" s="367" t="str">
        <f ca="1">+IF(OFFSET('Sanitation Data'!$G$28,0,10*ROW('Sanitation Data'!G177))="","",OFFSET('Sanitation Data'!$G$28,0,10*ROW('Sanitation Data'!G177)))</f>
        <v/>
      </c>
      <c r="DA183" s="367" t="str">
        <f ca="1">+IF(OFFSET('Sanitation Data'!$G$29,0,10*ROW('Sanitation Data'!G177))="","",OFFSET('Sanitation Data'!$G$29,0,10*ROW('Sanitation Data'!G177)))</f>
        <v/>
      </c>
      <c r="DB183" s="367" t="str">
        <f ca="1">+IF(OFFSET('Sanitation Data'!$G$30,0,10*ROW('Sanitation Data'!G177))="","",OFFSET('Sanitation Data'!$G$30,0,10*ROW('Sanitation Data'!G177)))</f>
        <v/>
      </c>
      <c r="DC183" s="367" t="str">
        <f ca="1">+IF(OFFSET('Sanitation Data'!$G$31,0,10*ROW('Sanitation Data'!G177))="","",OFFSET('Sanitation Data'!$G$31,0,10*ROW('Sanitation Data'!G177)))</f>
        <v/>
      </c>
      <c r="DD183" s="367" t="str">
        <f ca="1">+IF(OFFSET('Sanitation Data'!$G$32,0,10*ROW('Sanitation Data'!G177))="","",OFFSET('Sanitation Data'!$G$32,0,10*ROW('Sanitation Data'!G177)))</f>
        <v/>
      </c>
      <c r="DE183" s="367" t="str">
        <f ca="1">+IF(OFFSET('Sanitation Data'!$H$28,0,10*ROW('Sanitation Data'!H177))="","",OFFSET('Sanitation Data'!$H$28,0,10*ROW('Sanitation Data'!H177)))</f>
        <v/>
      </c>
      <c r="DF183" s="367" t="str">
        <f ca="1">+IF(OFFSET('Sanitation Data'!$H$29,0,10*ROW('Sanitation Data'!H177))="","",OFFSET('Sanitation Data'!$H$29,0,10*ROW('Sanitation Data'!H177)))</f>
        <v/>
      </c>
      <c r="DG183" s="367" t="str">
        <f ca="1">+IF(OFFSET('Sanitation Data'!$H$30,0,10*ROW('Sanitation Data'!H177))="","",OFFSET('Sanitation Data'!$H$30,0,10*ROW('Sanitation Data'!H177)))</f>
        <v/>
      </c>
      <c r="DH183" s="367" t="str">
        <f ca="1">+IF(OFFSET('Sanitation Data'!$H$31,0,10*ROW('Sanitation Data'!H177))="","",OFFSET('Sanitation Data'!$H$31,0,10*ROW('Sanitation Data'!H177)))</f>
        <v/>
      </c>
      <c r="DI183" s="367" t="str">
        <f ca="1">+IF(OFFSET('Sanitation Data'!$H$32,0,10*ROW('Sanitation Data'!H177))="","",OFFSET('Sanitation Data'!$H$32,0,10*ROW('Sanitation Data'!H177)))</f>
        <v/>
      </c>
      <c r="DJ183" s="367" t="str">
        <f ca="1">+IF(OFFSET('Sanitation Data'!$I$28,0,10*ROW('Sanitation Data'!I177))="","",OFFSET('Sanitation Data'!$I$28,0,10*ROW('Sanitation Data'!I177)))</f>
        <v/>
      </c>
      <c r="DK183" s="367" t="str">
        <f ca="1">+IF(OFFSET('Sanitation Data'!$I$29,0,10*ROW('Sanitation Data'!I177))="","",OFFSET('Sanitation Data'!$I$29,0,10*ROW('Sanitation Data'!I177)))</f>
        <v/>
      </c>
      <c r="DL183" s="367" t="str">
        <f ca="1">+IF(OFFSET('Sanitation Data'!$I$30,0,10*ROW('Sanitation Data'!I177))="","",OFFSET('Sanitation Data'!$I$30,0,10*ROW('Sanitation Data'!I177)))</f>
        <v/>
      </c>
      <c r="DM183" s="367" t="str">
        <f ca="1">+IF(OFFSET('Sanitation Data'!$I$31,0,10*ROW('Sanitation Data'!I177))="","",OFFSET('Sanitation Data'!$I$31,0,10*ROW('Sanitation Data'!I177)))</f>
        <v/>
      </c>
      <c r="DN183" s="367" t="str">
        <f ca="1">+IF(OFFSET('Sanitation Data'!$I$32,0,10*ROW('Sanitation Data'!I177))="","",OFFSET('Sanitation Data'!$I$32,0,10*ROW('Sanitation Data'!I177)))</f>
        <v/>
      </c>
      <c r="DO183" s="367" t="str">
        <f ca="1">+IF(OFFSET('Hygiene Data'!$D$11,0,10*ROW('Hygiene Data'!D177))="","",OFFSET('Hygiene Data'!$D$11,0,10*ROW('Hygiene Data'!D177)))</f>
        <v/>
      </c>
      <c r="DP183" s="367" t="str">
        <f ca="1">+IF(OFFSET('Hygiene Data'!$D$12,0,10*ROW('Hygiene Data'!D177))="","",OFFSET('Hygiene Data'!$D$12,0,10*ROW('Hygiene Data'!D177)))</f>
        <v/>
      </c>
      <c r="DQ183" s="367" t="str">
        <f ca="1">+IF(OFFSET('Hygiene Data'!$D$13,0,10*ROW('Hygiene Data'!D177))="","",OFFSET('Hygiene Data'!$D$13,0,10*ROW('Hygiene Data'!D177)))</f>
        <v/>
      </c>
      <c r="DR183" s="367" t="str">
        <f ca="1">+IF(OFFSET('Hygiene Data'!$E$11,0,10*ROW('Hygiene Data'!E177))="","",OFFSET('Hygiene Data'!$E$11,0,10*ROW('Hygiene Data'!E177)))</f>
        <v/>
      </c>
      <c r="DS183" s="367" t="str">
        <f ca="1">+IF(OFFSET('Hygiene Data'!$E$12,0,10*ROW('Hygiene Data'!E177))="","",OFFSET('Hygiene Data'!$E$12,0,10*ROW('Hygiene Data'!E177)))</f>
        <v/>
      </c>
      <c r="DT183" s="367" t="str">
        <f ca="1">+IF(OFFSET('Hygiene Data'!$E$13,0,10*ROW('Hygiene Data'!E177))="","",OFFSET('Hygiene Data'!$E$13,0,10*ROW('Hygiene Data'!E177)))</f>
        <v/>
      </c>
      <c r="DU183" s="367" t="str">
        <f ca="1">+IF(OFFSET('Hygiene Data'!$F$11,0,10*ROW('Hygiene Data'!F177))="","",OFFSET('Hygiene Data'!$F$11,0,10*ROW('Hygiene Data'!F177)))</f>
        <v/>
      </c>
      <c r="DV183" s="367" t="str">
        <f ca="1">+IF(OFFSET('Hygiene Data'!$F$12,0,10*ROW('Hygiene Data'!F177))="","",OFFSET('Hygiene Data'!$F$12,0,10*ROW('Hygiene Data'!F177)))</f>
        <v/>
      </c>
      <c r="DW183" s="367" t="str">
        <f ca="1">+IF(OFFSET('Hygiene Data'!$F$13,0,10*ROW('Hygiene Data'!F177))="","",OFFSET('Hygiene Data'!$F$13,0,10*ROW('Hygiene Data'!F177)))</f>
        <v/>
      </c>
      <c r="DX183" s="367" t="str">
        <f ca="1">+IF(OFFSET('Hygiene Data'!$G$11,0,10*ROW('Hygiene Data'!G177))="","",OFFSET('Hygiene Data'!$G$11,0,10*ROW('Hygiene Data'!G177)))</f>
        <v/>
      </c>
      <c r="DY183" s="367" t="str">
        <f ca="1">+IF(OFFSET('Hygiene Data'!$G$12,0,10*ROW('Hygiene Data'!G177))="","",OFFSET('Hygiene Data'!$G$12,0,10*ROW('Hygiene Data'!G177)))</f>
        <v/>
      </c>
      <c r="DZ183" s="367" t="str">
        <f ca="1">+IF(OFFSET('Hygiene Data'!$G$13,0,10*ROW('Hygiene Data'!G177))="","",OFFSET('Hygiene Data'!$G$13,0,10*ROW('Hygiene Data'!G177)))</f>
        <v/>
      </c>
      <c r="EA183" s="367" t="str">
        <f ca="1">+IF(OFFSET('Hygiene Data'!$H$11,0,10*ROW('Hygiene Data'!H177))="","",OFFSET('Hygiene Data'!$H$11,0,10*ROW('Hygiene Data'!H177)))</f>
        <v/>
      </c>
      <c r="EB183" s="367" t="str">
        <f ca="1">+IF(OFFSET('Hygiene Data'!$H$12,0,10*ROW('Hygiene Data'!H177))="","",OFFSET('Hygiene Data'!$H$12,0,10*ROW('Hygiene Data'!H177)))</f>
        <v/>
      </c>
      <c r="EC183" s="367" t="str">
        <f ca="1">+IF(OFFSET('Hygiene Data'!$H$13,0,10*ROW('Hygiene Data'!H177))="","",OFFSET('Hygiene Data'!$H$13,0,10*ROW('Hygiene Data'!H177)))</f>
        <v/>
      </c>
      <c r="ED183" s="367" t="str">
        <f ca="1">+IF(OFFSET('Hygiene Data'!$I$11,0,10*ROW('Hygiene Data'!I177))="","",OFFSET('Hygiene Data'!$I$11,0,10*ROW('Hygiene Data'!I177)))</f>
        <v/>
      </c>
      <c r="EE183" s="367" t="str">
        <f ca="1">+IF(OFFSET('Hygiene Data'!$I$12,0,10*ROW('Hygiene Data'!I177))="","",OFFSET('Hygiene Data'!$I$12,0,10*ROW('Hygiene Data'!I177)))</f>
        <v/>
      </c>
      <c r="EF183" s="367" t="str">
        <f ca="1">+IF(OFFSET('Hygiene Data'!$I$13,0,10*ROW('Hygiene Data'!I177))="","",OFFSET('Hygiene Data'!$I$13,0,10*ROW('Hygiene Data'!I177)))</f>
        <v/>
      </c>
    </row>
    <row r="184" spans="1:136" x14ac:dyDescent="0.25">
      <c r="A184" s="476" t="str">
        <f ca="1">+IF(OFFSET('Water Data'!$B$2,0,10*ROW('Water Data'!E178))="","",OFFSET('Water Data'!$B$2,0,10*ROW('Water Data'!E178)))</f>
        <v/>
      </c>
      <c r="B184" s="476"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3" t="str">
        <f t="shared" ca="1" si="2"/>
        <v/>
      </c>
      <c r="D184" s="504"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4"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4"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4"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4"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4"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4"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4"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4"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4"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4"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4"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4"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4"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4"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4"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4"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4"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5"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5"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5"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5"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5"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5"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5"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5"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5"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5"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5"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5"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5"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5"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5"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5"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5"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5"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5"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5"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5"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5"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5"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5"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5"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5"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5"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5"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5"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5"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6"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2"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6"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6"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6"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6"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6"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6"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6"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6"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6"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6"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6"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6"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6"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6"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6"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6"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7" t="str">
        <f ca="1">+IF(OFFSET('Water Data'!$D$27,0,10*ROW('Water Data'!D178))="","",OFFSET('Water Data'!$D$27,0,10*ROW('Water Data'!D178)))</f>
        <v/>
      </c>
      <c r="BT184" s="367" t="str">
        <f ca="1">+IF(OFFSET('Water Data'!$D$28,0,10*ROW('Water Data'!D178))="","",OFFSET('Water Data'!$D$28,0,10*ROW('Water Data'!D178)))</f>
        <v/>
      </c>
      <c r="BU184" s="367" t="str">
        <f ca="1">+IF(OFFSET('Water Data'!$D$29,0,10*ROW('Water Data'!D178))="","",OFFSET('Water Data'!$D$29,0,10*ROW('Water Data'!D178)))</f>
        <v/>
      </c>
      <c r="BV184" s="367" t="str">
        <f ca="1">+IF(OFFSET('Water Data'!$E$27,0,10*ROW('Water Data'!E178))="","",OFFSET('Water Data'!$E$27,0,10*ROW('Water Data'!E178)))</f>
        <v/>
      </c>
      <c r="BW184" s="367" t="str">
        <f ca="1">+IF(OFFSET('Water Data'!$E$28,0,10*ROW('Water Data'!E178))="","",OFFSET('Water Data'!$E$28,0,10*ROW('Water Data'!E178)))</f>
        <v/>
      </c>
      <c r="BX184" s="367" t="str">
        <f ca="1">+IF(OFFSET('Water Data'!$E$29,0,10*ROW('Water Data'!E178))="","",OFFSET('Water Data'!$E$29,0,10*ROW('Water Data'!E178)))</f>
        <v/>
      </c>
      <c r="BY184" s="367" t="str">
        <f ca="1">+IF(OFFSET('Water Data'!$F$27,0,10*ROW('Water Data'!F178))="","",OFFSET('Water Data'!$F$27,0,10*ROW('Water Data'!F178)))</f>
        <v/>
      </c>
      <c r="BZ184" s="367" t="str">
        <f ca="1">+IF(OFFSET('Water Data'!$F$28,0,10*ROW('Water Data'!F178))="","",OFFSET('Water Data'!$F$28,0,10*ROW('Water Data'!F178)))</f>
        <v/>
      </c>
      <c r="CA184" s="367" t="str">
        <f ca="1">+IF(OFFSET('Water Data'!$F$29,0,10*ROW('Water Data'!F178))="","",OFFSET('Water Data'!$F$29,0,10*ROW('Water Data'!F178)))</f>
        <v/>
      </c>
      <c r="CB184" s="367" t="str">
        <f ca="1">+IF(OFFSET('Water Data'!$G$27,0,10*ROW('Water Data'!G178))="","",OFFSET('Water Data'!$G$27,0,10*ROW('Water Data'!G178)))</f>
        <v/>
      </c>
      <c r="CC184" s="367" t="str">
        <f ca="1">+IF(OFFSET('Water Data'!$G$28,0,10*ROW('Water Data'!G178))="","",OFFSET('Water Data'!$G$28,0,10*ROW('Water Data'!G178)))</f>
        <v/>
      </c>
      <c r="CD184" s="367" t="str">
        <f ca="1">+IF(OFFSET('Water Data'!$G$29,0,10*ROW('Water Data'!G178))="","",OFFSET('Water Data'!$G$29,0,10*ROW('Water Data'!G178)))</f>
        <v/>
      </c>
      <c r="CE184" s="367" t="str">
        <f ca="1">+IF(OFFSET('Water Data'!$H$27,0,10*ROW('Water Data'!H178))="","",OFFSET('Water Data'!$H$27,0,10*ROW('Water Data'!H178)))</f>
        <v/>
      </c>
      <c r="CF184" s="367" t="str">
        <f ca="1">+IF(OFFSET('Water Data'!$H$28,0,10*ROW('Water Data'!H178))="","",OFFSET('Water Data'!$H$28,0,10*ROW('Water Data'!H178)))</f>
        <v/>
      </c>
      <c r="CG184" s="367" t="str">
        <f ca="1">+IF(OFFSET('Water Data'!$H$29,0,10*ROW('Water Data'!H178))="","",OFFSET('Water Data'!$H$29,0,10*ROW('Water Data'!H178)))</f>
        <v/>
      </c>
      <c r="CH184" s="367" t="str">
        <f ca="1">+IF(OFFSET('Water Data'!$I$27,0,10*ROW('Water Data'!I178))="","",OFFSET('Water Data'!$I$27,0,10*ROW('Water Data'!I178)))</f>
        <v/>
      </c>
      <c r="CI184" s="367" t="str">
        <f ca="1">+IF(OFFSET('Water Data'!$I$28,0,10*ROW('Water Data'!I178))="","",OFFSET('Water Data'!$I$28,0,10*ROW('Water Data'!I178)))</f>
        <v/>
      </c>
      <c r="CJ184" s="367" t="str">
        <f ca="1">+IF(OFFSET('Water Data'!$I$29,0,10*ROW('Water Data'!I178))="","",OFFSET('Water Data'!$I$29,0,10*ROW('Water Data'!I178)))</f>
        <v/>
      </c>
      <c r="CK184" s="367" t="str">
        <f ca="1">+IF(OFFSET('Sanitation Data'!$D$28,0,10*ROW('Sanitation Data'!D178))="","",OFFSET('Sanitation Data'!$D$28,0,10*ROW('Sanitation Data'!D178)))</f>
        <v/>
      </c>
      <c r="CL184" s="367" t="str">
        <f ca="1">+IF(OFFSET('Sanitation Data'!$D$29,0,10*ROW('Sanitation Data'!D178))="","",OFFSET('Sanitation Data'!$D$29,0,10*ROW('Sanitation Data'!D178)))</f>
        <v/>
      </c>
      <c r="CM184" s="367" t="str">
        <f ca="1">+IF(OFFSET('Sanitation Data'!$D$30,0,10*ROW('Sanitation Data'!D178))="","",OFFSET('Sanitation Data'!$D$30,0,10*ROW('Sanitation Data'!D178)))</f>
        <v/>
      </c>
      <c r="CN184" s="367" t="str">
        <f ca="1">+IF(OFFSET('Sanitation Data'!$D$31,0,10*ROW('Sanitation Data'!D178))="","",OFFSET('Sanitation Data'!$D$31,0,10*ROW('Sanitation Data'!D178)))</f>
        <v/>
      </c>
      <c r="CO184" s="367" t="str">
        <f ca="1">+IF(OFFSET('Sanitation Data'!$D$32,0,10*ROW('Sanitation Data'!D178))="","",OFFSET('Sanitation Data'!$D$32,0,10*ROW('Sanitation Data'!D178)))</f>
        <v/>
      </c>
      <c r="CP184" s="367" t="str">
        <f ca="1">+IF(OFFSET('Sanitation Data'!$E$28,0,10*ROW('Sanitation Data'!E178))="","",OFFSET('Sanitation Data'!$E$28,0,10*ROW('Sanitation Data'!E178)))</f>
        <v/>
      </c>
      <c r="CQ184" s="367" t="str">
        <f ca="1">+IF(OFFSET('Sanitation Data'!$E$29,0,10*ROW('Sanitation Data'!E178))="","",OFFSET('Sanitation Data'!$E$29,0,10*ROW('Sanitation Data'!E178)))</f>
        <v/>
      </c>
      <c r="CR184" s="367" t="str">
        <f ca="1">+IF(OFFSET('Sanitation Data'!$E$30,0,10*ROW('Sanitation Data'!E178))="","",OFFSET('Sanitation Data'!$E$30,0,10*ROW('Sanitation Data'!E178)))</f>
        <v/>
      </c>
      <c r="CS184" s="367" t="str">
        <f ca="1">+IF(OFFSET('Sanitation Data'!$E$31,0,10*ROW('Sanitation Data'!E178))="","",OFFSET('Sanitation Data'!$E$31,0,10*ROW('Sanitation Data'!E178)))</f>
        <v/>
      </c>
      <c r="CT184" s="367" t="str">
        <f ca="1">+IF(OFFSET('Sanitation Data'!$E$32,0,10*ROW('Sanitation Data'!E178))="","",OFFSET('Sanitation Data'!$E$32,0,10*ROW('Sanitation Data'!E178)))</f>
        <v/>
      </c>
      <c r="CU184" s="367" t="str">
        <f ca="1">+IF(OFFSET('Sanitation Data'!$F$28,0,10*ROW('Sanitation Data'!F178))="","",OFFSET('Sanitation Data'!$F$28,0,10*ROW('Sanitation Data'!F178)))</f>
        <v/>
      </c>
      <c r="CV184" s="367" t="str">
        <f ca="1">+IF(OFFSET('Sanitation Data'!$F$29,0,10*ROW('Sanitation Data'!F178))="","",OFFSET('Sanitation Data'!$F$29,0,10*ROW('Sanitation Data'!F178)))</f>
        <v/>
      </c>
      <c r="CW184" s="367" t="str">
        <f ca="1">+IF(OFFSET('Sanitation Data'!$F$30,0,10*ROW('Sanitation Data'!F178))="","",OFFSET('Sanitation Data'!$F$30,0,10*ROW('Sanitation Data'!F178)))</f>
        <v/>
      </c>
      <c r="CX184" s="367" t="str">
        <f ca="1">+IF(OFFSET('Sanitation Data'!$F$31,0,10*ROW('Sanitation Data'!F178))="","",OFFSET('Sanitation Data'!$F$31,0,10*ROW('Sanitation Data'!F178)))</f>
        <v/>
      </c>
      <c r="CY184" s="367" t="str">
        <f ca="1">+IF(OFFSET('Sanitation Data'!$F$32,0,10*ROW('Sanitation Data'!F178))="","",OFFSET('Sanitation Data'!$F$32,0,10*ROW('Sanitation Data'!F178)))</f>
        <v/>
      </c>
      <c r="CZ184" s="367" t="str">
        <f ca="1">+IF(OFFSET('Sanitation Data'!$G$28,0,10*ROW('Sanitation Data'!G178))="","",OFFSET('Sanitation Data'!$G$28,0,10*ROW('Sanitation Data'!G178)))</f>
        <v/>
      </c>
      <c r="DA184" s="367" t="str">
        <f ca="1">+IF(OFFSET('Sanitation Data'!$G$29,0,10*ROW('Sanitation Data'!G178))="","",OFFSET('Sanitation Data'!$G$29,0,10*ROW('Sanitation Data'!G178)))</f>
        <v/>
      </c>
      <c r="DB184" s="367" t="str">
        <f ca="1">+IF(OFFSET('Sanitation Data'!$G$30,0,10*ROW('Sanitation Data'!G178))="","",OFFSET('Sanitation Data'!$G$30,0,10*ROW('Sanitation Data'!G178)))</f>
        <v/>
      </c>
      <c r="DC184" s="367" t="str">
        <f ca="1">+IF(OFFSET('Sanitation Data'!$G$31,0,10*ROW('Sanitation Data'!G178))="","",OFFSET('Sanitation Data'!$G$31,0,10*ROW('Sanitation Data'!G178)))</f>
        <v/>
      </c>
      <c r="DD184" s="367" t="str">
        <f ca="1">+IF(OFFSET('Sanitation Data'!$G$32,0,10*ROW('Sanitation Data'!G178))="","",OFFSET('Sanitation Data'!$G$32,0,10*ROW('Sanitation Data'!G178)))</f>
        <v/>
      </c>
      <c r="DE184" s="367" t="str">
        <f ca="1">+IF(OFFSET('Sanitation Data'!$H$28,0,10*ROW('Sanitation Data'!H178))="","",OFFSET('Sanitation Data'!$H$28,0,10*ROW('Sanitation Data'!H178)))</f>
        <v/>
      </c>
      <c r="DF184" s="367" t="str">
        <f ca="1">+IF(OFFSET('Sanitation Data'!$H$29,0,10*ROW('Sanitation Data'!H178))="","",OFFSET('Sanitation Data'!$H$29,0,10*ROW('Sanitation Data'!H178)))</f>
        <v/>
      </c>
      <c r="DG184" s="367" t="str">
        <f ca="1">+IF(OFFSET('Sanitation Data'!$H$30,0,10*ROW('Sanitation Data'!H178))="","",OFFSET('Sanitation Data'!$H$30,0,10*ROW('Sanitation Data'!H178)))</f>
        <v/>
      </c>
      <c r="DH184" s="367" t="str">
        <f ca="1">+IF(OFFSET('Sanitation Data'!$H$31,0,10*ROW('Sanitation Data'!H178))="","",OFFSET('Sanitation Data'!$H$31,0,10*ROW('Sanitation Data'!H178)))</f>
        <v/>
      </c>
      <c r="DI184" s="367" t="str">
        <f ca="1">+IF(OFFSET('Sanitation Data'!$H$32,0,10*ROW('Sanitation Data'!H178))="","",OFFSET('Sanitation Data'!$H$32,0,10*ROW('Sanitation Data'!H178)))</f>
        <v/>
      </c>
      <c r="DJ184" s="367" t="str">
        <f ca="1">+IF(OFFSET('Sanitation Data'!$I$28,0,10*ROW('Sanitation Data'!I178))="","",OFFSET('Sanitation Data'!$I$28,0,10*ROW('Sanitation Data'!I178)))</f>
        <v/>
      </c>
      <c r="DK184" s="367" t="str">
        <f ca="1">+IF(OFFSET('Sanitation Data'!$I$29,0,10*ROW('Sanitation Data'!I178))="","",OFFSET('Sanitation Data'!$I$29,0,10*ROW('Sanitation Data'!I178)))</f>
        <v/>
      </c>
      <c r="DL184" s="367" t="str">
        <f ca="1">+IF(OFFSET('Sanitation Data'!$I$30,0,10*ROW('Sanitation Data'!I178))="","",OFFSET('Sanitation Data'!$I$30,0,10*ROW('Sanitation Data'!I178)))</f>
        <v/>
      </c>
      <c r="DM184" s="367" t="str">
        <f ca="1">+IF(OFFSET('Sanitation Data'!$I$31,0,10*ROW('Sanitation Data'!I178))="","",OFFSET('Sanitation Data'!$I$31,0,10*ROW('Sanitation Data'!I178)))</f>
        <v/>
      </c>
      <c r="DN184" s="367" t="str">
        <f ca="1">+IF(OFFSET('Sanitation Data'!$I$32,0,10*ROW('Sanitation Data'!I178))="","",OFFSET('Sanitation Data'!$I$32,0,10*ROW('Sanitation Data'!I178)))</f>
        <v/>
      </c>
      <c r="DO184" s="367" t="str">
        <f ca="1">+IF(OFFSET('Hygiene Data'!$D$11,0,10*ROW('Hygiene Data'!D178))="","",OFFSET('Hygiene Data'!$D$11,0,10*ROW('Hygiene Data'!D178)))</f>
        <v/>
      </c>
      <c r="DP184" s="367" t="str">
        <f ca="1">+IF(OFFSET('Hygiene Data'!$D$12,0,10*ROW('Hygiene Data'!D178))="","",OFFSET('Hygiene Data'!$D$12,0,10*ROW('Hygiene Data'!D178)))</f>
        <v/>
      </c>
      <c r="DQ184" s="367" t="str">
        <f ca="1">+IF(OFFSET('Hygiene Data'!$D$13,0,10*ROW('Hygiene Data'!D178))="","",OFFSET('Hygiene Data'!$D$13,0,10*ROW('Hygiene Data'!D178)))</f>
        <v/>
      </c>
      <c r="DR184" s="367" t="str">
        <f ca="1">+IF(OFFSET('Hygiene Data'!$E$11,0,10*ROW('Hygiene Data'!E178))="","",OFFSET('Hygiene Data'!$E$11,0,10*ROW('Hygiene Data'!E178)))</f>
        <v/>
      </c>
      <c r="DS184" s="367" t="str">
        <f ca="1">+IF(OFFSET('Hygiene Data'!$E$12,0,10*ROW('Hygiene Data'!E178))="","",OFFSET('Hygiene Data'!$E$12,0,10*ROW('Hygiene Data'!E178)))</f>
        <v/>
      </c>
      <c r="DT184" s="367" t="str">
        <f ca="1">+IF(OFFSET('Hygiene Data'!$E$13,0,10*ROW('Hygiene Data'!E178))="","",OFFSET('Hygiene Data'!$E$13,0,10*ROW('Hygiene Data'!E178)))</f>
        <v/>
      </c>
      <c r="DU184" s="367" t="str">
        <f ca="1">+IF(OFFSET('Hygiene Data'!$F$11,0,10*ROW('Hygiene Data'!F178))="","",OFFSET('Hygiene Data'!$F$11,0,10*ROW('Hygiene Data'!F178)))</f>
        <v/>
      </c>
      <c r="DV184" s="367" t="str">
        <f ca="1">+IF(OFFSET('Hygiene Data'!$F$12,0,10*ROW('Hygiene Data'!F178))="","",OFFSET('Hygiene Data'!$F$12,0,10*ROW('Hygiene Data'!F178)))</f>
        <v/>
      </c>
      <c r="DW184" s="367" t="str">
        <f ca="1">+IF(OFFSET('Hygiene Data'!$F$13,0,10*ROW('Hygiene Data'!F178))="","",OFFSET('Hygiene Data'!$F$13,0,10*ROW('Hygiene Data'!F178)))</f>
        <v/>
      </c>
      <c r="DX184" s="367" t="str">
        <f ca="1">+IF(OFFSET('Hygiene Data'!$G$11,0,10*ROW('Hygiene Data'!G178))="","",OFFSET('Hygiene Data'!$G$11,0,10*ROW('Hygiene Data'!G178)))</f>
        <v/>
      </c>
      <c r="DY184" s="367" t="str">
        <f ca="1">+IF(OFFSET('Hygiene Data'!$G$12,0,10*ROW('Hygiene Data'!G178))="","",OFFSET('Hygiene Data'!$G$12,0,10*ROW('Hygiene Data'!G178)))</f>
        <v/>
      </c>
      <c r="DZ184" s="367" t="str">
        <f ca="1">+IF(OFFSET('Hygiene Data'!$G$13,0,10*ROW('Hygiene Data'!G178))="","",OFFSET('Hygiene Data'!$G$13,0,10*ROW('Hygiene Data'!G178)))</f>
        <v/>
      </c>
      <c r="EA184" s="367" t="str">
        <f ca="1">+IF(OFFSET('Hygiene Data'!$H$11,0,10*ROW('Hygiene Data'!H178))="","",OFFSET('Hygiene Data'!$H$11,0,10*ROW('Hygiene Data'!H178)))</f>
        <v/>
      </c>
      <c r="EB184" s="367" t="str">
        <f ca="1">+IF(OFFSET('Hygiene Data'!$H$12,0,10*ROW('Hygiene Data'!H178))="","",OFFSET('Hygiene Data'!$H$12,0,10*ROW('Hygiene Data'!H178)))</f>
        <v/>
      </c>
      <c r="EC184" s="367" t="str">
        <f ca="1">+IF(OFFSET('Hygiene Data'!$H$13,0,10*ROW('Hygiene Data'!H178))="","",OFFSET('Hygiene Data'!$H$13,0,10*ROW('Hygiene Data'!H178)))</f>
        <v/>
      </c>
      <c r="ED184" s="367" t="str">
        <f ca="1">+IF(OFFSET('Hygiene Data'!$I$11,0,10*ROW('Hygiene Data'!I178))="","",OFFSET('Hygiene Data'!$I$11,0,10*ROW('Hygiene Data'!I178)))</f>
        <v/>
      </c>
      <c r="EE184" s="367" t="str">
        <f ca="1">+IF(OFFSET('Hygiene Data'!$I$12,0,10*ROW('Hygiene Data'!I178))="","",OFFSET('Hygiene Data'!$I$12,0,10*ROW('Hygiene Data'!I178)))</f>
        <v/>
      </c>
      <c r="EF184" s="367" t="str">
        <f ca="1">+IF(OFFSET('Hygiene Data'!$I$13,0,10*ROW('Hygiene Data'!I178))="","",OFFSET('Hygiene Data'!$I$13,0,10*ROW('Hygiene Data'!I178)))</f>
        <v/>
      </c>
    </row>
    <row r="185" spans="1:136" x14ac:dyDescent="0.25">
      <c r="A185" s="476" t="str">
        <f ca="1">+IF(OFFSET('Water Data'!$B$2,0,10*ROW('Water Data'!E179))="","",OFFSET('Water Data'!$B$2,0,10*ROW('Water Data'!E179)))</f>
        <v/>
      </c>
      <c r="B185" s="476"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3" t="str">
        <f t="shared" ca="1" si="2"/>
        <v/>
      </c>
      <c r="D185" s="504"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4"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4"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4"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4"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4"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4"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4"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4"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4"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4"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4"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4"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4"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4"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4"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4"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4"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5"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5"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5"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5"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5"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5"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5"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5"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5"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5"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5"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5"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5"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5"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5"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5"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5"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5"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5"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5"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5"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5"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5"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5"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5"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5"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5"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5"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5"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5"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6"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2"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6"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6"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6"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6"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6"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6"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6"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6"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6"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6"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6"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6"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6"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6"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6"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6"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7" t="str">
        <f ca="1">+IF(OFFSET('Water Data'!$D$27,0,10*ROW('Water Data'!D179))="","",OFFSET('Water Data'!$D$27,0,10*ROW('Water Data'!D179)))</f>
        <v/>
      </c>
      <c r="BT185" s="367" t="str">
        <f ca="1">+IF(OFFSET('Water Data'!$D$28,0,10*ROW('Water Data'!D179))="","",OFFSET('Water Data'!$D$28,0,10*ROW('Water Data'!D179)))</f>
        <v/>
      </c>
      <c r="BU185" s="367" t="str">
        <f ca="1">+IF(OFFSET('Water Data'!$D$29,0,10*ROW('Water Data'!D179))="","",OFFSET('Water Data'!$D$29,0,10*ROW('Water Data'!D179)))</f>
        <v/>
      </c>
      <c r="BV185" s="367" t="str">
        <f ca="1">+IF(OFFSET('Water Data'!$E$27,0,10*ROW('Water Data'!E179))="","",OFFSET('Water Data'!$E$27,0,10*ROW('Water Data'!E179)))</f>
        <v/>
      </c>
      <c r="BW185" s="367" t="str">
        <f ca="1">+IF(OFFSET('Water Data'!$E$28,0,10*ROW('Water Data'!E179))="","",OFFSET('Water Data'!$E$28,0,10*ROW('Water Data'!E179)))</f>
        <v/>
      </c>
      <c r="BX185" s="367" t="str">
        <f ca="1">+IF(OFFSET('Water Data'!$E$29,0,10*ROW('Water Data'!E179))="","",OFFSET('Water Data'!$E$29,0,10*ROW('Water Data'!E179)))</f>
        <v/>
      </c>
      <c r="BY185" s="367" t="str">
        <f ca="1">+IF(OFFSET('Water Data'!$F$27,0,10*ROW('Water Data'!F179))="","",OFFSET('Water Data'!$F$27,0,10*ROW('Water Data'!F179)))</f>
        <v/>
      </c>
      <c r="BZ185" s="367" t="str">
        <f ca="1">+IF(OFFSET('Water Data'!$F$28,0,10*ROW('Water Data'!F179))="","",OFFSET('Water Data'!$F$28,0,10*ROW('Water Data'!F179)))</f>
        <v/>
      </c>
      <c r="CA185" s="367" t="str">
        <f ca="1">+IF(OFFSET('Water Data'!$F$29,0,10*ROW('Water Data'!F179))="","",OFFSET('Water Data'!$F$29,0,10*ROW('Water Data'!F179)))</f>
        <v/>
      </c>
      <c r="CB185" s="367" t="str">
        <f ca="1">+IF(OFFSET('Water Data'!$G$27,0,10*ROW('Water Data'!G179))="","",OFFSET('Water Data'!$G$27,0,10*ROW('Water Data'!G179)))</f>
        <v/>
      </c>
      <c r="CC185" s="367" t="str">
        <f ca="1">+IF(OFFSET('Water Data'!$G$28,0,10*ROW('Water Data'!G179))="","",OFFSET('Water Data'!$G$28,0,10*ROW('Water Data'!G179)))</f>
        <v/>
      </c>
      <c r="CD185" s="367" t="str">
        <f ca="1">+IF(OFFSET('Water Data'!$G$29,0,10*ROW('Water Data'!G179))="","",OFFSET('Water Data'!$G$29,0,10*ROW('Water Data'!G179)))</f>
        <v/>
      </c>
      <c r="CE185" s="367" t="str">
        <f ca="1">+IF(OFFSET('Water Data'!$H$27,0,10*ROW('Water Data'!H179))="","",OFFSET('Water Data'!$H$27,0,10*ROW('Water Data'!H179)))</f>
        <v/>
      </c>
      <c r="CF185" s="367" t="str">
        <f ca="1">+IF(OFFSET('Water Data'!$H$28,0,10*ROW('Water Data'!H179))="","",OFFSET('Water Data'!$H$28,0,10*ROW('Water Data'!H179)))</f>
        <v/>
      </c>
      <c r="CG185" s="367" t="str">
        <f ca="1">+IF(OFFSET('Water Data'!$H$29,0,10*ROW('Water Data'!H179))="","",OFFSET('Water Data'!$H$29,0,10*ROW('Water Data'!H179)))</f>
        <v/>
      </c>
      <c r="CH185" s="367" t="str">
        <f ca="1">+IF(OFFSET('Water Data'!$I$27,0,10*ROW('Water Data'!I179))="","",OFFSET('Water Data'!$I$27,0,10*ROW('Water Data'!I179)))</f>
        <v/>
      </c>
      <c r="CI185" s="367" t="str">
        <f ca="1">+IF(OFFSET('Water Data'!$I$28,0,10*ROW('Water Data'!I179))="","",OFFSET('Water Data'!$I$28,0,10*ROW('Water Data'!I179)))</f>
        <v/>
      </c>
      <c r="CJ185" s="367" t="str">
        <f ca="1">+IF(OFFSET('Water Data'!$I$29,0,10*ROW('Water Data'!I179))="","",OFFSET('Water Data'!$I$29,0,10*ROW('Water Data'!I179)))</f>
        <v/>
      </c>
      <c r="CK185" s="367" t="str">
        <f ca="1">+IF(OFFSET('Sanitation Data'!$D$28,0,10*ROW('Sanitation Data'!D179))="","",OFFSET('Sanitation Data'!$D$28,0,10*ROW('Sanitation Data'!D179)))</f>
        <v/>
      </c>
      <c r="CL185" s="367" t="str">
        <f ca="1">+IF(OFFSET('Sanitation Data'!$D$29,0,10*ROW('Sanitation Data'!D179))="","",OFFSET('Sanitation Data'!$D$29,0,10*ROW('Sanitation Data'!D179)))</f>
        <v/>
      </c>
      <c r="CM185" s="367" t="str">
        <f ca="1">+IF(OFFSET('Sanitation Data'!$D$30,0,10*ROW('Sanitation Data'!D179))="","",OFFSET('Sanitation Data'!$D$30,0,10*ROW('Sanitation Data'!D179)))</f>
        <v/>
      </c>
      <c r="CN185" s="367" t="str">
        <f ca="1">+IF(OFFSET('Sanitation Data'!$D$31,0,10*ROW('Sanitation Data'!D179))="","",OFFSET('Sanitation Data'!$D$31,0,10*ROW('Sanitation Data'!D179)))</f>
        <v/>
      </c>
      <c r="CO185" s="367" t="str">
        <f ca="1">+IF(OFFSET('Sanitation Data'!$D$32,0,10*ROW('Sanitation Data'!D179))="","",OFFSET('Sanitation Data'!$D$32,0,10*ROW('Sanitation Data'!D179)))</f>
        <v/>
      </c>
      <c r="CP185" s="367" t="str">
        <f ca="1">+IF(OFFSET('Sanitation Data'!$E$28,0,10*ROW('Sanitation Data'!E179))="","",OFFSET('Sanitation Data'!$E$28,0,10*ROW('Sanitation Data'!E179)))</f>
        <v/>
      </c>
      <c r="CQ185" s="367" t="str">
        <f ca="1">+IF(OFFSET('Sanitation Data'!$E$29,0,10*ROW('Sanitation Data'!E179))="","",OFFSET('Sanitation Data'!$E$29,0,10*ROW('Sanitation Data'!E179)))</f>
        <v/>
      </c>
      <c r="CR185" s="367" t="str">
        <f ca="1">+IF(OFFSET('Sanitation Data'!$E$30,0,10*ROW('Sanitation Data'!E179))="","",OFFSET('Sanitation Data'!$E$30,0,10*ROW('Sanitation Data'!E179)))</f>
        <v/>
      </c>
      <c r="CS185" s="367" t="str">
        <f ca="1">+IF(OFFSET('Sanitation Data'!$E$31,0,10*ROW('Sanitation Data'!E179))="","",OFFSET('Sanitation Data'!$E$31,0,10*ROW('Sanitation Data'!E179)))</f>
        <v/>
      </c>
      <c r="CT185" s="367" t="str">
        <f ca="1">+IF(OFFSET('Sanitation Data'!$E$32,0,10*ROW('Sanitation Data'!E179))="","",OFFSET('Sanitation Data'!$E$32,0,10*ROW('Sanitation Data'!E179)))</f>
        <v/>
      </c>
      <c r="CU185" s="367" t="str">
        <f ca="1">+IF(OFFSET('Sanitation Data'!$F$28,0,10*ROW('Sanitation Data'!F179))="","",OFFSET('Sanitation Data'!$F$28,0,10*ROW('Sanitation Data'!F179)))</f>
        <v/>
      </c>
      <c r="CV185" s="367" t="str">
        <f ca="1">+IF(OFFSET('Sanitation Data'!$F$29,0,10*ROW('Sanitation Data'!F179))="","",OFFSET('Sanitation Data'!$F$29,0,10*ROW('Sanitation Data'!F179)))</f>
        <v/>
      </c>
      <c r="CW185" s="367" t="str">
        <f ca="1">+IF(OFFSET('Sanitation Data'!$F$30,0,10*ROW('Sanitation Data'!F179))="","",OFFSET('Sanitation Data'!$F$30,0,10*ROW('Sanitation Data'!F179)))</f>
        <v/>
      </c>
      <c r="CX185" s="367" t="str">
        <f ca="1">+IF(OFFSET('Sanitation Data'!$F$31,0,10*ROW('Sanitation Data'!F179))="","",OFFSET('Sanitation Data'!$F$31,0,10*ROW('Sanitation Data'!F179)))</f>
        <v/>
      </c>
      <c r="CY185" s="367" t="str">
        <f ca="1">+IF(OFFSET('Sanitation Data'!$F$32,0,10*ROW('Sanitation Data'!F179))="","",OFFSET('Sanitation Data'!$F$32,0,10*ROW('Sanitation Data'!F179)))</f>
        <v/>
      </c>
      <c r="CZ185" s="367" t="str">
        <f ca="1">+IF(OFFSET('Sanitation Data'!$G$28,0,10*ROW('Sanitation Data'!G179))="","",OFFSET('Sanitation Data'!$G$28,0,10*ROW('Sanitation Data'!G179)))</f>
        <v/>
      </c>
      <c r="DA185" s="367" t="str">
        <f ca="1">+IF(OFFSET('Sanitation Data'!$G$29,0,10*ROW('Sanitation Data'!G179))="","",OFFSET('Sanitation Data'!$G$29,0,10*ROW('Sanitation Data'!G179)))</f>
        <v/>
      </c>
      <c r="DB185" s="367" t="str">
        <f ca="1">+IF(OFFSET('Sanitation Data'!$G$30,0,10*ROW('Sanitation Data'!G179))="","",OFFSET('Sanitation Data'!$G$30,0,10*ROW('Sanitation Data'!G179)))</f>
        <v/>
      </c>
      <c r="DC185" s="367" t="str">
        <f ca="1">+IF(OFFSET('Sanitation Data'!$G$31,0,10*ROW('Sanitation Data'!G179))="","",OFFSET('Sanitation Data'!$G$31,0,10*ROW('Sanitation Data'!G179)))</f>
        <v/>
      </c>
      <c r="DD185" s="367" t="str">
        <f ca="1">+IF(OFFSET('Sanitation Data'!$G$32,0,10*ROW('Sanitation Data'!G179))="","",OFFSET('Sanitation Data'!$G$32,0,10*ROW('Sanitation Data'!G179)))</f>
        <v/>
      </c>
      <c r="DE185" s="367" t="str">
        <f ca="1">+IF(OFFSET('Sanitation Data'!$H$28,0,10*ROW('Sanitation Data'!H179))="","",OFFSET('Sanitation Data'!$H$28,0,10*ROW('Sanitation Data'!H179)))</f>
        <v/>
      </c>
      <c r="DF185" s="367" t="str">
        <f ca="1">+IF(OFFSET('Sanitation Data'!$H$29,0,10*ROW('Sanitation Data'!H179))="","",OFFSET('Sanitation Data'!$H$29,0,10*ROW('Sanitation Data'!H179)))</f>
        <v/>
      </c>
      <c r="DG185" s="367" t="str">
        <f ca="1">+IF(OFFSET('Sanitation Data'!$H$30,0,10*ROW('Sanitation Data'!H179))="","",OFFSET('Sanitation Data'!$H$30,0,10*ROW('Sanitation Data'!H179)))</f>
        <v/>
      </c>
      <c r="DH185" s="367" t="str">
        <f ca="1">+IF(OFFSET('Sanitation Data'!$H$31,0,10*ROW('Sanitation Data'!H179))="","",OFFSET('Sanitation Data'!$H$31,0,10*ROW('Sanitation Data'!H179)))</f>
        <v/>
      </c>
      <c r="DI185" s="367" t="str">
        <f ca="1">+IF(OFFSET('Sanitation Data'!$H$32,0,10*ROW('Sanitation Data'!H179))="","",OFFSET('Sanitation Data'!$H$32,0,10*ROW('Sanitation Data'!H179)))</f>
        <v/>
      </c>
      <c r="DJ185" s="367" t="str">
        <f ca="1">+IF(OFFSET('Sanitation Data'!$I$28,0,10*ROW('Sanitation Data'!I179))="","",OFFSET('Sanitation Data'!$I$28,0,10*ROW('Sanitation Data'!I179)))</f>
        <v/>
      </c>
      <c r="DK185" s="367" t="str">
        <f ca="1">+IF(OFFSET('Sanitation Data'!$I$29,0,10*ROW('Sanitation Data'!I179))="","",OFFSET('Sanitation Data'!$I$29,0,10*ROW('Sanitation Data'!I179)))</f>
        <v/>
      </c>
      <c r="DL185" s="367" t="str">
        <f ca="1">+IF(OFFSET('Sanitation Data'!$I$30,0,10*ROW('Sanitation Data'!I179))="","",OFFSET('Sanitation Data'!$I$30,0,10*ROW('Sanitation Data'!I179)))</f>
        <v/>
      </c>
      <c r="DM185" s="367" t="str">
        <f ca="1">+IF(OFFSET('Sanitation Data'!$I$31,0,10*ROW('Sanitation Data'!I179))="","",OFFSET('Sanitation Data'!$I$31,0,10*ROW('Sanitation Data'!I179)))</f>
        <v/>
      </c>
      <c r="DN185" s="367" t="str">
        <f ca="1">+IF(OFFSET('Sanitation Data'!$I$32,0,10*ROW('Sanitation Data'!I179))="","",OFFSET('Sanitation Data'!$I$32,0,10*ROW('Sanitation Data'!I179)))</f>
        <v/>
      </c>
      <c r="DO185" s="367" t="str">
        <f ca="1">+IF(OFFSET('Hygiene Data'!$D$11,0,10*ROW('Hygiene Data'!D179))="","",OFFSET('Hygiene Data'!$D$11,0,10*ROW('Hygiene Data'!D179)))</f>
        <v/>
      </c>
      <c r="DP185" s="367" t="str">
        <f ca="1">+IF(OFFSET('Hygiene Data'!$D$12,0,10*ROW('Hygiene Data'!D179))="","",OFFSET('Hygiene Data'!$D$12,0,10*ROW('Hygiene Data'!D179)))</f>
        <v/>
      </c>
      <c r="DQ185" s="367" t="str">
        <f ca="1">+IF(OFFSET('Hygiene Data'!$D$13,0,10*ROW('Hygiene Data'!D179))="","",OFFSET('Hygiene Data'!$D$13,0,10*ROW('Hygiene Data'!D179)))</f>
        <v/>
      </c>
      <c r="DR185" s="367" t="str">
        <f ca="1">+IF(OFFSET('Hygiene Data'!$E$11,0,10*ROW('Hygiene Data'!E179))="","",OFFSET('Hygiene Data'!$E$11,0,10*ROW('Hygiene Data'!E179)))</f>
        <v/>
      </c>
      <c r="DS185" s="367" t="str">
        <f ca="1">+IF(OFFSET('Hygiene Data'!$E$12,0,10*ROW('Hygiene Data'!E179))="","",OFFSET('Hygiene Data'!$E$12,0,10*ROW('Hygiene Data'!E179)))</f>
        <v/>
      </c>
      <c r="DT185" s="367" t="str">
        <f ca="1">+IF(OFFSET('Hygiene Data'!$E$13,0,10*ROW('Hygiene Data'!E179))="","",OFFSET('Hygiene Data'!$E$13,0,10*ROW('Hygiene Data'!E179)))</f>
        <v/>
      </c>
      <c r="DU185" s="367" t="str">
        <f ca="1">+IF(OFFSET('Hygiene Data'!$F$11,0,10*ROW('Hygiene Data'!F179))="","",OFFSET('Hygiene Data'!$F$11,0,10*ROW('Hygiene Data'!F179)))</f>
        <v/>
      </c>
      <c r="DV185" s="367" t="str">
        <f ca="1">+IF(OFFSET('Hygiene Data'!$F$12,0,10*ROW('Hygiene Data'!F179))="","",OFFSET('Hygiene Data'!$F$12,0,10*ROW('Hygiene Data'!F179)))</f>
        <v/>
      </c>
      <c r="DW185" s="367" t="str">
        <f ca="1">+IF(OFFSET('Hygiene Data'!$F$13,0,10*ROW('Hygiene Data'!F179))="","",OFFSET('Hygiene Data'!$F$13,0,10*ROW('Hygiene Data'!F179)))</f>
        <v/>
      </c>
      <c r="DX185" s="367" t="str">
        <f ca="1">+IF(OFFSET('Hygiene Data'!$G$11,0,10*ROW('Hygiene Data'!G179))="","",OFFSET('Hygiene Data'!$G$11,0,10*ROW('Hygiene Data'!G179)))</f>
        <v/>
      </c>
      <c r="DY185" s="367" t="str">
        <f ca="1">+IF(OFFSET('Hygiene Data'!$G$12,0,10*ROW('Hygiene Data'!G179))="","",OFFSET('Hygiene Data'!$G$12,0,10*ROW('Hygiene Data'!G179)))</f>
        <v/>
      </c>
      <c r="DZ185" s="367" t="str">
        <f ca="1">+IF(OFFSET('Hygiene Data'!$G$13,0,10*ROW('Hygiene Data'!G179))="","",OFFSET('Hygiene Data'!$G$13,0,10*ROW('Hygiene Data'!G179)))</f>
        <v/>
      </c>
      <c r="EA185" s="367" t="str">
        <f ca="1">+IF(OFFSET('Hygiene Data'!$H$11,0,10*ROW('Hygiene Data'!H179))="","",OFFSET('Hygiene Data'!$H$11,0,10*ROW('Hygiene Data'!H179)))</f>
        <v/>
      </c>
      <c r="EB185" s="367" t="str">
        <f ca="1">+IF(OFFSET('Hygiene Data'!$H$12,0,10*ROW('Hygiene Data'!H179))="","",OFFSET('Hygiene Data'!$H$12,0,10*ROW('Hygiene Data'!H179)))</f>
        <v/>
      </c>
      <c r="EC185" s="367" t="str">
        <f ca="1">+IF(OFFSET('Hygiene Data'!$H$13,0,10*ROW('Hygiene Data'!H179))="","",OFFSET('Hygiene Data'!$H$13,0,10*ROW('Hygiene Data'!H179)))</f>
        <v/>
      </c>
      <c r="ED185" s="367" t="str">
        <f ca="1">+IF(OFFSET('Hygiene Data'!$I$11,0,10*ROW('Hygiene Data'!I179))="","",OFFSET('Hygiene Data'!$I$11,0,10*ROW('Hygiene Data'!I179)))</f>
        <v/>
      </c>
      <c r="EE185" s="367" t="str">
        <f ca="1">+IF(OFFSET('Hygiene Data'!$I$12,0,10*ROW('Hygiene Data'!I179))="","",OFFSET('Hygiene Data'!$I$12,0,10*ROW('Hygiene Data'!I179)))</f>
        <v/>
      </c>
      <c r="EF185" s="367" t="str">
        <f ca="1">+IF(OFFSET('Hygiene Data'!$I$13,0,10*ROW('Hygiene Data'!I179))="","",OFFSET('Hygiene Data'!$I$13,0,10*ROW('Hygiene Data'!I179)))</f>
        <v/>
      </c>
    </row>
    <row r="186" spans="1:136" x14ac:dyDescent="0.25">
      <c r="A186" s="476" t="str">
        <f ca="1">+IF(OFFSET('Water Data'!$B$2,0,10*ROW('Water Data'!E180))="","",OFFSET('Water Data'!$B$2,0,10*ROW('Water Data'!E180)))</f>
        <v/>
      </c>
      <c r="B186" s="476"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3" t="str">
        <f t="shared" ca="1" si="2"/>
        <v/>
      </c>
      <c r="D186" s="504"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4"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4"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4"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4"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4"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4"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4"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4"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4"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4"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4"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4"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4"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4"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4"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4"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4"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5"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5"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5"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5"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5"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5"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5"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5"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5"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5"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5"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5"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5"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5"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5"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5"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5"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5"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5"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5"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5"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5"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5"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5"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5"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5"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5"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5"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5"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5"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6"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2"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6"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6"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6"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6"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6"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6"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6"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6"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6"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6"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6"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6"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6"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6"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6"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6"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7" t="str">
        <f ca="1">+IF(OFFSET('Water Data'!$D$27,0,10*ROW('Water Data'!D180))="","",OFFSET('Water Data'!$D$27,0,10*ROW('Water Data'!D180)))</f>
        <v/>
      </c>
      <c r="BT186" s="367" t="str">
        <f ca="1">+IF(OFFSET('Water Data'!$D$28,0,10*ROW('Water Data'!D180))="","",OFFSET('Water Data'!$D$28,0,10*ROW('Water Data'!D180)))</f>
        <v/>
      </c>
      <c r="BU186" s="367" t="str">
        <f ca="1">+IF(OFFSET('Water Data'!$D$29,0,10*ROW('Water Data'!D180))="","",OFFSET('Water Data'!$D$29,0,10*ROW('Water Data'!D180)))</f>
        <v/>
      </c>
      <c r="BV186" s="367" t="str">
        <f ca="1">+IF(OFFSET('Water Data'!$E$27,0,10*ROW('Water Data'!E180))="","",OFFSET('Water Data'!$E$27,0,10*ROW('Water Data'!E180)))</f>
        <v/>
      </c>
      <c r="BW186" s="367" t="str">
        <f ca="1">+IF(OFFSET('Water Data'!$E$28,0,10*ROW('Water Data'!E180))="","",OFFSET('Water Data'!$E$28,0,10*ROW('Water Data'!E180)))</f>
        <v/>
      </c>
      <c r="BX186" s="367" t="str">
        <f ca="1">+IF(OFFSET('Water Data'!$E$29,0,10*ROW('Water Data'!E180))="","",OFFSET('Water Data'!$E$29,0,10*ROW('Water Data'!E180)))</f>
        <v/>
      </c>
      <c r="BY186" s="367" t="str">
        <f ca="1">+IF(OFFSET('Water Data'!$F$27,0,10*ROW('Water Data'!F180))="","",OFFSET('Water Data'!$F$27,0,10*ROW('Water Data'!F180)))</f>
        <v/>
      </c>
      <c r="BZ186" s="367" t="str">
        <f ca="1">+IF(OFFSET('Water Data'!$F$28,0,10*ROW('Water Data'!F180))="","",OFFSET('Water Data'!$F$28,0,10*ROW('Water Data'!F180)))</f>
        <v/>
      </c>
      <c r="CA186" s="367" t="str">
        <f ca="1">+IF(OFFSET('Water Data'!$F$29,0,10*ROW('Water Data'!F180))="","",OFFSET('Water Data'!$F$29,0,10*ROW('Water Data'!F180)))</f>
        <v/>
      </c>
      <c r="CB186" s="367" t="str">
        <f ca="1">+IF(OFFSET('Water Data'!$G$27,0,10*ROW('Water Data'!G180))="","",OFFSET('Water Data'!$G$27,0,10*ROW('Water Data'!G180)))</f>
        <v/>
      </c>
      <c r="CC186" s="367" t="str">
        <f ca="1">+IF(OFFSET('Water Data'!$G$28,0,10*ROW('Water Data'!G180))="","",OFFSET('Water Data'!$G$28,0,10*ROW('Water Data'!G180)))</f>
        <v/>
      </c>
      <c r="CD186" s="367" t="str">
        <f ca="1">+IF(OFFSET('Water Data'!$G$29,0,10*ROW('Water Data'!G180))="","",OFFSET('Water Data'!$G$29,0,10*ROW('Water Data'!G180)))</f>
        <v/>
      </c>
      <c r="CE186" s="367" t="str">
        <f ca="1">+IF(OFFSET('Water Data'!$H$27,0,10*ROW('Water Data'!H180))="","",OFFSET('Water Data'!$H$27,0,10*ROW('Water Data'!H180)))</f>
        <v/>
      </c>
      <c r="CF186" s="367" t="str">
        <f ca="1">+IF(OFFSET('Water Data'!$H$28,0,10*ROW('Water Data'!H180))="","",OFFSET('Water Data'!$H$28,0,10*ROW('Water Data'!H180)))</f>
        <v/>
      </c>
      <c r="CG186" s="367" t="str">
        <f ca="1">+IF(OFFSET('Water Data'!$H$29,0,10*ROW('Water Data'!H180))="","",OFFSET('Water Data'!$H$29,0,10*ROW('Water Data'!H180)))</f>
        <v/>
      </c>
      <c r="CH186" s="367" t="str">
        <f ca="1">+IF(OFFSET('Water Data'!$I$27,0,10*ROW('Water Data'!I180))="","",OFFSET('Water Data'!$I$27,0,10*ROW('Water Data'!I180)))</f>
        <v/>
      </c>
      <c r="CI186" s="367" t="str">
        <f ca="1">+IF(OFFSET('Water Data'!$I$28,0,10*ROW('Water Data'!I180))="","",OFFSET('Water Data'!$I$28,0,10*ROW('Water Data'!I180)))</f>
        <v/>
      </c>
      <c r="CJ186" s="367" t="str">
        <f ca="1">+IF(OFFSET('Water Data'!$I$29,0,10*ROW('Water Data'!I180))="","",OFFSET('Water Data'!$I$29,0,10*ROW('Water Data'!I180)))</f>
        <v/>
      </c>
      <c r="CK186" s="367" t="str">
        <f ca="1">+IF(OFFSET('Sanitation Data'!$D$28,0,10*ROW('Sanitation Data'!D180))="","",OFFSET('Sanitation Data'!$D$28,0,10*ROW('Sanitation Data'!D180)))</f>
        <v/>
      </c>
      <c r="CL186" s="367" t="str">
        <f ca="1">+IF(OFFSET('Sanitation Data'!$D$29,0,10*ROW('Sanitation Data'!D180))="","",OFFSET('Sanitation Data'!$D$29,0,10*ROW('Sanitation Data'!D180)))</f>
        <v/>
      </c>
      <c r="CM186" s="367" t="str">
        <f ca="1">+IF(OFFSET('Sanitation Data'!$D$30,0,10*ROW('Sanitation Data'!D180))="","",OFFSET('Sanitation Data'!$D$30,0,10*ROW('Sanitation Data'!D180)))</f>
        <v/>
      </c>
      <c r="CN186" s="367" t="str">
        <f ca="1">+IF(OFFSET('Sanitation Data'!$D$31,0,10*ROW('Sanitation Data'!D180))="","",OFFSET('Sanitation Data'!$D$31,0,10*ROW('Sanitation Data'!D180)))</f>
        <v/>
      </c>
      <c r="CO186" s="367" t="str">
        <f ca="1">+IF(OFFSET('Sanitation Data'!$D$32,0,10*ROW('Sanitation Data'!D180))="","",OFFSET('Sanitation Data'!$D$32,0,10*ROW('Sanitation Data'!D180)))</f>
        <v/>
      </c>
      <c r="CP186" s="367" t="str">
        <f ca="1">+IF(OFFSET('Sanitation Data'!$E$28,0,10*ROW('Sanitation Data'!E180))="","",OFFSET('Sanitation Data'!$E$28,0,10*ROW('Sanitation Data'!E180)))</f>
        <v/>
      </c>
      <c r="CQ186" s="367" t="str">
        <f ca="1">+IF(OFFSET('Sanitation Data'!$E$29,0,10*ROW('Sanitation Data'!E180))="","",OFFSET('Sanitation Data'!$E$29,0,10*ROW('Sanitation Data'!E180)))</f>
        <v/>
      </c>
      <c r="CR186" s="367" t="str">
        <f ca="1">+IF(OFFSET('Sanitation Data'!$E$30,0,10*ROW('Sanitation Data'!E180))="","",OFFSET('Sanitation Data'!$E$30,0,10*ROW('Sanitation Data'!E180)))</f>
        <v/>
      </c>
      <c r="CS186" s="367" t="str">
        <f ca="1">+IF(OFFSET('Sanitation Data'!$E$31,0,10*ROW('Sanitation Data'!E180))="","",OFFSET('Sanitation Data'!$E$31,0,10*ROW('Sanitation Data'!E180)))</f>
        <v/>
      </c>
      <c r="CT186" s="367" t="str">
        <f ca="1">+IF(OFFSET('Sanitation Data'!$E$32,0,10*ROW('Sanitation Data'!E180))="","",OFFSET('Sanitation Data'!$E$32,0,10*ROW('Sanitation Data'!E180)))</f>
        <v/>
      </c>
      <c r="CU186" s="367" t="str">
        <f ca="1">+IF(OFFSET('Sanitation Data'!$F$28,0,10*ROW('Sanitation Data'!F180))="","",OFFSET('Sanitation Data'!$F$28,0,10*ROW('Sanitation Data'!F180)))</f>
        <v/>
      </c>
      <c r="CV186" s="367" t="str">
        <f ca="1">+IF(OFFSET('Sanitation Data'!$F$29,0,10*ROW('Sanitation Data'!F180))="","",OFFSET('Sanitation Data'!$F$29,0,10*ROW('Sanitation Data'!F180)))</f>
        <v/>
      </c>
      <c r="CW186" s="367" t="str">
        <f ca="1">+IF(OFFSET('Sanitation Data'!$F$30,0,10*ROW('Sanitation Data'!F180))="","",OFFSET('Sanitation Data'!$F$30,0,10*ROW('Sanitation Data'!F180)))</f>
        <v/>
      </c>
      <c r="CX186" s="367" t="str">
        <f ca="1">+IF(OFFSET('Sanitation Data'!$F$31,0,10*ROW('Sanitation Data'!F180))="","",OFFSET('Sanitation Data'!$F$31,0,10*ROW('Sanitation Data'!F180)))</f>
        <v/>
      </c>
      <c r="CY186" s="367" t="str">
        <f ca="1">+IF(OFFSET('Sanitation Data'!$F$32,0,10*ROW('Sanitation Data'!F180))="","",OFFSET('Sanitation Data'!$F$32,0,10*ROW('Sanitation Data'!F180)))</f>
        <v/>
      </c>
      <c r="CZ186" s="367" t="str">
        <f ca="1">+IF(OFFSET('Sanitation Data'!$G$28,0,10*ROW('Sanitation Data'!G180))="","",OFFSET('Sanitation Data'!$G$28,0,10*ROW('Sanitation Data'!G180)))</f>
        <v/>
      </c>
      <c r="DA186" s="367" t="str">
        <f ca="1">+IF(OFFSET('Sanitation Data'!$G$29,0,10*ROW('Sanitation Data'!G180))="","",OFFSET('Sanitation Data'!$G$29,0,10*ROW('Sanitation Data'!G180)))</f>
        <v/>
      </c>
      <c r="DB186" s="367" t="str">
        <f ca="1">+IF(OFFSET('Sanitation Data'!$G$30,0,10*ROW('Sanitation Data'!G180))="","",OFFSET('Sanitation Data'!$G$30,0,10*ROW('Sanitation Data'!G180)))</f>
        <v/>
      </c>
      <c r="DC186" s="367" t="str">
        <f ca="1">+IF(OFFSET('Sanitation Data'!$G$31,0,10*ROW('Sanitation Data'!G180))="","",OFFSET('Sanitation Data'!$G$31,0,10*ROW('Sanitation Data'!G180)))</f>
        <v/>
      </c>
      <c r="DD186" s="367" t="str">
        <f ca="1">+IF(OFFSET('Sanitation Data'!$G$32,0,10*ROW('Sanitation Data'!G180))="","",OFFSET('Sanitation Data'!$G$32,0,10*ROW('Sanitation Data'!G180)))</f>
        <v/>
      </c>
      <c r="DE186" s="367" t="str">
        <f ca="1">+IF(OFFSET('Sanitation Data'!$H$28,0,10*ROW('Sanitation Data'!H180))="","",OFFSET('Sanitation Data'!$H$28,0,10*ROW('Sanitation Data'!H180)))</f>
        <v/>
      </c>
      <c r="DF186" s="367" t="str">
        <f ca="1">+IF(OFFSET('Sanitation Data'!$H$29,0,10*ROW('Sanitation Data'!H180))="","",OFFSET('Sanitation Data'!$H$29,0,10*ROW('Sanitation Data'!H180)))</f>
        <v/>
      </c>
      <c r="DG186" s="367" t="str">
        <f ca="1">+IF(OFFSET('Sanitation Data'!$H$30,0,10*ROW('Sanitation Data'!H180))="","",OFFSET('Sanitation Data'!$H$30,0,10*ROW('Sanitation Data'!H180)))</f>
        <v/>
      </c>
      <c r="DH186" s="367" t="str">
        <f ca="1">+IF(OFFSET('Sanitation Data'!$H$31,0,10*ROW('Sanitation Data'!H180))="","",OFFSET('Sanitation Data'!$H$31,0,10*ROW('Sanitation Data'!H180)))</f>
        <v/>
      </c>
      <c r="DI186" s="367" t="str">
        <f ca="1">+IF(OFFSET('Sanitation Data'!$H$32,0,10*ROW('Sanitation Data'!H180))="","",OFFSET('Sanitation Data'!$H$32,0,10*ROW('Sanitation Data'!H180)))</f>
        <v/>
      </c>
      <c r="DJ186" s="367" t="str">
        <f ca="1">+IF(OFFSET('Sanitation Data'!$I$28,0,10*ROW('Sanitation Data'!I180))="","",OFFSET('Sanitation Data'!$I$28,0,10*ROW('Sanitation Data'!I180)))</f>
        <v/>
      </c>
      <c r="DK186" s="367" t="str">
        <f ca="1">+IF(OFFSET('Sanitation Data'!$I$29,0,10*ROW('Sanitation Data'!I180))="","",OFFSET('Sanitation Data'!$I$29,0,10*ROW('Sanitation Data'!I180)))</f>
        <v/>
      </c>
      <c r="DL186" s="367" t="str">
        <f ca="1">+IF(OFFSET('Sanitation Data'!$I$30,0,10*ROW('Sanitation Data'!I180))="","",OFFSET('Sanitation Data'!$I$30,0,10*ROW('Sanitation Data'!I180)))</f>
        <v/>
      </c>
      <c r="DM186" s="367" t="str">
        <f ca="1">+IF(OFFSET('Sanitation Data'!$I$31,0,10*ROW('Sanitation Data'!I180))="","",OFFSET('Sanitation Data'!$I$31,0,10*ROW('Sanitation Data'!I180)))</f>
        <v/>
      </c>
      <c r="DN186" s="367" t="str">
        <f ca="1">+IF(OFFSET('Sanitation Data'!$I$32,0,10*ROW('Sanitation Data'!I180))="","",OFFSET('Sanitation Data'!$I$32,0,10*ROW('Sanitation Data'!I180)))</f>
        <v/>
      </c>
      <c r="DO186" s="367" t="str">
        <f ca="1">+IF(OFFSET('Hygiene Data'!$D$11,0,10*ROW('Hygiene Data'!D180))="","",OFFSET('Hygiene Data'!$D$11,0,10*ROW('Hygiene Data'!D180)))</f>
        <v/>
      </c>
      <c r="DP186" s="367" t="str">
        <f ca="1">+IF(OFFSET('Hygiene Data'!$D$12,0,10*ROW('Hygiene Data'!D180))="","",OFFSET('Hygiene Data'!$D$12,0,10*ROW('Hygiene Data'!D180)))</f>
        <v/>
      </c>
      <c r="DQ186" s="367" t="str">
        <f ca="1">+IF(OFFSET('Hygiene Data'!$D$13,0,10*ROW('Hygiene Data'!D180))="","",OFFSET('Hygiene Data'!$D$13,0,10*ROW('Hygiene Data'!D180)))</f>
        <v/>
      </c>
      <c r="DR186" s="367" t="str">
        <f ca="1">+IF(OFFSET('Hygiene Data'!$E$11,0,10*ROW('Hygiene Data'!E180))="","",OFFSET('Hygiene Data'!$E$11,0,10*ROW('Hygiene Data'!E180)))</f>
        <v/>
      </c>
      <c r="DS186" s="367" t="str">
        <f ca="1">+IF(OFFSET('Hygiene Data'!$E$12,0,10*ROW('Hygiene Data'!E180))="","",OFFSET('Hygiene Data'!$E$12,0,10*ROW('Hygiene Data'!E180)))</f>
        <v/>
      </c>
      <c r="DT186" s="367" t="str">
        <f ca="1">+IF(OFFSET('Hygiene Data'!$E$13,0,10*ROW('Hygiene Data'!E180))="","",OFFSET('Hygiene Data'!$E$13,0,10*ROW('Hygiene Data'!E180)))</f>
        <v/>
      </c>
      <c r="DU186" s="367" t="str">
        <f ca="1">+IF(OFFSET('Hygiene Data'!$F$11,0,10*ROW('Hygiene Data'!F180))="","",OFFSET('Hygiene Data'!$F$11,0,10*ROW('Hygiene Data'!F180)))</f>
        <v/>
      </c>
      <c r="DV186" s="367" t="str">
        <f ca="1">+IF(OFFSET('Hygiene Data'!$F$12,0,10*ROW('Hygiene Data'!F180))="","",OFFSET('Hygiene Data'!$F$12,0,10*ROW('Hygiene Data'!F180)))</f>
        <v/>
      </c>
      <c r="DW186" s="367" t="str">
        <f ca="1">+IF(OFFSET('Hygiene Data'!$F$13,0,10*ROW('Hygiene Data'!F180))="","",OFFSET('Hygiene Data'!$F$13,0,10*ROW('Hygiene Data'!F180)))</f>
        <v/>
      </c>
      <c r="DX186" s="367" t="str">
        <f ca="1">+IF(OFFSET('Hygiene Data'!$G$11,0,10*ROW('Hygiene Data'!G180))="","",OFFSET('Hygiene Data'!$G$11,0,10*ROW('Hygiene Data'!G180)))</f>
        <v/>
      </c>
      <c r="DY186" s="367" t="str">
        <f ca="1">+IF(OFFSET('Hygiene Data'!$G$12,0,10*ROW('Hygiene Data'!G180))="","",OFFSET('Hygiene Data'!$G$12,0,10*ROW('Hygiene Data'!G180)))</f>
        <v/>
      </c>
      <c r="DZ186" s="367" t="str">
        <f ca="1">+IF(OFFSET('Hygiene Data'!$G$13,0,10*ROW('Hygiene Data'!G180))="","",OFFSET('Hygiene Data'!$G$13,0,10*ROW('Hygiene Data'!G180)))</f>
        <v/>
      </c>
      <c r="EA186" s="367" t="str">
        <f ca="1">+IF(OFFSET('Hygiene Data'!$H$11,0,10*ROW('Hygiene Data'!H180))="","",OFFSET('Hygiene Data'!$H$11,0,10*ROW('Hygiene Data'!H180)))</f>
        <v/>
      </c>
      <c r="EB186" s="367" t="str">
        <f ca="1">+IF(OFFSET('Hygiene Data'!$H$12,0,10*ROW('Hygiene Data'!H180))="","",OFFSET('Hygiene Data'!$H$12,0,10*ROW('Hygiene Data'!H180)))</f>
        <v/>
      </c>
      <c r="EC186" s="367" t="str">
        <f ca="1">+IF(OFFSET('Hygiene Data'!$H$13,0,10*ROW('Hygiene Data'!H180))="","",OFFSET('Hygiene Data'!$H$13,0,10*ROW('Hygiene Data'!H180)))</f>
        <v/>
      </c>
      <c r="ED186" s="367" t="str">
        <f ca="1">+IF(OFFSET('Hygiene Data'!$I$11,0,10*ROW('Hygiene Data'!I180))="","",OFFSET('Hygiene Data'!$I$11,0,10*ROW('Hygiene Data'!I180)))</f>
        <v/>
      </c>
      <c r="EE186" s="367" t="str">
        <f ca="1">+IF(OFFSET('Hygiene Data'!$I$12,0,10*ROW('Hygiene Data'!I180))="","",OFFSET('Hygiene Data'!$I$12,0,10*ROW('Hygiene Data'!I180)))</f>
        <v/>
      </c>
      <c r="EF186" s="367" t="str">
        <f ca="1">+IF(OFFSET('Hygiene Data'!$I$13,0,10*ROW('Hygiene Data'!I180))="","",OFFSET('Hygiene Data'!$I$13,0,10*ROW('Hygiene Data'!I180)))</f>
        <v/>
      </c>
    </row>
    <row r="187" spans="1:136" x14ac:dyDescent="0.25">
      <c r="A187" s="476" t="str">
        <f ca="1">+IF(OFFSET('Water Data'!$B$2,0,10*ROW('Water Data'!E181))="","",OFFSET('Water Data'!$B$2,0,10*ROW('Water Data'!E181)))</f>
        <v/>
      </c>
      <c r="B187" s="476"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3" t="str">
        <f t="shared" ca="1" si="2"/>
        <v/>
      </c>
      <c r="D187" s="504"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4"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4"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4"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4"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4"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4"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4"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4"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4"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4"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4"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4"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4"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4"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4"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4"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4"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5"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5"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5"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5"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5"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5"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5"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5"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5"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5"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5"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5"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5"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5"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5"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5"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5"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5"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5"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5"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5"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5"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5"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5"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5"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5"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5"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5"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5"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5"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6"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2"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6"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6"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6"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6"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6"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6"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6"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6"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6"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6"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6"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6"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6"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6"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6"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6"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7" t="str">
        <f ca="1">+IF(OFFSET('Water Data'!$D$27,0,10*ROW('Water Data'!D181))="","",OFFSET('Water Data'!$D$27,0,10*ROW('Water Data'!D181)))</f>
        <v/>
      </c>
      <c r="BT187" s="367" t="str">
        <f ca="1">+IF(OFFSET('Water Data'!$D$28,0,10*ROW('Water Data'!D181))="","",OFFSET('Water Data'!$D$28,0,10*ROW('Water Data'!D181)))</f>
        <v/>
      </c>
      <c r="BU187" s="367" t="str">
        <f ca="1">+IF(OFFSET('Water Data'!$D$29,0,10*ROW('Water Data'!D181))="","",OFFSET('Water Data'!$D$29,0,10*ROW('Water Data'!D181)))</f>
        <v/>
      </c>
      <c r="BV187" s="367" t="str">
        <f ca="1">+IF(OFFSET('Water Data'!$E$27,0,10*ROW('Water Data'!E181))="","",OFFSET('Water Data'!$E$27,0,10*ROW('Water Data'!E181)))</f>
        <v/>
      </c>
      <c r="BW187" s="367" t="str">
        <f ca="1">+IF(OFFSET('Water Data'!$E$28,0,10*ROW('Water Data'!E181))="","",OFFSET('Water Data'!$E$28,0,10*ROW('Water Data'!E181)))</f>
        <v/>
      </c>
      <c r="BX187" s="367" t="str">
        <f ca="1">+IF(OFFSET('Water Data'!$E$29,0,10*ROW('Water Data'!E181))="","",OFFSET('Water Data'!$E$29,0,10*ROW('Water Data'!E181)))</f>
        <v/>
      </c>
      <c r="BY187" s="367" t="str">
        <f ca="1">+IF(OFFSET('Water Data'!$F$27,0,10*ROW('Water Data'!F181))="","",OFFSET('Water Data'!$F$27,0,10*ROW('Water Data'!F181)))</f>
        <v/>
      </c>
      <c r="BZ187" s="367" t="str">
        <f ca="1">+IF(OFFSET('Water Data'!$F$28,0,10*ROW('Water Data'!F181))="","",OFFSET('Water Data'!$F$28,0,10*ROW('Water Data'!F181)))</f>
        <v/>
      </c>
      <c r="CA187" s="367" t="str">
        <f ca="1">+IF(OFFSET('Water Data'!$F$29,0,10*ROW('Water Data'!F181))="","",OFFSET('Water Data'!$F$29,0,10*ROW('Water Data'!F181)))</f>
        <v/>
      </c>
      <c r="CB187" s="367" t="str">
        <f ca="1">+IF(OFFSET('Water Data'!$G$27,0,10*ROW('Water Data'!G181))="","",OFFSET('Water Data'!$G$27,0,10*ROW('Water Data'!G181)))</f>
        <v/>
      </c>
      <c r="CC187" s="367" t="str">
        <f ca="1">+IF(OFFSET('Water Data'!$G$28,0,10*ROW('Water Data'!G181))="","",OFFSET('Water Data'!$G$28,0,10*ROW('Water Data'!G181)))</f>
        <v/>
      </c>
      <c r="CD187" s="367" t="str">
        <f ca="1">+IF(OFFSET('Water Data'!$G$29,0,10*ROW('Water Data'!G181))="","",OFFSET('Water Data'!$G$29,0,10*ROW('Water Data'!G181)))</f>
        <v/>
      </c>
      <c r="CE187" s="367" t="str">
        <f ca="1">+IF(OFFSET('Water Data'!$H$27,0,10*ROW('Water Data'!H181))="","",OFFSET('Water Data'!$H$27,0,10*ROW('Water Data'!H181)))</f>
        <v/>
      </c>
      <c r="CF187" s="367" t="str">
        <f ca="1">+IF(OFFSET('Water Data'!$H$28,0,10*ROW('Water Data'!H181))="","",OFFSET('Water Data'!$H$28,0,10*ROW('Water Data'!H181)))</f>
        <v/>
      </c>
      <c r="CG187" s="367" t="str">
        <f ca="1">+IF(OFFSET('Water Data'!$H$29,0,10*ROW('Water Data'!H181))="","",OFFSET('Water Data'!$H$29,0,10*ROW('Water Data'!H181)))</f>
        <v/>
      </c>
      <c r="CH187" s="367" t="str">
        <f ca="1">+IF(OFFSET('Water Data'!$I$27,0,10*ROW('Water Data'!I181))="","",OFFSET('Water Data'!$I$27,0,10*ROW('Water Data'!I181)))</f>
        <v/>
      </c>
      <c r="CI187" s="367" t="str">
        <f ca="1">+IF(OFFSET('Water Data'!$I$28,0,10*ROW('Water Data'!I181))="","",OFFSET('Water Data'!$I$28,0,10*ROW('Water Data'!I181)))</f>
        <v/>
      </c>
      <c r="CJ187" s="367" t="str">
        <f ca="1">+IF(OFFSET('Water Data'!$I$29,0,10*ROW('Water Data'!I181))="","",OFFSET('Water Data'!$I$29,0,10*ROW('Water Data'!I181)))</f>
        <v/>
      </c>
      <c r="CK187" s="367" t="str">
        <f ca="1">+IF(OFFSET('Sanitation Data'!$D$28,0,10*ROW('Sanitation Data'!D181))="","",OFFSET('Sanitation Data'!$D$28,0,10*ROW('Sanitation Data'!D181)))</f>
        <v/>
      </c>
      <c r="CL187" s="367" t="str">
        <f ca="1">+IF(OFFSET('Sanitation Data'!$D$29,0,10*ROW('Sanitation Data'!D181))="","",OFFSET('Sanitation Data'!$D$29,0,10*ROW('Sanitation Data'!D181)))</f>
        <v/>
      </c>
      <c r="CM187" s="367" t="str">
        <f ca="1">+IF(OFFSET('Sanitation Data'!$D$30,0,10*ROW('Sanitation Data'!D181))="","",OFFSET('Sanitation Data'!$D$30,0,10*ROW('Sanitation Data'!D181)))</f>
        <v/>
      </c>
      <c r="CN187" s="367" t="str">
        <f ca="1">+IF(OFFSET('Sanitation Data'!$D$31,0,10*ROW('Sanitation Data'!D181))="","",OFFSET('Sanitation Data'!$D$31,0,10*ROW('Sanitation Data'!D181)))</f>
        <v/>
      </c>
      <c r="CO187" s="367" t="str">
        <f ca="1">+IF(OFFSET('Sanitation Data'!$D$32,0,10*ROW('Sanitation Data'!D181))="","",OFFSET('Sanitation Data'!$D$32,0,10*ROW('Sanitation Data'!D181)))</f>
        <v/>
      </c>
      <c r="CP187" s="367" t="str">
        <f ca="1">+IF(OFFSET('Sanitation Data'!$E$28,0,10*ROW('Sanitation Data'!E181))="","",OFFSET('Sanitation Data'!$E$28,0,10*ROW('Sanitation Data'!E181)))</f>
        <v/>
      </c>
      <c r="CQ187" s="367" t="str">
        <f ca="1">+IF(OFFSET('Sanitation Data'!$E$29,0,10*ROW('Sanitation Data'!E181))="","",OFFSET('Sanitation Data'!$E$29,0,10*ROW('Sanitation Data'!E181)))</f>
        <v/>
      </c>
      <c r="CR187" s="367" t="str">
        <f ca="1">+IF(OFFSET('Sanitation Data'!$E$30,0,10*ROW('Sanitation Data'!E181))="","",OFFSET('Sanitation Data'!$E$30,0,10*ROW('Sanitation Data'!E181)))</f>
        <v/>
      </c>
      <c r="CS187" s="367" t="str">
        <f ca="1">+IF(OFFSET('Sanitation Data'!$E$31,0,10*ROW('Sanitation Data'!E181))="","",OFFSET('Sanitation Data'!$E$31,0,10*ROW('Sanitation Data'!E181)))</f>
        <v/>
      </c>
      <c r="CT187" s="367" t="str">
        <f ca="1">+IF(OFFSET('Sanitation Data'!$E$32,0,10*ROW('Sanitation Data'!E181))="","",OFFSET('Sanitation Data'!$E$32,0,10*ROW('Sanitation Data'!E181)))</f>
        <v/>
      </c>
      <c r="CU187" s="367" t="str">
        <f ca="1">+IF(OFFSET('Sanitation Data'!$F$28,0,10*ROW('Sanitation Data'!F181))="","",OFFSET('Sanitation Data'!$F$28,0,10*ROW('Sanitation Data'!F181)))</f>
        <v/>
      </c>
      <c r="CV187" s="367" t="str">
        <f ca="1">+IF(OFFSET('Sanitation Data'!$F$29,0,10*ROW('Sanitation Data'!F181))="","",OFFSET('Sanitation Data'!$F$29,0,10*ROW('Sanitation Data'!F181)))</f>
        <v/>
      </c>
      <c r="CW187" s="367" t="str">
        <f ca="1">+IF(OFFSET('Sanitation Data'!$F$30,0,10*ROW('Sanitation Data'!F181))="","",OFFSET('Sanitation Data'!$F$30,0,10*ROW('Sanitation Data'!F181)))</f>
        <v/>
      </c>
      <c r="CX187" s="367" t="str">
        <f ca="1">+IF(OFFSET('Sanitation Data'!$F$31,0,10*ROW('Sanitation Data'!F181))="","",OFFSET('Sanitation Data'!$F$31,0,10*ROW('Sanitation Data'!F181)))</f>
        <v/>
      </c>
      <c r="CY187" s="367" t="str">
        <f ca="1">+IF(OFFSET('Sanitation Data'!$F$32,0,10*ROW('Sanitation Data'!F181))="","",OFFSET('Sanitation Data'!$F$32,0,10*ROW('Sanitation Data'!F181)))</f>
        <v/>
      </c>
      <c r="CZ187" s="367" t="str">
        <f ca="1">+IF(OFFSET('Sanitation Data'!$G$28,0,10*ROW('Sanitation Data'!G181))="","",OFFSET('Sanitation Data'!$G$28,0,10*ROW('Sanitation Data'!G181)))</f>
        <v/>
      </c>
      <c r="DA187" s="367" t="str">
        <f ca="1">+IF(OFFSET('Sanitation Data'!$G$29,0,10*ROW('Sanitation Data'!G181))="","",OFFSET('Sanitation Data'!$G$29,0,10*ROW('Sanitation Data'!G181)))</f>
        <v/>
      </c>
      <c r="DB187" s="367" t="str">
        <f ca="1">+IF(OFFSET('Sanitation Data'!$G$30,0,10*ROW('Sanitation Data'!G181))="","",OFFSET('Sanitation Data'!$G$30,0,10*ROW('Sanitation Data'!G181)))</f>
        <v/>
      </c>
      <c r="DC187" s="367" t="str">
        <f ca="1">+IF(OFFSET('Sanitation Data'!$G$31,0,10*ROW('Sanitation Data'!G181))="","",OFFSET('Sanitation Data'!$G$31,0,10*ROW('Sanitation Data'!G181)))</f>
        <v/>
      </c>
      <c r="DD187" s="367" t="str">
        <f ca="1">+IF(OFFSET('Sanitation Data'!$G$32,0,10*ROW('Sanitation Data'!G181))="","",OFFSET('Sanitation Data'!$G$32,0,10*ROW('Sanitation Data'!G181)))</f>
        <v/>
      </c>
      <c r="DE187" s="367" t="str">
        <f ca="1">+IF(OFFSET('Sanitation Data'!$H$28,0,10*ROW('Sanitation Data'!H181))="","",OFFSET('Sanitation Data'!$H$28,0,10*ROW('Sanitation Data'!H181)))</f>
        <v/>
      </c>
      <c r="DF187" s="367" t="str">
        <f ca="1">+IF(OFFSET('Sanitation Data'!$H$29,0,10*ROW('Sanitation Data'!H181))="","",OFFSET('Sanitation Data'!$H$29,0,10*ROW('Sanitation Data'!H181)))</f>
        <v/>
      </c>
      <c r="DG187" s="367" t="str">
        <f ca="1">+IF(OFFSET('Sanitation Data'!$H$30,0,10*ROW('Sanitation Data'!H181))="","",OFFSET('Sanitation Data'!$H$30,0,10*ROW('Sanitation Data'!H181)))</f>
        <v/>
      </c>
      <c r="DH187" s="367" t="str">
        <f ca="1">+IF(OFFSET('Sanitation Data'!$H$31,0,10*ROW('Sanitation Data'!H181))="","",OFFSET('Sanitation Data'!$H$31,0,10*ROW('Sanitation Data'!H181)))</f>
        <v/>
      </c>
      <c r="DI187" s="367" t="str">
        <f ca="1">+IF(OFFSET('Sanitation Data'!$H$32,0,10*ROW('Sanitation Data'!H181))="","",OFFSET('Sanitation Data'!$H$32,0,10*ROW('Sanitation Data'!H181)))</f>
        <v/>
      </c>
      <c r="DJ187" s="367" t="str">
        <f ca="1">+IF(OFFSET('Sanitation Data'!$I$28,0,10*ROW('Sanitation Data'!I181))="","",OFFSET('Sanitation Data'!$I$28,0,10*ROW('Sanitation Data'!I181)))</f>
        <v/>
      </c>
      <c r="DK187" s="367" t="str">
        <f ca="1">+IF(OFFSET('Sanitation Data'!$I$29,0,10*ROW('Sanitation Data'!I181))="","",OFFSET('Sanitation Data'!$I$29,0,10*ROW('Sanitation Data'!I181)))</f>
        <v/>
      </c>
      <c r="DL187" s="367" t="str">
        <f ca="1">+IF(OFFSET('Sanitation Data'!$I$30,0,10*ROW('Sanitation Data'!I181))="","",OFFSET('Sanitation Data'!$I$30,0,10*ROW('Sanitation Data'!I181)))</f>
        <v/>
      </c>
      <c r="DM187" s="367" t="str">
        <f ca="1">+IF(OFFSET('Sanitation Data'!$I$31,0,10*ROW('Sanitation Data'!I181))="","",OFFSET('Sanitation Data'!$I$31,0,10*ROW('Sanitation Data'!I181)))</f>
        <v/>
      </c>
      <c r="DN187" s="367" t="str">
        <f ca="1">+IF(OFFSET('Sanitation Data'!$I$32,0,10*ROW('Sanitation Data'!I181))="","",OFFSET('Sanitation Data'!$I$32,0,10*ROW('Sanitation Data'!I181)))</f>
        <v/>
      </c>
      <c r="DO187" s="367" t="str">
        <f ca="1">+IF(OFFSET('Hygiene Data'!$D$11,0,10*ROW('Hygiene Data'!D181))="","",OFFSET('Hygiene Data'!$D$11,0,10*ROW('Hygiene Data'!D181)))</f>
        <v/>
      </c>
      <c r="DP187" s="367" t="str">
        <f ca="1">+IF(OFFSET('Hygiene Data'!$D$12,0,10*ROW('Hygiene Data'!D181))="","",OFFSET('Hygiene Data'!$D$12,0,10*ROW('Hygiene Data'!D181)))</f>
        <v/>
      </c>
      <c r="DQ187" s="367" t="str">
        <f ca="1">+IF(OFFSET('Hygiene Data'!$D$13,0,10*ROW('Hygiene Data'!D181))="","",OFFSET('Hygiene Data'!$D$13,0,10*ROW('Hygiene Data'!D181)))</f>
        <v/>
      </c>
      <c r="DR187" s="367" t="str">
        <f ca="1">+IF(OFFSET('Hygiene Data'!$E$11,0,10*ROW('Hygiene Data'!E181))="","",OFFSET('Hygiene Data'!$E$11,0,10*ROW('Hygiene Data'!E181)))</f>
        <v/>
      </c>
      <c r="DS187" s="367" t="str">
        <f ca="1">+IF(OFFSET('Hygiene Data'!$E$12,0,10*ROW('Hygiene Data'!E181))="","",OFFSET('Hygiene Data'!$E$12,0,10*ROW('Hygiene Data'!E181)))</f>
        <v/>
      </c>
      <c r="DT187" s="367" t="str">
        <f ca="1">+IF(OFFSET('Hygiene Data'!$E$13,0,10*ROW('Hygiene Data'!E181))="","",OFFSET('Hygiene Data'!$E$13,0,10*ROW('Hygiene Data'!E181)))</f>
        <v/>
      </c>
      <c r="DU187" s="367" t="str">
        <f ca="1">+IF(OFFSET('Hygiene Data'!$F$11,0,10*ROW('Hygiene Data'!F181))="","",OFFSET('Hygiene Data'!$F$11,0,10*ROW('Hygiene Data'!F181)))</f>
        <v/>
      </c>
      <c r="DV187" s="367" t="str">
        <f ca="1">+IF(OFFSET('Hygiene Data'!$F$12,0,10*ROW('Hygiene Data'!F181))="","",OFFSET('Hygiene Data'!$F$12,0,10*ROW('Hygiene Data'!F181)))</f>
        <v/>
      </c>
      <c r="DW187" s="367" t="str">
        <f ca="1">+IF(OFFSET('Hygiene Data'!$F$13,0,10*ROW('Hygiene Data'!F181))="","",OFFSET('Hygiene Data'!$F$13,0,10*ROW('Hygiene Data'!F181)))</f>
        <v/>
      </c>
      <c r="DX187" s="367" t="str">
        <f ca="1">+IF(OFFSET('Hygiene Data'!$G$11,0,10*ROW('Hygiene Data'!G181))="","",OFFSET('Hygiene Data'!$G$11,0,10*ROW('Hygiene Data'!G181)))</f>
        <v/>
      </c>
      <c r="DY187" s="367" t="str">
        <f ca="1">+IF(OFFSET('Hygiene Data'!$G$12,0,10*ROW('Hygiene Data'!G181))="","",OFFSET('Hygiene Data'!$G$12,0,10*ROW('Hygiene Data'!G181)))</f>
        <v/>
      </c>
      <c r="DZ187" s="367" t="str">
        <f ca="1">+IF(OFFSET('Hygiene Data'!$G$13,0,10*ROW('Hygiene Data'!G181))="","",OFFSET('Hygiene Data'!$G$13,0,10*ROW('Hygiene Data'!G181)))</f>
        <v/>
      </c>
      <c r="EA187" s="367" t="str">
        <f ca="1">+IF(OFFSET('Hygiene Data'!$H$11,0,10*ROW('Hygiene Data'!H181))="","",OFFSET('Hygiene Data'!$H$11,0,10*ROW('Hygiene Data'!H181)))</f>
        <v/>
      </c>
      <c r="EB187" s="367" t="str">
        <f ca="1">+IF(OFFSET('Hygiene Data'!$H$12,0,10*ROW('Hygiene Data'!H181))="","",OFFSET('Hygiene Data'!$H$12,0,10*ROW('Hygiene Data'!H181)))</f>
        <v/>
      </c>
      <c r="EC187" s="367" t="str">
        <f ca="1">+IF(OFFSET('Hygiene Data'!$H$13,0,10*ROW('Hygiene Data'!H181))="","",OFFSET('Hygiene Data'!$H$13,0,10*ROW('Hygiene Data'!H181)))</f>
        <v/>
      </c>
      <c r="ED187" s="367" t="str">
        <f ca="1">+IF(OFFSET('Hygiene Data'!$I$11,0,10*ROW('Hygiene Data'!I181))="","",OFFSET('Hygiene Data'!$I$11,0,10*ROW('Hygiene Data'!I181)))</f>
        <v/>
      </c>
      <c r="EE187" s="367" t="str">
        <f ca="1">+IF(OFFSET('Hygiene Data'!$I$12,0,10*ROW('Hygiene Data'!I181))="","",OFFSET('Hygiene Data'!$I$12,0,10*ROW('Hygiene Data'!I181)))</f>
        <v/>
      </c>
      <c r="EF187" s="367" t="str">
        <f ca="1">+IF(OFFSET('Hygiene Data'!$I$13,0,10*ROW('Hygiene Data'!I181))="","",OFFSET('Hygiene Data'!$I$13,0,10*ROW('Hygiene Data'!I181)))</f>
        <v/>
      </c>
    </row>
    <row r="188" spans="1:136" x14ac:dyDescent="0.25">
      <c r="A188" s="476" t="str">
        <f ca="1">+IF(OFFSET('Water Data'!$B$2,0,10*ROW('Water Data'!E182))="","",OFFSET('Water Data'!$B$2,0,10*ROW('Water Data'!E182)))</f>
        <v/>
      </c>
      <c r="B188" s="476"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3" t="str">
        <f t="shared" ca="1" si="2"/>
        <v/>
      </c>
      <c r="D188" s="504"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4"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4"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4"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4"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4"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4"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4"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4"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4"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4"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4"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4"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4"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4"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4"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4"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4"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5"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5"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5"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5"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5"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5"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5"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5"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5"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5"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5"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5"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5"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5"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5"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5"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5"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5"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5"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5"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5"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5"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5"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5"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5"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5"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5"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5"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5"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5"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6"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2"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6"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6"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6"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6"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6"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6"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6"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6"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6"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6"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6"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6"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6"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6"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6"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6"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7" t="str">
        <f ca="1">+IF(OFFSET('Water Data'!$D$27,0,10*ROW('Water Data'!D182))="","",OFFSET('Water Data'!$D$27,0,10*ROW('Water Data'!D182)))</f>
        <v/>
      </c>
      <c r="BT188" s="367" t="str">
        <f ca="1">+IF(OFFSET('Water Data'!$D$28,0,10*ROW('Water Data'!D182))="","",OFFSET('Water Data'!$D$28,0,10*ROW('Water Data'!D182)))</f>
        <v/>
      </c>
      <c r="BU188" s="367" t="str">
        <f ca="1">+IF(OFFSET('Water Data'!$D$29,0,10*ROW('Water Data'!D182))="","",OFFSET('Water Data'!$D$29,0,10*ROW('Water Data'!D182)))</f>
        <v/>
      </c>
      <c r="BV188" s="367" t="str">
        <f ca="1">+IF(OFFSET('Water Data'!$E$27,0,10*ROW('Water Data'!E182))="","",OFFSET('Water Data'!$E$27,0,10*ROW('Water Data'!E182)))</f>
        <v/>
      </c>
      <c r="BW188" s="367" t="str">
        <f ca="1">+IF(OFFSET('Water Data'!$E$28,0,10*ROW('Water Data'!E182))="","",OFFSET('Water Data'!$E$28,0,10*ROW('Water Data'!E182)))</f>
        <v/>
      </c>
      <c r="BX188" s="367" t="str">
        <f ca="1">+IF(OFFSET('Water Data'!$E$29,0,10*ROW('Water Data'!E182))="","",OFFSET('Water Data'!$E$29,0,10*ROW('Water Data'!E182)))</f>
        <v/>
      </c>
      <c r="BY188" s="367" t="str">
        <f ca="1">+IF(OFFSET('Water Data'!$F$27,0,10*ROW('Water Data'!F182))="","",OFFSET('Water Data'!$F$27,0,10*ROW('Water Data'!F182)))</f>
        <v/>
      </c>
      <c r="BZ188" s="367" t="str">
        <f ca="1">+IF(OFFSET('Water Data'!$F$28,0,10*ROW('Water Data'!F182))="","",OFFSET('Water Data'!$F$28,0,10*ROW('Water Data'!F182)))</f>
        <v/>
      </c>
      <c r="CA188" s="367" t="str">
        <f ca="1">+IF(OFFSET('Water Data'!$F$29,0,10*ROW('Water Data'!F182))="","",OFFSET('Water Data'!$F$29,0,10*ROW('Water Data'!F182)))</f>
        <v/>
      </c>
      <c r="CB188" s="367" t="str">
        <f ca="1">+IF(OFFSET('Water Data'!$G$27,0,10*ROW('Water Data'!G182))="","",OFFSET('Water Data'!$G$27,0,10*ROW('Water Data'!G182)))</f>
        <v/>
      </c>
      <c r="CC188" s="367" t="str">
        <f ca="1">+IF(OFFSET('Water Data'!$G$28,0,10*ROW('Water Data'!G182))="","",OFFSET('Water Data'!$G$28,0,10*ROW('Water Data'!G182)))</f>
        <v/>
      </c>
      <c r="CD188" s="367" t="str">
        <f ca="1">+IF(OFFSET('Water Data'!$G$29,0,10*ROW('Water Data'!G182))="","",OFFSET('Water Data'!$G$29,0,10*ROW('Water Data'!G182)))</f>
        <v/>
      </c>
      <c r="CE188" s="367" t="str">
        <f ca="1">+IF(OFFSET('Water Data'!$H$27,0,10*ROW('Water Data'!H182))="","",OFFSET('Water Data'!$H$27,0,10*ROW('Water Data'!H182)))</f>
        <v/>
      </c>
      <c r="CF188" s="367" t="str">
        <f ca="1">+IF(OFFSET('Water Data'!$H$28,0,10*ROW('Water Data'!H182))="","",OFFSET('Water Data'!$H$28,0,10*ROW('Water Data'!H182)))</f>
        <v/>
      </c>
      <c r="CG188" s="367" t="str">
        <f ca="1">+IF(OFFSET('Water Data'!$H$29,0,10*ROW('Water Data'!H182))="","",OFFSET('Water Data'!$H$29,0,10*ROW('Water Data'!H182)))</f>
        <v/>
      </c>
      <c r="CH188" s="367" t="str">
        <f ca="1">+IF(OFFSET('Water Data'!$I$27,0,10*ROW('Water Data'!I182))="","",OFFSET('Water Data'!$I$27,0,10*ROW('Water Data'!I182)))</f>
        <v/>
      </c>
      <c r="CI188" s="367" t="str">
        <f ca="1">+IF(OFFSET('Water Data'!$I$28,0,10*ROW('Water Data'!I182))="","",OFFSET('Water Data'!$I$28,0,10*ROW('Water Data'!I182)))</f>
        <v/>
      </c>
      <c r="CJ188" s="367" t="str">
        <f ca="1">+IF(OFFSET('Water Data'!$I$29,0,10*ROW('Water Data'!I182))="","",OFFSET('Water Data'!$I$29,0,10*ROW('Water Data'!I182)))</f>
        <v/>
      </c>
      <c r="CK188" s="367" t="str">
        <f ca="1">+IF(OFFSET('Sanitation Data'!$D$28,0,10*ROW('Sanitation Data'!D182))="","",OFFSET('Sanitation Data'!$D$28,0,10*ROW('Sanitation Data'!D182)))</f>
        <v/>
      </c>
      <c r="CL188" s="367" t="str">
        <f ca="1">+IF(OFFSET('Sanitation Data'!$D$29,0,10*ROW('Sanitation Data'!D182))="","",OFFSET('Sanitation Data'!$D$29,0,10*ROW('Sanitation Data'!D182)))</f>
        <v/>
      </c>
      <c r="CM188" s="367" t="str">
        <f ca="1">+IF(OFFSET('Sanitation Data'!$D$30,0,10*ROW('Sanitation Data'!D182))="","",OFFSET('Sanitation Data'!$D$30,0,10*ROW('Sanitation Data'!D182)))</f>
        <v/>
      </c>
      <c r="CN188" s="367" t="str">
        <f ca="1">+IF(OFFSET('Sanitation Data'!$D$31,0,10*ROW('Sanitation Data'!D182))="","",OFFSET('Sanitation Data'!$D$31,0,10*ROW('Sanitation Data'!D182)))</f>
        <v/>
      </c>
      <c r="CO188" s="367" t="str">
        <f ca="1">+IF(OFFSET('Sanitation Data'!$D$32,0,10*ROW('Sanitation Data'!D182))="","",OFFSET('Sanitation Data'!$D$32,0,10*ROW('Sanitation Data'!D182)))</f>
        <v/>
      </c>
      <c r="CP188" s="367" t="str">
        <f ca="1">+IF(OFFSET('Sanitation Data'!$E$28,0,10*ROW('Sanitation Data'!E182))="","",OFFSET('Sanitation Data'!$E$28,0,10*ROW('Sanitation Data'!E182)))</f>
        <v/>
      </c>
      <c r="CQ188" s="367" t="str">
        <f ca="1">+IF(OFFSET('Sanitation Data'!$E$29,0,10*ROW('Sanitation Data'!E182))="","",OFFSET('Sanitation Data'!$E$29,0,10*ROW('Sanitation Data'!E182)))</f>
        <v/>
      </c>
      <c r="CR188" s="367" t="str">
        <f ca="1">+IF(OFFSET('Sanitation Data'!$E$30,0,10*ROW('Sanitation Data'!E182))="","",OFFSET('Sanitation Data'!$E$30,0,10*ROW('Sanitation Data'!E182)))</f>
        <v/>
      </c>
      <c r="CS188" s="367" t="str">
        <f ca="1">+IF(OFFSET('Sanitation Data'!$E$31,0,10*ROW('Sanitation Data'!E182))="","",OFFSET('Sanitation Data'!$E$31,0,10*ROW('Sanitation Data'!E182)))</f>
        <v/>
      </c>
      <c r="CT188" s="367" t="str">
        <f ca="1">+IF(OFFSET('Sanitation Data'!$E$32,0,10*ROW('Sanitation Data'!E182))="","",OFFSET('Sanitation Data'!$E$32,0,10*ROW('Sanitation Data'!E182)))</f>
        <v/>
      </c>
      <c r="CU188" s="367" t="str">
        <f ca="1">+IF(OFFSET('Sanitation Data'!$F$28,0,10*ROW('Sanitation Data'!F182))="","",OFFSET('Sanitation Data'!$F$28,0,10*ROW('Sanitation Data'!F182)))</f>
        <v/>
      </c>
      <c r="CV188" s="367" t="str">
        <f ca="1">+IF(OFFSET('Sanitation Data'!$F$29,0,10*ROW('Sanitation Data'!F182))="","",OFFSET('Sanitation Data'!$F$29,0,10*ROW('Sanitation Data'!F182)))</f>
        <v/>
      </c>
      <c r="CW188" s="367" t="str">
        <f ca="1">+IF(OFFSET('Sanitation Data'!$F$30,0,10*ROW('Sanitation Data'!F182))="","",OFFSET('Sanitation Data'!$F$30,0,10*ROW('Sanitation Data'!F182)))</f>
        <v/>
      </c>
      <c r="CX188" s="367" t="str">
        <f ca="1">+IF(OFFSET('Sanitation Data'!$F$31,0,10*ROW('Sanitation Data'!F182))="","",OFFSET('Sanitation Data'!$F$31,0,10*ROW('Sanitation Data'!F182)))</f>
        <v/>
      </c>
      <c r="CY188" s="367" t="str">
        <f ca="1">+IF(OFFSET('Sanitation Data'!$F$32,0,10*ROW('Sanitation Data'!F182))="","",OFFSET('Sanitation Data'!$F$32,0,10*ROW('Sanitation Data'!F182)))</f>
        <v/>
      </c>
      <c r="CZ188" s="367" t="str">
        <f ca="1">+IF(OFFSET('Sanitation Data'!$G$28,0,10*ROW('Sanitation Data'!G182))="","",OFFSET('Sanitation Data'!$G$28,0,10*ROW('Sanitation Data'!G182)))</f>
        <v/>
      </c>
      <c r="DA188" s="367" t="str">
        <f ca="1">+IF(OFFSET('Sanitation Data'!$G$29,0,10*ROW('Sanitation Data'!G182))="","",OFFSET('Sanitation Data'!$G$29,0,10*ROW('Sanitation Data'!G182)))</f>
        <v/>
      </c>
      <c r="DB188" s="367" t="str">
        <f ca="1">+IF(OFFSET('Sanitation Data'!$G$30,0,10*ROW('Sanitation Data'!G182))="","",OFFSET('Sanitation Data'!$G$30,0,10*ROW('Sanitation Data'!G182)))</f>
        <v/>
      </c>
      <c r="DC188" s="367" t="str">
        <f ca="1">+IF(OFFSET('Sanitation Data'!$G$31,0,10*ROW('Sanitation Data'!G182))="","",OFFSET('Sanitation Data'!$G$31,0,10*ROW('Sanitation Data'!G182)))</f>
        <v/>
      </c>
      <c r="DD188" s="367" t="str">
        <f ca="1">+IF(OFFSET('Sanitation Data'!$G$32,0,10*ROW('Sanitation Data'!G182))="","",OFFSET('Sanitation Data'!$G$32,0,10*ROW('Sanitation Data'!G182)))</f>
        <v/>
      </c>
      <c r="DE188" s="367" t="str">
        <f ca="1">+IF(OFFSET('Sanitation Data'!$H$28,0,10*ROW('Sanitation Data'!H182))="","",OFFSET('Sanitation Data'!$H$28,0,10*ROW('Sanitation Data'!H182)))</f>
        <v/>
      </c>
      <c r="DF188" s="367" t="str">
        <f ca="1">+IF(OFFSET('Sanitation Data'!$H$29,0,10*ROW('Sanitation Data'!H182))="","",OFFSET('Sanitation Data'!$H$29,0,10*ROW('Sanitation Data'!H182)))</f>
        <v/>
      </c>
      <c r="DG188" s="367" t="str">
        <f ca="1">+IF(OFFSET('Sanitation Data'!$H$30,0,10*ROW('Sanitation Data'!H182))="","",OFFSET('Sanitation Data'!$H$30,0,10*ROW('Sanitation Data'!H182)))</f>
        <v/>
      </c>
      <c r="DH188" s="367" t="str">
        <f ca="1">+IF(OFFSET('Sanitation Data'!$H$31,0,10*ROW('Sanitation Data'!H182))="","",OFFSET('Sanitation Data'!$H$31,0,10*ROW('Sanitation Data'!H182)))</f>
        <v/>
      </c>
      <c r="DI188" s="367" t="str">
        <f ca="1">+IF(OFFSET('Sanitation Data'!$H$32,0,10*ROW('Sanitation Data'!H182))="","",OFFSET('Sanitation Data'!$H$32,0,10*ROW('Sanitation Data'!H182)))</f>
        <v/>
      </c>
      <c r="DJ188" s="367" t="str">
        <f ca="1">+IF(OFFSET('Sanitation Data'!$I$28,0,10*ROW('Sanitation Data'!I182))="","",OFFSET('Sanitation Data'!$I$28,0,10*ROW('Sanitation Data'!I182)))</f>
        <v/>
      </c>
      <c r="DK188" s="367" t="str">
        <f ca="1">+IF(OFFSET('Sanitation Data'!$I$29,0,10*ROW('Sanitation Data'!I182))="","",OFFSET('Sanitation Data'!$I$29,0,10*ROW('Sanitation Data'!I182)))</f>
        <v/>
      </c>
      <c r="DL188" s="367" t="str">
        <f ca="1">+IF(OFFSET('Sanitation Data'!$I$30,0,10*ROW('Sanitation Data'!I182))="","",OFFSET('Sanitation Data'!$I$30,0,10*ROW('Sanitation Data'!I182)))</f>
        <v/>
      </c>
      <c r="DM188" s="367" t="str">
        <f ca="1">+IF(OFFSET('Sanitation Data'!$I$31,0,10*ROW('Sanitation Data'!I182))="","",OFFSET('Sanitation Data'!$I$31,0,10*ROW('Sanitation Data'!I182)))</f>
        <v/>
      </c>
      <c r="DN188" s="367" t="str">
        <f ca="1">+IF(OFFSET('Sanitation Data'!$I$32,0,10*ROW('Sanitation Data'!I182))="","",OFFSET('Sanitation Data'!$I$32,0,10*ROW('Sanitation Data'!I182)))</f>
        <v/>
      </c>
      <c r="DO188" s="367" t="str">
        <f ca="1">+IF(OFFSET('Hygiene Data'!$D$11,0,10*ROW('Hygiene Data'!D182))="","",OFFSET('Hygiene Data'!$D$11,0,10*ROW('Hygiene Data'!D182)))</f>
        <v/>
      </c>
      <c r="DP188" s="367" t="str">
        <f ca="1">+IF(OFFSET('Hygiene Data'!$D$12,0,10*ROW('Hygiene Data'!D182))="","",OFFSET('Hygiene Data'!$D$12,0,10*ROW('Hygiene Data'!D182)))</f>
        <v/>
      </c>
      <c r="DQ188" s="367" t="str">
        <f ca="1">+IF(OFFSET('Hygiene Data'!$D$13,0,10*ROW('Hygiene Data'!D182))="","",OFFSET('Hygiene Data'!$D$13,0,10*ROW('Hygiene Data'!D182)))</f>
        <v/>
      </c>
      <c r="DR188" s="367" t="str">
        <f ca="1">+IF(OFFSET('Hygiene Data'!$E$11,0,10*ROW('Hygiene Data'!E182))="","",OFFSET('Hygiene Data'!$E$11,0,10*ROW('Hygiene Data'!E182)))</f>
        <v/>
      </c>
      <c r="DS188" s="367" t="str">
        <f ca="1">+IF(OFFSET('Hygiene Data'!$E$12,0,10*ROW('Hygiene Data'!E182))="","",OFFSET('Hygiene Data'!$E$12,0,10*ROW('Hygiene Data'!E182)))</f>
        <v/>
      </c>
      <c r="DT188" s="367" t="str">
        <f ca="1">+IF(OFFSET('Hygiene Data'!$E$13,0,10*ROW('Hygiene Data'!E182))="","",OFFSET('Hygiene Data'!$E$13,0,10*ROW('Hygiene Data'!E182)))</f>
        <v/>
      </c>
      <c r="DU188" s="367" t="str">
        <f ca="1">+IF(OFFSET('Hygiene Data'!$F$11,0,10*ROW('Hygiene Data'!F182))="","",OFFSET('Hygiene Data'!$F$11,0,10*ROW('Hygiene Data'!F182)))</f>
        <v/>
      </c>
      <c r="DV188" s="367" t="str">
        <f ca="1">+IF(OFFSET('Hygiene Data'!$F$12,0,10*ROW('Hygiene Data'!F182))="","",OFFSET('Hygiene Data'!$F$12,0,10*ROW('Hygiene Data'!F182)))</f>
        <v/>
      </c>
      <c r="DW188" s="367" t="str">
        <f ca="1">+IF(OFFSET('Hygiene Data'!$F$13,0,10*ROW('Hygiene Data'!F182))="","",OFFSET('Hygiene Data'!$F$13,0,10*ROW('Hygiene Data'!F182)))</f>
        <v/>
      </c>
      <c r="DX188" s="367" t="str">
        <f ca="1">+IF(OFFSET('Hygiene Data'!$G$11,0,10*ROW('Hygiene Data'!G182))="","",OFFSET('Hygiene Data'!$G$11,0,10*ROW('Hygiene Data'!G182)))</f>
        <v/>
      </c>
      <c r="DY188" s="367" t="str">
        <f ca="1">+IF(OFFSET('Hygiene Data'!$G$12,0,10*ROW('Hygiene Data'!G182))="","",OFFSET('Hygiene Data'!$G$12,0,10*ROW('Hygiene Data'!G182)))</f>
        <v/>
      </c>
      <c r="DZ188" s="367" t="str">
        <f ca="1">+IF(OFFSET('Hygiene Data'!$G$13,0,10*ROW('Hygiene Data'!G182))="","",OFFSET('Hygiene Data'!$G$13,0,10*ROW('Hygiene Data'!G182)))</f>
        <v/>
      </c>
      <c r="EA188" s="367" t="str">
        <f ca="1">+IF(OFFSET('Hygiene Data'!$H$11,0,10*ROW('Hygiene Data'!H182))="","",OFFSET('Hygiene Data'!$H$11,0,10*ROW('Hygiene Data'!H182)))</f>
        <v/>
      </c>
      <c r="EB188" s="367" t="str">
        <f ca="1">+IF(OFFSET('Hygiene Data'!$H$12,0,10*ROW('Hygiene Data'!H182))="","",OFFSET('Hygiene Data'!$H$12,0,10*ROW('Hygiene Data'!H182)))</f>
        <v/>
      </c>
      <c r="EC188" s="367" t="str">
        <f ca="1">+IF(OFFSET('Hygiene Data'!$H$13,0,10*ROW('Hygiene Data'!H182))="","",OFFSET('Hygiene Data'!$H$13,0,10*ROW('Hygiene Data'!H182)))</f>
        <v/>
      </c>
      <c r="ED188" s="367" t="str">
        <f ca="1">+IF(OFFSET('Hygiene Data'!$I$11,0,10*ROW('Hygiene Data'!I182))="","",OFFSET('Hygiene Data'!$I$11,0,10*ROW('Hygiene Data'!I182)))</f>
        <v/>
      </c>
      <c r="EE188" s="367" t="str">
        <f ca="1">+IF(OFFSET('Hygiene Data'!$I$12,0,10*ROW('Hygiene Data'!I182))="","",OFFSET('Hygiene Data'!$I$12,0,10*ROW('Hygiene Data'!I182)))</f>
        <v/>
      </c>
      <c r="EF188" s="367" t="str">
        <f ca="1">+IF(OFFSET('Hygiene Data'!$I$13,0,10*ROW('Hygiene Data'!I182))="","",OFFSET('Hygiene Data'!$I$13,0,10*ROW('Hygiene Data'!I182)))</f>
        <v/>
      </c>
    </row>
    <row r="189" spans="1:136" x14ac:dyDescent="0.25">
      <c r="A189" s="476" t="str">
        <f ca="1">+IF(OFFSET('Water Data'!$B$2,0,10*ROW('Water Data'!E183))="","",OFFSET('Water Data'!$B$2,0,10*ROW('Water Data'!E183)))</f>
        <v/>
      </c>
      <c r="B189" s="476"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3" t="str">
        <f t="shared" ca="1" si="2"/>
        <v/>
      </c>
      <c r="D189" s="504"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4"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4"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4"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4"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4"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4"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4"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4"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4"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4"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4"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4"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4"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4"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4"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4"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4"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5"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5"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5"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5"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5"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5"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5"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5"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5"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5"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5"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5"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5"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5"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5"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5"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5"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5"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5"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5"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5"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5"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5"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5"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5"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5"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5"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5"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5"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5"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6"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2"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6"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6"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6"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6"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6"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6"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6"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6"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6"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6"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6"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6"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6"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6"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6"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6"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7" t="str">
        <f ca="1">+IF(OFFSET('Water Data'!$D$27,0,10*ROW('Water Data'!D183))="","",OFFSET('Water Data'!$D$27,0,10*ROW('Water Data'!D183)))</f>
        <v/>
      </c>
      <c r="BT189" s="367" t="str">
        <f ca="1">+IF(OFFSET('Water Data'!$D$28,0,10*ROW('Water Data'!D183))="","",OFFSET('Water Data'!$D$28,0,10*ROW('Water Data'!D183)))</f>
        <v/>
      </c>
      <c r="BU189" s="367" t="str">
        <f ca="1">+IF(OFFSET('Water Data'!$D$29,0,10*ROW('Water Data'!D183))="","",OFFSET('Water Data'!$D$29,0,10*ROW('Water Data'!D183)))</f>
        <v/>
      </c>
      <c r="BV189" s="367" t="str">
        <f ca="1">+IF(OFFSET('Water Data'!$E$27,0,10*ROW('Water Data'!E183))="","",OFFSET('Water Data'!$E$27,0,10*ROW('Water Data'!E183)))</f>
        <v/>
      </c>
      <c r="BW189" s="367" t="str">
        <f ca="1">+IF(OFFSET('Water Data'!$E$28,0,10*ROW('Water Data'!E183))="","",OFFSET('Water Data'!$E$28,0,10*ROW('Water Data'!E183)))</f>
        <v/>
      </c>
      <c r="BX189" s="367" t="str">
        <f ca="1">+IF(OFFSET('Water Data'!$E$29,0,10*ROW('Water Data'!E183))="","",OFFSET('Water Data'!$E$29,0,10*ROW('Water Data'!E183)))</f>
        <v/>
      </c>
      <c r="BY189" s="367" t="str">
        <f ca="1">+IF(OFFSET('Water Data'!$F$27,0,10*ROW('Water Data'!F183))="","",OFFSET('Water Data'!$F$27,0,10*ROW('Water Data'!F183)))</f>
        <v/>
      </c>
      <c r="BZ189" s="367" t="str">
        <f ca="1">+IF(OFFSET('Water Data'!$F$28,0,10*ROW('Water Data'!F183))="","",OFFSET('Water Data'!$F$28,0,10*ROW('Water Data'!F183)))</f>
        <v/>
      </c>
      <c r="CA189" s="367" t="str">
        <f ca="1">+IF(OFFSET('Water Data'!$F$29,0,10*ROW('Water Data'!F183))="","",OFFSET('Water Data'!$F$29,0,10*ROW('Water Data'!F183)))</f>
        <v/>
      </c>
      <c r="CB189" s="367" t="str">
        <f ca="1">+IF(OFFSET('Water Data'!$G$27,0,10*ROW('Water Data'!G183))="","",OFFSET('Water Data'!$G$27,0,10*ROW('Water Data'!G183)))</f>
        <v/>
      </c>
      <c r="CC189" s="367" t="str">
        <f ca="1">+IF(OFFSET('Water Data'!$G$28,0,10*ROW('Water Data'!G183))="","",OFFSET('Water Data'!$G$28,0,10*ROW('Water Data'!G183)))</f>
        <v/>
      </c>
      <c r="CD189" s="367" t="str">
        <f ca="1">+IF(OFFSET('Water Data'!$G$29,0,10*ROW('Water Data'!G183))="","",OFFSET('Water Data'!$G$29,0,10*ROW('Water Data'!G183)))</f>
        <v/>
      </c>
      <c r="CE189" s="367" t="str">
        <f ca="1">+IF(OFFSET('Water Data'!$H$27,0,10*ROW('Water Data'!H183))="","",OFFSET('Water Data'!$H$27,0,10*ROW('Water Data'!H183)))</f>
        <v/>
      </c>
      <c r="CF189" s="367" t="str">
        <f ca="1">+IF(OFFSET('Water Data'!$H$28,0,10*ROW('Water Data'!H183))="","",OFFSET('Water Data'!$H$28,0,10*ROW('Water Data'!H183)))</f>
        <v/>
      </c>
      <c r="CG189" s="367" t="str">
        <f ca="1">+IF(OFFSET('Water Data'!$H$29,0,10*ROW('Water Data'!H183))="","",OFFSET('Water Data'!$H$29,0,10*ROW('Water Data'!H183)))</f>
        <v/>
      </c>
      <c r="CH189" s="367" t="str">
        <f ca="1">+IF(OFFSET('Water Data'!$I$27,0,10*ROW('Water Data'!I183))="","",OFFSET('Water Data'!$I$27,0,10*ROW('Water Data'!I183)))</f>
        <v/>
      </c>
      <c r="CI189" s="367" t="str">
        <f ca="1">+IF(OFFSET('Water Data'!$I$28,0,10*ROW('Water Data'!I183))="","",OFFSET('Water Data'!$I$28,0,10*ROW('Water Data'!I183)))</f>
        <v/>
      </c>
      <c r="CJ189" s="367" t="str">
        <f ca="1">+IF(OFFSET('Water Data'!$I$29,0,10*ROW('Water Data'!I183))="","",OFFSET('Water Data'!$I$29,0,10*ROW('Water Data'!I183)))</f>
        <v/>
      </c>
      <c r="CK189" s="367" t="str">
        <f ca="1">+IF(OFFSET('Sanitation Data'!$D$28,0,10*ROW('Sanitation Data'!D183))="","",OFFSET('Sanitation Data'!$D$28,0,10*ROW('Sanitation Data'!D183)))</f>
        <v/>
      </c>
      <c r="CL189" s="367" t="str">
        <f ca="1">+IF(OFFSET('Sanitation Data'!$D$29,0,10*ROW('Sanitation Data'!D183))="","",OFFSET('Sanitation Data'!$D$29,0,10*ROW('Sanitation Data'!D183)))</f>
        <v/>
      </c>
      <c r="CM189" s="367" t="str">
        <f ca="1">+IF(OFFSET('Sanitation Data'!$D$30,0,10*ROW('Sanitation Data'!D183))="","",OFFSET('Sanitation Data'!$D$30,0,10*ROW('Sanitation Data'!D183)))</f>
        <v/>
      </c>
      <c r="CN189" s="367" t="str">
        <f ca="1">+IF(OFFSET('Sanitation Data'!$D$31,0,10*ROW('Sanitation Data'!D183))="","",OFFSET('Sanitation Data'!$D$31,0,10*ROW('Sanitation Data'!D183)))</f>
        <v/>
      </c>
      <c r="CO189" s="367" t="str">
        <f ca="1">+IF(OFFSET('Sanitation Data'!$D$32,0,10*ROW('Sanitation Data'!D183))="","",OFFSET('Sanitation Data'!$D$32,0,10*ROW('Sanitation Data'!D183)))</f>
        <v/>
      </c>
      <c r="CP189" s="367" t="str">
        <f ca="1">+IF(OFFSET('Sanitation Data'!$E$28,0,10*ROW('Sanitation Data'!E183))="","",OFFSET('Sanitation Data'!$E$28,0,10*ROW('Sanitation Data'!E183)))</f>
        <v/>
      </c>
      <c r="CQ189" s="367" t="str">
        <f ca="1">+IF(OFFSET('Sanitation Data'!$E$29,0,10*ROW('Sanitation Data'!E183))="","",OFFSET('Sanitation Data'!$E$29,0,10*ROW('Sanitation Data'!E183)))</f>
        <v/>
      </c>
      <c r="CR189" s="367" t="str">
        <f ca="1">+IF(OFFSET('Sanitation Data'!$E$30,0,10*ROW('Sanitation Data'!E183))="","",OFFSET('Sanitation Data'!$E$30,0,10*ROW('Sanitation Data'!E183)))</f>
        <v/>
      </c>
      <c r="CS189" s="367" t="str">
        <f ca="1">+IF(OFFSET('Sanitation Data'!$E$31,0,10*ROW('Sanitation Data'!E183))="","",OFFSET('Sanitation Data'!$E$31,0,10*ROW('Sanitation Data'!E183)))</f>
        <v/>
      </c>
      <c r="CT189" s="367" t="str">
        <f ca="1">+IF(OFFSET('Sanitation Data'!$E$32,0,10*ROW('Sanitation Data'!E183))="","",OFFSET('Sanitation Data'!$E$32,0,10*ROW('Sanitation Data'!E183)))</f>
        <v/>
      </c>
      <c r="CU189" s="367" t="str">
        <f ca="1">+IF(OFFSET('Sanitation Data'!$F$28,0,10*ROW('Sanitation Data'!F183))="","",OFFSET('Sanitation Data'!$F$28,0,10*ROW('Sanitation Data'!F183)))</f>
        <v/>
      </c>
      <c r="CV189" s="367" t="str">
        <f ca="1">+IF(OFFSET('Sanitation Data'!$F$29,0,10*ROW('Sanitation Data'!F183))="","",OFFSET('Sanitation Data'!$F$29,0,10*ROW('Sanitation Data'!F183)))</f>
        <v/>
      </c>
      <c r="CW189" s="367" t="str">
        <f ca="1">+IF(OFFSET('Sanitation Data'!$F$30,0,10*ROW('Sanitation Data'!F183))="","",OFFSET('Sanitation Data'!$F$30,0,10*ROW('Sanitation Data'!F183)))</f>
        <v/>
      </c>
      <c r="CX189" s="367" t="str">
        <f ca="1">+IF(OFFSET('Sanitation Data'!$F$31,0,10*ROW('Sanitation Data'!F183))="","",OFFSET('Sanitation Data'!$F$31,0,10*ROW('Sanitation Data'!F183)))</f>
        <v/>
      </c>
      <c r="CY189" s="367" t="str">
        <f ca="1">+IF(OFFSET('Sanitation Data'!$F$32,0,10*ROW('Sanitation Data'!F183))="","",OFFSET('Sanitation Data'!$F$32,0,10*ROW('Sanitation Data'!F183)))</f>
        <v/>
      </c>
      <c r="CZ189" s="367" t="str">
        <f ca="1">+IF(OFFSET('Sanitation Data'!$G$28,0,10*ROW('Sanitation Data'!G183))="","",OFFSET('Sanitation Data'!$G$28,0,10*ROW('Sanitation Data'!G183)))</f>
        <v/>
      </c>
      <c r="DA189" s="367" t="str">
        <f ca="1">+IF(OFFSET('Sanitation Data'!$G$29,0,10*ROW('Sanitation Data'!G183))="","",OFFSET('Sanitation Data'!$G$29,0,10*ROW('Sanitation Data'!G183)))</f>
        <v/>
      </c>
      <c r="DB189" s="367" t="str">
        <f ca="1">+IF(OFFSET('Sanitation Data'!$G$30,0,10*ROW('Sanitation Data'!G183))="","",OFFSET('Sanitation Data'!$G$30,0,10*ROW('Sanitation Data'!G183)))</f>
        <v/>
      </c>
      <c r="DC189" s="367" t="str">
        <f ca="1">+IF(OFFSET('Sanitation Data'!$G$31,0,10*ROW('Sanitation Data'!G183))="","",OFFSET('Sanitation Data'!$G$31,0,10*ROW('Sanitation Data'!G183)))</f>
        <v/>
      </c>
      <c r="DD189" s="367" t="str">
        <f ca="1">+IF(OFFSET('Sanitation Data'!$G$32,0,10*ROW('Sanitation Data'!G183))="","",OFFSET('Sanitation Data'!$G$32,0,10*ROW('Sanitation Data'!G183)))</f>
        <v/>
      </c>
      <c r="DE189" s="367" t="str">
        <f ca="1">+IF(OFFSET('Sanitation Data'!$H$28,0,10*ROW('Sanitation Data'!H183))="","",OFFSET('Sanitation Data'!$H$28,0,10*ROW('Sanitation Data'!H183)))</f>
        <v/>
      </c>
      <c r="DF189" s="367" t="str">
        <f ca="1">+IF(OFFSET('Sanitation Data'!$H$29,0,10*ROW('Sanitation Data'!H183))="","",OFFSET('Sanitation Data'!$H$29,0,10*ROW('Sanitation Data'!H183)))</f>
        <v/>
      </c>
      <c r="DG189" s="367" t="str">
        <f ca="1">+IF(OFFSET('Sanitation Data'!$H$30,0,10*ROW('Sanitation Data'!H183))="","",OFFSET('Sanitation Data'!$H$30,0,10*ROW('Sanitation Data'!H183)))</f>
        <v/>
      </c>
      <c r="DH189" s="367" t="str">
        <f ca="1">+IF(OFFSET('Sanitation Data'!$H$31,0,10*ROW('Sanitation Data'!H183))="","",OFFSET('Sanitation Data'!$H$31,0,10*ROW('Sanitation Data'!H183)))</f>
        <v/>
      </c>
      <c r="DI189" s="367" t="str">
        <f ca="1">+IF(OFFSET('Sanitation Data'!$H$32,0,10*ROW('Sanitation Data'!H183))="","",OFFSET('Sanitation Data'!$H$32,0,10*ROW('Sanitation Data'!H183)))</f>
        <v/>
      </c>
      <c r="DJ189" s="367" t="str">
        <f ca="1">+IF(OFFSET('Sanitation Data'!$I$28,0,10*ROW('Sanitation Data'!I183))="","",OFFSET('Sanitation Data'!$I$28,0,10*ROW('Sanitation Data'!I183)))</f>
        <v/>
      </c>
      <c r="DK189" s="367" t="str">
        <f ca="1">+IF(OFFSET('Sanitation Data'!$I$29,0,10*ROW('Sanitation Data'!I183))="","",OFFSET('Sanitation Data'!$I$29,0,10*ROW('Sanitation Data'!I183)))</f>
        <v/>
      </c>
      <c r="DL189" s="367" t="str">
        <f ca="1">+IF(OFFSET('Sanitation Data'!$I$30,0,10*ROW('Sanitation Data'!I183))="","",OFFSET('Sanitation Data'!$I$30,0,10*ROW('Sanitation Data'!I183)))</f>
        <v/>
      </c>
      <c r="DM189" s="367" t="str">
        <f ca="1">+IF(OFFSET('Sanitation Data'!$I$31,0,10*ROW('Sanitation Data'!I183))="","",OFFSET('Sanitation Data'!$I$31,0,10*ROW('Sanitation Data'!I183)))</f>
        <v/>
      </c>
      <c r="DN189" s="367" t="str">
        <f ca="1">+IF(OFFSET('Sanitation Data'!$I$32,0,10*ROW('Sanitation Data'!I183))="","",OFFSET('Sanitation Data'!$I$32,0,10*ROW('Sanitation Data'!I183)))</f>
        <v/>
      </c>
      <c r="DO189" s="367" t="str">
        <f ca="1">+IF(OFFSET('Hygiene Data'!$D$11,0,10*ROW('Hygiene Data'!D183))="","",OFFSET('Hygiene Data'!$D$11,0,10*ROW('Hygiene Data'!D183)))</f>
        <v/>
      </c>
      <c r="DP189" s="367" t="str">
        <f ca="1">+IF(OFFSET('Hygiene Data'!$D$12,0,10*ROW('Hygiene Data'!D183))="","",OFFSET('Hygiene Data'!$D$12,0,10*ROW('Hygiene Data'!D183)))</f>
        <v/>
      </c>
      <c r="DQ189" s="367" t="str">
        <f ca="1">+IF(OFFSET('Hygiene Data'!$D$13,0,10*ROW('Hygiene Data'!D183))="","",OFFSET('Hygiene Data'!$D$13,0,10*ROW('Hygiene Data'!D183)))</f>
        <v/>
      </c>
      <c r="DR189" s="367" t="str">
        <f ca="1">+IF(OFFSET('Hygiene Data'!$E$11,0,10*ROW('Hygiene Data'!E183))="","",OFFSET('Hygiene Data'!$E$11,0,10*ROW('Hygiene Data'!E183)))</f>
        <v/>
      </c>
      <c r="DS189" s="367" t="str">
        <f ca="1">+IF(OFFSET('Hygiene Data'!$E$12,0,10*ROW('Hygiene Data'!E183))="","",OFFSET('Hygiene Data'!$E$12,0,10*ROW('Hygiene Data'!E183)))</f>
        <v/>
      </c>
      <c r="DT189" s="367" t="str">
        <f ca="1">+IF(OFFSET('Hygiene Data'!$E$13,0,10*ROW('Hygiene Data'!E183))="","",OFFSET('Hygiene Data'!$E$13,0,10*ROW('Hygiene Data'!E183)))</f>
        <v/>
      </c>
      <c r="DU189" s="367" t="str">
        <f ca="1">+IF(OFFSET('Hygiene Data'!$F$11,0,10*ROW('Hygiene Data'!F183))="","",OFFSET('Hygiene Data'!$F$11,0,10*ROW('Hygiene Data'!F183)))</f>
        <v/>
      </c>
      <c r="DV189" s="367" t="str">
        <f ca="1">+IF(OFFSET('Hygiene Data'!$F$12,0,10*ROW('Hygiene Data'!F183))="","",OFFSET('Hygiene Data'!$F$12,0,10*ROW('Hygiene Data'!F183)))</f>
        <v/>
      </c>
      <c r="DW189" s="367" t="str">
        <f ca="1">+IF(OFFSET('Hygiene Data'!$F$13,0,10*ROW('Hygiene Data'!F183))="","",OFFSET('Hygiene Data'!$F$13,0,10*ROW('Hygiene Data'!F183)))</f>
        <v/>
      </c>
      <c r="DX189" s="367" t="str">
        <f ca="1">+IF(OFFSET('Hygiene Data'!$G$11,0,10*ROW('Hygiene Data'!G183))="","",OFFSET('Hygiene Data'!$G$11,0,10*ROW('Hygiene Data'!G183)))</f>
        <v/>
      </c>
      <c r="DY189" s="367" t="str">
        <f ca="1">+IF(OFFSET('Hygiene Data'!$G$12,0,10*ROW('Hygiene Data'!G183))="","",OFFSET('Hygiene Data'!$G$12,0,10*ROW('Hygiene Data'!G183)))</f>
        <v/>
      </c>
      <c r="DZ189" s="367" t="str">
        <f ca="1">+IF(OFFSET('Hygiene Data'!$G$13,0,10*ROW('Hygiene Data'!G183))="","",OFFSET('Hygiene Data'!$G$13,0,10*ROW('Hygiene Data'!G183)))</f>
        <v/>
      </c>
      <c r="EA189" s="367" t="str">
        <f ca="1">+IF(OFFSET('Hygiene Data'!$H$11,0,10*ROW('Hygiene Data'!H183))="","",OFFSET('Hygiene Data'!$H$11,0,10*ROW('Hygiene Data'!H183)))</f>
        <v/>
      </c>
      <c r="EB189" s="367" t="str">
        <f ca="1">+IF(OFFSET('Hygiene Data'!$H$12,0,10*ROW('Hygiene Data'!H183))="","",OFFSET('Hygiene Data'!$H$12,0,10*ROW('Hygiene Data'!H183)))</f>
        <v/>
      </c>
      <c r="EC189" s="367" t="str">
        <f ca="1">+IF(OFFSET('Hygiene Data'!$H$13,0,10*ROW('Hygiene Data'!H183))="","",OFFSET('Hygiene Data'!$H$13,0,10*ROW('Hygiene Data'!H183)))</f>
        <v/>
      </c>
      <c r="ED189" s="367" t="str">
        <f ca="1">+IF(OFFSET('Hygiene Data'!$I$11,0,10*ROW('Hygiene Data'!I183))="","",OFFSET('Hygiene Data'!$I$11,0,10*ROW('Hygiene Data'!I183)))</f>
        <v/>
      </c>
      <c r="EE189" s="367" t="str">
        <f ca="1">+IF(OFFSET('Hygiene Data'!$I$12,0,10*ROW('Hygiene Data'!I183))="","",OFFSET('Hygiene Data'!$I$12,0,10*ROW('Hygiene Data'!I183)))</f>
        <v/>
      </c>
      <c r="EF189" s="367" t="str">
        <f ca="1">+IF(OFFSET('Hygiene Data'!$I$13,0,10*ROW('Hygiene Data'!I183))="","",OFFSET('Hygiene Data'!$I$13,0,10*ROW('Hygiene Data'!I183)))</f>
        <v/>
      </c>
    </row>
    <row r="190" spans="1:136" x14ac:dyDescent="0.25">
      <c r="A190" s="476" t="str">
        <f ca="1">+IF(OFFSET('Water Data'!$B$2,0,10*ROW('Water Data'!E184))="","",OFFSET('Water Data'!$B$2,0,10*ROW('Water Data'!E184)))</f>
        <v/>
      </c>
      <c r="B190" s="476"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3" t="str">
        <f t="shared" ca="1" si="2"/>
        <v/>
      </c>
      <c r="D190" s="504"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4"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4"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4"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4"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4"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4"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4"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4"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4"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4"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4"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4"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4"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4"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4"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4"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4"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5"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5"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5"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5"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5"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5"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5"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5"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5"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5"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5"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5"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5"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5"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5"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5"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5"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5"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5"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5"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5"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5"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5"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5"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5"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5"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5"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5"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5"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5"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6"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2"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6"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6"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6"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6"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6"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6"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6"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6"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6"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6"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6"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6"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6"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6"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6"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6"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7" t="str">
        <f ca="1">+IF(OFFSET('Water Data'!$D$27,0,10*ROW('Water Data'!D184))="","",OFFSET('Water Data'!$D$27,0,10*ROW('Water Data'!D184)))</f>
        <v/>
      </c>
      <c r="BT190" s="367" t="str">
        <f ca="1">+IF(OFFSET('Water Data'!$D$28,0,10*ROW('Water Data'!D184))="","",OFFSET('Water Data'!$D$28,0,10*ROW('Water Data'!D184)))</f>
        <v/>
      </c>
      <c r="BU190" s="367" t="str">
        <f ca="1">+IF(OFFSET('Water Data'!$D$29,0,10*ROW('Water Data'!D184))="","",OFFSET('Water Data'!$D$29,0,10*ROW('Water Data'!D184)))</f>
        <v/>
      </c>
      <c r="BV190" s="367" t="str">
        <f ca="1">+IF(OFFSET('Water Data'!$E$27,0,10*ROW('Water Data'!E184))="","",OFFSET('Water Data'!$E$27,0,10*ROW('Water Data'!E184)))</f>
        <v/>
      </c>
      <c r="BW190" s="367" t="str">
        <f ca="1">+IF(OFFSET('Water Data'!$E$28,0,10*ROW('Water Data'!E184))="","",OFFSET('Water Data'!$E$28,0,10*ROW('Water Data'!E184)))</f>
        <v/>
      </c>
      <c r="BX190" s="367" t="str">
        <f ca="1">+IF(OFFSET('Water Data'!$E$29,0,10*ROW('Water Data'!E184))="","",OFFSET('Water Data'!$E$29,0,10*ROW('Water Data'!E184)))</f>
        <v/>
      </c>
      <c r="BY190" s="367" t="str">
        <f ca="1">+IF(OFFSET('Water Data'!$F$27,0,10*ROW('Water Data'!F184))="","",OFFSET('Water Data'!$F$27,0,10*ROW('Water Data'!F184)))</f>
        <v/>
      </c>
      <c r="BZ190" s="367" t="str">
        <f ca="1">+IF(OFFSET('Water Data'!$F$28,0,10*ROW('Water Data'!F184))="","",OFFSET('Water Data'!$F$28,0,10*ROW('Water Data'!F184)))</f>
        <v/>
      </c>
      <c r="CA190" s="367" t="str">
        <f ca="1">+IF(OFFSET('Water Data'!$F$29,0,10*ROW('Water Data'!F184))="","",OFFSET('Water Data'!$F$29,0,10*ROW('Water Data'!F184)))</f>
        <v/>
      </c>
      <c r="CB190" s="367" t="str">
        <f ca="1">+IF(OFFSET('Water Data'!$G$27,0,10*ROW('Water Data'!G184))="","",OFFSET('Water Data'!$G$27,0,10*ROW('Water Data'!G184)))</f>
        <v/>
      </c>
      <c r="CC190" s="367" t="str">
        <f ca="1">+IF(OFFSET('Water Data'!$G$28,0,10*ROW('Water Data'!G184))="","",OFFSET('Water Data'!$G$28,0,10*ROW('Water Data'!G184)))</f>
        <v/>
      </c>
      <c r="CD190" s="367" t="str">
        <f ca="1">+IF(OFFSET('Water Data'!$G$29,0,10*ROW('Water Data'!G184))="","",OFFSET('Water Data'!$G$29,0,10*ROW('Water Data'!G184)))</f>
        <v/>
      </c>
      <c r="CE190" s="367" t="str">
        <f ca="1">+IF(OFFSET('Water Data'!$H$27,0,10*ROW('Water Data'!H184))="","",OFFSET('Water Data'!$H$27,0,10*ROW('Water Data'!H184)))</f>
        <v/>
      </c>
      <c r="CF190" s="367" t="str">
        <f ca="1">+IF(OFFSET('Water Data'!$H$28,0,10*ROW('Water Data'!H184))="","",OFFSET('Water Data'!$H$28,0,10*ROW('Water Data'!H184)))</f>
        <v/>
      </c>
      <c r="CG190" s="367" t="str">
        <f ca="1">+IF(OFFSET('Water Data'!$H$29,0,10*ROW('Water Data'!H184))="","",OFFSET('Water Data'!$H$29,0,10*ROW('Water Data'!H184)))</f>
        <v/>
      </c>
      <c r="CH190" s="367" t="str">
        <f ca="1">+IF(OFFSET('Water Data'!$I$27,0,10*ROW('Water Data'!I184))="","",OFFSET('Water Data'!$I$27,0,10*ROW('Water Data'!I184)))</f>
        <v/>
      </c>
      <c r="CI190" s="367" t="str">
        <f ca="1">+IF(OFFSET('Water Data'!$I$28,0,10*ROW('Water Data'!I184))="","",OFFSET('Water Data'!$I$28,0,10*ROW('Water Data'!I184)))</f>
        <v/>
      </c>
      <c r="CJ190" s="367" t="str">
        <f ca="1">+IF(OFFSET('Water Data'!$I$29,0,10*ROW('Water Data'!I184))="","",OFFSET('Water Data'!$I$29,0,10*ROW('Water Data'!I184)))</f>
        <v/>
      </c>
      <c r="CK190" s="367" t="str">
        <f ca="1">+IF(OFFSET('Sanitation Data'!$D$28,0,10*ROW('Sanitation Data'!D184))="","",OFFSET('Sanitation Data'!$D$28,0,10*ROW('Sanitation Data'!D184)))</f>
        <v/>
      </c>
      <c r="CL190" s="367" t="str">
        <f ca="1">+IF(OFFSET('Sanitation Data'!$D$29,0,10*ROW('Sanitation Data'!D184))="","",OFFSET('Sanitation Data'!$D$29,0,10*ROW('Sanitation Data'!D184)))</f>
        <v/>
      </c>
      <c r="CM190" s="367" t="str">
        <f ca="1">+IF(OFFSET('Sanitation Data'!$D$30,0,10*ROW('Sanitation Data'!D184))="","",OFFSET('Sanitation Data'!$D$30,0,10*ROW('Sanitation Data'!D184)))</f>
        <v/>
      </c>
      <c r="CN190" s="367" t="str">
        <f ca="1">+IF(OFFSET('Sanitation Data'!$D$31,0,10*ROW('Sanitation Data'!D184))="","",OFFSET('Sanitation Data'!$D$31,0,10*ROW('Sanitation Data'!D184)))</f>
        <v/>
      </c>
      <c r="CO190" s="367" t="str">
        <f ca="1">+IF(OFFSET('Sanitation Data'!$D$32,0,10*ROW('Sanitation Data'!D184))="","",OFFSET('Sanitation Data'!$D$32,0,10*ROW('Sanitation Data'!D184)))</f>
        <v/>
      </c>
      <c r="CP190" s="367" t="str">
        <f ca="1">+IF(OFFSET('Sanitation Data'!$E$28,0,10*ROW('Sanitation Data'!E184))="","",OFFSET('Sanitation Data'!$E$28,0,10*ROW('Sanitation Data'!E184)))</f>
        <v/>
      </c>
      <c r="CQ190" s="367" t="str">
        <f ca="1">+IF(OFFSET('Sanitation Data'!$E$29,0,10*ROW('Sanitation Data'!E184))="","",OFFSET('Sanitation Data'!$E$29,0,10*ROW('Sanitation Data'!E184)))</f>
        <v/>
      </c>
      <c r="CR190" s="367" t="str">
        <f ca="1">+IF(OFFSET('Sanitation Data'!$E$30,0,10*ROW('Sanitation Data'!E184))="","",OFFSET('Sanitation Data'!$E$30,0,10*ROW('Sanitation Data'!E184)))</f>
        <v/>
      </c>
      <c r="CS190" s="367" t="str">
        <f ca="1">+IF(OFFSET('Sanitation Data'!$E$31,0,10*ROW('Sanitation Data'!E184))="","",OFFSET('Sanitation Data'!$E$31,0,10*ROW('Sanitation Data'!E184)))</f>
        <v/>
      </c>
      <c r="CT190" s="367" t="str">
        <f ca="1">+IF(OFFSET('Sanitation Data'!$E$32,0,10*ROW('Sanitation Data'!E184))="","",OFFSET('Sanitation Data'!$E$32,0,10*ROW('Sanitation Data'!E184)))</f>
        <v/>
      </c>
      <c r="CU190" s="367" t="str">
        <f ca="1">+IF(OFFSET('Sanitation Data'!$F$28,0,10*ROW('Sanitation Data'!F184))="","",OFFSET('Sanitation Data'!$F$28,0,10*ROW('Sanitation Data'!F184)))</f>
        <v/>
      </c>
      <c r="CV190" s="367" t="str">
        <f ca="1">+IF(OFFSET('Sanitation Data'!$F$29,0,10*ROW('Sanitation Data'!F184))="","",OFFSET('Sanitation Data'!$F$29,0,10*ROW('Sanitation Data'!F184)))</f>
        <v/>
      </c>
      <c r="CW190" s="367" t="str">
        <f ca="1">+IF(OFFSET('Sanitation Data'!$F$30,0,10*ROW('Sanitation Data'!F184))="","",OFFSET('Sanitation Data'!$F$30,0,10*ROW('Sanitation Data'!F184)))</f>
        <v/>
      </c>
      <c r="CX190" s="367" t="str">
        <f ca="1">+IF(OFFSET('Sanitation Data'!$F$31,0,10*ROW('Sanitation Data'!F184))="","",OFFSET('Sanitation Data'!$F$31,0,10*ROW('Sanitation Data'!F184)))</f>
        <v/>
      </c>
      <c r="CY190" s="367" t="str">
        <f ca="1">+IF(OFFSET('Sanitation Data'!$F$32,0,10*ROW('Sanitation Data'!F184))="","",OFFSET('Sanitation Data'!$F$32,0,10*ROW('Sanitation Data'!F184)))</f>
        <v/>
      </c>
      <c r="CZ190" s="367" t="str">
        <f ca="1">+IF(OFFSET('Sanitation Data'!$G$28,0,10*ROW('Sanitation Data'!G184))="","",OFFSET('Sanitation Data'!$G$28,0,10*ROW('Sanitation Data'!G184)))</f>
        <v/>
      </c>
      <c r="DA190" s="367" t="str">
        <f ca="1">+IF(OFFSET('Sanitation Data'!$G$29,0,10*ROW('Sanitation Data'!G184))="","",OFFSET('Sanitation Data'!$G$29,0,10*ROW('Sanitation Data'!G184)))</f>
        <v/>
      </c>
      <c r="DB190" s="367" t="str">
        <f ca="1">+IF(OFFSET('Sanitation Data'!$G$30,0,10*ROW('Sanitation Data'!G184))="","",OFFSET('Sanitation Data'!$G$30,0,10*ROW('Sanitation Data'!G184)))</f>
        <v/>
      </c>
      <c r="DC190" s="367" t="str">
        <f ca="1">+IF(OFFSET('Sanitation Data'!$G$31,0,10*ROW('Sanitation Data'!G184))="","",OFFSET('Sanitation Data'!$G$31,0,10*ROW('Sanitation Data'!G184)))</f>
        <v/>
      </c>
      <c r="DD190" s="367" t="str">
        <f ca="1">+IF(OFFSET('Sanitation Data'!$G$32,0,10*ROW('Sanitation Data'!G184))="","",OFFSET('Sanitation Data'!$G$32,0,10*ROW('Sanitation Data'!G184)))</f>
        <v/>
      </c>
      <c r="DE190" s="367" t="str">
        <f ca="1">+IF(OFFSET('Sanitation Data'!$H$28,0,10*ROW('Sanitation Data'!H184))="","",OFFSET('Sanitation Data'!$H$28,0,10*ROW('Sanitation Data'!H184)))</f>
        <v/>
      </c>
      <c r="DF190" s="367" t="str">
        <f ca="1">+IF(OFFSET('Sanitation Data'!$H$29,0,10*ROW('Sanitation Data'!H184))="","",OFFSET('Sanitation Data'!$H$29,0,10*ROW('Sanitation Data'!H184)))</f>
        <v/>
      </c>
      <c r="DG190" s="367" t="str">
        <f ca="1">+IF(OFFSET('Sanitation Data'!$H$30,0,10*ROW('Sanitation Data'!H184))="","",OFFSET('Sanitation Data'!$H$30,0,10*ROW('Sanitation Data'!H184)))</f>
        <v/>
      </c>
      <c r="DH190" s="367" t="str">
        <f ca="1">+IF(OFFSET('Sanitation Data'!$H$31,0,10*ROW('Sanitation Data'!H184))="","",OFFSET('Sanitation Data'!$H$31,0,10*ROW('Sanitation Data'!H184)))</f>
        <v/>
      </c>
      <c r="DI190" s="367" t="str">
        <f ca="1">+IF(OFFSET('Sanitation Data'!$H$32,0,10*ROW('Sanitation Data'!H184))="","",OFFSET('Sanitation Data'!$H$32,0,10*ROW('Sanitation Data'!H184)))</f>
        <v/>
      </c>
      <c r="DJ190" s="367" t="str">
        <f ca="1">+IF(OFFSET('Sanitation Data'!$I$28,0,10*ROW('Sanitation Data'!I184))="","",OFFSET('Sanitation Data'!$I$28,0,10*ROW('Sanitation Data'!I184)))</f>
        <v/>
      </c>
      <c r="DK190" s="367" t="str">
        <f ca="1">+IF(OFFSET('Sanitation Data'!$I$29,0,10*ROW('Sanitation Data'!I184))="","",OFFSET('Sanitation Data'!$I$29,0,10*ROW('Sanitation Data'!I184)))</f>
        <v/>
      </c>
      <c r="DL190" s="367" t="str">
        <f ca="1">+IF(OFFSET('Sanitation Data'!$I$30,0,10*ROW('Sanitation Data'!I184))="","",OFFSET('Sanitation Data'!$I$30,0,10*ROW('Sanitation Data'!I184)))</f>
        <v/>
      </c>
      <c r="DM190" s="367" t="str">
        <f ca="1">+IF(OFFSET('Sanitation Data'!$I$31,0,10*ROW('Sanitation Data'!I184))="","",OFFSET('Sanitation Data'!$I$31,0,10*ROW('Sanitation Data'!I184)))</f>
        <v/>
      </c>
      <c r="DN190" s="367" t="str">
        <f ca="1">+IF(OFFSET('Sanitation Data'!$I$32,0,10*ROW('Sanitation Data'!I184))="","",OFFSET('Sanitation Data'!$I$32,0,10*ROW('Sanitation Data'!I184)))</f>
        <v/>
      </c>
      <c r="DO190" s="367" t="str">
        <f ca="1">+IF(OFFSET('Hygiene Data'!$D$11,0,10*ROW('Hygiene Data'!D184))="","",OFFSET('Hygiene Data'!$D$11,0,10*ROW('Hygiene Data'!D184)))</f>
        <v/>
      </c>
      <c r="DP190" s="367" t="str">
        <f ca="1">+IF(OFFSET('Hygiene Data'!$D$12,0,10*ROW('Hygiene Data'!D184))="","",OFFSET('Hygiene Data'!$D$12,0,10*ROW('Hygiene Data'!D184)))</f>
        <v/>
      </c>
      <c r="DQ190" s="367" t="str">
        <f ca="1">+IF(OFFSET('Hygiene Data'!$D$13,0,10*ROW('Hygiene Data'!D184))="","",OFFSET('Hygiene Data'!$D$13,0,10*ROW('Hygiene Data'!D184)))</f>
        <v/>
      </c>
      <c r="DR190" s="367" t="str">
        <f ca="1">+IF(OFFSET('Hygiene Data'!$E$11,0,10*ROW('Hygiene Data'!E184))="","",OFFSET('Hygiene Data'!$E$11,0,10*ROW('Hygiene Data'!E184)))</f>
        <v/>
      </c>
      <c r="DS190" s="367" t="str">
        <f ca="1">+IF(OFFSET('Hygiene Data'!$E$12,0,10*ROW('Hygiene Data'!E184))="","",OFFSET('Hygiene Data'!$E$12,0,10*ROW('Hygiene Data'!E184)))</f>
        <v/>
      </c>
      <c r="DT190" s="367" t="str">
        <f ca="1">+IF(OFFSET('Hygiene Data'!$E$13,0,10*ROW('Hygiene Data'!E184))="","",OFFSET('Hygiene Data'!$E$13,0,10*ROW('Hygiene Data'!E184)))</f>
        <v/>
      </c>
      <c r="DU190" s="367" t="str">
        <f ca="1">+IF(OFFSET('Hygiene Data'!$F$11,0,10*ROW('Hygiene Data'!F184))="","",OFFSET('Hygiene Data'!$F$11,0,10*ROW('Hygiene Data'!F184)))</f>
        <v/>
      </c>
      <c r="DV190" s="367" t="str">
        <f ca="1">+IF(OFFSET('Hygiene Data'!$F$12,0,10*ROW('Hygiene Data'!F184))="","",OFFSET('Hygiene Data'!$F$12,0,10*ROW('Hygiene Data'!F184)))</f>
        <v/>
      </c>
      <c r="DW190" s="367" t="str">
        <f ca="1">+IF(OFFSET('Hygiene Data'!$F$13,0,10*ROW('Hygiene Data'!F184))="","",OFFSET('Hygiene Data'!$F$13,0,10*ROW('Hygiene Data'!F184)))</f>
        <v/>
      </c>
      <c r="DX190" s="367" t="str">
        <f ca="1">+IF(OFFSET('Hygiene Data'!$G$11,0,10*ROW('Hygiene Data'!G184))="","",OFFSET('Hygiene Data'!$G$11,0,10*ROW('Hygiene Data'!G184)))</f>
        <v/>
      </c>
      <c r="DY190" s="367" t="str">
        <f ca="1">+IF(OFFSET('Hygiene Data'!$G$12,0,10*ROW('Hygiene Data'!G184))="","",OFFSET('Hygiene Data'!$G$12,0,10*ROW('Hygiene Data'!G184)))</f>
        <v/>
      </c>
      <c r="DZ190" s="367" t="str">
        <f ca="1">+IF(OFFSET('Hygiene Data'!$G$13,0,10*ROW('Hygiene Data'!G184))="","",OFFSET('Hygiene Data'!$G$13,0,10*ROW('Hygiene Data'!G184)))</f>
        <v/>
      </c>
      <c r="EA190" s="367" t="str">
        <f ca="1">+IF(OFFSET('Hygiene Data'!$H$11,0,10*ROW('Hygiene Data'!H184))="","",OFFSET('Hygiene Data'!$H$11,0,10*ROW('Hygiene Data'!H184)))</f>
        <v/>
      </c>
      <c r="EB190" s="367" t="str">
        <f ca="1">+IF(OFFSET('Hygiene Data'!$H$12,0,10*ROW('Hygiene Data'!H184))="","",OFFSET('Hygiene Data'!$H$12,0,10*ROW('Hygiene Data'!H184)))</f>
        <v/>
      </c>
      <c r="EC190" s="367" t="str">
        <f ca="1">+IF(OFFSET('Hygiene Data'!$H$13,0,10*ROW('Hygiene Data'!H184))="","",OFFSET('Hygiene Data'!$H$13,0,10*ROW('Hygiene Data'!H184)))</f>
        <v/>
      </c>
      <c r="ED190" s="367" t="str">
        <f ca="1">+IF(OFFSET('Hygiene Data'!$I$11,0,10*ROW('Hygiene Data'!I184))="","",OFFSET('Hygiene Data'!$I$11,0,10*ROW('Hygiene Data'!I184)))</f>
        <v/>
      </c>
      <c r="EE190" s="367" t="str">
        <f ca="1">+IF(OFFSET('Hygiene Data'!$I$12,0,10*ROW('Hygiene Data'!I184))="","",OFFSET('Hygiene Data'!$I$12,0,10*ROW('Hygiene Data'!I184)))</f>
        <v/>
      </c>
      <c r="EF190" s="367" t="str">
        <f ca="1">+IF(OFFSET('Hygiene Data'!$I$13,0,10*ROW('Hygiene Data'!I184))="","",OFFSET('Hygiene Data'!$I$13,0,10*ROW('Hygiene Data'!I184)))</f>
        <v/>
      </c>
    </row>
    <row r="191" spans="1:136" x14ac:dyDescent="0.25">
      <c r="A191" s="476" t="str">
        <f ca="1">+IF(OFFSET('Water Data'!$B$2,0,10*ROW('Water Data'!E185))="","",OFFSET('Water Data'!$B$2,0,10*ROW('Water Data'!E185)))</f>
        <v/>
      </c>
      <c r="B191" s="476"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3" t="str">
        <f t="shared" ca="1" si="2"/>
        <v/>
      </c>
      <c r="D191" s="504"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4"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4"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4"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4"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4"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4"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4"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4"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4"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4"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4"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4"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4"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4"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4"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4"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4"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5"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5"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5"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5"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5"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5"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5"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5"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5"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5"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5"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5"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5"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5"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5"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5"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5"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5"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5"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5"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5"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5"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5"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5"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5"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5"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5"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5"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5"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5"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6"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2"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6"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6"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6"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6"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6"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6"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6"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6"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6"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6"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6"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6"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6"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6"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6"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6"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7" t="str">
        <f ca="1">+IF(OFFSET('Water Data'!$D$27,0,10*ROW('Water Data'!D185))="","",OFFSET('Water Data'!$D$27,0,10*ROW('Water Data'!D185)))</f>
        <v/>
      </c>
      <c r="BT191" s="367" t="str">
        <f ca="1">+IF(OFFSET('Water Data'!$D$28,0,10*ROW('Water Data'!D185))="","",OFFSET('Water Data'!$D$28,0,10*ROW('Water Data'!D185)))</f>
        <v/>
      </c>
      <c r="BU191" s="367" t="str">
        <f ca="1">+IF(OFFSET('Water Data'!$D$29,0,10*ROW('Water Data'!D185))="","",OFFSET('Water Data'!$D$29,0,10*ROW('Water Data'!D185)))</f>
        <v/>
      </c>
      <c r="BV191" s="367" t="str">
        <f ca="1">+IF(OFFSET('Water Data'!$E$27,0,10*ROW('Water Data'!E185))="","",OFFSET('Water Data'!$E$27,0,10*ROW('Water Data'!E185)))</f>
        <v/>
      </c>
      <c r="BW191" s="367" t="str">
        <f ca="1">+IF(OFFSET('Water Data'!$E$28,0,10*ROW('Water Data'!E185))="","",OFFSET('Water Data'!$E$28,0,10*ROW('Water Data'!E185)))</f>
        <v/>
      </c>
      <c r="BX191" s="367" t="str">
        <f ca="1">+IF(OFFSET('Water Data'!$E$29,0,10*ROW('Water Data'!E185))="","",OFFSET('Water Data'!$E$29,0,10*ROW('Water Data'!E185)))</f>
        <v/>
      </c>
      <c r="BY191" s="367" t="str">
        <f ca="1">+IF(OFFSET('Water Data'!$F$27,0,10*ROW('Water Data'!F185))="","",OFFSET('Water Data'!$F$27,0,10*ROW('Water Data'!F185)))</f>
        <v/>
      </c>
      <c r="BZ191" s="367" t="str">
        <f ca="1">+IF(OFFSET('Water Data'!$F$28,0,10*ROW('Water Data'!F185))="","",OFFSET('Water Data'!$F$28,0,10*ROW('Water Data'!F185)))</f>
        <v/>
      </c>
      <c r="CA191" s="367" t="str">
        <f ca="1">+IF(OFFSET('Water Data'!$F$29,0,10*ROW('Water Data'!F185))="","",OFFSET('Water Data'!$F$29,0,10*ROW('Water Data'!F185)))</f>
        <v/>
      </c>
      <c r="CB191" s="367" t="str">
        <f ca="1">+IF(OFFSET('Water Data'!$G$27,0,10*ROW('Water Data'!G185))="","",OFFSET('Water Data'!$G$27,0,10*ROW('Water Data'!G185)))</f>
        <v/>
      </c>
      <c r="CC191" s="367" t="str">
        <f ca="1">+IF(OFFSET('Water Data'!$G$28,0,10*ROW('Water Data'!G185))="","",OFFSET('Water Data'!$G$28,0,10*ROW('Water Data'!G185)))</f>
        <v/>
      </c>
      <c r="CD191" s="367" t="str">
        <f ca="1">+IF(OFFSET('Water Data'!$G$29,0,10*ROW('Water Data'!G185))="","",OFFSET('Water Data'!$G$29,0,10*ROW('Water Data'!G185)))</f>
        <v/>
      </c>
      <c r="CE191" s="367" t="str">
        <f ca="1">+IF(OFFSET('Water Data'!$H$27,0,10*ROW('Water Data'!H185))="","",OFFSET('Water Data'!$H$27,0,10*ROW('Water Data'!H185)))</f>
        <v/>
      </c>
      <c r="CF191" s="367" t="str">
        <f ca="1">+IF(OFFSET('Water Data'!$H$28,0,10*ROW('Water Data'!H185))="","",OFFSET('Water Data'!$H$28,0,10*ROW('Water Data'!H185)))</f>
        <v/>
      </c>
      <c r="CG191" s="367" t="str">
        <f ca="1">+IF(OFFSET('Water Data'!$H$29,0,10*ROW('Water Data'!H185))="","",OFFSET('Water Data'!$H$29,0,10*ROW('Water Data'!H185)))</f>
        <v/>
      </c>
      <c r="CH191" s="367" t="str">
        <f ca="1">+IF(OFFSET('Water Data'!$I$27,0,10*ROW('Water Data'!I185))="","",OFFSET('Water Data'!$I$27,0,10*ROW('Water Data'!I185)))</f>
        <v/>
      </c>
      <c r="CI191" s="367" t="str">
        <f ca="1">+IF(OFFSET('Water Data'!$I$28,0,10*ROW('Water Data'!I185))="","",OFFSET('Water Data'!$I$28,0,10*ROW('Water Data'!I185)))</f>
        <v/>
      </c>
      <c r="CJ191" s="367" t="str">
        <f ca="1">+IF(OFFSET('Water Data'!$I$29,0,10*ROW('Water Data'!I185))="","",OFFSET('Water Data'!$I$29,0,10*ROW('Water Data'!I185)))</f>
        <v/>
      </c>
      <c r="CK191" s="367" t="str">
        <f ca="1">+IF(OFFSET('Sanitation Data'!$D$28,0,10*ROW('Sanitation Data'!D185))="","",OFFSET('Sanitation Data'!$D$28,0,10*ROW('Sanitation Data'!D185)))</f>
        <v/>
      </c>
      <c r="CL191" s="367" t="str">
        <f ca="1">+IF(OFFSET('Sanitation Data'!$D$29,0,10*ROW('Sanitation Data'!D185))="","",OFFSET('Sanitation Data'!$D$29,0,10*ROW('Sanitation Data'!D185)))</f>
        <v/>
      </c>
      <c r="CM191" s="367" t="str">
        <f ca="1">+IF(OFFSET('Sanitation Data'!$D$30,0,10*ROW('Sanitation Data'!D185))="","",OFFSET('Sanitation Data'!$D$30,0,10*ROW('Sanitation Data'!D185)))</f>
        <v/>
      </c>
      <c r="CN191" s="367" t="str">
        <f ca="1">+IF(OFFSET('Sanitation Data'!$D$31,0,10*ROW('Sanitation Data'!D185))="","",OFFSET('Sanitation Data'!$D$31,0,10*ROW('Sanitation Data'!D185)))</f>
        <v/>
      </c>
      <c r="CO191" s="367" t="str">
        <f ca="1">+IF(OFFSET('Sanitation Data'!$D$32,0,10*ROW('Sanitation Data'!D185))="","",OFFSET('Sanitation Data'!$D$32,0,10*ROW('Sanitation Data'!D185)))</f>
        <v/>
      </c>
      <c r="CP191" s="367" t="str">
        <f ca="1">+IF(OFFSET('Sanitation Data'!$E$28,0,10*ROW('Sanitation Data'!E185))="","",OFFSET('Sanitation Data'!$E$28,0,10*ROW('Sanitation Data'!E185)))</f>
        <v/>
      </c>
      <c r="CQ191" s="367" t="str">
        <f ca="1">+IF(OFFSET('Sanitation Data'!$E$29,0,10*ROW('Sanitation Data'!E185))="","",OFFSET('Sanitation Data'!$E$29,0,10*ROW('Sanitation Data'!E185)))</f>
        <v/>
      </c>
      <c r="CR191" s="367" t="str">
        <f ca="1">+IF(OFFSET('Sanitation Data'!$E$30,0,10*ROW('Sanitation Data'!E185))="","",OFFSET('Sanitation Data'!$E$30,0,10*ROW('Sanitation Data'!E185)))</f>
        <v/>
      </c>
      <c r="CS191" s="367" t="str">
        <f ca="1">+IF(OFFSET('Sanitation Data'!$E$31,0,10*ROW('Sanitation Data'!E185))="","",OFFSET('Sanitation Data'!$E$31,0,10*ROW('Sanitation Data'!E185)))</f>
        <v/>
      </c>
      <c r="CT191" s="367" t="str">
        <f ca="1">+IF(OFFSET('Sanitation Data'!$E$32,0,10*ROW('Sanitation Data'!E185))="","",OFFSET('Sanitation Data'!$E$32,0,10*ROW('Sanitation Data'!E185)))</f>
        <v/>
      </c>
      <c r="CU191" s="367" t="str">
        <f ca="1">+IF(OFFSET('Sanitation Data'!$F$28,0,10*ROW('Sanitation Data'!F185))="","",OFFSET('Sanitation Data'!$F$28,0,10*ROW('Sanitation Data'!F185)))</f>
        <v/>
      </c>
      <c r="CV191" s="367" t="str">
        <f ca="1">+IF(OFFSET('Sanitation Data'!$F$29,0,10*ROW('Sanitation Data'!F185))="","",OFFSET('Sanitation Data'!$F$29,0,10*ROW('Sanitation Data'!F185)))</f>
        <v/>
      </c>
      <c r="CW191" s="367" t="str">
        <f ca="1">+IF(OFFSET('Sanitation Data'!$F$30,0,10*ROW('Sanitation Data'!F185))="","",OFFSET('Sanitation Data'!$F$30,0,10*ROW('Sanitation Data'!F185)))</f>
        <v/>
      </c>
      <c r="CX191" s="367" t="str">
        <f ca="1">+IF(OFFSET('Sanitation Data'!$F$31,0,10*ROW('Sanitation Data'!F185))="","",OFFSET('Sanitation Data'!$F$31,0,10*ROW('Sanitation Data'!F185)))</f>
        <v/>
      </c>
      <c r="CY191" s="367" t="str">
        <f ca="1">+IF(OFFSET('Sanitation Data'!$F$32,0,10*ROW('Sanitation Data'!F185))="","",OFFSET('Sanitation Data'!$F$32,0,10*ROW('Sanitation Data'!F185)))</f>
        <v/>
      </c>
      <c r="CZ191" s="367" t="str">
        <f ca="1">+IF(OFFSET('Sanitation Data'!$G$28,0,10*ROW('Sanitation Data'!G185))="","",OFFSET('Sanitation Data'!$G$28,0,10*ROW('Sanitation Data'!G185)))</f>
        <v/>
      </c>
      <c r="DA191" s="367" t="str">
        <f ca="1">+IF(OFFSET('Sanitation Data'!$G$29,0,10*ROW('Sanitation Data'!G185))="","",OFFSET('Sanitation Data'!$G$29,0,10*ROW('Sanitation Data'!G185)))</f>
        <v/>
      </c>
      <c r="DB191" s="367" t="str">
        <f ca="1">+IF(OFFSET('Sanitation Data'!$G$30,0,10*ROW('Sanitation Data'!G185))="","",OFFSET('Sanitation Data'!$G$30,0,10*ROW('Sanitation Data'!G185)))</f>
        <v/>
      </c>
      <c r="DC191" s="367" t="str">
        <f ca="1">+IF(OFFSET('Sanitation Data'!$G$31,0,10*ROW('Sanitation Data'!G185))="","",OFFSET('Sanitation Data'!$G$31,0,10*ROW('Sanitation Data'!G185)))</f>
        <v/>
      </c>
      <c r="DD191" s="367" t="str">
        <f ca="1">+IF(OFFSET('Sanitation Data'!$G$32,0,10*ROW('Sanitation Data'!G185))="","",OFFSET('Sanitation Data'!$G$32,0,10*ROW('Sanitation Data'!G185)))</f>
        <v/>
      </c>
      <c r="DE191" s="367" t="str">
        <f ca="1">+IF(OFFSET('Sanitation Data'!$H$28,0,10*ROW('Sanitation Data'!H185))="","",OFFSET('Sanitation Data'!$H$28,0,10*ROW('Sanitation Data'!H185)))</f>
        <v/>
      </c>
      <c r="DF191" s="367" t="str">
        <f ca="1">+IF(OFFSET('Sanitation Data'!$H$29,0,10*ROW('Sanitation Data'!H185))="","",OFFSET('Sanitation Data'!$H$29,0,10*ROW('Sanitation Data'!H185)))</f>
        <v/>
      </c>
      <c r="DG191" s="367" t="str">
        <f ca="1">+IF(OFFSET('Sanitation Data'!$H$30,0,10*ROW('Sanitation Data'!H185))="","",OFFSET('Sanitation Data'!$H$30,0,10*ROW('Sanitation Data'!H185)))</f>
        <v/>
      </c>
      <c r="DH191" s="367" t="str">
        <f ca="1">+IF(OFFSET('Sanitation Data'!$H$31,0,10*ROW('Sanitation Data'!H185))="","",OFFSET('Sanitation Data'!$H$31,0,10*ROW('Sanitation Data'!H185)))</f>
        <v/>
      </c>
      <c r="DI191" s="367" t="str">
        <f ca="1">+IF(OFFSET('Sanitation Data'!$H$32,0,10*ROW('Sanitation Data'!H185))="","",OFFSET('Sanitation Data'!$H$32,0,10*ROW('Sanitation Data'!H185)))</f>
        <v/>
      </c>
      <c r="DJ191" s="367" t="str">
        <f ca="1">+IF(OFFSET('Sanitation Data'!$I$28,0,10*ROW('Sanitation Data'!I185))="","",OFFSET('Sanitation Data'!$I$28,0,10*ROW('Sanitation Data'!I185)))</f>
        <v/>
      </c>
      <c r="DK191" s="367" t="str">
        <f ca="1">+IF(OFFSET('Sanitation Data'!$I$29,0,10*ROW('Sanitation Data'!I185))="","",OFFSET('Sanitation Data'!$I$29,0,10*ROW('Sanitation Data'!I185)))</f>
        <v/>
      </c>
      <c r="DL191" s="367" t="str">
        <f ca="1">+IF(OFFSET('Sanitation Data'!$I$30,0,10*ROW('Sanitation Data'!I185))="","",OFFSET('Sanitation Data'!$I$30,0,10*ROW('Sanitation Data'!I185)))</f>
        <v/>
      </c>
      <c r="DM191" s="367" t="str">
        <f ca="1">+IF(OFFSET('Sanitation Data'!$I$31,0,10*ROW('Sanitation Data'!I185))="","",OFFSET('Sanitation Data'!$I$31,0,10*ROW('Sanitation Data'!I185)))</f>
        <v/>
      </c>
      <c r="DN191" s="367" t="str">
        <f ca="1">+IF(OFFSET('Sanitation Data'!$I$32,0,10*ROW('Sanitation Data'!I185))="","",OFFSET('Sanitation Data'!$I$32,0,10*ROW('Sanitation Data'!I185)))</f>
        <v/>
      </c>
      <c r="DO191" s="367" t="str">
        <f ca="1">+IF(OFFSET('Hygiene Data'!$D$11,0,10*ROW('Hygiene Data'!D185))="","",OFFSET('Hygiene Data'!$D$11,0,10*ROW('Hygiene Data'!D185)))</f>
        <v/>
      </c>
      <c r="DP191" s="367" t="str">
        <f ca="1">+IF(OFFSET('Hygiene Data'!$D$12,0,10*ROW('Hygiene Data'!D185))="","",OFFSET('Hygiene Data'!$D$12,0,10*ROW('Hygiene Data'!D185)))</f>
        <v/>
      </c>
      <c r="DQ191" s="367" t="str">
        <f ca="1">+IF(OFFSET('Hygiene Data'!$D$13,0,10*ROW('Hygiene Data'!D185))="","",OFFSET('Hygiene Data'!$D$13,0,10*ROW('Hygiene Data'!D185)))</f>
        <v/>
      </c>
      <c r="DR191" s="367" t="str">
        <f ca="1">+IF(OFFSET('Hygiene Data'!$E$11,0,10*ROW('Hygiene Data'!E185))="","",OFFSET('Hygiene Data'!$E$11,0,10*ROW('Hygiene Data'!E185)))</f>
        <v/>
      </c>
      <c r="DS191" s="367" t="str">
        <f ca="1">+IF(OFFSET('Hygiene Data'!$E$12,0,10*ROW('Hygiene Data'!E185))="","",OFFSET('Hygiene Data'!$E$12,0,10*ROW('Hygiene Data'!E185)))</f>
        <v/>
      </c>
      <c r="DT191" s="367" t="str">
        <f ca="1">+IF(OFFSET('Hygiene Data'!$E$13,0,10*ROW('Hygiene Data'!E185))="","",OFFSET('Hygiene Data'!$E$13,0,10*ROW('Hygiene Data'!E185)))</f>
        <v/>
      </c>
      <c r="DU191" s="367" t="str">
        <f ca="1">+IF(OFFSET('Hygiene Data'!$F$11,0,10*ROW('Hygiene Data'!F185))="","",OFFSET('Hygiene Data'!$F$11,0,10*ROW('Hygiene Data'!F185)))</f>
        <v/>
      </c>
      <c r="DV191" s="367" t="str">
        <f ca="1">+IF(OFFSET('Hygiene Data'!$F$12,0,10*ROW('Hygiene Data'!F185))="","",OFFSET('Hygiene Data'!$F$12,0,10*ROW('Hygiene Data'!F185)))</f>
        <v/>
      </c>
      <c r="DW191" s="367" t="str">
        <f ca="1">+IF(OFFSET('Hygiene Data'!$F$13,0,10*ROW('Hygiene Data'!F185))="","",OFFSET('Hygiene Data'!$F$13,0,10*ROW('Hygiene Data'!F185)))</f>
        <v/>
      </c>
      <c r="DX191" s="367" t="str">
        <f ca="1">+IF(OFFSET('Hygiene Data'!$G$11,0,10*ROW('Hygiene Data'!G185))="","",OFFSET('Hygiene Data'!$G$11,0,10*ROW('Hygiene Data'!G185)))</f>
        <v/>
      </c>
      <c r="DY191" s="367" t="str">
        <f ca="1">+IF(OFFSET('Hygiene Data'!$G$12,0,10*ROW('Hygiene Data'!G185))="","",OFFSET('Hygiene Data'!$G$12,0,10*ROW('Hygiene Data'!G185)))</f>
        <v/>
      </c>
      <c r="DZ191" s="367" t="str">
        <f ca="1">+IF(OFFSET('Hygiene Data'!$G$13,0,10*ROW('Hygiene Data'!G185))="","",OFFSET('Hygiene Data'!$G$13,0,10*ROW('Hygiene Data'!G185)))</f>
        <v/>
      </c>
      <c r="EA191" s="367" t="str">
        <f ca="1">+IF(OFFSET('Hygiene Data'!$H$11,0,10*ROW('Hygiene Data'!H185))="","",OFFSET('Hygiene Data'!$H$11,0,10*ROW('Hygiene Data'!H185)))</f>
        <v/>
      </c>
      <c r="EB191" s="367" t="str">
        <f ca="1">+IF(OFFSET('Hygiene Data'!$H$12,0,10*ROW('Hygiene Data'!H185))="","",OFFSET('Hygiene Data'!$H$12,0,10*ROW('Hygiene Data'!H185)))</f>
        <v/>
      </c>
      <c r="EC191" s="367" t="str">
        <f ca="1">+IF(OFFSET('Hygiene Data'!$H$13,0,10*ROW('Hygiene Data'!H185))="","",OFFSET('Hygiene Data'!$H$13,0,10*ROW('Hygiene Data'!H185)))</f>
        <v/>
      </c>
      <c r="ED191" s="367" t="str">
        <f ca="1">+IF(OFFSET('Hygiene Data'!$I$11,0,10*ROW('Hygiene Data'!I185))="","",OFFSET('Hygiene Data'!$I$11,0,10*ROW('Hygiene Data'!I185)))</f>
        <v/>
      </c>
      <c r="EE191" s="367" t="str">
        <f ca="1">+IF(OFFSET('Hygiene Data'!$I$12,0,10*ROW('Hygiene Data'!I185))="","",OFFSET('Hygiene Data'!$I$12,0,10*ROW('Hygiene Data'!I185)))</f>
        <v/>
      </c>
      <c r="EF191" s="367" t="str">
        <f ca="1">+IF(OFFSET('Hygiene Data'!$I$13,0,10*ROW('Hygiene Data'!I185))="","",OFFSET('Hygiene Data'!$I$13,0,10*ROW('Hygiene Data'!I185)))</f>
        <v/>
      </c>
    </row>
    <row r="192" spans="1:136" x14ac:dyDescent="0.25">
      <c r="A192" s="476" t="str">
        <f ca="1">+IF(OFFSET('Water Data'!$B$2,0,10*ROW('Water Data'!E186))="","",OFFSET('Water Data'!$B$2,0,10*ROW('Water Data'!E186)))</f>
        <v/>
      </c>
      <c r="B192" s="476"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3" t="str">
        <f t="shared" ca="1" si="2"/>
        <v/>
      </c>
      <c r="D192" s="504"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4"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4"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4"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4"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4"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4"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4"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4"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4"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4"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4"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4"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4"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4"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4"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4"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4"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5"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5"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5"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5"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5"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5"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5"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5"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5"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5"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5"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5"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5"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5"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5"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5"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5"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5"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5"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5"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5"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5"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5"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5"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5"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5"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5"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5"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5"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5"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6"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2"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6"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6"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6"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6"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6"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6"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6"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6"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6"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6"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6"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6"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6"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6"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6"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6"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7" t="str">
        <f ca="1">+IF(OFFSET('Water Data'!$D$27,0,10*ROW('Water Data'!D186))="","",OFFSET('Water Data'!$D$27,0,10*ROW('Water Data'!D186)))</f>
        <v/>
      </c>
      <c r="BT192" s="367" t="str">
        <f ca="1">+IF(OFFSET('Water Data'!$D$28,0,10*ROW('Water Data'!D186))="","",OFFSET('Water Data'!$D$28,0,10*ROW('Water Data'!D186)))</f>
        <v/>
      </c>
      <c r="BU192" s="367" t="str">
        <f ca="1">+IF(OFFSET('Water Data'!$D$29,0,10*ROW('Water Data'!D186))="","",OFFSET('Water Data'!$D$29,0,10*ROW('Water Data'!D186)))</f>
        <v/>
      </c>
      <c r="BV192" s="367" t="str">
        <f ca="1">+IF(OFFSET('Water Data'!$E$27,0,10*ROW('Water Data'!E186))="","",OFFSET('Water Data'!$E$27,0,10*ROW('Water Data'!E186)))</f>
        <v/>
      </c>
      <c r="BW192" s="367" t="str">
        <f ca="1">+IF(OFFSET('Water Data'!$E$28,0,10*ROW('Water Data'!E186))="","",OFFSET('Water Data'!$E$28,0,10*ROW('Water Data'!E186)))</f>
        <v/>
      </c>
      <c r="BX192" s="367" t="str">
        <f ca="1">+IF(OFFSET('Water Data'!$E$29,0,10*ROW('Water Data'!E186))="","",OFFSET('Water Data'!$E$29,0,10*ROW('Water Data'!E186)))</f>
        <v/>
      </c>
      <c r="BY192" s="367" t="str">
        <f ca="1">+IF(OFFSET('Water Data'!$F$27,0,10*ROW('Water Data'!F186))="","",OFFSET('Water Data'!$F$27,0,10*ROW('Water Data'!F186)))</f>
        <v/>
      </c>
      <c r="BZ192" s="367" t="str">
        <f ca="1">+IF(OFFSET('Water Data'!$F$28,0,10*ROW('Water Data'!F186))="","",OFFSET('Water Data'!$F$28,0,10*ROW('Water Data'!F186)))</f>
        <v/>
      </c>
      <c r="CA192" s="367" t="str">
        <f ca="1">+IF(OFFSET('Water Data'!$F$29,0,10*ROW('Water Data'!F186))="","",OFFSET('Water Data'!$F$29,0,10*ROW('Water Data'!F186)))</f>
        <v/>
      </c>
      <c r="CB192" s="367" t="str">
        <f ca="1">+IF(OFFSET('Water Data'!$G$27,0,10*ROW('Water Data'!G186))="","",OFFSET('Water Data'!$G$27,0,10*ROW('Water Data'!G186)))</f>
        <v/>
      </c>
      <c r="CC192" s="367" t="str">
        <f ca="1">+IF(OFFSET('Water Data'!$G$28,0,10*ROW('Water Data'!G186))="","",OFFSET('Water Data'!$G$28,0,10*ROW('Water Data'!G186)))</f>
        <v/>
      </c>
      <c r="CD192" s="367" t="str">
        <f ca="1">+IF(OFFSET('Water Data'!$G$29,0,10*ROW('Water Data'!G186))="","",OFFSET('Water Data'!$G$29,0,10*ROW('Water Data'!G186)))</f>
        <v/>
      </c>
      <c r="CE192" s="367" t="str">
        <f ca="1">+IF(OFFSET('Water Data'!$H$27,0,10*ROW('Water Data'!H186))="","",OFFSET('Water Data'!$H$27,0,10*ROW('Water Data'!H186)))</f>
        <v/>
      </c>
      <c r="CF192" s="367" t="str">
        <f ca="1">+IF(OFFSET('Water Data'!$H$28,0,10*ROW('Water Data'!H186))="","",OFFSET('Water Data'!$H$28,0,10*ROW('Water Data'!H186)))</f>
        <v/>
      </c>
      <c r="CG192" s="367" t="str">
        <f ca="1">+IF(OFFSET('Water Data'!$H$29,0,10*ROW('Water Data'!H186))="","",OFFSET('Water Data'!$H$29,0,10*ROW('Water Data'!H186)))</f>
        <v/>
      </c>
      <c r="CH192" s="367" t="str">
        <f ca="1">+IF(OFFSET('Water Data'!$I$27,0,10*ROW('Water Data'!I186))="","",OFFSET('Water Data'!$I$27,0,10*ROW('Water Data'!I186)))</f>
        <v/>
      </c>
      <c r="CI192" s="367" t="str">
        <f ca="1">+IF(OFFSET('Water Data'!$I$28,0,10*ROW('Water Data'!I186))="","",OFFSET('Water Data'!$I$28,0,10*ROW('Water Data'!I186)))</f>
        <v/>
      </c>
      <c r="CJ192" s="367" t="str">
        <f ca="1">+IF(OFFSET('Water Data'!$I$29,0,10*ROW('Water Data'!I186))="","",OFFSET('Water Data'!$I$29,0,10*ROW('Water Data'!I186)))</f>
        <v/>
      </c>
      <c r="CK192" s="367" t="str">
        <f ca="1">+IF(OFFSET('Sanitation Data'!$D$28,0,10*ROW('Sanitation Data'!D186))="","",OFFSET('Sanitation Data'!$D$28,0,10*ROW('Sanitation Data'!D186)))</f>
        <v/>
      </c>
      <c r="CL192" s="367" t="str">
        <f ca="1">+IF(OFFSET('Sanitation Data'!$D$29,0,10*ROW('Sanitation Data'!D186))="","",OFFSET('Sanitation Data'!$D$29,0,10*ROW('Sanitation Data'!D186)))</f>
        <v/>
      </c>
      <c r="CM192" s="367" t="str">
        <f ca="1">+IF(OFFSET('Sanitation Data'!$D$30,0,10*ROW('Sanitation Data'!D186))="","",OFFSET('Sanitation Data'!$D$30,0,10*ROW('Sanitation Data'!D186)))</f>
        <v/>
      </c>
      <c r="CN192" s="367" t="str">
        <f ca="1">+IF(OFFSET('Sanitation Data'!$D$31,0,10*ROW('Sanitation Data'!D186))="","",OFFSET('Sanitation Data'!$D$31,0,10*ROW('Sanitation Data'!D186)))</f>
        <v/>
      </c>
      <c r="CO192" s="367" t="str">
        <f ca="1">+IF(OFFSET('Sanitation Data'!$D$32,0,10*ROW('Sanitation Data'!D186))="","",OFFSET('Sanitation Data'!$D$32,0,10*ROW('Sanitation Data'!D186)))</f>
        <v/>
      </c>
      <c r="CP192" s="367" t="str">
        <f ca="1">+IF(OFFSET('Sanitation Data'!$E$28,0,10*ROW('Sanitation Data'!E186))="","",OFFSET('Sanitation Data'!$E$28,0,10*ROW('Sanitation Data'!E186)))</f>
        <v/>
      </c>
      <c r="CQ192" s="367" t="str">
        <f ca="1">+IF(OFFSET('Sanitation Data'!$E$29,0,10*ROW('Sanitation Data'!E186))="","",OFFSET('Sanitation Data'!$E$29,0,10*ROW('Sanitation Data'!E186)))</f>
        <v/>
      </c>
      <c r="CR192" s="367" t="str">
        <f ca="1">+IF(OFFSET('Sanitation Data'!$E$30,0,10*ROW('Sanitation Data'!E186))="","",OFFSET('Sanitation Data'!$E$30,0,10*ROW('Sanitation Data'!E186)))</f>
        <v/>
      </c>
      <c r="CS192" s="367" t="str">
        <f ca="1">+IF(OFFSET('Sanitation Data'!$E$31,0,10*ROW('Sanitation Data'!E186))="","",OFFSET('Sanitation Data'!$E$31,0,10*ROW('Sanitation Data'!E186)))</f>
        <v/>
      </c>
      <c r="CT192" s="367" t="str">
        <f ca="1">+IF(OFFSET('Sanitation Data'!$E$32,0,10*ROW('Sanitation Data'!E186))="","",OFFSET('Sanitation Data'!$E$32,0,10*ROW('Sanitation Data'!E186)))</f>
        <v/>
      </c>
      <c r="CU192" s="367" t="str">
        <f ca="1">+IF(OFFSET('Sanitation Data'!$F$28,0,10*ROW('Sanitation Data'!F186))="","",OFFSET('Sanitation Data'!$F$28,0,10*ROW('Sanitation Data'!F186)))</f>
        <v/>
      </c>
      <c r="CV192" s="367" t="str">
        <f ca="1">+IF(OFFSET('Sanitation Data'!$F$29,0,10*ROW('Sanitation Data'!F186))="","",OFFSET('Sanitation Data'!$F$29,0,10*ROW('Sanitation Data'!F186)))</f>
        <v/>
      </c>
      <c r="CW192" s="367" t="str">
        <f ca="1">+IF(OFFSET('Sanitation Data'!$F$30,0,10*ROW('Sanitation Data'!F186))="","",OFFSET('Sanitation Data'!$F$30,0,10*ROW('Sanitation Data'!F186)))</f>
        <v/>
      </c>
      <c r="CX192" s="367" t="str">
        <f ca="1">+IF(OFFSET('Sanitation Data'!$F$31,0,10*ROW('Sanitation Data'!F186))="","",OFFSET('Sanitation Data'!$F$31,0,10*ROW('Sanitation Data'!F186)))</f>
        <v/>
      </c>
      <c r="CY192" s="367" t="str">
        <f ca="1">+IF(OFFSET('Sanitation Data'!$F$32,0,10*ROW('Sanitation Data'!F186))="","",OFFSET('Sanitation Data'!$F$32,0,10*ROW('Sanitation Data'!F186)))</f>
        <v/>
      </c>
      <c r="CZ192" s="367" t="str">
        <f ca="1">+IF(OFFSET('Sanitation Data'!$G$28,0,10*ROW('Sanitation Data'!G186))="","",OFFSET('Sanitation Data'!$G$28,0,10*ROW('Sanitation Data'!G186)))</f>
        <v/>
      </c>
      <c r="DA192" s="367" t="str">
        <f ca="1">+IF(OFFSET('Sanitation Data'!$G$29,0,10*ROW('Sanitation Data'!G186))="","",OFFSET('Sanitation Data'!$G$29,0,10*ROW('Sanitation Data'!G186)))</f>
        <v/>
      </c>
      <c r="DB192" s="367" t="str">
        <f ca="1">+IF(OFFSET('Sanitation Data'!$G$30,0,10*ROW('Sanitation Data'!G186))="","",OFFSET('Sanitation Data'!$G$30,0,10*ROW('Sanitation Data'!G186)))</f>
        <v/>
      </c>
      <c r="DC192" s="367" t="str">
        <f ca="1">+IF(OFFSET('Sanitation Data'!$G$31,0,10*ROW('Sanitation Data'!G186))="","",OFFSET('Sanitation Data'!$G$31,0,10*ROW('Sanitation Data'!G186)))</f>
        <v/>
      </c>
      <c r="DD192" s="367" t="str">
        <f ca="1">+IF(OFFSET('Sanitation Data'!$G$32,0,10*ROW('Sanitation Data'!G186))="","",OFFSET('Sanitation Data'!$G$32,0,10*ROW('Sanitation Data'!G186)))</f>
        <v/>
      </c>
      <c r="DE192" s="367" t="str">
        <f ca="1">+IF(OFFSET('Sanitation Data'!$H$28,0,10*ROW('Sanitation Data'!H186))="","",OFFSET('Sanitation Data'!$H$28,0,10*ROW('Sanitation Data'!H186)))</f>
        <v/>
      </c>
      <c r="DF192" s="367" t="str">
        <f ca="1">+IF(OFFSET('Sanitation Data'!$H$29,0,10*ROW('Sanitation Data'!H186))="","",OFFSET('Sanitation Data'!$H$29,0,10*ROW('Sanitation Data'!H186)))</f>
        <v/>
      </c>
      <c r="DG192" s="367" t="str">
        <f ca="1">+IF(OFFSET('Sanitation Data'!$H$30,0,10*ROW('Sanitation Data'!H186))="","",OFFSET('Sanitation Data'!$H$30,0,10*ROW('Sanitation Data'!H186)))</f>
        <v/>
      </c>
      <c r="DH192" s="367" t="str">
        <f ca="1">+IF(OFFSET('Sanitation Data'!$H$31,0,10*ROW('Sanitation Data'!H186))="","",OFFSET('Sanitation Data'!$H$31,0,10*ROW('Sanitation Data'!H186)))</f>
        <v/>
      </c>
      <c r="DI192" s="367" t="str">
        <f ca="1">+IF(OFFSET('Sanitation Data'!$H$32,0,10*ROW('Sanitation Data'!H186))="","",OFFSET('Sanitation Data'!$H$32,0,10*ROW('Sanitation Data'!H186)))</f>
        <v/>
      </c>
      <c r="DJ192" s="367" t="str">
        <f ca="1">+IF(OFFSET('Sanitation Data'!$I$28,0,10*ROW('Sanitation Data'!I186))="","",OFFSET('Sanitation Data'!$I$28,0,10*ROW('Sanitation Data'!I186)))</f>
        <v/>
      </c>
      <c r="DK192" s="367" t="str">
        <f ca="1">+IF(OFFSET('Sanitation Data'!$I$29,0,10*ROW('Sanitation Data'!I186))="","",OFFSET('Sanitation Data'!$I$29,0,10*ROW('Sanitation Data'!I186)))</f>
        <v/>
      </c>
      <c r="DL192" s="367" t="str">
        <f ca="1">+IF(OFFSET('Sanitation Data'!$I$30,0,10*ROW('Sanitation Data'!I186))="","",OFFSET('Sanitation Data'!$I$30,0,10*ROW('Sanitation Data'!I186)))</f>
        <v/>
      </c>
      <c r="DM192" s="367" t="str">
        <f ca="1">+IF(OFFSET('Sanitation Data'!$I$31,0,10*ROW('Sanitation Data'!I186))="","",OFFSET('Sanitation Data'!$I$31,0,10*ROW('Sanitation Data'!I186)))</f>
        <v/>
      </c>
      <c r="DN192" s="367" t="str">
        <f ca="1">+IF(OFFSET('Sanitation Data'!$I$32,0,10*ROW('Sanitation Data'!I186))="","",OFFSET('Sanitation Data'!$I$32,0,10*ROW('Sanitation Data'!I186)))</f>
        <v/>
      </c>
      <c r="DO192" s="367" t="str">
        <f ca="1">+IF(OFFSET('Hygiene Data'!$D$11,0,10*ROW('Hygiene Data'!D186))="","",OFFSET('Hygiene Data'!$D$11,0,10*ROW('Hygiene Data'!D186)))</f>
        <v/>
      </c>
      <c r="DP192" s="367" t="str">
        <f ca="1">+IF(OFFSET('Hygiene Data'!$D$12,0,10*ROW('Hygiene Data'!D186))="","",OFFSET('Hygiene Data'!$D$12,0,10*ROW('Hygiene Data'!D186)))</f>
        <v/>
      </c>
      <c r="DQ192" s="367" t="str">
        <f ca="1">+IF(OFFSET('Hygiene Data'!$D$13,0,10*ROW('Hygiene Data'!D186))="","",OFFSET('Hygiene Data'!$D$13,0,10*ROW('Hygiene Data'!D186)))</f>
        <v/>
      </c>
      <c r="DR192" s="367" t="str">
        <f ca="1">+IF(OFFSET('Hygiene Data'!$E$11,0,10*ROW('Hygiene Data'!E186))="","",OFFSET('Hygiene Data'!$E$11,0,10*ROW('Hygiene Data'!E186)))</f>
        <v/>
      </c>
      <c r="DS192" s="367" t="str">
        <f ca="1">+IF(OFFSET('Hygiene Data'!$E$12,0,10*ROW('Hygiene Data'!E186))="","",OFFSET('Hygiene Data'!$E$12,0,10*ROW('Hygiene Data'!E186)))</f>
        <v/>
      </c>
      <c r="DT192" s="367" t="str">
        <f ca="1">+IF(OFFSET('Hygiene Data'!$E$13,0,10*ROW('Hygiene Data'!E186))="","",OFFSET('Hygiene Data'!$E$13,0,10*ROW('Hygiene Data'!E186)))</f>
        <v/>
      </c>
      <c r="DU192" s="367" t="str">
        <f ca="1">+IF(OFFSET('Hygiene Data'!$F$11,0,10*ROW('Hygiene Data'!F186))="","",OFFSET('Hygiene Data'!$F$11,0,10*ROW('Hygiene Data'!F186)))</f>
        <v/>
      </c>
      <c r="DV192" s="367" t="str">
        <f ca="1">+IF(OFFSET('Hygiene Data'!$F$12,0,10*ROW('Hygiene Data'!F186))="","",OFFSET('Hygiene Data'!$F$12,0,10*ROW('Hygiene Data'!F186)))</f>
        <v/>
      </c>
      <c r="DW192" s="367" t="str">
        <f ca="1">+IF(OFFSET('Hygiene Data'!$F$13,0,10*ROW('Hygiene Data'!F186))="","",OFFSET('Hygiene Data'!$F$13,0,10*ROW('Hygiene Data'!F186)))</f>
        <v/>
      </c>
      <c r="DX192" s="367" t="str">
        <f ca="1">+IF(OFFSET('Hygiene Data'!$G$11,0,10*ROW('Hygiene Data'!G186))="","",OFFSET('Hygiene Data'!$G$11,0,10*ROW('Hygiene Data'!G186)))</f>
        <v/>
      </c>
      <c r="DY192" s="367" t="str">
        <f ca="1">+IF(OFFSET('Hygiene Data'!$G$12,0,10*ROW('Hygiene Data'!G186))="","",OFFSET('Hygiene Data'!$G$12,0,10*ROW('Hygiene Data'!G186)))</f>
        <v/>
      </c>
      <c r="DZ192" s="367" t="str">
        <f ca="1">+IF(OFFSET('Hygiene Data'!$G$13,0,10*ROW('Hygiene Data'!G186))="","",OFFSET('Hygiene Data'!$G$13,0,10*ROW('Hygiene Data'!G186)))</f>
        <v/>
      </c>
      <c r="EA192" s="367" t="str">
        <f ca="1">+IF(OFFSET('Hygiene Data'!$H$11,0,10*ROW('Hygiene Data'!H186))="","",OFFSET('Hygiene Data'!$H$11,0,10*ROW('Hygiene Data'!H186)))</f>
        <v/>
      </c>
      <c r="EB192" s="367" t="str">
        <f ca="1">+IF(OFFSET('Hygiene Data'!$H$12,0,10*ROW('Hygiene Data'!H186))="","",OFFSET('Hygiene Data'!$H$12,0,10*ROW('Hygiene Data'!H186)))</f>
        <v/>
      </c>
      <c r="EC192" s="367" t="str">
        <f ca="1">+IF(OFFSET('Hygiene Data'!$H$13,0,10*ROW('Hygiene Data'!H186))="","",OFFSET('Hygiene Data'!$H$13,0,10*ROW('Hygiene Data'!H186)))</f>
        <v/>
      </c>
      <c r="ED192" s="367" t="str">
        <f ca="1">+IF(OFFSET('Hygiene Data'!$I$11,0,10*ROW('Hygiene Data'!I186))="","",OFFSET('Hygiene Data'!$I$11,0,10*ROW('Hygiene Data'!I186)))</f>
        <v/>
      </c>
      <c r="EE192" s="367" t="str">
        <f ca="1">+IF(OFFSET('Hygiene Data'!$I$12,0,10*ROW('Hygiene Data'!I186))="","",OFFSET('Hygiene Data'!$I$12,0,10*ROW('Hygiene Data'!I186)))</f>
        <v/>
      </c>
      <c r="EF192" s="367" t="str">
        <f ca="1">+IF(OFFSET('Hygiene Data'!$I$13,0,10*ROW('Hygiene Data'!I186))="","",OFFSET('Hygiene Data'!$I$13,0,10*ROW('Hygiene Data'!I186)))</f>
        <v/>
      </c>
    </row>
    <row r="193" spans="1:136" x14ac:dyDescent="0.25">
      <c r="A193" s="476" t="str">
        <f ca="1">+IF(OFFSET('Water Data'!$B$2,0,10*ROW('Water Data'!E187))="","",OFFSET('Water Data'!$B$2,0,10*ROW('Water Data'!E187)))</f>
        <v/>
      </c>
      <c r="B193" s="476"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3" t="str">
        <f t="shared" ca="1" si="2"/>
        <v/>
      </c>
      <c r="D193" s="504"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4"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4"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4"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4"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4"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4"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4"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4"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4"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4"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4"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4"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4"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4"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4"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4"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4"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5"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5"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5"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5"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5"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5"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5"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5"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5"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5"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5"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5"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5"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5"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5"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5"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5"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5"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5"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5"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5"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5"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5"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5"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5"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5"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5"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5"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5"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5"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6"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2"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6"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6"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6"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6"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6"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6"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6"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6"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6"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6"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6"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6"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6"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6"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6"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6"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7" t="str">
        <f ca="1">+IF(OFFSET('Water Data'!$D$27,0,10*ROW('Water Data'!D187))="","",OFFSET('Water Data'!$D$27,0,10*ROW('Water Data'!D187)))</f>
        <v/>
      </c>
      <c r="BT193" s="367" t="str">
        <f ca="1">+IF(OFFSET('Water Data'!$D$28,0,10*ROW('Water Data'!D187))="","",OFFSET('Water Data'!$D$28,0,10*ROW('Water Data'!D187)))</f>
        <v/>
      </c>
      <c r="BU193" s="367" t="str">
        <f ca="1">+IF(OFFSET('Water Data'!$D$29,0,10*ROW('Water Data'!D187))="","",OFFSET('Water Data'!$D$29,0,10*ROW('Water Data'!D187)))</f>
        <v/>
      </c>
      <c r="BV193" s="367" t="str">
        <f ca="1">+IF(OFFSET('Water Data'!$E$27,0,10*ROW('Water Data'!E187))="","",OFFSET('Water Data'!$E$27,0,10*ROW('Water Data'!E187)))</f>
        <v/>
      </c>
      <c r="BW193" s="367" t="str">
        <f ca="1">+IF(OFFSET('Water Data'!$E$28,0,10*ROW('Water Data'!E187))="","",OFFSET('Water Data'!$E$28,0,10*ROW('Water Data'!E187)))</f>
        <v/>
      </c>
      <c r="BX193" s="367" t="str">
        <f ca="1">+IF(OFFSET('Water Data'!$E$29,0,10*ROW('Water Data'!E187))="","",OFFSET('Water Data'!$E$29,0,10*ROW('Water Data'!E187)))</f>
        <v/>
      </c>
      <c r="BY193" s="367" t="str">
        <f ca="1">+IF(OFFSET('Water Data'!$F$27,0,10*ROW('Water Data'!F187))="","",OFFSET('Water Data'!$F$27,0,10*ROW('Water Data'!F187)))</f>
        <v/>
      </c>
      <c r="BZ193" s="367" t="str">
        <f ca="1">+IF(OFFSET('Water Data'!$F$28,0,10*ROW('Water Data'!F187))="","",OFFSET('Water Data'!$F$28,0,10*ROW('Water Data'!F187)))</f>
        <v/>
      </c>
      <c r="CA193" s="367" t="str">
        <f ca="1">+IF(OFFSET('Water Data'!$F$29,0,10*ROW('Water Data'!F187))="","",OFFSET('Water Data'!$F$29,0,10*ROW('Water Data'!F187)))</f>
        <v/>
      </c>
      <c r="CB193" s="367" t="str">
        <f ca="1">+IF(OFFSET('Water Data'!$G$27,0,10*ROW('Water Data'!G187))="","",OFFSET('Water Data'!$G$27,0,10*ROW('Water Data'!G187)))</f>
        <v/>
      </c>
      <c r="CC193" s="367" t="str">
        <f ca="1">+IF(OFFSET('Water Data'!$G$28,0,10*ROW('Water Data'!G187))="","",OFFSET('Water Data'!$G$28,0,10*ROW('Water Data'!G187)))</f>
        <v/>
      </c>
      <c r="CD193" s="367" t="str">
        <f ca="1">+IF(OFFSET('Water Data'!$G$29,0,10*ROW('Water Data'!G187))="","",OFFSET('Water Data'!$G$29,0,10*ROW('Water Data'!G187)))</f>
        <v/>
      </c>
      <c r="CE193" s="367" t="str">
        <f ca="1">+IF(OFFSET('Water Data'!$H$27,0,10*ROW('Water Data'!H187))="","",OFFSET('Water Data'!$H$27,0,10*ROW('Water Data'!H187)))</f>
        <v/>
      </c>
      <c r="CF193" s="367" t="str">
        <f ca="1">+IF(OFFSET('Water Data'!$H$28,0,10*ROW('Water Data'!H187))="","",OFFSET('Water Data'!$H$28,0,10*ROW('Water Data'!H187)))</f>
        <v/>
      </c>
      <c r="CG193" s="367" t="str">
        <f ca="1">+IF(OFFSET('Water Data'!$H$29,0,10*ROW('Water Data'!H187))="","",OFFSET('Water Data'!$H$29,0,10*ROW('Water Data'!H187)))</f>
        <v/>
      </c>
      <c r="CH193" s="367" t="str">
        <f ca="1">+IF(OFFSET('Water Data'!$I$27,0,10*ROW('Water Data'!I187))="","",OFFSET('Water Data'!$I$27,0,10*ROW('Water Data'!I187)))</f>
        <v/>
      </c>
      <c r="CI193" s="367" t="str">
        <f ca="1">+IF(OFFSET('Water Data'!$I$28,0,10*ROW('Water Data'!I187))="","",OFFSET('Water Data'!$I$28,0,10*ROW('Water Data'!I187)))</f>
        <v/>
      </c>
      <c r="CJ193" s="367" t="str">
        <f ca="1">+IF(OFFSET('Water Data'!$I$29,0,10*ROW('Water Data'!I187))="","",OFFSET('Water Data'!$I$29,0,10*ROW('Water Data'!I187)))</f>
        <v/>
      </c>
      <c r="CK193" s="367" t="str">
        <f ca="1">+IF(OFFSET('Sanitation Data'!$D$28,0,10*ROW('Sanitation Data'!D187))="","",OFFSET('Sanitation Data'!$D$28,0,10*ROW('Sanitation Data'!D187)))</f>
        <v/>
      </c>
      <c r="CL193" s="367" t="str">
        <f ca="1">+IF(OFFSET('Sanitation Data'!$D$29,0,10*ROW('Sanitation Data'!D187))="","",OFFSET('Sanitation Data'!$D$29,0,10*ROW('Sanitation Data'!D187)))</f>
        <v/>
      </c>
      <c r="CM193" s="367" t="str">
        <f ca="1">+IF(OFFSET('Sanitation Data'!$D$30,0,10*ROW('Sanitation Data'!D187))="","",OFFSET('Sanitation Data'!$D$30,0,10*ROW('Sanitation Data'!D187)))</f>
        <v/>
      </c>
      <c r="CN193" s="367" t="str">
        <f ca="1">+IF(OFFSET('Sanitation Data'!$D$31,0,10*ROW('Sanitation Data'!D187))="","",OFFSET('Sanitation Data'!$D$31,0,10*ROW('Sanitation Data'!D187)))</f>
        <v/>
      </c>
      <c r="CO193" s="367" t="str">
        <f ca="1">+IF(OFFSET('Sanitation Data'!$D$32,0,10*ROW('Sanitation Data'!D187))="","",OFFSET('Sanitation Data'!$D$32,0,10*ROW('Sanitation Data'!D187)))</f>
        <v/>
      </c>
      <c r="CP193" s="367" t="str">
        <f ca="1">+IF(OFFSET('Sanitation Data'!$E$28,0,10*ROW('Sanitation Data'!E187))="","",OFFSET('Sanitation Data'!$E$28,0,10*ROW('Sanitation Data'!E187)))</f>
        <v/>
      </c>
      <c r="CQ193" s="367" t="str">
        <f ca="1">+IF(OFFSET('Sanitation Data'!$E$29,0,10*ROW('Sanitation Data'!E187))="","",OFFSET('Sanitation Data'!$E$29,0,10*ROW('Sanitation Data'!E187)))</f>
        <v/>
      </c>
      <c r="CR193" s="367" t="str">
        <f ca="1">+IF(OFFSET('Sanitation Data'!$E$30,0,10*ROW('Sanitation Data'!E187))="","",OFFSET('Sanitation Data'!$E$30,0,10*ROW('Sanitation Data'!E187)))</f>
        <v/>
      </c>
      <c r="CS193" s="367" t="str">
        <f ca="1">+IF(OFFSET('Sanitation Data'!$E$31,0,10*ROW('Sanitation Data'!E187))="","",OFFSET('Sanitation Data'!$E$31,0,10*ROW('Sanitation Data'!E187)))</f>
        <v/>
      </c>
      <c r="CT193" s="367" t="str">
        <f ca="1">+IF(OFFSET('Sanitation Data'!$E$32,0,10*ROW('Sanitation Data'!E187))="","",OFFSET('Sanitation Data'!$E$32,0,10*ROW('Sanitation Data'!E187)))</f>
        <v/>
      </c>
      <c r="CU193" s="367" t="str">
        <f ca="1">+IF(OFFSET('Sanitation Data'!$F$28,0,10*ROW('Sanitation Data'!F187))="","",OFFSET('Sanitation Data'!$F$28,0,10*ROW('Sanitation Data'!F187)))</f>
        <v/>
      </c>
      <c r="CV193" s="367" t="str">
        <f ca="1">+IF(OFFSET('Sanitation Data'!$F$29,0,10*ROW('Sanitation Data'!F187))="","",OFFSET('Sanitation Data'!$F$29,0,10*ROW('Sanitation Data'!F187)))</f>
        <v/>
      </c>
      <c r="CW193" s="367" t="str">
        <f ca="1">+IF(OFFSET('Sanitation Data'!$F$30,0,10*ROW('Sanitation Data'!F187))="","",OFFSET('Sanitation Data'!$F$30,0,10*ROW('Sanitation Data'!F187)))</f>
        <v/>
      </c>
      <c r="CX193" s="367" t="str">
        <f ca="1">+IF(OFFSET('Sanitation Data'!$F$31,0,10*ROW('Sanitation Data'!F187))="","",OFFSET('Sanitation Data'!$F$31,0,10*ROW('Sanitation Data'!F187)))</f>
        <v/>
      </c>
      <c r="CY193" s="367" t="str">
        <f ca="1">+IF(OFFSET('Sanitation Data'!$F$32,0,10*ROW('Sanitation Data'!F187))="","",OFFSET('Sanitation Data'!$F$32,0,10*ROW('Sanitation Data'!F187)))</f>
        <v/>
      </c>
      <c r="CZ193" s="367" t="str">
        <f ca="1">+IF(OFFSET('Sanitation Data'!$G$28,0,10*ROW('Sanitation Data'!G187))="","",OFFSET('Sanitation Data'!$G$28,0,10*ROW('Sanitation Data'!G187)))</f>
        <v/>
      </c>
      <c r="DA193" s="367" t="str">
        <f ca="1">+IF(OFFSET('Sanitation Data'!$G$29,0,10*ROW('Sanitation Data'!G187))="","",OFFSET('Sanitation Data'!$G$29,0,10*ROW('Sanitation Data'!G187)))</f>
        <v/>
      </c>
      <c r="DB193" s="367" t="str">
        <f ca="1">+IF(OFFSET('Sanitation Data'!$G$30,0,10*ROW('Sanitation Data'!G187))="","",OFFSET('Sanitation Data'!$G$30,0,10*ROW('Sanitation Data'!G187)))</f>
        <v/>
      </c>
      <c r="DC193" s="367" t="str">
        <f ca="1">+IF(OFFSET('Sanitation Data'!$G$31,0,10*ROW('Sanitation Data'!G187))="","",OFFSET('Sanitation Data'!$G$31,0,10*ROW('Sanitation Data'!G187)))</f>
        <v/>
      </c>
      <c r="DD193" s="367" t="str">
        <f ca="1">+IF(OFFSET('Sanitation Data'!$G$32,0,10*ROW('Sanitation Data'!G187))="","",OFFSET('Sanitation Data'!$G$32,0,10*ROW('Sanitation Data'!G187)))</f>
        <v/>
      </c>
      <c r="DE193" s="367" t="str">
        <f ca="1">+IF(OFFSET('Sanitation Data'!$H$28,0,10*ROW('Sanitation Data'!H187))="","",OFFSET('Sanitation Data'!$H$28,0,10*ROW('Sanitation Data'!H187)))</f>
        <v/>
      </c>
      <c r="DF193" s="367" t="str">
        <f ca="1">+IF(OFFSET('Sanitation Data'!$H$29,0,10*ROW('Sanitation Data'!H187))="","",OFFSET('Sanitation Data'!$H$29,0,10*ROW('Sanitation Data'!H187)))</f>
        <v/>
      </c>
      <c r="DG193" s="367" t="str">
        <f ca="1">+IF(OFFSET('Sanitation Data'!$H$30,0,10*ROW('Sanitation Data'!H187))="","",OFFSET('Sanitation Data'!$H$30,0,10*ROW('Sanitation Data'!H187)))</f>
        <v/>
      </c>
      <c r="DH193" s="367" t="str">
        <f ca="1">+IF(OFFSET('Sanitation Data'!$H$31,0,10*ROW('Sanitation Data'!H187))="","",OFFSET('Sanitation Data'!$H$31,0,10*ROW('Sanitation Data'!H187)))</f>
        <v/>
      </c>
      <c r="DI193" s="367" t="str">
        <f ca="1">+IF(OFFSET('Sanitation Data'!$H$32,0,10*ROW('Sanitation Data'!H187))="","",OFFSET('Sanitation Data'!$H$32,0,10*ROW('Sanitation Data'!H187)))</f>
        <v/>
      </c>
      <c r="DJ193" s="367" t="str">
        <f ca="1">+IF(OFFSET('Sanitation Data'!$I$28,0,10*ROW('Sanitation Data'!I187))="","",OFFSET('Sanitation Data'!$I$28,0,10*ROW('Sanitation Data'!I187)))</f>
        <v/>
      </c>
      <c r="DK193" s="367" t="str">
        <f ca="1">+IF(OFFSET('Sanitation Data'!$I$29,0,10*ROW('Sanitation Data'!I187))="","",OFFSET('Sanitation Data'!$I$29,0,10*ROW('Sanitation Data'!I187)))</f>
        <v/>
      </c>
      <c r="DL193" s="367" t="str">
        <f ca="1">+IF(OFFSET('Sanitation Data'!$I$30,0,10*ROW('Sanitation Data'!I187))="","",OFFSET('Sanitation Data'!$I$30,0,10*ROW('Sanitation Data'!I187)))</f>
        <v/>
      </c>
      <c r="DM193" s="367" t="str">
        <f ca="1">+IF(OFFSET('Sanitation Data'!$I$31,0,10*ROW('Sanitation Data'!I187))="","",OFFSET('Sanitation Data'!$I$31,0,10*ROW('Sanitation Data'!I187)))</f>
        <v/>
      </c>
      <c r="DN193" s="367" t="str">
        <f ca="1">+IF(OFFSET('Sanitation Data'!$I$32,0,10*ROW('Sanitation Data'!I187))="","",OFFSET('Sanitation Data'!$I$32,0,10*ROW('Sanitation Data'!I187)))</f>
        <v/>
      </c>
      <c r="DO193" s="367" t="str">
        <f ca="1">+IF(OFFSET('Hygiene Data'!$D$11,0,10*ROW('Hygiene Data'!D187))="","",OFFSET('Hygiene Data'!$D$11,0,10*ROW('Hygiene Data'!D187)))</f>
        <v/>
      </c>
      <c r="DP193" s="367" t="str">
        <f ca="1">+IF(OFFSET('Hygiene Data'!$D$12,0,10*ROW('Hygiene Data'!D187))="","",OFFSET('Hygiene Data'!$D$12,0,10*ROW('Hygiene Data'!D187)))</f>
        <v/>
      </c>
      <c r="DQ193" s="367" t="str">
        <f ca="1">+IF(OFFSET('Hygiene Data'!$D$13,0,10*ROW('Hygiene Data'!D187))="","",OFFSET('Hygiene Data'!$D$13,0,10*ROW('Hygiene Data'!D187)))</f>
        <v/>
      </c>
      <c r="DR193" s="367" t="str">
        <f ca="1">+IF(OFFSET('Hygiene Data'!$E$11,0,10*ROW('Hygiene Data'!E187))="","",OFFSET('Hygiene Data'!$E$11,0,10*ROW('Hygiene Data'!E187)))</f>
        <v/>
      </c>
      <c r="DS193" s="367" t="str">
        <f ca="1">+IF(OFFSET('Hygiene Data'!$E$12,0,10*ROW('Hygiene Data'!E187))="","",OFFSET('Hygiene Data'!$E$12,0,10*ROW('Hygiene Data'!E187)))</f>
        <v/>
      </c>
      <c r="DT193" s="367" t="str">
        <f ca="1">+IF(OFFSET('Hygiene Data'!$E$13,0,10*ROW('Hygiene Data'!E187))="","",OFFSET('Hygiene Data'!$E$13,0,10*ROW('Hygiene Data'!E187)))</f>
        <v/>
      </c>
      <c r="DU193" s="367" t="str">
        <f ca="1">+IF(OFFSET('Hygiene Data'!$F$11,0,10*ROW('Hygiene Data'!F187))="","",OFFSET('Hygiene Data'!$F$11,0,10*ROW('Hygiene Data'!F187)))</f>
        <v/>
      </c>
      <c r="DV193" s="367" t="str">
        <f ca="1">+IF(OFFSET('Hygiene Data'!$F$12,0,10*ROW('Hygiene Data'!F187))="","",OFFSET('Hygiene Data'!$F$12,0,10*ROW('Hygiene Data'!F187)))</f>
        <v/>
      </c>
      <c r="DW193" s="367" t="str">
        <f ca="1">+IF(OFFSET('Hygiene Data'!$F$13,0,10*ROW('Hygiene Data'!F187))="","",OFFSET('Hygiene Data'!$F$13,0,10*ROW('Hygiene Data'!F187)))</f>
        <v/>
      </c>
      <c r="DX193" s="367" t="str">
        <f ca="1">+IF(OFFSET('Hygiene Data'!$G$11,0,10*ROW('Hygiene Data'!G187))="","",OFFSET('Hygiene Data'!$G$11,0,10*ROW('Hygiene Data'!G187)))</f>
        <v/>
      </c>
      <c r="DY193" s="367" t="str">
        <f ca="1">+IF(OFFSET('Hygiene Data'!$G$12,0,10*ROW('Hygiene Data'!G187))="","",OFFSET('Hygiene Data'!$G$12,0,10*ROW('Hygiene Data'!G187)))</f>
        <v/>
      </c>
      <c r="DZ193" s="367" t="str">
        <f ca="1">+IF(OFFSET('Hygiene Data'!$G$13,0,10*ROW('Hygiene Data'!G187))="","",OFFSET('Hygiene Data'!$G$13,0,10*ROW('Hygiene Data'!G187)))</f>
        <v/>
      </c>
      <c r="EA193" s="367" t="str">
        <f ca="1">+IF(OFFSET('Hygiene Data'!$H$11,0,10*ROW('Hygiene Data'!H187))="","",OFFSET('Hygiene Data'!$H$11,0,10*ROW('Hygiene Data'!H187)))</f>
        <v/>
      </c>
      <c r="EB193" s="367" t="str">
        <f ca="1">+IF(OFFSET('Hygiene Data'!$H$12,0,10*ROW('Hygiene Data'!H187))="","",OFFSET('Hygiene Data'!$H$12,0,10*ROW('Hygiene Data'!H187)))</f>
        <v/>
      </c>
      <c r="EC193" s="367" t="str">
        <f ca="1">+IF(OFFSET('Hygiene Data'!$H$13,0,10*ROW('Hygiene Data'!H187))="","",OFFSET('Hygiene Data'!$H$13,0,10*ROW('Hygiene Data'!H187)))</f>
        <v/>
      </c>
      <c r="ED193" s="367" t="str">
        <f ca="1">+IF(OFFSET('Hygiene Data'!$I$11,0,10*ROW('Hygiene Data'!I187))="","",OFFSET('Hygiene Data'!$I$11,0,10*ROW('Hygiene Data'!I187)))</f>
        <v/>
      </c>
      <c r="EE193" s="367" t="str">
        <f ca="1">+IF(OFFSET('Hygiene Data'!$I$12,0,10*ROW('Hygiene Data'!I187))="","",OFFSET('Hygiene Data'!$I$12,0,10*ROW('Hygiene Data'!I187)))</f>
        <v/>
      </c>
      <c r="EF193" s="367" t="str">
        <f ca="1">+IF(OFFSET('Hygiene Data'!$I$13,0,10*ROW('Hygiene Data'!I187))="","",OFFSET('Hygiene Data'!$I$13,0,10*ROW('Hygiene Data'!I187)))</f>
        <v/>
      </c>
    </row>
    <row r="194" spans="1:136" x14ac:dyDescent="0.25">
      <c r="A194" s="476" t="str">
        <f ca="1">+IF(OFFSET('Water Data'!$B$2,0,10*ROW('Water Data'!E188))="","",OFFSET('Water Data'!$B$2,0,10*ROW('Water Data'!E188)))</f>
        <v/>
      </c>
      <c r="B194" s="476"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3" t="str">
        <f t="shared" ca="1" si="2"/>
        <v/>
      </c>
      <c r="D194" s="504"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4"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4"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4"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4"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4"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4"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4"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4"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4"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4"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4"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4"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4"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4"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4"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4"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4"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5"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5"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5"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5"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5"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5"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5"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5"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5"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5"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5"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5"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5"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5"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5"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5"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5"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5"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5"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5"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5"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5"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5"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5"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5"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5"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5"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5"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5"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5"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6"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2"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6"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6"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6"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6"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6"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6"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6"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6"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6"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6"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6"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6"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6"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6"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6"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6"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7" t="str">
        <f ca="1">+IF(OFFSET('Water Data'!$D$27,0,10*ROW('Water Data'!D188))="","",OFFSET('Water Data'!$D$27,0,10*ROW('Water Data'!D188)))</f>
        <v/>
      </c>
      <c r="BT194" s="367" t="str">
        <f ca="1">+IF(OFFSET('Water Data'!$D$28,0,10*ROW('Water Data'!D188))="","",OFFSET('Water Data'!$D$28,0,10*ROW('Water Data'!D188)))</f>
        <v/>
      </c>
      <c r="BU194" s="367" t="str">
        <f ca="1">+IF(OFFSET('Water Data'!$D$29,0,10*ROW('Water Data'!D188))="","",OFFSET('Water Data'!$D$29,0,10*ROW('Water Data'!D188)))</f>
        <v/>
      </c>
      <c r="BV194" s="367" t="str">
        <f ca="1">+IF(OFFSET('Water Data'!$E$27,0,10*ROW('Water Data'!E188))="","",OFFSET('Water Data'!$E$27,0,10*ROW('Water Data'!E188)))</f>
        <v/>
      </c>
      <c r="BW194" s="367" t="str">
        <f ca="1">+IF(OFFSET('Water Data'!$E$28,0,10*ROW('Water Data'!E188))="","",OFFSET('Water Data'!$E$28,0,10*ROW('Water Data'!E188)))</f>
        <v/>
      </c>
      <c r="BX194" s="367" t="str">
        <f ca="1">+IF(OFFSET('Water Data'!$E$29,0,10*ROW('Water Data'!E188))="","",OFFSET('Water Data'!$E$29,0,10*ROW('Water Data'!E188)))</f>
        <v/>
      </c>
      <c r="BY194" s="367" t="str">
        <f ca="1">+IF(OFFSET('Water Data'!$F$27,0,10*ROW('Water Data'!F188))="","",OFFSET('Water Data'!$F$27,0,10*ROW('Water Data'!F188)))</f>
        <v/>
      </c>
      <c r="BZ194" s="367" t="str">
        <f ca="1">+IF(OFFSET('Water Data'!$F$28,0,10*ROW('Water Data'!F188))="","",OFFSET('Water Data'!$F$28,0,10*ROW('Water Data'!F188)))</f>
        <v/>
      </c>
      <c r="CA194" s="367" t="str">
        <f ca="1">+IF(OFFSET('Water Data'!$F$29,0,10*ROW('Water Data'!F188))="","",OFFSET('Water Data'!$F$29,0,10*ROW('Water Data'!F188)))</f>
        <v/>
      </c>
      <c r="CB194" s="367" t="str">
        <f ca="1">+IF(OFFSET('Water Data'!$G$27,0,10*ROW('Water Data'!G188))="","",OFFSET('Water Data'!$G$27,0,10*ROW('Water Data'!G188)))</f>
        <v/>
      </c>
      <c r="CC194" s="367" t="str">
        <f ca="1">+IF(OFFSET('Water Data'!$G$28,0,10*ROW('Water Data'!G188))="","",OFFSET('Water Data'!$G$28,0,10*ROW('Water Data'!G188)))</f>
        <v/>
      </c>
      <c r="CD194" s="367" t="str">
        <f ca="1">+IF(OFFSET('Water Data'!$G$29,0,10*ROW('Water Data'!G188))="","",OFFSET('Water Data'!$G$29,0,10*ROW('Water Data'!G188)))</f>
        <v/>
      </c>
      <c r="CE194" s="367" t="str">
        <f ca="1">+IF(OFFSET('Water Data'!$H$27,0,10*ROW('Water Data'!H188))="","",OFFSET('Water Data'!$H$27,0,10*ROW('Water Data'!H188)))</f>
        <v/>
      </c>
      <c r="CF194" s="367" t="str">
        <f ca="1">+IF(OFFSET('Water Data'!$H$28,0,10*ROW('Water Data'!H188))="","",OFFSET('Water Data'!$H$28,0,10*ROW('Water Data'!H188)))</f>
        <v/>
      </c>
      <c r="CG194" s="367" t="str">
        <f ca="1">+IF(OFFSET('Water Data'!$H$29,0,10*ROW('Water Data'!H188))="","",OFFSET('Water Data'!$H$29,0,10*ROW('Water Data'!H188)))</f>
        <v/>
      </c>
      <c r="CH194" s="367" t="str">
        <f ca="1">+IF(OFFSET('Water Data'!$I$27,0,10*ROW('Water Data'!I188))="","",OFFSET('Water Data'!$I$27,0,10*ROW('Water Data'!I188)))</f>
        <v/>
      </c>
      <c r="CI194" s="367" t="str">
        <f ca="1">+IF(OFFSET('Water Data'!$I$28,0,10*ROW('Water Data'!I188))="","",OFFSET('Water Data'!$I$28,0,10*ROW('Water Data'!I188)))</f>
        <v/>
      </c>
      <c r="CJ194" s="367" t="str">
        <f ca="1">+IF(OFFSET('Water Data'!$I$29,0,10*ROW('Water Data'!I188))="","",OFFSET('Water Data'!$I$29,0,10*ROW('Water Data'!I188)))</f>
        <v/>
      </c>
      <c r="CK194" s="367" t="str">
        <f ca="1">+IF(OFFSET('Sanitation Data'!$D$28,0,10*ROW('Sanitation Data'!D188))="","",OFFSET('Sanitation Data'!$D$28,0,10*ROW('Sanitation Data'!D188)))</f>
        <v/>
      </c>
      <c r="CL194" s="367" t="str">
        <f ca="1">+IF(OFFSET('Sanitation Data'!$D$29,0,10*ROW('Sanitation Data'!D188))="","",OFFSET('Sanitation Data'!$D$29,0,10*ROW('Sanitation Data'!D188)))</f>
        <v/>
      </c>
      <c r="CM194" s="367" t="str">
        <f ca="1">+IF(OFFSET('Sanitation Data'!$D$30,0,10*ROW('Sanitation Data'!D188))="","",OFFSET('Sanitation Data'!$D$30,0,10*ROW('Sanitation Data'!D188)))</f>
        <v/>
      </c>
      <c r="CN194" s="367" t="str">
        <f ca="1">+IF(OFFSET('Sanitation Data'!$D$31,0,10*ROW('Sanitation Data'!D188))="","",OFFSET('Sanitation Data'!$D$31,0,10*ROW('Sanitation Data'!D188)))</f>
        <v/>
      </c>
      <c r="CO194" s="367" t="str">
        <f ca="1">+IF(OFFSET('Sanitation Data'!$D$32,0,10*ROW('Sanitation Data'!D188))="","",OFFSET('Sanitation Data'!$D$32,0,10*ROW('Sanitation Data'!D188)))</f>
        <v/>
      </c>
      <c r="CP194" s="367" t="str">
        <f ca="1">+IF(OFFSET('Sanitation Data'!$E$28,0,10*ROW('Sanitation Data'!E188))="","",OFFSET('Sanitation Data'!$E$28,0,10*ROW('Sanitation Data'!E188)))</f>
        <v/>
      </c>
      <c r="CQ194" s="367" t="str">
        <f ca="1">+IF(OFFSET('Sanitation Data'!$E$29,0,10*ROW('Sanitation Data'!E188))="","",OFFSET('Sanitation Data'!$E$29,0,10*ROW('Sanitation Data'!E188)))</f>
        <v/>
      </c>
      <c r="CR194" s="367" t="str">
        <f ca="1">+IF(OFFSET('Sanitation Data'!$E$30,0,10*ROW('Sanitation Data'!E188))="","",OFFSET('Sanitation Data'!$E$30,0,10*ROW('Sanitation Data'!E188)))</f>
        <v/>
      </c>
      <c r="CS194" s="367" t="str">
        <f ca="1">+IF(OFFSET('Sanitation Data'!$E$31,0,10*ROW('Sanitation Data'!E188))="","",OFFSET('Sanitation Data'!$E$31,0,10*ROW('Sanitation Data'!E188)))</f>
        <v/>
      </c>
      <c r="CT194" s="367" t="str">
        <f ca="1">+IF(OFFSET('Sanitation Data'!$E$32,0,10*ROW('Sanitation Data'!E188))="","",OFFSET('Sanitation Data'!$E$32,0,10*ROW('Sanitation Data'!E188)))</f>
        <v/>
      </c>
      <c r="CU194" s="367" t="str">
        <f ca="1">+IF(OFFSET('Sanitation Data'!$F$28,0,10*ROW('Sanitation Data'!F188))="","",OFFSET('Sanitation Data'!$F$28,0,10*ROW('Sanitation Data'!F188)))</f>
        <v/>
      </c>
      <c r="CV194" s="367" t="str">
        <f ca="1">+IF(OFFSET('Sanitation Data'!$F$29,0,10*ROW('Sanitation Data'!F188))="","",OFFSET('Sanitation Data'!$F$29,0,10*ROW('Sanitation Data'!F188)))</f>
        <v/>
      </c>
      <c r="CW194" s="367" t="str">
        <f ca="1">+IF(OFFSET('Sanitation Data'!$F$30,0,10*ROW('Sanitation Data'!F188))="","",OFFSET('Sanitation Data'!$F$30,0,10*ROW('Sanitation Data'!F188)))</f>
        <v/>
      </c>
      <c r="CX194" s="367" t="str">
        <f ca="1">+IF(OFFSET('Sanitation Data'!$F$31,0,10*ROW('Sanitation Data'!F188))="","",OFFSET('Sanitation Data'!$F$31,0,10*ROW('Sanitation Data'!F188)))</f>
        <v/>
      </c>
      <c r="CY194" s="367" t="str">
        <f ca="1">+IF(OFFSET('Sanitation Data'!$F$32,0,10*ROW('Sanitation Data'!F188))="","",OFFSET('Sanitation Data'!$F$32,0,10*ROW('Sanitation Data'!F188)))</f>
        <v/>
      </c>
      <c r="CZ194" s="367" t="str">
        <f ca="1">+IF(OFFSET('Sanitation Data'!$G$28,0,10*ROW('Sanitation Data'!G188))="","",OFFSET('Sanitation Data'!$G$28,0,10*ROW('Sanitation Data'!G188)))</f>
        <v/>
      </c>
      <c r="DA194" s="367" t="str">
        <f ca="1">+IF(OFFSET('Sanitation Data'!$G$29,0,10*ROW('Sanitation Data'!G188))="","",OFFSET('Sanitation Data'!$G$29,0,10*ROW('Sanitation Data'!G188)))</f>
        <v/>
      </c>
      <c r="DB194" s="367" t="str">
        <f ca="1">+IF(OFFSET('Sanitation Data'!$G$30,0,10*ROW('Sanitation Data'!G188))="","",OFFSET('Sanitation Data'!$G$30,0,10*ROW('Sanitation Data'!G188)))</f>
        <v/>
      </c>
      <c r="DC194" s="367" t="str">
        <f ca="1">+IF(OFFSET('Sanitation Data'!$G$31,0,10*ROW('Sanitation Data'!G188))="","",OFFSET('Sanitation Data'!$G$31,0,10*ROW('Sanitation Data'!G188)))</f>
        <v/>
      </c>
      <c r="DD194" s="367" t="str">
        <f ca="1">+IF(OFFSET('Sanitation Data'!$G$32,0,10*ROW('Sanitation Data'!G188))="","",OFFSET('Sanitation Data'!$G$32,0,10*ROW('Sanitation Data'!G188)))</f>
        <v/>
      </c>
      <c r="DE194" s="367" t="str">
        <f ca="1">+IF(OFFSET('Sanitation Data'!$H$28,0,10*ROW('Sanitation Data'!H188))="","",OFFSET('Sanitation Data'!$H$28,0,10*ROW('Sanitation Data'!H188)))</f>
        <v/>
      </c>
      <c r="DF194" s="367" t="str">
        <f ca="1">+IF(OFFSET('Sanitation Data'!$H$29,0,10*ROW('Sanitation Data'!H188))="","",OFFSET('Sanitation Data'!$H$29,0,10*ROW('Sanitation Data'!H188)))</f>
        <v/>
      </c>
      <c r="DG194" s="367" t="str">
        <f ca="1">+IF(OFFSET('Sanitation Data'!$H$30,0,10*ROW('Sanitation Data'!H188))="","",OFFSET('Sanitation Data'!$H$30,0,10*ROW('Sanitation Data'!H188)))</f>
        <v/>
      </c>
      <c r="DH194" s="367" t="str">
        <f ca="1">+IF(OFFSET('Sanitation Data'!$H$31,0,10*ROW('Sanitation Data'!H188))="","",OFFSET('Sanitation Data'!$H$31,0,10*ROW('Sanitation Data'!H188)))</f>
        <v/>
      </c>
      <c r="DI194" s="367" t="str">
        <f ca="1">+IF(OFFSET('Sanitation Data'!$H$32,0,10*ROW('Sanitation Data'!H188))="","",OFFSET('Sanitation Data'!$H$32,0,10*ROW('Sanitation Data'!H188)))</f>
        <v/>
      </c>
      <c r="DJ194" s="367" t="str">
        <f ca="1">+IF(OFFSET('Sanitation Data'!$I$28,0,10*ROW('Sanitation Data'!I188))="","",OFFSET('Sanitation Data'!$I$28,0,10*ROW('Sanitation Data'!I188)))</f>
        <v/>
      </c>
      <c r="DK194" s="367" t="str">
        <f ca="1">+IF(OFFSET('Sanitation Data'!$I$29,0,10*ROW('Sanitation Data'!I188))="","",OFFSET('Sanitation Data'!$I$29,0,10*ROW('Sanitation Data'!I188)))</f>
        <v/>
      </c>
      <c r="DL194" s="367" t="str">
        <f ca="1">+IF(OFFSET('Sanitation Data'!$I$30,0,10*ROW('Sanitation Data'!I188))="","",OFFSET('Sanitation Data'!$I$30,0,10*ROW('Sanitation Data'!I188)))</f>
        <v/>
      </c>
      <c r="DM194" s="367" t="str">
        <f ca="1">+IF(OFFSET('Sanitation Data'!$I$31,0,10*ROW('Sanitation Data'!I188))="","",OFFSET('Sanitation Data'!$I$31,0,10*ROW('Sanitation Data'!I188)))</f>
        <v/>
      </c>
      <c r="DN194" s="367" t="str">
        <f ca="1">+IF(OFFSET('Sanitation Data'!$I$32,0,10*ROW('Sanitation Data'!I188))="","",OFFSET('Sanitation Data'!$I$32,0,10*ROW('Sanitation Data'!I188)))</f>
        <v/>
      </c>
      <c r="DO194" s="367" t="str">
        <f ca="1">+IF(OFFSET('Hygiene Data'!$D$11,0,10*ROW('Hygiene Data'!D188))="","",OFFSET('Hygiene Data'!$D$11,0,10*ROW('Hygiene Data'!D188)))</f>
        <v/>
      </c>
      <c r="DP194" s="367" t="str">
        <f ca="1">+IF(OFFSET('Hygiene Data'!$D$12,0,10*ROW('Hygiene Data'!D188))="","",OFFSET('Hygiene Data'!$D$12,0,10*ROW('Hygiene Data'!D188)))</f>
        <v/>
      </c>
      <c r="DQ194" s="367" t="str">
        <f ca="1">+IF(OFFSET('Hygiene Data'!$D$13,0,10*ROW('Hygiene Data'!D188))="","",OFFSET('Hygiene Data'!$D$13,0,10*ROW('Hygiene Data'!D188)))</f>
        <v/>
      </c>
      <c r="DR194" s="367" t="str">
        <f ca="1">+IF(OFFSET('Hygiene Data'!$E$11,0,10*ROW('Hygiene Data'!E188))="","",OFFSET('Hygiene Data'!$E$11,0,10*ROW('Hygiene Data'!E188)))</f>
        <v/>
      </c>
      <c r="DS194" s="367" t="str">
        <f ca="1">+IF(OFFSET('Hygiene Data'!$E$12,0,10*ROW('Hygiene Data'!E188))="","",OFFSET('Hygiene Data'!$E$12,0,10*ROW('Hygiene Data'!E188)))</f>
        <v/>
      </c>
      <c r="DT194" s="367" t="str">
        <f ca="1">+IF(OFFSET('Hygiene Data'!$E$13,0,10*ROW('Hygiene Data'!E188))="","",OFFSET('Hygiene Data'!$E$13,0,10*ROW('Hygiene Data'!E188)))</f>
        <v/>
      </c>
      <c r="DU194" s="367" t="str">
        <f ca="1">+IF(OFFSET('Hygiene Data'!$F$11,0,10*ROW('Hygiene Data'!F188))="","",OFFSET('Hygiene Data'!$F$11,0,10*ROW('Hygiene Data'!F188)))</f>
        <v/>
      </c>
      <c r="DV194" s="367" t="str">
        <f ca="1">+IF(OFFSET('Hygiene Data'!$F$12,0,10*ROW('Hygiene Data'!F188))="","",OFFSET('Hygiene Data'!$F$12,0,10*ROW('Hygiene Data'!F188)))</f>
        <v/>
      </c>
      <c r="DW194" s="367" t="str">
        <f ca="1">+IF(OFFSET('Hygiene Data'!$F$13,0,10*ROW('Hygiene Data'!F188))="","",OFFSET('Hygiene Data'!$F$13,0,10*ROW('Hygiene Data'!F188)))</f>
        <v/>
      </c>
      <c r="DX194" s="367" t="str">
        <f ca="1">+IF(OFFSET('Hygiene Data'!$G$11,0,10*ROW('Hygiene Data'!G188))="","",OFFSET('Hygiene Data'!$G$11,0,10*ROW('Hygiene Data'!G188)))</f>
        <v/>
      </c>
      <c r="DY194" s="367" t="str">
        <f ca="1">+IF(OFFSET('Hygiene Data'!$G$12,0,10*ROW('Hygiene Data'!G188))="","",OFFSET('Hygiene Data'!$G$12,0,10*ROW('Hygiene Data'!G188)))</f>
        <v/>
      </c>
      <c r="DZ194" s="367" t="str">
        <f ca="1">+IF(OFFSET('Hygiene Data'!$G$13,0,10*ROW('Hygiene Data'!G188))="","",OFFSET('Hygiene Data'!$G$13,0,10*ROW('Hygiene Data'!G188)))</f>
        <v/>
      </c>
      <c r="EA194" s="367" t="str">
        <f ca="1">+IF(OFFSET('Hygiene Data'!$H$11,0,10*ROW('Hygiene Data'!H188))="","",OFFSET('Hygiene Data'!$H$11,0,10*ROW('Hygiene Data'!H188)))</f>
        <v/>
      </c>
      <c r="EB194" s="367" t="str">
        <f ca="1">+IF(OFFSET('Hygiene Data'!$H$12,0,10*ROW('Hygiene Data'!H188))="","",OFFSET('Hygiene Data'!$H$12,0,10*ROW('Hygiene Data'!H188)))</f>
        <v/>
      </c>
      <c r="EC194" s="367" t="str">
        <f ca="1">+IF(OFFSET('Hygiene Data'!$H$13,0,10*ROW('Hygiene Data'!H188))="","",OFFSET('Hygiene Data'!$H$13,0,10*ROW('Hygiene Data'!H188)))</f>
        <v/>
      </c>
      <c r="ED194" s="367" t="str">
        <f ca="1">+IF(OFFSET('Hygiene Data'!$I$11,0,10*ROW('Hygiene Data'!I188))="","",OFFSET('Hygiene Data'!$I$11,0,10*ROW('Hygiene Data'!I188)))</f>
        <v/>
      </c>
      <c r="EE194" s="367" t="str">
        <f ca="1">+IF(OFFSET('Hygiene Data'!$I$12,0,10*ROW('Hygiene Data'!I188))="","",OFFSET('Hygiene Data'!$I$12,0,10*ROW('Hygiene Data'!I188)))</f>
        <v/>
      </c>
      <c r="EF194" s="367" t="str">
        <f ca="1">+IF(OFFSET('Hygiene Data'!$I$13,0,10*ROW('Hygiene Data'!I188))="","",OFFSET('Hygiene Data'!$I$13,0,10*ROW('Hygiene Data'!I188)))</f>
        <v/>
      </c>
    </row>
    <row r="195" spans="1:136" x14ac:dyDescent="0.25">
      <c r="A195" s="476" t="str">
        <f ca="1">+IF(OFFSET('Water Data'!$B$2,0,10*ROW('Water Data'!E189))="","",OFFSET('Water Data'!$B$2,0,10*ROW('Water Data'!E189)))</f>
        <v/>
      </c>
      <c r="B195" s="476"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3" t="str">
        <f t="shared" ca="1" si="2"/>
        <v/>
      </c>
      <c r="D195" s="504"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4"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4"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4"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4"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4"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4"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4"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4"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4"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4"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4"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4"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4"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4"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4"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4"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4"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5"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5"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5"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5"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5"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5"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5"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5"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5"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5"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5"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5"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5"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5"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5"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5"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5"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5"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5"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5"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5"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5"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5"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5"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5"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5"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5"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5"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5"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5"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6"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2"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6"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6"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6"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6"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6"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6"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6"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6"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6"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6"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6"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6"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6"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6"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6"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6"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7" t="str">
        <f ca="1">+IF(OFFSET('Water Data'!$D$27,0,10*ROW('Water Data'!D189))="","",OFFSET('Water Data'!$D$27,0,10*ROW('Water Data'!D189)))</f>
        <v/>
      </c>
      <c r="BT195" s="367" t="str">
        <f ca="1">+IF(OFFSET('Water Data'!$D$28,0,10*ROW('Water Data'!D189))="","",OFFSET('Water Data'!$D$28,0,10*ROW('Water Data'!D189)))</f>
        <v/>
      </c>
      <c r="BU195" s="367" t="str">
        <f ca="1">+IF(OFFSET('Water Data'!$D$29,0,10*ROW('Water Data'!D189))="","",OFFSET('Water Data'!$D$29,0,10*ROW('Water Data'!D189)))</f>
        <v/>
      </c>
      <c r="BV195" s="367" t="str">
        <f ca="1">+IF(OFFSET('Water Data'!$E$27,0,10*ROW('Water Data'!E189))="","",OFFSET('Water Data'!$E$27,0,10*ROW('Water Data'!E189)))</f>
        <v/>
      </c>
      <c r="BW195" s="367" t="str">
        <f ca="1">+IF(OFFSET('Water Data'!$E$28,0,10*ROW('Water Data'!E189))="","",OFFSET('Water Data'!$E$28,0,10*ROW('Water Data'!E189)))</f>
        <v/>
      </c>
      <c r="BX195" s="367" t="str">
        <f ca="1">+IF(OFFSET('Water Data'!$E$29,0,10*ROW('Water Data'!E189))="","",OFFSET('Water Data'!$E$29,0,10*ROW('Water Data'!E189)))</f>
        <v/>
      </c>
      <c r="BY195" s="367" t="str">
        <f ca="1">+IF(OFFSET('Water Data'!$F$27,0,10*ROW('Water Data'!F189))="","",OFFSET('Water Data'!$F$27,0,10*ROW('Water Data'!F189)))</f>
        <v/>
      </c>
      <c r="BZ195" s="367" t="str">
        <f ca="1">+IF(OFFSET('Water Data'!$F$28,0,10*ROW('Water Data'!F189))="","",OFFSET('Water Data'!$F$28,0,10*ROW('Water Data'!F189)))</f>
        <v/>
      </c>
      <c r="CA195" s="367" t="str">
        <f ca="1">+IF(OFFSET('Water Data'!$F$29,0,10*ROW('Water Data'!F189))="","",OFFSET('Water Data'!$F$29,0,10*ROW('Water Data'!F189)))</f>
        <v/>
      </c>
      <c r="CB195" s="367" t="str">
        <f ca="1">+IF(OFFSET('Water Data'!$G$27,0,10*ROW('Water Data'!G189))="","",OFFSET('Water Data'!$G$27,0,10*ROW('Water Data'!G189)))</f>
        <v/>
      </c>
      <c r="CC195" s="367" t="str">
        <f ca="1">+IF(OFFSET('Water Data'!$G$28,0,10*ROW('Water Data'!G189))="","",OFFSET('Water Data'!$G$28,0,10*ROW('Water Data'!G189)))</f>
        <v/>
      </c>
      <c r="CD195" s="367" t="str">
        <f ca="1">+IF(OFFSET('Water Data'!$G$29,0,10*ROW('Water Data'!G189))="","",OFFSET('Water Data'!$G$29,0,10*ROW('Water Data'!G189)))</f>
        <v/>
      </c>
      <c r="CE195" s="367" t="str">
        <f ca="1">+IF(OFFSET('Water Data'!$H$27,0,10*ROW('Water Data'!H189))="","",OFFSET('Water Data'!$H$27,0,10*ROW('Water Data'!H189)))</f>
        <v/>
      </c>
      <c r="CF195" s="367" t="str">
        <f ca="1">+IF(OFFSET('Water Data'!$H$28,0,10*ROW('Water Data'!H189))="","",OFFSET('Water Data'!$H$28,0,10*ROW('Water Data'!H189)))</f>
        <v/>
      </c>
      <c r="CG195" s="367" t="str">
        <f ca="1">+IF(OFFSET('Water Data'!$H$29,0,10*ROW('Water Data'!H189))="","",OFFSET('Water Data'!$H$29,0,10*ROW('Water Data'!H189)))</f>
        <v/>
      </c>
      <c r="CH195" s="367" t="str">
        <f ca="1">+IF(OFFSET('Water Data'!$I$27,0,10*ROW('Water Data'!I189))="","",OFFSET('Water Data'!$I$27,0,10*ROW('Water Data'!I189)))</f>
        <v/>
      </c>
      <c r="CI195" s="367" t="str">
        <f ca="1">+IF(OFFSET('Water Data'!$I$28,0,10*ROW('Water Data'!I189))="","",OFFSET('Water Data'!$I$28,0,10*ROW('Water Data'!I189)))</f>
        <v/>
      </c>
      <c r="CJ195" s="367" t="str">
        <f ca="1">+IF(OFFSET('Water Data'!$I$29,0,10*ROW('Water Data'!I189))="","",OFFSET('Water Data'!$I$29,0,10*ROW('Water Data'!I189)))</f>
        <v/>
      </c>
      <c r="CK195" s="367" t="str">
        <f ca="1">+IF(OFFSET('Sanitation Data'!$D$28,0,10*ROW('Sanitation Data'!D189))="","",OFFSET('Sanitation Data'!$D$28,0,10*ROW('Sanitation Data'!D189)))</f>
        <v/>
      </c>
      <c r="CL195" s="367" t="str">
        <f ca="1">+IF(OFFSET('Sanitation Data'!$D$29,0,10*ROW('Sanitation Data'!D189))="","",OFFSET('Sanitation Data'!$D$29,0,10*ROW('Sanitation Data'!D189)))</f>
        <v/>
      </c>
      <c r="CM195" s="367" t="str">
        <f ca="1">+IF(OFFSET('Sanitation Data'!$D$30,0,10*ROW('Sanitation Data'!D189))="","",OFFSET('Sanitation Data'!$D$30,0,10*ROW('Sanitation Data'!D189)))</f>
        <v/>
      </c>
      <c r="CN195" s="367" t="str">
        <f ca="1">+IF(OFFSET('Sanitation Data'!$D$31,0,10*ROW('Sanitation Data'!D189))="","",OFFSET('Sanitation Data'!$D$31,0,10*ROW('Sanitation Data'!D189)))</f>
        <v/>
      </c>
      <c r="CO195" s="367" t="str">
        <f ca="1">+IF(OFFSET('Sanitation Data'!$D$32,0,10*ROW('Sanitation Data'!D189))="","",OFFSET('Sanitation Data'!$D$32,0,10*ROW('Sanitation Data'!D189)))</f>
        <v/>
      </c>
      <c r="CP195" s="367" t="str">
        <f ca="1">+IF(OFFSET('Sanitation Data'!$E$28,0,10*ROW('Sanitation Data'!E189))="","",OFFSET('Sanitation Data'!$E$28,0,10*ROW('Sanitation Data'!E189)))</f>
        <v/>
      </c>
      <c r="CQ195" s="367" t="str">
        <f ca="1">+IF(OFFSET('Sanitation Data'!$E$29,0,10*ROW('Sanitation Data'!E189))="","",OFFSET('Sanitation Data'!$E$29,0,10*ROW('Sanitation Data'!E189)))</f>
        <v/>
      </c>
      <c r="CR195" s="367" t="str">
        <f ca="1">+IF(OFFSET('Sanitation Data'!$E$30,0,10*ROW('Sanitation Data'!E189))="","",OFFSET('Sanitation Data'!$E$30,0,10*ROW('Sanitation Data'!E189)))</f>
        <v/>
      </c>
      <c r="CS195" s="367" t="str">
        <f ca="1">+IF(OFFSET('Sanitation Data'!$E$31,0,10*ROW('Sanitation Data'!E189))="","",OFFSET('Sanitation Data'!$E$31,0,10*ROW('Sanitation Data'!E189)))</f>
        <v/>
      </c>
      <c r="CT195" s="367" t="str">
        <f ca="1">+IF(OFFSET('Sanitation Data'!$E$32,0,10*ROW('Sanitation Data'!E189))="","",OFFSET('Sanitation Data'!$E$32,0,10*ROW('Sanitation Data'!E189)))</f>
        <v/>
      </c>
      <c r="CU195" s="367" t="str">
        <f ca="1">+IF(OFFSET('Sanitation Data'!$F$28,0,10*ROW('Sanitation Data'!F189))="","",OFFSET('Sanitation Data'!$F$28,0,10*ROW('Sanitation Data'!F189)))</f>
        <v/>
      </c>
      <c r="CV195" s="367" t="str">
        <f ca="1">+IF(OFFSET('Sanitation Data'!$F$29,0,10*ROW('Sanitation Data'!F189))="","",OFFSET('Sanitation Data'!$F$29,0,10*ROW('Sanitation Data'!F189)))</f>
        <v/>
      </c>
      <c r="CW195" s="367" t="str">
        <f ca="1">+IF(OFFSET('Sanitation Data'!$F$30,0,10*ROW('Sanitation Data'!F189))="","",OFFSET('Sanitation Data'!$F$30,0,10*ROW('Sanitation Data'!F189)))</f>
        <v/>
      </c>
      <c r="CX195" s="367" t="str">
        <f ca="1">+IF(OFFSET('Sanitation Data'!$F$31,0,10*ROW('Sanitation Data'!F189))="","",OFFSET('Sanitation Data'!$F$31,0,10*ROW('Sanitation Data'!F189)))</f>
        <v/>
      </c>
      <c r="CY195" s="367" t="str">
        <f ca="1">+IF(OFFSET('Sanitation Data'!$F$32,0,10*ROW('Sanitation Data'!F189))="","",OFFSET('Sanitation Data'!$F$32,0,10*ROW('Sanitation Data'!F189)))</f>
        <v/>
      </c>
      <c r="CZ195" s="367" t="str">
        <f ca="1">+IF(OFFSET('Sanitation Data'!$G$28,0,10*ROW('Sanitation Data'!G189))="","",OFFSET('Sanitation Data'!$G$28,0,10*ROW('Sanitation Data'!G189)))</f>
        <v/>
      </c>
      <c r="DA195" s="367" t="str">
        <f ca="1">+IF(OFFSET('Sanitation Data'!$G$29,0,10*ROW('Sanitation Data'!G189))="","",OFFSET('Sanitation Data'!$G$29,0,10*ROW('Sanitation Data'!G189)))</f>
        <v/>
      </c>
      <c r="DB195" s="367" t="str">
        <f ca="1">+IF(OFFSET('Sanitation Data'!$G$30,0,10*ROW('Sanitation Data'!G189))="","",OFFSET('Sanitation Data'!$G$30,0,10*ROW('Sanitation Data'!G189)))</f>
        <v/>
      </c>
      <c r="DC195" s="367" t="str">
        <f ca="1">+IF(OFFSET('Sanitation Data'!$G$31,0,10*ROW('Sanitation Data'!G189))="","",OFFSET('Sanitation Data'!$G$31,0,10*ROW('Sanitation Data'!G189)))</f>
        <v/>
      </c>
      <c r="DD195" s="367" t="str">
        <f ca="1">+IF(OFFSET('Sanitation Data'!$G$32,0,10*ROW('Sanitation Data'!G189))="","",OFFSET('Sanitation Data'!$G$32,0,10*ROW('Sanitation Data'!G189)))</f>
        <v/>
      </c>
      <c r="DE195" s="367" t="str">
        <f ca="1">+IF(OFFSET('Sanitation Data'!$H$28,0,10*ROW('Sanitation Data'!H189))="","",OFFSET('Sanitation Data'!$H$28,0,10*ROW('Sanitation Data'!H189)))</f>
        <v/>
      </c>
      <c r="DF195" s="367" t="str">
        <f ca="1">+IF(OFFSET('Sanitation Data'!$H$29,0,10*ROW('Sanitation Data'!H189))="","",OFFSET('Sanitation Data'!$H$29,0,10*ROW('Sanitation Data'!H189)))</f>
        <v/>
      </c>
      <c r="DG195" s="367" t="str">
        <f ca="1">+IF(OFFSET('Sanitation Data'!$H$30,0,10*ROW('Sanitation Data'!H189))="","",OFFSET('Sanitation Data'!$H$30,0,10*ROW('Sanitation Data'!H189)))</f>
        <v/>
      </c>
      <c r="DH195" s="367" t="str">
        <f ca="1">+IF(OFFSET('Sanitation Data'!$H$31,0,10*ROW('Sanitation Data'!H189))="","",OFFSET('Sanitation Data'!$H$31,0,10*ROW('Sanitation Data'!H189)))</f>
        <v/>
      </c>
      <c r="DI195" s="367" t="str">
        <f ca="1">+IF(OFFSET('Sanitation Data'!$H$32,0,10*ROW('Sanitation Data'!H189))="","",OFFSET('Sanitation Data'!$H$32,0,10*ROW('Sanitation Data'!H189)))</f>
        <v/>
      </c>
      <c r="DJ195" s="367" t="str">
        <f ca="1">+IF(OFFSET('Sanitation Data'!$I$28,0,10*ROW('Sanitation Data'!I189))="","",OFFSET('Sanitation Data'!$I$28,0,10*ROW('Sanitation Data'!I189)))</f>
        <v/>
      </c>
      <c r="DK195" s="367" t="str">
        <f ca="1">+IF(OFFSET('Sanitation Data'!$I$29,0,10*ROW('Sanitation Data'!I189))="","",OFFSET('Sanitation Data'!$I$29,0,10*ROW('Sanitation Data'!I189)))</f>
        <v/>
      </c>
      <c r="DL195" s="367" t="str">
        <f ca="1">+IF(OFFSET('Sanitation Data'!$I$30,0,10*ROW('Sanitation Data'!I189))="","",OFFSET('Sanitation Data'!$I$30,0,10*ROW('Sanitation Data'!I189)))</f>
        <v/>
      </c>
      <c r="DM195" s="367" t="str">
        <f ca="1">+IF(OFFSET('Sanitation Data'!$I$31,0,10*ROW('Sanitation Data'!I189))="","",OFFSET('Sanitation Data'!$I$31,0,10*ROW('Sanitation Data'!I189)))</f>
        <v/>
      </c>
      <c r="DN195" s="367" t="str">
        <f ca="1">+IF(OFFSET('Sanitation Data'!$I$32,0,10*ROW('Sanitation Data'!I189))="","",OFFSET('Sanitation Data'!$I$32,0,10*ROW('Sanitation Data'!I189)))</f>
        <v/>
      </c>
      <c r="DO195" s="367" t="str">
        <f ca="1">+IF(OFFSET('Hygiene Data'!$D$11,0,10*ROW('Hygiene Data'!D189))="","",OFFSET('Hygiene Data'!$D$11,0,10*ROW('Hygiene Data'!D189)))</f>
        <v/>
      </c>
      <c r="DP195" s="367" t="str">
        <f ca="1">+IF(OFFSET('Hygiene Data'!$D$12,0,10*ROW('Hygiene Data'!D189))="","",OFFSET('Hygiene Data'!$D$12,0,10*ROW('Hygiene Data'!D189)))</f>
        <v/>
      </c>
      <c r="DQ195" s="367" t="str">
        <f ca="1">+IF(OFFSET('Hygiene Data'!$D$13,0,10*ROW('Hygiene Data'!D189))="","",OFFSET('Hygiene Data'!$D$13,0,10*ROW('Hygiene Data'!D189)))</f>
        <v/>
      </c>
      <c r="DR195" s="367" t="str">
        <f ca="1">+IF(OFFSET('Hygiene Data'!$E$11,0,10*ROW('Hygiene Data'!E189))="","",OFFSET('Hygiene Data'!$E$11,0,10*ROW('Hygiene Data'!E189)))</f>
        <v/>
      </c>
      <c r="DS195" s="367" t="str">
        <f ca="1">+IF(OFFSET('Hygiene Data'!$E$12,0,10*ROW('Hygiene Data'!E189))="","",OFFSET('Hygiene Data'!$E$12,0,10*ROW('Hygiene Data'!E189)))</f>
        <v/>
      </c>
      <c r="DT195" s="367" t="str">
        <f ca="1">+IF(OFFSET('Hygiene Data'!$E$13,0,10*ROW('Hygiene Data'!E189))="","",OFFSET('Hygiene Data'!$E$13,0,10*ROW('Hygiene Data'!E189)))</f>
        <v/>
      </c>
      <c r="DU195" s="367" t="str">
        <f ca="1">+IF(OFFSET('Hygiene Data'!$F$11,0,10*ROW('Hygiene Data'!F189))="","",OFFSET('Hygiene Data'!$F$11,0,10*ROW('Hygiene Data'!F189)))</f>
        <v/>
      </c>
      <c r="DV195" s="367" t="str">
        <f ca="1">+IF(OFFSET('Hygiene Data'!$F$12,0,10*ROW('Hygiene Data'!F189))="","",OFFSET('Hygiene Data'!$F$12,0,10*ROW('Hygiene Data'!F189)))</f>
        <v/>
      </c>
      <c r="DW195" s="367" t="str">
        <f ca="1">+IF(OFFSET('Hygiene Data'!$F$13,0,10*ROW('Hygiene Data'!F189))="","",OFFSET('Hygiene Data'!$F$13,0,10*ROW('Hygiene Data'!F189)))</f>
        <v/>
      </c>
      <c r="DX195" s="367" t="str">
        <f ca="1">+IF(OFFSET('Hygiene Data'!$G$11,0,10*ROW('Hygiene Data'!G189))="","",OFFSET('Hygiene Data'!$G$11,0,10*ROW('Hygiene Data'!G189)))</f>
        <v/>
      </c>
      <c r="DY195" s="367" t="str">
        <f ca="1">+IF(OFFSET('Hygiene Data'!$G$12,0,10*ROW('Hygiene Data'!G189))="","",OFFSET('Hygiene Data'!$G$12,0,10*ROW('Hygiene Data'!G189)))</f>
        <v/>
      </c>
      <c r="DZ195" s="367" t="str">
        <f ca="1">+IF(OFFSET('Hygiene Data'!$G$13,0,10*ROW('Hygiene Data'!G189))="","",OFFSET('Hygiene Data'!$G$13,0,10*ROW('Hygiene Data'!G189)))</f>
        <v/>
      </c>
      <c r="EA195" s="367" t="str">
        <f ca="1">+IF(OFFSET('Hygiene Data'!$H$11,0,10*ROW('Hygiene Data'!H189))="","",OFFSET('Hygiene Data'!$H$11,0,10*ROW('Hygiene Data'!H189)))</f>
        <v/>
      </c>
      <c r="EB195" s="367" t="str">
        <f ca="1">+IF(OFFSET('Hygiene Data'!$H$12,0,10*ROW('Hygiene Data'!H189))="","",OFFSET('Hygiene Data'!$H$12,0,10*ROW('Hygiene Data'!H189)))</f>
        <v/>
      </c>
      <c r="EC195" s="367" t="str">
        <f ca="1">+IF(OFFSET('Hygiene Data'!$H$13,0,10*ROW('Hygiene Data'!H189))="","",OFFSET('Hygiene Data'!$H$13,0,10*ROW('Hygiene Data'!H189)))</f>
        <v/>
      </c>
      <c r="ED195" s="367" t="str">
        <f ca="1">+IF(OFFSET('Hygiene Data'!$I$11,0,10*ROW('Hygiene Data'!I189))="","",OFFSET('Hygiene Data'!$I$11,0,10*ROW('Hygiene Data'!I189)))</f>
        <v/>
      </c>
      <c r="EE195" s="367" t="str">
        <f ca="1">+IF(OFFSET('Hygiene Data'!$I$12,0,10*ROW('Hygiene Data'!I189))="","",OFFSET('Hygiene Data'!$I$12,0,10*ROW('Hygiene Data'!I189)))</f>
        <v/>
      </c>
      <c r="EF195" s="367" t="str">
        <f ca="1">+IF(OFFSET('Hygiene Data'!$I$13,0,10*ROW('Hygiene Data'!I189))="","",OFFSET('Hygiene Data'!$I$13,0,10*ROW('Hygiene Data'!I189)))</f>
        <v/>
      </c>
    </row>
    <row r="196" spans="1:136" x14ac:dyDescent="0.25">
      <c r="A196" s="476" t="str">
        <f ca="1">+IF(OFFSET('Water Data'!$B$2,0,10*ROW('Water Data'!E190))="","",OFFSET('Water Data'!$B$2,0,10*ROW('Water Data'!E190)))</f>
        <v/>
      </c>
      <c r="B196" s="476"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3" t="str">
        <f t="shared" ca="1" si="2"/>
        <v/>
      </c>
      <c r="D196" s="504"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4"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4"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4"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4"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4"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4"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4"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4"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4"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4"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4"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4"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4"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4"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4"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4"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4"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5"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5"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5"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5"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5"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5"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5"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5"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5"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5"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5"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5"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5"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5"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5"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5"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5"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5"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5"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5"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5"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5"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5"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5"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5"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5"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5"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5"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5"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5"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6"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2"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6"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6"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6"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6"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6"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6"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6"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6"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6"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6"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6"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6"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6"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6"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6"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6"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7" t="str">
        <f ca="1">+IF(OFFSET('Water Data'!$D$27,0,10*ROW('Water Data'!D190))="","",OFFSET('Water Data'!$D$27,0,10*ROW('Water Data'!D190)))</f>
        <v/>
      </c>
      <c r="BT196" s="367" t="str">
        <f ca="1">+IF(OFFSET('Water Data'!$D$28,0,10*ROW('Water Data'!D190))="","",OFFSET('Water Data'!$D$28,0,10*ROW('Water Data'!D190)))</f>
        <v/>
      </c>
      <c r="BU196" s="367" t="str">
        <f ca="1">+IF(OFFSET('Water Data'!$D$29,0,10*ROW('Water Data'!D190))="","",OFFSET('Water Data'!$D$29,0,10*ROW('Water Data'!D190)))</f>
        <v/>
      </c>
      <c r="BV196" s="367" t="str">
        <f ca="1">+IF(OFFSET('Water Data'!$E$27,0,10*ROW('Water Data'!E190))="","",OFFSET('Water Data'!$E$27,0,10*ROW('Water Data'!E190)))</f>
        <v/>
      </c>
      <c r="BW196" s="367" t="str">
        <f ca="1">+IF(OFFSET('Water Data'!$E$28,0,10*ROW('Water Data'!E190))="","",OFFSET('Water Data'!$E$28,0,10*ROW('Water Data'!E190)))</f>
        <v/>
      </c>
      <c r="BX196" s="367" t="str">
        <f ca="1">+IF(OFFSET('Water Data'!$E$29,0,10*ROW('Water Data'!E190))="","",OFFSET('Water Data'!$E$29,0,10*ROW('Water Data'!E190)))</f>
        <v/>
      </c>
      <c r="BY196" s="367" t="str">
        <f ca="1">+IF(OFFSET('Water Data'!$F$27,0,10*ROW('Water Data'!F190))="","",OFFSET('Water Data'!$F$27,0,10*ROW('Water Data'!F190)))</f>
        <v/>
      </c>
      <c r="BZ196" s="367" t="str">
        <f ca="1">+IF(OFFSET('Water Data'!$F$28,0,10*ROW('Water Data'!F190))="","",OFFSET('Water Data'!$F$28,0,10*ROW('Water Data'!F190)))</f>
        <v/>
      </c>
      <c r="CA196" s="367" t="str">
        <f ca="1">+IF(OFFSET('Water Data'!$F$29,0,10*ROW('Water Data'!F190))="","",OFFSET('Water Data'!$F$29,0,10*ROW('Water Data'!F190)))</f>
        <v/>
      </c>
      <c r="CB196" s="367" t="str">
        <f ca="1">+IF(OFFSET('Water Data'!$G$27,0,10*ROW('Water Data'!G190))="","",OFFSET('Water Data'!$G$27,0,10*ROW('Water Data'!G190)))</f>
        <v/>
      </c>
      <c r="CC196" s="367" t="str">
        <f ca="1">+IF(OFFSET('Water Data'!$G$28,0,10*ROW('Water Data'!G190))="","",OFFSET('Water Data'!$G$28,0,10*ROW('Water Data'!G190)))</f>
        <v/>
      </c>
      <c r="CD196" s="367" t="str">
        <f ca="1">+IF(OFFSET('Water Data'!$G$29,0,10*ROW('Water Data'!G190))="","",OFFSET('Water Data'!$G$29,0,10*ROW('Water Data'!G190)))</f>
        <v/>
      </c>
      <c r="CE196" s="367" t="str">
        <f ca="1">+IF(OFFSET('Water Data'!$H$27,0,10*ROW('Water Data'!H190))="","",OFFSET('Water Data'!$H$27,0,10*ROW('Water Data'!H190)))</f>
        <v/>
      </c>
      <c r="CF196" s="367" t="str">
        <f ca="1">+IF(OFFSET('Water Data'!$H$28,0,10*ROW('Water Data'!H190))="","",OFFSET('Water Data'!$H$28,0,10*ROW('Water Data'!H190)))</f>
        <v/>
      </c>
      <c r="CG196" s="367" t="str">
        <f ca="1">+IF(OFFSET('Water Data'!$H$29,0,10*ROW('Water Data'!H190))="","",OFFSET('Water Data'!$H$29,0,10*ROW('Water Data'!H190)))</f>
        <v/>
      </c>
      <c r="CH196" s="367" t="str">
        <f ca="1">+IF(OFFSET('Water Data'!$I$27,0,10*ROW('Water Data'!I190))="","",OFFSET('Water Data'!$I$27,0,10*ROW('Water Data'!I190)))</f>
        <v/>
      </c>
      <c r="CI196" s="367" t="str">
        <f ca="1">+IF(OFFSET('Water Data'!$I$28,0,10*ROW('Water Data'!I190))="","",OFFSET('Water Data'!$I$28,0,10*ROW('Water Data'!I190)))</f>
        <v/>
      </c>
      <c r="CJ196" s="367" t="str">
        <f ca="1">+IF(OFFSET('Water Data'!$I$29,0,10*ROW('Water Data'!I190))="","",OFFSET('Water Data'!$I$29,0,10*ROW('Water Data'!I190)))</f>
        <v/>
      </c>
      <c r="CK196" s="367" t="str">
        <f ca="1">+IF(OFFSET('Sanitation Data'!$D$28,0,10*ROW('Sanitation Data'!D190))="","",OFFSET('Sanitation Data'!$D$28,0,10*ROW('Sanitation Data'!D190)))</f>
        <v/>
      </c>
      <c r="CL196" s="367" t="str">
        <f ca="1">+IF(OFFSET('Sanitation Data'!$D$29,0,10*ROW('Sanitation Data'!D190))="","",OFFSET('Sanitation Data'!$D$29,0,10*ROW('Sanitation Data'!D190)))</f>
        <v/>
      </c>
      <c r="CM196" s="367" t="str">
        <f ca="1">+IF(OFFSET('Sanitation Data'!$D$30,0,10*ROW('Sanitation Data'!D190))="","",OFFSET('Sanitation Data'!$D$30,0,10*ROW('Sanitation Data'!D190)))</f>
        <v/>
      </c>
      <c r="CN196" s="367" t="str">
        <f ca="1">+IF(OFFSET('Sanitation Data'!$D$31,0,10*ROW('Sanitation Data'!D190))="","",OFFSET('Sanitation Data'!$D$31,0,10*ROW('Sanitation Data'!D190)))</f>
        <v/>
      </c>
      <c r="CO196" s="367" t="str">
        <f ca="1">+IF(OFFSET('Sanitation Data'!$D$32,0,10*ROW('Sanitation Data'!D190))="","",OFFSET('Sanitation Data'!$D$32,0,10*ROW('Sanitation Data'!D190)))</f>
        <v/>
      </c>
      <c r="CP196" s="367" t="str">
        <f ca="1">+IF(OFFSET('Sanitation Data'!$E$28,0,10*ROW('Sanitation Data'!E190))="","",OFFSET('Sanitation Data'!$E$28,0,10*ROW('Sanitation Data'!E190)))</f>
        <v/>
      </c>
      <c r="CQ196" s="367" t="str">
        <f ca="1">+IF(OFFSET('Sanitation Data'!$E$29,0,10*ROW('Sanitation Data'!E190))="","",OFFSET('Sanitation Data'!$E$29,0,10*ROW('Sanitation Data'!E190)))</f>
        <v/>
      </c>
      <c r="CR196" s="367" t="str">
        <f ca="1">+IF(OFFSET('Sanitation Data'!$E$30,0,10*ROW('Sanitation Data'!E190))="","",OFFSET('Sanitation Data'!$E$30,0,10*ROW('Sanitation Data'!E190)))</f>
        <v/>
      </c>
      <c r="CS196" s="367" t="str">
        <f ca="1">+IF(OFFSET('Sanitation Data'!$E$31,0,10*ROW('Sanitation Data'!E190))="","",OFFSET('Sanitation Data'!$E$31,0,10*ROW('Sanitation Data'!E190)))</f>
        <v/>
      </c>
      <c r="CT196" s="367" t="str">
        <f ca="1">+IF(OFFSET('Sanitation Data'!$E$32,0,10*ROW('Sanitation Data'!E190))="","",OFFSET('Sanitation Data'!$E$32,0,10*ROW('Sanitation Data'!E190)))</f>
        <v/>
      </c>
      <c r="CU196" s="367" t="str">
        <f ca="1">+IF(OFFSET('Sanitation Data'!$F$28,0,10*ROW('Sanitation Data'!F190))="","",OFFSET('Sanitation Data'!$F$28,0,10*ROW('Sanitation Data'!F190)))</f>
        <v/>
      </c>
      <c r="CV196" s="367" t="str">
        <f ca="1">+IF(OFFSET('Sanitation Data'!$F$29,0,10*ROW('Sanitation Data'!F190))="","",OFFSET('Sanitation Data'!$F$29,0,10*ROW('Sanitation Data'!F190)))</f>
        <v/>
      </c>
      <c r="CW196" s="367" t="str">
        <f ca="1">+IF(OFFSET('Sanitation Data'!$F$30,0,10*ROW('Sanitation Data'!F190))="","",OFFSET('Sanitation Data'!$F$30,0,10*ROW('Sanitation Data'!F190)))</f>
        <v/>
      </c>
      <c r="CX196" s="367" t="str">
        <f ca="1">+IF(OFFSET('Sanitation Data'!$F$31,0,10*ROW('Sanitation Data'!F190))="","",OFFSET('Sanitation Data'!$F$31,0,10*ROW('Sanitation Data'!F190)))</f>
        <v/>
      </c>
      <c r="CY196" s="367" t="str">
        <f ca="1">+IF(OFFSET('Sanitation Data'!$F$32,0,10*ROW('Sanitation Data'!F190))="","",OFFSET('Sanitation Data'!$F$32,0,10*ROW('Sanitation Data'!F190)))</f>
        <v/>
      </c>
      <c r="CZ196" s="367" t="str">
        <f ca="1">+IF(OFFSET('Sanitation Data'!$G$28,0,10*ROW('Sanitation Data'!G190))="","",OFFSET('Sanitation Data'!$G$28,0,10*ROW('Sanitation Data'!G190)))</f>
        <v/>
      </c>
      <c r="DA196" s="367" t="str">
        <f ca="1">+IF(OFFSET('Sanitation Data'!$G$29,0,10*ROW('Sanitation Data'!G190))="","",OFFSET('Sanitation Data'!$G$29,0,10*ROW('Sanitation Data'!G190)))</f>
        <v/>
      </c>
      <c r="DB196" s="367" t="str">
        <f ca="1">+IF(OFFSET('Sanitation Data'!$G$30,0,10*ROW('Sanitation Data'!G190))="","",OFFSET('Sanitation Data'!$G$30,0,10*ROW('Sanitation Data'!G190)))</f>
        <v/>
      </c>
      <c r="DC196" s="367" t="str">
        <f ca="1">+IF(OFFSET('Sanitation Data'!$G$31,0,10*ROW('Sanitation Data'!G190))="","",OFFSET('Sanitation Data'!$G$31,0,10*ROW('Sanitation Data'!G190)))</f>
        <v/>
      </c>
      <c r="DD196" s="367" t="str">
        <f ca="1">+IF(OFFSET('Sanitation Data'!$G$32,0,10*ROW('Sanitation Data'!G190))="","",OFFSET('Sanitation Data'!$G$32,0,10*ROW('Sanitation Data'!G190)))</f>
        <v/>
      </c>
      <c r="DE196" s="367" t="str">
        <f ca="1">+IF(OFFSET('Sanitation Data'!$H$28,0,10*ROW('Sanitation Data'!H190))="","",OFFSET('Sanitation Data'!$H$28,0,10*ROW('Sanitation Data'!H190)))</f>
        <v/>
      </c>
      <c r="DF196" s="367" t="str">
        <f ca="1">+IF(OFFSET('Sanitation Data'!$H$29,0,10*ROW('Sanitation Data'!H190))="","",OFFSET('Sanitation Data'!$H$29,0,10*ROW('Sanitation Data'!H190)))</f>
        <v/>
      </c>
      <c r="DG196" s="367" t="str">
        <f ca="1">+IF(OFFSET('Sanitation Data'!$H$30,0,10*ROW('Sanitation Data'!H190))="","",OFFSET('Sanitation Data'!$H$30,0,10*ROW('Sanitation Data'!H190)))</f>
        <v/>
      </c>
      <c r="DH196" s="367" t="str">
        <f ca="1">+IF(OFFSET('Sanitation Data'!$H$31,0,10*ROW('Sanitation Data'!H190))="","",OFFSET('Sanitation Data'!$H$31,0,10*ROW('Sanitation Data'!H190)))</f>
        <v/>
      </c>
      <c r="DI196" s="367" t="str">
        <f ca="1">+IF(OFFSET('Sanitation Data'!$H$32,0,10*ROW('Sanitation Data'!H190))="","",OFFSET('Sanitation Data'!$H$32,0,10*ROW('Sanitation Data'!H190)))</f>
        <v/>
      </c>
      <c r="DJ196" s="367" t="str">
        <f ca="1">+IF(OFFSET('Sanitation Data'!$I$28,0,10*ROW('Sanitation Data'!I190))="","",OFFSET('Sanitation Data'!$I$28,0,10*ROW('Sanitation Data'!I190)))</f>
        <v/>
      </c>
      <c r="DK196" s="367" t="str">
        <f ca="1">+IF(OFFSET('Sanitation Data'!$I$29,0,10*ROW('Sanitation Data'!I190))="","",OFFSET('Sanitation Data'!$I$29,0,10*ROW('Sanitation Data'!I190)))</f>
        <v/>
      </c>
      <c r="DL196" s="367" t="str">
        <f ca="1">+IF(OFFSET('Sanitation Data'!$I$30,0,10*ROW('Sanitation Data'!I190))="","",OFFSET('Sanitation Data'!$I$30,0,10*ROW('Sanitation Data'!I190)))</f>
        <v/>
      </c>
      <c r="DM196" s="367" t="str">
        <f ca="1">+IF(OFFSET('Sanitation Data'!$I$31,0,10*ROW('Sanitation Data'!I190))="","",OFFSET('Sanitation Data'!$I$31,0,10*ROW('Sanitation Data'!I190)))</f>
        <v/>
      </c>
      <c r="DN196" s="367" t="str">
        <f ca="1">+IF(OFFSET('Sanitation Data'!$I$32,0,10*ROW('Sanitation Data'!I190))="","",OFFSET('Sanitation Data'!$I$32,0,10*ROW('Sanitation Data'!I190)))</f>
        <v/>
      </c>
      <c r="DO196" s="367" t="str">
        <f ca="1">+IF(OFFSET('Hygiene Data'!$D$11,0,10*ROW('Hygiene Data'!D190))="","",OFFSET('Hygiene Data'!$D$11,0,10*ROW('Hygiene Data'!D190)))</f>
        <v/>
      </c>
      <c r="DP196" s="367" t="str">
        <f ca="1">+IF(OFFSET('Hygiene Data'!$D$12,0,10*ROW('Hygiene Data'!D190))="","",OFFSET('Hygiene Data'!$D$12,0,10*ROW('Hygiene Data'!D190)))</f>
        <v/>
      </c>
      <c r="DQ196" s="367" t="str">
        <f ca="1">+IF(OFFSET('Hygiene Data'!$D$13,0,10*ROW('Hygiene Data'!D190))="","",OFFSET('Hygiene Data'!$D$13,0,10*ROW('Hygiene Data'!D190)))</f>
        <v/>
      </c>
      <c r="DR196" s="367" t="str">
        <f ca="1">+IF(OFFSET('Hygiene Data'!$E$11,0,10*ROW('Hygiene Data'!E190))="","",OFFSET('Hygiene Data'!$E$11,0,10*ROW('Hygiene Data'!E190)))</f>
        <v/>
      </c>
      <c r="DS196" s="367" t="str">
        <f ca="1">+IF(OFFSET('Hygiene Data'!$E$12,0,10*ROW('Hygiene Data'!E190))="","",OFFSET('Hygiene Data'!$E$12,0,10*ROW('Hygiene Data'!E190)))</f>
        <v/>
      </c>
      <c r="DT196" s="367" t="str">
        <f ca="1">+IF(OFFSET('Hygiene Data'!$E$13,0,10*ROW('Hygiene Data'!E190))="","",OFFSET('Hygiene Data'!$E$13,0,10*ROW('Hygiene Data'!E190)))</f>
        <v/>
      </c>
      <c r="DU196" s="367" t="str">
        <f ca="1">+IF(OFFSET('Hygiene Data'!$F$11,0,10*ROW('Hygiene Data'!F190))="","",OFFSET('Hygiene Data'!$F$11,0,10*ROW('Hygiene Data'!F190)))</f>
        <v/>
      </c>
      <c r="DV196" s="367" t="str">
        <f ca="1">+IF(OFFSET('Hygiene Data'!$F$12,0,10*ROW('Hygiene Data'!F190))="","",OFFSET('Hygiene Data'!$F$12,0,10*ROW('Hygiene Data'!F190)))</f>
        <v/>
      </c>
      <c r="DW196" s="367" t="str">
        <f ca="1">+IF(OFFSET('Hygiene Data'!$F$13,0,10*ROW('Hygiene Data'!F190))="","",OFFSET('Hygiene Data'!$F$13,0,10*ROW('Hygiene Data'!F190)))</f>
        <v/>
      </c>
      <c r="DX196" s="367" t="str">
        <f ca="1">+IF(OFFSET('Hygiene Data'!$G$11,0,10*ROW('Hygiene Data'!G190))="","",OFFSET('Hygiene Data'!$G$11,0,10*ROW('Hygiene Data'!G190)))</f>
        <v/>
      </c>
      <c r="DY196" s="367" t="str">
        <f ca="1">+IF(OFFSET('Hygiene Data'!$G$12,0,10*ROW('Hygiene Data'!G190))="","",OFFSET('Hygiene Data'!$G$12,0,10*ROW('Hygiene Data'!G190)))</f>
        <v/>
      </c>
      <c r="DZ196" s="367" t="str">
        <f ca="1">+IF(OFFSET('Hygiene Data'!$G$13,0,10*ROW('Hygiene Data'!G190))="","",OFFSET('Hygiene Data'!$G$13,0,10*ROW('Hygiene Data'!G190)))</f>
        <v/>
      </c>
      <c r="EA196" s="367" t="str">
        <f ca="1">+IF(OFFSET('Hygiene Data'!$H$11,0,10*ROW('Hygiene Data'!H190))="","",OFFSET('Hygiene Data'!$H$11,0,10*ROW('Hygiene Data'!H190)))</f>
        <v/>
      </c>
      <c r="EB196" s="367" t="str">
        <f ca="1">+IF(OFFSET('Hygiene Data'!$H$12,0,10*ROW('Hygiene Data'!H190))="","",OFFSET('Hygiene Data'!$H$12,0,10*ROW('Hygiene Data'!H190)))</f>
        <v/>
      </c>
      <c r="EC196" s="367" t="str">
        <f ca="1">+IF(OFFSET('Hygiene Data'!$H$13,0,10*ROW('Hygiene Data'!H190))="","",OFFSET('Hygiene Data'!$H$13,0,10*ROW('Hygiene Data'!H190)))</f>
        <v/>
      </c>
      <c r="ED196" s="367" t="str">
        <f ca="1">+IF(OFFSET('Hygiene Data'!$I$11,0,10*ROW('Hygiene Data'!I190))="","",OFFSET('Hygiene Data'!$I$11,0,10*ROW('Hygiene Data'!I190)))</f>
        <v/>
      </c>
      <c r="EE196" s="367" t="str">
        <f ca="1">+IF(OFFSET('Hygiene Data'!$I$12,0,10*ROW('Hygiene Data'!I190))="","",OFFSET('Hygiene Data'!$I$12,0,10*ROW('Hygiene Data'!I190)))</f>
        <v/>
      </c>
      <c r="EF196" s="367" t="str">
        <f ca="1">+IF(OFFSET('Hygiene Data'!$I$13,0,10*ROW('Hygiene Data'!I190))="","",OFFSET('Hygiene Data'!$I$13,0,10*ROW('Hygiene Data'!I190)))</f>
        <v/>
      </c>
    </row>
    <row r="197" spans="1:136" x14ac:dyDescent="0.25">
      <c r="A197" s="476" t="str">
        <f ca="1">+IF(OFFSET('Water Data'!$B$2,0,10*ROW('Water Data'!E191))="","",OFFSET('Water Data'!$B$2,0,10*ROW('Water Data'!E191)))</f>
        <v/>
      </c>
      <c r="B197" s="476"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3" t="str">
        <f t="shared" ca="1" si="2"/>
        <v/>
      </c>
      <c r="D197" s="504"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4"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4"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4"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4"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4"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4"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4"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4"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4"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4"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4"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4"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4"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4"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4"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4"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4"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5"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5"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5"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5"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5"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5"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5"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5"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5"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5"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5"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5"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5"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5"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5"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5"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5"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5"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5"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5"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5"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5"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5"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5"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5"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5"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5"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5"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5"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5"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6"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2"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6"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6"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6"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6"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6"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6"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6"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6"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6"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6"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6"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6"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6"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6"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6"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6"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7" t="str">
        <f ca="1">+IF(OFFSET('Water Data'!$D$27,0,10*ROW('Water Data'!D191))="","",OFFSET('Water Data'!$D$27,0,10*ROW('Water Data'!D191)))</f>
        <v/>
      </c>
      <c r="BT197" s="367" t="str">
        <f ca="1">+IF(OFFSET('Water Data'!$D$28,0,10*ROW('Water Data'!D191))="","",OFFSET('Water Data'!$D$28,0,10*ROW('Water Data'!D191)))</f>
        <v/>
      </c>
      <c r="BU197" s="367" t="str">
        <f ca="1">+IF(OFFSET('Water Data'!$D$29,0,10*ROW('Water Data'!D191))="","",OFFSET('Water Data'!$D$29,0,10*ROW('Water Data'!D191)))</f>
        <v/>
      </c>
      <c r="BV197" s="367" t="str">
        <f ca="1">+IF(OFFSET('Water Data'!$E$27,0,10*ROW('Water Data'!E191))="","",OFFSET('Water Data'!$E$27,0,10*ROW('Water Data'!E191)))</f>
        <v/>
      </c>
      <c r="BW197" s="367" t="str">
        <f ca="1">+IF(OFFSET('Water Data'!$E$28,0,10*ROW('Water Data'!E191))="","",OFFSET('Water Data'!$E$28,0,10*ROW('Water Data'!E191)))</f>
        <v/>
      </c>
      <c r="BX197" s="367" t="str">
        <f ca="1">+IF(OFFSET('Water Data'!$E$29,0,10*ROW('Water Data'!E191))="","",OFFSET('Water Data'!$E$29,0,10*ROW('Water Data'!E191)))</f>
        <v/>
      </c>
      <c r="BY197" s="367" t="str">
        <f ca="1">+IF(OFFSET('Water Data'!$F$27,0,10*ROW('Water Data'!F191))="","",OFFSET('Water Data'!$F$27,0,10*ROW('Water Data'!F191)))</f>
        <v/>
      </c>
      <c r="BZ197" s="367" t="str">
        <f ca="1">+IF(OFFSET('Water Data'!$F$28,0,10*ROW('Water Data'!F191))="","",OFFSET('Water Data'!$F$28,0,10*ROW('Water Data'!F191)))</f>
        <v/>
      </c>
      <c r="CA197" s="367" t="str">
        <f ca="1">+IF(OFFSET('Water Data'!$F$29,0,10*ROW('Water Data'!F191))="","",OFFSET('Water Data'!$F$29,0,10*ROW('Water Data'!F191)))</f>
        <v/>
      </c>
      <c r="CB197" s="367" t="str">
        <f ca="1">+IF(OFFSET('Water Data'!$G$27,0,10*ROW('Water Data'!G191))="","",OFFSET('Water Data'!$G$27,0,10*ROW('Water Data'!G191)))</f>
        <v/>
      </c>
      <c r="CC197" s="367" t="str">
        <f ca="1">+IF(OFFSET('Water Data'!$G$28,0,10*ROW('Water Data'!G191))="","",OFFSET('Water Data'!$G$28,0,10*ROW('Water Data'!G191)))</f>
        <v/>
      </c>
      <c r="CD197" s="367" t="str">
        <f ca="1">+IF(OFFSET('Water Data'!$G$29,0,10*ROW('Water Data'!G191))="","",OFFSET('Water Data'!$G$29,0,10*ROW('Water Data'!G191)))</f>
        <v/>
      </c>
      <c r="CE197" s="367" t="str">
        <f ca="1">+IF(OFFSET('Water Data'!$H$27,0,10*ROW('Water Data'!H191))="","",OFFSET('Water Data'!$H$27,0,10*ROW('Water Data'!H191)))</f>
        <v/>
      </c>
      <c r="CF197" s="367" t="str">
        <f ca="1">+IF(OFFSET('Water Data'!$H$28,0,10*ROW('Water Data'!H191))="","",OFFSET('Water Data'!$H$28,0,10*ROW('Water Data'!H191)))</f>
        <v/>
      </c>
      <c r="CG197" s="367" t="str">
        <f ca="1">+IF(OFFSET('Water Data'!$H$29,0,10*ROW('Water Data'!H191))="","",OFFSET('Water Data'!$H$29,0,10*ROW('Water Data'!H191)))</f>
        <v/>
      </c>
      <c r="CH197" s="367" t="str">
        <f ca="1">+IF(OFFSET('Water Data'!$I$27,0,10*ROW('Water Data'!I191))="","",OFFSET('Water Data'!$I$27,0,10*ROW('Water Data'!I191)))</f>
        <v/>
      </c>
      <c r="CI197" s="367" t="str">
        <f ca="1">+IF(OFFSET('Water Data'!$I$28,0,10*ROW('Water Data'!I191))="","",OFFSET('Water Data'!$I$28,0,10*ROW('Water Data'!I191)))</f>
        <v/>
      </c>
      <c r="CJ197" s="367" t="str">
        <f ca="1">+IF(OFFSET('Water Data'!$I$29,0,10*ROW('Water Data'!I191))="","",OFFSET('Water Data'!$I$29,0,10*ROW('Water Data'!I191)))</f>
        <v/>
      </c>
      <c r="CK197" s="367" t="str">
        <f ca="1">+IF(OFFSET('Sanitation Data'!$D$28,0,10*ROW('Sanitation Data'!D191))="","",OFFSET('Sanitation Data'!$D$28,0,10*ROW('Sanitation Data'!D191)))</f>
        <v/>
      </c>
      <c r="CL197" s="367" t="str">
        <f ca="1">+IF(OFFSET('Sanitation Data'!$D$29,0,10*ROW('Sanitation Data'!D191))="","",OFFSET('Sanitation Data'!$D$29,0,10*ROW('Sanitation Data'!D191)))</f>
        <v/>
      </c>
      <c r="CM197" s="367" t="str">
        <f ca="1">+IF(OFFSET('Sanitation Data'!$D$30,0,10*ROW('Sanitation Data'!D191))="","",OFFSET('Sanitation Data'!$D$30,0,10*ROW('Sanitation Data'!D191)))</f>
        <v/>
      </c>
      <c r="CN197" s="367" t="str">
        <f ca="1">+IF(OFFSET('Sanitation Data'!$D$31,0,10*ROW('Sanitation Data'!D191))="","",OFFSET('Sanitation Data'!$D$31,0,10*ROW('Sanitation Data'!D191)))</f>
        <v/>
      </c>
      <c r="CO197" s="367" t="str">
        <f ca="1">+IF(OFFSET('Sanitation Data'!$D$32,0,10*ROW('Sanitation Data'!D191))="","",OFFSET('Sanitation Data'!$D$32,0,10*ROW('Sanitation Data'!D191)))</f>
        <v/>
      </c>
      <c r="CP197" s="367" t="str">
        <f ca="1">+IF(OFFSET('Sanitation Data'!$E$28,0,10*ROW('Sanitation Data'!E191))="","",OFFSET('Sanitation Data'!$E$28,0,10*ROW('Sanitation Data'!E191)))</f>
        <v/>
      </c>
      <c r="CQ197" s="367" t="str">
        <f ca="1">+IF(OFFSET('Sanitation Data'!$E$29,0,10*ROW('Sanitation Data'!E191))="","",OFFSET('Sanitation Data'!$E$29,0,10*ROW('Sanitation Data'!E191)))</f>
        <v/>
      </c>
      <c r="CR197" s="367" t="str">
        <f ca="1">+IF(OFFSET('Sanitation Data'!$E$30,0,10*ROW('Sanitation Data'!E191))="","",OFFSET('Sanitation Data'!$E$30,0,10*ROW('Sanitation Data'!E191)))</f>
        <v/>
      </c>
      <c r="CS197" s="367" t="str">
        <f ca="1">+IF(OFFSET('Sanitation Data'!$E$31,0,10*ROW('Sanitation Data'!E191))="","",OFFSET('Sanitation Data'!$E$31,0,10*ROW('Sanitation Data'!E191)))</f>
        <v/>
      </c>
      <c r="CT197" s="367" t="str">
        <f ca="1">+IF(OFFSET('Sanitation Data'!$E$32,0,10*ROW('Sanitation Data'!E191))="","",OFFSET('Sanitation Data'!$E$32,0,10*ROW('Sanitation Data'!E191)))</f>
        <v/>
      </c>
      <c r="CU197" s="367" t="str">
        <f ca="1">+IF(OFFSET('Sanitation Data'!$F$28,0,10*ROW('Sanitation Data'!F191))="","",OFFSET('Sanitation Data'!$F$28,0,10*ROW('Sanitation Data'!F191)))</f>
        <v/>
      </c>
      <c r="CV197" s="367" t="str">
        <f ca="1">+IF(OFFSET('Sanitation Data'!$F$29,0,10*ROW('Sanitation Data'!F191))="","",OFFSET('Sanitation Data'!$F$29,0,10*ROW('Sanitation Data'!F191)))</f>
        <v/>
      </c>
      <c r="CW197" s="367" t="str">
        <f ca="1">+IF(OFFSET('Sanitation Data'!$F$30,0,10*ROW('Sanitation Data'!F191))="","",OFFSET('Sanitation Data'!$F$30,0,10*ROW('Sanitation Data'!F191)))</f>
        <v/>
      </c>
      <c r="CX197" s="367" t="str">
        <f ca="1">+IF(OFFSET('Sanitation Data'!$F$31,0,10*ROW('Sanitation Data'!F191))="","",OFFSET('Sanitation Data'!$F$31,0,10*ROW('Sanitation Data'!F191)))</f>
        <v/>
      </c>
      <c r="CY197" s="367" t="str">
        <f ca="1">+IF(OFFSET('Sanitation Data'!$F$32,0,10*ROW('Sanitation Data'!F191))="","",OFFSET('Sanitation Data'!$F$32,0,10*ROW('Sanitation Data'!F191)))</f>
        <v/>
      </c>
      <c r="CZ197" s="367" t="str">
        <f ca="1">+IF(OFFSET('Sanitation Data'!$G$28,0,10*ROW('Sanitation Data'!G191))="","",OFFSET('Sanitation Data'!$G$28,0,10*ROW('Sanitation Data'!G191)))</f>
        <v/>
      </c>
      <c r="DA197" s="367" t="str">
        <f ca="1">+IF(OFFSET('Sanitation Data'!$G$29,0,10*ROW('Sanitation Data'!G191))="","",OFFSET('Sanitation Data'!$G$29,0,10*ROW('Sanitation Data'!G191)))</f>
        <v/>
      </c>
      <c r="DB197" s="367" t="str">
        <f ca="1">+IF(OFFSET('Sanitation Data'!$G$30,0,10*ROW('Sanitation Data'!G191))="","",OFFSET('Sanitation Data'!$G$30,0,10*ROW('Sanitation Data'!G191)))</f>
        <v/>
      </c>
      <c r="DC197" s="367" t="str">
        <f ca="1">+IF(OFFSET('Sanitation Data'!$G$31,0,10*ROW('Sanitation Data'!G191))="","",OFFSET('Sanitation Data'!$G$31,0,10*ROW('Sanitation Data'!G191)))</f>
        <v/>
      </c>
      <c r="DD197" s="367" t="str">
        <f ca="1">+IF(OFFSET('Sanitation Data'!$G$32,0,10*ROW('Sanitation Data'!G191))="","",OFFSET('Sanitation Data'!$G$32,0,10*ROW('Sanitation Data'!G191)))</f>
        <v/>
      </c>
      <c r="DE197" s="367" t="str">
        <f ca="1">+IF(OFFSET('Sanitation Data'!$H$28,0,10*ROW('Sanitation Data'!H191))="","",OFFSET('Sanitation Data'!$H$28,0,10*ROW('Sanitation Data'!H191)))</f>
        <v/>
      </c>
      <c r="DF197" s="367" t="str">
        <f ca="1">+IF(OFFSET('Sanitation Data'!$H$29,0,10*ROW('Sanitation Data'!H191))="","",OFFSET('Sanitation Data'!$H$29,0,10*ROW('Sanitation Data'!H191)))</f>
        <v/>
      </c>
      <c r="DG197" s="367" t="str">
        <f ca="1">+IF(OFFSET('Sanitation Data'!$H$30,0,10*ROW('Sanitation Data'!H191))="","",OFFSET('Sanitation Data'!$H$30,0,10*ROW('Sanitation Data'!H191)))</f>
        <v/>
      </c>
      <c r="DH197" s="367" t="str">
        <f ca="1">+IF(OFFSET('Sanitation Data'!$H$31,0,10*ROW('Sanitation Data'!H191))="","",OFFSET('Sanitation Data'!$H$31,0,10*ROW('Sanitation Data'!H191)))</f>
        <v/>
      </c>
      <c r="DI197" s="367" t="str">
        <f ca="1">+IF(OFFSET('Sanitation Data'!$H$32,0,10*ROW('Sanitation Data'!H191))="","",OFFSET('Sanitation Data'!$H$32,0,10*ROW('Sanitation Data'!H191)))</f>
        <v/>
      </c>
      <c r="DJ197" s="367" t="str">
        <f ca="1">+IF(OFFSET('Sanitation Data'!$I$28,0,10*ROW('Sanitation Data'!I191))="","",OFFSET('Sanitation Data'!$I$28,0,10*ROW('Sanitation Data'!I191)))</f>
        <v/>
      </c>
      <c r="DK197" s="367" t="str">
        <f ca="1">+IF(OFFSET('Sanitation Data'!$I$29,0,10*ROW('Sanitation Data'!I191))="","",OFFSET('Sanitation Data'!$I$29,0,10*ROW('Sanitation Data'!I191)))</f>
        <v/>
      </c>
      <c r="DL197" s="367" t="str">
        <f ca="1">+IF(OFFSET('Sanitation Data'!$I$30,0,10*ROW('Sanitation Data'!I191))="","",OFFSET('Sanitation Data'!$I$30,0,10*ROW('Sanitation Data'!I191)))</f>
        <v/>
      </c>
      <c r="DM197" s="367" t="str">
        <f ca="1">+IF(OFFSET('Sanitation Data'!$I$31,0,10*ROW('Sanitation Data'!I191))="","",OFFSET('Sanitation Data'!$I$31,0,10*ROW('Sanitation Data'!I191)))</f>
        <v/>
      </c>
      <c r="DN197" s="367" t="str">
        <f ca="1">+IF(OFFSET('Sanitation Data'!$I$32,0,10*ROW('Sanitation Data'!I191))="","",OFFSET('Sanitation Data'!$I$32,0,10*ROW('Sanitation Data'!I191)))</f>
        <v/>
      </c>
      <c r="DO197" s="367" t="str">
        <f ca="1">+IF(OFFSET('Hygiene Data'!$D$11,0,10*ROW('Hygiene Data'!D191))="","",OFFSET('Hygiene Data'!$D$11,0,10*ROW('Hygiene Data'!D191)))</f>
        <v/>
      </c>
      <c r="DP197" s="367" t="str">
        <f ca="1">+IF(OFFSET('Hygiene Data'!$D$12,0,10*ROW('Hygiene Data'!D191))="","",OFFSET('Hygiene Data'!$D$12,0,10*ROW('Hygiene Data'!D191)))</f>
        <v/>
      </c>
      <c r="DQ197" s="367" t="str">
        <f ca="1">+IF(OFFSET('Hygiene Data'!$D$13,0,10*ROW('Hygiene Data'!D191))="","",OFFSET('Hygiene Data'!$D$13,0,10*ROW('Hygiene Data'!D191)))</f>
        <v/>
      </c>
      <c r="DR197" s="367" t="str">
        <f ca="1">+IF(OFFSET('Hygiene Data'!$E$11,0,10*ROW('Hygiene Data'!E191))="","",OFFSET('Hygiene Data'!$E$11,0,10*ROW('Hygiene Data'!E191)))</f>
        <v/>
      </c>
      <c r="DS197" s="367" t="str">
        <f ca="1">+IF(OFFSET('Hygiene Data'!$E$12,0,10*ROW('Hygiene Data'!E191))="","",OFFSET('Hygiene Data'!$E$12,0,10*ROW('Hygiene Data'!E191)))</f>
        <v/>
      </c>
      <c r="DT197" s="367" t="str">
        <f ca="1">+IF(OFFSET('Hygiene Data'!$E$13,0,10*ROW('Hygiene Data'!E191))="","",OFFSET('Hygiene Data'!$E$13,0,10*ROW('Hygiene Data'!E191)))</f>
        <v/>
      </c>
      <c r="DU197" s="367" t="str">
        <f ca="1">+IF(OFFSET('Hygiene Data'!$F$11,0,10*ROW('Hygiene Data'!F191))="","",OFFSET('Hygiene Data'!$F$11,0,10*ROW('Hygiene Data'!F191)))</f>
        <v/>
      </c>
      <c r="DV197" s="367" t="str">
        <f ca="1">+IF(OFFSET('Hygiene Data'!$F$12,0,10*ROW('Hygiene Data'!F191))="","",OFFSET('Hygiene Data'!$F$12,0,10*ROW('Hygiene Data'!F191)))</f>
        <v/>
      </c>
      <c r="DW197" s="367" t="str">
        <f ca="1">+IF(OFFSET('Hygiene Data'!$F$13,0,10*ROW('Hygiene Data'!F191))="","",OFFSET('Hygiene Data'!$F$13,0,10*ROW('Hygiene Data'!F191)))</f>
        <v/>
      </c>
      <c r="DX197" s="367" t="str">
        <f ca="1">+IF(OFFSET('Hygiene Data'!$G$11,0,10*ROW('Hygiene Data'!G191))="","",OFFSET('Hygiene Data'!$G$11,0,10*ROW('Hygiene Data'!G191)))</f>
        <v/>
      </c>
      <c r="DY197" s="367" t="str">
        <f ca="1">+IF(OFFSET('Hygiene Data'!$G$12,0,10*ROW('Hygiene Data'!G191))="","",OFFSET('Hygiene Data'!$G$12,0,10*ROW('Hygiene Data'!G191)))</f>
        <v/>
      </c>
      <c r="DZ197" s="367" t="str">
        <f ca="1">+IF(OFFSET('Hygiene Data'!$G$13,0,10*ROW('Hygiene Data'!G191))="","",OFFSET('Hygiene Data'!$G$13,0,10*ROW('Hygiene Data'!G191)))</f>
        <v/>
      </c>
      <c r="EA197" s="367" t="str">
        <f ca="1">+IF(OFFSET('Hygiene Data'!$H$11,0,10*ROW('Hygiene Data'!H191))="","",OFFSET('Hygiene Data'!$H$11,0,10*ROW('Hygiene Data'!H191)))</f>
        <v/>
      </c>
      <c r="EB197" s="367" t="str">
        <f ca="1">+IF(OFFSET('Hygiene Data'!$H$12,0,10*ROW('Hygiene Data'!H191))="","",OFFSET('Hygiene Data'!$H$12,0,10*ROW('Hygiene Data'!H191)))</f>
        <v/>
      </c>
      <c r="EC197" s="367" t="str">
        <f ca="1">+IF(OFFSET('Hygiene Data'!$H$13,0,10*ROW('Hygiene Data'!H191))="","",OFFSET('Hygiene Data'!$H$13,0,10*ROW('Hygiene Data'!H191)))</f>
        <v/>
      </c>
      <c r="ED197" s="367" t="str">
        <f ca="1">+IF(OFFSET('Hygiene Data'!$I$11,0,10*ROW('Hygiene Data'!I191))="","",OFFSET('Hygiene Data'!$I$11,0,10*ROW('Hygiene Data'!I191)))</f>
        <v/>
      </c>
      <c r="EE197" s="367" t="str">
        <f ca="1">+IF(OFFSET('Hygiene Data'!$I$12,0,10*ROW('Hygiene Data'!I191))="","",OFFSET('Hygiene Data'!$I$12,0,10*ROW('Hygiene Data'!I191)))</f>
        <v/>
      </c>
      <c r="EF197" s="367" t="str">
        <f ca="1">+IF(OFFSET('Hygiene Data'!$I$13,0,10*ROW('Hygiene Data'!I191))="","",OFFSET('Hygiene Data'!$I$13,0,10*ROW('Hygiene Data'!I191)))</f>
        <v/>
      </c>
    </row>
    <row r="198" spans="1:136" x14ac:dyDescent="0.25">
      <c r="A198" s="476" t="str">
        <f ca="1">+IF(OFFSET('Water Data'!$B$2,0,10*ROW('Water Data'!E192))="","",OFFSET('Water Data'!$B$2,0,10*ROW('Water Data'!E192)))</f>
        <v/>
      </c>
      <c r="B198" s="476"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3" t="str">
        <f t="shared" ca="1" si="2"/>
        <v/>
      </c>
      <c r="D198" s="504"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4"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4"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4"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4"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4"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4"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4"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4"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4"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4"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4"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4"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4"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4"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4"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4"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4"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5"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5"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5"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5"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5"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5"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5"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5"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5"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5"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5"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5"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5"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5"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5"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5"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5"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5"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5"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5"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5"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5"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5"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5"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5"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5"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5"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5"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5"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5"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6"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2"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6"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6"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6"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6"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6"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6"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6"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6"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6"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6"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6"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6"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6"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6"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6"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6"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7" t="str">
        <f ca="1">+IF(OFFSET('Water Data'!$D$27,0,10*ROW('Water Data'!D192))="","",OFFSET('Water Data'!$D$27,0,10*ROW('Water Data'!D192)))</f>
        <v/>
      </c>
      <c r="BT198" s="367" t="str">
        <f ca="1">+IF(OFFSET('Water Data'!$D$28,0,10*ROW('Water Data'!D192))="","",OFFSET('Water Data'!$D$28,0,10*ROW('Water Data'!D192)))</f>
        <v/>
      </c>
      <c r="BU198" s="367" t="str">
        <f ca="1">+IF(OFFSET('Water Data'!$D$29,0,10*ROW('Water Data'!D192))="","",OFFSET('Water Data'!$D$29,0,10*ROW('Water Data'!D192)))</f>
        <v/>
      </c>
      <c r="BV198" s="367" t="str">
        <f ca="1">+IF(OFFSET('Water Data'!$E$27,0,10*ROW('Water Data'!E192))="","",OFFSET('Water Data'!$E$27,0,10*ROW('Water Data'!E192)))</f>
        <v/>
      </c>
      <c r="BW198" s="367" t="str">
        <f ca="1">+IF(OFFSET('Water Data'!$E$28,0,10*ROW('Water Data'!E192))="","",OFFSET('Water Data'!$E$28,0,10*ROW('Water Data'!E192)))</f>
        <v/>
      </c>
      <c r="BX198" s="367" t="str">
        <f ca="1">+IF(OFFSET('Water Data'!$E$29,0,10*ROW('Water Data'!E192))="","",OFFSET('Water Data'!$E$29,0,10*ROW('Water Data'!E192)))</f>
        <v/>
      </c>
      <c r="BY198" s="367" t="str">
        <f ca="1">+IF(OFFSET('Water Data'!$F$27,0,10*ROW('Water Data'!F192))="","",OFFSET('Water Data'!$F$27,0,10*ROW('Water Data'!F192)))</f>
        <v/>
      </c>
      <c r="BZ198" s="367" t="str">
        <f ca="1">+IF(OFFSET('Water Data'!$F$28,0,10*ROW('Water Data'!F192))="","",OFFSET('Water Data'!$F$28,0,10*ROW('Water Data'!F192)))</f>
        <v/>
      </c>
      <c r="CA198" s="367" t="str">
        <f ca="1">+IF(OFFSET('Water Data'!$F$29,0,10*ROW('Water Data'!F192))="","",OFFSET('Water Data'!$F$29,0,10*ROW('Water Data'!F192)))</f>
        <v/>
      </c>
      <c r="CB198" s="367" t="str">
        <f ca="1">+IF(OFFSET('Water Data'!$G$27,0,10*ROW('Water Data'!G192))="","",OFFSET('Water Data'!$G$27,0,10*ROW('Water Data'!G192)))</f>
        <v/>
      </c>
      <c r="CC198" s="367" t="str">
        <f ca="1">+IF(OFFSET('Water Data'!$G$28,0,10*ROW('Water Data'!G192))="","",OFFSET('Water Data'!$G$28,0,10*ROW('Water Data'!G192)))</f>
        <v/>
      </c>
      <c r="CD198" s="367" t="str">
        <f ca="1">+IF(OFFSET('Water Data'!$G$29,0,10*ROW('Water Data'!G192))="","",OFFSET('Water Data'!$G$29,0,10*ROW('Water Data'!G192)))</f>
        <v/>
      </c>
      <c r="CE198" s="367" t="str">
        <f ca="1">+IF(OFFSET('Water Data'!$H$27,0,10*ROW('Water Data'!H192))="","",OFFSET('Water Data'!$H$27,0,10*ROW('Water Data'!H192)))</f>
        <v/>
      </c>
      <c r="CF198" s="367" t="str">
        <f ca="1">+IF(OFFSET('Water Data'!$H$28,0,10*ROW('Water Data'!H192))="","",OFFSET('Water Data'!$H$28,0,10*ROW('Water Data'!H192)))</f>
        <v/>
      </c>
      <c r="CG198" s="367" t="str">
        <f ca="1">+IF(OFFSET('Water Data'!$H$29,0,10*ROW('Water Data'!H192))="","",OFFSET('Water Data'!$H$29,0,10*ROW('Water Data'!H192)))</f>
        <v/>
      </c>
      <c r="CH198" s="367" t="str">
        <f ca="1">+IF(OFFSET('Water Data'!$I$27,0,10*ROW('Water Data'!I192))="","",OFFSET('Water Data'!$I$27,0,10*ROW('Water Data'!I192)))</f>
        <v/>
      </c>
      <c r="CI198" s="367" t="str">
        <f ca="1">+IF(OFFSET('Water Data'!$I$28,0,10*ROW('Water Data'!I192))="","",OFFSET('Water Data'!$I$28,0,10*ROW('Water Data'!I192)))</f>
        <v/>
      </c>
      <c r="CJ198" s="367" t="str">
        <f ca="1">+IF(OFFSET('Water Data'!$I$29,0,10*ROW('Water Data'!I192))="","",OFFSET('Water Data'!$I$29,0,10*ROW('Water Data'!I192)))</f>
        <v/>
      </c>
      <c r="CK198" s="367" t="str">
        <f ca="1">+IF(OFFSET('Sanitation Data'!$D$28,0,10*ROW('Sanitation Data'!D192))="","",OFFSET('Sanitation Data'!$D$28,0,10*ROW('Sanitation Data'!D192)))</f>
        <v/>
      </c>
      <c r="CL198" s="367" t="str">
        <f ca="1">+IF(OFFSET('Sanitation Data'!$D$29,0,10*ROW('Sanitation Data'!D192))="","",OFFSET('Sanitation Data'!$D$29,0,10*ROW('Sanitation Data'!D192)))</f>
        <v/>
      </c>
      <c r="CM198" s="367" t="str">
        <f ca="1">+IF(OFFSET('Sanitation Data'!$D$30,0,10*ROW('Sanitation Data'!D192))="","",OFFSET('Sanitation Data'!$D$30,0,10*ROW('Sanitation Data'!D192)))</f>
        <v/>
      </c>
      <c r="CN198" s="367" t="str">
        <f ca="1">+IF(OFFSET('Sanitation Data'!$D$31,0,10*ROW('Sanitation Data'!D192))="","",OFFSET('Sanitation Data'!$D$31,0,10*ROW('Sanitation Data'!D192)))</f>
        <v/>
      </c>
      <c r="CO198" s="367" t="str">
        <f ca="1">+IF(OFFSET('Sanitation Data'!$D$32,0,10*ROW('Sanitation Data'!D192))="","",OFFSET('Sanitation Data'!$D$32,0,10*ROW('Sanitation Data'!D192)))</f>
        <v/>
      </c>
      <c r="CP198" s="367" t="str">
        <f ca="1">+IF(OFFSET('Sanitation Data'!$E$28,0,10*ROW('Sanitation Data'!E192))="","",OFFSET('Sanitation Data'!$E$28,0,10*ROW('Sanitation Data'!E192)))</f>
        <v/>
      </c>
      <c r="CQ198" s="367" t="str">
        <f ca="1">+IF(OFFSET('Sanitation Data'!$E$29,0,10*ROW('Sanitation Data'!E192))="","",OFFSET('Sanitation Data'!$E$29,0,10*ROW('Sanitation Data'!E192)))</f>
        <v/>
      </c>
      <c r="CR198" s="367" t="str">
        <f ca="1">+IF(OFFSET('Sanitation Data'!$E$30,0,10*ROW('Sanitation Data'!E192))="","",OFFSET('Sanitation Data'!$E$30,0,10*ROW('Sanitation Data'!E192)))</f>
        <v/>
      </c>
      <c r="CS198" s="367" t="str">
        <f ca="1">+IF(OFFSET('Sanitation Data'!$E$31,0,10*ROW('Sanitation Data'!E192))="","",OFFSET('Sanitation Data'!$E$31,0,10*ROW('Sanitation Data'!E192)))</f>
        <v/>
      </c>
      <c r="CT198" s="367" t="str">
        <f ca="1">+IF(OFFSET('Sanitation Data'!$E$32,0,10*ROW('Sanitation Data'!E192))="","",OFFSET('Sanitation Data'!$E$32,0,10*ROW('Sanitation Data'!E192)))</f>
        <v/>
      </c>
      <c r="CU198" s="367" t="str">
        <f ca="1">+IF(OFFSET('Sanitation Data'!$F$28,0,10*ROW('Sanitation Data'!F192))="","",OFFSET('Sanitation Data'!$F$28,0,10*ROW('Sanitation Data'!F192)))</f>
        <v/>
      </c>
      <c r="CV198" s="367" t="str">
        <f ca="1">+IF(OFFSET('Sanitation Data'!$F$29,0,10*ROW('Sanitation Data'!F192))="","",OFFSET('Sanitation Data'!$F$29,0,10*ROW('Sanitation Data'!F192)))</f>
        <v/>
      </c>
      <c r="CW198" s="367" t="str">
        <f ca="1">+IF(OFFSET('Sanitation Data'!$F$30,0,10*ROW('Sanitation Data'!F192))="","",OFFSET('Sanitation Data'!$F$30,0,10*ROW('Sanitation Data'!F192)))</f>
        <v/>
      </c>
      <c r="CX198" s="367" t="str">
        <f ca="1">+IF(OFFSET('Sanitation Data'!$F$31,0,10*ROW('Sanitation Data'!F192))="","",OFFSET('Sanitation Data'!$F$31,0,10*ROW('Sanitation Data'!F192)))</f>
        <v/>
      </c>
      <c r="CY198" s="367" t="str">
        <f ca="1">+IF(OFFSET('Sanitation Data'!$F$32,0,10*ROW('Sanitation Data'!F192))="","",OFFSET('Sanitation Data'!$F$32,0,10*ROW('Sanitation Data'!F192)))</f>
        <v/>
      </c>
      <c r="CZ198" s="367" t="str">
        <f ca="1">+IF(OFFSET('Sanitation Data'!$G$28,0,10*ROW('Sanitation Data'!G192))="","",OFFSET('Sanitation Data'!$G$28,0,10*ROW('Sanitation Data'!G192)))</f>
        <v/>
      </c>
      <c r="DA198" s="367" t="str">
        <f ca="1">+IF(OFFSET('Sanitation Data'!$G$29,0,10*ROW('Sanitation Data'!G192))="","",OFFSET('Sanitation Data'!$G$29,0,10*ROW('Sanitation Data'!G192)))</f>
        <v/>
      </c>
      <c r="DB198" s="367" t="str">
        <f ca="1">+IF(OFFSET('Sanitation Data'!$G$30,0,10*ROW('Sanitation Data'!G192))="","",OFFSET('Sanitation Data'!$G$30,0,10*ROW('Sanitation Data'!G192)))</f>
        <v/>
      </c>
      <c r="DC198" s="367" t="str">
        <f ca="1">+IF(OFFSET('Sanitation Data'!$G$31,0,10*ROW('Sanitation Data'!G192))="","",OFFSET('Sanitation Data'!$G$31,0,10*ROW('Sanitation Data'!G192)))</f>
        <v/>
      </c>
      <c r="DD198" s="367" t="str">
        <f ca="1">+IF(OFFSET('Sanitation Data'!$G$32,0,10*ROW('Sanitation Data'!G192))="","",OFFSET('Sanitation Data'!$G$32,0,10*ROW('Sanitation Data'!G192)))</f>
        <v/>
      </c>
      <c r="DE198" s="367" t="str">
        <f ca="1">+IF(OFFSET('Sanitation Data'!$H$28,0,10*ROW('Sanitation Data'!H192))="","",OFFSET('Sanitation Data'!$H$28,0,10*ROW('Sanitation Data'!H192)))</f>
        <v/>
      </c>
      <c r="DF198" s="367" t="str">
        <f ca="1">+IF(OFFSET('Sanitation Data'!$H$29,0,10*ROW('Sanitation Data'!H192))="","",OFFSET('Sanitation Data'!$H$29,0,10*ROW('Sanitation Data'!H192)))</f>
        <v/>
      </c>
      <c r="DG198" s="367" t="str">
        <f ca="1">+IF(OFFSET('Sanitation Data'!$H$30,0,10*ROW('Sanitation Data'!H192))="","",OFFSET('Sanitation Data'!$H$30,0,10*ROW('Sanitation Data'!H192)))</f>
        <v/>
      </c>
      <c r="DH198" s="367" t="str">
        <f ca="1">+IF(OFFSET('Sanitation Data'!$H$31,0,10*ROW('Sanitation Data'!H192))="","",OFFSET('Sanitation Data'!$H$31,0,10*ROW('Sanitation Data'!H192)))</f>
        <v/>
      </c>
      <c r="DI198" s="367" t="str">
        <f ca="1">+IF(OFFSET('Sanitation Data'!$H$32,0,10*ROW('Sanitation Data'!H192))="","",OFFSET('Sanitation Data'!$H$32,0,10*ROW('Sanitation Data'!H192)))</f>
        <v/>
      </c>
      <c r="DJ198" s="367" t="str">
        <f ca="1">+IF(OFFSET('Sanitation Data'!$I$28,0,10*ROW('Sanitation Data'!I192))="","",OFFSET('Sanitation Data'!$I$28,0,10*ROW('Sanitation Data'!I192)))</f>
        <v/>
      </c>
      <c r="DK198" s="367" t="str">
        <f ca="1">+IF(OFFSET('Sanitation Data'!$I$29,0,10*ROW('Sanitation Data'!I192))="","",OFFSET('Sanitation Data'!$I$29,0,10*ROW('Sanitation Data'!I192)))</f>
        <v/>
      </c>
      <c r="DL198" s="367" t="str">
        <f ca="1">+IF(OFFSET('Sanitation Data'!$I$30,0,10*ROW('Sanitation Data'!I192))="","",OFFSET('Sanitation Data'!$I$30,0,10*ROW('Sanitation Data'!I192)))</f>
        <v/>
      </c>
      <c r="DM198" s="367" t="str">
        <f ca="1">+IF(OFFSET('Sanitation Data'!$I$31,0,10*ROW('Sanitation Data'!I192))="","",OFFSET('Sanitation Data'!$I$31,0,10*ROW('Sanitation Data'!I192)))</f>
        <v/>
      </c>
      <c r="DN198" s="367" t="str">
        <f ca="1">+IF(OFFSET('Sanitation Data'!$I$32,0,10*ROW('Sanitation Data'!I192))="","",OFFSET('Sanitation Data'!$I$32,0,10*ROW('Sanitation Data'!I192)))</f>
        <v/>
      </c>
      <c r="DO198" s="367" t="str">
        <f ca="1">+IF(OFFSET('Hygiene Data'!$D$11,0,10*ROW('Hygiene Data'!D192))="","",OFFSET('Hygiene Data'!$D$11,0,10*ROW('Hygiene Data'!D192)))</f>
        <v/>
      </c>
      <c r="DP198" s="367" t="str">
        <f ca="1">+IF(OFFSET('Hygiene Data'!$D$12,0,10*ROW('Hygiene Data'!D192))="","",OFFSET('Hygiene Data'!$D$12,0,10*ROW('Hygiene Data'!D192)))</f>
        <v/>
      </c>
      <c r="DQ198" s="367" t="str">
        <f ca="1">+IF(OFFSET('Hygiene Data'!$D$13,0,10*ROW('Hygiene Data'!D192))="","",OFFSET('Hygiene Data'!$D$13,0,10*ROW('Hygiene Data'!D192)))</f>
        <v/>
      </c>
      <c r="DR198" s="367" t="str">
        <f ca="1">+IF(OFFSET('Hygiene Data'!$E$11,0,10*ROW('Hygiene Data'!E192))="","",OFFSET('Hygiene Data'!$E$11,0,10*ROW('Hygiene Data'!E192)))</f>
        <v/>
      </c>
      <c r="DS198" s="367" t="str">
        <f ca="1">+IF(OFFSET('Hygiene Data'!$E$12,0,10*ROW('Hygiene Data'!E192))="","",OFFSET('Hygiene Data'!$E$12,0,10*ROW('Hygiene Data'!E192)))</f>
        <v/>
      </c>
      <c r="DT198" s="367" t="str">
        <f ca="1">+IF(OFFSET('Hygiene Data'!$E$13,0,10*ROW('Hygiene Data'!E192))="","",OFFSET('Hygiene Data'!$E$13,0,10*ROW('Hygiene Data'!E192)))</f>
        <v/>
      </c>
      <c r="DU198" s="367" t="str">
        <f ca="1">+IF(OFFSET('Hygiene Data'!$F$11,0,10*ROW('Hygiene Data'!F192))="","",OFFSET('Hygiene Data'!$F$11,0,10*ROW('Hygiene Data'!F192)))</f>
        <v/>
      </c>
      <c r="DV198" s="367" t="str">
        <f ca="1">+IF(OFFSET('Hygiene Data'!$F$12,0,10*ROW('Hygiene Data'!F192))="","",OFFSET('Hygiene Data'!$F$12,0,10*ROW('Hygiene Data'!F192)))</f>
        <v/>
      </c>
      <c r="DW198" s="367" t="str">
        <f ca="1">+IF(OFFSET('Hygiene Data'!$F$13,0,10*ROW('Hygiene Data'!F192))="","",OFFSET('Hygiene Data'!$F$13,0,10*ROW('Hygiene Data'!F192)))</f>
        <v/>
      </c>
      <c r="DX198" s="367" t="str">
        <f ca="1">+IF(OFFSET('Hygiene Data'!$G$11,0,10*ROW('Hygiene Data'!G192))="","",OFFSET('Hygiene Data'!$G$11,0,10*ROW('Hygiene Data'!G192)))</f>
        <v/>
      </c>
      <c r="DY198" s="367" t="str">
        <f ca="1">+IF(OFFSET('Hygiene Data'!$G$12,0,10*ROW('Hygiene Data'!G192))="","",OFFSET('Hygiene Data'!$G$12,0,10*ROW('Hygiene Data'!G192)))</f>
        <v/>
      </c>
      <c r="DZ198" s="367" t="str">
        <f ca="1">+IF(OFFSET('Hygiene Data'!$G$13,0,10*ROW('Hygiene Data'!G192))="","",OFFSET('Hygiene Data'!$G$13,0,10*ROW('Hygiene Data'!G192)))</f>
        <v/>
      </c>
      <c r="EA198" s="367" t="str">
        <f ca="1">+IF(OFFSET('Hygiene Data'!$H$11,0,10*ROW('Hygiene Data'!H192))="","",OFFSET('Hygiene Data'!$H$11,0,10*ROW('Hygiene Data'!H192)))</f>
        <v/>
      </c>
      <c r="EB198" s="367" t="str">
        <f ca="1">+IF(OFFSET('Hygiene Data'!$H$12,0,10*ROW('Hygiene Data'!H192))="","",OFFSET('Hygiene Data'!$H$12,0,10*ROW('Hygiene Data'!H192)))</f>
        <v/>
      </c>
      <c r="EC198" s="367" t="str">
        <f ca="1">+IF(OFFSET('Hygiene Data'!$H$13,0,10*ROW('Hygiene Data'!H192))="","",OFFSET('Hygiene Data'!$H$13,0,10*ROW('Hygiene Data'!H192)))</f>
        <v/>
      </c>
      <c r="ED198" s="367" t="str">
        <f ca="1">+IF(OFFSET('Hygiene Data'!$I$11,0,10*ROW('Hygiene Data'!I192))="","",OFFSET('Hygiene Data'!$I$11,0,10*ROW('Hygiene Data'!I192)))</f>
        <v/>
      </c>
      <c r="EE198" s="367" t="str">
        <f ca="1">+IF(OFFSET('Hygiene Data'!$I$12,0,10*ROW('Hygiene Data'!I192))="","",OFFSET('Hygiene Data'!$I$12,0,10*ROW('Hygiene Data'!I192)))</f>
        <v/>
      </c>
      <c r="EF198" s="367" t="str">
        <f ca="1">+IF(OFFSET('Hygiene Data'!$I$13,0,10*ROW('Hygiene Data'!I192))="","",OFFSET('Hygiene Data'!$I$13,0,10*ROW('Hygiene Data'!I192)))</f>
        <v/>
      </c>
    </row>
    <row r="199" spans="1:136" x14ac:dyDescent="0.25">
      <c r="A199" s="476" t="str">
        <f ca="1">+IF(OFFSET('Water Data'!$B$2,0,10*ROW('Water Data'!E193))="","",OFFSET('Water Data'!$B$2,0,10*ROW('Water Data'!E193)))</f>
        <v/>
      </c>
      <c r="B199" s="476"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3" t="str">
        <f t="shared" ref="C199:C207" ca="1" si="3">+IF(ISNUMBER(VALUE(MID(A199,5,4))), VALUE(MID(A199, 5,4)),"")</f>
        <v/>
      </c>
      <c r="D199" s="504"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4"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4"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4"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4"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4"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4"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4"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4"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4"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4"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4"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4"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4"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4"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4"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4"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4"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5"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5"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5"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5"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5"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5"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5"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5"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5"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5"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5"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5"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5"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5"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5"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5"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5"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5"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5"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5"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5"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5"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5"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5"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5"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5"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5"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5"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5"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5"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6"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2"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6"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6"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6"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6"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6"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6"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6"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6"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6"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6"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6"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6"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6"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6"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6"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6"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7" t="str">
        <f ca="1">+IF(OFFSET('Water Data'!$D$27,0,10*ROW('Water Data'!D193))="","",OFFSET('Water Data'!$D$27,0,10*ROW('Water Data'!D193)))</f>
        <v/>
      </c>
      <c r="BT199" s="367" t="str">
        <f ca="1">+IF(OFFSET('Water Data'!$D$28,0,10*ROW('Water Data'!D193))="","",OFFSET('Water Data'!$D$28,0,10*ROW('Water Data'!D193)))</f>
        <v/>
      </c>
      <c r="BU199" s="367" t="str">
        <f ca="1">+IF(OFFSET('Water Data'!$D$29,0,10*ROW('Water Data'!D193))="","",OFFSET('Water Data'!$D$29,0,10*ROW('Water Data'!D193)))</f>
        <v/>
      </c>
      <c r="BV199" s="367" t="str">
        <f ca="1">+IF(OFFSET('Water Data'!$E$27,0,10*ROW('Water Data'!E193))="","",OFFSET('Water Data'!$E$27,0,10*ROW('Water Data'!E193)))</f>
        <v/>
      </c>
      <c r="BW199" s="367" t="str">
        <f ca="1">+IF(OFFSET('Water Data'!$E$28,0,10*ROW('Water Data'!E193))="","",OFFSET('Water Data'!$E$28,0,10*ROW('Water Data'!E193)))</f>
        <v/>
      </c>
      <c r="BX199" s="367" t="str">
        <f ca="1">+IF(OFFSET('Water Data'!$E$29,0,10*ROW('Water Data'!E193))="","",OFFSET('Water Data'!$E$29,0,10*ROW('Water Data'!E193)))</f>
        <v/>
      </c>
      <c r="BY199" s="367" t="str">
        <f ca="1">+IF(OFFSET('Water Data'!$F$27,0,10*ROW('Water Data'!F193))="","",OFFSET('Water Data'!$F$27,0,10*ROW('Water Data'!F193)))</f>
        <v/>
      </c>
      <c r="BZ199" s="367" t="str">
        <f ca="1">+IF(OFFSET('Water Data'!$F$28,0,10*ROW('Water Data'!F193))="","",OFFSET('Water Data'!$F$28,0,10*ROW('Water Data'!F193)))</f>
        <v/>
      </c>
      <c r="CA199" s="367" t="str">
        <f ca="1">+IF(OFFSET('Water Data'!$F$29,0,10*ROW('Water Data'!F193))="","",OFFSET('Water Data'!$F$29,0,10*ROW('Water Data'!F193)))</f>
        <v/>
      </c>
      <c r="CB199" s="367" t="str">
        <f ca="1">+IF(OFFSET('Water Data'!$G$27,0,10*ROW('Water Data'!G193))="","",OFFSET('Water Data'!$G$27,0,10*ROW('Water Data'!G193)))</f>
        <v/>
      </c>
      <c r="CC199" s="367" t="str">
        <f ca="1">+IF(OFFSET('Water Data'!$G$28,0,10*ROW('Water Data'!G193))="","",OFFSET('Water Data'!$G$28,0,10*ROW('Water Data'!G193)))</f>
        <v/>
      </c>
      <c r="CD199" s="367" t="str">
        <f ca="1">+IF(OFFSET('Water Data'!$G$29,0,10*ROW('Water Data'!G193))="","",OFFSET('Water Data'!$G$29,0,10*ROW('Water Data'!G193)))</f>
        <v/>
      </c>
      <c r="CE199" s="367" t="str">
        <f ca="1">+IF(OFFSET('Water Data'!$H$27,0,10*ROW('Water Data'!H193))="","",OFFSET('Water Data'!$H$27,0,10*ROW('Water Data'!H193)))</f>
        <v/>
      </c>
      <c r="CF199" s="367" t="str">
        <f ca="1">+IF(OFFSET('Water Data'!$H$28,0,10*ROW('Water Data'!H193))="","",OFFSET('Water Data'!$H$28,0,10*ROW('Water Data'!H193)))</f>
        <v/>
      </c>
      <c r="CG199" s="367" t="str">
        <f ca="1">+IF(OFFSET('Water Data'!$H$29,0,10*ROW('Water Data'!H193))="","",OFFSET('Water Data'!$H$29,0,10*ROW('Water Data'!H193)))</f>
        <v/>
      </c>
      <c r="CH199" s="367" t="str">
        <f ca="1">+IF(OFFSET('Water Data'!$I$27,0,10*ROW('Water Data'!I193))="","",OFFSET('Water Data'!$I$27,0,10*ROW('Water Data'!I193)))</f>
        <v/>
      </c>
      <c r="CI199" s="367" t="str">
        <f ca="1">+IF(OFFSET('Water Data'!$I$28,0,10*ROW('Water Data'!I193))="","",OFFSET('Water Data'!$I$28,0,10*ROW('Water Data'!I193)))</f>
        <v/>
      </c>
      <c r="CJ199" s="367" t="str">
        <f ca="1">+IF(OFFSET('Water Data'!$I$29,0,10*ROW('Water Data'!I193))="","",OFFSET('Water Data'!$I$29,0,10*ROW('Water Data'!I193)))</f>
        <v/>
      </c>
      <c r="CK199" s="367" t="str">
        <f ca="1">+IF(OFFSET('Sanitation Data'!$D$28,0,10*ROW('Sanitation Data'!D193))="","",OFFSET('Sanitation Data'!$D$28,0,10*ROW('Sanitation Data'!D193)))</f>
        <v/>
      </c>
      <c r="CL199" s="367" t="str">
        <f ca="1">+IF(OFFSET('Sanitation Data'!$D$29,0,10*ROW('Sanitation Data'!D193))="","",OFFSET('Sanitation Data'!$D$29,0,10*ROW('Sanitation Data'!D193)))</f>
        <v/>
      </c>
      <c r="CM199" s="367" t="str">
        <f ca="1">+IF(OFFSET('Sanitation Data'!$D$30,0,10*ROW('Sanitation Data'!D193))="","",OFFSET('Sanitation Data'!$D$30,0,10*ROW('Sanitation Data'!D193)))</f>
        <v/>
      </c>
      <c r="CN199" s="367" t="str">
        <f ca="1">+IF(OFFSET('Sanitation Data'!$D$31,0,10*ROW('Sanitation Data'!D193))="","",OFFSET('Sanitation Data'!$D$31,0,10*ROW('Sanitation Data'!D193)))</f>
        <v/>
      </c>
      <c r="CO199" s="367" t="str">
        <f ca="1">+IF(OFFSET('Sanitation Data'!$D$32,0,10*ROW('Sanitation Data'!D193))="","",OFFSET('Sanitation Data'!$D$32,0,10*ROW('Sanitation Data'!D193)))</f>
        <v/>
      </c>
      <c r="CP199" s="367" t="str">
        <f ca="1">+IF(OFFSET('Sanitation Data'!$E$28,0,10*ROW('Sanitation Data'!E193))="","",OFFSET('Sanitation Data'!$E$28,0,10*ROW('Sanitation Data'!E193)))</f>
        <v/>
      </c>
      <c r="CQ199" s="367" t="str">
        <f ca="1">+IF(OFFSET('Sanitation Data'!$E$29,0,10*ROW('Sanitation Data'!E193))="","",OFFSET('Sanitation Data'!$E$29,0,10*ROW('Sanitation Data'!E193)))</f>
        <v/>
      </c>
      <c r="CR199" s="367" t="str">
        <f ca="1">+IF(OFFSET('Sanitation Data'!$E$30,0,10*ROW('Sanitation Data'!E193))="","",OFFSET('Sanitation Data'!$E$30,0,10*ROW('Sanitation Data'!E193)))</f>
        <v/>
      </c>
      <c r="CS199" s="367" t="str">
        <f ca="1">+IF(OFFSET('Sanitation Data'!$E$31,0,10*ROW('Sanitation Data'!E193))="","",OFFSET('Sanitation Data'!$E$31,0,10*ROW('Sanitation Data'!E193)))</f>
        <v/>
      </c>
      <c r="CT199" s="367" t="str">
        <f ca="1">+IF(OFFSET('Sanitation Data'!$E$32,0,10*ROW('Sanitation Data'!E193))="","",OFFSET('Sanitation Data'!$E$32,0,10*ROW('Sanitation Data'!E193)))</f>
        <v/>
      </c>
      <c r="CU199" s="367" t="str">
        <f ca="1">+IF(OFFSET('Sanitation Data'!$F$28,0,10*ROW('Sanitation Data'!F193))="","",OFFSET('Sanitation Data'!$F$28,0,10*ROW('Sanitation Data'!F193)))</f>
        <v/>
      </c>
      <c r="CV199" s="367" t="str">
        <f ca="1">+IF(OFFSET('Sanitation Data'!$F$29,0,10*ROW('Sanitation Data'!F193))="","",OFFSET('Sanitation Data'!$F$29,0,10*ROW('Sanitation Data'!F193)))</f>
        <v/>
      </c>
      <c r="CW199" s="367" t="str">
        <f ca="1">+IF(OFFSET('Sanitation Data'!$F$30,0,10*ROW('Sanitation Data'!F193))="","",OFFSET('Sanitation Data'!$F$30,0,10*ROW('Sanitation Data'!F193)))</f>
        <v/>
      </c>
      <c r="CX199" s="367" t="str">
        <f ca="1">+IF(OFFSET('Sanitation Data'!$F$31,0,10*ROW('Sanitation Data'!F193))="","",OFFSET('Sanitation Data'!$F$31,0,10*ROW('Sanitation Data'!F193)))</f>
        <v/>
      </c>
      <c r="CY199" s="367" t="str">
        <f ca="1">+IF(OFFSET('Sanitation Data'!$F$32,0,10*ROW('Sanitation Data'!F193))="","",OFFSET('Sanitation Data'!$F$32,0,10*ROW('Sanitation Data'!F193)))</f>
        <v/>
      </c>
      <c r="CZ199" s="367" t="str">
        <f ca="1">+IF(OFFSET('Sanitation Data'!$G$28,0,10*ROW('Sanitation Data'!G193))="","",OFFSET('Sanitation Data'!$G$28,0,10*ROW('Sanitation Data'!G193)))</f>
        <v/>
      </c>
      <c r="DA199" s="367" t="str">
        <f ca="1">+IF(OFFSET('Sanitation Data'!$G$29,0,10*ROW('Sanitation Data'!G193))="","",OFFSET('Sanitation Data'!$G$29,0,10*ROW('Sanitation Data'!G193)))</f>
        <v/>
      </c>
      <c r="DB199" s="367" t="str">
        <f ca="1">+IF(OFFSET('Sanitation Data'!$G$30,0,10*ROW('Sanitation Data'!G193))="","",OFFSET('Sanitation Data'!$G$30,0,10*ROW('Sanitation Data'!G193)))</f>
        <v/>
      </c>
      <c r="DC199" s="367" t="str">
        <f ca="1">+IF(OFFSET('Sanitation Data'!$G$31,0,10*ROW('Sanitation Data'!G193))="","",OFFSET('Sanitation Data'!$G$31,0,10*ROW('Sanitation Data'!G193)))</f>
        <v/>
      </c>
      <c r="DD199" s="367" t="str">
        <f ca="1">+IF(OFFSET('Sanitation Data'!$G$32,0,10*ROW('Sanitation Data'!G193))="","",OFFSET('Sanitation Data'!$G$32,0,10*ROW('Sanitation Data'!G193)))</f>
        <v/>
      </c>
      <c r="DE199" s="367" t="str">
        <f ca="1">+IF(OFFSET('Sanitation Data'!$H$28,0,10*ROW('Sanitation Data'!H193))="","",OFFSET('Sanitation Data'!$H$28,0,10*ROW('Sanitation Data'!H193)))</f>
        <v/>
      </c>
      <c r="DF199" s="367" t="str">
        <f ca="1">+IF(OFFSET('Sanitation Data'!$H$29,0,10*ROW('Sanitation Data'!H193))="","",OFFSET('Sanitation Data'!$H$29,0,10*ROW('Sanitation Data'!H193)))</f>
        <v/>
      </c>
      <c r="DG199" s="367" t="str">
        <f ca="1">+IF(OFFSET('Sanitation Data'!$H$30,0,10*ROW('Sanitation Data'!H193))="","",OFFSET('Sanitation Data'!$H$30,0,10*ROW('Sanitation Data'!H193)))</f>
        <v/>
      </c>
      <c r="DH199" s="367" t="str">
        <f ca="1">+IF(OFFSET('Sanitation Data'!$H$31,0,10*ROW('Sanitation Data'!H193))="","",OFFSET('Sanitation Data'!$H$31,0,10*ROW('Sanitation Data'!H193)))</f>
        <v/>
      </c>
      <c r="DI199" s="367" t="str">
        <f ca="1">+IF(OFFSET('Sanitation Data'!$H$32,0,10*ROW('Sanitation Data'!H193))="","",OFFSET('Sanitation Data'!$H$32,0,10*ROW('Sanitation Data'!H193)))</f>
        <v/>
      </c>
      <c r="DJ199" s="367" t="str">
        <f ca="1">+IF(OFFSET('Sanitation Data'!$I$28,0,10*ROW('Sanitation Data'!I193))="","",OFFSET('Sanitation Data'!$I$28,0,10*ROW('Sanitation Data'!I193)))</f>
        <v/>
      </c>
      <c r="DK199" s="367" t="str">
        <f ca="1">+IF(OFFSET('Sanitation Data'!$I$29,0,10*ROW('Sanitation Data'!I193))="","",OFFSET('Sanitation Data'!$I$29,0,10*ROW('Sanitation Data'!I193)))</f>
        <v/>
      </c>
      <c r="DL199" s="367" t="str">
        <f ca="1">+IF(OFFSET('Sanitation Data'!$I$30,0,10*ROW('Sanitation Data'!I193))="","",OFFSET('Sanitation Data'!$I$30,0,10*ROW('Sanitation Data'!I193)))</f>
        <v/>
      </c>
      <c r="DM199" s="367" t="str">
        <f ca="1">+IF(OFFSET('Sanitation Data'!$I$31,0,10*ROW('Sanitation Data'!I193))="","",OFFSET('Sanitation Data'!$I$31,0,10*ROW('Sanitation Data'!I193)))</f>
        <v/>
      </c>
      <c r="DN199" s="367" t="str">
        <f ca="1">+IF(OFFSET('Sanitation Data'!$I$32,0,10*ROW('Sanitation Data'!I193))="","",OFFSET('Sanitation Data'!$I$32,0,10*ROW('Sanitation Data'!I193)))</f>
        <v/>
      </c>
      <c r="DO199" s="367" t="str">
        <f ca="1">+IF(OFFSET('Hygiene Data'!$D$11,0,10*ROW('Hygiene Data'!D193))="","",OFFSET('Hygiene Data'!$D$11,0,10*ROW('Hygiene Data'!D193)))</f>
        <v/>
      </c>
      <c r="DP199" s="367" t="str">
        <f ca="1">+IF(OFFSET('Hygiene Data'!$D$12,0,10*ROW('Hygiene Data'!D193))="","",OFFSET('Hygiene Data'!$D$12,0,10*ROW('Hygiene Data'!D193)))</f>
        <v/>
      </c>
      <c r="DQ199" s="367" t="str">
        <f ca="1">+IF(OFFSET('Hygiene Data'!$D$13,0,10*ROW('Hygiene Data'!D193))="","",OFFSET('Hygiene Data'!$D$13,0,10*ROW('Hygiene Data'!D193)))</f>
        <v/>
      </c>
      <c r="DR199" s="367" t="str">
        <f ca="1">+IF(OFFSET('Hygiene Data'!$E$11,0,10*ROW('Hygiene Data'!E193))="","",OFFSET('Hygiene Data'!$E$11,0,10*ROW('Hygiene Data'!E193)))</f>
        <v/>
      </c>
      <c r="DS199" s="367" t="str">
        <f ca="1">+IF(OFFSET('Hygiene Data'!$E$12,0,10*ROW('Hygiene Data'!E193))="","",OFFSET('Hygiene Data'!$E$12,0,10*ROW('Hygiene Data'!E193)))</f>
        <v/>
      </c>
      <c r="DT199" s="367" t="str">
        <f ca="1">+IF(OFFSET('Hygiene Data'!$E$13,0,10*ROW('Hygiene Data'!E193))="","",OFFSET('Hygiene Data'!$E$13,0,10*ROW('Hygiene Data'!E193)))</f>
        <v/>
      </c>
      <c r="DU199" s="367" t="str">
        <f ca="1">+IF(OFFSET('Hygiene Data'!$F$11,0,10*ROW('Hygiene Data'!F193))="","",OFFSET('Hygiene Data'!$F$11,0,10*ROW('Hygiene Data'!F193)))</f>
        <v/>
      </c>
      <c r="DV199" s="367" t="str">
        <f ca="1">+IF(OFFSET('Hygiene Data'!$F$12,0,10*ROW('Hygiene Data'!F193))="","",OFFSET('Hygiene Data'!$F$12,0,10*ROW('Hygiene Data'!F193)))</f>
        <v/>
      </c>
      <c r="DW199" s="367" t="str">
        <f ca="1">+IF(OFFSET('Hygiene Data'!$F$13,0,10*ROW('Hygiene Data'!F193))="","",OFFSET('Hygiene Data'!$F$13,0,10*ROW('Hygiene Data'!F193)))</f>
        <v/>
      </c>
      <c r="DX199" s="367" t="str">
        <f ca="1">+IF(OFFSET('Hygiene Data'!$G$11,0,10*ROW('Hygiene Data'!G193))="","",OFFSET('Hygiene Data'!$G$11,0,10*ROW('Hygiene Data'!G193)))</f>
        <v/>
      </c>
      <c r="DY199" s="367" t="str">
        <f ca="1">+IF(OFFSET('Hygiene Data'!$G$12,0,10*ROW('Hygiene Data'!G193))="","",OFFSET('Hygiene Data'!$G$12,0,10*ROW('Hygiene Data'!G193)))</f>
        <v/>
      </c>
      <c r="DZ199" s="367" t="str">
        <f ca="1">+IF(OFFSET('Hygiene Data'!$G$13,0,10*ROW('Hygiene Data'!G193))="","",OFFSET('Hygiene Data'!$G$13,0,10*ROW('Hygiene Data'!G193)))</f>
        <v/>
      </c>
      <c r="EA199" s="367" t="str">
        <f ca="1">+IF(OFFSET('Hygiene Data'!$H$11,0,10*ROW('Hygiene Data'!H193))="","",OFFSET('Hygiene Data'!$H$11,0,10*ROW('Hygiene Data'!H193)))</f>
        <v/>
      </c>
      <c r="EB199" s="367" t="str">
        <f ca="1">+IF(OFFSET('Hygiene Data'!$H$12,0,10*ROW('Hygiene Data'!H193))="","",OFFSET('Hygiene Data'!$H$12,0,10*ROW('Hygiene Data'!H193)))</f>
        <v/>
      </c>
      <c r="EC199" s="367" t="str">
        <f ca="1">+IF(OFFSET('Hygiene Data'!$H$13,0,10*ROW('Hygiene Data'!H193))="","",OFFSET('Hygiene Data'!$H$13,0,10*ROW('Hygiene Data'!H193)))</f>
        <v/>
      </c>
      <c r="ED199" s="367" t="str">
        <f ca="1">+IF(OFFSET('Hygiene Data'!$I$11,0,10*ROW('Hygiene Data'!I193))="","",OFFSET('Hygiene Data'!$I$11,0,10*ROW('Hygiene Data'!I193)))</f>
        <v/>
      </c>
      <c r="EE199" s="367" t="str">
        <f ca="1">+IF(OFFSET('Hygiene Data'!$I$12,0,10*ROW('Hygiene Data'!I193))="","",OFFSET('Hygiene Data'!$I$12,0,10*ROW('Hygiene Data'!I193)))</f>
        <v/>
      </c>
      <c r="EF199" s="367" t="str">
        <f ca="1">+IF(OFFSET('Hygiene Data'!$I$13,0,10*ROW('Hygiene Data'!I193))="","",OFFSET('Hygiene Data'!$I$13,0,10*ROW('Hygiene Data'!I193)))</f>
        <v/>
      </c>
    </row>
    <row r="200" spans="1:136" x14ac:dyDescent="0.25">
      <c r="A200" s="476" t="str">
        <f ca="1">+IF(OFFSET('Water Data'!$B$2,0,10*ROW('Water Data'!E194))="","",OFFSET('Water Data'!$B$2,0,10*ROW('Water Data'!E194)))</f>
        <v/>
      </c>
      <c r="B200" s="476"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3" t="str">
        <f t="shared" ca="1" si="3"/>
        <v/>
      </c>
      <c r="D200" s="504"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4"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4"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4"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4"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4"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4"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4"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4"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4"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4"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4"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4"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4"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4"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4"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4"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4"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5"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5"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5"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5"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5"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5"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5"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5"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5"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5"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5"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5"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5"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5"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5"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5"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5"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5"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5"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5"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5"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5"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5"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5"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5"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5"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5"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5"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5"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5"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6"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2"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6"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6"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6"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6"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6"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6"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6"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6"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6"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6"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6"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6"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6"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6"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6"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6"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7" t="str">
        <f ca="1">+IF(OFFSET('Water Data'!$D$27,0,10*ROW('Water Data'!D194))="","",OFFSET('Water Data'!$D$27,0,10*ROW('Water Data'!D194)))</f>
        <v/>
      </c>
      <c r="BT200" s="367" t="str">
        <f ca="1">+IF(OFFSET('Water Data'!$D$28,0,10*ROW('Water Data'!D194))="","",OFFSET('Water Data'!$D$28,0,10*ROW('Water Data'!D194)))</f>
        <v/>
      </c>
      <c r="BU200" s="367" t="str">
        <f ca="1">+IF(OFFSET('Water Data'!$D$29,0,10*ROW('Water Data'!D194))="","",OFFSET('Water Data'!$D$29,0,10*ROW('Water Data'!D194)))</f>
        <v/>
      </c>
      <c r="BV200" s="367" t="str">
        <f ca="1">+IF(OFFSET('Water Data'!$E$27,0,10*ROW('Water Data'!E194))="","",OFFSET('Water Data'!$E$27,0,10*ROW('Water Data'!E194)))</f>
        <v/>
      </c>
      <c r="BW200" s="367" t="str">
        <f ca="1">+IF(OFFSET('Water Data'!$E$28,0,10*ROW('Water Data'!E194))="","",OFFSET('Water Data'!$E$28,0,10*ROW('Water Data'!E194)))</f>
        <v/>
      </c>
      <c r="BX200" s="367" t="str">
        <f ca="1">+IF(OFFSET('Water Data'!$E$29,0,10*ROW('Water Data'!E194))="","",OFFSET('Water Data'!$E$29,0,10*ROW('Water Data'!E194)))</f>
        <v/>
      </c>
      <c r="BY200" s="367" t="str">
        <f ca="1">+IF(OFFSET('Water Data'!$F$27,0,10*ROW('Water Data'!F194))="","",OFFSET('Water Data'!$F$27,0,10*ROW('Water Data'!F194)))</f>
        <v/>
      </c>
      <c r="BZ200" s="367" t="str">
        <f ca="1">+IF(OFFSET('Water Data'!$F$28,0,10*ROW('Water Data'!F194))="","",OFFSET('Water Data'!$F$28,0,10*ROW('Water Data'!F194)))</f>
        <v/>
      </c>
      <c r="CA200" s="367" t="str">
        <f ca="1">+IF(OFFSET('Water Data'!$F$29,0,10*ROW('Water Data'!F194))="","",OFFSET('Water Data'!$F$29,0,10*ROW('Water Data'!F194)))</f>
        <v/>
      </c>
      <c r="CB200" s="367" t="str">
        <f ca="1">+IF(OFFSET('Water Data'!$G$27,0,10*ROW('Water Data'!G194))="","",OFFSET('Water Data'!$G$27,0,10*ROW('Water Data'!G194)))</f>
        <v/>
      </c>
      <c r="CC200" s="367" t="str">
        <f ca="1">+IF(OFFSET('Water Data'!$G$28,0,10*ROW('Water Data'!G194))="","",OFFSET('Water Data'!$G$28,0,10*ROW('Water Data'!G194)))</f>
        <v/>
      </c>
      <c r="CD200" s="367" t="str">
        <f ca="1">+IF(OFFSET('Water Data'!$G$29,0,10*ROW('Water Data'!G194))="","",OFFSET('Water Data'!$G$29,0,10*ROW('Water Data'!G194)))</f>
        <v/>
      </c>
      <c r="CE200" s="367" t="str">
        <f ca="1">+IF(OFFSET('Water Data'!$H$27,0,10*ROW('Water Data'!H194))="","",OFFSET('Water Data'!$H$27,0,10*ROW('Water Data'!H194)))</f>
        <v/>
      </c>
      <c r="CF200" s="367" t="str">
        <f ca="1">+IF(OFFSET('Water Data'!$H$28,0,10*ROW('Water Data'!H194))="","",OFFSET('Water Data'!$H$28,0,10*ROW('Water Data'!H194)))</f>
        <v/>
      </c>
      <c r="CG200" s="367" t="str">
        <f ca="1">+IF(OFFSET('Water Data'!$H$29,0,10*ROW('Water Data'!H194))="","",OFFSET('Water Data'!$H$29,0,10*ROW('Water Data'!H194)))</f>
        <v/>
      </c>
      <c r="CH200" s="367" t="str">
        <f ca="1">+IF(OFFSET('Water Data'!$I$27,0,10*ROW('Water Data'!I194))="","",OFFSET('Water Data'!$I$27,0,10*ROW('Water Data'!I194)))</f>
        <v/>
      </c>
      <c r="CI200" s="367" t="str">
        <f ca="1">+IF(OFFSET('Water Data'!$I$28,0,10*ROW('Water Data'!I194))="","",OFFSET('Water Data'!$I$28,0,10*ROW('Water Data'!I194)))</f>
        <v/>
      </c>
      <c r="CJ200" s="367" t="str">
        <f ca="1">+IF(OFFSET('Water Data'!$I$29,0,10*ROW('Water Data'!I194))="","",OFFSET('Water Data'!$I$29,0,10*ROW('Water Data'!I194)))</f>
        <v/>
      </c>
      <c r="CK200" s="367" t="str">
        <f ca="1">+IF(OFFSET('Sanitation Data'!$D$28,0,10*ROW('Sanitation Data'!D194))="","",OFFSET('Sanitation Data'!$D$28,0,10*ROW('Sanitation Data'!D194)))</f>
        <v/>
      </c>
      <c r="CL200" s="367" t="str">
        <f ca="1">+IF(OFFSET('Sanitation Data'!$D$29,0,10*ROW('Sanitation Data'!D194))="","",OFFSET('Sanitation Data'!$D$29,0,10*ROW('Sanitation Data'!D194)))</f>
        <v/>
      </c>
      <c r="CM200" s="367" t="str">
        <f ca="1">+IF(OFFSET('Sanitation Data'!$D$30,0,10*ROW('Sanitation Data'!D194))="","",OFFSET('Sanitation Data'!$D$30,0,10*ROW('Sanitation Data'!D194)))</f>
        <v/>
      </c>
      <c r="CN200" s="367" t="str">
        <f ca="1">+IF(OFFSET('Sanitation Data'!$D$31,0,10*ROW('Sanitation Data'!D194))="","",OFFSET('Sanitation Data'!$D$31,0,10*ROW('Sanitation Data'!D194)))</f>
        <v/>
      </c>
      <c r="CO200" s="367" t="str">
        <f ca="1">+IF(OFFSET('Sanitation Data'!$D$32,0,10*ROW('Sanitation Data'!D194))="","",OFFSET('Sanitation Data'!$D$32,0,10*ROW('Sanitation Data'!D194)))</f>
        <v/>
      </c>
      <c r="CP200" s="367" t="str">
        <f ca="1">+IF(OFFSET('Sanitation Data'!$E$28,0,10*ROW('Sanitation Data'!E194))="","",OFFSET('Sanitation Data'!$E$28,0,10*ROW('Sanitation Data'!E194)))</f>
        <v/>
      </c>
      <c r="CQ200" s="367" t="str">
        <f ca="1">+IF(OFFSET('Sanitation Data'!$E$29,0,10*ROW('Sanitation Data'!E194))="","",OFFSET('Sanitation Data'!$E$29,0,10*ROW('Sanitation Data'!E194)))</f>
        <v/>
      </c>
      <c r="CR200" s="367" t="str">
        <f ca="1">+IF(OFFSET('Sanitation Data'!$E$30,0,10*ROW('Sanitation Data'!E194))="","",OFFSET('Sanitation Data'!$E$30,0,10*ROW('Sanitation Data'!E194)))</f>
        <v/>
      </c>
      <c r="CS200" s="367" t="str">
        <f ca="1">+IF(OFFSET('Sanitation Data'!$E$31,0,10*ROW('Sanitation Data'!E194))="","",OFFSET('Sanitation Data'!$E$31,0,10*ROW('Sanitation Data'!E194)))</f>
        <v/>
      </c>
      <c r="CT200" s="367" t="str">
        <f ca="1">+IF(OFFSET('Sanitation Data'!$E$32,0,10*ROW('Sanitation Data'!E194))="","",OFFSET('Sanitation Data'!$E$32,0,10*ROW('Sanitation Data'!E194)))</f>
        <v/>
      </c>
      <c r="CU200" s="367" t="str">
        <f ca="1">+IF(OFFSET('Sanitation Data'!$F$28,0,10*ROW('Sanitation Data'!F194))="","",OFFSET('Sanitation Data'!$F$28,0,10*ROW('Sanitation Data'!F194)))</f>
        <v/>
      </c>
      <c r="CV200" s="367" t="str">
        <f ca="1">+IF(OFFSET('Sanitation Data'!$F$29,0,10*ROW('Sanitation Data'!F194))="","",OFFSET('Sanitation Data'!$F$29,0,10*ROW('Sanitation Data'!F194)))</f>
        <v/>
      </c>
      <c r="CW200" s="367" t="str">
        <f ca="1">+IF(OFFSET('Sanitation Data'!$F$30,0,10*ROW('Sanitation Data'!F194))="","",OFFSET('Sanitation Data'!$F$30,0,10*ROW('Sanitation Data'!F194)))</f>
        <v/>
      </c>
      <c r="CX200" s="367" t="str">
        <f ca="1">+IF(OFFSET('Sanitation Data'!$F$31,0,10*ROW('Sanitation Data'!F194))="","",OFFSET('Sanitation Data'!$F$31,0,10*ROW('Sanitation Data'!F194)))</f>
        <v/>
      </c>
      <c r="CY200" s="367" t="str">
        <f ca="1">+IF(OFFSET('Sanitation Data'!$F$32,0,10*ROW('Sanitation Data'!F194))="","",OFFSET('Sanitation Data'!$F$32,0,10*ROW('Sanitation Data'!F194)))</f>
        <v/>
      </c>
      <c r="CZ200" s="367" t="str">
        <f ca="1">+IF(OFFSET('Sanitation Data'!$G$28,0,10*ROW('Sanitation Data'!G194))="","",OFFSET('Sanitation Data'!$G$28,0,10*ROW('Sanitation Data'!G194)))</f>
        <v/>
      </c>
      <c r="DA200" s="367" t="str">
        <f ca="1">+IF(OFFSET('Sanitation Data'!$G$29,0,10*ROW('Sanitation Data'!G194))="","",OFFSET('Sanitation Data'!$G$29,0,10*ROW('Sanitation Data'!G194)))</f>
        <v/>
      </c>
      <c r="DB200" s="367" t="str">
        <f ca="1">+IF(OFFSET('Sanitation Data'!$G$30,0,10*ROW('Sanitation Data'!G194))="","",OFFSET('Sanitation Data'!$G$30,0,10*ROW('Sanitation Data'!G194)))</f>
        <v/>
      </c>
      <c r="DC200" s="367" t="str">
        <f ca="1">+IF(OFFSET('Sanitation Data'!$G$31,0,10*ROW('Sanitation Data'!G194))="","",OFFSET('Sanitation Data'!$G$31,0,10*ROW('Sanitation Data'!G194)))</f>
        <v/>
      </c>
      <c r="DD200" s="367" t="str">
        <f ca="1">+IF(OFFSET('Sanitation Data'!$G$32,0,10*ROW('Sanitation Data'!G194))="","",OFFSET('Sanitation Data'!$G$32,0,10*ROW('Sanitation Data'!G194)))</f>
        <v/>
      </c>
      <c r="DE200" s="367" t="str">
        <f ca="1">+IF(OFFSET('Sanitation Data'!$H$28,0,10*ROW('Sanitation Data'!H194))="","",OFFSET('Sanitation Data'!$H$28,0,10*ROW('Sanitation Data'!H194)))</f>
        <v/>
      </c>
      <c r="DF200" s="367" t="str">
        <f ca="1">+IF(OFFSET('Sanitation Data'!$H$29,0,10*ROW('Sanitation Data'!H194))="","",OFFSET('Sanitation Data'!$H$29,0,10*ROW('Sanitation Data'!H194)))</f>
        <v/>
      </c>
      <c r="DG200" s="367" t="str">
        <f ca="1">+IF(OFFSET('Sanitation Data'!$H$30,0,10*ROW('Sanitation Data'!H194))="","",OFFSET('Sanitation Data'!$H$30,0,10*ROW('Sanitation Data'!H194)))</f>
        <v/>
      </c>
      <c r="DH200" s="367" t="str">
        <f ca="1">+IF(OFFSET('Sanitation Data'!$H$31,0,10*ROW('Sanitation Data'!H194))="","",OFFSET('Sanitation Data'!$H$31,0,10*ROW('Sanitation Data'!H194)))</f>
        <v/>
      </c>
      <c r="DI200" s="367" t="str">
        <f ca="1">+IF(OFFSET('Sanitation Data'!$H$32,0,10*ROW('Sanitation Data'!H194))="","",OFFSET('Sanitation Data'!$H$32,0,10*ROW('Sanitation Data'!H194)))</f>
        <v/>
      </c>
      <c r="DJ200" s="367" t="str">
        <f ca="1">+IF(OFFSET('Sanitation Data'!$I$28,0,10*ROW('Sanitation Data'!I194))="","",OFFSET('Sanitation Data'!$I$28,0,10*ROW('Sanitation Data'!I194)))</f>
        <v/>
      </c>
      <c r="DK200" s="367" t="str">
        <f ca="1">+IF(OFFSET('Sanitation Data'!$I$29,0,10*ROW('Sanitation Data'!I194))="","",OFFSET('Sanitation Data'!$I$29,0,10*ROW('Sanitation Data'!I194)))</f>
        <v/>
      </c>
      <c r="DL200" s="367" t="str">
        <f ca="1">+IF(OFFSET('Sanitation Data'!$I$30,0,10*ROW('Sanitation Data'!I194))="","",OFFSET('Sanitation Data'!$I$30,0,10*ROW('Sanitation Data'!I194)))</f>
        <v/>
      </c>
      <c r="DM200" s="367" t="str">
        <f ca="1">+IF(OFFSET('Sanitation Data'!$I$31,0,10*ROW('Sanitation Data'!I194))="","",OFFSET('Sanitation Data'!$I$31,0,10*ROW('Sanitation Data'!I194)))</f>
        <v/>
      </c>
      <c r="DN200" s="367" t="str">
        <f ca="1">+IF(OFFSET('Sanitation Data'!$I$32,0,10*ROW('Sanitation Data'!I194))="","",OFFSET('Sanitation Data'!$I$32,0,10*ROW('Sanitation Data'!I194)))</f>
        <v/>
      </c>
      <c r="DO200" s="367" t="str">
        <f ca="1">+IF(OFFSET('Hygiene Data'!$D$11,0,10*ROW('Hygiene Data'!D194))="","",OFFSET('Hygiene Data'!$D$11,0,10*ROW('Hygiene Data'!D194)))</f>
        <v/>
      </c>
      <c r="DP200" s="367" t="str">
        <f ca="1">+IF(OFFSET('Hygiene Data'!$D$12,0,10*ROW('Hygiene Data'!D194))="","",OFFSET('Hygiene Data'!$D$12,0,10*ROW('Hygiene Data'!D194)))</f>
        <v/>
      </c>
      <c r="DQ200" s="367" t="str">
        <f ca="1">+IF(OFFSET('Hygiene Data'!$D$13,0,10*ROW('Hygiene Data'!D194))="","",OFFSET('Hygiene Data'!$D$13,0,10*ROW('Hygiene Data'!D194)))</f>
        <v/>
      </c>
      <c r="DR200" s="367" t="str">
        <f ca="1">+IF(OFFSET('Hygiene Data'!$E$11,0,10*ROW('Hygiene Data'!E194))="","",OFFSET('Hygiene Data'!$E$11,0,10*ROW('Hygiene Data'!E194)))</f>
        <v/>
      </c>
      <c r="DS200" s="367" t="str">
        <f ca="1">+IF(OFFSET('Hygiene Data'!$E$12,0,10*ROW('Hygiene Data'!E194))="","",OFFSET('Hygiene Data'!$E$12,0,10*ROW('Hygiene Data'!E194)))</f>
        <v/>
      </c>
      <c r="DT200" s="367" t="str">
        <f ca="1">+IF(OFFSET('Hygiene Data'!$E$13,0,10*ROW('Hygiene Data'!E194))="","",OFFSET('Hygiene Data'!$E$13,0,10*ROW('Hygiene Data'!E194)))</f>
        <v/>
      </c>
      <c r="DU200" s="367" t="str">
        <f ca="1">+IF(OFFSET('Hygiene Data'!$F$11,0,10*ROW('Hygiene Data'!F194))="","",OFFSET('Hygiene Data'!$F$11,0,10*ROW('Hygiene Data'!F194)))</f>
        <v/>
      </c>
      <c r="DV200" s="367" t="str">
        <f ca="1">+IF(OFFSET('Hygiene Data'!$F$12,0,10*ROW('Hygiene Data'!F194))="","",OFFSET('Hygiene Data'!$F$12,0,10*ROW('Hygiene Data'!F194)))</f>
        <v/>
      </c>
      <c r="DW200" s="367" t="str">
        <f ca="1">+IF(OFFSET('Hygiene Data'!$F$13,0,10*ROW('Hygiene Data'!F194))="","",OFFSET('Hygiene Data'!$F$13,0,10*ROW('Hygiene Data'!F194)))</f>
        <v/>
      </c>
      <c r="DX200" s="367" t="str">
        <f ca="1">+IF(OFFSET('Hygiene Data'!$G$11,0,10*ROW('Hygiene Data'!G194))="","",OFFSET('Hygiene Data'!$G$11,0,10*ROW('Hygiene Data'!G194)))</f>
        <v/>
      </c>
      <c r="DY200" s="367" t="str">
        <f ca="1">+IF(OFFSET('Hygiene Data'!$G$12,0,10*ROW('Hygiene Data'!G194))="","",OFFSET('Hygiene Data'!$G$12,0,10*ROW('Hygiene Data'!G194)))</f>
        <v/>
      </c>
      <c r="DZ200" s="367" t="str">
        <f ca="1">+IF(OFFSET('Hygiene Data'!$G$13,0,10*ROW('Hygiene Data'!G194))="","",OFFSET('Hygiene Data'!$G$13,0,10*ROW('Hygiene Data'!G194)))</f>
        <v/>
      </c>
      <c r="EA200" s="367" t="str">
        <f ca="1">+IF(OFFSET('Hygiene Data'!$H$11,0,10*ROW('Hygiene Data'!H194))="","",OFFSET('Hygiene Data'!$H$11,0,10*ROW('Hygiene Data'!H194)))</f>
        <v/>
      </c>
      <c r="EB200" s="367" t="str">
        <f ca="1">+IF(OFFSET('Hygiene Data'!$H$12,0,10*ROW('Hygiene Data'!H194))="","",OFFSET('Hygiene Data'!$H$12,0,10*ROW('Hygiene Data'!H194)))</f>
        <v/>
      </c>
      <c r="EC200" s="367" t="str">
        <f ca="1">+IF(OFFSET('Hygiene Data'!$H$13,0,10*ROW('Hygiene Data'!H194))="","",OFFSET('Hygiene Data'!$H$13,0,10*ROW('Hygiene Data'!H194)))</f>
        <v/>
      </c>
      <c r="ED200" s="367" t="str">
        <f ca="1">+IF(OFFSET('Hygiene Data'!$I$11,0,10*ROW('Hygiene Data'!I194))="","",OFFSET('Hygiene Data'!$I$11,0,10*ROW('Hygiene Data'!I194)))</f>
        <v/>
      </c>
      <c r="EE200" s="367" t="str">
        <f ca="1">+IF(OFFSET('Hygiene Data'!$I$12,0,10*ROW('Hygiene Data'!I194))="","",OFFSET('Hygiene Data'!$I$12,0,10*ROW('Hygiene Data'!I194)))</f>
        <v/>
      </c>
      <c r="EF200" s="367" t="str">
        <f ca="1">+IF(OFFSET('Hygiene Data'!$I$13,0,10*ROW('Hygiene Data'!I194))="","",OFFSET('Hygiene Data'!$I$13,0,10*ROW('Hygiene Data'!I194)))</f>
        <v/>
      </c>
    </row>
    <row r="201" spans="1:136" x14ac:dyDescent="0.25">
      <c r="A201" s="476" t="str">
        <f ca="1">+IF(OFFSET('Water Data'!$B$2,0,10*ROW('Water Data'!E195))="","",OFFSET('Water Data'!$B$2,0,10*ROW('Water Data'!E195)))</f>
        <v/>
      </c>
      <c r="B201" s="476"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3" t="str">
        <f t="shared" ca="1" si="3"/>
        <v/>
      </c>
      <c r="D201" s="504"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4"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4"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4"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4"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4"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4"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4"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4"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4"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4"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4"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4"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4"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4"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4"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4"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4"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5"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5"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5"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5"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5"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5"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5"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5"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5"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5"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5"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5"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5"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5"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5"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5"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5"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5"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5"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5"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5"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5"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5"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5"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5"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5"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5"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5"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5"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5"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6"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2"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6"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6"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6"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6"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6"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6"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6"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6"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6"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6"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6"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6"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6"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6"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6"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6"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7" t="str">
        <f ca="1">+IF(OFFSET('Water Data'!$D$27,0,10*ROW('Water Data'!D195))="","",OFFSET('Water Data'!$D$27,0,10*ROW('Water Data'!D195)))</f>
        <v/>
      </c>
      <c r="BT201" s="367" t="str">
        <f ca="1">+IF(OFFSET('Water Data'!$D$28,0,10*ROW('Water Data'!D195))="","",OFFSET('Water Data'!$D$28,0,10*ROW('Water Data'!D195)))</f>
        <v/>
      </c>
      <c r="BU201" s="367" t="str">
        <f ca="1">+IF(OFFSET('Water Data'!$D$29,0,10*ROW('Water Data'!D195))="","",OFFSET('Water Data'!$D$29,0,10*ROW('Water Data'!D195)))</f>
        <v/>
      </c>
      <c r="BV201" s="367" t="str">
        <f ca="1">+IF(OFFSET('Water Data'!$E$27,0,10*ROW('Water Data'!E195))="","",OFFSET('Water Data'!$E$27,0,10*ROW('Water Data'!E195)))</f>
        <v/>
      </c>
      <c r="BW201" s="367" t="str">
        <f ca="1">+IF(OFFSET('Water Data'!$E$28,0,10*ROW('Water Data'!E195))="","",OFFSET('Water Data'!$E$28,0,10*ROW('Water Data'!E195)))</f>
        <v/>
      </c>
      <c r="BX201" s="367" t="str">
        <f ca="1">+IF(OFFSET('Water Data'!$E$29,0,10*ROW('Water Data'!E195))="","",OFFSET('Water Data'!$E$29,0,10*ROW('Water Data'!E195)))</f>
        <v/>
      </c>
      <c r="BY201" s="367" t="str">
        <f ca="1">+IF(OFFSET('Water Data'!$F$27,0,10*ROW('Water Data'!F195))="","",OFFSET('Water Data'!$F$27,0,10*ROW('Water Data'!F195)))</f>
        <v/>
      </c>
      <c r="BZ201" s="367" t="str">
        <f ca="1">+IF(OFFSET('Water Data'!$F$28,0,10*ROW('Water Data'!F195))="","",OFFSET('Water Data'!$F$28,0,10*ROW('Water Data'!F195)))</f>
        <v/>
      </c>
      <c r="CA201" s="367" t="str">
        <f ca="1">+IF(OFFSET('Water Data'!$F$29,0,10*ROW('Water Data'!F195))="","",OFFSET('Water Data'!$F$29,0,10*ROW('Water Data'!F195)))</f>
        <v/>
      </c>
      <c r="CB201" s="367" t="str">
        <f ca="1">+IF(OFFSET('Water Data'!$G$27,0,10*ROW('Water Data'!G195))="","",OFFSET('Water Data'!$G$27,0,10*ROW('Water Data'!G195)))</f>
        <v/>
      </c>
      <c r="CC201" s="367" t="str">
        <f ca="1">+IF(OFFSET('Water Data'!$G$28,0,10*ROW('Water Data'!G195))="","",OFFSET('Water Data'!$G$28,0,10*ROW('Water Data'!G195)))</f>
        <v/>
      </c>
      <c r="CD201" s="367" t="str">
        <f ca="1">+IF(OFFSET('Water Data'!$G$29,0,10*ROW('Water Data'!G195))="","",OFFSET('Water Data'!$G$29,0,10*ROW('Water Data'!G195)))</f>
        <v/>
      </c>
      <c r="CE201" s="367" t="str">
        <f ca="1">+IF(OFFSET('Water Data'!$H$27,0,10*ROW('Water Data'!H195))="","",OFFSET('Water Data'!$H$27,0,10*ROW('Water Data'!H195)))</f>
        <v/>
      </c>
      <c r="CF201" s="367" t="str">
        <f ca="1">+IF(OFFSET('Water Data'!$H$28,0,10*ROW('Water Data'!H195))="","",OFFSET('Water Data'!$H$28,0,10*ROW('Water Data'!H195)))</f>
        <v/>
      </c>
      <c r="CG201" s="367" t="str">
        <f ca="1">+IF(OFFSET('Water Data'!$H$29,0,10*ROW('Water Data'!H195))="","",OFFSET('Water Data'!$H$29,0,10*ROW('Water Data'!H195)))</f>
        <v/>
      </c>
      <c r="CH201" s="367" t="str">
        <f ca="1">+IF(OFFSET('Water Data'!$I$27,0,10*ROW('Water Data'!I195))="","",OFFSET('Water Data'!$I$27,0,10*ROW('Water Data'!I195)))</f>
        <v/>
      </c>
      <c r="CI201" s="367" t="str">
        <f ca="1">+IF(OFFSET('Water Data'!$I$28,0,10*ROW('Water Data'!I195))="","",OFFSET('Water Data'!$I$28,0,10*ROW('Water Data'!I195)))</f>
        <v/>
      </c>
      <c r="CJ201" s="367" t="str">
        <f ca="1">+IF(OFFSET('Water Data'!$I$29,0,10*ROW('Water Data'!I195))="","",OFFSET('Water Data'!$I$29,0,10*ROW('Water Data'!I195)))</f>
        <v/>
      </c>
      <c r="CK201" s="367" t="str">
        <f ca="1">+IF(OFFSET('Sanitation Data'!$D$28,0,10*ROW('Sanitation Data'!D195))="","",OFFSET('Sanitation Data'!$D$28,0,10*ROW('Sanitation Data'!D195)))</f>
        <v/>
      </c>
      <c r="CL201" s="367" t="str">
        <f ca="1">+IF(OFFSET('Sanitation Data'!$D$29,0,10*ROW('Sanitation Data'!D195))="","",OFFSET('Sanitation Data'!$D$29,0,10*ROW('Sanitation Data'!D195)))</f>
        <v/>
      </c>
      <c r="CM201" s="367" t="str">
        <f ca="1">+IF(OFFSET('Sanitation Data'!$D$30,0,10*ROW('Sanitation Data'!D195))="","",OFFSET('Sanitation Data'!$D$30,0,10*ROW('Sanitation Data'!D195)))</f>
        <v/>
      </c>
      <c r="CN201" s="367" t="str">
        <f ca="1">+IF(OFFSET('Sanitation Data'!$D$31,0,10*ROW('Sanitation Data'!D195))="","",OFFSET('Sanitation Data'!$D$31,0,10*ROW('Sanitation Data'!D195)))</f>
        <v/>
      </c>
      <c r="CO201" s="367" t="str">
        <f ca="1">+IF(OFFSET('Sanitation Data'!$D$32,0,10*ROW('Sanitation Data'!D195))="","",OFFSET('Sanitation Data'!$D$32,0,10*ROW('Sanitation Data'!D195)))</f>
        <v/>
      </c>
      <c r="CP201" s="367" t="str">
        <f ca="1">+IF(OFFSET('Sanitation Data'!$E$28,0,10*ROW('Sanitation Data'!E195))="","",OFFSET('Sanitation Data'!$E$28,0,10*ROW('Sanitation Data'!E195)))</f>
        <v/>
      </c>
      <c r="CQ201" s="367" t="str">
        <f ca="1">+IF(OFFSET('Sanitation Data'!$E$29,0,10*ROW('Sanitation Data'!E195))="","",OFFSET('Sanitation Data'!$E$29,0,10*ROW('Sanitation Data'!E195)))</f>
        <v/>
      </c>
      <c r="CR201" s="367" t="str">
        <f ca="1">+IF(OFFSET('Sanitation Data'!$E$30,0,10*ROW('Sanitation Data'!E195))="","",OFFSET('Sanitation Data'!$E$30,0,10*ROW('Sanitation Data'!E195)))</f>
        <v/>
      </c>
      <c r="CS201" s="367" t="str">
        <f ca="1">+IF(OFFSET('Sanitation Data'!$E$31,0,10*ROW('Sanitation Data'!E195))="","",OFFSET('Sanitation Data'!$E$31,0,10*ROW('Sanitation Data'!E195)))</f>
        <v/>
      </c>
      <c r="CT201" s="367" t="str">
        <f ca="1">+IF(OFFSET('Sanitation Data'!$E$32,0,10*ROW('Sanitation Data'!E195))="","",OFFSET('Sanitation Data'!$E$32,0,10*ROW('Sanitation Data'!E195)))</f>
        <v/>
      </c>
      <c r="CU201" s="367" t="str">
        <f ca="1">+IF(OFFSET('Sanitation Data'!$F$28,0,10*ROW('Sanitation Data'!F195))="","",OFFSET('Sanitation Data'!$F$28,0,10*ROW('Sanitation Data'!F195)))</f>
        <v/>
      </c>
      <c r="CV201" s="367" t="str">
        <f ca="1">+IF(OFFSET('Sanitation Data'!$F$29,0,10*ROW('Sanitation Data'!F195))="","",OFFSET('Sanitation Data'!$F$29,0,10*ROW('Sanitation Data'!F195)))</f>
        <v/>
      </c>
      <c r="CW201" s="367" t="str">
        <f ca="1">+IF(OFFSET('Sanitation Data'!$F$30,0,10*ROW('Sanitation Data'!F195))="","",OFFSET('Sanitation Data'!$F$30,0,10*ROW('Sanitation Data'!F195)))</f>
        <v/>
      </c>
      <c r="CX201" s="367" t="str">
        <f ca="1">+IF(OFFSET('Sanitation Data'!$F$31,0,10*ROW('Sanitation Data'!F195))="","",OFFSET('Sanitation Data'!$F$31,0,10*ROW('Sanitation Data'!F195)))</f>
        <v/>
      </c>
      <c r="CY201" s="367" t="str">
        <f ca="1">+IF(OFFSET('Sanitation Data'!$F$32,0,10*ROW('Sanitation Data'!F195))="","",OFFSET('Sanitation Data'!$F$32,0,10*ROW('Sanitation Data'!F195)))</f>
        <v/>
      </c>
      <c r="CZ201" s="367" t="str">
        <f ca="1">+IF(OFFSET('Sanitation Data'!$G$28,0,10*ROW('Sanitation Data'!G195))="","",OFFSET('Sanitation Data'!$G$28,0,10*ROW('Sanitation Data'!G195)))</f>
        <v/>
      </c>
      <c r="DA201" s="367" t="str">
        <f ca="1">+IF(OFFSET('Sanitation Data'!$G$29,0,10*ROW('Sanitation Data'!G195))="","",OFFSET('Sanitation Data'!$G$29,0,10*ROW('Sanitation Data'!G195)))</f>
        <v/>
      </c>
      <c r="DB201" s="367" t="str">
        <f ca="1">+IF(OFFSET('Sanitation Data'!$G$30,0,10*ROW('Sanitation Data'!G195))="","",OFFSET('Sanitation Data'!$G$30,0,10*ROW('Sanitation Data'!G195)))</f>
        <v/>
      </c>
      <c r="DC201" s="367" t="str">
        <f ca="1">+IF(OFFSET('Sanitation Data'!$G$31,0,10*ROW('Sanitation Data'!G195))="","",OFFSET('Sanitation Data'!$G$31,0,10*ROW('Sanitation Data'!G195)))</f>
        <v/>
      </c>
      <c r="DD201" s="367" t="str">
        <f ca="1">+IF(OFFSET('Sanitation Data'!$G$32,0,10*ROW('Sanitation Data'!G195))="","",OFFSET('Sanitation Data'!$G$32,0,10*ROW('Sanitation Data'!G195)))</f>
        <v/>
      </c>
      <c r="DE201" s="367" t="str">
        <f ca="1">+IF(OFFSET('Sanitation Data'!$H$28,0,10*ROW('Sanitation Data'!H195))="","",OFFSET('Sanitation Data'!$H$28,0,10*ROW('Sanitation Data'!H195)))</f>
        <v/>
      </c>
      <c r="DF201" s="367" t="str">
        <f ca="1">+IF(OFFSET('Sanitation Data'!$H$29,0,10*ROW('Sanitation Data'!H195))="","",OFFSET('Sanitation Data'!$H$29,0,10*ROW('Sanitation Data'!H195)))</f>
        <v/>
      </c>
      <c r="DG201" s="367" t="str">
        <f ca="1">+IF(OFFSET('Sanitation Data'!$H$30,0,10*ROW('Sanitation Data'!H195))="","",OFFSET('Sanitation Data'!$H$30,0,10*ROW('Sanitation Data'!H195)))</f>
        <v/>
      </c>
      <c r="DH201" s="367" t="str">
        <f ca="1">+IF(OFFSET('Sanitation Data'!$H$31,0,10*ROW('Sanitation Data'!H195))="","",OFFSET('Sanitation Data'!$H$31,0,10*ROW('Sanitation Data'!H195)))</f>
        <v/>
      </c>
      <c r="DI201" s="367" t="str">
        <f ca="1">+IF(OFFSET('Sanitation Data'!$H$32,0,10*ROW('Sanitation Data'!H195))="","",OFFSET('Sanitation Data'!$H$32,0,10*ROW('Sanitation Data'!H195)))</f>
        <v/>
      </c>
      <c r="DJ201" s="367" t="str">
        <f ca="1">+IF(OFFSET('Sanitation Data'!$I$28,0,10*ROW('Sanitation Data'!I195))="","",OFFSET('Sanitation Data'!$I$28,0,10*ROW('Sanitation Data'!I195)))</f>
        <v/>
      </c>
      <c r="DK201" s="367" t="str">
        <f ca="1">+IF(OFFSET('Sanitation Data'!$I$29,0,10*ROW('Sanitation Data'!I195))="","",OFFSET('Sanitation Data'!$I$29,0,10*ROW('Sanitation Data'!I195)))</f>
        <v/>
      </c>
      <c r="DL201" s="367" t="str">
        <f ca="1">+IF(OFFSET('Sanitation Data'!$I$30,0,10*ROW('Sanitation Data'!I195))="","",OFFSET('Sanitation Data'!$I$30,0,10*ROW('Sanitation Data'!I195)))</f>
        <v/>
      </c>
      <c r="DM201" s="367" t="str">
        <f ca="1">+IF(OFFSET('Sanitation Data'!$I$31,0,10*ROW('Sanitation Data'!I195))="","",OFFSET('Sanitation Data'!$I$31,0,10*ROW('Sanitation Data'!I195)))</f>
        <v/>
      </c>
      <c r="DN201" s="367" t="str">
        <f ca="1">+IF(OFFSET('Sanitation Data'!$I$32,0,10*ROW('Sanitation Data'!I195))="","",OFFSET('Sanitation Data'!$I$32,0,10*ROW('Sanitation Data'!I195)))</f>
        <v/>
      </c>
      <c r="DO201" s="367" t="str">
        <f ca="1">+IF(OFFSET('Hygiene Data'!$D$11,0,10*ROW('Hygiene Data'!D195))="","",OFFSET('Hygiene Data'!$D$11,0,10*ROW('Hygiene Data'!D195)))</f>
        <v/>
      </c>
      <c r="DP201" s="367" t="str">
        <f ca="1">+IF(OFFSET('Hygiene Data'!$D$12,0,10*ROW('Hygiene Data'!D195))="","",OFFSET('Hygiene Data'!$D$12,0,10*ROW('Hygiene Data'!D195)))</f>
        <v/>
      </c>
      <c r="DQ201" s="367" t="str">
        <f ca="1">+IF(OFFSET('Hygiene Data'!$D$13,0,10*ROW('Hygiene Data'!D195))="","",OFFSET('Hygiene Data'!$D$13,0,10*ROW('Hygiene Data'!D195)))</f>
        <v/>
      </c>
      <c r="DR201" s="367" t="str">
        <f ca="1">+IF(OFFSET('Hygiene Data'!$E$11,0,10*ROW('Hygiene Data'!E195))="","",OFFSET('Hygiene Data'!$E$11,0,10*ROW('Hygiene Data'!E195)))</f>
        <v/>
      </c>
      <c r="DS201" s="367" t="str">
        <f ca="1">+IF(OFFSET('Hygiene Data'!$E$12,0,10*ROW('Hygiene Data'!E195))="","",OFFSET('Hygiene Data'!$E$12,0,10*ROW('Hygiene Data'!E195)))</f>
        <v/>
      </c>
      <c r="DT201" s="367" t="str">
        <f ca="1">+IF(OFFSET('Hygiene Data'!$E$13,0,10*ROW('Hygiene Data'!E195))="","",OFFSET('Hygiene Data'!$E$13,0,10*ROW('Hygiene Data'!E195)))</f>
        <v/>
      </c>
      <c r="DU201" s="367" t="str">
        <f ca="1">+IF(OFFSET('Hygiene Data'!$F$11,0,10*ROW('Hygiene Data'!F195))="","",OFFSET('Hygiene Data'!$F$11,0,10*ROW('Hygiene Data'!F195)))</f>
        <v/>
      </c>
      <c r="DV201" s="367" t="str">
        <f ca="1">+IF(OFFSET('Hygiene Data'!$F$12,0,10*ROW('Hygiene Data'!F195))="","",OFFSET('Hygiene Data'!$F$12,0,10*ROW('Hygiene Data'!F195)))</f>
        <v/>
      </c>
      <c r="DW201" s="367" t="str">
        <f ca="1">+IF(OFFSET('Hygiene Data'!$F$13,0,10*ROW('Hygiene Data'!F195))="","",OFFSET('Hygiene Data'!$F$13,0,10*ROW('Hygiene Data'!F195)))</f>
        <v/>
      </c>
      <c r="DX201" s="367" t="str">
        <f ca="1">+IF(OFFSET('Hygiene Data'!$G$11,0,10*ROW('Hygiene Data'!G195))="","",OFFSET('Hygiene Data'!$G$11,0,10*ROW('Hygiene Data'!G195)))</f>
        <v/>
      </c>
      <c r="DY201" s="367" t="str">
        <f ca="1">+IF(OFFSET('Hygiene Data'!$G$12,0,10*ROW('Hygiene Data'!G195))="","",OFFSET('Hygiene Data'!$G$12,0,10*ROW('Hygiene Data'!G195)))</f>
        <v/>
      </c>
      <c r="DZ201" s="367" t="str">
        <f ca="1">+IF(OFFSET('Hygiene Data'!$G$13,0,10*ROW('Hygiene Data'!G195))="","",OFFSET('Hygiene Data'!$G$13,0,10*ROW('Hygiene Data'!G195)))</f>
        <v/>
      </c>
      <c r="EA201" s="367" t="str">
        <f ca="1">+IF(OFFSET('Hygiene Data'!$H$11,0,10*ROW('Hygiene Data'!H195))="","",OFFSET('Hygiene Data'!$H$11,0,10*ROW('Hygiene Data'!H195)))</f>
        <v/>
      </c>
      <c r="EB201" s="367" t="str">
        <f ca="1">+IF(OFFSET('Hygiene Data'!$H$12,0,10*ROW('Hygiene Data'!H195))="","",OFFSET('Hygiene Data'!$H$12,0,10*ROW('Hygiene Data'!H195)))</f>
        <v/>
      </c>
      <c r="EC201" s="367" t="str">
        <f ca="1">+IF(OFFSET('Hygiene Data'!$H$13,0,10*ROW('Hygiene Data'!H195))="","",OFFSET('Hygiene Data'!$H$13,0,10*ROW('Hygiene Data'!H195)))</f>
        <v/>
      </c>
      <c r="ED201" s="367" t="str">
        <f ca="1">+IF(OFFSET('Hygiene Data'!$I$11,0,10*ROW('Hygiene Data'!I195))="","",OFFSET('Hygiene Data'!$I$11,0,10*ROW('Hygiene Data'!I195)))</f>
        <v/>
      </c>
      <c r="EE201" s="367" t="str">
        <f ca="1">+IF(OFFSET('Hygiene Data'!$I$12,0,10*ROW('Hygiene Data'!I195))="","",OFFSET('Hygiene Data'!$I$12,0,10*ROW('Hygiene Data'!I195)))</f>
        <v/>
      </c>
      <c r="EF201" s="367" t="str">
        <f ca="1">+IF(OFFSET('Hygiene Data'!$I$13,0,10*ROW('Hygiene Data'!I195))="","",OFFSET('Hygiene Data'!$I$13,0,10*ROW('Hygiene Data'!I195)))</f>
        <v/>
      </c>
    </row>
    <row r="202" spans="1:136" x14ac:dyDescent="0.25">
      <c r="A202" s="476" t="str">
        <f ca="1">+IF(OFFSET('Water Data'!$B$2,0,10*ROW('Water Data'!E196))="","",OFFSET('Water Data'!$B$2,0,10*ROW('Water Data'!E196)))</f>
        <v/>
      </c>
      <c r="B202" s="476"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3" t="str">
        <f t="shared" ca="1" si="3"/>
        <v/>
      </c>
      <c r="D202" s="504"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4"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4"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4"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4"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4"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4"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4"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4"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4"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4"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4"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4"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4"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4"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4"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4"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4"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5"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5"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5"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5"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5"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5"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5"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5"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5"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5"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5"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5"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5"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5"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5"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5"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5"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5"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5"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5"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5"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5"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5"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5"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5"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5"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5"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5"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5"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5"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6"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2"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6"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6"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6"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6"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6"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6"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6"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6"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6"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6"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6"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6"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6"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6"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6"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6"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7" t="str">
        <f ca="1">+IF(OFFSET('Water Data'!$D$27,0,10*ROW('Water Data'!D196))="","",OFFSET('Water Data'!$D$27,0,10*ROW('Water Data'!D196)))</f>
        <v/>
      </c>
      <c r="BT202" s="367" t="str">
        <f ca="1">+IF(OFFSET('Water Data'!$D$28,0,10*ROW('Water Data'!D196))="","",OFFSET('Water Data'!$D$28,0,10*ROW('Water Data'!D196)))</f>
        <v/>
      </c>
      <c r="BU202" s="367" t="str">
        <f ca="1">+IF(OFFSET('Water Data'!$D$29,0,10*ROW('Water Data'!D196))="","",OFFSET('Water Data'!$D$29,0,10*ROW('Water Data'!D196)))</f>
        <v/>
      </c>
      <c r="BV202" s="367" t="str">
        <f ca="1">+IF(OFFSET('Water Data'!$E$27,0,10*ROW('Water Data'!E196))="","",OFFSET('Water Data'!$E$27,0,10*ROW('Water Data'!E196)))</f>
        <v/>
      </c>
      <c r="BW202" s="367" t="str">
        <f ca="1">+IF(OFFSET('Water Data'!$E$28,0,10*ROW('Water Data'!E196))="","",OFFSET('Water Data'!$E$28,0,10*ROW('Water Data'!E196)))</f>
        <v/>
      </c>
      <c r="BX202" s="367" t="str">
        <f ca="1">+IF(OFFSET('Water Data'!$E$29,0,10*ROW('Water Data'!E196))="","",OFFSET('Water Data'!$E$29,0,10*ROW('Water Data'!E196)))</f>
        <v/>
      </c>
      <c r="BY202" s="367" t="str">
        <f ca="1">+IF(OFFSET('Water Data'!$F$27,0,10*ROW('Water Data'!F196))="","",OFFSET('Water Data'!$F$27,0,10*ROW('Water Data'!F196)))</f>
        <v/>
      </c>
      <c r="BZ202" s="367" t="str">
        <f ca="1">+IF(OFFSET('Water Data'!$F$28,0,10*ROW('Water Data'!F196))="","",OFFSET('Water Data'!$F$28,0,10*ROW('Water Data'!F196)))</f>
        <v/>
      </c>
      <c r="CA202" s="367" t="str">
        <f ca="1">+IF(OFFSET('Water Data'!$F$29,0,10*ROW('Water Data'!F196))="","",OFFSET('Water Data'!$F$29,0,10*ROW('Water Data'!F196)))</f>
        <v/>
      </c>
      <c r="CB202" s="367" t="str">
        <f ca="1">+IF(OFFSET('Water Data'!$G$27,0,10*ROW('Water Data'!G196))="","",OFFSET('Water Data'!$G$27,0,10*ROW('Water Data'!G196)))</f>
        <v/>
      </c>
      <c r="CC202" s="367" t="str">
        <f ca="1">+IF(OFFSET('Water Data'!$G$28,0,10*ROW('Water Data'!G196))="","",OFFSET('Water Data'!$G$28,0,10*ROW('Water Data'!G196)))</f>
        <v/>
      </c>
      <c r="CD202" s="367" t="str">
        <f ca="1">+IF(OFFSET('Water Data'!$G$29,0,10*ROW('Water Data'!G196))="","",OFFSET('Water Data'!$G$29,0,10*ROW('Water Data'!G196)))</f>
        <v/>
      </c>
      <c r="CE202" s="367" t="str">
        <f ca="1">+IF(OFFSET('Water Data'!$H$27,0,10*ROW('Water Data'!H196))="","",OFFSET('Water Data'!$H$27,0,10*ROW('Water Data'!H196)))</f>
        <v/>
      </c>
      <c r="CF202" s="367" t="str">
        <f ca="1">+IF(OFFSET('Water Data'!$H$28,0,10*ROW('Water Data'!H196))="","",OFFSET('Water Data'!$H$28,0,10*ROW('Water Data'!H196)))</f>
        <v/>
      </c>
      <c r="CG202" s="367" t="str">
        <f ca="1">+IF(OFFSET('Water Data'!$H$29,0,10*ROW('Water Data'!H196))="","",OFFSET('Water Data'!$H$29,0,10*ROW('Water Data'!H196)))</f>
        <v/>
      </c>
      <c r="CH202" s="367" t="str">
        <f ca="1">+IF(OFFSET('Water Data'!$I$27,0,10*ROW('Water Data'!I196))="","",OFFSET('Water Data'!$I$27,0,10*ROW('Water Data'!I196)))</f>
        <v/>
      </c>
      <c r="CI202" s="367" t="str">
        <f ca="1">+IF(OFFSET('Water Data'!$I$28,0,10*ROW('Water Data'!I196))="","",OFFSET('Water Data'!$I$28,0,10*ROW('Water Data'!I196)))</f>
        <v/>
      </c>
      <c r="CJ202" s="367" t="str">
        <f ca="1">+IF(OFFSET('Water Data'!$I$29,0,10*ROW('Water Data'!I196))="","",OFFSET('Water Data'!$I$29,0,10*ROW('Water Data'!I196)))</f>
        <v/>
      </c>
      <c r="CK202" s="367" t="str">
        <f ca="1">+IF(OFFSET('Sanitation Data'!$D$28,0,10*ROW('Sanitation Data'!D196))="","",OFFSET('Sanitation Data'!$D$28,0,10*ROW('Sanitation Data'!D196)))</f>
        <v/>
      </c>
      <c r="CL202" s="367" t="str">
        <f ca="1">+IF(OFFSET('Sanitation Data'!$D$29,0,10*ROW('Sanitation Data'!D196))="","",OFFSET('Sanitation Data'!$D$29,0,10*ROW('Sanitation Data'!D196)))</f>
        <v/>
      </c>
      <c r="CM202" s="367" t="str">
        <f ca="1">+IF(OFFSET('Sanitation Data'!$D$30,0,10*ROW('Sanitation Data'!D196))="","",OFFSET('Sanitation Data'!$D$30,0,10*ROW('Sanitation Data'!D196)))</f>
        <v/>
      </c>
      <c r="CN202" s="367" t="str">
        <f ca="1">+IF(OFFSET('Sanitation Data'!$D$31,0,10*ROW('Sanitation Data'!D196))="","",OFFSET('Sanitation Data'!$D$31,0,10*ROW('Sanitation Data'!D196)))</f>
        <v/>
      </c>
      <c r="CO202" s="367" t="str">
        <f ca="1">+IF(OFFSET('Sanitation Data'!$D$32,0,10*ROW('Sanitation Data'!D196))="","",OFFSET('Sanitation Data'!$D$32,0,10*ROW('Sanitation Data'!D196)))</f>
        <v/>
      </c>
      <c r="CP202" s="367" t="str">
        <f ca="1">+IF(OFFSET('Sanitation Data'!$E$28,0,10*ROW('Sanitation Data'!E196))="","",OFFSET('Sanitation Data'!$E$28,0,10*ROW('Sanitation Data'!E196)))</f>
        <v/>
      </c>
      <c r="CQ202" s="367" t="str">
        <f ca="1">+IF(OFFSET('Sanitation Data'!$E$29,0,10*ROW('Sanitation Data'!E196))="","",OFFSET('Sanitation Data'!$E$29,0,10*ROW('Sanitation Data'!E196)))</f>
        <v/>
      </c>
      <c r="CR202" s="367" t="str">
        <f ca="1">+IF(OFFSET('Sanitation Data'!$E$30,0,10*ROW('Sanitation Data'!E196))="","",OFFSET('Sanitation Data'!$E$30,0,10*ROW('Sanitation Data'!E196)))</f>
        <v/>
      </c>
      <c r="CS202" s="367" t="str">
        <f ca="1">+IF(OFFSET('Sanitation Data'!$E$31,0,10*ROW('Sanitation Data'!E196))="","",OFFSET('Sanitation Data'!$E$31,0,10*ROW('Sanitation Data'!E196)))</f>
        <v/>
      </c>
      <c r="CT202" s="367" t="str">
        <f ca="1">+IF(OFFSET('Sanitation Data'!$E$32,0,10*ROW('Sanitation Data'!E196))="","",OFFSET('Sanitation Data'!$E$32,0,10*ROW('Sanitation Data'!E196)))</f>
        <v/>
      </c>
      <c r="CU202" s="367" t="str">
        <f ca="1">+IF(OFFSET('Sanitation Data'!$F$28,0,10*ROW('Sanitation Data'!F196))="","",OFFSET('Sanitation Data'!$F$28,0,10*ROW('Sanitation Data'!F196)))</f>
        <v/>
      </c>
      <c r="CV202" s="367" t="str">
        <f ca="1">+IF(OFFSET('Sanitation Data'!$F$29,0,10*ROW('Sanitation Data'!F196))="","",OFFSET('Sanitation Data'!$F$29,0,10*ROW('Sanitation Data'!F196)))</f>
        <v/>
      </c>
      <c r="CW202" s="367" t="str">
        <f ca="1">+IF(OFFSET('Sanitation Data'!$F$30,0,10*ROW('Sanitation Data'!F196))="","",OFFSET('Sanitation Data'!$F$30,0,10*ROW('Sanitation Data'!F196)))</f>
        <v/>
      </c>
      <c r="CX202" s="367" t="str">
        <f ca="1">+IF(OFFSET('Sanitation Data'!$F$31,0,10*ROW('Sanitation Data'!F196))="","",OFFSET('Sanitation Data'!$F$31,0,10*ROW('Sanitation Data'!F196)))</f>
        <v/>
      </c>
      <c r="CY202" s="367" t="str">
        <f ca="1">+IF(OFFSET('Sanitation Data'!$F$32,0,10*ROW('Sanitation Data'!F196))="","",OFFSET('Sanitation Data'!$F$32,0,10*ROW('Sanitation Data'!F196)))</f>
        <v/>
      </c>
      <c r="CZ202" s="367" t="str">
        <f ca="1">+IF(OFFSET('Sanitation Data'!$G$28,0,10*ROW('Sanitation Data'!G196))="","",OFFSET('Sanitation Data'!$G$28,0,10*ROW('Sanitation Data'!G196)))</f>
        <v/>
      </c>
      <c r="DA202" s="367" t="str">
        <f ca="1">+IF(OFFSET('Sanitation Data'!$G$29,0,10*ROW('Sanitation Data'!G196))="","",OFFSET('Sanitation Data'!$G$29,0,10*ROW('Sanitation Data'!G196)))</f>
        <v/>
      </c>
      <c r="DB202" s="367" t="str">
        <f ca="1">+IF(OFFSET('Sanitation Data'!$G$30,0,10*ROW('Sanitation Data'!G196))="","",OFFSET('Sanitation Data'!$G$30,0,10*ROW('Sanitation Data'!G196)))</f>
        <v/>
      </c>
      <c r="DC202" s="367" t="str">
        <f ca="1">+IF(OFFSET('Sanitation Data'!$G$31,0,10*ROW('Sanitation Data'!G196))="","",OFFSET('Sanitation Data'!$G$31,0,10*ROW('Sanitation Data'!G196)))</f>
        <v/>
      </c>
      <c r="DD202" s="367" t="str">
        <f ca="1">+IF(OFFSET('Sanitation Data'!$G$32,0,10*ROW('Sanitation Data'!G196))="","",OFFSET('Sanitation Data'!$G$32,0,10*ROW('Sanitation Data'!G196)))</f>
        <v/>
      </c>
      <c r="DE202" s="367" t="str">
        <f ca="1">+IF(OFFSET('Sanitation Data'!$H$28,0,10*ROW('Sanitation Data'!H196))="","",OFFSET('Sanitation Data'!$H$28,0,10*ROW('Sanitation Data'!H196)))</f>
        <v/>
      </c>
      <c r="DF202" s="367" t="str">
        <f ca="1">+IF(OFFSET('Sanitation Data'!$H$29,0,10*ROW('Sanitation Data'!H196))="","",OFFSET('Sanitation Data'!$H$29,0,10*ROW('Sanitation Data'!H196)))</f>
        <v/>
      </c>
      <c r="DG202" s="367" t="str">
        <f ca="1">+IF(OFFSET('Sanitation Data'!$H$30,0,10*ROW('Sanitation Data'!H196))="","",OFFSET('Sanitation Data'!$H$30,0,10*ROW('Sanitation Data'!H196)))</f>
        <v/>
      </c>
      <c r="DH202" s="367" t="str">
        <f ca="1">+IF(OFFSET('Sanitation Data'!$H$31,0,10*ROW('Sanitation Data'!H196))="","",OFFSET('Sanitation Data'!$H$31,0,10*ROW('Sanitation Data'!H196)))</f>
        <v/>
      </c>
      <c r="DI202" s="367" t="str">
        <f ca="1">+IF(OFFSET('Sanitation Data'!$H$32,0,10*ROW('Sanitation Data'!H196))="","",OFFSET('Sanitation Data'!$H$32,0,10*ROW('Sanitation Data'!H196)))</f>
        <v/>
      </c>
      <c r="DJ202" s="367" t="str">
        <f ca="1">+IF(OFFSET('Sanitation Data'!$I$28,0,10*ROW('Sanitation Data'!I196))="","",OFFSET('Sanitation Data'!$I$28,0,10*ROW('Sanitation Data'!I196)))</f>
        <v/>
      </c>
      <c r="DK202" s="367" t="str">
        <f ca="1">+IF(OFFSET('Sanitation Data'!$I$29,0,10*ROW('Sanitation Data'!I196))="","",OFFSET('Sanitation Data'!$I$29,0,10*ROW('Sanitation Data'!I196)))</f>
        <v/>
      </c>
      <c r="DL202" s="367" t="str">
        <f ca="1">+IF(OFFSET('Sanitation Data'!$I$30,0,10*ROW('Sanitation Data'!I196))="","",OFFSET('Sanitation Data'!$I$30,0,10*ROW('Sanitation Data'!I196)))</f>
        <v/>
      </c>
      <c r="DM202" s="367" t="str">
        <f ca="1">+IF(OFFSET('Sanitation Data'!$I$31,0,10*ROW('Sanitation Data'!I196))="","",OFFSET('Sanitation Data'!$I$31,0,10*ROW('Sanitation Data'!I196)))</f>
        <v/>
      </c>
      <c r="DN202" s="367" t="str">
        <f ca="1">+IF(OFFSET('Sanitation Data'!$I$32,0,10*ROW('Sanitation Data'!I196))="","",OFFSET('Sanitation Data'!$I$32,0,10*ROW('Sanitation Data'!I196)))</f>
        <v/>
      </c>
      <c r="DO202" s="367" t="str">
        <f ca="1">+IF(OFFSET('Hygiene Data'!$D$11,0,10*ROW('Hygiene Data'!D196))="","",OFFSET('Hygiene Data'!$D$11,0,10*ROW('Hygiene Data'!D196)))</f>
        <v/>
      </c>
      <c r="DP202" s="367" t="str">
        <f ca="1">+IF(OFFSET('Hygiene Data'!$D$12,0,10*ROW('Hygiene Data'!D196))="","",OFFSET('Hygiene Data'!$D$12,0,10*ROW('Hygiene Data'!D196)))</f>
        <v/>
      </c>
      <c r="DQ202" s="367" t="str">
        <f ca="1">+IF(OFFSET('Hygiene Data'!$D$13,0,10*ROW('Hygiene Data'!D196))="","",OFFSET('Hygiene Data'!$D$13,0,10*ROW('Hygiene Data'!D196)))</f>
        <v/>
      </c>
      <c r="DR202" s="367" t="str">
        <f ca="1">+IF(OFFSET('Hygiene Data'!$E$11,0,10*ROW('Hygiene Data'!E196))="","",OFFSET('Hygiene Data'!$E$11,0,10*ROW('Hygiene Data'!E196)))</f>
        <v/>
      </c>
      <c r="DS202" s="367" t="str">
        <f ca="1">+IF(OFFSET('Hygiene Data'!$E$12,0,10*ROW('Hygiene Data'!E196))="","",OFFSET('Hygiene Data'!$E$12,0,10*ROW('Hygiene Data'!E196)))</f>
        <v/>
      </c>
      <c r="DT202" s="367" t="str">
        <f ca="1">+IF(OFFSET('Hygiene Data'!$E$13,0,10*ROW('Hygiene Data'!E196))="","",OFFSET('Hygiene Data'!$E$13,0,10*ROW('Hygiene Data'!E196)))</f>
        <v/>
      </c>
      <c r="DU202" s="367" t="str">
        <f ca="1">+IF(OFFSET('Hygiene Data'!$F$11,0,10*ROW('Hygiene Data'!F196))="","",OFFSET('Hygiene Data'!$F$11,0,10*ROW('Hygiene Data'!F196)))</f>
        <v/>
      </c>
      <c r="DV202" s="367" t="str">
        <f ca="1">+IF(OFFSET('Hygiene Data'!$F$12,0,10*ROW('Hygiene Data'!F196))="","",OFFSET('Hygiene Data'!$F$12,0,10*ROW('Hygiene Data'!F196)))</f>
        <v/>
      </c>
      <c r="DW202" s="367" t="str">
        <f ca="1">+IF(OFFSET('Hygiene Data'!$F$13,0,10*ROW('Hygiene Data'!F196))="","",OFFSET('Hygiene Data'!$F$13,0,10*ROW('Hygiene Data'!F196)))</f>
        <v/>
      </c>
      <c r="DX202" s="367" t="str">
        <f ca="1">+IF(OFFSET('Hygiene Data'!$G$11,0,10*ROW('Hygiene Data'!G196))="","",OFFSET('Hygiene Data'!$G$11,0,10*ROW('Hygiene Data'!G196)))</f>
        <v/>
      </c>
      <c r="DY202" s="367" t="str">
        <f ca="1">+IF(OFFSET('Hygiene Data'!$G$12,0,10*ROW('Hygiene Data'!G196))="","",OFFSET('Hygiene Data'!$G$12,0,10*ROW('Hygiene Data'!G196)))</f>
        <v/>
      </c>
      <c r="DZ202" s="367" t="str">
        <f ca="1">+IF(OFFSET('Hygiene Data'!$G$13,0,10*ROW('Hygiene Data'!G196))="","",OFFSET('Hygiene Data'!$G$13,0,10*ROW('Hygiene Data'!G196)))</f>
        <v/>
      </c>
      <c r="EA202" s="367" t="str">
        <f ca="1">+IF(OFFSET('Hygiene Data'!$H$11,0,10*ROW('Hygiene Data'!H196))="","",OFFSET('Hygiene Data'!$H$11,0,10*ROW('Hygiene Data'!H196)))</f>
        <v/>
      </c>
      <c r="EB202" s="367" t="str">
        <f ca="1">+IF(OFFSET('Hygiene Data'!$H$12,0,10*ROW('Hygiene Data'!H196))="","",OFFSET('Hygiene Data'!$H$12,0,10*ROW('Hygiene Data'!H196)))</f>
        <v/>
      </c>
      <c r="EC202" s="367" t="str">
        <f ca="1">+IF(OFFSET('Hygiene Data'!$H$13,0,10*ROW('Hygiene Data'!H196))="","",OFFSET('Hygiene Data'!$H$13,0,10*ROW('Hygiene Data'!H196)))</f>
        <v/>
      </c>
      <c r="ED202" s="367" t="str">
        <f ca="1">+IF(OFFSET('Hygiene Data'!$I$11,0,10*ROW('Hygiene Data'!I196))="","",OFFSET('Hygiene Data'!$I$11,0,10*ROW('Hygiene Data'!I196)))</f>
        <v/>
      </c>
      <c r="EE202" s="367" t="str">
        <f ca="1">+IF(OFFSET('Hygiene Data'!$I$12,0,10*ROW('Hygiene Data'!I196))="","",OFFSET('Hygiene Data'!$I$12,0,10*ROW('Hygiene Data'!I196)))</f>
        <v/>
      </c>
      <c r="EF202" s="367" t="str">
        <f ca="1">+IF(OFFSET('Hygiene Data'!$I$13,0,10*ROW('Hygiene Data'!I196))="","",OFFSET('Hygiene Data'!$I$13,0,10*ROW('Hygiene Data'!I196)))</f>
        <v/>
      </c>
    </row>
    <row r="203" spans="1:136" x14ac:dyDescent="0.25">
      <c r="A203" s="476" t="str">
        <f ca="1">+IF(OFFSET('Water Data'!$B$2,0,10*ROW('Water Data'!E197))="","",OFFSET('Water Data'!$B$2,0,10*ROW('Water Data'!E197)))</f>
        <v/>
      </c>
      <c r="B203" s="476"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3" t="str">
        <f t="shared" ca="1" si="3"/>
        <v/>
      </c>
      <c r="D203" s="504"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4"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4"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4"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4"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4"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4"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4"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4"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4"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4"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4"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4"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4"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4"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4"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4"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4"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5"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5"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5"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5"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5"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5"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5"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5"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5"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5"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5"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5"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5"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5"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5"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5"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5"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5"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5"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5"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5"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5"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5"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5"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5"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5"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5"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5"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5"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5"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6"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2"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6"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6"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6"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6"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6"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6"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6"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6"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6"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6"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6"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6"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6"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6"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6"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6"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7" t="str">
        <f ca="1">+IF(OFFSET('Water Data'!$D$27,0,10*ROW('Water Data'!D197))="","",OFFSET('Water Data'!$D$27,0,10*ROW('Water Data'!D197)))</f>
        <v/>
      </c>
      <c r="BT203" s="367" t="str">
        <f ca="1">+IF(OFFSET('Water Data'!$D$28,0,10*ROW('Water Data'!D197))="","",OFFSET('Water Data'!$D$28,0,10*ROW('Water Data'!D197)))</f>
        <v/>
      </c>
      <c r="BU203" s="367" t="str">
        <f ca="1">+IF(OFFSET('Water Data'!$D$29,0,10*ROW('Water Data'!D197))="","",OFFSET('Water Data'!$D$29,0,10*ROW('Water Data'!D197)))</f>
        <v/>
      </c>
      <c r="BV203" s="367" t="str">
        <f ca="1">+IF(OFFSET('Water Data'!$E$27,0,10*ROW('Water Data'!E197))="","",OFFSET('Water Data'!$E$27,0,10*ROW('Water Data'!E197)))</f>
        <v/>
      </c>
      <c r="BW203" s="367" t="str">
        <f ca="1">+IF(OFFSET('Water Data'!$E$28,0,10*ROW('Water Data'!E197))="","",OFFSET('Water Data'!$E$28,0,10*ROW('Water Data'!E197)))</f>
        <v/>
      </c>
      <c r="BX203" s="367" t="str">
        <f ca="1">+IF(OFFSET('Water Data'!$E$29,0,10*ROW('Water Data'!E197))="","",OFFSET('Water Data'!$E$29,0,10*ROW('Water Data'!E197)))</f>
        <v/>
      </c>
      <c r="BY203" s="367" t="str">
        <f ca="1">+IF(OFFSET('Water Data'!$F$27,0,10*ROW('Water Data'!F197))="","",OFFSET('Water Data'!$F$27,0,10*ROW('Water Data'!F197)))</f>
        <v/>
      </c>
      <c r="BZ203" s="367" t="str">
        <f ca="1">+IF(OFFSET('Water Data'!$F$28,0,10*ROW('Water Data'!F197))="","",OFFSET('Water Data'!$F$28,0,10*ROW('Water Data'!F197)))</f>
        <v/>
      </c>
      <c r="CA203" s="367" t="str">
        <f ca="1">+IF(OFFSET('Water Data'!$F$29,0,10*ROW('Water Data'!F197))="","",OFFSET('Water Data'!$F$29,0,10*ROW('Water Data'!F197)))</f>
        <v/>
      </c>
      <c r="CB203" s="367" t="str">
        <f ca="1">+IF(OFFSET('Water Data'!$G$27,0,10*ROW('Water Data'!G197))="","",OFFSET('Water Data'!$G$27,0,10*ROW('Water Data'!G197)))</f>
        <v/>
      </c>
      <c r="CC203" s="367" t="str">
        <f ca="1">+IF(OFFSET('Water Data'!$G$28,0,10*ROW('Water Data'!G197))="","",OFFSET('Water Data'!$G$28,0,10*ROW('Water Data'!G197)))</f>
        <v/>
      </c>
      <c r="CD203" s="367" t="str">
        <f ca="1">+IF(OFFSET('Water Data'!$G$29,0,10*ROW('Water Data'!G197))="","",OFFSET('Water Data'!$G$29,0,10*ROW('Water Data'!G197)))</f>
        <v/>
      </c>
      <c r="CE203" s="367" t="str">
        <f ca="1">+IF(OFFSET('Water Data'!$H$27,0,10*ROW('Water Data'!H197))="","",OFFSET('Water Data'!$H$27,0,10*ROW('Water Data'!H197)))</f>
        <v/>
      </c>
      <c r="CF203" s="367" t="str">
        <f ca="1">+IF(OFFSET('Water Data'!$H$28,0,10*ROW('Water Data'!H197))="","",OFFSET('Water Data'!$H$28,0,10*ROW('Water Data'!H197)))</f>
        <v/>
      </c>
      <c r="CG203" s="367" t="str">
        <f ca="1">+IF(OFFSET('Water Data'!$H$29,0,10*ROW('Water Data'!H197))="","",OFFSET('Water Data'!$H$29,0,10*ROW('Water Data'!H197)))</f>
        <v/>
      </c>
      <c r="CH203" s="367" t="str">
        <f ca="1">+IF(OFFSET('Water Data'!$I$27,0,10*ROW('Water Data'!I197))="","",OFFSET('Water Data'!$I$27,0,10*ROW('Water Data'!I197)))</f>
        <v/>
      </c>
      <c r="CI203" s="367" t="str">
        <f ca="1">+IF(OFFSET('Water Data'!$I$28,0,10*ROW('Water Data'!I197))="","",OFFSET('Water Data'!$I$28,0,10*ROW('Water Data'!I197)))</f>
        <v/>
      </c>
      <c r="CJ203" s="367" t="str">
        <f ca="1">+IF(OFFSET('Water Data'!$I$29,0,10*ROW('Water Data'!I197))="","",OFFSET('Water Data'!$I$29,0,10*ROW('Water Data'!I197)))</f>
        <v/>
      </c>
      <c r="CK203" s="367" t="str">
        <f ca="1">+IF(OFFSET('Sanitation Data'!$D$28,0,10*ROW('Sanitation Data'!D197))="","",OFFSET('Sanitation Data'!$D$28,0,10*ROW('Sanitation Data'!D197)))</f>
        <v/>
      </c>
      <c r="CL203" s="367" t="str">
        <f ca="1">+IF(OFFSET('Sanitation Data'!$D$29,0,10*ROW('Sanitation Data'!D197))="","",OFFSET('Sanitation Data'!$D$29,0,10*ROW('Sanitation Data'!D197)))</f>
        <v/>
      </c>
      <c r="CM203" s="367" t="str">
        <f ca="1">+IF(OFFSET('Sanitation Data'!$D$30,0,10*ROW('Sanitation Data'!D197))="","",OFFSET('Sanitation Data'!$D$30,0,10*ROW('Sanitation Data'!D197)))</f>
        <v/>
      </c>
      <c r="CN203" s="367" t="str">
        <f ca="1">+IF(OFFSET('Sanitation Data'!$D$31,0,10*ROW('Sanitation Data'!D197))="","",OFFSET('Sanitation Data'!$D$31,0,10*ROW('Sanitation Data'!D197)))</f>
        <v/>
      </c>
      <c r="CO203" s="367" t="str">
        <f ca="1">+IF(OFFSET('Sanitation Data'!$D$32,0,10*ROW('Sanitation Data'!D197))="","",OFFSET('Sanitation Data'!$D$32,0,10*ROW('Sanitation Data'!D197)))</f>
        <v/>
      </c>
      <c r="CP203" s="367" t="str">
        <f ca="1">+IF(OFFSET('Sanitation Data'!$E$28,0,10*ROW('Sanitation Data'!E197))="","",OFFSET('Sanitation Data'!$E$28,0,10*ROW('Sanitation Data'!E197)))</f>
        <v/>
      </c>
      <c r="CQ203" s="367" t="str">
        <f ca="1">+IF(OFFSET('Sanitation Data'!$E$29,0,10*ROW('Sanitation Data'!E197))="","",OFFSET('Sanitation Data'!$E$29,0,10*ROW('Sanitation Data'!E197)))</f>
        <v/>
      </c>
      <c r="CR203" s="367" t="str">
        <f ca="1">+IF(OFFSET('Sanitation Data'!$E$30,0,10*ROW('Sanitation Data'!E197))="","",OFFSET('Sanitation Data'!$E$30,0,10*ROW('Sanitation Data'!E197)))</f>
        <v/>
      </c>
      <c r="CS203" s="367" t="str">
        <f ca="1">+IF(OFFSET('Sanitation Data'!$E$31,0,10*ROW('Sanitation Data'!E197))="","",OFFSET('Sanitation Data'!$E$31,0,10*ROW('Sanitation Data'!E197)))</f>
        <v/>
      </c>
      <c r="CT203" s="367" t="str">
        <f ca="1">+IF(OFFSET('Sanitation Data'!$E$32,0,10*ROW('Sanitation Data'!E197))="","",OFFSET('Sanitation Data'!$E$32,0,10*ROW('Sanitation Data'!E197)))</f>
        <v/>
      </c>
      <c r="CU203" s="367" t="str">
        <f ca="1">+IF(OFFSET('Sanitation Data'!$F$28,0,10*ROW('Sanitation Data'!F197))="","",OFFSET('Sanitation Data'!$F$28,0,10*ROW('Sanitation Data'!F197)))</f>
        <v/>
      </c>
      <c r="CV203" s="367" t="str">
        <f ca="1">+IF(OFFSET('Sanitation Data'!$F$29,0,10*ROW('Sanitation Data'!F197))="","",OFFSET('Sanitation Data'!$F$29,0,10*ROW('Sanitation Data'!F197)))</f>
        <v/>
      </c>
      <c r="CW203" s="367" t="str">
        <f ca="1">+IF(OFFSET('Sanitation Data'!$F$30,0,10*ROW('Sanitation Data'!F197))="","",OFFSET('Sanitation Data'!$F$30,0,10*ROW('Sanitation Data'!F197)))</f>
        <v/>
      </c>
      <c r="CX203" s="367" t="str">
        <f ca="1">+IF(OFFSET('Sanitation Data'!$F$31,0,10*ROW('Sanitation Data'!F197))="","",OFFSET('Sanitation Data'!$F$31,0,10*ROW('Sanitation Data'!F197)))</f>
        <v/>
      </c>
      <c r="CY203" s="367" t="str">
        <f ca="1">+IF(OFFSET('Sanitation Data'!$F$32,0,10*ROW('Sanitation Data'!F197))="","",OFFSET('Sanitation Data'!$F$32,0,10*ROW('Sanitation Data'!F197)))</f>
        <v/>
      </c>
      <c r="CZ203" s="367" t="str">
        <f ca="1">+IF(OFFSET('Sanitation Data'!$G$28,0,10*ROW('Sanitation Data'!G197))="","",OFFSET('Sanitation Data'!$G$28,0,10*ROW('Sanitation Data'!G197)))</f>
        <v/>
      </c>
      <c r="DA203" s="367" t="str">
        <f ca="1">+IF(OFFSET('Sanitation Data'!$G$29,0,10*ROW('Sanitation Data'!G197))="","",OFFSET('Sanitation Data'!$G$29,0,10*ROW('Sanitation Data'!G197)))</f>
        <v/>
      </c>
      <c r="DB203" s="367" t="str">
        <f ca="1">+IF(OFFSET('Sanitation Data'!$G$30,0,10*ROW('Sanitation Data'!G197))="","",OFFSET('Sanitation Data'!$G$30,0,10*ROW('Sanitation Data'!G197)))</f>
        <v/>
      </c>
      <c r="DC203" s="367" t="str">
        <f ca="1">+IF(OFFSET('Sanitation Data'!$G$31,0,10*ROW('Sanitation Data'!G197))="","",OFFSET('Sanitation Data'!$G$31,0,10*ROW('Sanitation Data'!G197)))</f>
        <v/>
      </c>
      <c r="DD203" s="367" t="str">
        <f ca="1">+IF(OFFSET('Sanitation Data'!$G$32,0,10*ROW('Sanitation Data'!G197))="","",OFFSET('Sanitation Data'!$G$32,0,10*ROW('Sanitation Data'!G197)))</f>
        <v/>
      </c>
      <c r="DE203" s="367" t="str">
        <f ca="1">+IF(OFFSET('Sanitation Data'!$H$28,0,10*ROW('Sanitation Data'!H197))="","",OFFSET('Sanitation Data'!$H$28,0,10*ROW('Sanitation Data'!H197)))</f>
        <v/>
      </c>
      <c r="DF203" s="367" t="str">
        <f ca="1">+IF(OFFSET('Sanitation Data'!$H$29,0,10*ROW('Sanitation Data'!H197))="","",OFFSET('Sanitation Data'!$H$29,0,10*ROW('Sanitation Data'!H197)))</f>
        <v/>
      </c>
      <c r="DG203" s="367" t="str">
        <f ca="1">+IF(OFFSET('Sanitation Data'!$H$30,0,10*ROW('Sanitation Data'!H197))="","",OFFSET('Sanitation Data'!$H$30,0,10*ROW('Sanitation Data'!H197)))</f>
        <v/>
      </c>
      <c r="DH203" s="367" t="str">
        <f ca="1">+IF(OFFSET('Sanitation Data'!$H$31,0,10*ROW('Sanitation Data'!H197))="","",OFFSET('Sanitation Data'!$H$31,0,10*ROW('Sanitation Data'!H197)))</f>
        <v/>
      </c>
      <c r="DI203" s="367" t="str">
        <f ca="1">+IF(OFFSET('Sanitation Data'!$H$32,0,10*ROW('Sanitation Data'!H197))="","",OFFSET('Sanitation Data'!$H$32,0,10*ROW('Sanitation Data'!H197)))</f>
        <v/>
      </c>
      <c r="DJ203" s="367" t="str">
        <f ca="1">+IF(OFFSET('Sanitation Data'!$I$28,0,10*ROW('Sanitation Data'!I197))="","",OFFSET('Sanitation Data'!$I$28,0,10*ROW('Sanitation Data'!I197)))</f>
        <v/>
      </c>
      <c r="DK203" s="367" t="str">
        <f ca="1">+IF(OFFSET('Sanitation Data'!$I$29,0,10*ROW('Sanitation Data'!I197))="","",OFFSET('Sanitation Data'!$I$29,0,10*ROW('Sanitation Data'!I197)))</f>
        <v/>
      </c>
      <c r="DL203" s="367" t="str">
        <f ca="1">+IF(OFFSET('Sanitation Data'!$I$30,0,10*ROW('Sanitation Data'!I197))="","",OFFSET('Sanitation Data'!$I$30,0,10*ROW('Sanitation Data'!I197)))</f>
        <v/>
      </c>
      <c r="DM203" s="367" t="str">
        <f ca="1">+IF(OFFSET('Sanitation Data'!$I$31,0,10*ROW('Sanitation Data'!I197))="","",OFFSET('Sanitation Data'!$I$31,0,10*ROW('Sanitation Data'!I197)))</f>
        <v/>
      </c>
      <c r="DN203" s="367" t="str">
        <f ca="1">+IF(OFFSET('Sanitation Data'!$I$32,0,10*ROW('Sanitation Data'!I197))="","",OFFSET('Sanitation Data'!$I$32,0,10*ROW('Sanitation Data'!I197)))</f>
        <v/>
      </c>
      <c r="DO203" s="367" t="str">
        <f ca="1">+IF(OFFSET('Hygiene Data'!$D$11,0,10*ROW('Hygiene Data'!D197))="","",OFFSET('Hygiene Data'!$D$11,0,10*ROW('Hygiene Data'!D197)))</f>
        <v/>
      </c>
      <c r="DP203" s="367" t="str">
        <f ca="1">+IF(OFFSET('Hygiene Data'!$D$12,0,10*ROW('Hygiene Data'!D197))="","",OFFSET('Hygiene Data'!$D$12,0,10*ROW('Hygiene Data'!D197)))</f>
        <v/>
      </c>
      <c r="DQ203" s="367" t="str">
        <f ca="1">+IF(OFFSET('Hygiene Data'!$D$13,0,10*ROW('Hygiene Data'!D197))="","",OFFSET('Hygiene Data'!$D$13,0,10*ROW('Hygiene Data'!D197)))</f>
        <v/>
      </c>
      <c r="DR203" s="367" t="str">
        <f ca="1">+IF(OFFSET('Hygiene Data'!$E$11,0,10*ROW('Hygiene Data'!E197))="","",OFFSET('Hygiene Data'!$E$11,0,10*ROW('Hygiene Data'!E197)))</f>
        <v/>
      </c>
      <c r="DS203" s="367" t="str">
        <f ca="1">+IF(OFFSET('Hygiene Data'!$E$12,0,10*ROW('Hygiene Data'!E197))="","",OFFSET('Hygiene Data'!$E$12,0,10*ROW('Hygiene Data'!E197)))</f>
        <v/>
      </c>
      <c r="DT203" s="367" t="str">
        <f ca="1">+IF(OFFSET('Hygiene Data'!$E$13,0,10*ROW('Hygiene Data'!E197))="","",OFFSET('Hygiene Data'!$E$13,0,10*ROW('Hygiene Data'!E197)))</f>
        <v/>
      </c>
      <c r="DU203" s="367" t="str">
        <f ca="1">+IF(OFFSET('Hygiene Data'!$F$11,0,10*ROW('Hygiene Data'!F197))="","",OFFSET('Hygiene Data'!$F$11,0,10*ROW('Hygiene Data'!F197)))</f>
        <v/>
      </c>
      <c r="DV203" s="367" t="str">
        <f ca="1">+IF(OFFSET('Hygiene Data'!$F$12,0,10*ROW('Hygiene Data'!F197))="","",OFFSET('Hygiene Data'!$F$12,0,10*ROW('Hygiene Data'!F197)))</f>
        <v/>
      </c>
      <c r="DW203" s="367" t="str">
        <f ca="1">+IF(OFFSET('Hygiene Data'!$F$13,0,10*ROW('Hygiene Data'!F197))="","",OFFSET('Hygiene Data'!$F$13,0,10*ROW('Hygiene Data'!F197)))</f>
        <v/>
      </c>
      <c r="DX203" s="367" t="str">
        <f ca="1">+IF(OFFSET('Hygiene Data'!$G$11,0,10*ROW('Hygiene Data'!G197))="","",OFFSET('Hygiene Data'!$G$11,0,10*ROW('Hygiene Data'!G197)))</f>
        <v/>
      </c>
      <c r="DY203" s="367" t="str">
        <f ca="1">+IF(OFFSET('Hygiene Data'!$G$12,0,10*ROW('Hygiene Data'!G197))="","",OFFSET('Hygiene Data'!$G$12,0,10*ROW('Hygiene Data'!G197)))</f>
        <v/>
      </c>
      <c r="DZ203" s="367" t="str">
        <f ca="1">+IF(OFFSET('Hygiene Data'!$G$13,0,10*ROW('Hygiene Data'!G197))="","",OFFSET('Hygiene Data'!$G$13,0,10*ROW('Hygiene Data'!G197)))</f>
        <v/>
      </c>
      <c r="EA203" s="367" t="str">
        <f ca="1">+IF(OFFSET('Hygiene Data'!$H$11,0,10*ROW('Hygiene Data'!H197))="","",OFFSET('Hygiene Data'!$H$11,0,10*ROW('Hygiene Data'!H197)))</f>
        <v/>
      </c>
      <c r="EB203" s="367" t="str">
        <f ca="1">+IF(OFFSET('Hygiene Data'!$H$12,0,10*ROW('Hygiene Data'!H197))="","",OFFSET('Hygiene Data'!$H$12,0,10*ROW('Hygiene Data'!H197)))</f>
        <v/>
      </c>
      <c r="EC203" s="367" t="str">
        <f ca="1">+IF(OFFSET('Hygiene Data'!$H$13,0,10*ROW('Hygiene Data'!H197))="","",OFFSET('Hygiene Data'!$H$13,0,10*ROW('Hygiene Data'!H197)))</f>
        <v/>
      </c>
      <c r="ED203" s="367" t="str">
        <f ca="1">+IF(OFFSET('Hygiene Data'!$I$11,0,10*ROW('Hygiene Data'!I197))="","",OFFSET('Hygiene Data'!$I$11,0,10*ROW('Hygiene Data'!I197)))</f>
        <v/>
      </c>
      <c r="EE203" s="367" t="str">
        <f ca="1">+IF(OFFSET('Hygiene Data'!$I$12,0,10*ROW('Hygiene Data'!I197))="","",OFFSET('Hygiene Data'!$I$12,0,10*ROW('Hygiene Data'!I197)))</f>
        <v/>
      </c>
      <c r="EF203" s="367" t="str">
        <f ca="1">+IF(OFFSET('Hygiene Data'!$I$13,0,10*ROW('Hygiene Data'!I197))="","",OFFSET('Hygiene Data'!$I$13,0,10*ROW('Hygiene Data'!I197)))</f>
        <v/>
      </c>
    </row>
    <row r="204" spans="1:136" x14ac:dyDescent="0.25">
      <c r="A204" s="476" t="str">
        <f ca="1">+IF(OFFSET('Water Data'!$B$2,0,10*ROW('Water Data'!E198))="","",OFFSET('Water Data'!$B$2,0,10*ROW('Water Data'!E198)))</f>
        <v/>
      </c>
      <c r="B204" s="476"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3" t="str">
        <f t="shared" ca="1" si="3"/>
        <v/>
      </c>
      <c r="D204" s="504"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4"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4"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4"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4"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4"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4"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4"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4"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4"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4"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4"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4"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4"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4"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4"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4"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4"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5"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5"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5"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5"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5"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5"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5"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5"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5"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5"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5"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5"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5"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5"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5"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5"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5"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5"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5"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5"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5"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5"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5"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5"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5"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5"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5"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5"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5"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5"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6"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2"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6"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6"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6"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6"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6"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6"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6"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6"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6"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6"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6"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6"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6"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6"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6"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6"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7" t="str">
        <f ca="1">+IF(OFFSET('Water Data'!$D$27,0,10*ROW('Water Data'!D198))="","",OFFSET('Water Data'!$D$27,0,10*ROW('Water Data'!D198)))</f>
        <v/>
      </c>
      <c r="BT204" s="367" t="str">
        <f ca="1">+IF(OFFSET('Water Data'!$D$28,0,10*ROW('Water Data'!D198))="","",OFFSET('Water Data'!$D$28,0,10*ROW('Water Data'!D198)))</f>
        <v/>
      </c>
      <c r="BU204" s="367" t="str">
        <f ca="1">+IF(OFFSET('Water Data'!$D$29,0,10*ROW('Water Data'!D198))="","",OFFSET('Water Data'!$D$29,0,10*ROW('Water Data'!D198)))</f>
        <v/>
      </c>
      <c r="BV204" s="367" t="str">
        <f ca="1">+IF(OFFSET('Water Data'!$E$27,0,10*ROW('Water Data'!E198))="","",OFFSET('Water Data'!$E$27,0,10*ROW('Water Data'!E198)))</f>
        <v/>
      </c>
      <c r="BW204" s="367" t="str">
        <f ca="1">+IF(OFFSET('Water Data'!$E$28,0,10*ROW('Water Data'!E198))="","",OFFSET('Water Data'!$E$28,0,10*ROW('Water Data'!E198)))</f>
        <v/>
      </c>
      <c r="BX204" s="367" t="str">
        <f ca="1">+IF(OFFSET('Water Data'!$E$29,0,10*ROW('Water Data'!E198))="","",OFFSET('Water Data'!$E$29,0,10*ROW('Water Data'!E198)))</f>
        <v/>
      </c>
      <c r="BY204" s="367" t="str">
        <f ca="1">+IF(OFFSET('Water Data'!$F$27,0,10*ROW('Water Data'!F198))="","",OFFSET('Water Data'!$F$27,0,10*ROW('Water Data'!F198)))</f>
        <v/>
      </c>
      <c r="BZ204" s="367" t="str">
        <f ca="1">+IF(OFFSET('Water Data'!$F$28,0,10*ROW('Water Data'!F198))="","",OFFSET('Water Data'!$F$28,0,10*ROW('Water Data'!F198)))</f>
        <v/>
      </c>
      <c r="CA204" s="367" t="str">
        <f ca="1">+IF(OFFSET('Water Data'!$F$29,0,10*ROW('Water Data'!F198))="","",OFFSET('Water Data'!$F$29,0,10*ROW('Water Data'!F198)))</f>
        <v/>
      </c>
      <c r="CB204" s="367" t="str">
        <f ca="1">+IF(OFFSET('Water Data'!$G$27,0,10*ROW('Water Data'!G198))="","",OFFSET('Water Data'!$G$27,0,10*ROW('Water Data'!G198)))</f>
        <v/>
      </c>
      <c r="CC204" s="367" t="str">
        <f ca="1">+IF(OFFSET('Water Data'!$G$28,0,10*ROW('Water Data'!G198))="","",OFFSET('Water Data'!$G$28,0,10*ROW('Water Data'!G198)))</f>
        <v/>
      </c>
      <c r="CD204" s="367" t="str">
        <f ca="1">+IF(OFFSET('Water Data'!$G$29,0,10*ROW('Water Data'!G198))="","",OFFSET('Water Data'!$G$29,0,10*ROW('Water Data'!G198)))</f>
        <v/>
      </c>
      <c r="CE204" s="367" t="str">
        <f ca="1">+IF(OFFSET('Water Data'!$H$27,0,10*ROW('Water Data'!H198))="","",OFFSET('Water Data'!$H$27,0,10*ROW('Water Data'!H198)))</f>
        <v/>
      </c>
      <c r="CF204" s="367" t="str">
        <f ca="1">+IF(OFFSET('Water Data'!$H$28,0,10*ROW('Water Data'!H198))="","",OFFSET('Water Data'!$H$28,0,10*ROW('Water Data'!H198)))</f>
        <v/>
      </c>
      <c r="CG204" s="367" t="str">
        <f ca="1">+IF(OFFSET('Water Data'!$H$29,0,10*ROW('Water Data'!H198))="","",OFFSET('Water Data'!$H$29,0,10*ROW('Water Data'!H198)))</f>
        <v/>
      </c>
      <c r="CH204" s="367" t="str">
        <f ca="1">+IF(OFFSET('Water Data'!$I$27,0,10*ROW('Water Data'!I198))="","",OFFSET('Water Data'!$I$27,0,10*ROW('Water Data'!I198)))</f>
        <v/>
      </c>
      <c r="CI204" s="367" t="str">
        <f ca="1">+IF(OFFSET('Water Data'!$I$28,0,10*ROW('Water Data'!I198))="","",OFFSET('Water Data'!$I$28,0,10*ROW('Water Data'!I198)))</f>
        <v/>
      </c>
      <c r="CJ204" s="367" t="str">
        <f ca="1">+IF(OFFSET('Water Data'!$I$29,0,10*ROW('Water Data'!I198))="","",OFFSET('Water Data'!$I$29,0,10*ROW('Water Data'!I198)))</f>
        <v/>
      </c>
      <c r="CK204" s="367" t="str">
        <f ca="1">+IF(OFFSET('Sanitation Data'!$D$28,0,10*ROW('Sanitation Data'!D198))="","",OFFSET('Sanitation Data'!$D$28,0,10*ROW('Sanitation Data'!D198)))</f>
        <v/>
      </c>
      <c r="CL204" s="367" t="str">
        <f ca="1">+IF(OFFSET('Sanitation Data'!$D$29,0,10*ROW('Sanitation Data'!D198))="","",OFFSET('Sanitation Data'!$D$29,0,10*ROW('Sanitation Data'!D198)))</f>
        <v/>
      </c>
      <c r="CM204" s="367" t="str">
        <f ca="1">+IF(OFFSET('Sanitation Data'!$D$30,0,10*ROW('Sanitation Data'!D198))="","",OFFSET('Sanitation Data'!$D$30,0,10*ROW('Sanitation Data'!D198)))</f>
        <v/>
      </c>
      <c r="CN204" s="367" t="str">
        <f ca="1">+IF(OFFSET('Sanitation Data'!$D$31,0,10*ROW('Sanitation Data'!D198))="","",OFFSET('Sanitation Data'!$D$31,0,10*ROW('Sanitation Data'!D198)))</f>
        <v/>
      </c>
      <c r="CO204" s="367" t="str">
        <f ca="1">+IF(OFFSET('Sanitation Data'!$D$32,0,10*ROW('Sanitation Data'!D198))="","",OFFSET('Sanitation Data'!$D$32,0,10*ROW('Sanitation Data'!D198)))</f>
        <v/>
      </c>
      <c r="CP204" s="367" t="str">
        <f ca="1">+IF(OFFSET('Sanitation Data'!$E$28,0,10*ROW('Sanitation Data'!E198))="","",OFFSET('Sanitation Data'!$E$28,0,10*ROW('Sanitation Data'!E198)))</f>
        <v/>
      </c>
      <c r="CQ204" s="367" t="str">
        <f ca="1">+IF(OFFSET('Sanitation Data'!$E$29,0,10*ROW('Sanitation Data'!E198))="","",OFFSET('Sanitation Data'!$E$29,0,10*ROW('Sanitation Data'!E198)))</f>
        <v/>
      </c>
      <c r="CR204" s="367" t="str">
        <f ca="1">+IF(OFFSET('Sanitation Data'!$E$30,0,10*ROW('Sanitation Data'!E198))="","",OFFSET('Sanitation Data'!$E$30,0,10*ROW('Sanitation Data'!E198)))</f>
        <v/>
      </c>
      <c r="CS204" s="367" t="str">
        <f ca="1">+IF(OFFSET('Sanitation Data'!$E$31,0,10*ROW('Sanitation Data'!E198))="","",OFFSET('Sanitation Data'!$E$31,0,10*ROW('Sanitation Data'!E198)))</f>
        <v/>
      </c>
      <c r="CT204" s="367" t="str">
        <f ca="1">+IF(OFFSET('Sanitation Data'!$E$32,0,10*ROW('Sanitation Data'!E198))="","",OFFSET('Sanitation Data'!$E$32,0,10*ROW('Sanitation Data'!E198)))</f>
        <v/>
      </c>
      <c r="CU204" s="367" t="str">
        <f ca="1">+IF(OFFSET('Sanitation Data'!$F$28,0,10*ROW('Sanitation Data'!F198))="","",OFFSET('Sanitation Data'!$F$28,0,10*ROW('Sanitation Data'!F198)))</f>
        <v/>
      </c>
      <c r="CV204" s="367" t="str">
        <f ca="1">+IF(OFFSET('Sanitation Data'!$F$29,0,10*ROW('Sanitation Data'!F198))="","",OFFSET('Sanitation Data'!$F$29,0,10*ROW('Sanitation Data'!F198)))</f>
        <v/>
      </c>
      <c r="CW204" s="367" t="str">
        <f ca="1">+IF(OFFSET('Sanitation Data'!$F$30,0,10*ROW('Sanitation Data'!F198))="","",OFFSET('Sanitation Data'!$F$30,0,10*ROW('Sanitation Data'!F198)))</f>
        <v/>
      </c>
      <c r="CX204" s="367" t="str">
        <f ca="1">+IF(OFFSET('Sanitation Data'!$F$31,0,10*ROW('Sanitation Data'!F198))="","",OFFSET('Sanitation Data'!$F$31,0,10*ROW('Sanitation Data'!F198)))</f>
        <v/>
      </c>
      <c r="CY204" s="367" t="str">
        <f ca="1">+IF(OFFSET('Sanitation Data'!$F$32,0,10*ROW('Sanitation Data'!F198))="","",OFFSET('Sanitation Data'!$F$32,0,10*ROW('Sanitation Data'!F198)))</f>
        <v/>
      </c>
      <c r="CZ204" s="367" t="str">
        <f ca="1">+IF(OFFSET('Sanitation Data'!$G$28,0,10*ROW('Sanitation Data'!G198))="","",OFFSET('Sanitation Data'!$G$28,0,10*ROW('Sanitation Data'!G198)))</f>
        <v/>
      </c>
      <c r="DA204" s="367" t="str">
        <f ca="1">+IF(OFFSET('Sanitation Data'!$G$29,0,10*ROW('Sanitation Data'!G198))="","",OFFSET('Sanitation Data'!$G$29,0,10*ROW('Sanitation Data'!G198)))</f>
        <v/>
      </c>
      <c r="DB204" s="367" t="str">
        <f ca="1">+IF(OFFSET('Sanitation Data'!$G$30,0,10*ROW('Sanitation Data'!G198))="","",OFFSET('Sanitation Data'!$G$30,0,10*ROW('Sanitation Data'!G198)))</f>
        <v/>
      </c>
      <c r="DC204" s="367" t="str">
        <f ca="1">+IF(OFFSET('Sanitation Data'!$G$31,0,10*ROW('Sanitation Data'!G198))="","",OFFSET('Sanitation Data'!$G$31,0,10*ROW('Sanitation Data'!G198)))</f>
        <v/>
      </c>
      <c r="DD204" s="367" t="str">
        <f ca="1">+IF(OFFSET('Sanitation Data'!$G$32,0,10*ROW('Sanitation Data'!G198))="","",OFFSET('Sanitation Data'!$G$32,0,10*ROW('Sanitation Data'!G198)))</f>
        <v/>
      </c>
      <c r="DE204" s="367" t="str">
        <f ca="1">+IF(OFFSET('Sanitation Data'!$H$28,0,10*ROW('Sanitation Data'!H198))="","",OFFSET('Sanitation Data'!$H$28,0,10*ROW('Sanitation Data'!H198)))</f>
        <v/>
      </c>
      <c r="DF204" s="367" t="str">
        <f ca="1">+IF(OFFSET('Sanitation Data'!$H$29,0,10*ROW('Sanitation Data'!H198))="","",OFFSET('Sanitation Data'!$H$29,0,10*ROW('Sanitation Data'!H198)))</f>
        <v/>
      </c>
      <c r="DG204" s="367" t="str">
        <f ca="1">+IF(OFFSET('Sanitation Data'!$H$30,0,10*ROW('Sanitation Data'!H198))="","",OFFSET('Sanitation Data'!$H$30,0,10*ROW('Sanitation Data'!H198)))</f>
        <v/>
      </c>
      <c r="DH204" s="367" t="str">
        <f ca="1">+IF(OFFSET('Sanitation Data'!$H$31,0,10*ROW('Sanitation Data'!H198))="","",OFFSET('Sanitation Data'!$H$31,0,10*ROW('Sanitation Data'!H198)))</f>
        <v/>
      </c>
      <c r="DI204" s="367" t="str">
        <f ca="1">+IF(OFFSET('Sanitation Data'!$H$32,0,10*ROW('Sanitation Data'!H198))="","",OFFSET('Sanitation Data'!$H$32,0,10*ROW('Sanitation Data'!H198)))</f>
        <v/>
      </c>
      <c r="DJ204" s="367" t="str">
        <f ca="1">+IF(OFFSET('Sanitation Data'!$I$28,0,10*ROW('Sanitation Data'!I198))="","",OFFSET('Sanitation Data'!$I$28,0,10*ROW('Sanitation Data'!I198)))</f>
        <v/>
      </c>
      <c r="DK204" s="367" t="str">
        <f ca="1">+IF(OFFSET('Sanitation Data'!$I$29,0,10*ROW('Sanitation Data'!I198))="","",OFFSET('Sanitation Data'!$I$29,0,10*ROW('Sanitation Data'!I198)))</f>
        <v/>
      </c>
      <c r="DL204" s="367" t="str">
        <f ca="1">+IF(OFFSET('Sanitation Data'!$I$30,0,10*ROW('Sanitation Data'!I198))="","",OFFSET('Sanitation Data'!$I$30,0,10*ROW('Sanitation Data'!I198)))</f>
        <v/>
      </c>
      <c r="DM204" s="367" t="str">
        <f ca="1">+IF(OFFSET('Sanitation Data'!$I$31,0,10*ROW('Sanitation Data'!I198))="","",OFFSET('Sanitation Data'!$I$31,0,10*ROW('Sanitation Data'!I198)))</f>
        <v/>
      </c>
      <c r="DN204" s="367" t="str">
        <f ca="1">+IF(OFFSET('Sanitation Data'!$I$32,0,10*ROW('Sanitation Data'!I198))="","",OFFSET('Sanitation Data'!$I$32,0,10*ROW('Sanitation Data'!I198)))</f>
        <v/>
      </c>
      <c r="DO204" s="367" t="str">
        <f ca="1">+IF(OFFSET('Hygiene Data'!$D$11,0,10*ROW('Hygiene Data'!D198))="","",OFFSET('Hygiene Data'!$D$11,0,10*ROW('Hygiene Data'!D198)))</f>
        <v/>
      </c>
      <c r="DP204" s="367" t="str">
        <f ca="1">+IF(OFFSET('Hygiene Data'!$D$12,0,10*ROW('Hygiene Data'!D198))="","",OFFSET('Hygiene Data'!$D$12,0,10*ROW('Hygiene Data'!D198)))</f>
        <v/>
      </c>
      <c r="DQ204" s="367" t="str">
        <f ca="1">+IF(OFFSET('Hygiene Data'!$D$13,0,10*ROW('Hygiene Data'!D198))="","",OFFSET('Hygiene Data'!$D$13,0,10*ROW('Hygiene Data'!D198)))</f>
        <v/>
      </c>
      <c r="DR204" s="367" t="str">
        <f ca="1">+IF(OFFSET('Hygiene Data'!$E$11,0,10*ROW('Hygiene Data'!E198))="","",OFFSET('Hygiene Data'!$E$11,0,10*ROW('Hygiene Data'!E198)))</f>
        <v/>
      </c>
      <c r="DS204" s="367" t="str">
        <f ca="1">+IF(OFFSET('Hygiene Data'!$E$12,0,10*ROW('Hygiene Data'!E198))="","",OFFSET('Hygiene Data'!$E$12,0,10*ROW('Hygiene Data'!E198)))</f>
        <v/>
      </c>
      <c r="DT204" s="367" t="str">
        <f ca="1">+IF(OFFSET('Hygiene Data'!$E$13,0,10*ROW('Hygiene Data'!E198))="","",OFFSET('Hygiene Data'!$E$13,0,10*ROW('Hygiene Data'!E198)))</f>
        <v/>
      </c>
      <c r="DU204" s="367" t="str">
        <f ca="1">+IF(OFFSET('Hygiene Data'!$F$11,0,10*ROW('Hygiene Data'!F198))="","",OFFSET('Hygiene Data'!$F$11,0,10*ROW('Hygiene Data'!F198)))</f>
        <v/>
      </c>
      <c r="DV204" s="367" t="str">
        <f ca="1">+IF(OFFSET('Hygiene Data'!$F$12,0,10*ROW('Hygiene Data'!F198))="","",OFFSET('Hygiene Data'!$F$12,0,10*ROW('Hygiene Data'!F198)))</f>
        <v/>
      </c>
      <c r="DW204" s="367" t="str">
        <f ca="1">+IF(OFFSET('Hygiene Data'!$F$13,0,10*ROW('Hygiene Data'!F198))="","",OFFSET('Hygiene Data'!$F$13,0,10*ROW('Hygiene Data'!F198)))</f>
        <v/>
      </c>
      <c r="DX204" s="367" t="str">
        <f ca="1">+IF(OFFSET('Hygiene Data'!$G$11,0,10*ROW('Hygiene Data'!G198))="","",OFFSET('Hygiene Data'!$G$11,0,10*ROW('Hygiene Data'!G198)))</f>
        <v/>
      </c>
      <c r="DY204" s="367" t="str">
        <f ca="1">+IF(OFFSET('Hygiene Data'!$G$12,0,10*ROW('Hygiene Data'!G198))="","",OFFSET('Hygiene Data'!$G$12,0,10*ROW('Hygiene Data'!G198)))</f>
        <v/>
      </c>
      <c r="DZ204" s="367" t="str">
        <f ca="1">+IF(OFFSET('Hygiene Data'!$G$13,0,10*ROW('Hygiene Data'!G198))="","",OFFSET('Hygiene Data'!$G$13,0,10*ROW('Hygiene Data'!G198)))</f>
        <v/>
      </c>
      <c r="EA204" s="367" t="str">
        <f ca="1">+IF(OFFSET('Hygiene Data'!$H$11,0,10*ROW('Hygiene Data'!H198))="","",OFFSET('Hygiene Data'!$H$11,0,10*ROW('Hygiene Data'!H198)))</f>
        <v/>
      </c>
      <c r="EB204" s="367" t="str">
        <f ca="1">+IF(OFFSET('Hygiene Data'!$H$12,0,10*ROW('Hygiene Data'!H198))="","",OFFSET('Hygiene Data'!$H$12,0,10*ROW('Hygiene Data'!H198)))</f>
        <v/>
      </c>
      <c r="EC204" s="367" t="str">
        <f ca="1">+IF(OFFSET('Hygiene Data'!$H$13,0,10*ROW('Hygiene Data'!H198))="","",OFFSET('Hygiene Data'!$H$13,0,10*ROW('Hygiene Data'!H198)))</f>
        <v/>
      </c>
      <c r="ED204" s="367" t="str">
        <f ca="1">+IF(OFFSET('Hygiene Data'!$I$11,0,10*ROW('Hygiene Data'!I198))="","",OFFSET('Hygiene Data'!$I$11,0,10*ROW('Hygiene Data'!I198)))</f>
        <v/>
      </c>
      <c r="EE204" s="367" t="str">
        <f ca="1">+IF(OFFSET('Hygiene Data'!$I$12,0,10*ROW('Hygiene Data'!I198))="","",OFFSET('Hygiene Data'!$I$12,0,10*ROW('Hygiene Data'!I198)))</f>
        <v/>
      </c>
      <c r="EF204" s="367" t="str">
        <f ca="1">+IF(OFFSET('Hygiene Data'!$I$13,0,10*ROW('Hygiene Data'!I198))="","",OFFSET('Hygiene Data'!$I$13,0,10*ROW('Hygiene Data'!I198)))</f>
        <v/>
      </c>
    </row>
    <row r="205" spans="1:136" x14ac:dyDescent="0.25">
      <c r="A205" s="476" t="str">
        <f ca="1">+IF(OFFSET('Water Data'!$B$2,0,10*ROW('Water Data'!E199))="","",OFFSET('Water Data'!$B$2,0,10*ROW('Water Data'!E199)))</f>
        <v/>
      </c>
      <c r="B205" s="476"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3" t="str">
        <f t="shared" ca="1" si="3"/>
        <v/>
      </c>
      <c r="D205" s="504"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4"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4"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4"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4"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4"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4"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4"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4"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4"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4"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4"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4"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4"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4"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4"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4"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4"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5"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5"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5"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5"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5"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5"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5"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5"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5"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5"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5"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5"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5"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5"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5"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5"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5"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5"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5"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5"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5"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5"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5"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5"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5"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5"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5"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5"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5"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5"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6"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2"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6"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6"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6"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6"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6"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6"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6"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6"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6"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6"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6"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6"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6"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6"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6"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6"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7" t="str">
        <f ca="1">+IF(OFFSET('Water Data'!$D$27,0,10*ROW('Water Data'!D199))="","",OFFSET('Water Data'!$D$27,0,10*ROW('Water Data'!D199)))</f>
        <v/>
      </c>
      <c r="BT205" s="367" t="str">
        <f ca="1">+IF(OFFSET('Water Data'!$D$28,0,10*ROW('Water Data'!D199))="","",OFFSET('Water Data'!$D$28,0,10*ROW('Water Data'!D199)))</f>
        <v/>
      </c>
      <c r="BU205" s="367" t="str">
        <f ca="1">+IF(OFFSET('Water Data'!$D$29,0,10*ROW('Water Data'!D199))="","",OFFSET('Water Data'!$D$29,0,10*ROW('Water Data'!D199)))</f>
        <v/>
      </c>
      <c r="BV205" s="367" t="str">
        <f ca="1">+IF(OFFSET('Water Data'!$E$27,0,10*ROW('Water Data'!E199))="","",OFFSET('Water Data'!$E$27,0,10*ROW('Water Data'!E199)))</f>
        <v/>
      </c>
      <c r="BW205" s="367" t="str">
        <f ca="1">+IF(OFFSET('Water Data'!$E$28,0,10*ROW('Water Data'!E199))="","",OFFSET('Water Data'!$E$28,0,10*ROW('Water Data'!E199)))</f>
        <v/>
      </c>
      <c r="BX205" s="367" t="str">
        <f ca="1">+IF(OFFSET('Water Data'!$E$29,0,10*ROW('Water Data'!E199))="","",OFFSET('Water Data'!$E$29,0,10*ROW('Water Data'!E199)))</f>
        <v/>
      </c>
      <c r="BY205" s="367" t="str">
        <f ca="1">+IF(OFFSET('Water Data'!$F$27,0,10*ROW('Water Data'!F199))="","",OFFSET('Water Data'!$F$27,0,10*ROW('Water Data'!F199)))</f>
        <v/>
      </c>
      <c r="BZ205" s="367" t="str">
        <f ca="1">+IF(OFFSET('Water Data'!$F$28,0,10*ROW('Water Data'!F199))="","",OFFSET('Water Data'!$F$28,0,10*ROW('Water Data'!F199)))</f>
        <v/>
      </c>
      <c r="CA205" s="367" t="str">
        <f ca="1">+IF(OFFSET('Water Data'!$F$29,0,10*ROW('Water Data'!F199))="","",OFFSET('Water Data'!$F$29,0,10*ROW('Water Data'!F199)))</f>
        <v/>
      </c>
      <c r="CB205" s="367" t="str">
        <f ca="1">+IF(OFFSET('Water Data'!$G$27,0,10*ROW('Water Data'!G199))="","",OFFSET('Water Data'!$G$27,0,10*ROW('Water Data'!G199)))</f>
        <v/>
      </c>
      <c r="CC205" s="367" t="str">
        <f ca="1">+IF(OFFSET('Water Data'!$G$28,0,10*ROW('Water Data'!G199))="","",OFFSET('Water Data'!$G$28,0,10*ROW('Water Data'!G199)))</f>
        <v/>
      </c>
      <c r="CD205" s="367" t="str">
        <f ca="1">+IF(OFFSET('Water Data'!$G$29,0,10*ROW('Water Data'!G199))="","",OFFSET('Water Data'!$G$29,0,10*ROW('Water Data'!G199)))</f>
        <v/>
      </c>
      <c r="CE205" s="367" t="str">
        <f ca="1">+IF(OFFSET('Water Data'!$H$27,0,10*ROW('Water Data'!H199))="","",OFFSET('Water Data'!$H$27,0,10*ROW('Water Data'!H199)))</f>
        <v/>
      </c>
      <c r="CF205" s="367" t="str">
        <f ca="1">+IF(OFFSET('Water Data'!$H$28,0,10*ROW('Water Data'!H199))="","",OFFSET('Water Data'!$H$28,0,10*ROW('Water Data'!H199)))</f>
        <v/>
      </c>
      <c r="CG205" s="367" t="str">
        <f ca="1">+IF(OFFSET('Water Data'!$H$29,0,10*ROW('Water Data'!H199))="","",OFFSET('Water Data'!$H$29,0,10*ROW('Water Data'!H199)))</f>
        <v/>
      </c>
      <c r="CH205" s="367" t="str">
        <f ca="1">+IF(OFFSET('Water Data'!$I$27,0,10*ROW('Water Data'!I199))="","",OFFSET('Water Data'!$I$27,0,10*ROW('Water Data'!I199)))</f>
        <v/>
      </c>
      <c r="CI205" s="367" t="str">
        <f ca="1">+IF(OFFSET('Water Data'!$I$28,0,10*ROW('Water Data'!I199))="","",OFFSET('Water Data'!$I$28,0,10*ROW('Water Data'!I199)))</f>
        <v/>
      </c>
      <c r="CJ205" s="367" t="str">
        <f ca="1">+IF(OFFSET('Water Data'!$I$29,0,10*ROW('Water Data'!I199))="","",OFFSET('Water Data'!$I$29,0,10*ROW('Water Data'!I199)))</f>
        <v/>
      </c>
      <c r="CK205" s="367" t="str">
        <f ca="1">+IF(OFFSET('Sanitation Data'!$D$28,0,10*ROW('Sanitation Data'!D199))="","",OFFSET('Sanitation Data'!$D$28,0,10*ROW('Sanitation Data'!D199)))</f>
        <v/>
      </c>
      <c r="CL205" s="367" t="str">
        <f ca="1">+IF(OFFSET('Sanitation Data'!$D$29,0,10*ROW('Sanitation Data'!D199))="","",OFFSET('Sanitation Data'!$D$29,0,10*ROW('Sanitation Data'!D199)))</f>
        <v/>
      </c>
      <c r="CM205" s="367" t="str">
        <f ca="1">+IF(OFFSET('Sanitation Data'!$D$30,0,10*ROW('Sanitation Data'!D199))="","",OFFSET('Sanitation Data'!$D$30,0,10*ROW('Sanitation Data'!D199)))</f>
        <v/>
      </c>
      <c r="CN205" s="367" t="str">
        <f ca="1">+IF(OFFSET('Sanitation Data'!$D$31,0,10*ROW('Sanitation Data'!D199))="","",OFFSET('Sanitation Data'!$D$31,0,10*ROW('Sanitation Data'!D199)))</f>
        <v/>
      </c>
      <c r="CO205" s="367" t="str">
        <f ca="1">+IF(OFFSET('Sanitation Data'!$D$32,0,10*ROW('Sanitation Data'!D199))="","",OFFSET('Sanitation Data'!$D$32,0,10*ROW('Sanitation Data'!D199)))</f>
        <v/>
      </c>
      <c r="CP205" s="367" t="str">
        <f ca="1">+IF(OFFSET('Sanitation Data'!$E$28,0,10*ROW('Sanitation Data'!E199))="","",OFFSET('Sanitation Data'!$E$28,0,10*ROW('Sanitation Data'!E199)))</f>
        <v/>
      </c>
      <c r="CQ205" s="367" t="str">
        <f ca="1">+IF(OFFSET('Sanitation Data'!$E$29,0,10*ROW('Sanitation Data'!E199))="","",OFFSET('Sanitation Data'!$E$29,0,10*ROW('Sanitation Data'!E199)))</f>
        <v/>
      </c>
      <c r="CR205" s="367" t="str">
        <f ca="1">+IF(OFFSET('Sanitation Data'!$E$30,0,10*ROW('Sanitation Data'!E199))="","",OFFSET('Sanitation Data'!$E$30,0,10*ROW('Sanitation Data'!E199)))</f>
        <v/>
      </c>
      <c r="CS205" s="367" t="str">
        <f ca="1">+IF(OFFSET('Sanitation Data'!$E$31,0,10*ROW('Sanitation Data'!E199))="","",OFFSET('Sanitation Data'!$E$31,0,10*ROW('Sanitation Data'!E199)))</f>
        <v/>
      </c>
      <c r="CT205" s="367" t="str">
        <f ca="1">+IF(OFFSET('Sanitation Data'!$E$32,0,10*ROW('Sanitation Data'!E199))="","",OFFSET('Sanitation Data'!$E$32,0,10*ROW('Sanitation Data'!E199)))</f>
        <v/>
      </c>
      <c r="CU205" s="367" t="str">
        <f ca="1">+IF(OFFSET('Sanitation Data'!$F$28,0,10*ROW('Sanitation Data'!F199))="","",OFFSET('Sanitation Data'!$F$28,0,10*ROW('Sanitation Data'!F199)))</f>
        <v/>
      </c>
      <c r="CV205" s="367" t="str">
        <f ca="1">+IF(OFFSET('Sanitation Data'!$F$29,0,10*ROW('Sanitation Data'!F199))="","",OFFSET('Sanitation Data'!$F$29,0,10*ROW('Sanitation Data'!F199)))</f>
        <v/>
      </c>
      <c r="CW205" s="367" t="str">
        <f ca="1">+IF(OFFSET('Sanitation Data'!$F$30,0,10*ROW('Sanitation Data'!F199))="","",OFFSET('Sanitation Data'!$F$30,0,10*ROW('Sanitation Data'!F199)))</f>
        <v/>
      </c>
      <c r="CX205" s="367" t="str">
        <f ca="1">+IF(OFFSET('Sanitation Data'!$F$31,0,10*ROW('Sanitation Data'!F199))="","",OFFSET('Sanitation Data'!$F$31,0,10*ROW('Sanitation Data'!F199)))</f>
        <v/>
      </c>
      <c r="CY205" s="367" t="str">
        <f ca="1">+IF(OFFSET('Sanitation Data'!$F$32,0,10*ROW('Sanitation Data'!F199))="","",OFFSET('Sanitation Data'!$F$32,0,10*ROW('Sanitation Data'!F199)))</f>
        <v/>
      </c>
      <c r="CZ205" s="367" t="str">
        <f ca="1">+IF(OFFSET('Sanitation Data'!$G$28,0,10*ROW('Sanitation Data'!G199))="","",OFFSET('Sanitation Data'!$G$28,0,10*ROW('Sanitation Data'!G199)))</f>
        <v/>
      </c>
      <c r="DA205" s="367" t="str">
        <f ca="1">+IF(OFFSET('Sanitation Data'!$G$29,0,10*ROW('Sanitation Data'!G199))="","",OFFSET('Sanitation Data'!$G$29,0,10*ROW('Sanitation Data'!G199)))</f>
        <v/>
      </c>
      <c r="DB205" s="367" t="str">
        <f ca="1">+IF(OFFSET('Sanitation Data'!$G$30,0,10*ROW('Sanitation Data'!G199))="","",OFFSET('Sanitation Data'!$G$30,0,10*ROW('Sanitation Data'!G199)))</f>
        <v/>
      </c>
      <c r="DC205" s="367" t="str">
        <f ca="1">+IF(OFFSET('Sanitation Data'!$G$31,0,10*ROW('Sanitation Data'!G199))="","",OFFSET('Sanitation Data'!$G$31,0,10*ROW('Sanitation Data'!G199)))</f>
        <v/>
      </c>
      <c r="DD205" s="367" t="str">
        <f ca="1">+IF(OFFSET('Sanitation Data'!$G$32,0,10*ROW('Sanitation Data'!G199))="","",OFFSET('Sanitation Data'!$G$32,0,10*ROW('Sanitation Data'!G199)))</f>
        <v/>
      </c>
      <c r="DE205" s="367" t="str">
        <f ca="1">+IF(OFFSET('Sanitation Data'!$H$28,0,10*ROW('Sanitation Data'!H199))="","",OFFSET('Sanitation Data'!$H$28,0,10*ROW('Sanitation Data'!H199)))</f>
        <v/>
      </c>
      <c r="DF205" s="367" t="str">
        <f ca="1">+IF(OFFSET('Sanitation Data'!$H$29,0,10*ROW('Sanitation Data'!H199))="","",OFFSET('Sanitation Data'!$H$29,0,10*ROW('Sanitation Data'!H199)))</f>
        <v/>
      </c>
      <c r="DG205" s="367" t="str">
        <f ca="1">+IF(OFFSET('Sanitation Data'!$H$30,0,10*ROW('Sanitation Data'!H199))="","",OFFSET('Sanitation Data'!$H$30,0,10*ROW('Sanitation Data'!H199)))</f>
        <v/>
      </c>
      <c r="DH205" s="367" t="str">
        <f ca="1">+IF(OFFSET('Sanitation Data'!$H$31,0,10*ROW('Sanitation Data'!H199))="","",OFFSET('Sanitation Data'!$H$31,0,10*ROW('Sanitation Data'!H199)))</f>
        <v/>
      </c>
      <c r="DI205" s="367" t="str">
        <f ca="1">+IF(OFFSET('Sanitation Data'!$H$32,0,10*ROW('Sanitation Data'!H199))="","",OFFSET('Sanitation Data'!$H$32,0,10*ROW('Sanitation Data'!H199)))</f>
        <v/>
      </c>
      <c r="DJ205" s="367" t="str">
        <f ca="1">+IF(OFFSET('Sanitation Data'!$I$28,0,10*ROW('Sanitation Data'!I199))="","",OFFSET('Sanitation Data'!$I$28,0,10*ROW('Sanitation Data'!I199)))</f>
        <v/>
      </c>
      <c r="DK205" s="367" t="str">
        <f ca="1">+IF(OFFSET('Sanitation Data'!$I$29,0,10*ROW('Sanitation Data'!I199))="","",OFFSET('Sanitation Data'!$I$29,0,10*ROW('Sanitation Data'!I199)))</f>
        <v/>
      </c>
      <c r="DL205" s="367" t="str">
        <f ca="1">+IF(OFFSET('Sanitation Data'!$I$30,0,10*ROW('Sanitation Data'!I199))="","",OFFSET('Sanitation Data'!$I$30,0,10*ROW('Sanitation Data'!I199)))</f>
        <v/>
      </c>
      <c r="DM205" s="367" t="str">
        <f ca="1">+IF(OFFSET('Sanitation Data'!$I$31,0,10*ROW('Sanitation Data'!I199))="","",OFFSET('Sanitation Data'!$I$31,0,10*ROW('Sanitation Data'!I199)))</f>
        <v/>
      </c>
      <c r="DN205" s="367" t="str">
        <f ca="1">+IF(OFFSET('Sanitation Data'!$I$32,0,10*ROW('Sanitation Data'!I199))="","",OFFSET('Sanitation Data'!$I$32,0,10*ROW('Sanitation Data'!I199)))</f>
        <v/>
      </c>
      <c r="DO205" s="367" t="str">
        <f ca="1">+IF(OFFSET('Hygiene Data'!$D$11,0,10*ROW('Hygiene Data'!D199))="","",OFFSET('Hygiene Data'!$D$11,0,10*ROW('Hygiene Data'!D199)))</f>
        <v/>
      </c>
      <c r="DP205" s="367" t="str">
        <f ca="1">+IF(OFFSET('Hygiene Data'!$D$12,0,10*ROW('Hygiene Data'!D199))="","",OFFSET('Hygiene Data'!$D$12,0,10*ROW('Hygiene Data'!D199)))</f>
        <v/>
      </c>
      <c r="DQ205" s="367" t="str">
        <f ca="1">+IF(OFFSET('Hygiene Data'!$D$13,0,10*ROW('Hygiene Data'!D199))="","",OFFSET('Hygiene Data'!$D$13,0,10*ROW('Hygiene Data'!D199)))</f>
        <v/>
      </c>
      <c r="DR205" s="367" t="str">
        <f ca="1">+IF(OFFSET('Hygiene Data'!$E$11,0,10*ROW('Hygiene Data'!E199))="","",OFFSET('Hygiene Data'!$E$11,0,10*ROW('Hygiene Data'!E199)))</f>
        <v/>
      </c>
      <c r="DS205" s="367" t="str">
        <f ca="1">+IF(OFFSET('Hygiene Data'!$E$12,0,10*ROW('Hygiene Data'!E199))="","",OFFSET('Hygiene Data'!$E$12,0,10*ROW('Hygiene Data'!E199)))</f>
        <v/>
      </c>
      <c r="DT205" s="367" t="str">
        <f ca="1">+IF(OFFSET('Hygiene Data'!$E$13,0,10*ROW('Hygiene Data'!E199))="","",OFFSET('Hygiene Data'!$E$13,0,10*ROW('Hygiene Data'!E199)))</f>
        <v/>
      </c>
      <c r="DU205" s="367" t="str">
        <f ca="1">+IF(OFFSET('Hygiene Data'!$F$11,0,10*ROW('Hygiene Data'!F199))="","",OFFSET('Hygiene Data'!$F$11,0,10*ROW('Hygiene Data'!F199)))</f>
        <v/>
      </c>
      <c r="DV205" s="367" t="str">
        <f ca="1">+IF(OFFSET('Hygiene Data'!$F$12,0,10*ROW('Hygiene Data'!F199))="","",OFFSET('Hygiene Data'!$F$12,0,10*ROW('Hygiene Data'!F199)))</f>
        <v/>
      </c>
      <c r="DW205" s="367" t="str">
        <f ca="1">+IF(OFFSET('Hygiene Data'!$F$13,0,10*ROW('Hygiene Data'!F199))="","",OFFSET('Hygiene Data'!$F$13,0,10*ROW('Hygiene Data'!F199)))</f>
        <v/>
      </c>
      <c r="DX205" s="367" t="str">
        <f ca="1">+IF(OFFSET('Hygiene Data'!$G$11,0,10*ROW('Hygiene Data'!G199))="","",OFFSET('Hygiene Data'!$G$11,0,10*ROW('Hygiene Data'!G199)))</f>
        <v/>
      </c>
      <c r="DY205" s="367" t="str">
        <f ca="1">+IF(OFFSET('Hygiene Data'!$G$12,0,10*ROW('Hygiene Data'!G199))="","",OFFSET('Hygiene Data'!$G$12,0,10*ROW('Hygiene Data'!G199)))</f>
        <v/>
      </c>
      <c r="DZ205" s="367" t="str">
        <f ca="1">+IF(OFFSET('Hygiene Data'!$G$13,0,10*ROW('Hygiene Data'!G199))="","",OFFSET('Hygiene Data'!$G$13,0,10*ROW('Hygiene Data'!G199)))</f>
        <v/>
      </c>
      <c r="EA205" s="367" t="str">
        <f ca="1">+IF(OFFSET('Hygiene Data'!$H$11,0,10*ROW('Hygiene Data'!H199))="","",OFFSET('Hygiene Data'!$H$11,0,10*ROW('Hygiene Data'!H199)))</f>
        <v/>
      </c>
      <c r="EB205" s="367" t="str">
        <f ca="1">+IF(OFFSET('Hygiene Data'!$H$12,0,10*ROW('Hygiene Data'!H199))="","",OFFSET('Hygiene Data'!$H$12,0,10*ROW('Hygiene Data'!H199)))</f>
        <v/>
      </c>
      <c r="EC205" s="367" t="str">
        <f ca="1">+IF(OFFSET('Hygiene Data'!$H$13,0,10*ROW('Hygiene Data'!H199))="","",OFFSET('Hygiene Data'!$H$13,0,10*ROW('Hygiene Data'!H199)))</f>
        <v/>
      </c>
      <c r="ED205" s="367" t="str">
        <f ca="1">+IF(OFFSET('Hygiene Data'!$I$11,0,10*ROW('Hygiene Data'!I199))="","",OFFSET('Hygiene Data'!$I$11,0,10*ROW('Hygiene Data'!I199)))</f>
        <v/>
      </c>
      <c r="EE205" s="367" t="str">
        <f ca="1">+IF(OFFSET('Hygiene Data'!$I$12,0,10*ROW('Hygiene Data'!I199))="","",OFFSET('Hygiene Data'!$I$12,0,10*ROW('Hygiene Data'!I199)))</f>
        <v/>
      </c>
      <c r="EF205" s="367" t="str">
        <f ca="1">+IF(OFFSET('Hygiene Data'!$I$13,0,10*ROW('Hygiene Data'!I199))="","",OFFSET('Hygiene Data'!$I$13,0,10*ROW('Hygiene Data'!I199)))</f>
        <v/>
      </c>
    </row>
    <row r="206" spans="1:136" x14ac:dyDescent="0.25">
      <c r="A206" s="476" t="str">
        <f ca="1">+IF(OFFSET('Water Data'!$B$2,0,10*ROW('Water Data'!E200))="","",OFFSET('Water Data'!$B$2,0,10*ROW('Water Data'!E200)))</f>
        <v/>
      </c>
      <c r="B206" s="476"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3" t="str">
        <f t="shared" ca="1" si="3"/>
        <v/>
      </c>
      <c r="D206" s="504"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4"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4"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4"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4"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4"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4"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4"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4"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4"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4"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4"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4"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4"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4"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4"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4"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4"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5"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5"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5"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5"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5"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5"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5"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5"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5"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5"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5"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5"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5"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5"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5"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5"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5"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5"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5"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5"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5"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5"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5"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5"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5"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5"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5"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5"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5"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5"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6"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2"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6"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6"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6"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6"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6"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6"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6"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6"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6"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6"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6"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6"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6"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6"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6"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6"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7" t="str">
        <f ca="1">+IF(OFFSET('Water Data'!$D$27,0,10*ROW('Water Data'!D200))="","",OFFSET('Water Data'!$D$27,0,10*ROW('Water Data'!D200)))</f>
        <v/>
      </c>
      <c r="BT206" s="367" t="str">
        <f ca="1">+IF(OFFSET('Water Data'!$D$28,0,10*ROW('Water Data'!D200))="","",OFFSET('Water Data'!$D$28,0,10*ROW('Water Data'!D200)))</f>
        <v/>
      </c>
      <c r="BU206" s="367" t="str">
        <f ca="1">+IF(OFFSET('Water Data'!$D$29,0,10*ROW('Water Data'!D200))="","",OFFSET('Water Data'!$D$29,0,10*ROW('Water Data'!D200)))</f>
        <v/>
      </c>
      <c r="BV206" s="367" t="str">
        <f ca="1">+IF(OFFSET('Water Data'!$E$27,0,10*ROW('Water Data'!E200))="","",OFFSET('Water Data'!$E$27,0,10*ROW('Water Data'!E200)))</f>
        <v/>
      </c>
      <c r="BW206" s="367" t="str">
        <f ca="1">+IF(OFFSET('Water Data'!$E$28,0,10*ROW('Water Data'!E200))="","",OFFSET('Water Data'!$E$28,0,10*ROW('Water Data'!E200)))</f>
        <v/>
      </c>
      <c r="BX206" s="367" t="str">
        <f ca="1">+IF(OFFSET('Water Data'!$E$29,0,10*ROW('Water Data'!E200))="","",OFFSET('Water Data'!$E$29,0,10*ROW('Water Data'!E200)))</f>
        <v/>
      </c>
      <c r="BY206" s="367" t="str">
        <f ca="1">+IF(OFFSET('Water Data'!$F$27,0,10*ROW('Water Data'!F200))="","",OFFSET('Water Data'!$F$27,0,10*ROW('Water Data'!F200)))</f>
        <v/>
      </c>
      <c r="BZ206" s="367" t="str">
        <f ca="1">+IF(OFFSET('Water Data'!$F$28,0,10*ROW('Water Data'!F200))="","",OFFSET('Water Data'!$F$28,0,10*ROW('Water Data'!F200)))</f>
        <v/>
      </c>
      <c r="CA206" s="367" t="str">
        <f ca="1">+IF(OFFSET('Water Data'!$F$29,0,10*ROW('Water Data'!F200))="","",OFFSET('Water Data'!$F$29,0,10*ROW('Water Data'!F200)))</f>
        <v/>
      </c>
      <c r="CB206" s="367" t="str">
        <f ca="1">+IF(OFFSET('Water Data'!$G$27,0,10*ROW('Water Data'!G200))="","",OFFSET('Water Data'!$G$27,0,10*ROW('Water Data'!G200)))</f>
        <v/>
      </c>
      <c r="CC206" s="367" t="str">
        <f ca="1">+IF(OFFSET('Water Data'!$G$28,0,10*ROW('Water Data'!G200))="","",OFFSET('Water Data'!$G$28,0,10*ROW('Water Data'!G200)))</f>
        <v/>
      </c>
      <c r="CD206" s="367" t="str">
        <f ca="1">+IF(OFFSET('Water Data'!$G$29,0,10*ROW('Water Data'!G200))="","",OFFSET('Water Data'!$G$29,0,10*ROW('Water Data'!G200)))</f>
        <v/>
      </c>
      <c r="CE206" s="367" t="str">
        <f ca="1">+IF(OFFSET('Water Data'!$H$27,0,10*ROW('Water Data'!H200))="","",OFFSET('Water Data'!$H$27,0,10*ROW('Water Data'!H200)))</f>
        <v/>
      </c>
      <c r="CF206" s="367" t="str">
        <f ca="1">+IF(OFFSET('Water Data'!$H$28,0,10*ROW('Water Data'!H200))="","",OFFSET('Water Data'!$H$28,0,10*ROW('Water Data'!H200)))</f>
        <v/>
      </c>
      <c r="CG206" s="367" t="str">
        <f ca="1">+IF(OFFSET('Water Data'!$H$29,0,10*ROW('Water Data'!H200))="","",OFFSET('Water Data'!$H$29,0,10*ROW('Water Data'!H200)))</f>
        <v/>
      </c>
      <c r="CH206" s="367" t="str">
        <f ca="1">+IF(OFFSET('Water Data'!$I$27,0,10*ROW('Water Data'!I200))="","",OFFSET('Water Data'!$I$27,0,10*ROW('Water Data'!I200)))</f>
        <v/>
      </c>
      <c r="CI206" s="367" t="str">
        <f ca="1">+IF(OFFSET('Water Data'!$I$28,0,10*ROW('Water Data'!I200))="","",OFFSET('Water Data'!$I$28,0,10*ROW('Water Data'!I200)))</f>
        <v/>
      </c>
      <c r="CJ206" s="367" t="str">
        <f ca="1">+IF(OFFSET('Water Data'!$I$29,0,10*ROW('Water Data'!I200))="","",OFFSET('Water Data'!$I$29,0,10*ROW('Water Data'!I200)))</f>
        <v/>
      </c>
      <c r="CK206" s="367" t="str">
        <f ca="1">+IF(OFFSET('Sanitation Data'!$D$28,0,10*ROW('Sanitation Data'!D200))="","",OFFSET('Sanitation Data'!$D$28,0,10*ROW('Sanitation Data'!D200)))</f>
        <v/>
      </c>
      <c r="CL206" s="367" t="str">
        <f ca="1">+IF(OFFSET('Sanitation Data'!$D$29,0,10*ROW('Sanitation Data'!D200))="","",OFFSET('Sanitation Data'!$D$29,0,10*ROW('Sanitation Data'!D200)))</f>
        <v/>
      </c>
      <c r="CM206" s="367" t="str">
        <f ca="1">+IF(OFFSET('Sanitation Data'!$D$30,0,10*ROW('Sanitation Data'!D200))="","",OFFSET('Sanitation Data'!$D$30,0,10*ROW('Sanitation Data'!D200)))</f>
        <v/>
      </c>
      <c r="CN206" s="367" t="str">
        <f ca="1">+IF(OFFSET('Sanitation Data'!$D$31,0,10*ROW('Sanitation Data'!D200))="","",OFFSET('Sanitation Data'!$D$31,0,10*ROW('Sanitation Data'!D200)))</f>
        <v/>
      </c>
      <c r="CO206" s="367" t="str">
        <f ca="1">+IF(OFFSET('Sanitation Data'!$D$32,0,10*ROW('Sanitation Data'!D200))="","",OFFSET('Sanitation Data'!$D$32,0,10*ROW('Sanitation Data'!D200)))</f>
        <v/>
      </c>
      <c r="CP206" s="367" t="str">
        <f ca="1">+IF(OFFSET('Sanitation Data'!$E$28,0,10*ROW('Sanitation Data'!E200))="","",OFFSET('Sanitation Data'!$E$28,0,10*ROW('Sanitation Data'!E200)))</f>
        <v/>
      </c>
      <c r="CQ206" s="367" t="str">
        <f ca="1">+IF(OFFSET('Sanitation Data'!$E$29,0,10*ROW('Sanitation Data'!E200))="","",OFFSET('Sanitation Data'!$E$29,0,10*ROW('Sanitation Data'!E200)))</f>
        <v/>
      </c>
      <c r="CR206" s="367" t="str">
        <f ca="1">+IF(OFFSET('Sanitation Data'!$E$30,0,10*ROW('Sanitation Data'!E200))="","",OFFSET('Sanitation Data'!$E$30,0,10*ROW('Sanitation Data'!E200)))</f>
        <v/>
      </c>
      <c r="CS206" s="367" t="str">
        <f ca="1">+IF(OFFSET('Sanitation Data'!$E$31,0,10*ROW('Sanitation Data'!E200))="","",OFFSET('Sanitation Data'!$E$31,0,10*ROW('Sanitation Data'!E200)))</f>
        <v/>
      </c>
      <c r="CT206" s="367" t="str">
        <f ca="1">+IF(OFFSET('Sanitation Data'!$E$32,0,10*ROW('Sanitation Data'!E200))="","",OFFSET('Sanitation Data'!$E$32,0,10*ROW('Sanitation Data'!E200)))</f>
        <v/>
      </c>
      <c r="CU206" s="367" t="str">
        <f ca="1">+IF(OFFSET('Sanitation Data'!$F$28,0,10*ROW('Sanitation Data'!F200))="","",OFFSET('Sanitation Data'!$F$28,0,10*ROW('Sanitation Data'!F200)))</f>
        <v/>
      </c>
      <c r="CV206" s="367" t="str">
        <f ca="1">+IF(OFFSET('Sanitation Data'!$F$29,0,10*ROW('Sanitation Data'!F200))="","",OFFSET('Sanitation Data'!$F$29,0,10*ROW('Sanitation Data'!F200)))</f>
        <v/>
      </c>
      <c r="CW206" s="367" t="str">
        <f ca="1">+IF(OFFSET('Sanitation Data'!$F$30,0,10*ROW('Sanitation Data'!F200))="","",OFFSET('Sanitation Data'!$F$30,0,10*ROW('Sanitation Data'!F200)))</f>
        <v/>
      </c>
      <c r="CX206" s="367" t="str">
        <f ca="1">+IF(OFFSET('Sanitation Data'!$F$31,0,10*ROW('Sanitation Data'!F200))="","",OFFSET('Sanitation Data'!$F$31,0,10*ROW('Sanitation Data'!F200)))</f>
        <v/>
      </c>
      <c r="CY206" s="367" t="str">
        <f ca="1">+IF(OFFSET('Sanitation Data'!$F$32,0,10*ROW('Sanitation Data'!F200))="","",OFFSET('Sanitation Data'!$F$32,0,10*ROW('Sanitation Data'!F200)))</f>
        <v/>
      </c>
      <c r="CZ206" s="367" t="str">
        <f ca="1">+IF(OFFSET('Sanitation Data'!$G$28,0,10*ROW('Sanitation Data'!G200))="","",OFFSET('Sanitation Data'!$G$28,0,10*ROW('Sanitation Data'!G200)))</f>
        <v/>
      </c>
      <c r="DA206" s="367" t="str">
        <f ca="1">+IF(OFFSET('Sanitation Data'!$G$29,0,10*ROW('Sanitation Data'!G200))="","",OFFSET('Sanitation Data'!$G$29,0,10*ROW('Sanitation Data'!G200)))</f>
        <v/>
      </c>
      <c r="DB206" s="367" t="str">
        <f ca="1">+IF(OFFSET('Sanitation Data'!$G$30,0,10*ROW('Sanitation Data'!G200))="","",OFFSET('Sanitation Data'!$G$30,0,10*ROW('Sanitation Data'!G200)))</f>
        <v/>
      </c>
      <c r="DC206" s="367" t="str">
        <f ca="1">+IF(OFFSET('Sanitation Data'!$G$31,0,10*ROW('Sanitation Data'!G200))="","",OFFSET('Sanitation Data'!$G$31,0,10*ROW('Sanitation Data'!G200)))</f>
        <v/>
      </c>
      <c r="DD206" s="367" t="str">
        <f ca="1">+IF(OFFSET('Sanitation Data'!$G$32,0,10*ROW('Sanitation Data'!G200))="","",OFFSET('Sanitation Data'!$G$32,0,10*ROW('Sanitation Data'!G200)))</f>
        <v/>
      </c>
      <c r="DE206" s="367" t="str">
        <f ca="1">+IF(OFFSET('Sanitation Data'!$H$28,0,10*ROW('Sanitation Data'!H200))="","",OFFSET('Sanitation Data'!$H$28,0,10*ROW('Sanitation Data'!H200)))</f>
        <v/>
      </c>
      <c r="DF206" s="367" t="str">
        <f ca="1">+IF(OFFSET('Sanitation Data'!$H$29,0,10*ROW('Sanitation Data'!H200))="","",OFFSET('Sanitation Data'!$H$29,0,10*ROW('Sanitation Data'!H200)))</f>
        <v/>
      </c>
      <c r="DG206" s="367" t="str">
        <f ca="1">+IF(OFFSET('Sanitation Data'!$H$30,0,10*ROW('Sanitation Data'!H200))="","",OFFSET('Sanitation Data'!$H$30,0,10*ROW('Sanitation Data'!H200)))</f>
        <v/>
      </c>
      <c r="DH206" s="367" t="str">
        <f ca="1">+IF(OFFSET('Sanitation Data'!$H$31,0,10*ROW('Sanitation Data'!H200))="","",OFFSET('Sanitation Data'!$H$31,0,10*ROW('Sanitation Data'!H200)))</f>
        <v/>
      </c>
      <c r="DI206" s="367" t="str">
        <f ca="1">+IF(OFFSET('Sanitation Data'!$H$32,0,10*ROW('Sanitation Data'!H200))="","",OFFSET('Sanitation Data'!$H$32,0,10*ROW('Sanitation Data'!H200)))</f>
        <v/>
      </c>
      <c r="DJ206" s="367" t="str">
        <f ca="1">+IF(OFFSET('Sanitation Data'!$I$28,0,10*ROW('Sanitation Data'!I200))="","",OFFSET('Sanitation Data'!$I$28,0,10*ROW('Sanitation Data'!I200)))</f>
        <v/>
      </c>
      <c r="DK206" s="367" t="str">
        <f ca="1">+IF(OFFSET('Sanitation Data'!$I$29,0,10*ROW('Sanitation Data'!I200))="","",OFFSET('Sanitation Data'!$I$29,0,10*ROW('Sanitation Data'!I200)))</f>
        <v/>
      </c>
      <c r="DL206" s="367" t="str">
        <f ca="1">+IF(OFFSET('Sanitation Data'!$I$30,0,10*ROW('Sanitation Data'!I200))="","",OFFSET('Sanitation Data'!$I$30,0,10*ROW('Sanitation Data'!I200)))</f>
        <v/>
      </c>
      <c r="DM206" s="367" t="str">
        <f ca="1">+IF(OFFSET('Sanitation Data'!$I$31,0,10*ROW('Sanitation Data'!I200))="","",OFFSET('Sanitation Data'!$I$31,0,10*ROW('Sanitation Data'!I200)))</f>
        <v/>
      </c>
      <c r="DN206" s="367" t="str">
        <f ca="1">+IF(OFFSET('Sanitation Data'!$I$32,0,10*ROW('Sanitation Data'!I200))="","",OFFSET('Sanitation Data'!$I$32,0,10*ROW('Sanitation Data'!I200)))</f>
        <v/>
      </c>
      <c r="DO206" s="367" t="str">
        <f ca="1">+IF(OFFSET('Hygiene Data'!$D$11,0,10*ROW('Hygiene Data'!D200))="","",OFFSET('Hygiene Data'!$D$11,0,10*ROW('Hygiene Data'!D200)))</f>
        <v/>
      </c>
      <c r="DP206" s="367" t="str">
        <f ca="1">+IF(OFFSET('Hygiene Data'!$D$12,0,10*ROW('Hygiene Data'!D200))="","",OFFSET('Hygiene Data'!$D$12,0,10*ROW('Hygiene Data'!D200)))</f>
        <v/>
      </c>
      <c r="DQ206" s="367" t="str">
        <f ca="1">+IF(OFFSET('Hygiene Data'!$D$13,0,10*ROW('Hygiene Data'!D200))="","",OFFSET('Hygiene Data'!$D$13,0,10*ROW('Hygiene Data'!D200)))</f>
        <v/>
      </c>
      <c r="DR206" s="367" t="str">
        <f ca="1">+IF(OFFSET('Hygiene Data'!$E$11,0,10*ROW('Hygiene Data'!E200))="","",OFFSET('Hygiene Data'!$E$11,0,10*ROW('Hygiene Data'!E200)))</f>
        <v/>
      </c>
      <c r="DS206" s="367" t="str">
        <f ca="1">+IF(OFFSET('Hygiene Data'!$E$12,0,10*ROW('Hygiene Data'!E200))="","",OFFSET('Hygiene Data'!$E$12,0,10*ROW('Hygiene Data'!E200)))</f>
        <v/>
      </c>
      <c r="DT206" s="367" t="str">
        <f ca="1">+IF(OFFSET('Hygiene Data'!$E$13,0,10*ROW('Hygiene Data'!E200))="","",OFFSET('Hygiene Data'!$E$13,0,10*ROW('Hygiene Data'!E200)))</f>
        <v/>
      </c>
      <c r="DU206" s="367" t="str">
        <f ca="1">+IF(OFFSET('Hygiene Data'!$F$11,0,10*ROW('Hygiene Data'!F200))="","",OFFSET('Hygiene Data'!$F$11,0,10*ROW('Hygiene Data'!F200)))</f>
        <v/>
      </c>
      <c r="DV206" s="367" t="str">
        <f ca="1">+IF(OFFSET('Hygiene Data'!$F$12,0,10*ROW('Hygiene Data'!F200))="","",OFFSET('Hygiene Data'!$F$12,0,10*ROW('Hygiene Data'!F200)))</f>
        <v/>
      </c>
      <c r="DW206" s="367" t="str">
        <f ca="1">+IF(OFFSET('Hygiene Data'!$F$13,0,10*ROW('Hygiene Data'!F200))="","",OFFSET('Hygiene Data'!$F$13,0,10*ROW('Hygiene Data'!F200)))</f>
        <v/>
      </c>
      <c r="DX206" s="367" t="str">
        <f ca="1">+IF(OFFSET('Hygiene Data'!$G$11,0,10*ROW('Hygiene Data'!G200))="","",OFFSET('Hygiene Data'!$G$11,0,10*ROW('Hygiene Data'!G200)))</f>
        <v/>
      </c>
      <c r="DY206" s="367" t="str">
        <f ca="1">+IF(OFFSET('Hygiene Data'!$G$12,0,10*ROW('Hygiene Data'!G200))="","",OFFSET('Hygiene Data'!$G$12,0,10*ROW('Hygiene Data'!G200)))</f>
        <v/>
      </c>
      <c r="DZ206" s="367" t="str">
        <f ca="1">+IF(OFFSET('Hygiene Data'!$G$13,0,10*ROW('Hygiene Data'!G200))="","",OFFSET('Hygiene Data'!$G$13,0,10*ROW('Hygiene Data'!G200)))</f>
        <v/>
      </c>
      <c r="EA206" s="367" t="str">
        <f ca="1">+IF(OFFSET('Hygiene Data'!$H$11,0,10*ROW('Hygiene Data'!H200))="","",OFFSET('Hygiene Data'!$H$11,0,10*ROW('Hygiene Data'!H200)))</f>
        <v/>
      </c>
      <c r="EB206" s="367" t="str">
        <f ca="1">+IF(OFFSET('Hygiene Data'!$H$12,0,10*ROW('Hygiene Data'!H200))="","",OFFSET('Hygiene Data'!$H$12,0,10*ROW('Hygiene Data'!H200)))</f>
        <v/>
      </c>
      <c r="EC206" s="367" t="str">
        <f ca="1">+IF(OFFSET('Hygiene Data'!$H$13,0,10*ROW('Hygiene Data'!H200))="","",OFFSET('Hygiene Data'!$H$13,0,10*ROW('Hygiene Data'!H200)))</f>
        <v/>
      </c>
      <c r="ED206" s="367" t="str">
        <f ca="1">+IF(OFFSET('Hygiene Data'!$I$11,0,10*ROW('Hygiene Data'!I200))="","",OFFSET('Hygiene Data'!$I$11,0,10*ROW('Hygiene Data'!I200)))</f>
        <v/>
      </c>
      <c r="EE206" s="367" t="str">
        <f ca="1">+IF(OFFSET('Hygiene Data'!$I$12,0,10*ROW('Hygiene Data'!I200))="","",OFFSET('Hygiene Data'!$I$12,0,10*ROW('Hygiene Data'!I200)))</f>
        <v/>
      </c>
      <c r="EF206" s="367" t="str">
        <f ca="1">+IF(OFFSET('Hygiene Data'!$I$13,0,10*ROW('Hygiene Data'!I200))="","",OFFSET('Hygiene Data'!$I$13,0,10*ROW('Hygiene Data'!I200)))</f>
        <v/>
      </c>
    </row>
    <row r="207" spans="1:136" x14ac:dyDescent="0.25">
      <c r="A207" s="476" t="str">
        <f ca="1">+IF(OFFSET('Water Data'!$B$2,0,10*ROW('Water Data'!E201))="","",OFFSET('Water Data'!$B$2,0,10*ROW('Water Data'!E201)))</f>
        <v/>
      </c>
      <c r="B207" s="476"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3" t="str">
        <f t="shared" ca="1" si="3"/>
        <v/>
      </c>
      <c r="D207" s="504"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4"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4"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4"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4"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4"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4"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4"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4"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4"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4"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4"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4"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4"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4"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4"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4"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4"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5"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5"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5"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5"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5"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5"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5"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5"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5"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5"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5"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5"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5"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5"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5"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5"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5"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5"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5"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5"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5"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5"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5"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5"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5"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5"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5"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5"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5"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5"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6"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2"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6"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6"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6"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6"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6"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6"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6"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6"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6"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6"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6"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6"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6"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6"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6"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6"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7" t="str">
        <f ca="1">+IF(OFFSET('Water Data'!$D$27,0,10*ROW('Water Data'!D201))="","",OFFSET('Water Data'!$D$27,0,10*ROW('Water Data'!D201)))</f>
        <v/>
      </c>
      <c r="BT207" s="367" t="str">
        <f ca="1">+IF(OFFSET('Water Data'!$D$28,0,10*ROW('Water Data'!D201))="","",OFFSET('Water Data'!$D$28,0,10*ROW('Water Data'!D201)))</f>
        <v/>
      </c>
      <c r="BU207" s="367" t="str">
        <f ca="1">+IF(OFFSET('Water Data'!$D$29,0,10*ROW('Water Data'!D201))="","",OFFSET('Water Data'!$D$29,0,10*ROW('Water Data'!D201)))</f>
        <v/>
      </c>
      <c r="BV207" s="367" t="str">
        <f ca="1">+IF(OFFSET('Water Data'!$E$27,0,10*ROW('Water Data'!E201))="","",OFFSET('Water Data'!$E$27,0,10*ROW('Water Data'!E201)))</f>
        <v/>
      </c>
      <c r="BW207" s="367" t="str">
        <f ca="1">+IF(OFFSET('Water Data'!$E$28,0,10*ROW('Water Data'!E201))="","",OFFSET('Water Data'!$E$28,0,10*ROW('Water Data'!E201)))</f>
        <v/>
      </c>
      <c r="BX207" s="367" t="str">
        <f ca="1">+IF(OFFSET('Water Data'!$E$29,0,10*ROW('Water Data'!E201))="","",OFFSET('Water Data'!$E$29,0,10*ROW('Water Data'!E201)))</f>
        <v/>
      </c>
      <c r="BY207" s="367" t="str">
        <f ca="1">+IF(OFFSET('Water Data'!$F$27,0,10*ROW('Water Data'!F201))="","",OFFSET('Water Data'!$F$27,0,10*ROW('Water Data'!F201)))</f>
        <v/>
      </c>
      <c r="BZ207" s="367" t="str">
        <f ca="1">+IF(OFFSET('Water Data'!$F$28,0,10*ROW('Water Data'!F201))="","",OFFSET('Water Data'!$F$28,0,10*ROW('Water Data'!F201)))</f>
        <v/>
      </c>
      <c r="CA207" s="367" t="str">
        <f ca="1">+IF(OFFSET('Water Data'!$F$29,0,10*ROW('Water Data'!F201))="","",OFFSET('Water Data'!$F$29,0,10*ROW('Water Data'!F201)))</f>
        <v/>
      </c>
      <c r="CB207" s="367" t="str">
        <f ca="1">+IF(OFFSET('Water Data'!$G$27,0,10*ROW('Water Data'!G201))="","",OFFSET('Water Data'!$G$27,0,10*ROW('Water Data'!G201)))</f>
        <v/>
      </c>
      <c r="CC207" s="367" t="str">
        <f ca="1">+IF(OFFSET('Water Data'!$G$28,0,10*ROW('Water Data'!G201))="","",OFFSET('Water Data'!$G$28,0,10*ROW('Water Data'!G201)))</f>
        <v/>
      </c>
      <c r="CD207" s="367" t="str">
        <f ca="1">+IF(OFFSET('Water Data'!$G$29,0,10*ROW('Water Data'!G201))="","",OFFSET('Water Data'!$G$29,0,10*ROW('Water Data'!G201)))</f>
        <v/>
      </c>
      <c r="CE207" s="367" t="str">
        <f ca="1">+IF(OFFSET('Water Data'!$H$27,0,10*ROW('Water Data'!H201))="","",OFFSET('Water Data'!$H$27,0,10*ROW('Water Data'!H201)))</f>
        <v/>
      </c>
      <c r="CF207" s="367" t="str">
        <f ca="1">+IF(OFFSET('Water Data'!$H$28,0,10*ROW('Water Data'!H201))="","",OFFSET('Water Data'!$H$28,0,10*ROW('Water Data'!H201)))</f>
        <v/>
      </c>
      <c r="CG207" s="367" t="str">
        <f ca="1">+IF(OFFSET('Water Data'!$H$29,0,10*ROW('Water Data'!H201))="","",OFFSET('Water Data'!$H$29,0,10*ROW('Water Data'!H201)))</f>
        <v/>
      </c>
      <c r="CH207" s="367" t="str">
        <f ca="1">+IF(OFFSET('Water Data'!$I$27,0,10*ROW('Water Data'!I201))="","",OFFSET('Water Data'!$I$27,0,10*ROW('Water Data'!I201)))</f>
        <v/>
      </c>
      <c r="CI207" s="367" t="str">
        <f ca="1">+IF(OFFSET('Water Data'!$I$28,0,10*ROW('Water Data'!I201))="","",OFFSET('Water Data'!$I$28,0,10*ROW('Water Data'!I201)))</f>
        <v/>
      </c>
      <c r="CJ207" s="367" t="str">
        <f ca="1">+IF(OFFSET('Water Data'!$I$29,0,10*ROW('Water Data'!I201))="","",OFFSET('Water Data'!$I$29,0,10*ROW('Water Data'!I201)))</f>
        <v/>
      </c>
      <c r="CK207" s="367" t="str">
        <f ca="1">+IF(OFFSET('Sanitation Data'!$D$28,0,10*ROW('Sanitation Data'!D201))="","",OFFSET('Sanitation Data'!$D$28,0,10*ROW('Sanitation Data'!D201)))</f>
        <v/>
      </c>
      <c r="CL207" s="367" t="str">
        <f ca="1">+IF(OFFSET('Sanitation Data'!$D$29,0,10*ROW('Sanitation Data'!D201))="","",OFFSET('Sanitation Data'!$D$29,0,10*ROW('Sanitation Data'!D201)))</f>
        <v/>
      </c>
      <c r="CM207" s="367" t="str">
        <f ca="1">+IF(OFFSET('Sanitation Data'!$D$30,0,10*ROW('Sanitation Data'!D201))="","",OFFSET('Sanitation Data'!$D$30,0,10*ROW('Sanitation Data'!D201)))</f>
        <v/>
      </c>
      <c r="CN207" s="367" t="str">
        <f ca="1">+IF(OFFSET('Sanitation Data'!$D$31,0,10*ROW('Sanitation Data'!D201))="","",OFFSET('Sanitation Data'!$D$31,0,10*ROW('Sanitation Data'!D201)))</f>
        <v/>
      </c>
      <c r="CO207" s="367" t="str">
        <f ca="1">+IF(OFFSET('Sanitation Data'!$D$32,0,10*ROW('Sanitation Data'!D201))="","",OFFSET('Sanitation Data'!$D$32,0,10*ROW('Sanitation Data'!D201)))</f>
        <v/>
      </c>
      <c r="CP207" s="367" t="str">
        <f ca="1">+IF(OFFSET('Sanitation Data'!$E$28,0,10*ROW('Sanitation Data'!E201))="","",OFFSET('Sanitation Data'!$E$28,0,10*ROW('Sanitation Data'!E201)))</f>
        <v/>
      </c>
      <c r="CQ207" s="367" t="str">
        <f ca="1">+IF(OFFSET('Sanitation Data'!$E$29,0,10*ROW('Sanitation Data'!E201))="","",OFFSET('Sanitation Data'!$E$29,0,10*ROW('Sanitation Data'!E201)))</f>
        <v/>
      </c>
      <c r="CR207" s="367" t="str">
        <f ca="1">+IF(OFFSET('Sanitation Data'!$E$30,0,10*ROW('Sanitation Data'!E201))="","",OFFSET('Sanitation Data'!$E$30,0,10*ROW('Sanitation Data'!E201)))</f>
        <v/>
      </c>
      <c r="CS207" s="367" t="str">
        <f ca="1">+IF(OFFSET('Sanitation Data'!$E$31,0,10*ROW('Sanitation Data'!E201))="","",OFFSET('Sanitation Data'!$E$31,0,10*ROW('Sanitation Data'!E201)))</f>
        <v/>
      </c>
      <c r="CT207" s="367" t="str">
        <f ca="1">+IF(OFFSET('Sanitation Data'!$E$32,0,10*ROW('Sanitation Data'!E201))="","",OFFSET('Sanitation Data'!$E$32,0,10*ROW('Sanitation Data'!E201)))</f>
        <v/>
      </c>
      <c r="CU207" s="367" t="str">
        <f ca="1">+IF(OFFSET('Sanitation Data'!$F$28,0,10*ROW('Sanitation Data'!F201))="","",OFFSET('Sanitation Data'!$F$28,0,10*ROW('Sanitation Data'!F201)))</f>
        <v/>
      </c>
      <c r="CV207" s="367" t="str">
        <f ca="1">+IF(OFFSET('Sanitation Data'!$F$29,0,10*ROW('Sanitation Data'!F201))="","",OFFSET('Sanitation Data'!$F$29,0,10*ROW('Sanitation Data'!F201)))</f>
        <v/>
      </c>
      <c r="CW207" s="367" t="str">
        <f ca="1">+IF(OFFSET('Sanitation Data'!$F$30,0,10*ROW('Sanitation Data'!F201))="","",OFFSET('Sanitation Data'!$F$30,0,10*ROW('Sanitation Data'!F201)))</f>
        <v/>
      </c>
      <c r="CX207" s="367" t="str">
        <f ca="1">+IF(OFFSET('Sanitation Data'!$F$31,0,10*ROW('Sanitation Data'!F201))="","",OFFSET('Sanitation Data'!$F$31,0,10*ROW('Sanitation Data'!F201)))</f>
        <v/>
      </c>
      <c r="CY207" s="367" t="str">
        <f ca="1">+IF(OFFSET('Sanitation Data'!$F$32,0,10*ROW('Sanitation Data'!F201))="","",OFFSET('Sanitation Data'!$F$32,0,10*ROW('Sanitation Data'!F201)))</f>
        <v/>
      </c>
      <c r="CZ207" s="367" t="str">
        <f ca="1">+IF(OFFSET('Sanitation Data'!$G$28,0,10*ROW('Sanitation Data'!G201))="","",OFFSET('Sanitation Data'!$G$28,0,10*ROW('Sanitation Data'!G201)))</f>
        <v/>
      </c>
      <c r="DA207" s="367" t="str">
        <f ca="1">+IF(OFFSET('Sanitation Data'!$G$29,0,10*ROW('Sanitation Data'!G201))="","",OFFSET('Sanitation Data'!$G$29,0,10*ROW('Sanitation Data'!G201)))</f>
        <v/>
      </c>
      <c r="DB207" s="367" t="str">
        <f ca="1">+IF(OFFSET('Sanitation Data'!$G$30,0,10*ROW('Sanitation Data'!G201))="","",OFFSET('Sanitation Data'!$G$30,0,10*ROW('Sanitation Data'!G201)))</f>
        <v/>
      </c>
      <c r="DC207" s="367" t="str">
        <f ca="1">+IF(OFFSET('Sanitation Data'!$G$31,0,10*ROW('Sanitation Data'!G201))="","",OFFSET('Sanitation Data'!$G$31,0,10*ROW('Sanitation Data'!G201)))</f>
        <v/>
      </c>
      <c r="DD207" s="367" t="str">
        <f ca="1">+IF(OFFSET('Sanitation Data'!$G$32,0,10*ROW('Sanitation Data'!G201))="","",OFFSET('Sanitation Data'!$G$32,0,10*ROW('Sanitation Data'!G201)))</f>
        <v/>
      </c>
      <c r="DE207" s="367" t="str">
        <f ca="1">+IF(OFFSET('Sanitation Data'!$H$28,0,10*ROW('Sanitation Data'!H201))="","",OFFSET('Sanitation Data'!$H$28,0,10*ROW('Sanitation Data'!H201)))</f>
        <v/>
      </c>
      <c r="DF207" s="367" t="str">
        <f ca="1">+IF(OFFSET('Sanitation Data'!$H$29,0,10*ROW('Sanitation Data'!H201))="","",OFFSET('Sanitation Data'!$H$29,0,10*ROW('Sanitation Data'!H201)))</f>
        <v/>
      </c>
      <c r="DG207" s="367" t="str">
        <f ca="1">+IF(OFFSET('Sanitation Data'!$H$30,0,10*ROW('Sanitation Data'!H201))="","",OFFSET('Sanitation Data'!$H$30,0,10*ROW('Sanitation Data'!H201)))</f>
        <v/>
      </c>
      <c r="DH207" s="367" t="str">
        <f ca="1">+IF(OFFSET('Sanitation Data'!$H$31,0,10*ROW('Sanitation Data'!H201))="","",OFFSET('Sanitation Data'!$H$31,0,10*ROW('Sanitation Data'!H201)))</f>
        <v/>
      </c>
      <c r="DI207" s="367" t="str">
        <f ca="1">+IF(OFFSET('Sanitation Data'!$H$32,0,10*ROW('Sanitation Data'!H201))="","",OFFSET('Sanitation Data'!$H$32,0,10*ROW('Sanitation Data'!H201)))</f>
        <v/>
      </c>
      <c r="DJ207" s="367" t="str">
        <f ca="1">+IF(OFFSET('Sanitation Data'!$I$28,0,10*ROW('Sanitation Data'!I201))="","",OFFSET('Sanitation Data'!$I$28,0,10*ROW('Sanitation Data'!I201)))</f>
        <v/>
      </c>
      <c r="DK207" s="367" t="str">
        <f ca="1">+IF(OFFSET('Sanitation Data'!$I$29,0,10*ROW('Sanitation Data'!I201))="","",OFFSET('Sanitation Data'!$I$29,0,10*ROW('Sanitation Data'!I201)))</f>
        <v/>
      </c>
      <c r="DL207" s="367" t="str">
        <f ca="1">+IF(OFFSET('Sanitation Data'!$I$30,0,10*ROW('Sanitation Data'!I201))="","",OFFSET('Sanitation Data'!$I$30,0,10*ROW('Sanitation Data'!I201)))</f>
        <v/>
      </c>
      <c r="DM207" s="367" t="str">
        <f ca="1">+IF(OFFSET('Sanitation Data'!$I$31,0,10*ROW('Sanitation Data'!I201))="","",OFFSET('Sanitation Data'!$I$31,0,10*ROW('Sanitation Data'!I201)))</f>
        <v/>
      </c>
      <c r="DN207" s="367" t="str">
        <f ca="1">+IF(OFFSET('Sanitation Data'!$I$32,0,10*ROW('Sanitation Data'!I201))="","",OFFSET('Sanitation Data'!$I$32,0,10*ROW('Sanitation Data'!I201)))</f>
        <v/>
      </c>
      <c r="DO207" s="367" t="str">
        <f ca="1">+IF(OFFSET('Hygiene Data'!$D$11,0,10*ROW('Hygiene Data'!D201))="","",OFFSET('Hygiene Data'!$D$11,0,10*ROW('Hygiene Data'!D201)))</f>
        <v/>
      </c>
      <c r="DP207" s="367" t="str">
        <f ca="1">+IF(OFFSET('Hygiene Data'!$D$12,0,10*ROW('Hygiene Data'!D201))="","",OFFSET('Hygiene Data'!$D$12,0,10*ROW('Hygiene Data'!D201)))</f>
        <v/>
      </c>
      <c r="DQ207" s="367" t="str">
        <f ca="1">+IF(OFFSET('Hygiene Data'!$D$13,0,10*ROW('Hygiene Data'!D201))="","",OFFSET('Hygiene Data'!$D$13,0,10*ROW('Hygiene Data'!D201)))</f>
        <v/>
      </c>
      <c r="DR207" s="367" t="str">
        <f ca="1">+IF(OFFSET('Hygiene Data'!$E$11,0,10*ROW('Hygiene Data'!E201))="","",OFFSET('Hygiene Data'!$E$11,0,10*ROW('Hygiene Data'!E201)))</f>
        <v/>
      </c>
      <c r="DS207" s="367" t="str">
        <f ca="1">+IF(OFFSET('Hygiene Data'!$E$12,0,10*ROW('Hygiene Data'!E201))="","",OFFSET('Hygiene Data'!$E$12,0,10*ROW('Hygiene Data'!E201)))</f>
        <v/>
      </c>
      <c r="DT207" s="367" t="str">
        <f ca="1">+IF(OFFSET('Hygiene Data'!$E$13,0,10*ROW('Hygiene Data'!E201))="","",OFFSET('Hygiene Data'!$E$13,0,10*ROW('Hygiene Data'!E201)))</f>
        <v/>
      </c>
      <c r="DU207" s="367" t="str">
        <f ca="1">+IF(OFFSET('Hygiene Data'!$F$11,0,10*ROW('Hygiene Data'!F201))="","",OFFSET('Hygiene Data'!$F$11,0,10*ROW('Hygiene Data'!F201)))</f>
        <v/>
      </c>
      <c r="DV207" s="367" t="str">
        <f ca="1">+IF(OFFSET('Hygiene Data'!$F$12,0,10*ROW('Hygiene Data'!F201))="","",OFFSET('Hygiene Data'!$F$12,0,10*ROW('Hygiene Data'!F201)))</f>
        <v/>
      </c>
      <c r="DW207" s="367" t="str">
        <f ca="1">+IF(OFFSET('Hygiene Data'!$F$13,0,10*ROW('Hygiene Data'!F201))="","",OFFSET('Hygiene Data'!$F$13,0,10*ROW('Hygiene Data'!F201)))</f>
        <v/>
      </c>
      <c r="DX207" s="367" t="str">
        <f ca="1">+IF(OFFSET('Hygiene Data'!$G$11,0,10*ROW('Hygiene Data'!G201))="","",OFFSET('Hygiene Data'!$G$11,0,10*ROW('Hygiene Data'!G201)))</f>
        <v/>
      </c>
      <c r="DY207" s="367" t="str">
        <f ca="1">+IF(OFFSET('Hygiene Data'!$G$12,0,10*ROW('Hygiene Data'!G201))="","",OFFSET('Hygiene Data'!$G$12,0,10*ROW('Hygiene Data'!G201)))</f>
        <v/>
      </c>
      <c r="DZ207" s="367" t="str">
        <f ca="1">+IF(OFFSET('Hygiene Data'!$G$13,0,10*ROW('Hygiene Data'!G201))="","",OFFSET('Hygiene Data'!$G$13,0,10*ROW('Hygiene Data'!G201)))</f>
        <v/>
      </c>
      <c r="EA207" s="367" t="str">
        <f ca="1">+IF(OFFSET('Hygiene Data'!$H$11,0,10*ROW('Hygiene Data'!H201))="","",OFFSET('Hygiene Data'!$H$11,0,10*ROW('Hygiene Data'!H201)))</f>
        <v/>
      </c>
      <c r="EB207" s="367" t="str">
        <f ca="1">+IF(OFFSET('Hygiene Data'!$H$12,0,10*ROW('Hygiene Data'!H201))="","",OFFSET('Hygiene Data'!$H$12,0,10*ROW('Hygiene Data'!H201)))</f>
        <v/>
      </c>
      <c r="EC207" s="367" t="str">
        <f ca="1">+IF(OFFSET('Hygiene Data'!$H$13,0,10*ROW('Hygiene Data'!H201))="","",OFFSET('Hygiene Data'!$H$13,0,10*ROW('Hygiene Data'!H201)))</f>
        <v/>
      </c>
      <c r="ED207" s="367" t="str">
        <f ca="1">+IF(OFFSET('Hygiene Data'!$I$11,0,10*ROW('Hygiene Data'!I201))="","",OFFSET('Hygiene Data'!$I$11,0,10*ROW('Hygiene Data'!I201)))</f>
        <v/>
      </c>
      <c r="EE207" s="367" t="str">
        <f ca="1">+IF(OFFSET('Hygiene Data'!$I$12,0,10*ROW('Hygiene Data'!I201))="","",OFFSET('Hygiene Data'!$I$12,0,10*ROW('Hygiene Data'!I201)))</f>
        <v/>
      </c>
      <c r="EF207" s="367" t="str">
        <f ca="1">+IF(OFFSET('Hygiene Data'!$I$13,0,10*ROW('Hygiene Data'!I201))="","",OFFSET('Hygiene Data'!$I$13,0,10*ROW('Hygiene Data'!I201)))</f>
        <v/>
      </c>
    </row>
    <row r="208" spans="1:136" s="366" customFormat="1" x14ac:dyDescent="0.25">
      <c r="BA208" s="484"/>
    </row>
    <row r="209" spans="53:53" s="366" customFormat="1" x14ac:dyDescent="0.25">
      <c r="BA209" s="484"/>
    </row>
    <row r="210" spans="53:53" s="366" customFormat="1" x14ac:dyDescent="0.25">
      <c r="BA210" s="484"/>
    </row>
    <row r="211" spans="53:53" s="366" customFormat="1" x14ac:dyDescent="0.25">
      <c r="BA211" s="484"/>
    </row>
    <row r="212" spans="53:53" s="366" customFormat="1" x14ac:dyDescent="0.25">
      <c r="BA212" s="484"/>
    </row>
    <row r="213" spans="53:53" s="366" customFormat="1" x14ac:dyDescent="0.25">
      <c r="BA213" s="484"/>
    </row>
    <row r="214" spans="53:53" s="366" customFormat="1" x14ac:dyDescent="0.25">
      <c r="BA214" s="484"/>
    </row>
    <row r="215" spans="53:53" s="366" customFormat="1" x14ac:dyDescent="0.25">
      <c r="BA215" s="484"/>
    </row>
    <row r="216" spans="53:53" s="366" customFormat="1" x14ac:dyDescent="0.25">
      <c r="BA216" s="484"/>
    </row>
    <row r="217" spans="53:53" s="366" customFormat="1" x14ac:dyDescent="0.25">
      <c r="BA217" s="484"/>
    </row>
    <row r="218" spans="53:53" s="366" customFormat="1" x14ac:dyDescent="0.25">
      <c r="BA218" s="484"/>
    </row>
    <row r="219" spans="53:53" s="366" customFormat="1" x14ac:dyDescent="0.25">
      <c r="BA219" s="484"/>
    </row>
    <row r="220" spans="53:53" s="366" customFormat="1" x14ac:dyDescent="0.25">
      <c r="BA220" s="484"/>
    </row>
    <row r="221" spans="53:53" s="366" customFormat="1" x14ac:dyDescent="0.25">
      <c r="BA221" s="484"/>
    </row>
    <row r="222" spans="53:53" s="366" customFormat="1" x14ac:dyDescent="0.25">
      <c r="BA222" s="484"/>
    </row>
    <row r="223" spans="53:53" s="366" customFormat="1" x14ac:dyDescent="0.25">
      <c r="BA223" s="484"/>
    </row>
    <row r="224" spans="53:53" s="366" customFormat="1" x14ac:dyDescent="0.25">
      <c r="BA224" s="484"/>
    </row>
    <row r="225" spans="53:53" s="366" customFormat="1" x14ac:dyDescent="0.25">
      <c r="BA225" s="484"/>
    </row>
    <row r="226" spans="53:53" s="366" customFormat="1" x14ac:dyDescent="0.25">
      <c r="BA226" s="484"/>
    </row>
    <row r="227" spans="53:53" s="366" customFormat="1" x14ac:dyDescent="0.25">
      <c r="BA227" s="484"/>
    </row>
    <row r="228" spans="53:53" s="366" customFormat="1" x14ac:dyDescent="0.25">
      <c r="BA228" s="484"/>
    </row>
    <row r="229" spans="53:53" s="366" customFormat="1" x14ac:dyDescent="0.25">
      <c r="BA229" s="484"/>
    </row>
    <row r="230" spans="53:53" s="366" customFormat="1" x14ac:dyDescent="0.25">
      <c r="BA230" s="484"/>
    </row>
    <row r="231" spans="53:53" s="366" customFormat="1" x14ac:dyDescent="0.25">
      <c r="BA231" s="484"/>
    </row>
    <row r="232" spans="53:53" s="366" customFormat="1" x14ac:dyDescent="0.25">
      <c r="BA232" s="484"/>
    </row>
    <row r="233" spans="53:53" s="366" customFormat="1" x14ac:dyDescent="0.25">
      <c r="BA233" s="484"/>
    </row>
    <row r="234" spans="53:53" s="366" customFormat="1" x14ac:dyDescent="0.25">
      <c r="BA234" s="484"/>
    </row>
    <row r="235" spans="53:53" s="366" customFormat="1" x14ac:dyDescent="0.25">
      <c r="BA235" s="484"/>
    </row>
    <row r="236" spans="53:53" s="366" customFormat="1" x14ac:dyDescent="0.25">
      <c r="BA236" s="484"/>
    </row>
    <row r="237" spans="53:53" s="366" customFormat="1" x14ac:dyDescent="0.25">
      <c r="BA237" s="484"/>
    </row>
    <row r="238" spans="53:53" s="366" customFormat="1" x14ac:dyDescent="0.25">
      <c r="BA238" s="484"/>
    </row>
    <row r="239" spans="53:53" s="366" customFormat="1" x14ac:dyDescent="0.25">
      <c r="BA239" s="484"/>
    </row>
    <row r="240" spans="53:53" s="366" customFormat="1" x14ac:dyDescent="0.25">
      <c r="BA240" s="484"/>
    </row>
    <row r="241" spans="53:53" s="366" customFormat="1" x14ac:dyDescent="0.25">
      <c r="BA241" s="484"/>
    </row>
    <row r="242" spans="53:53" s="366" customFormat="1" x14ac:dyDescent="0.25">
      <c r="BA242" s="484"/>
    </row>
    <row r="243" spans="53:53" s="366" customFormat="1" x14ac:dyDescent="0.25">
      <c r="BA243" s="484"/>
    </row>
    <row r="244" spans="53:53" s="366" customFormat="1" x14ac:dyDescent="0.25">
      <c r="BA244" s="484"/>
    </row>
    <row r="245" spans="53:53" s="366" customFormat="1" x14ac:dyDescent="0.25">
      <c r="BA245" s="484"/>
    </row>
    <row r="246" spans="53:53" s="366" customFormat="1" x14ac:dyDescent="0.25">
      <c r="BA246" s="484"/>
    </row>
    <row r="247" spans="53:53" s="366" customFormat="1" x14ac:dyDescent="0.25">
      <c r="BA247" s="484"/>
    </row>
    <row r="248" spans="53:53" s="366" customFormat="1" x14ac:dyDescent="0.25">
      <c r="BA248" s="484"/>
    </row>
    <row r="249" spans="53:53" s="366" customFormat="1" x14ac:dyDescent="0.25">
      <c r="BA249" s="484"/>
    </row>
    <row r="250" spans="53:53" s="366" customFormat="1" x14ac:dyDescent="0.25">
      <c r="BA250" s="484"/>
    </row>
    <row r="251" spans="53:53" s="366" customFormat="1" x14ac:dyDescent="0.25">
      <c r="BA251" s="484"/>
    </row>
    <row r="252" spans="53:53" s="366" customFormat="1" x14ac:dyDescent="0.25">
      <c r="BA252" s="484"/>
    </row>
    <row r="253" spans="53:53" s="366" customFormat="1" x14ac:dyDescent="0.25">
      <c r="BA253" s="484"/>
    </row>
    <row r="254" spans="53:53" s="366" customFormat="1" x14ac:dyDescent="0.25">
      <c r="BA254" s="484"/>
    </row>
    <row r="255" spans="53:53" s="366" customFormat="1" x14ac:dyDescent="0.25">
      <c r="BA255" s="484"/>
    </row>
    <row r="256" spans="53:53" s="366" customFormat="1" x14ac:dyDescent="0.25">
      <c r="BA256" s="484"/>
    </row>
    <row r="257" spans="53:53" s="366" customFormat="1" x14ac:dyDescent="0.25">
      <c r="BA257" s="484"/>
    </row>
    <row r="258" spans="53:53" s="366" customFormat="1" x14ac:dyDescent="0.25">
      <c r="BA258" s="484"/>
    </row>
    <row r="259" spans="53:53" s="366" customFormat="1" x14ac:dyDescent="0.25">
      <c r="BA259" s="484"/>
    </row>
    <row r="260" spans="53:53" s="366" customFormat="1" x14ac:dyDescent="0.25">
      <c r="BA260" s="484"/>
    </row>
    <row r="261" spans="53:53" s="366" customFormat="1" x14ac:dyDescent="0.25">
      <c r="BA261" s="484"/>
    </row>
    <row r="262" spans="53:53" s="366" customFormat="1" x14ac:dyDescent="0.25">
      <c r="BA262" s="484"/>
    </row>
    <row r="263" spans="53:53" s="366" customFormat="1" x14ac:dyDescent="0.25">
      <c r="BA263" s="484"/>
    </row>
    <row r="264" spans="53:53" s="366" customFormat="1" x14ac:dyDescent="0.25">
      <c r="BA264" s="484"/>
    </row>
    <row r="265" spans="53:53" s="366" customFormat="1" x14ac:dyDescent="0.25">
      <c r="BA265" s="484"/>
    </row>
    <row r="266" spans="53:53" s="366" customFormat="1" x14ac:dyDescent="0.25">
      <c r="BA266" s="484"/>
    </row>
    <row r="267" spans="53:53" s="366" customFormat="1" x14ac:dyDescent="0.25">
      <c r="BA267" s="484"/>
    </row>
    <row r="268" spans="53:53" s="366" customFormat="1" x14ac:dyDescent="0.25">
      <c r="BA268" s="484"/>
    </row>
    <row r="269" spans="53:53" s="366" customFormat="1" x14ac:dyDescent="0.25">
      <c r="BA269" s="484"/>
    </row>
    <row r="270" spans="53:53" s="366" customFormat="1" x14ac:dyDescent="0.25">
      <c r="BA270" s="484"/>
    </row>
    <row r="271" spans="53:53" s="366" customFormat="1" x14ac:dyDescent="0.25">
      <c r="BA271" s="484"/>
    </row>
    <row r="272" spans="53:53" s="366" customFormat="1" x14ac:dyDescent="0.25">
      <c r="BA272" s="484"/>
    </row>
    <row r="273" spans="53:53" s="366" customFormat="1" x14ac:dyDescent="0.25">
      <c r="BA273" s="484"/>
    </row>
    <row r="274" spans="53:53" s="366" customFormat="1" x14ac:dyDescent="0.25">
      <c r="BA274" s="484"/>
    </row>
    <row r="275" spans="53:53" s="366" customFormat="1" x14ac:dyDescent="0.25">
      <c r="BA275" s="484"/>
    </row>
    <row r="276" spans="53:53" s="366" customFormat="1" x14ac:dyDescent="0.25">
      <c r="BA276" s="484"/>
    </row>
    <row r="277" spans="53:53" s="366" customFormat="1" x14ac:dyDescent="0.25">
      <c r="BA277" s="484"/>
    </row>
    <row r="278" spans="53:53" s="366" customFormat="1" x14ac:dyDescent="0.25">
      <c r="BA278" s="484"/>
    </row>
    <row r="279" spans="53:53" s="366" customFormat="1" x14ac:dyDescent="0.25">
      <c r="BA279" s="484"/>
    </row>
    <row r="280" spans="53:53" s="366" customFormat="1" x14ac:dyDescent="0.25">
      <c r="BA280" s="484"/>
    </row>
    <row r="281" spans="53:53" s="366" customFormat="1" x14ac:dyDescent="0.25">
      <c r="BA281" s="484"/>
    </row>
    <row r="282" spans="53:53" s="366" customFormat="1" x14ac:dyDescent="0.25">
      <c r="BA282" s="484"/>
    </row>
    <row r="283" spans="53:53" s="366" customFormat="1" x14ac:dyDescent="0.25">
      <c r="BA283" s="484"/>
    </row>
    <row r="284" spans="53:53" s="366" customFormat="1" x14ac:dyDescent="0.25">
      <c r="BA284" s="484"/>
    </row>
    <row r="285" spans="53:53" s="366" customFormat="1" x14ac:dyDescent="0.25">
      <c r="BA285" s="484"/>
    </row>
    <row r="286" spans="53:53" s="366" customFormat="1" x14ac:dyDescent="0.25">
      <c r="BA286" s="484"/>
    </row>
    <row r="287" spans="53:53" s="366" customFormat="1" x14ac:dyDescent="0.25">
      <c r="BA287" s="484"/>
    </row>
    <row r="288" spans="53:53" s="366" customFormat="1" x14ac:dyDescent="0.25">
      <c r="BA288" s="484"/>
    </row>
    <row r="289" spans="53:53" s="366" customFormat="1" x14ac:dyDescent="0.25">
      <c r="BA289" s="484"/>
    </row>
    <row r="290" spans="53:53" s="366" customFormat="1" x14ac:dyDescent="0.25">
      <c r="BA290" s="484"/>
    </row>
    <row r="291" spans="53:53" s="366" customFormat="1" x14ac:dyDescent="0.25">
      <c r="BA291" s="484"/>
    </row>
    <row r="292" spans="53:53" s="366" customFormat="1" x14ac:dyDescent="0.25">
      <c r="BA292" s="484"/>
    </row>
    <row r="293" spans="53:53" s="366" customFormat="1" x14ac:dyDescent="0.25">
      <c r="BA293" s="484"/>
    </row>
    <row r="294" spans="53:53" s="366" customFormat="1" x14ac:dyDescent="0.25">
      <c r="BA294" s="484"/>
    </row>
    <row r="295" spans="53:53" s="366" customFormat="1" x14ac:dyDescent="0.25">
      <c r="BA295" s="484"/>
    </row>
    <row r="296" spans="53:53" s="366" customFormat="1" x14ac:dyDescent="0.25">
      <c r="BA296" s="484"/>
    </row>
    <row r="297" spans="53:53" s="366" customFormat="1" x14ac:dyDescent="0.25">
      <c r="BA297" s="484"/>
    </row>
    <row r="298" spans="53:53" s="366" customFormat="1" x14ac:dyDescent="0.25">
      <c r="BA298" s="484"/>
    </row>
    <row r="299" spans="53:53" s="366" customFormat="1" x14ac:dyDescent="0.25">
      <c r="BA299" s="484"/>
    </row>
    <row r="300" spans="53:53" s="366" customFormat="1" x14ac:dyDescent="0.25">
      <c r="BA300" s="484"/>
    </row>
    <row r="301" spans="53:53" s="366" customFormat="1" x14ac:dyDescent="0.25">
      <c r="BA301" s="484"/>
    </row>
    <row r="302" spans="53:53" s="366" customFormat="1" x14ac:dyDescent="0.25">
      <c r="BA302" s="484"/>
    </row>
    <row r="303" spans="53:53" s="366" customFormat="1" x14ac:dyDescent="0.25">
      <c r="BA303" s="484"/>
    </row>
    <row r="304" spans="53:53" s="366" customFormat="1" x14ac:dyDescent="0.25">
      <c r="BA304" s="484"/>
    </row>
    <row r="305" spans="53:53" s="366" customFormat="1" x14ac:dyDescent="0.25">
      <c r="BA305" s="484"/>
    </row>
    <row r="306" spans="53:53" s="366" customFormat="1" x14ac:dyDescent="0.25">
      <c r="BA306" s="484"/>
    </row>
    <row r="307" spans="53:53" s="366" customFormat="1" x14ac:dyDescent="0.25">
      <c r="BA307" s="484"/>
    </row>
    <row r="308" spans="53:53" s="366" customFormat="1" x14ac:dyDescent="0.25">
      <c r="BA308" s="484"/>
    </row>
    <row r="309" spans="53:53" s="366" customFormat="1" x14ac:dyDescent="0.25">
      <c r="BA309" s="484"/>
    </row>
    <row r="310" spans="53:53" s="366" customFormat="1" x14ac:dyDescent="0.25">
      <c r="BA310" s="484"/>
    </row>
    <row r="311" spans="53:53" s="366" customFormat="1" x14ac:dyDescent="0.25">
      <c r="BA311" s="484"/>
    </row>
    <row r="312" spans="53:53" s="366" customFormat="1" x14ac:dyDescent="0.25">
      <c r="BA312" s="484"/>
    </row>
    <row r="313" spans="53:53" s="366" customFormat="1" x14ac:dyDescent="0.25">
      <c r="BA313" s="484"/>
    </row>
    <row r="314" spans="53:53" s="366" customFormat="1" x14ac:dyDescent="0.25">
      <c r="BA314" s="484"/>
    </row>
    <row r="315" spans="53:53" s="366" customFormat="1" x14ac:dyDescent="0.25">
      <c r="BA315" s="484"/>
    </row>
    <row r="316" spans="53:53" s="366" customFormat="1" x14ac:dyDescent="0.25">
      <c r="BA316" s="484"/>
    </row>
    <row r="317" spans="53:53" s="366" customFormat="1" x14ac:dyDescent="0.25">
      <c r="BA317" s="484"/>
    </row>
    <row r="318" spans="53:53" s="366" customFormat="1" x14ac:dyDescent="0.25">
      <c r="BA318" s="484"/>
    </row>
    <row r="319" spans="53:53" s="366" customFormat="1" x14ac:dyDescent="0.25">
      <c r="BA319" s="484"/>
    </row>
    <row r="320" spans="53:53" s="366" customFormat="1" x14ac:dyDescent="0.25">
      <c r="BA320" s="484"/>
    </row>
    <row r="321" spans="53:53" s="366" customFormat="1" x14ac:dyDescent="0.25">
      <c r="BA321" s="484"/>
    </row>
    <row r="322" spans="53:53" s="366" customFormat="1" x14ac:dyDescent="0.25">
      <c r="BA322" s="484"/>
    </row>
    <row r="323" spans="53:53" s="366" customFormat="1" x14ac:dyDescent="0.25">
      <c r="BA323" s="484"/>
    </row>
    <row r="324" spans="53:53" s="366" customFormat="1" x14ac:dyDescent="0.25">
      <c r="BA324" s="484"/>
    </row>
    <row r="325" spans="53:53" s="366" customFormat="1" x14ac:dyDescent="0.25">
      <c r="BA325" s="484"/>
    </row>
    <row r="326" spans="53:53" s="366" customFormat="1" x14ac:dyDescent="0.25">
      <c r="BA326" s="484"/>
    </row>
    <row r="327" spans="53:53" s="366" customFormat="1" x14ac:dyDescent="0.25">
      <c r="BA327" s="484"/>
    </row>
    <row r="328" spans="53:53" s="366" customFormat="1" x14ac:dyDescent="0.25">
      <c r="BA328" s="484"/>
    </row>
    <row r="329" spans="53:53" s="366" customFormat="1" x14ac:dyDescent="0.25">
      <c r="BA329" s="484"/>
    </row>
    <row r="330" spans="53:53" s="366" customFormat="1" x14ac:dyDescent="0.25">
      <c r="BA330" s="484"/>
    </row>
    <row r="331" spans="53:53" s="366" customFormat="1" x14ac:dyDescent="0.25">
      <c r="BA331" s="484"/>
    </row>
    <row r="332" spans="53:53" s="366" customFormat="1" x14ac:dyDescent="0.25">
      <c r="BA332" s="484"/>
    </row>
    <row r="333" spans="53:53" s="366" customFormat="1" x14ac:dyDescent="0.25">
      <c r="BA333" s="484"/>
    </row>
    <row r="334" spans="53:53" s="366" customFormat="1" x14ac:dyDescent="0.25">
      <c r="BA334" s="484"/>
    </row>
    <row r="335" spans="53:53" s="366" customFormat="1" x14ac:dyDescent="0.25">
      <c r="BA335" s="484"/>
    </row>
    <row r="336" spans="53:53" s="366" customFormat="1" x14ac:dyDescent="0.25">
      <c r="BA336" s="484"/>
    </row>
    <row r="337" spans="53:53" s="366" customFormat="1" x14ac:dyDescent="0.25">
      <c r="BA337" s="484"/>
    </row>
    <row r="338" spans="53:53" s="366" customFormat="1" x14ac:dyDescent="0.25">
      <c r="BA338" s="484"/>
    </row>
    <row r="339" spans="53:53" s="366" customFormat="1" x14ac:dyDescent="0.25">
      <c r="BA339" s="484"/>
    </row>
    <row r="340" spans="53:53" s="366" customFormat="1" x14ac:dyDescent="0.25">
      <c r="BA340" s="484"/>
    </row>
    <row r="341" spans="53:53" s="366" customFormat="1" x14ac:dyDescent="0.25">
      <c r="BA341" s="484"/>
    </row>
    <row r="342" spans="53:53" s="366" customFormat="1" x14ac:dyDescent="0.25">
      <c r="BA342" s="484"/>
    </row>
    <row r="343" spans="53:53" s="366" customFormat="1" x14ac:dyDescent="0.25">
      <c r="BA343" s="484"/>
    </row>
    <row r="344" spans="53:53" s="366" customFormat="1" x14ac:dyDescent="0.25">
      <c r="BA344" s="484"/>
    </row>
    <row r="345" spans="53:53" s="366" customFormat="1" x14ac:dyDescent="0.25">
      <c r="BA345" s="484"/>
    </row>
    <row r="346" spans="53:53" s="366" customFormat="1" x14ac:dyDescent="0.25">
      <c r="BA346" s="484"/>
    </row>
    <row r="347" spans="53:53" s="366" customFormat="1" x14ac:dyDescent="0.25">
      <c r="BA347" s="484"/>
    </row>
    <row r="348" spans="53:53" s="366" customFormat="1" x14ac:dyDescent="0.25">
      <c r="BA348" s="484"/>
    </row>
    <row r="349" spans="53:53" s="366" customFormat="1" x14ac:dyDescent="0.25">
      <c r="BA349" s="484"/>
    </row>
    <row r="350" spans="53:53" s="366" customFormat="1" x14ac:dyDescent="0.25">
      <c r="BA350" s="484"/>
    </row>
    <row r="351" spans="53:53" s="366" customFormat="1" x14ac:dyDescent="0.25">
      <c r="BA351" s="484"/>
    </row>
    <row r="352" spans="53:53" s="366" customFormat="1" x14ac:dyDescent="0.25">
      <c r="BA352" s="484"/>
    </row>
    <row r="353" spans="53:53" s="366" customFormat="1" x14ac:dyDescent="0.25">
      <c r="BA353" s="484"/>
    </row>
    <row r="354" spans="53:53" s="366" customFormat="1" x14ac:dyDescent="0.25">
      <c r="BA354" s="484"/>
    </row>
    <row r="355" spans="53:53" s="366" customFormat="1" x14ac:dyDescent="0.25">
      <c r="BA355" s="484"/>
    </row>
    <row r="356" spans="53:53" s="366" customFormat="1" x14ac:dyDescent="0.25">
      <c r="BA356" s="484"/>
    </row>
    <row r="357" spans="53:53" s="366" customFormat="1" x14ac:dyDescent="0.25">
      <c r="BA357" s="484"/>
    </row>
    <row r="358" spans="53:53" s="366" customFormat="1" x14ac:dyDescent="0.25">
      <c r="BA358" s="484"/>
    </row>
    <row r="359" spans="53:53" s="366" customFormat="1" x14ac:dyDescent="0.25">
      <c r="BA359" s="484"/>
    </row>
    <row r="360" spans="53:53" s="366" customFormat="1" x14ac:dyDescent="0.25">
      <c r="BA360" s="484"/>
    </row>
    <row r="361" spans="53:53" s="366" customFormat="1" x14ac:dyDescent="0.25">
      <c r="BA361" s="484"/>
    </row>
    <row r="362" spans="53:53" s="366" customFormat="1" x14ac:dyDescent="0.25">
      <c r="BA362" s="484"/>
    </row>
    <row r="363" spans="53:53" s="366" customFormat="1" x14ac:dyDescent="0.25">
      <c r="BA363" s="484"/>
    </row>
    <row r="364" spans="53:53" s="366" customFormat="1" x14ac:dyDescent="0.25">
      <c r="BA364" s="484"/>
    </row>
    <row r="365" spans="53:53" s="366" customFormat="1" x14ac:dyDescent="0.25">
      <c r="BA365" s="484"/>
    </row>
    <row r="366" spans="53:53" s="366" customFormat="1" x14ac:dyDescent="0.25">
      <c r="BA366" s="484"/>
    </row>
    <row r="367" spans="53:53" s="366" customFormat="1" x14ac:dyDescent="0.25">
      <c r="BA367" s="484"/>
    </row>
    <row r="368" spans="53:53" s="366" customFormat="1" x14ac:dyDescent="0.25">
      <c r="BA368" s="484"/>
    </row>
    <row r="369" spans="53:53" s="366" customFormat="1" x14ac:dyDescent="0.25">
      <c r="BA369" s="484"/>
    </row>
    <row r="370" spans="53:53" s="366" customFormat="1" x14ac:dyDescent="0.25">
      <c r="BA370" s="484"/>
    </row>
    <row r="371" spans="53:53" s="366" customFormat="1" x14ac:dyDescent="0.25">
      <c r="BA371" s="484"/>
    </row>
    <row r="372" spans="53:53" s="366" customFormat="1" x14ac:dyDescent="0.25">
      <c r="BA372" s="484"/>
    </row>
    <row r="373" spans="53:53" s="366" customFormat="1" x14ac:dyDescent="0.25">
      <c r="BA373" s="484"/>
    </row>
    <row r="374" spans="53:53" s="366" customFormat="1" x14ac:dyDescent="0.25">
      <c r="BA374" s="484"/>
    </row>
    <row r="375" spans="53:53" s="366" customFormat="1" x14ac:dyDescent="0.25">
      <c r="BA375" s="484"/>
    </row>
    <row r="376" spans="53:53" s="366" customFormat="1" x14ac:dyDescent="0.25">
      <c r="BA376" s="484"/>
    </row>
    <row r="377" spans="53:53" s="366" customFormat="1" x14ac:dyDescent="0.25">
      <c r="BA377" s="484"/>
    </row>
    <row r="378" spans="53:53" s="366" customFormat="1" x14ac:dyDescent="0.25">
      <c r="BA378" s="484"/>
    </row>
    <row r="379" spans="53:53" s="366" customFormat="1" x14ac:dyDescent="0.25">
      <c r="BA379" s="484"/>
    </row>
    <row r="380" spans="53:53" s="366" customFormat="1" x14ac:dyDescent="0.25">
      <c r="BA380" s="484"/>
    </row>
    <row r="381" spans="53:53" s="366" customFormat="1" x14ac:dyDescent="0.25">
      <c r="BA381" s="484"/>
    </row>
    <row r="382" spans="53:53" s="366" customFormat="1" x14ac:dyDescent="0.25">
      <c r="BA382" s="484"/>
    </row>
    <row r="383" spans="53:53" s="366" customFormat="1" x14ac:dyDescent="0.25">
      <c r="BA383" s="484"/>
    </row>
    <row r="384" spans="53:53" s="366" customFormat="1" x14ac:dyDescent="0.25">
      <c r="BA384" s="484"/>
    </row>
    <row r="385" spans="53:53" s="366" customFormat="1" x14ac:dyDescent="0.25">
      <c r="BA385" s="484"/>
    </row>
    <row r="386" spans="53:53" s="366" customFormat="1" x14ac:dyDescent="0.25">
      <c r="BA386" s="484"/>
    </row>
    <row r="387" spans="53:53" s="366" customFormat="1" x14ac:dyDescent="0.25">
      <c r="BA387" s="484"/>
    </row>
    <row r="388" spans="53:53" s="366" customFormat="1" x14ac:dyDescent="0.25">
      <c r="BA388" s="484"/>
    </row>
    <row r="389" spans="53:53" s="366" customFormat="1" x14ac:dyDescent="0.25">
      <c r="BA389" s="484"/>
    </row>
    <row r="390" spans="53:53" s="366" customFormat="1" x14ac:dyDescent="0.25">
      <c r="BA390" s="484"/>
    </row>
    <row r="391" spans="53:53" s="366" customFormat="1" x14ac:dyDescent="0.25">
      <c r="BA391" s="484"/>
    </row>
    <row r="392" spans="53:53" s="366" customFormat="1" x14ac:dyDescent="0.25">
      <c r="BA392" s="484"/>
    </row>
    <row r="393" spans="53:53" s="366" customFormat="1" x14ac:dyDescent="0.25">
      <c r="BA393" s="484"/>
    </row>
    <row r="394" spans="53:53" s="366" customFormat="1" x14ac:dyDescent="0.25">
      <c r="BA394" s="484"/>
    </row>
    <row r="395" spans="53:53" s="366" customFormat="1" x14ac:dyDescent="0.25">
      <c r="BA395" s="484"/>
    </row>
    <row r="396" spans="53:53" s="366" customFormat="1" x14ac:dyDescent="0.25">
      <c r="BA396" s="484"/>
    </row>
    <row r="397" spans="53:53" s="366" customFormat="1" x14ac:dyDescent="0.25">
      <c r="BA397" s="484"/>
    </row>
    <row r="398" spans="53:53" s="366" customFormat="1" x14ac:dyDescent="0.25">
      <c r="BA398" s="484"/>
    </row>
    <row r="399" spans="53:53" s="366" customFormat="1" x14ac:dyDescent="0.25">
      <c r="BA399" s="484"/>
    </row>
    <row r="400" spans="53:53" s="366" customFormat="1" x14ac:dyDescent="0.25">
      <c r="BA400" s="484"/>
    </row>
    <row r="401" spans="53:53" s="366" customFormat="1" x14ac:dyDescent="0.25">
      <c r="BA401" s="484"/>
    </row>
    <row r="402" spans="53:53" s="366" customFormat="1" x14ac:dyDescent="0.25">
      <c r="BA402" s="484"/>
    </row>
    <row r="403" spans="53:53" s="366" customFormat="1" x14ac:dyDescent="0.25">
      <c r="BA403" s="484"/>
    </row>
    <row r="404" spans="53:53" s="366" customFormat="1" x14ac:dyDescent="0.25">
      <c r="BA404" s="484"/>
    </row>
    <row r="405" spans="53:53" s="366" customFormat="1" x14ac:dyDescent="0.25">
      <c r="BA405" s="484"/>
    </row>
    <row r="406" spans="53:53" s="366" customFormat="1" x14ac:dyDescent="0.25">
      <c r="BA406" s="484"/>
    </row>
    <row r="407" spans="53:53" s="366" customFormat="1" x14ac:dyDescent="0.25">
      <c r="BA407" s="484"/>
    </row>
    <row r="408" spans="53:53" s="366" customFormat="1" x14ac:dyDescent="0.25">
      <c r="BA408" s="484"/>
    </row>
    <row r="409" spans="53:53" s="366" customFormat="1" x14ac:dyDescent="0.25">
      <c r="BA409" s="484"/>
    </row>
    <row r="410" spans="53:53" s="366" customFormat="1" x14ac:dyDescent="0.25">
      <c r="BA410" s="484"/>
    </row>
    <row r="411" spans="53:53" s="366" customFormat="1" x14ac:dyDescent="0.25">
      <c r="BA411" s="484"/>
    </row>
    <row r="412" spans="53:53" s="366" customFormat="1" x14ac:dyDescent="0.25">
      <c r="BA412" s="484"/>
    </row>
    <row r="413" spans="53:53" s="366" customFormat="1" x14ac:dyDescent="0.25">
      <c r="BA413" s="484"/>
    </row>
    <row r="414" spans="53:53" s="366" customFormat="1" x14ac:dyDescent="0.25">
      <c r="BA414" s="484"/>
    </row>
    <row r="415" spans="53:53" s="366" customFormat="1" x14ac:dyDescent="0.25">
      <c r="BA415" s="484"/>
    </row>
    <row r="416" spans="53:53" s="366" customFormat="1" x14ac:dyDescent="0.25">
      <c r="BA416" s="484"/>
    </row>
    <row r="417" spans="53:53" s="366" customFormat="1" x14ac:dyDescent="0.25">
      <c r="BA417" s="484"/>
    </row>
    <row r="418" spans="53:53" s="366" customFormat="1" x14ac:dyDescent="0.25">
      <c r="BA418" s="484"/>
    </row>
    <row r="419" spans="53:53" s="366" customFormat="1" x14ac:dyDescent="0.25">
      <c r="BA419" s="484"/>
    </row>
    <row r="420" spans="53:53" s="366" customFormat="1" x14ac:dyDescent="0.25">
      <c r="BA420" s="484"/>
    </row>
    <row r="421" spans="53:53" s="366" customFormat="1" x14ac:dyDescent="0.25">
      <c r="BA421" s="484"/>
    </row>
    <row r="422" spans="53:53" s="366" customFormat="1" x14ac:dyDescent="0.25">
      <c r="BA422" s="484"/>
    </row>
    <row r="423" spans="53:53" s="366" customFormat="1" x14ac:dyDescent="0.25">
      <c r="BA423" s="484"/>
    </row>
    <row r="424" spans="53:53" s="366" customFormat="1" x14ac:dyDescent="0.25">
      <c r="BA424" s="484"/>
    </row>
    <row r="425" spans="53:53" s="366" customFormat="1" x14ac:dyDescent="0.25">
      <c r="BA425" s="484"/>
    </row>
    <row r="426" spans="53:53" s="366" customFormat="1" x14ac:dyDescent="0.25">
      <c r="BA426" s="484"/>
    </row>
    <row r="427" spans="53:53" s="366" customFormat="1" x14ac:dyDescent="0.25">
      <c r="BA427" s="484"/>
    </row>
    <row r="428" spans="53:53" s="366" customFormat="1" x14ac:dyDescent="0.25">
      <c r="BA428" s="484"/>
    </row>
    <row r="429" spans="53:53" s="366" customFormat="1" x14ac:dyDescent="0.25">
      <c r="BA429" s="484"/>
    </row>
    <row r="430" spans="53:53" s="366" customFormat="1" x14ac:dyDescent="0.25">
      <c r="BA430" s="484"/>
    </row>
    <row r="431" spans="53:53" s="366" customFormat="1" x14ac:dyDescent="0.25">
      <c r="BA431" s="484"/>
    </row>
    <row r="432" spans="53:53" s="366" customFormat="1" x14ac:dyDescent="0.25">
      <c r="BA432" s="484"/>
    </row>
    <row r="433" spans="53:53" s="366" customFormat="1" x14ac:dyDescent="0.25">
      <c r="BA433" s="484"/>
    </row>
    <row r="434" spans="53:53" s="366" customFormat="1" x14ac:dyDescent="0.25">
      <c r="BA434" s="484"/>
    </row>
    <row r="435" spans="53:53" s="366" customFormat="1" x14ac:dyDescent="0.25">
      <c r="BA435" s="484"/>
    </row>
    <row r="436" spans="53:53" s="366" customFormat="1" x14ac:dyDescent="0.25">
      <c r="BA436" s="484"/>
    </row>
    <row r="437" spans="53:53" s="366" customFormat="1" x14ac:dyDescent="0.25">
      <c r="BA437" s="484"/>
    </row>
    <row r="438" spans="53:53" s="366" customFormat="1" x14ac:dyDescent="0.25">
      <c r="BA438" s="484"/>
    </row>
    <row r="439" spans="53:53" s="366" customFormat="1" x14ac:dyDescent="0.25">
      <c r="BA439" s="484"/>
    </row>
    <row r="440" spans="53:53" s="366" customFormat="1" x14ac:dyDescent="0.25">
      <c r="BA440" s="484"/>
    </row>
    <row r="441" spans="53:53" s="366" customFormat="1" x14ac:dyDescent="0.25">
      <c r="BA441" s="484"/>
    </row>
    <row r="442" spans="53:53" s="366" customFormat="1" x14ac:dyDescent="0.25">
      <c r="BA442" s="484"/>
    </row>
    <row r="443" spans="53:53" s="366" customFormat="1" x14ac:dyDescent="0.25">
      <c r="BA443" s="484"/>
    </row>
    <row r="444" spans="53:53" s="366" customFormat="1" x14ac:dyDescent="0.25">
      <c r="BA444" s="484"/>
    </row>
    <row r="445" spans="53:53" s="366" customFormat="1" x14ac:dyDescent="0.25">
      <c r="BA445" s="484"/>
    </row>
    <row r="446" spans="53:53" s="366" customFormat="1" x14ac:dyDescent="0.25">
      <c r="BA446" s="484"/>
    </row>
    <row r="447" spans="53:53" s="366" customFormat="1" x14ac:dyDescent="0.25">
      <c r="BA447" s="484"/>
    </row>
    <row r="448" spans="53:53" s="366" customFormat="1" x14ac:dyDescent="0.25">
      <c r="BA448" s="484"/>
    </row>
    <row r="449" spans="53:53" s="366" customFormat="1" x14ac:dyDescent="0.25">
      <c r="BA449" s="484"/>
    </row>
    <row r="450" spans="53:53" s="366" customFormat="1" x14ac:dyDescent="0.25">
      <c r="BA450" s="484"/>
    </row>
    <row r="451" spans="53:53" s="366" customFormat="1" x14ac:dyDescent="0.25">
      <c r="BA451" s="484"/>
    </row>
    <row r="452" spans="53:53" s="366" customFormat="1" x14ac:dyDescent="0.25">
      <c r="BA452" s="484"/>
    </row>
    <row r="453" spans="53:53" s="366" customFormat="1" x14ac:dyDescent="0.25">
      <c r="BA453" s="484"/>
    </row>
    <row r="454" spans="53:53" s="366" customFormat="1" x14ac:dyDescent="0.25">
      <c r="BA454" s="484"/>
    </row>
    <row r="455" spans="53:53" s="366" customFormat="1" x14ac:dyDescent="0.25">
      <c r="BA455" s="484"/>
    </row>
    <row r="456" spans="53:53" s="366" customFormat="1" x14ac:dyDescent="0.25">
      <c r="BA456" s="484"/>
    </row>
    <row r="457" spans="53:53" s="366" customFormat="1" x14ac:dyDescent="0.25">
      <c r="BA457" s="484"/>
    </row>
    <row r="458" spans="53:53" s="366" customFormat="1" x14ac:dyDescent="0.25">
      <c r="BA458" s="484"/>
    </row>
    <row r="459" spans="53:53" s="366" customFormat="1" x14ac:dyDescent="0.25">
      <c r="BA459" s="484"/>
    </row>
    <row r="460" spans="53:53" s="366" customFormat="1" x14ac:dyDescent="0.25">
      <c r="BA460" s="484"/>
    </row>
    <row r="461" spans="53:53" s="366" customFormat="1" x14ac:dyDescent="0.25">
      <c r="BA461" s="484"/>
    </row>
    <row r="462" spans="53:53" s="366" customFormat="1" x14ac:dyDescent="0.25">
      <c r="BA462" s="484"/>
    </row>
    <row r="463" spans="53:53" s="366" customFormat="1" x14ac:dyDescent="0.25">
      <c r="BA463" s="484"/>
    </row>
    <row r="464" spans="53:53" s="366" customFormat="1" x14ac:dyDescent="0.25">
      <c r="BA464" s="484"/>
    </row>
    <row r="465" spans="53:53" s="366" customFormat="1" x14ac:dyDescent="0.25">
      <c r="BA465" s="484"/>
    </row>
    <row r="466" spans="53:53" s="366" customFormat="1" x14ac:dyDescent="0.25">
      <c r="BA466" s="484"/>
    </row>
    <row r="467" spans="53:53" s="366" customFormat="1" x14ac:dyDescent="0.25">
      <c r="BA467" s="484"/>
    </row>
    <row r="468" spans="53:53" s="366" customFormat="1" x14ac:dyDescent="0.25">
      <c r="BA468" s="484"/>
    </row>
    <row r="469" spans="53:53" s="366" customFormat="1" x14ac:dyDescent="0.25">
      <c r="BA469" s="484"/>
    </row>
    <row r="470" spans="53:53" s="366" customFormat="1" x14ac:dyDescent="0.25">
      <c r="BA470" s="484"/>
    </row>
    <row r="471" spans="53:53" s="366" customFormat="1" x14ac:dyDescent="0.25">
      <c r="BA471" s="484"/>
    </row>
    <row r="472" spans="53:53" s="366" customFormat="1" x14ac:dyDescent="0.25">
      <c r="BA472" s="484"/>
    </row>
    <row r="473" spans="53:53" s="366" customFormat="1" x14ac:dyDescent="0.25">
      <c r="BA473" s="484"/>
    </row>
    <row r="474" spans="53:53" s="366" customFormat="1" x14ac:dyDescent="0.25">
      <c r="BA474" s="484"/>
    </row>
    <row r="475" spans="53:53" s="366" customFormat="1" x14ac:dyDescent="0.25">
      <c r="BA475" s="484"/>
    </row>
    <row r="476" spans="53:53" s="366" customFormat="1" x14ac:dyDescent="0.25">
      <c r="BA476" s="484"/>
    </row>
    <row r="477" spans="53:53" s="366" customFormat="1" x14ac:dyDescent="0.25">
      <c r="BA477" s="484"/>
    </row>
    <row r="478" spans="53:53" s="366" customFormat="1" x14ac:dyDescent="0.25">
      <c r="BA478" s="484"/>
    </row>
    <row r="479" spans="53:53" s="366" customFormat="1" x14ac:dyDescent="0.25">
      <c r="BA479" s="484"/>
    </row>
    <row r="480" spans="53:53" s="366" customFormat="1" x14ac:dyDescent="0.25">
      <c r="BA480" s="484"/>
    </row>
    <row r="481" spans="53:53" s="366" customFormat="1" x14ac:dyDescent="0.25">
      <c r="BA481" s="484"/>
    </row>
    <row r="482" spans="53:53" s="366" customFormat="1" x14ac:dyDescent="0.25">
      <c r="BA482" s="484"/>
    </row>
    <row r="483" spans="53:53" s="366" customFormat="1" x14ac:dyDescent="0.25">
      <c r="BA483" s="484"/>
    </row>
    <row r="484" spans="53:53" s="366" customFormat="1" x14ac:dyDescent="0.25">
      <c r="BA484" s="484"/>
    </row>
    <row r="485" spans="53:53" s="366" customFormat="1" x14ac:dyDescent="0.25">
      <c r="BA485" s="484"/>
    </row>
    <row r="486" spans="53:53" s="366" customFormat="1" x14ac:dyDescent="0.25">
      <c r="BA486" s="484"/>
    </row>
    <row r="487" spans="53:53" s="366" customFormat="1" x14ac:dyDescent="0.25">
      <c r="BA487" s="484"/>
    </row>
    <row r="488" spans="53:53" s="366" customFormat="1" x14ac:dyDescent="0.25">
      <c r="BA488" s="484"/>
    </row>
    <row r="489" spans="53:53" s="366" customFormat="1" x14ac:dyDescent="0.25">
      <c r="BA489" s="484"/>
    </row>
    <row r="490" spans="53:53" s="366" customFormat="1" x14ac:dyDescent="0.25">
      <c r="BA490" s="484"/>
    </row>
    <row r="491" spans="53:53" s="366" customFormat="1" x14ac:dyDescent="0.25">
      <c r="BA491" s="484"/>
    </row>
    <row r="492" spans="53:53" s="366" customFormat="1" x14ac:dyDescent="0.25">
      <c r="BA492" s="484"/>
    </row>
    <row r="493" spans="53:53" s="366" customFormat="1" x14ac:dyDescent="0.25">
      <c r="BA493" s="484"/>
    </row>
    <row r="494" spans="53:53" s="366" customFormat="1" x14ac:dyDescent="0.25">
      <c r="BA494" s="484"/>
    </row>
    <row r="495" spans="53:53" s="366" customFormat="1" x14ac:dyDescent="0.25">
      <c r="BA495" s="484"/>
    </row>
    <row r="496" spans="53:53" s="366" customFormat="1" x14ac:dyDescent="0.25">
      <c r="BA496" s="484"/>
    </row>
    <row r="497" spans="53:53" s="366" customFormat="1" x14ac:dyDescent="0.25">
      <c r="BA497" s="484"/>
    </row>
    <row r="498" spans="53:53" s="366" customFormat="1" x14ac:dyDescent="0.25">
      <c r="BA498" s="484"/>
    </row>
    <row r="499" spans="53:53" s="366" customFormat="1" x14ac:dyDescent="0.25">
      <c r="BA499" s="484"/>
    </row>
    <row r="500" spans="53:53" s="366" customFormat="1" x14ac:dyDescent="0.25">
      <c r="BA500" s="484"/>
    </row>
    <row r="501" spans="53:53" s="366" customFormat="1" x14ac:dyDescent="0.25">
      <c r="BA501" s="484"/>
    </row>
    <row r="502" spans="53:53" s="366" customFormat="1" x14ac:dyDescent="0.25">
      <c r="BA502" s="484"/>
    </row>
    <row r="503" spans="53:53" s="366" customFormat="1" x14ac:dyDescent="0.25">
      <c r="BA503" s="484"/>
    </row>
    <row r="504" spans="53:53" s="366" customFormat="1" x14ac:dyDescent="0.25">
      <c r="BA504" s="484"/>
    </row>
    <row r="505" spans="53:53" s="366" customFormat="1" x14ac:dyDescent="0.25">
      <c r="BA505" s="484"/>
    </row>
    <row r="506" spans="53:53" s="366" customFormat="1" x14ac:dyDescent="0.25">
      <c r="BA506" s="484"/>
    </row>
    <row r="507" spans="53:53" s="366" customFormat="1" x14ac:dyDescent="0.25">
      <c r="BA507" s="484"/>
    </row>
    <row r="508" spans="53:53" s="366" customFormat="1" x14ac:dyDescent="0.25">
      <c r="BA508" s="484"/>
    </row>
    <row r="509" spans="53:53" s="366" customFormat="1" x14ac:dyDescent="0.25">
      <c r="BA509" s="484"/>
    </row>
    <row r="510" spans="53:53" s="366" customFormat="1" x14ac:dyDescent="0.25">
      <c r="BA510" s="484"/>
    </row>
    <row r="511" spans="53:53" s="366" customFormat="1" x14ac:dyDescent="0.25">
      <c r="BA511" s="484"/>
    </row>
    <row r="512" spans="53:53" s="366" customFormat="1" x14ac:dyDescent="0.25">
      <c r="BA512" s="484"/>
    </row>
    <row r="513" spans="53:53" s="366" customFormat="1" x14ac:dyDescent="0.25">
      <c r="BA513" s="484"/>
    </row>
    <row r="514" spans="53:53" s="366" customFormat="1" x14ac:dyDescent="0.25">
      <c r="BA514" s="484"/>
    </row>
    <row r="515" spans="53:53" s="366" customFormat="1" x14ac:dyDescent="0.25">
      <c r="BA515" s="484"/>
    </row>
    <row r="516" spans="53:53" s="366" customFormat="1" x14ac:dyDescent="0.25">
      <c r="BA516" s="484"/>
    </row>
    <row r="517" spans="53:53" s="366" customFormat="1" x14ac:dyDescent="0.25">
      <c r="BA517" s="484"/>
    </row>
    <row r="518" spans="53:53" s="366" customFormat="1" x14ac:dyDescent="0.25">
      <c r="BA518" s="484"/>
    </row>
    <row r="519" spans="53:53" s="366" customFormat="1" x14ac:dyDescent="0.25">
      <c r="BA519" s="484"/>
    </row>
    <row r="520" spans="53:53" s="366" customFormat="1" x14ac:dyDescent="0.25">
      <c r="BA520" s="484"/>
    </row>
    <row r="521" spans="53:53" s="366" customFormat="1" x14ac:dyDescent="0.25">
      <c r="BA521" s="484"/>
    </row>
    <row r="522" spans="53:53" s="366" customFormat="1" x14ac:dyDescent="0.25">
      <c r="BA522" s="484"/>
    </row>
    <row r="523" spans="53:53" s="366" customFormat="1" x14ac:dyDescent="0.25">
      <c r="BA523" s="484"/>
    </row>
    <row r="524" spans="53:53" s="366" customFormat="1" x14ac:dyDescent="0.25">
      <c r="BA524" s="484"/>
    </row>
    <row r="525" spans="53:53" s="366" customFormat="1" x14ac:dyDescent="0.25">
      <c r="BA525" s="484"/>
    </row>
    <row r="526" spans="53:53" s="366" customFormat="1" x14ac:dyDescent="0.25">
      <c r="BA526" s="484"/>
    </row>
    <row r="527" spans="53:53" s="366" customFormat="1" x14ac:dyDescent="0.25">
      <c r="BA527" s="484"/>
    </row>
    <row r="528" spans="53:53" s="366" customFormat="1" x14ac:dyDescent="0.25">
      <c r="BA528" s="484"/>
    </row>
    <row r="529" spans="53:53" s="366" customFormat="1" x14ac:dyDescent="0.25">
      <c r="BA529" s="484"/>
    </row>
    <row r="530" spans="53:53" s="366" customFormat="1" x14ac:dyDescent="0.25">
      <c r="BA530" s="484"/>
    </row>
    <row r="531" spans="53:53" s="366" customFormat="1" x14ac:dyDescent="0.25">
      <c r="BA531" s="484"/>
    </row>
    <row r="532" spans="53:53" s="366" customFormat="1" x14ac:dyDescent="0.25">
      <c r="BA532" s="484"/>
    </row>
    <row r="533" spans="53:53" s="366" customFormat="1" x14ac:dyDescent="0.25">
      <c r="BA533" s="484"/>
    </row>
    <row r="534" spans="53:53" s="366" customFormat="1" x14ac:dyDescent="0.25">
      <c r="BA534" s="484"/>
    </row>
    <row r="535" spans="53:53" s="366" customFormat="1" x14ac:dyDescent="0.25">
      <c r="BA535" s="484"/>
    </row>
    <row r="536" spans="53:53" s="366" customFormat="1" x14ac:dyDescent="0.25">
      <c r="BA536" s="484"/>
    </row>
    <row r="537" spans="53:53" s="366" customFormat="1" x14ac:dyDescent="0.25">
      <c r="BA537" s="484"/>
    </row>
    <row r="538" spans="53:53" s="366" customFormat="1" x14ac:dyDescent="0.25">
      <c r="BA538" s="484"/>
    </row>
    <row r="539" spans="53:53" s="366" customFormat="1" x14ac:dyDescent="0.25">
      <c r="BA539" s="484"/>
    </row>
    <row r="540" spans="53:53" s="366" customFormat="1" x14ac:dyDescent="0.25">
      <c r="BA540" s="484"/>
    </row>
    <row r="541" spans="53:53" s="366" customFormat="1" x14ac:dyDescent="0.25">
      <c r="BA541" s="484"/>
    </row>
    <row r="542" spans="53:53" s="366" customFormat="1" x14ac:dyDescent="0.25">
      <c r="BA542" s="484"/>
    </row>
    <row r="543" spans="53:53" s="366" customFormat="1" x14ac:dyDescent="0.25">
      <c r="BA543" s="484"/>
    </row>
    <row r="544" spans="53:53" s="366" customFormat="1" x14ac:dyDescent="0.25">
      <c r="BA544" s="484"/>
    </row>
    <row r="545" spans="53:53" s="366" customFormat="1" x14ac:dyDescent="0.25">
      <c r="BA545" s="484"/>
    </row>
    <row r="546" spans="53:53" s="366" customFormat="1" x14ac:dyDescent="0.25">
      <c r="BA546" s="484"/>
    </row>
    <row r="547" spans="53:53" s="366" customFormat="1" x14ac:dyDescent="0.25">
      <c r="BA547" s="484"/>
    </row>
    <row r="548" spans="53:53" s="366" customFormat="1" x14ac:dyDescent="0.25">
      <c r="BA548" s="484"/>
    </row>
    <row r="549" spans="53:53" s="366" customFormat="1" x14ac:dyDescent="0.25">
      <c r="BA549" s="484"/>
    </row>
    <row r="550" spans="53:53" s="366" customFormat="1" x14ac:dyDescent="0.25">
      <c r="BA550" s="484"/>
    </row>
    <row r="551" spans="53:53" s="366" customFormat="1" x14ac:dyDescent="0.25">
      <c r="BA551" s="484"/>
    </row>
    <row r="552" spans="53:53" s="366" customFormat="1" x14ac:dyDescent="0.25">
      <c r="BA552" s="484"/>
    </row>
    <row r="553" spans="53:53" s="366" customFormat="1" x14ac:dyDescent="0.25">
      <c r="BA553" s="484"/>
    </row>
    <row r="554" spans="53:53" s="366" customFormat="1" x14ac:dyDescent="0.25">
      <c r="BA554" s="484"/>
    </row>
    <row r="555" spans="53:53" s="366" customFormat="1" x14ac:dyDescent="0.25">
      <c r="BA555" s="484"/>
    </row>
    <row r="556" spans="53:53" s="366" customFormat="1" x14ac:dyDescent="0.25">
      <c r="BA556" s="484"/>
    </row>
    <row r="557" spans="53:53" s="366" customFormat="1" x14ac:dyDescent="0.25">
      <c r="BA557" s="484"/>
    </row>
    <row r="558" spans="53:53" s="366" customFormat="1" x14ac:dyDescent="0.25">
      <c r="BA558" s="484"/>
    </row>
    <row r="559" spans="53:53" s="366" customFormat="1" x14ac:dyDescent="0.25">
      <c r="BA559" s="484"/>
    </row>
    <row r="560" spans="53:53" s="366" customFormat="1" x14ac:dyDescent="0.25">
      <c r="BA560" s="484"/>
    </row>
    <row r="561" spans="53:53" s="366" customFormat="1" x14ac:dyDescent="0.25">
      <c r="BA561" s="484"/>
    </row>
    <row r="562" spans="53:53" s="366" customFormat="1" x14ac:dyDescent="0.25">
      <c r="BA562" s="484"/>
    </row>
    <row r="563" spans="53:53" s="366" customFormat="1" x14ac:dyDescent="0.25">
      <c r="BA563" s="484"/>
    </row>
    <row r="564" spans="53:53" s="366" customFormat="1" x14ac:dyDescent="0.25">
      <c r="BA564" s="484"/>
    </row>
    <row r="565" spans="53:53" s="366" customFormat="1" x14ac:dyDescent="0.25">
      <c r="BA565" s="484"/>
    </row>
    <row r="566" spans="53:53" s="366" customFormat="1" x14ac:dyDescent="0.25">
      <c r="BA566" s="484"/>
    </row>
    <row r="567" spans="53:53" s="366" customFormat="1" x14ac:dyDescent="0.25">
      <c r="BA567" s="484"/>
    </row>
    <row r="568" spans="53:53" s="366" customFormat="1" x14ac:dyDescent="0.25">
      <c r="BA568" s="484"/>
    </row>
    <row r="569" spans="53:53" s="366" customFormat="1" x14ac:dyDescent="0.25">
      <c r="BA569" s="484"/>
    </row>
    <row r="570" spans="53:53" s="366" customFormat="1" x14ac:dyDescent="0.25">
      <c r="BA570" s="484"/>
    </row>
    <row r="571" spans="53:53" s="366" customFormat="1" x14ac:dyDescent="0.25">
      <c r="BA571" s="484"/>
    </row>
    <row r="572" spans="53:53" s="366" customFormat="1" x14ac:dyDescent="0.25">
      <c r="BA572" s="484"/>
    </row>
    <row r="573" spans="53:53" s="366" customFormat="1" x14ac:dyDescent="0.25">
      <c r="BA573" s="484"/>
    </row>
    <row r="574" spans="53:53" s="366" customFormat="1" x14ac:dyDescent="0.25">
      <c r="BA574" s="484"/>
    </row>
    <row r="575" spans="53:53" s="366" customFormat="1" x14ac:dyDescent="0.25">
      <c r="BA575" s="484"/>
    </row>
    <row r="576" spans="53:53" s="366" customFormat="1" x14ac:dyDescent="0.25">
      <c r="BA576" s="484"/>
    </row>
    <row r="577" spans="53:53" s="366" customFormat="1" x14ac:dyDescent="0.25">
      <c r="BA577" s="484"/>
    </row>
    <row r="578" spans="53:53" s="366" customFormat="1" x14ac:dyDescent="0.25">
      <c r="BA578" s="484"/>
    </row>
    <row r="579" spans="53:53" s="366" customFormat="1" x14ac:dyDescent="0.25">
      <c r="BA579" s="484"/>
    </row>
    <row r="580" spans="53:53" s="366" customFormat="1" x14ac:dyDescent="0.25">
      <c r="BA580" s="484"/>
    </row>
    <row r="581" spans="53:53" s="366" customFormat="1" x14ac:dyDescent="0.25">
      <c r="BA581" s="484"/>
    </row>
    <row r="582" spans="53:53" s="366" customFormat="1" x14ac:dyDescent="0.25">
      <c r="BA582" s="484"/>
    </row>
    <row r="583" spans="53:53" s="366" customFormat="1" x14ac:dyDescent="0.25">
      <c r="BA583" s="484"/>
    </row>
    <row r="584" spans="53:53" s="366" customFormat="1" x14ac:dyDescent="0.25">
      <c r="BA584" s="484"/>
    </row>
    <row r="585" spans="53:53" s="366" customFormat="1" x14ac:dyDescent="0.25">
      <c r="BA585" s="484"/>
    </row>
    <row r="586" spans="53:53" s="366" customFormat="1" x14ac:dyDescent="0.25">
      <c r="BA586" s="484"/>
    </row>
    <row r="587" spans="53:53" s="366" customFormat="1" x14ac:dyDescent="0.25">
      <c r="BA587" s="484"/>
    </row>
    <row r="588" spans="53:53" s="366" customFormat="1" x14ac:dyDescent="0.25">
      <c r="BA588" s="484"/>
    </row>
    <row r="589" spans="53:53" s="366" customFormat="1" x14ac:dyDescent="0.25">
      <c r="BA589" s="484"/>
    </row>
    <row r="590" spans="53:53" s="366" customFormat="1" x14ac:dyDescent="0.25">
      <c r="BA590" s="484"/>
    </row>
    <row r="591" spans="53:53" s="366" customFormat="1" x14ac:dyDescent="0.25">
      <c r="BA591" s="484"/>
    </row>
    <row r="592" spans="53:53" s="366" customFormat="1" x14ac:dyDescent="0.25">
      <c r="BA592" s="484"/>
    </row>
    <row r="593" spans="53:53" s="366" customFormat="1" x14ac:dyDescent="0.25">
      <c r="BA593" s="484"/>
    </row>
    <row r="594" spans="53:53" s="366" customFormat="1" x14ac:dyDescent="0.25">
      <c r="BA594" s="484"/>
    </row>
    <row r="595" spans="53:53" s="366" customFormat="1" x14ac:dyDescent="0.25">
      <c r="BA595" s="484"/>
    </row>
    <row r="596" spans="53:53" s="366" customFormat="1" x14ac:dyDescent="0.25">
      <c r="BA596" s="484"/>
    </row>
    <row r="597" spans="53:53" s="366" customFormat="1" x14ac:dyDescent="0.25">
      <c r="BA597" s="484"/>
    </row>
    <row r="598" spans="53:53" s="366" customFormat="1" x14ac:dyDescent="0.25">
      <c r="BA598" s="484"/>
    </row>
    <row r="599" spans="53:53" s="366" customFormat="1" x14ac:dyDescent="0.25">
      <c r="BA599" s="484"/>
    </row>
    <row r="600" spans="53:53" s="366" customFormat="1" x14ac:dyDescent="0.25">
      <c r="BA600" s="484"/>
    </row>
    <row r="601" spans="53:53" s="366" customFormat="1" x14ac:dyDescent="0.25">
      <c r="BA601" s="484"/>
    </row>
    <row r="602" spans="53:53" s="366" customFormat="1" x14ac:dyDescent="0.25">
      <c r="BA602" s="484"/>
    </row>
    <row r="603" spans="53:53" s="366" customFormat="1" x14ac:dyDescent="0.25">
      <c r="BA603" s="484"/>
    </row>
    <row r="604" spans="53:53" s="366" customFormat="1" x14ac:dyDescent="0.25">
      <c r="BA604" s="484"/>
    </row>
    <row r="605" spans="53:53" s="366" customFormat="1" x14ac:dyDescent="0.25">
      <c r="BA605" s="484"/>
    </row>
    <row r="606" spans="53:53" s="366" customFormat="1" x14ac:dyDescent="0.25">
      <c r="BA606" s="484"/>
    </row>
    <row r="607" spans="53:53" s="366" customFormat="1" x14ac:dyDescent="0.25">
      <c r="BA607" s="484"/>
    </row>
    <row r="608" spans="53:53" s="366" customFormat="1" x14ac:dyDescent="0.25">
      <c r="BA608" s="484"/>
    </row>
    <row r="609" spans="53:53" s="366" customFormat="1" x14ac:dyDescent="0.25">
      <c r="BA609" s="484"/>
    </row>
    <row r="610" spans="53:53" s="366" customFormat="1" x14ac:dyDescent="0.25">
      <c r="BA610" s="484"/>
    </row>
    <row r="611" spans="53:53" s="366" customFormat="1" x14ac:dyDescent="0.25">
      <c r="BA611" s="484"/>
    </row>
    <row r="612" spans="53:53" s="366" customFormat="1" x14ac:dyDescent="0.25">
      <c r="BA612" s="484"/>
    </row>
    <row r="613" spans="53:53" s="366" customFormat="1" x14ac:dyDescent="0.25">
      <c r="BA613" s="484"/>
    </row>
    <row r="614" spans="53:53" s="366" customFormat="1" x14ac:dyDescent="0.25">
      <c r="BA614" s="484"/>
    </row>
    <row r="615" spans="53:53" s="366" customFormat="1" x14ac:dyDescent="0.25">
      <c r="BA615" s="484"/>
    </row>
    <row r="616" spans="53:53" s="366" customFormat="1" x14ac:dyDescent="0.25">
      <c r="BA616" s="484"/>
    </row>
    <row r="617" spans="53:53" s="366" customFormat="1" x14ac:dyDescent="0.25">
      <c r="BA617" s="484"/>
    </row>
    <row r="618" spans="53:53" s="366" customFormat="1" x14ac:dyDescent="0.25">
      <c r="BA618" s="484"/>
    </row>
    <row r="619" spans="53:53" s="366" customFormat="1" x14ac:dyDescent="0.25">
      <c r="BA619" s="484"/>
    </row>
    <row r="620" spans="53:53" s="366" customFormat="1" x14ac:dyDescent="0.25">
      <c r="BA620" s="484"/>
    </row>
    <row r="621" spans="53:53" s="366" customFormat="1" x14ac:dyDescent="0.25">
      <c r="BA621" s="484"/>
    </row>
    <row r="622" spans="53:53" s="366" customFormat="1" x14ac:dyDescent="0.25">
      <c r="BA622" s="484"/>
    </row>
    <row r="623" spans="53:53" s="366" customFormat="1" x14ac:dyDescent="0.25">
      <c r="BA623" s="484"/>
    </row>
    <row r="624" spans="53:53" s="366" customFormat="1" x14ac:dyDescent="0.25">
      <c r="BA624" s="484"/>
    </row>
    <row r="625" spans="53:53" s="366" customFormat="1" x14ac:dyDescent="0.25">
      <c r="BA625" s="484"/>
    </row>
    <row r="626" spans="53:53" s="366" customFormat="1" x14ac:dyDescent="0.25">
      <c r="BA626" s="484"/>
    </row>
    <row r="627" spans="53:53" s="366" customFormat="1" x14ac:dyDescent="0.25">
      <c r="BA627" s="484"/>
    </row>
    <row r="628" spans="53:53" s="366" customFormat="1" x14ac:dyDescent="0.25">
      <c r="BA628" s="484"/>
    </row>
    <row r="629" spans="53:53" s="366" customFormat="1" x14ac:dyDescent="0.25">
      <c r="BA629" s="484"/>
    </row>
    <row r="630" spans="53:53" s="366" customFormat="1" x14ac:dyDescent="0.25">
      <c r="BA630" s="484"/>
    </row>
    <row r="631" spans="53:53" s="366" customFormat="1" x14ac:dyDescent="0.25">
      <c r="BA631" s="484"/>
    </row>
    <row r="632" spans="53:53" s="366" customFormat="1" x14ac:dyDescent="0.25">
      <c r="BA632" s="484"/>
    </row>
    <row r="633" spans="53:53" s="366" customFormat="1" x14ac:dyDescent="0.25">
      <c r="BA633" s="484"/>
    </row>
    <row r="634" spans="53:53" s="366" customFormat="1" x14ac:dyDescent="0.25">
      <c r="BA634" s="484"/>
    </row>
    <row r="635" spans="53:53" s="366" customFormat="1" x14ac:dyDescent="0.25">
      <c r="BA635" s="484"/>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9" customWidth="1"/>
    <col min="3" max="3" width="29.69921875" customWidth="1"/>
    <col min="4" max="9" width="7.796875" customWidth="1"/>
    <col min="10" max="11" width="1.09765625" customWidth="1"/>
    <col min="12" max="12" width="24.59765625" style="69" customWidth="1"/>
    <col min="13" max="13" width="29.69921875" customWidth="1"/>
    <col min="14" max="19" width="7.796875" customWidth="1"/>
    <col min="20" max="21" width="1.09765625" customWidth="1"/>
    <col min="22" max="22" width="24.59765625" style="69" customWidth="1"/>
    <col min="23" max="23" width="29.69921875" customWidth="1"/>
    <col min="24" max="29" width="7.796875" customWidth="1"/>
    <col min="30" max="31" width="1.09765625" customWidth="1"/>
    <col min="32" max="32" width="24.59765625" style="69" customWidth="1"/>
    <col min="33" max="33" width="29.69921875" customWidth="1"/>
    <col min="34" max="39" width="7.796875" customWidth="1"/>
    <col min="40" max="41" width="1.09765625" customWidth="1"/>
    <col min="42" max="42" width="24.59765625" style="69" customWidth="1"/>
    <col min="43" max="43" width="29.69921875" customWidth="1"/>
    <col min="44" max="49" width="7.796875" customWidth="1"/>
    <col min="50" max="51" width="1.09765625" customWidth="1"/>
    <col min="52" max="52" width="24.59765625" style="69" customWidth="1"/>
    <col min="53" max="53" width="29.69921875" style="69" customWidth="1"/>
    <col min="54" max="59" width="7.796875" customWidth="1"/>
    <col min="60" max="61" width="1.09765625" customWidth="1"/>
    <col min="62" max="62" width="24.59765625" style="69" customWidth="1"/>
    <col min="63" max="63" width="29.69921875" style="69" customWidth="1"/>
    <col min="64" max="69" width="7.796875" customWidth="1"/>
    <col min="70" max="71" width="1.09765625" customWidth="1"/>
    <col min="72" max="72" width="24.59765625" style="69" customWidth="1"/>
    <col min="73" max="73" width="29.69921875" style="69" customWidth="1"/>
    <col min="74" max="79" width="7.796875" customWidth="1"/>
    <col min="80" max="81" width="1.09765625" customWidth="1"/>
    <col min="82" max="82" width="24.59765625" style="69" customWidth="1"/>
    <col min="83" max="83" width="29.69921875" customWidth="1"/>
    <col min="84" max="89" width="7.796875" customWidth="1"/>
    <col min="90" max="91" width="1.09765625" customWidth="1"/>
    <col min="92" max="92" width="24.59765625" style="69" customWidth="1"/>
    <col min="93" max="93" width="29.69921875" customWidth="1"/>
    <col min="94" max="99" width="7.796875" customWidth="1"/>
    <col min="100" max="101" width="1.09765625" customWidth="1"/>
    <col min="102" max="102" width="24.59765625" style="69" customWidth="1"/>
    <col min="103" max="103" width="29.69921875" customWidth="1"/>
    <col min="104" max="109" width="7.796875" customWidth="1"/>
    <col min="110" max="111" width="1.09765625" customWidth="1"/>
    <col min="112" max="112" width="24.59765625" style="69" customWidth="1"/>
    <col min="113" max="113" width="29.69921875" customWidth="1"/>
    <col min="114" max="119" width="7.796875" customWidth="1"/>
    <col min="120" max="121" width="1.09765625" customWidth="1"/>
    <col min="122" max="122" width="24.59765625" style="69" customWidth="1"/>
    <col min="123" max="123" width="29.69921875" customWidth="1"/>
    <col min="124" max="129" width="7.796875" customWidth="1"/>
    <col min="130" max="131" width="1.09765625" customWidth="1"/>
    <col min="132" max="132" width="24.59765625" style="69" customWidth="1"/>
    <col min="133" max="133" width="29.69921875" customWidth="1"/>
    <col min="134" max="139" width="7.796875" customWidth="1"/>
    <col min="140" max="141" width="1.09765625" customWidth="1"/>
    <col min="142" max="142" width="24.59765625" style="69" customWidth="1"/>
    <col min="143" max="143" width="29.69921875" customWidth="1"/>
    <col min="144" max="149" width="7.796875" customWidth="1"/>
    <col min="150" max="151" width="1.09765625" customWidth="1"/>
    <col min="152" max="152" width="24.59765625" style="69" customWidth="1"/>
    <col min="153" max="153" width="29.69921875" customWidth="1"/>
    <col min="154" max="159" width="7.796875" customWidth="1"/>
    <col min="160" max="161" width="1.09765625" customWidth="1"/>
    <col min="162" max="162" width="24.59765625" style="69" customWidth="1"/>
    <col min="163" max="163" width="29.69921875" customWidth="1"/>
    <col min="164" max="169" width="7.796875" customWidth="1"/>
    <col min="170" max="171" width="1.09765625" customWidth="1"/>
    <col min="172" max="172" width="24.59765625" style="69" customWidth="1"/>
    <col min="173" max="173" width="29.69921875" customWidth="1"/>
    <col min="174" max="179" width="7.796875" customWidth="1"/>
    <col min="180" max="181" width="1.09765625" customWidth="1"/>
    <col min="182" max="182" width="24.59765625" style="69" customWidth="1"/>
    <col min="183" max="183" width="29.69921875" customWidth="1"/>
    <col min="184" max="189" width="7.796875" customWidth="1"/>
    <col min="190" max="191" width="1.09765625" customWidth="1"/>
    <col min="192" max="192" width="24.59765625" style="69" customWidth="1"/>
    <col min="193" max="193" width="29.69921875" customWidth="1"/>
    <col min="194" max="199" width="7.796875" customWidth="1"/>
    <col min="200" max="201" width="1.09765625" customWidth="1"/>
    <col min="202" max="202" width="24.59765625" style="69" customWidth="1"/>
    <col min="203" max="203" width="29.69921875" customWidth="1"/>
    <col min="204" max="209" width="7.796875" customWidth="1"/>
    <col min="210" max="211" width="1.09765625" customWidth="1"/>
    <col min="212" max="212" width="24.59765625" style="69" customWidth="1"/>
    <col min="213" max="213" width="29.69921875" customWidth="1"/>
    <col min="214" max="219" width="7.796875" customWidth="1"/>
    <col min="220" max="221" width="1.09765625" customWidth="1"/>
    <col min="222" max="222" width="24.59765625" style="69" customWidth="1"/>
    <col min="223" max="223" width="29.69921875" customWidth="1"/>
    <col min="224" max="229" width="7.796875" customWidth="1"/>
    <col min="230" max="231" width="1.09765625" customWidth="1"/>
    <col min="232" max="232" width="24.59765625" style="69" customWidth="1"/>
    <col min="233" max="233" width="29.69921875" customWidth="1"/>
    <col min="234" max="239" width="7.796875" customWidth="1"/>
    <col min="240" max="241" width="1.09765625" customWidth="1"/>
  </cols>
  <sheetData>
    <row r="1" spans="1:232" s="143" customFormat="1" ht="30" customHeight="1" x14ac:dyDescent="0.3">
      <c r="B1" s="603" t="str">
        <f>HLOOKUP(Introduction!$G$4,nametranslations,101,FALSE)</f>
        <v>Water in Schools</v>
      </c>
      <c r="C1" s="175" t="s">
        <v>207</v>
      </c>
      <c r="D1" s="152" t="str">
        <f>+Introduction!$C$7</f>
        <v>South Sudan</v>
      </c>
      <c r="E1" s="152"/>
      <c r="F1" s="152"/>
      <c r="G1" s="152"/>
      <c r="H1" s="152"/>
      <c r="I1" s="156"/>
      <c r="J1" s="144"/>
      <c r="K1" s="144"/>
      <c r="L1" s="603" t="str">
        <f>HLOOKUP(Introduction!$G$4,nametranslations,101,FALSE)</f>
        <v>Water in Schools</v>
      </c>
      <c r="M1" s="175" t="s">
        <v>208</v>
      </c>
      <c r="N1" s="152" t="str">
        <f>+Introduction!$C$7</f>
        <v>South Sudan</v>
      </c>
      <c r="O1" s="152"/>
      <c r="P1" s="152"/>
      <c r="Q1" s="152"/>
      <c r="R1" s="152"/>
      <c r="S1" s="156"/>
      <c r="T1" s="144"/>
      <c r="U1" s="144"/>
      <c r="V1" s="603" t="str">
        <f>HLOOKUP(Introduction!$G$4,nametranslations,101,FALSE)</f>
        <v>Water in Schools</v>
      </c>
      <c r="W1" s="175" t="s">
        <v>209</v>
      </c>
      <c r="X1" s="152" t="str">
        <f>+Introduction!$C$7</f>
        <v>South Sudan</v>
      </c>
      <c r="Y1" s="152"/>
      <c r="Z1" s="152"/>
      <c r="AA1" s="152"/>
      <c r="AB1" s="152"/>
      <c r="AC1" s="156"/>
      <c r="AD1" s="144"/>
      <c r="AE1" s="144"/>
      <c r="AF1" s="603" t="str">
        <f>HLOOKUP(Introduction!$G$4,nametranslations,101,FALSE)</f>
        <v>Water in Schools</v>
      </c>
      <c r="AG1" s="175" t="s">
        <v>210</v>
      </c>
      <c r="AH1" s="152" t="str">
        <f>+Introduction!$C$7</f>
        <v>South Sudan</v>
      </c>
      <c r="AI1" s="152"/>
      <c r="AJ1" s="152"/>
      <c r="AK1" s="152"/>
      <c r="AL1" s="152"/>
      <c r="AM1" s="156"/>
      <c r="AN1" s="144"/>
      <c r="AO1" s="144"/>
      <c r="AP1" s="603" t="str">
        <f>HLOOKUP(Introduction!$G$4,nametranslations,101,FALSE)</f>
        <v>Water in Schools</v>
      </c>
      <c r="AQ1" s="175" t="s">
        <v>211</v>
      </c>
      <c r="AR1" s="152" t="str">
        <f>+Introduction!$C$7</f>
        <v>South Sudan</v>
      </c>
      <c r="AS1" s="152"/>
      <c r="AT1" s="152"/>
      <c r="AU1" s="152"/>
      <c r="AV1" s="152"/>
      <c r="AW1" s="156"/>
      <c r="AX1" s="144"/>
      <c r="AY1" s="144"/>
      <c r="AZ1" s="603" t="str">
        <f>HLOOKUP(Introduction!$G$4,nametranslations,101,FALSE)</f>
        <v>Water in Schools</v>
      </c>
      <c r="BA1" s="175">
        <v>2018</v>
      </c>
      <c r="BB1" s="152" t="str">
        <f>+Introduction!$C$7</f>
        <v>South Sudan</v>
      </c>
      <c r="BC1" s="152"/>
      <c r="BD1" s="152"/>
      <c r="BE1" s="152"/>
      <c r="BF1" s="152"/>
      <c r="BG1" s="156"/>
      <c r="BH1" s="144"/>
      <c r="BI1" s="144"/>
      <c r="BJ1" s="603" t="str">
        <f>HLOOKUP(Introduction!$G$4,nametranslations,101,FALSE)</f>
        <v>Water in Schools</v>
      </c>
      <c r="BK1" s="175">
        <v>2021</v>
      </c>
      <c r="BL1" s="152" t="str">
        <f>+Introduction!$C$7</f>
        <v>South Sudan</v>
      </c>
      <c r="BM1" s="152"/>
      <c r="BN1" s="152"/>
      <c r="BO1" s="152"/>
      <c r="BP1" s="152"/>
      <c r="BQ1" s="156"/>
      <c r="BR1" s="144"/>
      <c r="BS1" s="144"/>
      <c r="BT1" s="603" t="str">
        <f>HLOOKUP(Introduction!$G$4,nametranslations,101,FALSE)</f>
        <v>Water in Schools</v>
      </c>
      <c r="BU1" s="175">
        <v>2023</v>
      </c>
      <c r="BV1" s="152" t="str">
        <f>+Introduction!$C$7</f>
        <v>South Sudan</v>
      </c>
      <c r="BW1" s="152"/>
      <c r="BX1" s="152"/>
      <c r="BY1" s="152"/>
      <c r="BZ1" s="152"/>
      <c r="CA1" s="156"/>
      <c r="CB1" s="144"/>
      <c r="CC1" s="144"/>
    </row>
    <row r="2" spans="1:232" s="143" customFormat="1" ht="30" customHeight="1" x14ac:dyDescent="0.3">
      <c r="A2" s="345" t="s">
        <v>237</v>
      </c>
      <c r="B2" s="153" t="s">
        <v>202</v>
      </c>
      <c r="C2" s="113" t="s">
        <v>157</v>
      </c>
      <c r="D2" s="113" t="s">
        <v>144</v>
      </c>
      <c r="E2" s="154"/>
      <c r="F2" s="154"/>
      <c r="G2" s="154"/>
      <c r="H2" s="154"/>
      <c r="I2" s="155"/>
      <c r="J2" s="144" t="s">
        <v>212</v>
      </c>
      <c r="K2" s="144"/>
      <c r="L2" s="153" t="s">
        <v>203</v>
      </c>
      <c r="M2" s="113" t="s">
        <v>157</v>
      </c>
      <c r="N2" s="113" t="s">
        <v>148</v>
      </c>
      <c r="O2" s="154"/>
      <c r="P2" s="154"/>
      <c r="Q2" s="154"/>
      <c r="R2" s="154"/>
      <c r="S2" s="155"/>
      <c r="T2" s="144" t="s">
        <v>212</v>
      </c>
      <c r="U2" s="144"/>
      <c r="V2" s="153" t="s">
        <v>204</v>
      </c>
      <c r="W2" s="113" t="s">
        <v>157</v>
      </c>
      <c r="X2" s="113" t="s">
        <v>149</v>
      </c>
      <c r="Y2" s="154"/>
      <c r="Z2" s="154"/>
      <c r="AA2" s="154"/>
      <c r="AB2" s="154"/>
      <c r="AC2" s="155"/>
      <c r="AD2" s="144" t="s">
        <v>212</v>
      </c>
      <c r="AE2" s="144"/>
      <c r="AF2" s="153" t="s">
        <v>205</v>
      </c>
      <c r="AG2" s="113" t="s">
        <v>184</v>
      </c>
      <c r="AH2" s="113" t="s">
        <v>185</v>
      </c>
      <c r="AI2" s="154"/>
      <c r="AJ2" s="154"/>
      <c r="AK2" s="154"/>
      <c r="AL2" s="154"/>
      <c r="AM2" s="155"/>
      <c r="AN2" s="144" t="s">
        <v>212</v>
      </c>
      <c r="AO2" s="144"/>
      <c r="AP2" s="153" t="s">
        <v>206</v>
      </c>
      <c r="AQ2" s="113" t="s">
        <v>184</v>
      </c>
      <c r="AR2" s="113" t="s">
        <v>194</v>
      </c>
      <c r="AS2" s="154"/>
      <c r="AT2" s="154"/>
      <c r="AU2" s="154"/>
      <c r="AV2" s="154"/>
      <c r="AW2" s="155"/>
      <c r="AX2" s="144" t="s">
        <v>212</v>
      </c>
      <c r="AY2" s="144"/>
      <c r="AZ2" s="153" t="s">
        <v>226</v>
      </c>
      <c r="BA2" s="113" t="s">
        <v>157</v>
      </c>
      <c r="BB2" s="113" t="s">
        <v>227</v>
      </c>
      <c r="BC2" s="154"/>
      <c r="BD2" s="154"/>
      <c r="BE2" s="154"/>
      <c r="BF2" s="154"/>
      <c r="BG2" s="155"/>
      <c r="BH2" s="144" t="s">
        <v>212</v>
      </c>
      <c r="BI2" s="144"/>
      <c r="BJ2" s="153" t="s">
        <v>239</v>
      </c>
      <c r="BK2" s="113" t="s">
        <v>157</v>
      </c>
      <c r="BL2" s="113" t="s">
        <v>238</v>
      </c>
      <c r="BM2" s="154"/>
      <c r="BN2" s="154"/>
      <c r="BO2" s="154"/>
      <c r="BP2" s="154"/>
      <c r="BQ2" s="155"/>
      <c r="BR2" s="144" t="s">
        <v>212</v>
      </c>
      <c r="BS2" s="144"/>
      <c r="BT2" s="153" t="s">
        <v>265</v>
      </c>
      <c r="BU2" s="113" t="s">
        <v>157</v>
      </c>
      <c r="BV2" s="113" t="s">
        <v>264</v>
      </c>
      <c r="BW2" s="154"/>
      <c r="BX2" s="154"/>
      <c r="BY2" s="154"/>
      <c r="BZ2" s="154"/>
      <c r="CA2" s="155"/>
      <c r="CB2" s="144" t="s">
        <v>212</v>
      </c>
      <c r="CC2" s="144"/>
    </row>
    <row r="3" spans="1:232" s="121" customFormat="1" ht="18" customHeight="1" x14ac:dyDescent="0.3">
      <c r="A3" s="345"/>
      <c r="B3" s="114" t="str">
        <f>HLOOKUP(Introduction!$G$4,nametranslations,152,FALSE)</f>
        <v>Definition</v>
      </c>
      <c r="C3" s="115" t="str">
        <f>HLOOKUP(Introduction!$G$4,nametranslations,102,FALSE)</f>
        <v>Estimates (%)</v>
      </c>
      <c r="D3" s="116" t="str">
        <f>HLOOKUP(Introduction!$G$4,nametranslations,24,FALSE)</f>
        <v>Total</v>
      </c>
      <c r="E3" s="117" t="str">
        <f>HLOOKUP(Introduction!$G$4,nametranslations,26,FALSE)</f>
        <v>Urban</v>
      </c>
      <c r="F3" s="117" t="str">
        <f>HLOOKUP(Introduction!$G$4,nametranslations,25,FALSE)</f>
        <v>Rural</v>
      </c>
      <c r="G3" s="117" t="str">
        <f>HLOOKUP(Introduction!$G$4,nametranslations,27,FALSE)</f>
        <v>Pre-primary</v>
      </c>
      <c r="H3" s="117" t="str">
        <f>HLOOKUP(Introduction!$G$4,nametranslations,28,FALSE)</f>
        <v>Primary</v>
      </c>
      <c r="I3" s="118" t="str">
        <f>HLOOKUP(Introduction!$G$4,nametranslations,29,FALSE)</f>
        <v>Secondary</v>
      </c>
      <c r="J3" s="119"/>
      <c r="K3" s="119"/>
      <c r="L3" s="114" t="str">
        <f>HLOOKUP(Introduction!$G$4,nametranslations,152,FALSE)</f>
        <v>Definition</v>
      </c>
      <c r="M3" s="115" t="str">
        <f>HLOOKUP(Introduction!$G$4,nametranslations,102,FALSE)</f>
        <v>Estimates (%)</v>
      </c>
      <c r="N3" s="116" t="str">
        <f>HLOOKUP(Introduction!$G$4,nametranslations,24,FALSE)</f>
        <v>Total</v>
      </c>
      <c r="O3" s="117" t="str">
        <f>HLOOKUP(Introduction!$G$4,nametranslations,26,FALSE)</f>
        <v>Urban</v>
      </c>
      <c r="P3" s="117" t="str">
        <f>HLOOKUP(Introduction!$G$4,nametranslations,25,FALSE)</f>
        <v>Rural</v>
      </c>
      <c r="Q3" s="117" t="str">
        <f>HLOOKUP(Introduction!$G$4,nametranslations,27,FALSE)</f>
        <v>Pre-primary</v>
      </c>
      <c r="R3" s="117" t="str">
        <f>HLOOKUP(Introduction!$G$4,nametranslations,28,FALSE)</f>
        <v>Primary</v>
      </c>
      <c r="S3" s="118" t="str">
        <f>HLOOKUP(Introduction!$G$4,nametranslations,29,FALSE)</f>
        <v>Secondary</v>
      </c>
      <c r="T3" s="119"/>
      <c r="U3" s="119"/>
      <c r="V3" s="114" t="str">
        <f>HLOOKUP(Introduction!$G$4,nametranslations,152,FALSE)</f>
        <v>Definition</v>
      </c>
      <c r="W3" s="115" t="str">
        <f>HLOOKUP(Introduction!$G$4,nametranslations,102,FALSE)</f>
        <v>Estimates (%)</v>
      </c>
      <c r="X3" s="116" t="str">
        <f>HLOOKUP(Introduction!$G$4,nametranslations,24,FALSE)</f>
        <v>Total</v>
      </c>
      <c r="Y3" s="117" t="str">
        <f>HLOOKUP(Introduction!$G$4,nametranslations,26,FALSE)</f>
        <v>Urban</v>
      </c>
      <c r="Z3" s="117" t="str">
        <f>HLOOKUP(Introduction!$G$4,nametranslations,25,FALSE)</f>
        <v>Rural</v>
      </c>
      <c r="AA3" s="117" t="str">
        <f>HLOOKUP(Introduction!$G$4,nametranslations,27,FALSE)</f>
        <v>Pre-primary</v>
      </c>
      <c r="AB3" s="117" t="str">
        <f>HLOOKUP(Introduction!$G$4,nametranslations,28,FALSE)</f>
        <v>Primary</v>
      </c>
      <c r="AC3" s="118" t="str">
        <f>HLOOKUP(Introduction!$G$4,nametranslations,29,FALSE)</f>
        <v>Secondary</v>
      </c>
      <c r="AD3" s="119"/>
      <c r="AE3" s="119"/>
      <c r="AF3" s="114" t="str">
        <f>HLOOKUP(Introduction!$G$4,nametranslations,152,FALSE)</f>
        <v>Definition</v>
      </c>
      <c r="AG3" s="115" t="str">
        <f>HLOOKUP(Introduction!$G$4,nametranslations,102,FALSE)</f>
        <v>Estimates (%)</v>
      </c>
      <c r="AH3" s="116" t="str">
        <f>HLOOKUP(Introduction!$G$4,nametranslations,24,FALSE)</f>
        <v>Total</v>
      </c>
      <c r="AI3" s="117" t="str">
        <f>HLOOKUP(Introduction!$G$4,nametranslations,26,FALSE)</f>
        <v>Urban</v>
      </c>
      <c r="AJ3" s="117" t="str">
        <f>HLOOKUP(Introduction!$G$4,nametranslations,25,FALSE)</f>
        <v>Rural</v>
      </c>
      <c r="AK3" s="117" t="str">
        <f>HLOOKUP(Introduction!$G$4,nametranslations,27,FALSE)</f>
        <v>Pre-primary</v>
      </c>
      <c r="AL3" s="117" t="str">
        <f>HLOOKUP(Introduction!$G$4,nametranslations,28,FALSE)</f>
        <v>Primary</v>
      </c>
      <c r="AM3" s="118" t="str">
        <f>HLOOKUP(Introduction!$G$4,nametranslations,29,FALSE)</f>
        <v>Secondary</v>
      </c>
      <c r="AN3" s="119"/>
      <c r="AO3" s="119"/>
      <c r="AP3" s="114" t="str">
        <f>HLOOKUP(Introduction!$G$4,nametranslations,152,FALSE)</f>
        <v>Definition</v>
      </c>
      <c r="AQ3" s="115" t="str">
        <f>HLOOKUP(Introduction!$G$4,nametranslations,102,FALSE)</f>
        <v>Estimates (%)</v>
      </c>
      <c r="AR3" s="116" t="str">
        <f>HLOOKUP(Introduction!$G$4,nametranslations,24,FALSE)</f>
        <v>Total</v>
      </c>
      <c r="AS3" s="117" t="str">
        <f>HLOOKUP(Introduction!$G$4,nametranslations,26,FALSE)</f>
        <v>Urban</v>
      </c>
      <c r="AT3" s="117" t="str">
        <f>HLOOKUP(Introduction!$G$4,nametranslations,25,FALSE)</f>
        <v>Rural</v>
      </c>
      <c r="AU3" s="117" t="str">
        <f>HLOOKUP(Introduction!$G$4,nametranslations,27,FALSE)</f>
        <v>Pre-primary</v>
      </c>
      <c r="AV3" s="117" t="str">
        <f>HLOOKUP(Introduction!$G$4,nametranslations,28,FALSE)</f>
        <v>Primary</v>
      </c>
      <c r="AW3" s="118" t="str">
        <f>HLOOKUP(Introduction!$G$4,nametranslations,29,FALSE)</f>
        <v>Secondary</v>
      </c>
      <c r="AX3" s="119"/>
      <c r="AY3" s="119"/>
      <c r="AZ3" s="114" t="str">
        <f>HLOOKUP(Introduction!$G$4,nametranslations,152,FALSE)</f>
        <v>Definition</v>
      </c>
      <c r="BA3" s="115" t="str">
        <f>HLOOKUP(Introduction!$G$4,nametranslations,102,FALSE)</f>
        <v>Estimates (%)</v>
      </c>
      <c r="BB3" s="116" t="str">
        <f>HLOOKUP(Introduction!$G$4,nametranslations,24,FALSE)</f>
        <v>Total</v>
      </c>
      <c r="BC3" s="117" t="str">
        <f>HLOOKUP(Introduction!$G$4,nametranslations,26,FALSE)</f>
        <v>Urban</v>
      </c>
      <c r="BD3" s="117" t="str">
        <f>HLOOKUP(Introduction!$G$4,nametranslations,25,FALSE)</f>
        <v>Rural</v>
      </c>
      <c r="BE3" s="117" t="str">
        <f>HLOOKUP(Introduction!$G$4,nametranslations,27,FALSE)</f>
        <v>Pre-primary</v>
      </c>
      <c r="BF3" s="117" t="str">
        <f>HLOOKUP(Introduction!$G$4,nametranslations,28,FALSE)</f>
        <v>Primary</v>
      </c>
      <c r="BG3" s="118" t="str">
        <f>HLOOKUP(Introduction!$G$4,nametranslations,29,FALSE)</f>
        <v>Secondary</v>
      </c>
      <c r="BH3" s="119"/>
      <c r="BI3" s="119"/>
      <c r="BJ3" s="114" t="str">
        <f>HLOOKUP(Introduction!$G$4,nametranslations,152,FALSE)</f>
        <v>Definition</v>
      </c>
      <c r="BK3" s="115" t="str">
        <f>HLOOKUP(Introduction!$G$4,nametranslations,102,FALSE)</f>
        <v>Estimates (%)</v>
      </c>
      <c r="BL3" s="116" t="str">
        <f>HLOOKUP(Introduction!$G$4,nametranslations,24,FALSE)</f>
        <v>Total</v>
      </c>
      <c r="BM3" s="117" t="str">
        <f>HLOOKUP(Introduction!$G$4,nametranslations,26,FALSE)</f>
        <v>Urban</v>
      </c>
      <c r="BN3" s="117" t="str">
        <f>HLOOKUP(Introduction!$G$4,nametranslations,25,FALSE)</f>
        <v>Rural</v>
      </c>
      <c r="BO3" s="117" t="str">
        <f>HLOOKUP(Introduction!$G$4,nametranslations,27,FALSE)</f>
        <v>Pre-primary</v>
      </c>
      <c r="BP3" s="117" t="str">
        <f>HLOOKUP(Introduction!$G$4,nametranslations,28,FALSE)</f>
        <v>Primary</v>
      </c>
      <c r="BQ3" s="118" t="str">
        <f>HLOOKUP(Introduction!$G$4,nametranslations,29,FALSE)</f>
        <v>Secondary</v>
      </c>
      <c r="BR3" s="119"/>
      <c r="BS3" s="119"/>
      <c r="BT3" s="114" t="str">
        <f>HLOOKUP(Introduction!$G$4,nametranslations,152,FALSE)</f>
        <v>Definition</v>
      </c>
      <c r="BU3" s="115" t="str">
        <f>HLOOKUP(Introduction!$G$4,nametranslations,102,FALSE)</f>
        <v>Estimates (%)</v>
      </c>
      <c r="BV3" s="116" t="str">
        <f>HLOOKUP(Introduction!$G$4,nametranslations,24,FALSE)</f>
        <v>Total</v>
      </c>
      <c r="BW3" s="117" t="str">
        <f>HLOOKUP(Introduction!$G$4,nametranslations,26,FALSE)</f>
        <v>Urban</v>
      </c>
      <c r="BX3" s="117" t="str">
        <f>HLOOKUP(Introduction!$G$4,nametranslations,25,FALSE)</f>
        <v>Rural</v>
      </c>
      <c r="BY3" s="117" t="str">
        <f>HLOOKUP(Introduction!$G$4,nametranslations,27,FALSE)</f>
        <v>Pre-primary</v>
      </c>
      <c r="BZ3" s="117" t="str">
        <f>HLOOKUP(Introduction!$G$4,nametranslations,28,FALSE)</f>
        <v>Primary</v>
      </c>
      <c r="CA3" s="118" t="str">
        <f>HLOOKUP(Introduction!$G$4,nametranslations,29,FALSE)</f>
        <v>Secondary</v>
      </c>
      <c r="CB3" s="119"/>
      <c r="CC3" s="119"/>
      <c r="CD3" s="120"/>
      <c r="CN3" s="120"/>
      <c r="CX3" s="120"/>
      <c r="DH3" s="120"/>
      <c r="DR3" s="120"/>
      <c r="EB3" s="120"/>
      <c r="EL3" s="120"/>
      <c r="EV3" s="120"/>
      <c r="FF3" s="120"/>
      <c r="FP3" s="120"/>
      <c r="FZ3" s="120"/>
      <c r="GJ3" s="120"/>
      <c r="GT3" s="120"/>
      <c r="HD3" s="120"/>
      <c r="HN3" s="120"/>
      <c r="HX3" s="120"/>
    </row>
    <row r="4" spans="1:232" s="2" customFormat="1" x14ac:dyDescent="0.3">
      <c r="A4" s="626" t="str">
        <f>IF(ISBLANK('Data Summary'!A6),"",'Data Summary'!A6)</f>
        <v>SSD_2011_EMIS</v>
      </c>
      <c r="B4" s="63"/>
      <c r="C4" s="30" t="str">
        <f>HLOOKUP(Introduction!$G$4,nametranslations,103,FALSE)</f>
        <v>No water source</v>
      </c>
      <c r="D4" s="7">
        <f>IF(COUNTA(D13)=0,"",D13)</f>
        <v>58.992224938875303</v>
      </c>
      <c r="E4" s="7" t="str">
        <f t="shared" ref="E4:I4" si="0">IF(COUNTA(E13)=0,"",E13)</f>
        <v/>
      </c>
      <c r="F4" s="7" t="str">
        <f t="shared" si="0"/>
        <v/>
      </c>
      <c r="G4" s="7">
        <f t="shared" si="0"/>
        <v>44.1</v>
      </c>
      <c r="H4" s="7">
        <f t="shared" si="0"/>
        <v>62.1</v>
      </c>
      <c r="I4" s="25">
        <f t="shared" si="0"/>
        <v>38.299999999999997</v>
      </c>
      <c r="J4" s="20"/>
      <c r="K4" s="20"/>
      <c r="L4" s="63"/>
      <c r="M4" s="30" t="str">
        <f>HLOOKUP(Introduction!$G$4,nametranslations,103,FALSE)</f>
        <v>No water source</v>
      </c>
      <c r="N4" s="7">
        <f>IF(COUNTA(N13)=0,"",N13)</f>
        <v>61.886889460154244</v>
      </c>
      <c r="O4" s="7" t="str">
        <f t="shared" ref="O4:S4" si="1">IF(COUNTA(O13)=0,"",O13)</f>
        <v/>
      </c>
      <c r="P4" s="7" t="str">
        <f t="shared" si="1"/>
        <v/>
      </c>
      <c r="Q4" s="7">
        <f t="shared" si="1"/>
        <v>60.8</v>
      </c>
      <c r="R4" s="7">
        <f t="shared" si="1"/>
        <v>63.8</v>
      </c>
      <c r="S4" s="25">
        <f t="shared" si="1"/>
        <v>42.4</v>
      </c>
      <c r="T4" s="20"/>
      <c r="U4" s="20"/>
      <c r="V4" s="63"/>
      <c r="W4" s="30" t="str">
        <f>HLOOKUP(Introduction!$G$4,nametranslations,103,FALSE)</f>
        <v>No water source</v>
      </c>
      <c r="X4" s="7">
        <f>IF(COUNTA(X13)=0,"",X13)</f>
        <v>8</v>
      </c>
      <c r="Y4" s="7" t="str">
        <f t="shared" ref="Y4:AC4" si="2">IF(COUNTA(Y13)=0,"",Y13)</f>
        <v/>
      </c>
      <c r="Z4" s="7" t="str">
        <f t="shared" si="2"/>
        <v/>
      </c>
      <c r="AA4" s="7" t="str">
        <f t="shared" si="2"/>
        <v/>
      </c>
      <c r="AB4" s="7">
        <f t="shared" si="2"/>
        <v>8</v>
      </c>
      <c r="AC4" s="25">
        <f t="shared" si="2"/>
        <v>8</v>
      </c>
      <c r="AD4" s="20"/>
      <c r="AE4" s="20"/>
      <c r="AF4" s="63"/>
      <c r="AG4" s="30" t="str">
        <f>HLOOKUP(Introduction!$G$4,nametranslations,103,FALSE)</f>
        <v>No water source</v>
      </c>
      <c r="AH4" s="7" t="str">
        <f>IF(COUNTA(AH13)=0,"",AH13)</f>
        <v/>
      </c>
      <c r="AI4" s="7" t="str">
        <f t="shared" ref="AI4:AM4" si="3">IF(COUNTA(AI13)=0,"",AI13)</f>
        <v/>
      </c>
      <c r="AJ4" s="7" t="str">
        <f t="shared" si="3"/>
        <v/>
      </c>
      <c r="AK4" s="7" t="str">
        <f t="shared" si="3"/>
        <v/>
      </c>
      <c r="AL4" s="7" t="str">
        <f t="shared" si="3"/>
        <v/>
      </c>
      <c r="AM4" s="25" t="str">
        <f t="shared" si="3"/>
        <v/>
      </c>
      <c r="AN4" s="20"/>
      <c r="AO4" s="20"/>
      <c r="AP4" s="63"/>
      <c r="AQ4" s="30" t="str">
        <f>HLOOKUP(Introduction!$G$4,nametranslations,103,FALSE)</f>
        <v>No water source</v>
      </c>
      <c r="AR4" s="7" t="str">
        <f>IF(COUNTA(AR13)=0,"",AR13)</f>
        <v/>
      </c>
      <c r="AS4" s="7" t="str">
        <f t="shared" ref="AS4:AW4" si="4">IF(COUNTA(AS13)=0,"",AS13)</f>
        <v/>
      </c>
      <c r="AT4" s="7" t="str">
        <f t="shared" si="4"/>
        <v/>
      </c>
      <c r="AU4" s="7" t="str">
        <f t="shared" si="4"/>
        <v/>
      </c>
      <c r="AV4" s="7" t="str">
        <f t="shared" si="4"/>
        <v/>
      </c>
      <c r="AW4" s="25" t="str">
        <f t="shared" si="4"/>
        <v/>
      </c>
      <c r="AX4" s="20"/>
      <c r="AY4" s="20"/>
      <c r="AZ4" s="63"/>
      <c r="BA4" s="30" t="str">
        <f>HLOOKUP(Introduction!$G$4,nametranslations,103,FALSE)</f>
        <v>No water source</v>
      </c>
      <c r="BB4" s="7">
        <f>IF(COUNTA(BB13)=0,"",BB13)</f>
        <v>15.621654889446093</v>
      </c>
      <c r="BC4" s="7" t="str">
        <f t="shared" ref="BC4:BG4" si="5">IF(COUNTA(BC13)=0,"",BC13)</f>
        <v/>
      </c>
      <c r="BD4" s="7" t="str">
        <f t="shared" si="5"/>
        <v/>
      </c>
      <c r="BE4" s="7">
        <f t="shared" si="5"/>
        <v>10.8</v>
      </c>
      <c r="BF4" s="7">
        <f t="shared" si="5"/>
        <v>16.100000000000001</v>
      </c>
      <c r="BG4" s="25">
        <f t="shared" si="5"/>
        <v>17.8</v>
      </c>
      <c r="BH4" s="20"/>
      <c r="BI4" s="20"/>
      <c r="BJ4" s="63"/>
      <c r="BK4" s="30" t="str">
        <f>HLOOKUP(Introduction!$G$4,nametranslations,103,FALSE)</f>
        <v>No water source</v>
      </c>
      <c r="BL4" s="7">
        <f>IF(COUNTA(BL13)=0,"",BL13)</f>
        <v>39.34993084370678</v>
      </c>
      <c r="BM4" s="7" t="str">
        <f t="shared" ref="BM4:BQ4" si="6">IF(COUNTA(BM13)=0,"",BM13)</f>
        <v/>
      </c>
      <c r="BN4" s="7" t="str">
        <f t="shared" si="6"/>
        <v/>
      </c>
      <c r="BO4" s="7">
        <f t="shared" si="6"/>
        <v>22.61116367076632</v>
      </c>
      <c r="BP4" s="7">
        <f t="shared" si="6"/>
        <v>46.237576904874587</v>
      </c>
      <c r="BQ4" s="25">
        <f t="shared" si="6"/>
        <v>16.56686626746507</v>
      </c>
      <c r="BR4" s="20"/>
      <c r="BS4" s="20"/>
      <c r="BT4" s="63"/>
      <c r="BU4" s="30" t="str">
        <f>HLOOKUP(Introduction!$G$4,nametranslations,103,FALSE)</f>
        <v>No water source</v>
      </c>
      <c r="BV4" s="7">
        <f>IF(COUNTA(BV13)=0,"",BV13)</f>
        <v>15.651319483436266</v>
      </c>
      <c r="BW4" s="7" t="str">
        <f t="shared" ref="BW4:CA4" si="7">IF(COUNTA(BW13)=0,"",BW13)</f>
        <v/>
      </c>
      <c r="BX4" s="7" t="str">
        <f t="shared" si="7"/>
        <v/>
      </c>
      <c r="BY4" s="7">
        <f t="shared" si="7"/>
        <v>13.413654618473899</v>
      </c>
      <c r="BZ4" s="7">
        <f t="shared" si="7"/>
        <v>15.89950134253931</v>
      </c>
      <c r="CA4" s="25">
        <f t="shared" si="7"/>
        <v>17.89473684210526</v>
      </c>
      <c r="CB4" s="20"/>
      <c r="CC4" s="20"/>
      <c r="CD4" s="70"/>
      <c r="CN4" s="70"/>
      <c r="CX4" s="70"/>
      <c r="DH4" s="70"/>
      <c r="DR4" s="70"/>
      <c r="EB4" s="70"/>
      <c r="EL4" s="70"/>
      <c r="EV4" s="70"/>
      <c r="FF4" s="70"/>
      <c r="FP4" s="70"/>
      <c r="FZ4" s="70"/>
      <c r="GJ4" s="70"/>
      <c r="GT4" s="70"/>
      <c r="HD4" s="70"/>
      <c r="HN4" s="70"/>
      <c r="HX4" s="70"/>
    </row>
    <row r="5" spans="1:232" s="2" customFormat="1" x14ac:dyDescent="0.3">
      <c r="A5" s="626" t="str">
        <f ca="1">IF(ISBLANK('Data Summary'!A7),"",'Data Summary'!A7)</f>
        <v>SSD_2015_EMIS</v>
      </c>
      <c r="B5" s="63"/>
      <c r="C5" s="30" t="str">
        <f>HLOOKUP(Introduction!$G$4,nametranslations,104,FALSE)</f>
        <v>Unimproved</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5"/>
      <c r="J5" s="20"/>
      <c r="K5" s="20"/>
      <c r="L5" s="63"/>
      <c r="M5" s="30" t="str">
        <f>HLOOKUP(Introduction!$G$4,nametranslations,104,FALSE)</f>
        <v>Unimproved</v>
      </c>
      <c r="N5" s="7" t="str">
        <f>IF((COUNTA(N14:N25)=0)+(COUNTA(N13)=0),"",100-N13-SUMPRODUCT(M14:M25,N14:N25))</f>
        <v/>
      </c>
      <c r="O5" s="7" t="str">
        <f>IF((COUNTA(O14:O25)=0)+(COUNTA(O13)=0),"",100-O13-SUMPRODUCT(M14:M25,O14:O25))</f>
        <v/>
      </c>
      <c r="P5" s="7" t="str">
        <f>IF((COUNTA(P14:P25)=0)+(COUNTA(P13)=0),"",100-P13-SUMPRODUCT(M14:M25,P14:P25))</f>
        <v/>
      </c>
      <c r="Q5" s="7" t="str">
        <f>IF((COUNTA(Q14:Q25)=0)+(COUNTA(Q13)=0),"",100-Q13-SUMPRODUCT(M14:M25,Q14:Q25))</f>
        <v/>
      </c>
      <c r="R5" s="7" t="str">
        <f>IF((COUNTA(R14:R25)=0)+(COUNTA(R13)=0),"",100-R13-SUMPRODUCT(M14:M25,R14:R25))</f>
        <v/>
      </c>
      <c r="S5" s="25"/>
      <c r="T5" s="20"/>
      <c r="U5" s="20"/>
      <c r="V5" s="63"/>
      <c r="W5" s="30" t="str">
        <f>HLOOKUP(Introduction!$G$4,nametranslations,104,FALSE)</f>
        <v>Unimproved</v>
      </c>
      <c r="X5" s="7" t="str">
        <f>IF((COUNTA(X14:X25)=0)+(COUNTA(X13)=0),"",100-X13-SUMPRODUCT(W14:W25,X14:X25))</f>
        <v/>
      </c>
      <c r="Y5" s="7" t="str">
        <f>IF((COUNTA(Y14:Y25)=0)+(COUNTA(Y13)=0),"",100-Y13-SUMPRODUCT(W14:W25,Y14:Y25))</f>
        <v/>
      </c>
      <c r="Z5" s="7" t="str">
        <f>IF((COUNTA(Z14:Z25)=0)+(COUNTA(Z13)=0),"",100-Z13-SUMPRODUCT(W14:W25,Z14:Z25))</f>
        <v/>
      </c>
      <c r="AA5" s="7" t="str">
        <f>IF((COUNTA(AA14:AA25)=0)+(COUNTA(AA13)=0),"",100-AA13-SUMPRODUCT(W14:W25,AA14:AA25))</f>
        <v/>
      </c>
      <c r="AB5" s="7" t="str">
        <f>IF((COUNTA(AB14:AB25)=0)+(COUNTA(AB13)=0),"",100-AB13-SUMPRODUCT(W14:W25,AB14:AB25))</f>
        <v/>
      </c>
      <c r="AC5" s="25"/>
      <c r="AD5" s="20"/>
      <c r="AE5" s="20"/>
      <c r="AF5" s="63"/>
      <c r="AG5" s="30" t="str">
        <f>HLOOKUP(Introduction!$G$4,nametranslations,104,FALSE)</f>
        <v>Unimproved</v>
      </c>
      <c r="AH5" s="7" t="str">
        <f>IF((COUNTA(AH14:AH25)=0)+(COUNTA(AH13)=0),"",100-AH13-SUMPRODUCT(AG14:AG25,AH14:AH25))</f>
        <v/>
      </c>
      <c r="AI5" s="7" t="str">
        <f>IF((COUNTA(AI14:AI25)=0)+(COUNTA(AI13)=0),"",100-AI13-SUMPRODUCT(AG14:AG25,AI14:AI25))</f>
        <v/>
      </c>
      <c r="AJ5" s="7" t="str">
        <f>IF((COUNTA(AJ14:AJ25)=0)+(COUNTA(AJ13)=0),"",100-AJ13-SUMPRODUCT(AG14:AG25,AJ14:AJ25))</f>
        <v/>
      </c>
      <c r="AK5" s="7" t="str">
        <f>IF((COUNTA(AK14:AK25)=0)+(COUNTA(AK13)=0),"",100-AK13-SUMPRODUCT(AG14:AG25,AK14:AK25))</f>
        <v/>
      </c>
      <c r="AL5" s="7" t="str">
        <f>IF((COUNTA(AL14:AL25)=0)+(COUNTA(AL13)=0),"",100-AL13-SUMPRODUCT(AG14:AG25,AL14:AL25))</f>
        <v/>
      </c>
      <c r="AM5" s="25"/>
      <c r="AN5" s="20"/>
      <c r="AO5" s="20"/>
      <c r="AP5" s="63"/>
      <c r="AQ5" s="30" t="str">
        <f>HLOOKUP(Introduction!$G$4,nametranslations,104,FALSE)</f>
        <v>Unimproved</v>
      </c>
      <c r="AR5" s="7" t="str">
        <f>IF((COUNTA(AR14:AR25)=0)+(COUNTA(AR13)=0),"",100-AR13-SUMPRODUCT(AQ14:AQ25,AR14:AR25))</f>
        <v/>
      </c>
      <c r="AS5" s="7" t="str">
        <f>IF((COUNTA(AS14:AS25)=0)+(COUNTA(AS13)=0),"",100-AS13-SUMPRODUCT(AQ14:AQ25,AS14:AS25))</f>
        <v/>
      </c>
      <c r="AT5" s="7" t="str">
        <f>IF((COUNTA(AT14:AT25)=0)+(COUNTA(AT13)=0),"",100-AT13-SUMPRODUCT(AQ14:AQ25,AT14:AT25))</f>
        <v/>
      </c>
      <c r="AU5" s="7" t="str">
        <f>IF((COUNTA(AU14:AU25)=0)+(COUNTA(AU13)=0),"",100-AU13-SUMPRODUCT(AQ14:AQ25,AU14:AU25))</f>
        <v/>
      </c>
      <c r="AV5" s="7" t="str">
        <f>IF((COUNTA(AV14:AV25)=0)+(COUNTA(AV13)=0),"",100-AV13-SUMPRODUCT(AQ14:AQ25,AV14:AV25))</f>
        <v/>
      </c>
      <c r="AW5" s="25"/>
      <c r="AX5" s="20"/>
      <c r="AY5" s="20"/>
      <c r="AZ5" s="63"/>
      <c r="BA5" s="30" t="str">
        <f>HLOOKUP(Introduction!$G$4,nametranslations,104,FALSE)</f>
        <v>Unimproved</v>
      </c>
      <c r="BB5" s="7">
        <f>IF((COUNTA(BB14:BB25)=0)+(COUNTA(BB13)=0),"",100-BB13-SUMPRODUCT(BA14:BA25,BB14:BB25))</f>
        <v>10.378345110553909</v>
      </c>
      <c r="BC5" s="7" t="str">
        <f>IF((COUNTA(BC14:BC25)=0)+(COUNTA(BC13)=0),"",100-BC13-SUMPRODUCT(BA14:BA25,BC14:BC25))</f>
        <v/>
      </c>
      <c r="BD5" s="7" t="str">
        <f>IF((COUNTA(BD14:BD25)=0)+(COUNTA(BD13)=0),"",100-BD13-SUMPRODUCT(BA14:BA25,BD14:BD25))</f>
        <v/>
      </c>
      <c r="BE5" s="7"/>
      <c r="BF5" s="7"/>
      <c r="BG5" s="25"/>
      <c r="BH5" s="20"/>
      <c r="BI5" s="20"/>
      <c r="BJ5" s="63"/>
      <c r="BK5" s="30" t="str">
        <f>HLOOKUP(Introduction!$G$4,nametranslations,104,FALSE)</f>
        <v>Unimproved</v>
      </c>
      <c r="BL5" s="7" t="str">
        <f>IF((COUNTA(BL14:BL25)=0)+(COUNTA(BL13)=0),"",100-BL13-SUMPRODUCT(BK14:BK25,BL14:BL25))</f>
        <v/>
      </c>
      <c r="BM5" s="7" t="str">
        <f>IF((COUNTA(BM14:BM25)=0)+(COUNTA(BM13)=0),"",100-BM13-SUMPRODUCT(BK14:BK25,BM14:BM25))</f>
        <v/>
      </c>
      <c r="BN5" s="7" t="str">
        <f>IF((COUNTA(BN14:BN25)=0)+(COUNTA(BN13)=0),"",100-BN13-SUMPRODUCT(BK14:BK25,BN14:BN25))</f>
        <v/>
      </c>
      <c r="BO5" s="7"/>
      <c r="BP5" s="7"/>
      <c r="BQ5" s="25"/>
      <c r="BR5" s="20"/>
      <c r="BS5" s="20"/>
      <c r="BT5" s="63"/>
      <c r="BU5" s="30" t="str">
        <f>HLOOKUP(Introduction!$G$4,nametranslations,104,FALSE)</f>
        <v>Unimproved</v>
      </c>
      <c r="BV5" s="7">
        <f>IF((COUNTA(BV14:BV25)=0)+(COUNTA(BV13)=0),"",100-BV13-SUMPRODUCT(BU14:BU25,BV14:BV25))</f>
        <v>18.149915777653007</v>
      </c>
      <c r="BW5" s="7" t="str">
        <f>IF((COUNTA(BW14:BW25)=0)+(COUNTA(BW13)=0),"",100-BW13-SUMPRODUCT(BU14:BU25,BW14:BW25))</f>
        <v/>
      </c>
      <c r="BX5" s="7" t="str">
        <f>IF((COUNTA(BX14:BX25)=0)+(COUNTA(BX13)=0),"",100-BX13-SUMPRODUCT(BU14:BU25,BX14:BX25))</f>
        <v/>
      </c>
      <c r="BY5" s="7">
        <f>IF((COUNTA(BY14:BY25)=0)+(COUNTA(BY13)=0),"",100-BY13-SUMPRODUCT(BU14:BU25,BY14:BY25))</f>
        <v>12.771084337349393</v>
      </c>
      <c r="BZ5" s="7">
        <f>IF((COUNTA(BZ14:BZ25)=0)+(COUNTA(BZ13)=0),"",100-BZ13-SUMPRODUCT(BU14:BU25,BZ14:BZ25))</f>
        <v>21.039509014192561</v>
      </c>
      <c r="CA5" s="25">
        <f>IF((COUNTA(CA14:CA25)=0)+(COUNTA(CA13)=0),"",100-CA13-SUMPRODUCT($B$41:$B$52,CA14:CA25))</f>
        <v>82.10526315789474</v>
      </c>
      <c r="CB5" s="20"/>
      <c r="CC5" s="20"/>
      <c r="CD5" s="70"/>
      <c r="CN5" s="70"/>
      <c r="CX5" s="70"/>
      <c r="DH5" s="70"/>
      <c r="DR5" s="70"/>
      <c r="EB5" s="70"/>
      <c r="EL5" s="70"/>
      <c r="EV5" s="70"/>
      <c r="FF5" s="70"/>
      <c r="FP5" s="70"/>
      <c r="FZ5" s="70"/>
      <c r="GJ5" s="70"/>
      <c r="GT5" s="70"/>
      <c r="HD5" s="70"/>
      <c r="HN5" s="70"/>
      <c r="HX5" s="70"/>
    </row>
    <row r="6" spans="1:232" s="2" customFormat="1" x14ac:dyDescent="0.3">
      <c r="A6" s="626" t="str">
        <f ca="1">IF(ISBLANK('Data Summary'!A8),"",'Data Summary'!A8)</f>
        <v>SSD_2016_EMIS</v>
      </c>
      <c r="B6" s="63"/>
      <c r="C6" s="30" t="str">
        <f>HLOOKUP(Introduction!$G$4,nametranslations,75,FALSE)</f>
        <v>Improved</v>
      </c>
      <c r="D6" s="7" t="str">
        <f>IF(COUNTA(D14:D25)=0,"",SUMPRODUCT(D14:D25,C14:C25))</f>
        <v/>
      </c>
      <c r="E6" s="7" t="str">
        <f>IF(COUNTA(E14:E25)=0,"",SUMPRODUCT(E14:E25,C14:C25))</f>
        <v/>
      </c>
      <c r="F6" s="7" t="str">
        <f>IF(COUNTA(F14:F25)=0,"",SUMPRODUCT(F14:F25,C14:C25))</f>
        <v/>
      </c>
      <c r="G6" s="7" t="str">
        <f>IF(COUNTA(G14:G25)=0,"",SUMPRODUCT(G14:G25,C14:C25))</f>
        <v/>
      </c>
      <c r="H6" s="7" t="str">
        <f>IF(COUNTA(H14:H25)=0,"",SUMPRODUCT(H14:H25,C14:C25))</f>
        <v/>
      </c>
      <c r="I6" s="25"/>
      <c r="J6" s="20"/>
      <c r="K6" s="20"/>
      <c r="L6" s="63"/>
      <c r="M6" s="30" t="str">
        <f>HLOOKUP(Introduction!$G$4,nametranslations,75,FALSE)</f>
        <v>Improved</v>
      </c>
      <c r="N6" s="7" t="str">
        <f>IF(COUNTA(N14:N25)=0,"",SUMPRODUCT(N14:N25,M14:M25))</f>
        <v/>
      </c>
      <c r="O6" s="7" t="str">
        <f>IF(COUNTA(O14:O25)=0,"",SUMPRODUCT(O14:O25,M14:M25))</f>
        <v/>
      </c>
      <c r="P6" s="7" t="str">
        <f>IF(COUNTA(P14:P25)=0,"",SUMPRODUCT(P14:P25,M14:M25))</f>
        <v/>
      </c>
      <c r="Q6" s="7" t="str">
        <f>IF(COUNTA(Q14:Q25)=0,"",SUMPRODUCT(Q14:Q25,M14:M25))</f>
        <v/>
      </c>
      <c r="R6" s="7" t="str">
        <f>IF(COUNTA(R14:R25)=0,"",SUMPRODUCT(R14:R25,M14:M25))</f>
        <v/>
      </c>
      <c r="S6" s="25"/>
      <c r="T6" s="20"/>
      <c r="U6" s="20"/>
      <c r="V6" s="63"/>
      <c r="W6" s="30" t="str">
        <f>HLOOKUP(Introduction!$G$4,nametranslations,75,FALSE)</f>
        <v>Improved</v>
      </c>
      <c r="X6" s="7" t="str">
        <f>IF(COUNTA(X14:X25)=0,"",SUMPRODUCT(X14:X25,W14:W25))</f>
        <v/>
      </c>
      <c r="Y6" s="7" t="str">
        <f>IF(COUNTA(Y14:Y25)=0,"",SUMPRODUCT(Y14:Y25,W14:W25))</f>
        <v/>
      </c>
      <c r="Z6" s="7" t="str">
        <f>IF(COUNTA(Z14:Z25)=0,"",SUMPRODUCT(Z14:Z25,W14:W25))</f>
        <v/>
      </c>
      <c r="AA6" s="7" t="str">
        <f>IF(COUNTA(AA14:AA25)=0,"",SUMPRODUCT(AA14:AA25,W14:W25))</f>
        <v/>
      </c>
      <c r="AB6" s="7" t="str">
        <f>IF(COUNTA(AB14:AB25)=0,"",SUMPRODUCT(AB14:AB25,W14:W25))</f>
        <v/>
      </c>
      <c r="AC6" s="25"/>
      <c r="AD6" s="20"/>
      <c r="AE6" s="20"/>
      <c r="AF6" s="63"/>
      <c r="AG6" s="30" t="str">
        <f>HLOOKUP(Introduction!$G$4,nametranslations,75,FALSE)</f>
        <v>Improved</v>
      </c>
      <c r="AH6" s="7">
        <f>IF(COUNTA(AH14:AH25)=0,"",SUMPRODUCT(AH14:AH25,AG14:AG25))</f>
        <v>60.101009999999995</v>
      </c>
      <c r="AI6" s="7">
        <f>IF(COUNTA(AI14:AI25)=0,"",SUMPRODUCT(AI14:AI25,AG14:AG25))</f>
        <v>64.646460000000005</v>
      </c>
      <c r="AJ6" s="7">
        <f>IF(COUNTA(AJ14:AJ25)=0,"",SUMPRODUCT(AJ14:AJ25,AG14:AG25))</f>
        <v>58.865250000000003</v>
      </c>
      <c r="AK6" s="7" t="str">
        <f>IF(COUNTA(AK14:AK25)=0,"",SUMPRODUCT(AK14:AK25,AG14:AG25))</f>
        <v/>
      </c>
      <c r="AL6" s="7">
        <f>IF(COUNTA(AL14:AL25)=0,"",SUMPRODUCT(AL14:AL25,AG14:AG25))</f>
        <v>60.101009999999995</v>
      </c>
      <c r="AM6" s="25"/>
      <c r="AN6" s="20"/>
      <c r="AO6" s="20"/>
      <c r="AP6" s="63"/>
      <c r="AQ6" s="30" t="str">
        <f>HLOOKUP(Introduction!$G$4,nametranslations,75,FALSE)</f>
        <v>Improved</v>
      </c>
      <c r="AR6" s="7" t="str">
        <f>IF(COUNTA(AR14:AR25)=0,"",SUMPRODUCT(AR14:AR25,AQ14:AQ25))</f>
        <v/>
      </c>
      <c r="AS6" s="7" t="str">
        <f>IF(COUNTA(AS14:AS25)=0,"",SUMPRODUCT(AS14:AS25,AQ14:AQ25))</f>
        <v/>
      </c>
      <c r="AT6" s="7" t="str">
        <f>IF(COUNTA(AT14:AT25)=0,"",SUMPRODUCT(AT14:AT25,AQ14:AQ25))</f>
        <v/>
      </c>
      <c r="AU6" s="7" t="str">
        <f>IF(COUNTA(AU14:AU25)=0,"",SUMPRODUCT(AU14:AU25,AQ14:AQ25))</f>
        <v/>
      </c>
      <c r="AV6" s="7" t="str">
        <f>IF(COUNTA(AV14:AV25)=0,"",SUMPRODUCT(AV14:AV25,AQ14:AQ25))</f>
        <v/>
      </c>
      <c r="AW6" s="25"/>
      <c r="AX6" s="20"/>
      <c r="AY6" s="20"/>
      <c r="AZ6" s="63"/>
      <c r="BA6" s="30" t="str">
        <f>HLOOKUP(Introduction!$G$4,nametranslations,75,FALSE)</f>
        <v>Improved</v>
      </c>
      <c r="BB6" s="7">
        <f>IF(COUNTA(BB14:BB25)=0,"",SUMPRODUCT(BB14:BB25,BA14:BA25))</f>
        <v>74</v>
      </c>
      <c r="BC6" s="7" t="str">
        <f>IF(COUNTA(BC14:BC25)=0,"",SUMPRODUCT(BC14:BC25,BA14:BA25))</f>
        <v/>
      </c>
      <c r="BD6" s="7" t="str">
        <f>IF(COUNTA(BD14:BD25)=0,"",SUMPRODUCT(BD14:BD25,BA14:BA25))</f>
        <v/>
      </c>
      <c r="BE6" s="7" t="str">
        <f>IF(COUNTA(BE14:BE25)=0,"",SUMPRODUCT(BE14:BE25,BA14:BA25))</f>
        <v/>
      </c>
      <c r="BF6" s="7" t="str">
        <f>IF(COUNTA(BF14:BF25)=0,"",SUMPRODUCT(BF14:BF25,BA14:BA25))</f>
        <v/>
      </c>
      <c r="BG6" s="25"/>
      <c r="BH6" s="20"/>
      <c r="BI6" s="20"/>
      <c r="BJ6" s="63"/>
      <c r="BK6" s="30" t="str">
        <f>HLOOKUP(Introduction!$G$4,nametranslations,75,FALSE)</f>
        <v>Improved</v>
      </c>
      <c r="BL6" s="7" t="str">
        <f>IF(COUNTA(BL14:BL25)=0,"",SUMPRODUCT(BL14:BL25,BK14:BK25))</f>
        <v/>
      </c>
      <c r="BM6" s="7" t="str">
        <f>IF(COUNTA(BM14:BM25)=0,"",SUMPRODUCT(BM14:BM25,BK14:BK25))</f>
        <v/>
      </c>
      <c r="BN6" s="7" t="str">
        <f>IF(COUNTA(BN14:BN25)=0,"",SUMPRODUCT(BN14:BN25,BK14:BK25))</f>
        <v/>
      </c>
      <c r="BO6" s="7"/>
      <c r="BP6" s="7"/>
      <c r="BQ6" s="25"/>
      <c r="BR6" s="20"/>
      <c r="BS6" s="20"/>
      <c r="BT6" s="63"/>
      <c r="BU6" s="30" t="str">
        <f>HLOOKUP(Introduction!$G$4,nametranslations,75,FALSE)</f>
        <v>Improved</v>
      </c>
      <c r="BV6" s="7">
        <f>IF(COUNTA(BV14:BV25)=0,"",SUMPRODUCT(BV14:BV25,BU14:BU25))</f>
        <v>66.198764738910725</v>
      </c>
      <c r="BW6" s="7" t="str">
        <f>IF(COUNTA(BW14:BW25)=0,"",SUMPRODUCT(BW14:BW25,BU14:BU25))</f>
        <v/>
      </c>
      <c r="BX6" s="7" t="str">
        <f>IF(COUNTA(BX14:BX25)=0,"",SUMPRODUCT(BX14:BX25,BU14:BU25))</f>
        <v/>
      </c>
      <c r="BY6" s="7">
        <f>IF(COUNTA(BY14:BY25)=0,"",SUMPRODUCT(BY14:BY25,BU14:BU25))</f>
        <v>73.815261044176708</v>
      </c>
      <c r="BZ6" s="7">
        <f>IF(COUNTA(BZ14:BZ25)=0,"",SUMPRODUCT(BZ14:BZ25,BU14:BU25))</f>
        <v>63.06098964326813</v>
      </c>
      <c r="CA6" s="25">
        <f>IF(COUNTA(CA14:CA25)=0,"",SUMPRODUCT(CA14:CA25,BU14:BU25))</f>
        <v>76.541353383458656</v>
      </c>
      <c r="CB6" s="20"/>
      <c r="CC6" s="20"/>
      <c r="CD6" s="70"/>
      <c r="CN6" s="70"/>
      <c r="CX6" s="70"/>
      <c r="DH6" s="70"/>
      <c r="DR6" s="70"/>
      <c r="EB6" s="70"/>
      <c r="EL6" s="70"/>
      <c r="EV6" s="70"/>
      <c r="FF6" s="70"/>
      <c r="FP6" s="70"/>
      <c r="FZ6" s="70"/>
      <c r="GJ6" s="70"/>
      <c r="GT6" s="70"/>
      <c r="HD6" s="70"/>
      <c r="HN6" s="70"/>
      <c r="HX6" s="70"/>
    </row>
    <row r="7" spans="1:232" s="2" customFormat="1" x14ac:dyDescent="0.3">
      <c r="A7" s="626" t="str">
        <f ca="1">IF(ISBLANK('Data Summary'!A9),"",'Data Summary'!A9)</f>
        <v>SSD_2017_SUR</v>
      </c>
      <c r="B7" s="63"/>
      <c r="C7" s="51" t="str">
        <f>HLOOKUP(Introduction!$G$4,nametranslations,105,FALSE)</f>
        <v>Available</v>
      </c>
      <c r="D7" s="6"/>
      <c r="E7" s="6"/>
      <c r="F7" s="6"/>
      <c r="G7" s="6"/>
      <c r="H7" s="6"/>
      <c r="I7" s="25"/>
      <c r="J7" s="20"/>
      <c r="K7" s="20"/>
      <c r="L7" s="63"/>
      <c r="M7" s="51" t="str">
        <f>HLOOKUP(Introduction!$G$4,nametranslations,105,FALSE)</f>
        <v>Available</v>
      </c>
      <c r="N7" s="6"/>
      <c r="O7" s="6"/>
      <c r="P7" s="6"/>
      <c r="Q7" s="6"/>
      <c r="R7" s="6"/>
      <c r="S7" s="25"/>
      <c r="T7" s="20"/>
      <c r="U7" s="20"/>
      <c r="V7" s="63"/>
      <c r="W7" s="51" t="str">
        <f>HLOOKUP(Introduction!$G$4,nametranslations,105,FALSE)</f>
        <v>Available</v>
      </c>
      <c r="X7" s="6"/>
      <c r="Y7" s="6"/>
      <c r="Z7" s="6"/>
      <c r="AA7" s="6"/>
      <c r="AB7" s="6"/>
      <c r="AC7" s="25"/>
      <c r="AD7" s="20"/>
      <c r="AE7" s="20"/>
      <c r="AF7" s="63"/>
      <c r="AG7" s="51" t="str">
        <f>HLOOKUP(Introduction!$G$4,nametranslations,105,FALSE)</f>
        <v>Available</v>
      </c>
      <c r="AH7" s="6"/>
      <c r="AI7" s="6"/>
      <c r="AJ7" s="6"/>
      <c r="AK7" s="6"/>
      <c r="AL7" s="6"/>
      <c r="AM7" s="25"/>
      <c r="AN7" s="20"/>
      <c r="AO7" s="20"/>
      <c r="AP7" s="63"/>
      <c r="AQ7" s="51" t="str">
        <f>HLOOKUP(Introduction!$G$4,nametranslations,105,FALSE)</f>
        <v>Available</v>
      </c>
      <c r="AR7" s="6"/>
      <c r="AS7" s="6"/>
      <c r="AT7" s="6"/>
      <c r="AU7" s="6"/>
      <c r="AV7" s="6"/>
      <c r="AW7" s="25"/>
      <c r="AX7" s="20"/>
      <c r="AY7" s="20"/>
      <c r="AZ7" s="63"/>
      <c r="BA7" s="51" t="str">
        <f>HLOOKUP(Introduction!$G$4,nametranslations,105,FALSE)</f>
        <v>Available</v>
      </c>
      <c r="BB7" s="5"/>
      <c r="BC7" s="5"/>
      <c r="BD7" s="5"/>
      <c r="BE7" s="6"/>
      <c r="BF7" s="6"/>
      <c r="BG7" s="25"/>
      <c r="BH7" s="20"/>
      <c r="BI7" s="20"/>
      <c r="BJ7" s="63"/>
      <c r="BK7" s="51" t="str">
        <f>HLOOKUP(Introduction!$G$4,nametranslations,105,FALSE)</f>
        <v>Available</v>
      </c>
      <c r="BL7" s="5"/>
      <c r="BM7" s="5"/>
      <c r="BN7" s="5"/>
      <c r="BO7" s="6"/>
      <c r="BP7" s="6"/>
      <c r="BQ7" s="25"/>
      <c r="BR7" s="20"/>
      <c r="BS7" s="20"/>
      <c r="BT7" s="63"/>
      <c r="BU7" s="51" t="str">
        <f>HLOOKUP(Introduction!$G$4,nametranslations,105,FALSE)</f>
        <v>Available</v>
      </c>
      <c r="BV7" s="5"/>
      <c r="BW7" s="5"/>
      <c r="BX7" s="5"/>
      <c r="BY7" s="6"/>
      <c r="BZ7" s="6"/>
      <c r="CA7" s="25"/>
      <c r="CB7" s="20"/>
      <c r="CC7" s="20"/>
      <c r="CD7" s="70"/>
      <c r="CN7" s="70"/>
      <c r="CX7" s="70"/>
      <c r="DH7" s="70"/>
      <c r="DR7" s="70"/>
      <c r="EB7" s="70"/>
      <c r="EL7" s="70"/>
      <c r="EV7" s="70"/>
      <c r="FF7" s="70"/>
      <c r="FP7" s="70"/>
      <c r="FZ7" s="70"/>
      <c r="GJ7" s="70"/>
      <c r="GT7" s="70"/>
      <c r="HD7" s="70"/>
      <c r="HN7" s="70"/>
      <c r="HX7" s="70"/>
    </row>
    <row r="8" spans="1:232" s="2" customFormat="1" ht="15.6" customHeight="1" x14ac:dyDescent="0.3">
      <c r="A8" s="626" t="str">
        <f ca="1">IF(ISBLANK('Data Summary'!A10),"",'Data Summary'!A10)</f>
        <v>SSD_2018_SUR</v>
      </c>
      <c r="B8" s="63"/>
      <c r="C8" s="51" t="str">
        <f>HLOOKUP(Introduction!$G$4,nametranslations,106,FALSE)</f>
        <v>On premises</v>
      </c>
      <c r="D8" s="52"/>
      <c r="E8" s="7"/>
      <c r="F8" s="7"/>
      <c r="G8" s="7"/>
      <c r="H8" s="7"/>
      <c r="I8" s="25"/>
      <c r="J8" s="20"/>
      <c r="K8" s="20"/>
      <c r="L8" s="63"/>
      <c r="M8" s="51" t="str">
        <f>HLOOKUP(Introduction!$G$4,nametranslations,106,FALSE)</f>
        <v>On premises</v>
      </c>
      <c r="N8" s="52"/>
      <c r="O8" s="7"/>
      <c r="P8" s="7"/>
      <c r="Q8" s="7"/>
      <c r="R8" s="7"/>
      <c r="S8" s="25"/>
      <c r="T8" s="20"/>
      <c r="U8" s="20"/>
      <c r="V8" s="63"/>
      <c r="W8" s="51" t="str">
        <f>HLOOKUP(Introduction!$G$4,nametranslations,106,FALSE)</f>
        <v>On premises</v>
      </c>
      <c r="X8" s="52"/>
      <c r="Y8" s="7"/>
      <c r="Z8" s="7"/>
      <c r="AA8" s="7"/>
      <c r="AB8" s="7"/>
      <c r="AC8" s="25"/>
      <c r="AD8" s="20"/>
      <c r="AE8" s="20"/>
      <c r="AF8" s="63"/>
      <c r="AG8" s="51" t="str">
        <f>HLOOKUP(Introduction!$G$4,nametranslations,106,FALSE)</f>
        <v>On premises</v>
      </c>
      <c r="AH8" s="52"/>
      <c r="AI8" s="7"/>
      <c r="AJ8" s="7"/>
      <c r="AK8" s="7"/>
      <c r="AL8" s="7"/>
      <c r="AM8" s="25"/>
      <c r="AN8" s="20"/>
      <c r="AO8" s="20"/>
      <c r="AP8" s="63"/>
      <c r="AQ8" s="51" t="str">
        <f>HLOOKUP(Introduction!$G$4,nametranslations,106,FALSE)</f>
        <v>On premises</v>
      </c>
      <c r="AR8" s="52"/>
      <c r="AS8" s="7"/>
      <c r="AT8" s="7"/>
      <c r="AU8" s="7"/>
      <c r="AV8" s="7"/>
      <c r="AW8" s="25"/>
      <c r="AX8" s="20"/>
      <c r="AY8" s="20"/>
      <c r="AZ8" s="63"/>
      <c r="BA8" s="51" t="str">
        <f>HLOOKUP(Introduction!$G$4,nametranslations,106,FALSE)</f>
        <v>On premises</v>
      </c>
      <c r="BB8" s="5"/>
      <c r="BC8" s="5"/>
      <c r="BD8" s="5"/>
      <c r="BE8" s="7"/>
      <c r="BF8" s="7"/>
      <c r="BG8" s="25"/>
      <c r="BH8" s="20"/>
      <c r="BI8" s="20"/>
      <c r="BJ8" s="63"/>
      <c r="BK8" s="51" t="str">
        <f>HLOOKUP(Introduction!$G$4,nametranslations,106,FALSE)</f>
        <v>On premises</v>
      </c>
      <c r="BL8" s="5"/>
      <c r="BM8" s="5"/>
      <c r="BN8" s="5"/>
      <c r="BO8" s="7"/>
      <c r="BP8" s="7"/>
      <c r="BQ8" s="25"/>
      <c r="BR8" s="20"/>
      <c r="BS8" s="20"/>
      <c r="BT8" s="63" t="s">
        <v>270</v>
      </c>
      <c r="BU8" s="178" t="str">
        <f>HLOOKUP(Introduction!$G$4,nametranslations,106,FALSE)</f>
        <v>On premises</v>
      </c>
      <c r="BV8" s="179">
        <v>43</v>
      </c>
      <c r="BW8" s="5"/>
      <c r="BX8" s="5"/>
      <c r="BY8" s="7"/>
      <c r="BZ8" s="7"/>
      <c r="CA8" s="25"/>
      <c r="CB8" s="20"/>
      <c r="CC8" s="20"/>
      <c r="CD8" s="70"/>
      <c r="CN8" s="70"/>
      <c r="CX8" s="70"/>
      <c r="DH8" s="70"/>
      <c r="DR8" s="70"/>
      <c r="EB8" s="70"/>
      <c r="EL8" s="70"/>
      <c r="EV8" s="70"/>
      <c r="FF8" s="70"/>
      <c r="FP8" s="70"/>
      <c r="FZ8" s="70"/>
      <c r="GJ8" s="70"/>
      <c r="GT8" s="70"/>
      <c r="HD8" s="70"/>
      <c r="HN8" s="70"/>
      <c r="HX8" s="70"/>
    </row>
    <row r="9" spans="1:232" s="616" customFormat="1" ht="21" customHeight="1" x14ac:dyDescent="0.3">
      <c r="A9" s="627" t="str">
        <f ca="1">IF(ISBLANK('Data Summary'!A11),"",'Data Summary'!A11)</f>
        <v>SSD_2018_EMIS</v>
      </c>
      <c r="B9" s="606"/>
      <c r="C9" s="607" t="str">
        <f>HLOOKUP(Introduction!$G$4,nametranslations,76,FALSE)</f>
        <v>Basic (improved &amp; available)</v>
      </c>
      <c r="D9" s="608"/>
      <c r="E9" s="609"/>
      <c r="F9" s="609"/>
      <c r="G9" s="609"/>
      <c r="H9" s="609"/>
      <c r="I9" s="610"/>
      <c r="J9" s="611"/>
      <c r="K9" s="611"/>
      <c r="L9" s="606"/>
      <c r="M9" s="607" t="str">
        <f>HLOOKUP(Introduction!$G$4,nametranslations,76,FALSE)</f>
        <v>Basic (improved &amp; available)</v>
      </c>
      <c r="N9" s="608"/>
      <c r="O9" s="609"/>
      <c r="P9" s="609"/>
      <c r="Q9" s="609"/>
      <c r="R9" s="609"/>
      <c r="S9" s="610"/>
      <c r="T9" s="611"/>
      <c r="U9" s="611"/>
      <c r="V9" s="606"/>
      <c r="W9" s="607" t="str">
        <f>HLOOKUP(Introduction!$G$4,nametranslations,76,FALSE)</f>
        <v>Basic (improved &amp; available)</v>
      </c>
      <c r="X9" s="608"/>
      <c r="Y9" s="609"/>
      <c r="Z9" s="609"/>
      <c r="AA9" s="609"/>
      <c r="AB9" s="609"/>
      <c r="AC9" s="610"/>
      <c r="AD9" s="611"/>
      <c r="AE9" s="611"/>
      <c r="AF9" s="606" t="s">
        <v>188</v>
      </c>
      <c r="AG9" s="607" t="str">
        <f>HLOOKUP(Introduction!$G$4,nametranslations,76,FALSE)</f>
        <v>Basic (improved &amp; available)</v>
      </c>
      <c r="AH9" s="612">
        <v>50.757579999999997</v>
      </c>
      <c r="AI9" s="609">
        <v>60.606059999999999</v>
      </c>
      <c r="AJ9" s="609">
        <v>47.872340000000001</v>
      </c>
      <c r="AK9" s="609"/>
      <c r="AL9" s="609">
        <v>50.757579999999997</v>
      </c>
      <c r="AM9" s="610"/>
      <c r="AN9" s="611"/>
      <c r="AO9" s="611"/>
      <c r="AP9" s="606" t="s">
        <v>195</v>
      </c>
      <c r="AQ9" s="607" t="str">
        <f>HLOOKUP(Introduction!$G$4,nametranslations,76,FALSE)</f>
        <v>Basic (improved &amp; available)</v>
      </c>
      <c r="AR9" s="612"/>
      <c r="AS9" s="609"/>
      <c r="AT9" s="609"/>
      <c r="AU9" s="609"/>
      <c r="AV9" s="609"/>
      <c r="AW9" s="610"/>
      <c r="AX9" s="611"/>
      <c r="AY9" s="611"/>
      <c r="AZ9" s="606"/>
      <c r="BA9" s="607" t="str">
        <f>HLOOKUP(Introduction!$G$4,nametranslations,76,FALSE)</f>
        <v>Basic (improved &amp; available)</v>
      </c>
      <c r="BB9" s="609"/>
      <c r="BC9" s="609"/>
      <c r="BD9" s="609"/>
      <c r="BE9" s="609"/>
      <c r="BF9" s="609"/>
      <c r="BG9" s="610"/>
      <c r="BH9" s="611"/>
      <c r="BI9" s="611"/>
      <c r="BJ9" s="606"/>
      <c r="BK9" s="607" t="str">
        <f>HLOOKUP(Introduction!$G$4,nametranslations,76,FALSE)</f>
        <v>Basic (improved &amp; available)</v>
      </c>
      <c r="BL9" s="609"/>
      <c r="BM9" s="609"/>
      <c r="BN9" s="609"/>
      <c r="BO9" s="609"/>
      <c r="BP9" s="609"/>
      <c r="BQ9" s="610"/>
      <c r="BR9" s="611"/>
      <c r="BS9" s="611"/>
      <c r="BT9" s="606"/>
      <c r="BU9" s="613" t="str">
        <f>HLOOKUP(Introduction!$G$4,nametranslations,76,FALSE)</f>
        <v>Basic (improved &amp; available)</v>
      </c>
      <c r="BV9" s="614"/>
      <c r="BW9" s="609"/>
      <c r="BX9" s="609"/>
      <c r="BY9" s="609"/>
      <c r="BZ9" s="609"/>
      <c r="CA9" s="610"/>
      <c r="CB9" s="611"/>
      <c r="CC9" s="611"/>
      <c r="CD9" s="615"/>
      <c r="CN9" s="615"/>
      <c r="CX9" s="615"/>
      <c r="DH9" s="615"/>
      <c r="DR9" s="615"/>
      <c r="EB9" s="615"/>
      <c r="EL9" s="615"/>
      <c r="EV9" s="615"/>
      <c r="FF9" s="615"/>
      <c r="FP9" s="615"/>
      <c r="FZ9" s="615"/>
      <c r="GJ9" s="615"/>
      <c r="GT9" s="615"/>
      <c r="HD9" s="615"/>
      <c r="HN9" s="615"/>
      <c r="HX9" s="615"/>
    </row>
    <row r="10" spans="1:232" s="616" customFormat="1" ht="21" customHeight="1" x14ac:dyDescent="0.3">
      <c r="A10" s="627" t="str">
        <f ca="1">IF(ISBLANK('Data Summary'!A12),"",'Data Summary'!A12)</f>
        <v>SSD_2021_EMIS</v>
      </c>
      <c r="B10" s="606"/>
      <c r="C10" s="607" t="str">
        <f>HLOOKUP(Introduction!$G$4,nametranslations,107,FALSE)</f>
        <v>Improved &amp; on-premises</v>
      </c>
      <c r="D10" s="617"/>
      <c r="E10" s="609"/>
      <c r="F10" s="609"/>
      <c r="G10" s="609"/>
      <c r="H10" s="609"/>
      <c r="I10" s="610"/>
      <c r="J10" s="611"/>
      <c r="K10" s="611"/>
      <c r="L10" s="606"/>
      <c r="M10" s="607" t="str">
        <f>HLOOKUP(Introduction!$G$4,nametranslations,107,FALSE)</f>
        <v>Improved &amp; on-premises</v>
      </c>
      <c r="N10" s="617"/>
      <c r="O10" s="609"/>
      <c r="P10" s="609"/>
      <c r="Q10" s="609"/>
      <c r="R10" s="609"/>
      <c r="S10" s="610"/>
      <c r="T10" s="611"/>
      <c r="U10" s="611"/>
      <c r="V10" s="606"/>
      <c r="W10" s="607" t="str">
        <f>HLOOKUP(Introduction!$G$4,nametranslations,107,FALSE)</f>
        <v>Improved &amp; on-premises</v>
      </c>
      <c r="X10" s="617"/>
      <c r="Y10" s="609"/>
      <c r="Z10" s="609"/>
      <c r="AA10" s="609"/>
      <c r="AB10" s="609"/>
      <c r="AC10" s="610"/>
      <c r="AD10" s="611"/>
      <c r="AE10" s="611"/>
      <c r="AF10" s="606"/>
      <c r="AG10" s="607" t="str">
        <f>HLOOKUP(Introduction!$G$4,nametranslations,107,FALSE)</f>
        <v>Improved &amp; on-premises</v>
      </c>
      <c r="AH10" s="617"/>
      <c r="AI10" s="609"/>
      <c r="AJ10" s="609"/>
      <c r="AK10" s="609"/>
      <c r="AL10" s="609"/>
      <c r="AM10" s="610"/>
      <c r="AN10" s="611"/>
      <c r="AO10" s="611"/>
      <c r="AP10" s="606"/>
      <c r="AQ10" s="607" t="str">
        <f>HLOOKUP(Introduction!$G$4,nametranslations,107,FALSE)</f>
        <v>Improved &amp; on-premises</v>
      </c>
      <c r="AR10" s="617"/>
      <c r="AS10" s="609"/>
      <c r="AT10" s="609"/>
      <c r="AU10" s="609"/>
      <c r="AV10" s="609"/>
      <c r="AW10" s="610"/>
      <c r="AX10" s="611"/>
      <c r="AY10" s="611"/>
      <c r="AZ10" s="606"/>
      <c r="BA10" s="607" t="str">
        <f>HLOOKUP(Introduction!$G$4,nametranslations,107,FALSE)</f>
        <v>Improved &amp; on-premises</v>
      </c>
      <c r="BB10" s="609"/>
      <c r="BC10" s="609"/>
      <c r="BD10" s="609"/>
      <c r="BE10" s="609"/>
      <c r="BF10" s="609"/>
      <c r="BG10" s="610"/>
      <c r="BH10" s="611"/>
      <c r="BI10" s="611"/>
      <c r="BJ10" s="606"/>
      <c r="BK10" s="607" t="str">
        <f>HLOOKUP(Introduction!$G$4,nametranslations,107,FALSE)</f>
        <v>Improved &amp; on-premises</v>
      </c>
      <c r="BL10" s="609"/>
      <c r="BM10" s="609"/>
      <c r="BN10" s="609"/>
      <c r="BO10" s="609"/>
      <c r="BP10" s="609"/>
      <c r="BQ10" s="610"/>
      <c r="BR10" s="611"/>
      <c r="BS10" s="611"/>
      <c r="BT10" s="606"/>
      <c r="BU10" s="613" t="str">
        <f>HLOOKUP(Introduction!$G$4,nametranslations,107,FALSE)</f>
        <v>Improved &amp; on-premises</v>
      </c>
      <c r="BV10" s="614"/>
      <c r="BW10" s="609"/>
      <c r="BX10" s="609"/>
      <c r="BY10" s="609"/>
      <c r="BZ10" s="609"/>
      <c r="CA10" s="610"/>
      <c r="CB10" s="611"/>
      <c r="CC10" s="611"/>
      <c r="CD10" s="615"/>
      <c r="CN10" s="615"/>
      <c r="CX10" s="615"/>
      <c r="DH10" s="615"/>
      <c r="DR10" s="615"/>
      <c r="EB10" s="615"/>
      <c r="EL10" s="615"/>
      <c r="EV10" s="615"/>
      <c r="FF10" s="615"/>
      <c r="FP10" s="615"/>
      <c r="FZ10" s="615"/>
      <c r="GJ10" s="615"/>
      <c r="GT10" s="615"/>
      <c r="HD10" s="615"/>
      <c r="HN10" s="615"/>
      <c r="HX10" s="615"/>
    </row>
    <row r="11" spans="1:232" s="616" customFormat="1" ht="21" customHeight="1" x14ac:dyDescent="0.3">
      <c r="A11" s="627" t="str">
        <f ca="1">IF(ISBLANK('Data Summary'!A13),"",'Data Summary'!A13)</f>
        <v>SSD_2023_EMIS</v>
      </c>
      <c r="B11" s="606"/>
      <c r="C11" s="607" t="str">
        <f>HLOOKUP(Introduction!$G$4,nametranslations,108,FALSE)</f>
        <v>Improved, available &amp; on-premises</v>
      </c>
      <c r="D11" s="617"/>
      <c r="E11" s="609"/>
      <c r="F11" s="609"/>
      <c r="G11" s="609"/>
      <c r="H11" s="609"/>
      <c r="I11" s="610"/>
      <c r="J11" s="611"/>
      <c r="K11" s="611"/>
      <c r="L11" s="606"/>
      <c r="M11" s="607" t="str">
        <f>HLOOKUP(Introduction!$G$4,nametranslations,108,FALSE)</f>
        <v>Improved, available &amp; on-premises</v>
      </c>
      <c r="N11" s="617"/>
      <c r="O11" s="609"/>
      <c r="P11" s="609"/>
      <c r="Q11" s="609"/>
      <c r="R11" s="609"/>
      <c r="S11" s="610"/>
      <c r="T11" s="611"/>
      <c r="U11" s="611"/>
      <c r="V11" s="606"/>
      <c r="W11" s="607" t="str">
        <f>HLOOKUP(Introduction!$G$4,nametranslations,108,FALSE)</f>
        <v>Improved, available &amp; on-premises</v>
      </c>
      <c r="X11" s="617"/>
      <c r="Y11" s="609"/>
      <c r="Z11" s="609"/>
      <c r="AA11" s="609"/>
      <c r="AB11" s="609"/>
      <c r="AC11" s="610"/>
      <c r="AD11" s="611"/>
      <c r="AE11" s="611"/>
      <c r="AF11" s="606"/>
      <c r="AG11" s="607" t="str">
        <f>HLOOKUP(Introduction!$G$4,nametranslations,108,FALSE)</f>
        <v>Improved, available &amp; on-premises</v>
      </c>
      <c r="AH11" s="617"/>
      <c r="AI11" s="609"/>
      <c r="AJ11" s="609"/>
      <c r="AK11" s="609"/>
      <c r="AL11" s="609"/>
      <c r="AM11" s="610"/>
      <c r="AN11" s="611"/>
      <c r="AO11" s="611"/>
      <c r="AP11" s="606"/>
      <c r="AQ11" s="607" t="str">
        <f>HLOOKUP(Introduction!$G$4,nametranslations,108,FALSE)</f>
        <v>Improved, available &amp; on-premises</v>
      </c>
      <c r="AR11" s="617"/>
      <c r="AS11" s="609"/>
      <c r="AT11" s="609"/>
      <c r="AU11" s="609"/>
      <c r="AV11" s="609"/>
      <c r="AW11" s="610"/>
      <c r="AX11" s="611"/>
      <c r="AY11" s="611"/>
      <c r="AZ11" s="606"/>
      <c r="BA11" s="607" t="str">
        <f>HLOOKUP(Introduction!$G$4,nametranslations,108,FALSE)</f>
        <v>Improved, available &amp; on-premises</v>
      </c>
      <c r="BB11" s="609"/>
      <c r="BC11" s="609"/>
      <c r="BD11" s="609"/>
      <c r="BE11" s="609"/>
      <c r="BF11" s="609"/>
      <c r="BG11" s="610"/>
      <c r="BH11" s="611"/>
      <c r="BI11" s="611"/>
      <c r="BJ11" s="606"/>
      <c r="BK11" s="607" t="str">
        <f>HLOOKUP(Introduction!$G$4,nametranslations,108,FALSE)</f>
        <v>Improved, available &amp; on-premises</v>
      </c>
      <c r="BL11" s="609"/>
      <c r="BM11" s="609"/>
      <c r="BN11" s="609"/>
      <c r="BO11" s="609"/>
      <c r="BP11" s="609"/>
      <c r="BQ11" s="610"/>
      <c r="BR11" s="611"/>
      <c r="BS11" s="611"/>
      <c r="BT11" s="606"/>
      <c r="BU11" s="613" t="str">
        <f>HLOOKUP(Introduction!$G$4,nametranslations,108,FALSE)</f>
        <v>Improved, available &amp; on-premises</v>
      </c>
      <c r="BV11" s="614">
        <f>+BV8/(100-BV4)*BV6</f>
        <v>33.747378931602597</v>
      </c>
      <c r="BW11" s="609"/>
      <c r="BX11" s="609"/>
      <c r="BY11" s="609"/>
      <c r="BZ11" s="609"/>
      <c r="CA11" s="610"/>
      <c r="CB11" s="611"/>
      <c r="CC11" s="611"/>
      <c r="CD11" s="615"/>
      <c r="CN11" s="615"/>
      <c r="CX11" s="615"/>
      <c r="DH11" s="615"/>
      <c r="DR11" s="615"/>
      <c r="EB11" s="615"/>
      <c r="EL11" s="615"/>
      <c r="EV11" s="615"/>
      <c r="FF11" s="615"/>
      <c r="FP11" s="615"/>
      <c r="FZ11" s="615"/>
      <c r="GJ11" s="615"/>
      <c r="GT11" s="615"/>
      <c r="HD11" s="615"/>
      <c r="HN11" s="615"/>
      <c r="HX11" s="615"/>
    </row>
    <row r="12" spans="1:232" s="127" customFormat="1" ht="18" customHeight="1" x14ac:dyDescent="0.2">
      <c r="A12" s="600" t="str">
        <f ca="1">IF(ISBLANK('Data Summary'!A14),"",'Data Summary'!A14)</f>
        <v/>
      </c>
      <c r="B12" s="122" t="str">
        <f>HLOOKUP(Introduction!$G$4,nametranslations,109,FALSE)</f>
        <v>Facility type</v>
      </c>
      <c r="C12" s="123" t="str">
        <f>HLOOKUP(Introduction!$G$4,nametranslations,110,FALSE)</f>
        <v>Proprortion improved</v>
      </c>
      <c r="D12" s="124"/>
      <c r="E12" s="124"/>
      <c r="F12" s="124"/>
      <c r="G12" s="124"/>
      <c r="H12" s="124"/>
      <c r="I12" s="125"/>
      <c r="J12" s="119"/>
      <c r="K12" s="119"/>
      <c r="L12" s="122" t="str">
        <f>HLOOKUP(Introduction!$G$4,nametranslations,109,FALSE)</f>
        <v>Facility type</v>
      </c>
      <c r="M12" s="123" t="str">
        <f>HLOOKUP(Introduction!$G$4,nametranslations,110,FALSE)</f>
        <v>Proprortion improved</v>
      </c>
      <c r="N12" s="124"/>
      <c r="O12" s="124"/>
      <c r="P12" s="124"/>
      <c r="Q12" s="124"/>
      <c r="R12" s="124"/>
      <c r="S12" s="125"/>
      <c r="T12" s="119"/>
      <c r="U12" s="119"/>
      <c r="V12" s="122" t="str">
        <f>HLOOKUP(Introduction!$G$4,nametranslations,109,FALSE)</f>
        <v>Facility type</v>
      </c>
      <c r="W12" s="123" t="str">
        <f>HLOOKUP(Introduction!$G$4,nametranslations,110,FALSE)</f>
        <v>Proprortion improved</v>
      </c>
      <c r="X12" s="124"/>
      <c r="Y12" s="124"/>
      <c r="Z12" s="124"/>
      <c r="AA12" s="124"/>
      <c r="AB12" s="124"/>
      <c r="AC12" s="125"/>
      <c r="AD12" s="119"/>
      <c r="AE12" s="119"/>
      <c r="AF12" s="122" t="str">
        <f>HLOOKUP(Introduction!$G$4,nametranslations,109,FALSE)</f>
        <v>Facility type</v>
      </c>
      <c r="AG12" s="123" t="str">
        <f>HLOOKUP(Introduction!$G$4,nametranslations,110,FALSE)</f>
        <v>Proprortion improved</v>
      </c>
      <c r="AH12" s="124"/>
      <c r="AI12" s="124"/>
      <c r="AJ12" s="124"/>
      <c r="AK12" s="124"/>
      <c r="AL12" s="124"/>
      <c r="AM12" s="125"/>
      <c r="AN12" s="119"/>
      <c r="AO12" s="119"/>
      <c r="AP12" s="122" t="str">
        <f>HLOOKUP(Introduction!$G$4,nametranslations,109,FALSE)</f>
        <v>Facility type</v>
      </c>
      <c r="AQ12" s="123" t="str">
        <f>HLOOKUP(Introduction!$G$4,nametranslations,110,FALSE)</f>
        <v>Proprortion improved</v>
      </c>
      <c r="AR12" s="124"/>
      <c r="AS12" s="124"/>
      <c r="AT12" s="124"/>
      <c r="AU12" s="124"/>
      <c r="AV12" s="124"/>
      <c r="AW12" s="125"/>
      <c r="AX12" s="119"/>
      <c r="AY12" s="119"/>
      <c r="AZ12" s="122" t="str">
        <f>HLOOKUP(Introduction!$G$4,nametranslations,109,FALSE)</f>
        <v>Facility type</v>
      </c>
      <c r="BA12" s="123" t="str">
        <f>HLOOKUP(Introduction!$G$4,nametranslations,110,FALSE)</f>
        <v>Proprortion improved</v>
      </c>
      <c r="BB12" s="124"/>
      <c r="BC12" s="124"/>
      <c r="BD12" s="124"/>
      <c r="BE12" s="124"/>
      <c r="BF12" s="124"/>
      <c r="BG12" s="125"/>
      <c r="BH12" s="119"/>
      <c r="BI12" s="119"/>
      <c r="BJ12" s="122" t="str">
        <f>HLOOKUP(Introduction!$G$4,nametranslations,109,FALSE)</f>
        <v>Facility type</v>
      </c>
      <c r="BK12" s="123" t="str">
        <f>HLOOKUP(Introduction!$G$4,nametranslations,110,FALSE)</f>
        <v>Proprortion improved</v>
      </c>
      <c r="BL12" s="124"/>
      <c r="BM12" s="124"/>
      <c r="BN12" s="124"/>
      <c r="BO12" s="124"/>
      <c r="BP12" s="124"/>
      <c r="BQ12" s="125"/>
      <c r="BR12" s="119"/>
      <c r="BS12" s="119"/>
      <c r="BT12" s="122" t="str">
        <f>HLOOKUP(Introduction!$G$4,nametranslations,109,FALSE)</f>
        <v>Facility type</v>
      </c>
      <c r="BU12" s="123" t="str">
        <f>HLOOKUP(Introduction!$G$4,nametranslations,110,FALSE)</f>
        <v>Proprortion improved</v>
      </c>
      <c r="BV12" s="124"/>
      <c r="BW12" s="124"/>
      <c r="BX12" s="124"/>
      <c r="BY12" s="124"/>
      <c r="BZ12" s="124"/>
      <c r="CA12" s="125"/>
      <c r="CB12" s="119"/>
      <c r="CC12" s="119"/>
      <c r="CD12" s="126"/>
      <c r="CN12" s="126"/>
      <c r="CX12" s="126"/>
      <c r="DH12" s="126"/>
      <c r="DR12" s="126"/>
      <c r="EB12" s="126"/>
      <c r="EL12" s="126"/>
      <c r="EV12" s="126"/>
      <c r="FF12" s="126"/>
      <c r="FP12" s="126"/>
      <c r="FZ12" s="126"/>
      <c r="GJ12" s="126"/>
      <c r="GT12" s="126"/>
      <c r="HD12" s="126"/>
      <c r="HN12" s="126"/>
      <c r="HX12" s="126"/>
    </row>
    <row r="13" spans="1:232" s="2" customFormat="1" ht="14.25" customHeight="1" x14ac:dyDescent="0.2">
      <c r="A13" s="600" t="str">
        <f ca="1">IF(ISBLANK('Data Summary'!A15),"",'Data Summary'!A15)</f>
        <v/>
      </c>
      <c r="B13" s="64" t="s">
        <v>54</v>
      </c>
      <c r="C13" s="3">
        <v>0</v>
      </c>
      <c r="D13" s="26">
        <f>(G13/100*G31+H13/100*H31+I13/100*I31)/(G31+H31+I31)*100</f>
        <v>58.992224938875303</v>
      </c>
      <c r="E13" s="26"/>
      <c r="F13" s="26"/>
      <c r="G13" s="26">
        <f>100-55.9</f>
        <v>44.1</v>
      </c>
      <c r="H13" s="26">
        <f>100-37.9</f>
        <v>62.1</v>
      </c>
      <c r="I13" s="31">
        <f>100-61.7</f>
        <v>38.299999999999997</v>
      </c>
      <c r="J13" s="9"/>
      <c r="K13" s="9"/>
      <c r="L13" s="64" t="s">
        <v>54</v>
      </c>
      <c r="M13" s="3">
        <v>0</v>
      </c>
      <c r="N13" s="26">
        <f>SUMPRODUCT(Q13:S13,Q31:S31)/SUM(Q31:S31)</f>
        <v>61.886889460154244</v>
      </c>
      <c r="O13" s="26"/>
      <c r="P13" s="26"/>
      <c r="Q13" s="26">
        <v>60.8</v>
      </c>
      <c r="R13" s="26">
        <v>63.8</v>
      </c>
      <c r="S13" s="31">
        <v>42.4</v>
      </c>
      <c r="T13" s="9"/>
      <c r="U13" s="9"/>
      <c r="V13" s="64" t="s">
        <v>54</v>
      </c>
      <c r="W13" s="3">
        <v>0</v>
      </c>
      <c r="X13" s="26">
        <f>(AB13*AB31+AC13*AC31)/SUM(AB31:AC31)</f>
        <v>8</v>
      </c>
      <c r="Y13" s="26"/>
      <c r="Z13" s="26"/>
      <c r="AA13" s="26"/>
      <c r="AB13" s="26">
        <v>8</v>
      </c>
      <c r="AC13" s="31">
        <v>8</v>
      </c>
      <c r="AD13" s="9"/>
      <c r="AE13" s="9"/>
      <c r="AF13" s="64" t="s">
        <v>54</v>
      </c>
      <c r="AG13" s="3">
        <v>0</v>
      </c>
      <c r="AH13" s="26"/>
      <c r="AI13" s="26"/>
      <c r="AJ13" s="26"/>
      <c r="AK13" s="26"/>
      <c r="AL13" s="26"/>
      <c r="AM13" s="31"/>
      <c r="AN13" s="9"/>
      <c r="AO13" s="9"/>
      <c r="AP13" s="64" t="s">
        <v>54</v>
      </c>
      <c r="AQ13" s="3">
        <v>0</v>
      </c>
      <c r="AR13" s="26"/>
      <c r="AS13" s="26"/>
      <c r="AT13" s="26"/>
      <c r="AU13" s="26"/>
      <c r="AV13" s="26"/>
      <c r="AW13" s="31"/>
      <c r="AX13" s="9"/>
      <c r="AY13" s="9"/>
      <c r="AZ13" s="64" t="s">
        <v>54</v>
      </c>
      <c r="BA13" s="3">
        <v>0</v>
      </c>
      <c r="BB13" s="26">
        <v>15.621654889446093</v>
      </c>
      <c r="BC13" s="26"/>
      <c r="BD13" s="26"/>
      <c r="BE13" s="26">
        <v>10.8</v>
      </c>
      <c r="BF13" s="26">
        <v>16.100000000000001</v>
      </c>
      <c r="BG13" s="31">
        <v>17.8</v>
      </c>
      <c r="BH13" s="9"/>
      <c r="BI13" s="9"/>
      <c r="BJ13" s="64" t="s">
        <v>54</v>
      </c>
      <c r="BK13" s="3">
        <v>0</v>
      </c>
      <c r="BL13" s="26">
        <v>39.34993084370678</v>
      </c>
      <c r="BM13" s="26"/>
      <c r="BN13" s="26"/>
      <c r="BO13" s="26">
        <v>22.61116367076632</v>
      </c>
      <c r="BP13" s="26">
        <v>46.237576904874587</v>
      </c>
      <c r="BQ13" s="31">
        <v>16.56686626746507</v>
      </c>
      <c r="BR13" s="9"/>
      <c r="BS13" s="9"/>
      <c r="BT13" s="64" t="s">
        <v>54</v>
      </c>
      <c r="BU13" s="3">
        <v>0</v>
      </c>
      <c r="BV13" s="26">
        <f>+SUMPRODUCT(BY13:CA13,$BY$30:$CA$30)/$BV$30</f>
        <v>15.651319483436266</v>
      </c>
      <c r="BW13" s="26"/>
      <c r="BX13" s="26"/>
      <c r="BY13" s="26">
        <f>100-SUM(BY15:BY22)</f>
        <v>13.413654618473899</v>
      </c>
      <c r="BZ13" s="26">
        <f t="shared" ref="BZ13:CA13" si="8">100-SUM(BZ15:BZ22)</f>
        <v>15.89950134253931</v>
      </c>
      <c r="CA13" s="31">
        <f t="shared" si="8"/>
        <v>17.89473684210526</v>
      </c>
      <c r="CB13" s="9"/>
      <c r="CC13" s="9"/>
      <c r="CD13" s="70"/>
      <c r="CN13" s="70"/>
      <c r="CX13" s="70"/>
      <c r="DH13" s="70"/>
      <c r="DR13" s="70"/>
      <c r="EB13" s="70"/>
      <c r="EL13" s="70"/>
      <c r="EV13" s="70"/>
      <c r="FF13" s="70"/>
      <c r="FP13" s="70"/>
      <c r="FZ13" s="70"/>
      <c r="GJ13" s="70"/>
      <c r="GT13" s="70"/>
      <c r="HD13" s="70"/>
      <c r="HN13" s="70"/>
      <c r="HX13" s="70"/>
    </row>
    <row r="14" spans="1:232" x14ac:dyDescent="0.3">
      <c r="A14" s="600" t="str">
        <f ca="1">IF(ISBLANK('Data Summary'!A16),"",'Data Summary'!A16)</f>
        <v/>
      </c>
      <c r="B14" s="65" t="s">
        <v>96</v>
      </c>
      <c r="C14" s="19">
        <v>0</v>
      </c>
      <c r="D14" s="26"/>
      <c r="E14" s="26"/>
      <c r="F14" s="26"/>
      <c r="G14" s="26"/>
      <c r="H14" s="26"/>
      <c r="I14" s="31"/>
      <c r="J14" s="9"/>
      <c r="K14" s="9"/>
      <c r="L14" s="65" t="s">
        <v>96</v>
      </c>
      <c r="M14" s="19">
        <v>0</v>
      </c>
      <c r="N14" s="26"/>
      <c r="O14" s="26"/>
      <c r="P14" s="26"/>
      <c r="Q14" s="26"/>
      <c r="R14" s="26"/>
      <c r="S14" s="31"/>
      <c r="T14" s="9"/>
      <c r="U14" s="9"/>
      <c r="V14" s="65" t="s">
        <v>96</v>
      </c>
      <c r="W14" s="19">
        <v>0</v>
      </c>
      <c r="X14" s="26"/>
      <c r="Y14" s="26"/>
      <c r="Z14" s="26"/>
      <c r="AA14" s="26"/>
      <c r="AB14" s="26"/>
      <c r="AC14" s="31"/>
      <c r="AD14" s="9"/>
      <c r="AE14" s="9"/>
      <c r="AF14" s="65" t="s">
        <v>96</v>
      </c>
      <c r="AG14" s="19">
        <v>0</v>
      </c>
      <c r="AH14" s="26"/>
      <c r="AI14" s="26"/>
      <c r="AJ14" s="26"/>
      <c r="AK14" s="26"/>
      <c r="AL14" s="26"/>
      <c r="AM14" s="31"/>
      <c r="AN14" s="9"/>
      <c r="AO14" s="9"/>
      <c r="AP14" s="65" t="s">
        <v>96</v>
      </c>
      <c r="AQ14" s="19">
        <v>0</v>
      </c>
      <c r="AR14" s="26"/>
      <c r="AS14" s="26"/>
      <c r="AT14" s="26"/>
      <c r="AU14" s="26"/>
      <c r="AV14" s="26"/>
      <c r="AW14" s="31"/>
      <c r="AX14" s="9"/>
      <c r="AY14" s="9"/>
      <c r="AZ14" s="65" t="s">
        <v>96</v>
      </c>
      <c r="BA14" s="19">
        <v>0</v>
      </c>
      <c r="BB14" s="26">
        <v>0</v>
      </c>
      <c r="BC14" s="26"/>
      <c r="BD14" s="26"/>
      <c r="BE14" s="26"/>
      <c r="BF14" s="26"/>
      <c r="BG14" s="31"/>
      <c r="BH14" s="9"/>
      <c r="BI14" s="9"/>
      <c r="BJ14" s="65" t="s">
        <v>96</v>
      </c>
      <c r="BK14" s="19">
        <v>0</v>
      </c>
      <c r="BL14" s="26"/>
      <c r="BM14" s="26"/>
      <c r="BN14" s="26"/>
      <c r="BO14" s="26"/>
      <c r="BP14" s="26"/>
      <c r="BQ14" s="31"/>
      <c r="BR14" s="9"/>
      <c r="BS14" s="9"/>
      <c r="BT14" s="65" t="s">
        <v>96</v>
      </c>
      <c r="BU14" s="180">
        <v>0</v>
      </c>
      <c r="BV14" s="26"/>
      <c r="BW14" s="26"/>
      <c r="BX14" s="26"/>
      <c r="BY14" s="26"/>
      <c r="BZ14" s="26"/>
      <c r="CA14" s="31"/>
      <c r="CB14" s="9"/>
      <c r="CC14" s="9"/>
    </row>
    <row r="15" spans="1:232" s="1" customFormat="1" x14ac:dyDescent="0.3">
      <c r="A15" s="600" t="str">
        <f ca="1">IF(ISBLANK('Data Summary'!A17),"",'Data Summary'!A17)</f>
        <v/>
      </c>
      <c r="B15" s="65"/>
      <c r="C15" s="4"/>
      <c r="D15" s="26"/>
      <c r="E15" s="5"/>
      <c r="F15" s="5"/>
      <c r="G15" s="5"/>
      <c r="H15" s="26"/>
      <c r="I15" s="31"/>
      <c r="J15" s="9"/>
      <c r="K15" s="9"/>
      <c r="L15" s="65"/>
      <c r="M15" s="4"/>
      <c r="N15" s="26"/>
      <c r="O15" s="5"/>
      <c r="P15" s="5"/>
      <c r="Q15" s="5"/>
      <c r="R15" s="26"/>
      <c r="S15" s="31"/>
      <c r="T15" s="9"/>
      <c r="U15" s="9"/>
      <c r="V15" s="65"/>
      <c r="W15" s="4"/>
      <c r="X15" s="26"/>
      <c r="Y15" s="5"/>
      <c r="Z15" s="5"/>
      <c r="AA15" s="5"/>
      <c r="AB15" s="26"/>
      <c r="AC15" s="31"/>
      <c r="AD15" s="9"/>
      <c r="AE15" s="9"/>
      <c r="AF15" s="65" t="s">
        <v>187</v>
      </c>
      <c r="AG15" s="4">
        <v>1</v>
      </c>
      <c r="AH15" s="26">
        <v>60.101009999999995</v>
      </c>
      <c r="AI15" s="5">
        <v>64.646460000000005</v>
      </c>
      <c r="AJ15" s="5">
        <v>58.865250000000003</v>
      </c>
      <c r="AK15" s="5"/>
      <c r="AL15" s="26">
        <v>60.101009999999995</v>
      </c>
      <c r="AM15" s="31"/>
      <c r="AN15" s="9"/>
      <c r="AO15" s="9"/>
      <c r="AP15" s="65"/>
      <c r="AQ15" s="4"/>
      <c r="AR15" s="26"/>
      <c r="AS15" s="5"/>
      <c r="AT15" s="5"/>
      <c r="AU15" s="5"/>
      <c r="AV15" s="26"/>
      <c r="AW15" s="31"/>
      <c r="AX15" s="9"/>
      <c r="AY15" s="9"/>
      <c r="AZ15" s="65"/>
      <c r="BA15" s="4"/>
      <c r="BB15" s="26"/>
      <c r="BC15" s="5"/>
      <c r="BD15" s="5"/>
      <c r="BE15" s="5"/>
      <c r="BF15" s="26"/>
      <c r="BG15" s="31"/>
      <c r="BH15" s="9"/>
      <c r="BI15" s="9"/>
      <c r="BJ15" s="65" t="s">
        <v>240</v>
      </c>
      <c r="BK15" s="4"/>
      <c r="BL15" s="26"/>
      <c r="BM15" s="5"/>
      <c r="BN15" s="5"/>
      <c r="BO15" s="5"/>
      <c r="BP15" s="26"/>
      <c r="BQ15" s="31"/>
      <c r="BR15" s="9"/>
      <c r="BS15" s="9"/>
      <c r="BT15" s="65" t="s">
        <v>228</v>
      </c>
      <c r="BU15" s="4">
        <v>1</v>
      </c>
      <c r="BV15" s="26">
        <f t="shared" ref="BV15:BV22" si="9">+SUMPRODUCT(BY15:CA15,$BY$30:$CA$30)/$BV$30</f>
        <v>50.870297585626055</v>
      </c>
      <c r="BW15" s="181"/>
      <c r="BX15" s="181"/>
      <c r="BY15" s="181">
        <f>577/BY30*100</f>
        <v>46.345381526104418</v>
      </c>
      <c r="BZ15" s="26">
        <f>2708/BZ30*100</f>
        <v>51.937092443421562</v>
      </c>
      <c r="CA15" s="31">
        <f>339/CA30*100</f>
        <v>50.977443609022558</v>
      </c>
      <c r="CB15" s="9"/>
      <c r="CC15" s="9"/>
      <c r="CD15" s="71"/>
      <c r="CN15" s="71"/>
      <c r="CX15" s="71"/>
      <c r="DH15" s="71"/>
      <c r="DR15" s="71"/>
      <c r="EB15" s="71"/>
      <c r="EL15" s="71"/>
      <c r="EV15" s="71"/>
      <c r="FF15" s="71"/>
      <c r="FP15" s="71"/>
      <c r="FZ15" s="71"/>
      <c r="GJ15" s="71"/>
      <c r="GT15" s="71"/>
      <c r="HD15" s="71"/>
      <c r="HN15" s="71"/>
      <c r="HX15" s="71"/>
    </row>
    <row r="16" spans="1:232" s="1" customFormat="1" x14ac:dyDescent="0.3">
      <c r="A16" s="600" t="str">
        <f ca="1">IF(ISBLANK('Data Summary'!A18),"",'Data Summary'!A18)</f>
        <v/>
      </c>
      <c r="B16" s="65"/>
      <c r="C16" s="11"/>
      <c r="D16" s="26"/>
      <c r="E16" s="5"/>
      <c r="F16" s="5"/>
      <c r="G16" s="5"/>
      <c r="H16" s="26"/>
      <c r="I16" s="31"/>
      <c r="J16" s="9"/>
      <c r="K16" s="9"/>
      <c r="L16" s="65"/>
      <c r="M16" s="11"/>
      <c r="N16" s="26"/>
      <c r="O16" s="5"/>
      <c r="P16" s="5"/>
      <c r="Q16" s="5"/>
      <c r="R16" s="26"/>
      <c r="S16" s="31"/>
      <c r="T16" s="9"/>
      <c r="U16" s="9"/>
      <c r="V16" s="65"/>
      <c r="W16" s="11"/>
      <c r="X16" s="26"/>
      <c r="Y16" s="5"/>
      <c r="Z16" s="5"/>
      <c r="AA16" s="5"/>
      <c r="AB16" s="26"/>
      <c r="AC16" s="31"/>
      <c r="AD16" s="9"/>
      <c r="AE16" s="9"/>
      <c r="AF16" s="65"/>
      <c r="AG16" s="11"/>
      <c r="AH16" s="26"/>
      <c r="AI16" s="5"/>
      <c r="AJ16" s="5"/>
      <c r="AK16" s="5"/>
      <c r="AL16" s="26"/>
      <c r="AM16" s="31"/>
      <c r="AN16" s="9"/>
      <c r="AO16" s="9"/>
      <c r="AP16" s="65"/>
      <c r="AQ16" s="11"/>
      <c r="AR16" s="26"/>
      <c r="AS16" s="5"/>
      <c r="AT16" s="5"/>
      <c r="AU16" s="5"/>
      <c r="AV16" s="26"/>
      <c r="AW16" s="31"/>
      <c r="AX16" s="9"/>
      <c r="AY16" s="9"/>
      <c r="AZ16" s="65" t="s">
        <v>228</v>
      </c>
      <c r="BA16" s="11">
        <v>1</v>
      </c>
      <c r="BB16" s="26">
        <v>53</v>
      </c>
      <c r="BC16" s="5"/>
      <c r="BD16" s="5"/>
      <c r="BE16" s="5"/>
      <c r="BF16" s="26"/>
      <c r="BG16" s="31"/>
      <c r="BH16" s="9"/>
      <c r="BI16" s="9"/>
      <c r="BJ16" s="65" t="s">
        <v>241</v>
      </c>
      <c r="BK16" s="4" t="s">
        <v>245</v>
      </c>
      <c r="BL16" s="26"/>
      <c r="BM16" s="5"/>
      <c r="BN16" s="5"/>
      <c r="BO16" s="5">
        <v>52.223273415326396</v>
      </c>
      <c r="BP16" s="26">
        <v>55.797444391859919</v>
      </c>
      <c r="BQ16" s="31">
        <v>58.28343313373253</v>
      </c>
      <c r="BR16" s="9"/>
      <c r="BS16" s="9"/>
      <c r="BT16" s="65" t="s">
        <v>266</v>
      </c>
      <c r="BU16" s="182">
        <v>0</v>
      </c>
      <c r="BV16" s="26">
        <f t="shared" si="9"/>
        <v>4.6041549691184729</v>
      </c>
      <c r="BW16" s="181"/>
      <c r="BX16" s="181"/>
      <c r="BY16" s="181">
        <f>45/BY30*100</f>
        <v>3.6144578313253009</v>
      </c>
      <c r="BZ16" s="26">
        <f>277/BZ30*100</f>
        <v>5.3126198695818951</v>
      </c>
      <c r="CA16" s="31">
        <f>6/CA30*100</f>
        <v>0.90225563909774442</v>
      </c>
      <c r="CB16" s="9"/>
      <c r="CC16" s="9"/>
      <c r="CD16" s="71"/>
      <c r="CN16" s="71"/>
      <c r="CX16" s="71"/>
      <c r="DH16" s="71"/>
      <c r="DR16" s="71"/>
      <c r="EB16" s="71"/>
      <c r="EL16" s="71"/>
      <c r="EV16" s="71"/>
      <c r="FF16" s="71"/>
      <c r="FP16" s="71"/>
      <c r="FZ16" s="71"/>
      <c r="GJ16" s="71"/>
      <c r="GT16" s="71"/>
      <c r="HD16" s="71"/>
      <c r="HN16" s="71"/>
      <c r="HX16" s="71"/>
    </row>
    <row r="17" spans="1:232" s="1" customFormat="1" x14ac:dyDescent="0.3">
      <c r="A17" s="600" t="str">
        <f ca="1">IF(ISBLANK('Data Summary'!A19),"",'Data Summary'!A19)</f>
        <v/>
      </c>
      <c r="B17" s="65"/>
      <c r="C17" s="11"/>
      <c r="D17" s="26"/>
      <c r="E17" s="5"/>
      <c r="F17" s="5"/>
      <c r="G17" s="5"/>
      <c r="H17" s="26"/>
      <c r="I17" s="22"/>
      <c r="J17" s="9"/>
      <c r="K17" s="9"/>
      <c r="L17" s="65"/>
      <c r="M17" s="11"/>
      <c r="N17" s="26"/>
      <c r="O17" s="5"/>
      <c r="P17" s="5"/>
      <c r="Q17" s="5"/>
      <c r="R17" s="26"/>
      <c r="S17" s="22"/>
      <c r="T17" s="9"/>
      <c r="U17" s="9"/>
      <c r="V17" s="65"/>
      <c r="W17" s="11"/>
      <c r="X17" s="26"/>
      <c r="Y17" s="5"/>
      <c r="Z17" s="5"/>
      <c r="AA17" s="5"/>
      <c r="AB17" s="26"/>
      <c r="AC17" s="22"/>
      <c r="AD17" s="9"/>
      <c r="AE17" s="9"/>
      <c r="AF17" s="65"/>
      <c r="AG17" s="11"/>
      <c r="AH17" s="26"/>
      <c r="AI17" s="5"/>
      <c r="AJ17" s="5"/>
      <c r="AK17" s="5"/>
      <c r="AL17" s="26"/>
      <c r="AM17" s="22"/>
      <c r="AN17" s="9"/>
      <c r="AO17" s="9"/>
      <c r="AP17" s="65"/>
      <c r="AQ17" s="11"/>
      <c r="AR17" s="26"/>
      <c r="AS17" s="5"/>
      <c r="AT17" s="5"/>
      <c r="AU17" s="5"/>
      <c r="AV17" s="26"/>
      <c r="AW17" s="22"/>
      <c r="AX17" s="9"/>
      <c r="AY17" s="9"/>
      <c r="AZ17" s="65" t="s">
        <v>229</v>
      </c>
      <c r="BA17" s="11">
        <v>0.5</v>
      </c>
      <c r="BB17" s="26">
        <v>16</v>
      </c>
      <c r="BC17" s="5"/>
      <c r="BD17" s="5"/>
      <c r="BE17" s="5"/>
      <c r="BF17" s="26"/>
      <c r="BG17" s="22"/>
      <c r="BH17" s="9"/>
      <c r="BI17" s="9"/>
      <c r="BJ17" s="65" t="s">
        <v>242</v>
      </c>
      <c r="BK17" s="4" t="s">
        <v>245</v>
      </c>
      <c r="BL17" s="26"/>
      <c r="BM17" s="5"/>
      <c r="BN17" s="5"/>
      <c r="BO17" s="5">
        <v>4.5411542100283819</v>
      </c>
      <c r="BP17" s="26">
        <v>11.642214860388075</v>
      </c>
      <c r="BQ17" s="22">
        <v>3.3932135728542914</v>
      </c>
      <c r="BR17" s="9"/>
      <c r="BS17" s="9"/>
      <c r="BT17" s="65" t="s">
        <v>243</v>
      </c>
      <c r="BU17" s="182">
        <v>0</v>
      </c>
      <c r="BV17" s="26">
        <f t="shared" si="9"/>
        <v>3.2706344750140373</v>
      </c>
      <c r="BW17" s="181"/>
      <c r="BX17" s="181"/>
      <c r="BY17" s="181">
        <f>31/BY30*100</f>
        <v>2.4899598393574296</v>
      </c>
      <c r="BZ17" s="26">
        <f>195/BZ30*100</f>
        <v>3.7399309551208284</v>
      </c>
      <c r="CA17" s="22">
        <f>7/CA30*100</f>
        <v>1.0526315789473684</v>
      </c>
      <c r="CB17" s="9"/>
      <c r="CC17" s="9"/>
      <c r="CD17" s="71"/>
      <c r="CN17" s="71"/>
      <c r="CX17" s="71"/>
      <c r="DH17" s="71"/>
      <c r="DR17" s="71"/>
      <c r="EB17" s="71"/>
      <c r="EL17" s="71"/>
      <c r="EV17" s="71"/>
      <c r="FF17" s="71"/>
      <c r="FP17" s="71"/>
      <c r="FZ17" s="71"/>
      <c r="GJ17" s="71"/>
      <c r="GT17" s="71"/>
      <c r="HD17" s="71"/>
      <c r="HN17" s="71"/>
      <c r="HX17" s="71"/>
    </row>
    <row r="18" spans="1:232" s="1" customFormat="1" x14ac:dyDescent="0.3">
      <c r="A18" s="600" t="str">
        <f ca="1">IF(ISBLANK('Data Summary'!A20),"",'Data Summary'!A20)</f>
        <v/>
      </c>
      <c r="B18" s="65"/>
      <c r="C18" s="11"/>
      <c r="D18" s="53"/>
      <c r="E18" s="32"/>
      <c r="F18" s="32"/>
      <c r="G18" s="5"/>
      <c r="H18" s="26"/>
      <c r="I18" s="22"/>
      <c r="J18" s="9"/>
      <c r="K18" s="9"/>
      <c r="L18" s="65"/>
      <c r="M18" s="11"/>
      <c r="N18" s="53"/>
      <c r="O18" s="32"/>
      <c r="P18" s="32"/>
      <c r="Q18" s="5"/>
      <c r="R18" s="26"/>
      <c r="S18" s="22"/>
      <c r="T18" s="9"/>
      <c r="U18" s="9"/>
      <c r="V18" s="65"/>
      <c r="W18" s="11"/>
      <c r="X18" s="53"/>
      <c r="Y18" s="32"/>
      <c r="Z18" s="32"/>
      <c r="AA18" s="5"/>
      <c r="AB18" s="26"/>
      <c r="AC18" s="22"/>
      <c r="AD18" s="9"/>
      <c r="AE18" s="9"/>
      <c r="AF18" s="65"/>
      <c r="AG18" s="11"/>
      <c r="AH18" s="53"/>
      <c r="AI18" s="32"/>
      <c r="AJ18" s="32"/>
      <c r="AK18" s="5"/>
      <c r="AL18" s="26"/>
      <c r="AM18" s="22"/>
      <c r="AN18" s="9"/>
      <c r="AO18" s="9"/>
      <c r="AP18" s="65"/>
      <c r="AQ18" s="11"/>
      <c r="AR18" s="53"/>
      <c r="AS18" s="32"/>
      <c r="AT18" s="32"/>
      <c r="AU18" s="5"/>
      <c r="AV18" s="26"/>
      <c r="AW18" s="22"/>
      <c r="AX18" s="9"/>
      <c r="AY18" s="9"/>
      <c r="AZ18" s="65" t="s">
        <v>230</v>
      </c>
      <c r="BA18" s="11">
        <v>0</v>
      </c>
      <c r="BB18" s="26">
        <v>18</v>
      </c>
      <c r="BC18" s="32"/>
      <c r="BD18" s="32"/>
      <c r="BE18" s="5"/>
      <c r="BF18" s="26"/>
      <c r="BG18" s="22"/>
      <c r="BH18" s="9"/>
      <c r="BI18" s="9"/>
      <c r="BJ18" s="65" t="s">
        <v>243</v>
      </c>
      <c r="BK18" s="4" t="s">
        <v>245</v>
      </c>
      <c r="BL18" s="26"/>
      <c r="BM18" s="32"/>
      <c r="BN18" s="32"/>
      <c r="BO18" s="5">
        <v>1.3245033112582782</v>
      </c>
      <c r="BP18" s="26">
        <v>3.5021296734500709</v>
      </c>
      <c r="BQ18" s="22">
        <v>0.5988023952095809</v>
      </c>
      <c r="BR18" s="9"/>
      <c r="BS18" s="9"/>
      <c r="BT18" s="65" t="s">
        <v>267</v>
      </c>
      <c r="BU18" s="182">
        <v>1</v>
      </c>
      <c r="BV18" s="26">
        <f t="shared" si="9"/>
        <v>0.71588994946659179</v>
      </c>
      <c r="BW18" s="32"/>
      <c r="BX18" s="32"/>
      <c r="BY18" s="181">
        <f>16/BY30*100</f>
        <v>1.285140562248996</v>
      </c>
      <c r="BZ18" s="26">
        <f>30/BZ30*100</f>
        <v>0.57537399309551207</v>
      </c>
      <c r="CA18" s="22">
        <f>5/CA30*100</f>
        <v>0.75187969924812026</v>
      </c>
      <c r="CB18" s="9"/>
      <c r="CC18" s="9"/>
      <c r="CD18" s="71"/>
      <c r="CN18" s="71"/>
      <c r="CX18" s="71"/>
      <c r="DH18" s="71"/>
      <c r="DR18" s="71"/>
      <c r="EB18" s="71"/>
      <c r="EL18" s="71"/>
      <c r="EV18" s="71"/>
      <c r="FF18" s="71"/>
      <c r="FP18" s="71"/>
      <c r="FZ18" s="71"/>
      <c r="GJ18" s="71"/>
      <c r="GT18" s="71"/>
      <c r="HD18" s="71"/>
      <c r="HN18" s="71"/>
      <c r="HX18" s="71"/>
    </row>
    <row r="19" spans="1:232" s="1" customFormat="1" x14ac:dyDescent="0.3">
      <c r="A19" s="600" t="str">
        <f ca="1">IF(ISBLANK('Data Summary'!A21),"",'Data Summary'!A21)</f>
        <v/>
      </c>
      <c r="B19" s="65"/>
      <c r="C19" s="4"/>
      <c r="D19" s="53"/>
      <c r="E19" s="32"/>
      <c r="F19" s="32"/>
      <c r="G19" s="32"/>
      <c r="H19" s="26"/>
      <c r="I19" s="33"/>
      <c r="J19" s="9"/>
      <c r="K19" s="9"/>
      <c r="L19" s="65"/>
      <c r="M19" s="4"/>
      <c r="N19" s="53"/>
      <c r="O19" s="32"/>
      <c r="P19" s="32"/>
      <c r="Q19" s="32"/>
      <c r="R19" s="26"/>
      <c r="S19" s="33"/>
      <c r="T19" s="9"/>
      <c r="U19" s="9"/>
      <c r="V19" s="65"/>
      <c r="W19" s="4"/>
      <c r="X19" s="53"/>
      <c r="Y19" s="32"/>
      <c r="Z19" s="32"/>
      <c r="AA19" s="32"/>
      <c r="AB19" s="26"/>
      <c r="AC19" s="33"/>
      <c r="AD19" s="9"/>
      <c r="AE19" s="9"/>
      <c r="AF19" s="65"/>
      <c r="AG19" s="4"/>
      <c r="AH19" s="53"/>
      <c r="AI19" s="32"/>
      <c r="AJ19" s="32"/>
      <c r="AK19" s="32"/>
      <c r="AL19" s="26"/>
      <c r="AM19" s="33"/>
      <c r="AN19" s="9"/>
      <c r="AO19" s="9"/>
      <c r="AP19" s="65"/>
      <c r="AQ19" s="4"/>
      <c r="AR19" s="53"/>
      <c r="AS19" s="32"/>
      <c r="AT19" s="32"/>
      <c r="AU19" s="32"/>
      <c r="AV19" s="26"/>
      <c r="AW19" s="33"/>
      <c r="AX19" s="9"/>
      <c r="AY19" s="9"/>
      <c r="AZ19" s="65" t="s">
        <v>231</v>
      </c>
      <c r="BA19" s="4">
        <v>1</v>
      </c>
      <c r="BB19" s="26">
        <v>13</v>
      </c>
      <c r="BC19" s="32"/>
      <c r="BD19" s="32"/>
      <c r="BE19" s="32"/>
      <c r="BF19" s="26"/>
      <c r="BG19" s="33"/>
      <c r="BH19" s="9"/>
      <c r="BI19" s="9"/>
      <c r="BJ19" s="65" t="s">
        <v>244</v>
      </c>
      <c r="BK19" s="4" t="s">
        <v>245</v>
      </c>
      <c r="BL19" s="26"/>
      <c r="BM19" s="32"/>
      <c r="BN19" s="32"/>
      <c r="BO19" s="32">
        <v>1.5137180700094608</v>
      </c>
      <c r="BP19" s="26">
        <v>1.1121628017037386</v>
      </c>
      <c r="BQ19" s="33">
        <v>1.7964071856287425</v>
      </c>
      <c r="BR19" s="9"/>
      <c r="BS19" s="9"/>
      <c r="BT19" s="65" t="s">
        <v>268</v>
      </c>
      <c r="BU19" s="4">
        <v>0</v>
      </c>
      <c r="BV19" s="26">
        <f t="shared" si="9"/>
        <v>10.275126333520495</v>
      </c>
      <c r="BW19" s="32"/>
      <c r="BX19" s="32"/>
      <c r="BY19" s="32">
        <f>83/BY30*100</f>
        <v>6.666666666666667</v>
      </c>
      <c r="BZ19" s="26">
        <f>625/BZ30*100</f>
        <v>11.986958189489835</v>
      </c>
      <c r="CA19" s="33">
        <f>24/CA30*100</f>
        <v>3.6090225563909777</v>
      </c>
      <c r="CB19" s="9"/>
      <c r="CC19" s="9"/>
      <c r="CD19" s="71"/>
      <c r="CN19" s="71"/>
      <c r="CX19" s="71"/>
      <c r="DH19" s="71"/>
      <c r="DR19" s="71"/>
      <c r="EB19" s="71"/>
      <c r="EL19" s="71"/>
      <c r="EV19" s="71"/>
      <c r="FF19" s="71"/>
      <c r="FP19" s="71"/>
      <c r="FZ19" s="71"/>
      <c r="GJ19" s="71"/>
      <c r="GT19" s="71"/>
      <c r="HD19" s="71"/>
      <c r="HN19" s="71"/>
      <c r="HX19" s="71"/>
    </row>
    <row r="20" spans="1:232" s="1" customFormat="1" x14ac:dyDescent="0.3">
      <c r="A20" s="600" t="str">
        <f ca="1">IF(ISBLANK('Data Summary'!A22),"",'Data Summary'!A22)</f>
        <v/>
      </c>
      <c r="B20" s="65"/>
      <c r="C20" s="4"/>
      <c r="D20" s="54"/>
      <c r="E20" s="32"/>
      <c r="F20" s="32"/>
      <c r="G20" s="32"/>
      <c r="H20" s="32"/>
      <c r="I20" s="34"/>
      <c r="J20" s="9"/>
      <c r="K20" s="9"/>
      <c r="L20" s="65"/>
      <c r="M20" s="4"/>
      <c r="N20" s="54"/>
      <c r="O20" s="32"/>
      <c r="P20" s="32"/>
      <c r="Q20" s="32"/>
      <c r="R20" s="32"/>
      <c r="S20" s="34"/>
      <c r="T20" s="9"/>
      <c r="U20" s="9"/>
      <c r="V20" s="65"/>
      <c r="W20" s="4"/>
      <c r="X20" s="54"/>
      <c r="Y20" s="32"/>
      <c r="Z20" s="32"/>
      <c r="AA20" s="32"/>
      <c r="AB20" s="32"/>
      <c r="AC20" s="34"/>
      <c r="AD20" s="9"/>
      <c r="AE20" s="9"/>
      <c r="AF20" s="65"/>
      <c r="AG20" s="4"/>
      <c r="AH20" s="54"/>
      <c r="AI20" s="32"/>
      <c r="AJ20" s="32"/>
      <c r="AK20" s="32"/>
      <c r="AL20" s="32"/>
      <c r="AM20" s="34"/>
      <c r="AN20" s="9"/>
      <c r="AO20" s="9"/>
      <c r="AP20" s="65"/>
      <c r="AQ20" s="4"/>
      <c r="AR20" s="54"/>
      <c r="AS20" s="32"/>
      <c r="AT20" s="32"/>
      <c r="AU20" s="32"/>
      <c r="AV20" s="32"/>
      <c r="AW20" s="34"/>
      <c r="AX20" s="9"/>
      <c r="AY20" s="9"/>
      <c r="AZ20" s="65"/>
      <c r="BA20" s="4"/>
      <c r="BB20" s="26"/>
      <c r="BC20" s="32"/>
      <c r="BD20" s="32"/>
      <c r="BE20" s="32"/>
      <c r="BF20" s="32"/>
      <c r="BG20" s="34"/>
      <c r="BH20" s="9"/>
      <c r="BI20" s="9"/>
      <c r="BJ20" s="65" t="s">
        <v>246</v>
      </c>
      <c r="BK20" s="4" t="s">
        <v>245</v>
      </c>
      <c r="BL20" s="26"/>
      <c r="BM20" s="32"/>
      <c r="BN20" s="32"/>
      <c r="BO20" s="32">
        <v>10.312204351939451</v>
      </c>
      <c r="BP20" s="32">
        <v>16.398485565546615</v>
      </c>
      <c r="BQ20" s="34">
        <v>4.5908183632734527</v>
      </c>
      <c r="BR20" s="9"/>
      <c r="BS20" s="9"/>
      <c r="BT20" s="65" t="s">
        <v>247</v>
      </c>
      <c r="BU20" s="4">
        <v>1</v>
      </c>
      <c r="BV20" s="26">
        <f t="shared" si="9"/>
        <v>1.7967434025828188</v>
      </c>
      <c r="BW20" s="32"/>
      <c r="BX20" s="32"/>
      <c r="BY20" s="32">
        <f>18/BY30*100</f>
        <v>1.4457831325301205</v>
      </c>
      <c r="BZ20" s="32">
        <f>103/BZ30*100</f>
        <v>1.975450709627925</v>
      </c>
      <c r="CA20" s="34">
        <f>7/CA30*100</f>
        <v>1.0526315789473684</v>
      </c>
      <c r="CB20" s="9"/>
      <c r="CC20" s="9"/>
      <c r="CD20" s="71"/>
      <c r="CN20" s="71"/>
      <c r="CX20" s="71"/>
      <c r="DH20" s="71"/>
      <c r="DR20" s="71"/>
      <c r="EB20" s="71"/>
      <c r="EL20" s="71"/>
      <c r="EV20" s="71"/>
      <c r="FF20" s="71"/>
      <c r="FP20" s="71"/>
      <c r="FZ20" s="71"/>
      <c r="GJ20" s="71"/>
      <c r="GT20" s="71"/>
      <c r="HD20" s="71"/>
      <c r="HN20" s="71"/>
      <c r="HX20" s="71"/>
    </row>
    <row r="21" spans="1:232" s="1" customFormat="1" x14ac:dyDescent="0.3">
      <c r="A21" s="600" t="str">
        <f ca="1">IF(ISBLANK('Data Summary'!A23),"",'Data Summary'!A23)</f>
        <v/>
      </c>
      <c r="B21" s="65"/>
      <c r="C21" s="11"/>
      <c r="D21" s="55"/>
      <c r="E21" s="5"/>
      <c r="F21" s="5"/>
      <c r="G21" s="5"/>
      <c r="H21" s="5"/>
      <c r="I21" s="34"/>
      <c r="J21" s="9"/>
      <c r="K21" s="9"/>
      <c r="L21" s="65"/>
      <c r="M21" s="11"/>
      <c r="N21" s="55"/>
      <c r="O21" s="5"/>
      <c r="P21" s="5"/>
      <c r="Q21" s="5"/>
      <c r="R21" s="5"/>
      <c r="S21" s="34"/>
      <c r="T21" s="9"/>
      <c r="U21" s="9"/>
      <c r="V21" s="65"/>
      <c r="W21" s="11"/>
      <c r="X21" s="55"/>
      <c r="Y21" s="5"/>
      <c r="Z21" s="5"/>
      <c r="AA21" s="5"/>
      <c r="AB21" s="5"/>
      <c r="AC21" s="34"/>
      <c r="AD21" s="9"/>
      <c r="AE21" s="9"/>
      <c r="AF21" s="65"/>
      <c r="AG21" s="11"/>
      <c r="AH21" s="55"/>
      <c r="AI21" s="5"/>
      <c r="AJ21" s="5"/>
      <c r="AK21" s="5"/>
      <c r="AL21" s="5"/>
      <c r="AM21" s="34"/>
      <c r="AN21" s="9"/>
      <c r="AO21" s="9"/>
      <c r="AP21" s="65"/>
      <c r="AQ21" s="11"/>
      <c r="AR21" s="55"/>
      <c r="AS21" s="5"/>
      <c r="AT21" s="5"/>
      <c r="AU21" s="5"/>
      <c r="AV21" s="5"/>
      <c r="AW21" s="34"/>
      <c r="AX21" s="9"/>
      <c r="AY21" s="9"/>
      <c r="AZ21" s="65"/>
      <c r="BA21" s="11"/>
      <c r="BB21" s="55"/>
      <c r="BC21" s="5"/>
      <c r="BD21" s="5"/>
      <c r="BE21" s="5"/>
      <c r="BF21" s="5"/>
      <c r="BG21" s="34"/>
      <c r="BH21" s="9"/>
      <c r="BI21" s="9"/>
      <c r="BJ21" s="65" t="s">
        <v>247</v>
      </c>
      <c r="BK21" s="11" t="s">
        <v>245</v>
      </c>
      <c r="BL21" s="55"/>
      <c r="BM21" s="5"/>
      <c r="BN21" s="5"/>
      <c r="BO21" s="5">
        <v>6.4333017975402083</v>
      </c>
      <c r="BP21" s="5">
        <v>14.694746805489824</v>
      </c>
      <c r="BQ21" s="34">
        <v>7.9840319361277441</v>
      </c>
      <c r="BR21" s="9"/>
      <c r="BS21" s="9"/>
      <c r="BT21" s="65" t="s">
        <v>248</v>
      </c>
      <c r="BU21" s="182">
        <v>1</v>
      </c>
      <c r="BV21" s="26">
        <f t="shared" si="9"/>
        <v>3.256597417181359</v>
      </c>
      <c r="BW21" s="181"/>
      <c r="BX21" s="181"/>
      <c r="BY21" s="181">
        <f>66/BY30*100</f>
        <v>5.3012048192771086</v>
      </c>
      <c r="BZ21" s="181">
        <f>121/BZ30*100</f>
        <v>2.3206751054852321</v>
      </c>
      <c r="CA21" s="34">
        <f>45/CA30*100</f>
        <v>6.7669172932330826</v>
      </c>
      <c r="CB21" s="9"/>
      <c r="CC21" s="9"/>
      <c r="CD21" s="71"/>
      <c r="CN21" s="71"/>
      <c r="CX21" s="71"/>
      <c r="DH21" s="71"/>
      <c r="DR21" s="71"/>
      <c r="EB21" s="71"/>
      <c r="EL21" s="71"/>
      <c r="EV21" s="71"/>
      <c r="FF21" s="71"/>
      <c r="FP21" s="71"/>
      <c r="FZ21" s="71"/>
      <c r="GJ21" s="71"/>
      <c r="GT21" s="71"/>
      <c r="HD21" s="71"/>
      <c r="HN21" s="71"/>
      <c r="HX21" s="71"/>
    </row>
    <row r="22" spans="1:232" s="1" customFormat="1" x14ac:dyDescent="0.3">
      <c r="A22" s="600" t="str">
        <f ca="1">IF(ISBLANK('Data Summary'!A24),"",'Data Summary'!A24)</f>
        <v/>
      </c>
      <c r="B22" s="65"/>
      <c r="C22" s="11"/>
      <c r="D22" s="55"/>
      <c r="E22" s="5"/>
      <c r="F22" s="5"/>
      <c r="G22" s="5"/>
      <c r="H22" s="5"/>
      <c r="I22" s="22"/>
      <c r="J22" s="9"/>
      <c r="K22" s="9"/>
      <c r="L22" s="65"/>
      <c r="M22" s="11"/>
      <c r="N22" s="55"/>
      <c r="O22" s="5"/>
      <c r="P22" s="5"/>
      <c r="Q22" s="5"/>
      <c r="R22" s="5"/>
      <c r="S22" s="22"/>
      <c r="T22" s="9"/>
      <c r="U22" s="9"/>
      <c r="V22" s="65"/>
      <c r="W22" s="11"/>
      <c r="X22" s="55"/>
      <c r="Y22" s="5"/>
      <c r="Z22" s="5"/>
      <c r="AA22" s="5"/>
      <c r="AB22" s="5"/>
      <c r="AC22" s="22"/>
      <c r="AD22" s="9"/>
      <c r="AE22" s="9"/>
      <c r="AF22" s="65"/>
      <c r="AG22" s="11"/>
      <c r="AH22" s="55"/>
      <c r="AI22" s="5"/>
      <c r="AJ22" s="5"/>
      <c r="AK22" s="5"/>
      <c r="AL22" s="5"/>
      <c r="AM22" s="22"/>
      <c r="AN22" s="9"/>
      <c r="AO22" s="9"/>
      <c r="AP22" s="65"/>
      <c r="AQ22" s="11"/>
      <c r="AR22" s="55"/>
      <c r="AS22" s="5"/>
      <c r="AT22" s="5"/>
      <c r="AU22" s="5"/>
      <c r="AV22" s="5"/>
      <c r="AW22" s="22"/>
      <c r="AX22" s="9"/>
      <c r="AY22" s="9"/>
      <c r="AZ22" s="65"/>
      <c r="BA22" s="11"/>
      <c r="BB22" s="55"/>
      <c r="BC22" s="5"/>
      <c r="BD22" s="5"/>
      <c r="BE22" s="5"/>
      <c r="BF22" s="5"/>
      <c r="BG22" s="22"/>
      <c r="BH22" s="9"/>
      <c r="BI22" s="9"/>
      <c r="BJ22" s="65" t="s">
        <v>248</v>
      </c>
      <c r="BK22" s="11" t="s">
        <v>245</v>
      </c>
      <c r="BL22" s="55"/>
      <c r="BM22" s="5"/>
      <c r="BN22" s="5"/>
      <c r="BO22" s="5">
        <v>10.312204351939451</v>
      </c>
      <c r="BP22" s="5">
        <v>3.9280643634642689</v>
      </c>
      <c r="BQ22" s="22">
        <v>12.774451097804389</v>
      </c>
      <c r="BR22" s="9"/>
      <c r="BS22" s="9"/>
      <c r="BT22" s="65" t="s">
        <v>249</v>
      </c>
      <c r="BU22" s="182">
        <v>1</v>
      </c>
      <c r="BV22" s="26">
        <f t="shared" si="9"/>
        <v>9.5592363840539019</v>
      </c>
      <c r="BW22" s="181"/>
      <c r="BX22" s="181"/>
      <c r="BY22" s="181">
        <f>242/BY30*100</f>
        <v>19.437751004016064</v>
      </c>
      <c r="BZ22" s="181">
        <f>326/BZ30*100</f>
        <v>6.2523973916378983</v>
      </c>
      <c r="CA22" s="22">
        <f>113/CA30*100</f>
        <v>16.992481203007522</v>
      </c>
      <c r="CB22" s="9"/>
      <c r="CC22" s="9"/>
      <c r="CD22" s="71"/>
      <c r="CN22" s="71"/>
      <c r="CX22" s="71"/>
      <c r="DH22" s="71"/>
      <c r="DR22" s="71"/>
      <c r="EB22" s="71"/>
      <c r="EL22" s="71"/>
      <c r="EV22" s="71"/>
      <c r="FF22" s="71"/>
      <c r="FP22" s="71"/>
      <c r="FZ22" s="71"/>
      <c r="GJ22" s="71"/>
      <c r="GT22" s="71"/>
      <c r="HD22" s="71"/>
      <c r="HN22" s="71"/>
      <c r="HX22" s="71"/>
    </row>
    <row r="23" spans="1:232" s="1" customFormat="1" x14ac:dyDescent="0.3">
      <c r="A23" s="600" t="str">
        <f ca="1">IF(ISBLANK('Data Summary'!A25),"",'Data Summary'!A25)</f>
        <v/>
      </c>
      <c r="B23" s="65"/>
      <c r="C23" s="11"/>
      <c r="D23" s="5"/>
      <c r="E23" s="5"/>
      <c r="F23" s="5"/>
      <c r="G23" s="5"/>
      <c r="H23" s="5"/>
      <c r="I23" s="22"/>
      <c r="J23" s="9"/>
      <c r="K23" s="9"/>
      <c r="L23" s="65"/>
      <c r="M23" s="11"/>
      <c r="N23" s="5"/>
      <c r="O23" s="5"/>
      <c r="P23" s="5"/>
      <c r="Q23" s="5"/>
      <c r="R23" s="5"/>
      <c r="S23" s="22"/>
      <c r="T23" s="9"/>
      <c r="U23" s="9"/>
      <c r="V23" s="65"/>
      <c r="W23" s="11"/>
      <c r="X23" s="5"/>
      <c r="Y23" s="5"/>
      <c r="Z23" s="5"/>
      <c r="AA23" s="5"/>
      <c r="AB23" s="5"/>
      <c r="AC23" s="22"/>
      <c r="AD23" s="9"/>
      <c r="AE23" s="9"/>
      <c r="AF23" s="65"/>
      <c r="AG23" s="11"/>
      <c r="AH23" s="5"/>
      <c r="AI23" s="5"/>
      <c r="AJ23" s="5"/>
      <c r="AK23" s="5"/>
      <c r="AL23" s="5"/>
      <c r="AM23" s="22"/>
      <c r="AN23" s="9"/>
      <c r="AO23" s="9"/>
      <c r="AP23" s="65"/>
      <c r="AQ23" s="11"/>
      <c r="AR23" s="5"/>
      <c r="AS23" s="5"/>
      <c r="AT23" s="5"/>
      <c r="AU23" s="5"/>
      <c r="AV23" s="5"/>
      <c r="AW23" s="22"/>
      <c r="AX23" s="9"/>
      <c r="AY23" s="9"/>
      <c r="AZ23" s="65"/>
      <c r="BA23" s="11"/>
      <c r="BB23" s="5"/>
      <c r="BC23" s="5"/>
      <c r="BD23" s="5"/>
      <c r="BE23" s="5"/>
      <c r="BF23" s="5"/>
      <c r="BG23" s="22"/>
      <c r="BH23" s="9"/>
      <c r="BI23" s="9"/>
      <c r="BJ23" s="65" t="s">
        <v>249</v>
      </c>
      <c r="BK23" s="11" t="s">
        <v>245</v>
      </c>
      <c r="BL23" s="5"/>
      <c r="BM23" s="5"/>
      <c r="BN23" s="5"/>
      <c r="BO23" s="5">
        <v>21.09744560075686</v>
      </c>
      <c r="BP23" s="5">
        <v>6.9332702318977759</v>
      </c>
      <c r="BQ23" s="22">
        <v>18.363273453093811</v>
      </c>
      <c r="BR23" s="9"/>
      <c r="BS23" s="9"/>
      <c r="BT23" s="65"/>
      <c r="BU23" s="182"/>
      <c r="BV23" s="181"/>
      <c r="BW23" s="181"/>
      <c r="BX23" s="181"/>
      <c r="BY23" s="181"/>
      <c r="BZ23" s="181"/>
      <c r="CA23" s="22"/>
      <c r="CB23" s="9"/>
      <c r="CC23" s="9"/>
      <c r="CD23" s="71"/>
      <c r="CN23" s="71"/>
      <c r="CX23" s="71"/>
      <c r="DH23" s="71"/>
      <c r="DR23" s="71"/>
      <c r="EB23" s="71"/>
      <c r="EL23" s="71"/>
      <c r="EV23" s="71"/>
      <c r="FF23" s="71"/>
      <c r="FP23" s="71"/>
      <c r="FZ23" s="71"/>
      <c r="GJ23" s="71"/>
      <c r="GT23" s="71"/>
      <c r="HD23" s="71"/>
      <c r="HN23" s="71"/>
      <c r="HX23" s="71"/>
    </row>
    <row r="24" spans="1:232" s="1" customFormat="1" x14ac:dyDescent="0.3">
      <c r="A24" s="600" t="str">
        <f ca="1">IF(ISBLANK('Data Summary'!A26),"",'Data Summary'!A26)</f>
        <v/>
      </c>
      <c r="B24" s="65"/>
      <c r="C24" s="11"/>
      <c r="D24" s="5"/>
      <c r="E24" s="5"/>
      <c r="F24" s="5"/>
      <c r="G24" s="5"/>
      <c r="H24" s="5"/>
      <c r="I24" s="22"/>
      <c r="J24" s="9"/>
      <c r="K24" s="9"/>
      <c r="L24" s="65"/>
      <c r="M24" s="11"/>
      <c r="N24" s="5"/>
      <c r="O24" s="5"/>
      <c r="P24" s="5"/>
      <c r="Q24" s="5"/>
      <c r="R24" s="5"/>
      <c r="S24" s="22"/>
      <c r="T24" s="9"/>
      <c r="U24" s="9"/>
      <c r="V24" s="65"/>
      <c r="W24" s="11"/>
      <c r="X24" s="5"/>
      <c r="Y24" s="5"/>
      <c r="Z24" s="5"/>
      <c r="AA24" s="5"/>
      <c r="AB24" s="5"/>
      <c r="AC24" s="22"/>
      <c r="AD24" s="9"/>
      <c r="AE24" s="9"/>
      <c r="AF24" s="65"/>
      <c r="AG24" s="11"/>
      <c r="AH24" s="5"/>
      <c r="AI24" s="5"/>
      <c r="AJ24" s="5"/>
      <c r="AK24" s="5"/>
      <c r="AL24" s="5"/>
      <c r="AM24" s="22"/>
      <c r="AN24" s="9"/>
      <c r="AO24" s="9"/>
      <c r="AP24" s="65"/>
      <c r="AQ24" s="11"/>
      <c r="AR24" s="5"/>
      <c r="AS24" s="5"/>
      <c r="AT24" s="5"/>
      <c r="AU24" s="5"/>
      <c r="AV24" s="5"/>
      <c r="AW24" s="22"/>
      <c r="AX24" s="9"/>
      <c r="AY24" s="9"/>
      <c r="AZ24" s="65"/>
      <c r="BA24" s="11"/>
      <c r="BB24" s="5"/>
      <c r="BC24" s="5"/>
      <c r="BD24" s="5"/>
      <c r="BE24" s="5"/>
      <c r="BF24" s="5"/>
      <c r="BG24" s="22"/>
      <c r="BH24" s="9"/>
      <c r="BI24" s="9"/>
      <c r="BJ24" s="65"/>
      <c r="BK24" s="11"/>
      <c r="BL24" s="5"/>
      <c r="BM24" s="5"/>
      <c r="BN24" s="5"/>
      <c r="BO24" s="5"/>
      <c r="BP24" s="5"/>
      <c r="BQ24" s="22"/>
      <c r="BR24" s="9"/>
      <c r="BS24" s="9"/>
      <c r="BT24" s="65"/>
      <c r="BU24" s="182"/>
      <c r="BV24" s="181"/>
      <c r="BW24" s="181"/>
      <c r="BX24" s="181"/>
      <c r="BY24" s="181"/>
      <c r="BZ24" s="181"/>
      <c r="CA24" s="22"/>
      <c r="CB24" s="9"/>
      <c r="CC24" s="9"/>
      <c r="CD24" s="71"/>
      <c r="CN24" s="71"/>
      <c r="CX24" s="71"/>
      <c r="DH24" s="71"/>
      <c r="DR24" s="71"/>
      <c r="EB24" s="71"/>
      <c r="EL24" s="71"/>
      <c r="EV24" s="71"/>
      <c r="FF24" s="71"/>
      <c r="FP24" s="71"/>
      <c r="FZ24" s="71"/>
      <c r="GJ24" s="71"/>
      <c r="GT24" s="71"/>
      <c r="HD24" s="71"/>
      <c r="HN24" s="71"/>
      <c r="HX24" s="71"/>
    </row>
    <row r="25" spans="1:232" s="1" customFormat="1" x14ac:dyDescent="0.3">
      <c r="A25" s="600" t="str">
        <f ca="1">IF(ISBLANK('Data Summary'!A27),"",'Data Summary'!A27)</f>
        <v/>
      </c>
      <c r="B25" s="65"/>
      <c r="C25" s="11"/>
      <c r="D25" s="5"/>
      <c r="E25" s="5"/>
      <c r="F25" s="5"/>
      <c r="G25" s="5"/>
      <c r="H25" s="5"/>
      <c r="I25" s="22"/>
      <c r="J25" s="9"/>
      <c r="K25" s="9"/>
      <c r="L25" s="65"/>
      <c r="M25" s="11"/>
      <c r="N25" s="5"/>
      <c r="O25" s="5"/>
      <c r="P25" s="5"/>
      <c r="Q25" s="5"/>
      <c r="R25" s="5"/>
      <c r="S25" s="22"/>
      <c r="T25" s="9"/>
      <c r="U25" s="9"/>
      <c r="V25" s="65"/>
      <c r="W25" s="11"/>
      <c r="X25" s="5"/>
      <c r="Y25" s="5"/>
      <c r="Z25" s="5"/>
      <c r="AA25" s="5"/>
      <c r="AB25" s="5"/>
      <c r="AC25" s="22"/>
      <c r="AD25" s="9"/>
      <c r="AE25" s="9"/>
      <c r="AF25" s="65"/>
      <c r="AG25" s="11"/>
      <c r="AH25" s="5"/>
      <c r="AI25" s="5"/>
      <c r="AJ25" s="5"/>
      <c r="AK25" s="5"/>
      <c r="AL25" s="5"/>
      <c r="AM25" s="22"/>
      <c r="AN25" s="9"/>
      <c r="AO25" s="9"/>
      <c r="AP25" s="65"/>
      <c r="AQ25" s="11"/>
      <c r="AR25" s="5"/>
      <c r="AS25" s="5"/>
      <c r="AT25" s="5"/>
      <c r="AU25" s="5"/>
      <c r="AV25" s="5"/>
      <c r="AW25" s="22"/>
      <c r="AX25" s="9"/>
      <c r="AY25" s="9"/>
      <c r="AZ25" s="65"/>
      <c r="BA25" s="11"/>
      <c r="BB25" s="5"/>
      <c r="BC25" s="5"/>
      <c r="BD25" s="5"/>
      <c r="BE25" s="5"/>
      <c r="BF25" s="5"/>
      <c r="BG25" s="22"/>
      <c r="BH25" s="9"/>
      <c r="BI25" s="9"/>
      <c r="BJ25" s="65"/>
      <c r="BK25" s="11"/>
      <c r="BL25" s="5"/>
      <c r="BM25" s="5"/>
      <c r="BN25" s="5"/>
      <c r="BO25" s="5"/>
      <c r="BP25" s="5"/>
      <c r="BQ25" s="22"/>
      <c r="BR25" s="9"/>
      <c r="BS25" s="9"/>
      <c r="BT25" s="65"/>
      <c r="BU25" s="182"/>
      <c r="BV25" s="181"/>
      <c r="BW25" s="181"/>
      <c r="BX25" s="181"/>
      <c r="BY25" s="181"/>
      <c r="BZ25" s="181"/>
      <c r="CA25" s="22"/>
      <c r="CB25" s="9"/>
      <c r="CC25" s="9"/>
      <c r="CD25" s="71"/>
      <c r="CN25" s="71"/>
      <c r="CX25" s="71"/>
      <c r="DH25" s="71"/>
      <c r="DR25" s="71"/>
      <c r="EB25" s="71"/>
      <c r="EL25" s="71"/>
      <c r="EV25" s="71"/>
      <c r="FF25" s="71"/>
      <c r="FP25" s="71"/>
      <c r="FZ25" s="71"/>
      <c r="GJ25" s="71"/>
      <c r="GT25" s="71"/>
      <c r="HD25" s="71"/>
      <c r="HN25" s="71"/>
      <c r="HX25" s="71"/>
    </row>
    <row r="26" spans="1:232" s="1" customFormat="1" ht="83.25" customHeight="1" x14ac:dyDescent="0.3">
      <c r="A26" s="600" t="str">
        <f ca="1">IF(ISBLANK('Data Summary'!A28),"",'Data Summary'!A28)</f>
        <v/>
      </c>
      <c r="B26" s="66" t="str">
        <f>HLOOKUP(Introduction!$G$4,nametranslations,111,FALSE)</f>
        <v>Notes</v>
      </c>
      <c r="C26" s="343" t="s">
        <v>251</v>
      </c>
      <c r="D26" s="343"/>
      <c r="E26" s="343"/>
      <c r="F26" s="343"/>
      <c r="G26" s="343"/>
      <c r="H26" s="343"/>
      <c r="I26" s="344"/>
      <c r="J26" s="9"/>
      <c r="K26" s="9"/>
      <c r="L26" s="66" t="str">
        <f>HLOOKUP(Introduction!$G$4,nametranslations,111,FALSE)</f>
        <v>Notes</v>
      </c>
      <c r="M26" s="343" t="s">
        <v>251</v>
      </c>
      <c r="N26" s="343"/>
      <c r="O26" s="343"/>
      <c r="P26" s="343"/>
      <c r="Q26" s="343"/>
      <c r="R26" s="343"/>
      <c r="S26" s="344"/>
      <c r="T26" s="9"/>
      <c r="U26" s="9"/>
      <c r="V26" s="66" t="str">
        <f>HLOOKUP(Introduction!$G$4,nametranslations,111,FALSE)</f>
        <v>Notes</v>
      </c>
      <c r="W26" s="343" t="s">
        <v>200</v>
      </c>
      <c r="X26" s="343"/>
      <c r="Y26" s="343"/>
      <c r="Z26" s="343"/>
      <c r="AA26" s="343"/>
      <c r="AB26" s="343"/>
      <c r="AC26" s="344"/>
      <c r="AD26" s="9"/>
      <c r="AE26" s="9"/>
      <c r="AF26" s="66" t="str">
        <f>HLOOKUP(Introduction!$G$4,nametranslations,111,FALSE)</f>
        <v>Notes</v>
      </c>
      <c r="AG26" s="343" t="s">
        <v>186</v>
      </c>
      <c r="AH26" s="343"/>
      <c r="AI26" s="343"/>
      <c r="AJ26" s="343"/>
      <c r="AK26" s="343"/>
      <c r="AL26" s="343"/>
      <c r="AM26" s="344"/>
      <c r="AN26" s="9"/>
      <c r="AO26" s="9"/>
      <c r="AP26" s="66" t="str">
        <f>HLOOKUP(Introduction!$G$4,nametranslations,111,FALSE)</f>
        <v>Notes</v>
      </c>
      <c r="AQ26" s="343" t="s">
        <v>201</v>
      </c>
      <c r="AR26" s="343"/>
      <c r="AS26" s="343"/>
      <c r="AT26" s="343"/>
      <c r="AU26" s="343"/>
      <c r="AV26" s="343"/>
      <c r="AW26" s="344"/>
      <c r="AX26" s="9"/>
      <c r="AY26" s="9"/>
      <c r="AZ26" s="66" t="str">
        <f>HLOOKUP(Introduction!$G$4,nametranslations,111,FALSE)</f>
        <v>Notes</v>
      </c>
      <c r="BA26" s="343" t="s">
        <v>235</v>
      </c>
      <c r="BB26" s="343"/>
      <c r="BC26" s="343"/>
      <c r="BD26" s="343"/>
      <c r="BE26" s="343"/>
      <c r="BF26" s="343"/>
      <c r="BG26" s="344"/>
      <c r="BH26" s="9"/>
      <c r="BI26" s="9"/>
      <c r="BJ26" s="66" t="str">
        <f>HLOOKUP(Introduction!$G$4,nametranslations,111,FALSE)</f>
        <v>Notes</v>
      </c>
      <c r="BK26" s="343" t="s">
        <v>235</v>
      </c>
      <c r="BL26" s="343"/>
      <c r="BM26" s="343"/>
      <c r="BN26" s="343"/>
      <c r="BO26" s="343"/>
      <c r="BP26" s="343"/>
      <c r="BQ26" s="344"/>
      <c r="BR26" s="9"/>
      <c r="BS26" s="9"/>
      <c r="BT26" s="66" t="str">
        <f>HLOOKUP(Introduction!$G$4,nametranslations,111,FALSE)</f>
        <v>Notes</v>
      </c>
      <c r="BU26" s="343"/>
      <c r="BV26" s="343"/>
      <c r="BW26" s="343"/>
      <c r="BX26" s="343"/>
      <c r="BY26" s="343"/>
      <c r="BZ26" s="343"/>
      <c r="CA26" s="344"/>
      <c r="CB26" s="9"/>
      <c r="CC26" s="9"/>
      <c r="CD26" s="71"/>
      <c r="CN26" s="71"/>
      <c r="CX26" s="71"/>
      <c r="DH26" s="71"/>
      <c r="DR26" s="71"/>
      <c r="EB26" s="71"/>
      <c r="EL26" s="71"/>
      <c r="EV26" s="71"/>
      <c r="FF26" s="71"/>
      <c r="FP26" s="71"/>
      <c r="FZ26" s="71"/>
      <c r="GJ26" s="71"/>
      <c r="GT26" s="71"/>
      <c r="HD26" s="71"/>
      <c r="HN26" s="71"/>
      <c r="HX26" s="71"/>
    </row>
    <row r="27" spans="1:232" s="1" customFormat="1" ht="15.75" customHeight="1" x14ac:dyDescent="0.3">
      <c r="A27" s="172" t="str">
        <f ca="1">IF(ISBLANK('Data Summary'!A29),"",'Data Summary'!A29)</f>
        <v/>
      </c>
      <c r="B27" s="66"/>
      <c r="C27" s="10" t="str">
        <f>HLOOKUP(Introduction!$G$4,nametranslations,112,FALSE)</f>
        <v>Facility estimate used</v>
      </c>
      <c r="D27" s="28" t="s">
        <v>145</v>
      </c>
      <c r="E27" s="28"/>
      <c r="F27" s="28"/>
      <c r="G27" s="28" t="s">
        <v>145</v>
      </c>
      <c r="H27" s="28" t="s">
        <v>145</v>
      </c>
      <c r="I27" s="49" t="s">
        <v>145</v>
      </c>
      <c r="J27" s="9"/>
      <c r="K27" s="9"/>
      <c r="L27" s="66"/>
      <c r="M27" s="10" t="str">
        <f>HLOOKUP(Introduction!$G$4,nametranslations,112,FALSE)</f>
        <v>Facility estimate used</v>
      </c>
      <c r="N27" s="28" t="s">
        <v>145</v>
      </c>
      <c r="O27" s="28"/>
      <c r="P27" s="28"/>
      <c r="Q27" s="28" t="s">
        <v>145</v>
      </c>
      <c r="R27" s="28" t="s">
        <v>145</v>
      </c>
      <c r="S27" s="49" t="s">
        <v>145</v>
      </c>
      <c r="T27" s="9"/>
      <c r="U27" s="9"/>
      <c r="V27" s="66"/>
      <c r="W27" s="10" t="str">
        <f>HLOOKUP(Introduction!$G$4,nametranslations,112,FALSE)</f>
        <v>Facility estimate used</v>
      </c>
      <c r="X27" s="28" t="s">
        <v>145</v>
      </c>
      <c r="Y27" s="28"/>
      <c r="Z27" s="28"/>
      <c r="AA27" s="28"/>
      <c r="AB27" s="28" t="s">
        <v>145</v>
      </c>
      <c r="AC27" s="49" t="s">
        <v>145</v>
      </c>
      <c r="AD27" s="9"/>
      <c r="AE27" s="9"/>
      <c r="AF27" s="66"/>
      <c r="AG27" s="10" t="str">
        <f>HLOOKUP(Introduction!$G$4,nametranslations,112,FALSE)</f>
        <v>Facility estimate used</v>
      </c>
      <c r="AH27" s="28"/>
      <c r="AI27" s="28"/>
      <c r="AJ27" s="28"/>
      <c r="AK27" s="28"/>
      <c r="AL27" s="28"/>
      <c r="AM27" s="49"/>
      <c r="AN27" s="9"/>
      <c r="AO27" s="9"/>
      <c r="AP27" s="66"/>
      <c r="AQ27" s="10" t="str">
        <f>HLOOKUP(Introduction!$G$4,nametranslations,112,FALSE)</f>
        <v>Facility estimate used</v>
      </c>
      <c r="AR27" s="28"/>
      <c r="AS27" s="28"/>
      <c r="AT27" s="28"/>
      <c r="AU27" s="28"/>
      <c r="AV27" s="28"/>
      <c r="AW27" s="49"/>
      <c r="AX27" s="9"/>
      <c r="AY27" s="9"/>
      <c r="AZ27" s="66"/>
      <c r="BA27" s="10" t="str">
        <f>HLOOKUP(Introduction!$G$4,nametranslations,112,FALSE)</f>
        <v>Facility estimate used</v>
      </c>
      <c r="BB27" s="28" t="s">
        <v>145</v>
      </c>
      <c r="BC27" s="28"/>
      <c r="BD27" s="28"/>
      <c r="BE27" s="28" t="s">
        <v>145</v>
      </c>
      <c r="BF27" s="28" t="s">
        <v>145</v>
      </c>
      <c r="BG27" s="49" t="s">
        <v>145</v>
      </c>
      <c r="BH27" s="9"/>
      <c r="BI27" s="9"/>
      <c r="BJ27" s="66"/>
      <c r="BK27" s="10" t="str">
        <f>HLOOKUP(Introduction!$G$4,nametranslations,112,FALSE)</f>
        <v>Facility estimate used</v>
      </c>
      <c r="BL27" s="28" t="s">
        <v>145</v>
      </c>
      <c r="BM27" s="28"/>
      <c r="BN27" s="28"/>
      <c r="BO27" s="28" t="s">
        <v>145</v>
      </c>
      <c r="BP27" s="28" t="s">
        <v>145</v>
      </c>
      <c r="BQ27" s="49" t="s">
        <v>145</v>
      </c>
      <c r="BR27" s="9"/>
      <c r="BS27" s="9"/>
      <c r="BT27" s="66"/>
      <c r="BU27" s="10" t="str">
        <f>HLOOKUP(Introduction!$G$4,nametranslations,112,FALSE)</f>
        <v>Facility estimate used</v>
      </c>
      <c r="BV27" s="28" t="s">
        <v>145</v>
      </c>
      <c r="BW27" s="28"/>
      <c r="BX27" s="28"/>
      <c r="BY27" s="28" t="s">
        <v>145</v>
      </c>
      <c r="BZ27" s="28" t="s">
        <v>145</v>
      </c>
      <c r="CA27" s="49" t="s">
        <v>145</v>
      </c>
      <c r="CB27" s="9"/>
      <c r="CC27" s="9"/>
      <c r="CD27" s="71"/>
      <c r="CN27" s="71"/>
      <c r="CX27" s="71"/>
      <c r="DH27" s="71"/>
      <c r="DR27" s="71"/>
      <c r="EB27" s="71"/>
      <c r="EL27" s="71"/>
      <c r="EV27" s="71"/>
      <c r="FF27" s="71"/>
      <c r="FP27" s="71"/>
      <c r="FZ27" s="71"/>
      <c r="GJ27" s="71"/>
      <c r="GT27" s="71"/>
      <c r="HD27" s="71"/>
      <c r="HN27" s="71"/>
      <c r="HX27" s="71"/>
    </row>
    <row r="28" spans="1:232" s="1" customFormat="1" ht="15.75" customHeight="1" x14ac:dyDescent="0.3">
      <c r="A28" s="172" t="str">
        <f ca="1">IF(ISBLANK('Data Summary'!A30),"",'Data Summary'!A30)</f>
        <v/>
      </c>
      <c r="B28" s="66"/>
      <c r="C28" s="10" t="str">
        <f>HLOOKUP(Introduction!$G$4,nametranslations,113,FALSE)</f>
        <v>Improved estimate used</v>
      </c>
      <c r="D28" s="28"/>
      <c r="E28" s="28"/>
      <c r="F28" s="28"/>
      <c r="G28" s="28"/>
      <c r="H28" s="28"/>
      <c r="I28" s="49"/>
      <c r="J28" s="9"/>
      <c r="K28" s="9"/>
      <c r="L28" s="66"/>
      <c r="M28" s="10" t="str">
        <f>HLOOKUP(Introduction!$G$4,nametranslations,113,FALSE)</f>
        <v>Improved estimate used</v>
      </c>
      <c r="N28" s="28"/>
      <c r="O28" s="28"/>
      <c r="P28" s="28"/>
      <c r="Q28" s="28"/>
      <c r="R28" s="28"/>
      <c r="S28" s="49"/>
      <c r="T28" s="9"/>
      <c r="U28" s="9"/>
      <c r="V28" s="66"/>
      <c r="W28" s="10" t="str">
        <f>HLOOKUP(Introduction!$G$4,nametranslations,113,FALSE)</f>
        <v>Improved estimate used</v>
      </c>
      <c r="X28" s="28"/>
      <c r="Y28" s="28"/>
      <c r="Z28" s="28"/>
      <c r="AA28" s="28"/>
      <c r="AB28" s="28"/>
      <c r="AC28" s="49"/>
      <c r="AD28" s="9"/>
      <c r="AE28" s="9"/>
      <c r="AF28" s="66"/>
      <c r="AG28" s="10" t="str">
        <f>HLOOKUP(Introduction!$G$4,nametranslations,113,FALSE)</f>
        <v>Improved estimate used</v>
      </c>
      <c r="AH28" s="28" t="s">
        <v>145</v>
      </c>
      <c r="AI28" s="28" t="s">
        <v>145</v>
      </c>
      <c r="AJ28" s="28" t="s">
        <v>145</v>
      </c>
      <c r="AK28" s="28"/>
      <c r="AL28" s="28" t="s">
        <v>145</v>
      </c>
      <c r="AM28" s="49"/>
      <c r="AN28" s="9"/>
      <c r="AO28" s="9"/>
      <c r="AP28" s="66"/>
      <c r="AQ28" s="10" t="str">
        <f>HLOOKUP(Introduction!$G$4,nametranslations,113,FALSE)</f>
        <v>Improved estimate used</v>
      </c>
      <c r="AR28" s="28"/>
      <c r="AS28" s="28"/>
      <c r="AT28" s="28"/>
      <c r="AU28" s="28"/>
      <c r="AV28" s="28"/>
      <c r="AW28" s="49"/>
      <c r="AX28" s="9"/>
      <c r="AY28" s="9"/>
      <c r="AZ28" s="66"/>
      <c r="BA28" s="10" t="str">
        <f>HLOOKUP(Introduction!$G$4,nametranslations,113,FALSE)</f>
        <v>Improved estimate used</v>
      </c>
      <c r="BB28" s="28" t="s">
        <v>145</v>
      </c>
      <c r="BC28" s="28"/>
      <c r="BD28" s="28"/>
      <c r="BE28" s="28"/>
      <c r="BF28" s="28"/>
      <c r="BG28" s="49"/>
      <c r="BH28" s="9"/>
      <c r="BI28" s="9"/>
      <c r="BJ28" s="66"/>
      <c r="BK28" s="10" t="str">
        <f>HLOOKUP(Introduction!$G$4,nametranslations,113,FALSE)</f>
        <v>Improved estimate used</v>
      </c>
      <c r="BL28" s="28"/>
      <c r="BM28" s="28"/>
      <c r="BN28" s="28"/>
      <c r="BO28" s="28"/>
      <c r="BP28" s="28"/>
      <c r="BQ28" s="49"/>
      <c r="BR28" s="9"/>
      <c r="BS28" s="9"/>
      <c r="BT28" s="66"/>
      <c r="BU28" s="10" t="str">
        <f>HLOOKUP(Introduction!$G$4,nametranslations,113,FALSE)</f>
        <v>Improved estimate used</v>
      </c>
      <c r="BV28" s="28" t="s">
        <v>145</v>
      </c>
      <c r="BW28" s="28"/>
      <c r="BX28" s="28"/>
      <c r="BY28" s="28" t="s">
        <v>145</v>
      </c>
      <c r="BZ28" s="28" t="s">
        <v>145</v>
      </c>
      <c r="CA28" s="49" t="s">
        <v>145</v>
      </c>
      <c r="CB28" s="9"/>
      <c r="CC28" s="9"/>
      <c r="CD28" s="71"/>
      <c r="CN28" s="71"/>
      <c r="CX28" s="71"/>
      <c r="DH28" s="71"/>
      <c r="DR28" s="71"/>
      <c r="EB28" s="71"/>
      <c r="EL28" s="71"/>
      <c r="EV28" s="71"/>
      <c r="FF28" s="71"/>
      <c r="FP28" s="71"/>
      <c r="FZ28" s="71"/>
      <c r="GJ28" s="71"/>
      <c r="GT28" s="71"/>
      <c r="HD28" s="71"/>
      <c r="HN28" s="71"/>
      <c r="HX28" s="71"/>
    </row>
    <row r="29" spans="1:232" ht="15.75" customHeight="1" x14ac:dyDescent="0.3">
      <c r="A29" s="172" t="str">
        <f ca="1">IF(ISBLANK('Data Summary'!A31),"",'Data Summary'!A31)</f>
        <v/>
      </c>
      <c r="B29" s="66"/>
      <c r="C29" s="10" t="str">
        <f>HLOOKUP(Introduction!$G$4,nametranslations,114,FALSE)</f>
        <v>Basic estimate used</v>
      </c>
      <c r="D29" s="28"/>
      <c r="E29" s="28"/>
      <c r="F29" s="28"/>
      <c r="G29" s="28"/>
      <c r="H29" s="28"/>
      <c r="I29" s="49"/>
      <c r="J29" s="9"/>
      <c r="K29" s="9"/>
      <c r="L29" s="66"/>
      <c r="M29" s="10" t="str">
        <f>HLOOKUP(Introduction!$G$4,nametranslations,114,FALSE)</f>
        <v>Basic estimate used</v>
      </c>
      <c r="N29" s="28"/>
      <c r="O29" s="28"/>
      <c r="P29" s="28"/>
      <c r="Q29" s="28"/>
      <c r="R29" s="28"/>
      <c r="S29" s="49"/>
      <c r="T29" s="9"/>
      <c r="U29" s="9"/>
      <c r="V29" s="66"/>
      <c r="W29" s="10" t="str">
        <f>HLOOKUP(Introduction!$G$4,nametranslations,114,FALSE)</f>
        <v>Basic estimate used</v>
      </c>
      <c r="X29" s="28"/>
      <c r="Y29" s="28"/>
      <c r="Z29" s="28"/>
      <c r="AA29" s="28"/>
      <c r="AB29" s="28"/>
      <c r="AC29" s="49"/>
      <c r="AD29" s="9"/>
      <c r="AE29" s="9"/>
      <c r="AF29" s="66"/>
      <c r="AG29" s="10" t="str">
        <f>HLOOKUP(Introduction!$G$4,nametranslations,114,FALSE)</f>
        <v>Basic estimate used</v>
      </c>
      <c r="AH29" s="28" t="s">
        <v>145</v>
      </c>
      <c r="AI29" s="28" t="s">
        <v>145</v>
      </c>
      <c r="AJ29" s="28" t="s">
        <v>145</v>
      </c>
      <c r="AK29" s="28"/>
      <c r="AL29" s="28" t="s">
        <v>145</v>
      </c>
      <c r="AM29" s="49"/>
      <c r="AN29" s="9"/>
      <c r="AO29" s="9"/>
      <c r="AP29" s="66"/>
      <c r="AQ29" s="10" t="str">
        <f>HLOOKUP(Introduction!$G$4,nametranslations,114,FALSE)</f>
        <v>Basic estimate used</v>
      </c>
      <c r="AR29" s="28"/>
      <c r="AS29" s="28"/>
      <c r="AT29" s="28"/>
      <c r="AU29" s="28"/>
      <c r="AV29" s="28"/>
      <c r="AW29" s="49"/>
      <c r="AX29" s="9"/>
      <c r="AY29" s="9"/>
      <c r="AZ29" s="66"/>
      <c r="BA29" s="10" t="str">
        <f>HLOOKUP(Introduction!$G$4,nametranslations,114,FALSE)</f>
        <v>Basic estimate used</v>
      </c>
      <c r="BB29" s="28"/>
      <c r="BC29" s="28"/>
      <c r="BD29" s="28"/>
      <c r="BE29" s="28"/>
      <c r="BF29" s="28"/>
      <c r="BG29" s="49"/>
      <c r="BH29" s="9"/>
      <c r="BI29" s="9"/>
      <c r="BJ29" s="66"/>
      <c r="BK29" s="10" t="str">
        <f>HLOOKUP(Introduction!$G$4,nametranslations,114,FALSE)</f>
        <v>Basic estimate used</v>
      </c>
      <c r="BL29" s="28"/>
      <c r="BM29" s="28"/>
      <c r="BN29" s="28"/>
      <c r="BO29" s="28"/>
      <c r="BP29" s="28"/>
      <c r="BQ29" s="49"/>
      <c r="BR29" s="9"/>
      <c r="BS29" s="9"/>
      <c r="BT29" s="66"/>
      <c r="BU29" s="10" t="str">
        <f>HLOOKUP(Introduction!$G$4,nametranslations,114,FALSE)</f>
        <v>Basic estimate used</v>
      </c>
      <c r="BV29" s="28"/>
      <c r="BW29" s="28"/>
      <c r="BX29" s="28"/>
      <c r="BY29" s="28"/>
      <c r="BZ29" s="28"/>
      <c r="CA29" s="49"/>
      <c r="CB29" s="9"/>
      <c r="CC29" s="9"/>
    </row>
    <row r="30" spans="1:232" ht="15.75" customHeight="1" x14ac:dyDescent="0.3">
      <c r="A30" s="172" t="str">
        <f ca="1">IF(ISBLANK('Data Summary'!A32),"",'Data Summary'!A32)</f>
        <v/>
      </c>
      <c r="B30" s="67"/>
      <c r="C30" s="10" t="str">
        <f>HLOOKUP(Introduction!$G$4,nametranslations,115,FALSE)</f>
        <v>Number of schools total</v>
      </c>
      <c r="D30" s="35"/>
      <c r="E30" s="35"/>
      <c r="F30" s="35"/>
      <c r="G30" s="36"/>
      <c r="H30" s="37"/>
      <c r="I30" s="38"/>
      <c r="J30" s="9"/>
      <c r="K30" s="9"/>
      <c r="L30" s="67"/>
      <c r="M30" s="10" t="str">
        <f>HLOOKUP(Introduction!$G$4,nametranslations,115,FALSE)</f>
        <v>Number of schools total</v>
      </c>
      <c r="N30" s="35"/>
      <c r="O30" s="35"/>
      <c r="P30" s="35"/>
      <c r="Q30" s="36"/>
      <c r="R30" s="37"/>
      <c r="S30" s="38"/>
      <c r="T30" s="9"/>
      <c r="U30" s="9"/>
      <c r="V30" s="67"/>
      <c r="W30" s="10" t="str">
        <f>HLOOKUP(Introduction!$G$4,nametranslations,115,FALSE)</f>
        <v>Number of schools total</v>
      </c>
      <c r="X30" s="35"/>
      <c r="Y30" s="35"/>
      <c r="Z30" s="35"/>
      <c r="AA30" s="36"/>
      <c r="AB30" s="37"/>
      <c r="AC30" s="38"/>
      <c r="AD30" s="9"/>
      <c r="AE30" s="9"/>
      <c r="AF30" s="67"/>
      <c r="AG30" s="10" t="str">
        <f>HLOOKUP(Introduction!$G$4,nametranslations,115,FALSE)</f>
        <v>Number of schools total</v>
      </c>
      <c r="AH30" s="35"/>
      <c r="AI30" s="35"/>
      <c r="AJ30" s="35"/>
      <c r="AK30" s="36"/>
      <c r="AL30" s="37"/>
      <c r="AM30" s="38"/>
      <c r="AN30" s="9"/>
      <c r="AO30" s="9"/>
      <c r="AP30" s="67"/>
      <c r="AQ30" s="10" t="str">
        <f>HLOOKUP(Introduction!$G$4,nametranslations,115,FALSE)</f>
        <v>Number of schools total</v>
      </c>
      <c r="AR30" s="35"/>
      <c r="AS30" s="35"/>
      <c r="AT30" s="35"/>
      <c r="AU30" s="36"/>
      <c r="AV30" s="37"/>
      <c r="AW30" s="38"/>
      <c r="AX30" s="9"/>
      <c r="AY30" s="9"/>
      <c r="AZ30" s="67"/>
      <c r="BA30" s="10" t="str">
        <f>HLOOKUP(Introduction!$G$4,nametranslations,115,FALSE)</f>
        <v>Number of schools total</v>
      </c>
      <c r="BB30" s="35">
        <v>4736</v>
      </c>
      <c r="BC30" s="35" t="s">
        <v>232</v>
      </c>
      <c r="BD30" s="35" t="s">
        <v>232</v>
      </c>
      <c r="BE30" s="36">
        <v>591</v>
      </c>
      <c r="BF30" s="37">
        <v>3848</v>
      </c>
      <c r="BG30" s="38">
        <v>297</v>
      </c>
      <c r="BH30" s="9"/>
      <c r="BI30" s="9"/>
      <c r="BJ30" s="67"/>
      <c r="BK30" s="10" t="str">
        <f>HLOOKUP(Introduction!$G$4,nametranslations,115,FALSE)</f>
        <v>Number of schools total</v>
      </c>
      <c r="BL30" s="35">
        <v>5784</v>
      </c>
      <c r="BM30" s="35" t="s">
        <v>232</v>
      </c>
      <c r="BN30" s="35" t="s">
        <v>232</v>
      </c>
      <c r="BO30" s="36">
        <v>1057</v>
      </c>
      <c r="BP30" s="37">
        <v>4226</v>
      </c>
      <c r="BQ30" s="38">
        <v>501</v>
      </c>
      <c r="BR30" s="9"/>
      <c r="BS30" s="9"/>
      <c r="BT30" s="67"/>
      <c r="BU30" s="10" t="str">
        <f>HLOOKUP(Introduction!$G$4,nametranslations,115,FALSE)</f>
        <v>Number of schools total</v>
      </c>
      <c r="BV30" s="35">
        <v>7124</v>
      </c>
      <c r="BW30" s="35" t="s">
        <v>232</v>
      </c>
      <c r="BX30" s="35" t="s">
        <v>232</v>
      </c>
      <c r="BY30" s="36">
        <v>1245</v>
      </c>
      <c r="BZ30" s="37">
        <v>5214</v>
      </c>
      <c r="CA30" s="38">
        <v>665</v>
      </c>
      <c r="CB30" s="9"/>
      <c r="CC30" s="9"/>
    </row>
    <row r="31" spans="1:232" ht="16.2" thickBot="1" x14ac:dyDescent="0.35">
      <c r="A31" s="172" t="str">
        <f ca="1">IF(ISBLANK('Data Summary'!A33),"",'Data Summary'!A33)</f>
        <v/>
      </c>
      <c r="B31" s="68"/>
      <c r="C31" s="39" t="str">
        <f>HLOOKUP(Introduction!$G$4,nametranslations,116,FALSE)</f>
        <v>Number surveyed</v>
      </c>
      <c r="D31" s="40"/>
      <c r="E31" s="40"/>
      <c r="F31" s="40"/>
      <c r="G31" s="40">
        <v>447</v>
      </c>
      <c r="H31" s="40">
        <v>3447</v>
      </c>
      <c r="I31" s="41">
        <v>196</v>
      </c>
      <c r="J31" s="9"/>
      <c r="K31" s="9"/>
      <c r="L31" s="68"/>
      <c r="M31" s="39" t="str">
        <f>HLOOKUP(Introduction!$G$4,nametranslations,116,FALSE)</f>
        <v>Number surveyed</v>
      </c>
      <c r="N31" s="40"/>
      <c r="O31" s="40"/>
      <c r="P31" s="40"/>
      <c r="Q31" s="40">
        <v>733</v>
      </c>
      <c r="R31" s="40">
        <v>2912</v>
      </c>
      <c r="S31" s="41">
        <v>245</v>
      </c>
      <c r="T31" s="9"/>
      <c r="U31" s="9"/>
      <c r="V31" s="68"/>
      <c r="W31" s="39" t="str">
        <f>HLOOKUP(Introduction!$G$4,nametranslations,116,FALSE)</f>
        <v>Number surveyed</v>
      </c>
      <c r="X31" s="40"/>
      <c r="Y31" s="40"/>
      <c r="Z31" s="40"/>
      <c r="AA31" s="40">
        <v>702</v>
      </c>
      <c r="AB31" s="40">
        <v>2899</v>
      </c>
      <c r="AC31" s="41">
        <v>213</v>
      </c>
      <c r="AD31" s="9"/>
      <c r="AE31" s="9"/>
      <c r="AF31" s="68"/>
      <c r="AG31" s="39" t="str">
        <f>HLOOKUP(Introduction!$G$4,nametranslations,116,FALSE)</f>
        <v>Number surveyed</v>
      </c>
      <c r="AH31" s="40">
        <v>396</v>
      </c>
      <c r="AI31" s="40">
        <v>99</v>
      </c>
      <c r="AJ31" s="40">
        <v>282</v>
      </c>
      <c r="AK31" s="40"/>
      <c r="AL31" s="40">
        <v>396</v>
      </c>
      <c r="AM31" s="41"/>
      <c r="AN31" s="9"/>
      <c r="AO31" s="9"/>
      <c r="AP31" s="68"/>
      <c r="AQ31" s="39" t="str">
        <f>HLOOKUP(Introduction!$G$4,nametranslations,116,FALSE)</f>
        <v>Number surveyed</v>
      </c>
      <c r="AR31" s="40">
        <v>400</v>
      </c>
      <c r="AS31" s="40"/>
      <c r="AT31" s="40"/>
      <c r="AU31" s="40"/>
      <c r="AV31" s="40">
        <v>400</v>
      </c>
      <c r="AW31" s="41"/>
      <c r="AX31" s="9"/>
      <c r="AY31" s="9"/>
      <c r="AZ31" s="68"/>
      <c r="BA31" s="39" t="str">
        <f>HLOOKUP(Introduction!$G$4,nametranslations,116,FALSE)</f>
        <v>Number surveyed</v>
      </c>
      <c r="BB31" s="40">
        <v>4387</v>
      </c>
      <c r="BC31" s="40" t="s">
        <v>232</v>
      </c>
      <c r="BD31" s="40" t="s">
        <v>232</v>
      </c>
      <c r="BE31" s="40">
        <v>488</v>
      </c>
      <c r="BF31" s="40">
        <v>3612</v>
      </c>
      <c r="BG31" s="41">
        <v>287</v>
      </c>
      <c r="BH31" s="9"/>
      <c r="BI31" s="9"/>
      <c r="BJ31" s="68"/>
      <c r="BK31" s="39" t="str">
        <f>HLOOKUP(Introduction!$G$4,nametranslations,116,FALSE)</f>
        <v>Number surveyed</v>
      </c>
      <c r="BL31" s="40">
        <v>5784</v>
      </c>
      <c r="BM31" s="40" t="s">
        <v>232</v>
      </c>
      <c r="BN31" s="40" t="s">
        <v>232</v>
      </c>
      <c r="BO31" s="40">
        <v>1057</v>
      </c>
      <c r="BP31" s="40">
        <v>4226</v>
      </c>
      <c r="BQ31" s="41">
        <v>501</v>
      </c>
      <c r="BR31" s="9"/>
      <c r="BS31" s="9"/>
      <c r="BT31" s="68"/>
      <c r="BU31" s="39" t="str">
        <f>HLOOKUP(Introduction!$G$4,nametranslations,116,FALSE)</f>
        <v>Number surveyed</v>
      </c>
      <c r="BV31" s="40" t="s">
        <v>232</v>
      </c>
      <c r="BW31" s="40" t="s">
        <v>232</v>
      </c>
      <c r="BX31" s="40" t="s">
        <v>232</v>
      </c>
      <c r="BY31" s="40" t="s">
        <v>232</v>
      </c>
      <c r="BZ31" s="40" t="s">
        <v>232</v>
      </c>
      <c r="CA31" s="41" t="s">
        <v>232</v>
      </c>
      <c r="CB31" s="9"/>
      <c r="CC31" s="9"/>
    </row>
    <row r="32" spans="1:232" x14ac:dyDescent="0.3">
      <c r="A32" s="172" t="str">
        <f ca="1">IF(ISBLANK('Data Summary'!A34),"",'Data Summary'!A34)</f>
        <v/>
      </c>
    </row>
    <row r="33" spans="1:1" x14ac:dyDescent="0.3">
      <c r="A33" s="172" t="str">
        <f ca="1">IF(ISBLANK('Data Summary'!A35),"",'Data Summary'!A35)</f>
        <v/>
      </c>
    </row>
    <row r="34" spans="1:1" x14ac:dyDescent="0.3">
      <c r="A34" s="172" t="str">
        <f ca="1">IF(ISBLANK('Data Summary'!A36),"",'Data Summary'!A36)</f>
        <v/>
      </c>
    </row>
    <row r="35" spans="1:1" x14ac:dyDescent="0.3">
      <c r="A35" s="172" t="str">
        <f ca="1">IF(ISBLANK('Data Summary'!A37),"",'Data Summary'!A37)</f>
        <v/>
      </c>
    </row>
    <row r="36" spans="1:1" x14ac:dyDescent="0.3">
      <c r="A36" s="172" t="str">
        <f ca="1">IF(ISBLANK('Data Summary'!A38),"",'Data Summary'!A38)</f>
        <v/>
      </c>
    </row>
    <row r="37" spans="1:1" x14ac:dyDescent="0.3">
      <c r="A37" s="172" t="str">
        <f ca="1">IF(ISBLANK('Data Summary'!A39),"",'Data Summary'!A39)</f>
        <v/>
      </c>
    </row>
    <row r="38" spans="1:1" x14ac:dyDescent="0.3">
      <c r="A38" s="172" t="str">
        <f ca="1">IF(ISBLANK('Data Summary'!A40),"",'Data Summary'!A40)</f>
        <v/>
      </c>
    </row>
    <row r="39" spans="1:1" x14ac:dyDescent="0.3">
      <c r="A39" s="172" t="str">
        <f ca="1">IF(ISBLANK('Data Summary'!A41),"",'Data Summary'!A41)</f>
        <v/>
      </c>
    </row>
    <row r="40" spans="1:1" x14ac:dyDescent="0.3">
      <c r="A40" s="172" t="str">
        <f ca="1">IF(ISBLANK('Data Summary'!A42),"",'Data Summary'!A42)</f>
        <v/>
      </c>
    </row>
    <row r="41" spans="1:1" x14ac:dyDescent="0.3">
      <c r="A41" s="172" t="str">
        <f ca="1">IF(ISBLANK('Data Summary'!A43),"",'Data Summary'!A43)</f>
        <v/>
      </c>
    </row>
    <row r="42" spans="1:1" x14ac:dyDescent="0.3">
      <c r="A42" s="172" t="str">
        <f ca="1">IF(ISBLANK('Data Summary'!A44),"",'Data Summary'!A44)</f>
        <v/>
      </c>
    </row>
    <row r="43" spans="1:1" x14ac:dyDescent="0.3">
      <c r="A43" s="172" t="str">
        <f ca="1">IF(ISBLANK('Data Summary'!A45),"",'Data Summary'!A45)</f>
        <v/>
      </c>
    </row>
    <row r="44" spans="1:1" x14ac:dyDescent="0.3">
      <c r="A44" s="172" t="str">
        <f ca="1">IF(ISBLANK('Data Summary'!A46),"",'Data Summary'!A46)</f>
        <v/>
      </c>
    </row>
    <row r="45" spans="1:1" x14ac:dyDescent="0.3">
      <c r="A45" s="172" t="str">
        <f ca="1">IF(ISBLANK('Data Summary'!A47),"",'Data Summary'!A47)</f>
        <v/>
      </c>
    </row>
    <row r="46" spans="1:1" x14ac:dyDescent="0.3">
      <c r="A46" s="172" t="str">
        <f ca="1">IF(ISBLANK('Data Summary'!A48),"",'Data Summary'!A48)</f>
        <v/>
      </c>
    </row>
    <row r="47" spans="1:1" x14ac:dyDescent="0.3">
      <c r="A47" s="172" t="str">
        <f ca="1">IF(ISBLANK('Data Summary'!A49),"",'Data Summary'!A49)</f>
        <v/>
      </c>
    </row>
    <row r="48" spans="1:1" x14ac:dyDescent="0.3">
      <c r="A48" s="172" t="str">
        <f ca="1">IF(ISBLANK('Data Summary'!A50),"",'Data Summary'!A50)</f>
        <v/>
      </c>
    </row>
    <row r="49" spans="1:1" x14ac:dyDescent="0.3">
      <c r="A49" s="172" t="str">
        <f ca="1">IF(ISBLANK('Data Summary'!A51),"",'Data Summary'!A51)</f>
        <v/>
      </c>
    </row>
    <row r="50" spans="1:1" x14ac:dyDescent="0.3">
      <c r="A50" s="172" t="str">
        <f ca="1">IF(ISBLANK('Data Summary'!A52),"",'Data Summary'!A52)</f>
        <v/>
      </c>
    </row>
    <row r="51" spans="1:1" x14ac:dyDescent="0.3">
      <c r="A51" s="172" t="str">
        <f ca="1">IF(ISBLANK('Data Summary'!A53),"",'Data Summary'!A53)</f>
        <v/>
      </c>
    </row>
    <row r="52" spans="1:1" x14ac:dyDescent="0.3">
      <c r="A52" s="172" t="str">
        <f ca="1">IF(ISBLANK('Data Summary'!A54),"",'Data Summary'!A54)</f>
        <v/>
      </c>
    </row>
    <row r="53" spans="1:1" x14ac:dyDescent="0.3">
      <c r="A53" s="172" t="str">
        <f ca="1">IF(ISBLANK('Data Summary'!A55),"",'Data Summary'!A55)</f>
        <v/>
      </c>
    </row>
    <row r="54" spans="1:1" x14ac:dyDescent="0.3">
      <c r="A54" s="172" t="str">
        <f ca="1">IF(ISBLANK('Data Summary'!A56),"",'Data Summary'!A56)</f>
        <v/>
      </c>
    </row>
    <row r="55" spans="1:1" x14ac:dyDescent="0.3">
      <c r="A55" s="172" t="str">
        <f ca="1">IF(ISBLANK('Data Summary'!A57),"",'Data Summary'!A57)</f>
        <v/>
      </c>
    </row>
    <row r="56" spans="1:1" x14ac:dyDescent="0.3">
      <c r="A56" s="172" t="str">
        <f ca="1">IF(ISBLANK('Data Summary'!A58),"",'Data Summary'!A58)</f>
        <v/>
      </c>
    </row>
    <row r="57" spans="1:1" x14ac:dyDescent="0.3">
      <c r="A57" s="172" t="str">
        <f ca="1">IF(ISBLANK('Data Summary'!A59),"",'Data Summary'!A59)</f>
        <v/>
      </c>
    </row>
    <row r="58" spans="1:1" x14ac:dyDescent="0.3">
      <c r="A58" s="172" t="str">
        <f ca="1">IF(ISBLANK('Data Summary'!A60),"",'Data Summary'!A60)</f>
        <v/>
      </c>
    </row>
    <row r="59" spans="1:1" x14ac:dyDescent="0.3">
      <c r="A59" s="172" t="str">
        <f ca="1">IF(ISBLANK('Data Summary'!A61),"",'Data Summary'!A61)</f>
        <v/>
      </c>
    </row>
    <row r="60" spans="1:1" x14ac:dyDescent="0.3">
      <c r="A60" s="172" t="str">
        <f ca="1">IF(ISBLANK('Data Summary'!A62),"",'Data Summary'!A62)</f>
        <v/>
      </c>
    </row>
    <row r="61" spans="1:1" x14ac:dyDescent="0.3">
      <c r="A61" s="172" t="str">
        <f ca="1">IF(ISBLANK('Data Summary'!A63),"",'Data Summary'!A63)</f>
        <v/>
      </c>
    </row>
    <row r="62" spans="1:1" x14ac:dyDescent="0.3">
      <c r="A62" s="172" t="str">
        <f ca="1">IF(ISBLANK('Data Summary'!A64),"",'Data Summary'!A64)</f>
        <v/>
      </c>
    </row>
    <row r="63" spans="1:1" x14ac:dyDescent="0.3">
      <c r="A63" s="172" t="str">
        <f ca="1">IF(ISBLANK('Data Summary'!A65),"",'Data Summary'!A65)</f>
        <v/>
      </c>
    </row>
    <row r="64" spans="1:1" x14ac:dyDescent="0.3">
      <c r="A64" s="172" t="str">
        <f ca="1">IF(ISBLANK('Data Summary'!A66),"",'Data Summary'!A66)</f>
        <v/>
      </c>
    </row>
    <row r="65" spans="1:1" x14ac:dyDescent="0.3">
      <c r="A65" s="172" t="str">
        <f ca="1">IF(ISBLANK('Data Summary'!A67),"",'Data Summary'!A67)</f>
        <v/>
      </c>
    </row>
    <row r="66" spans="1:1" x14ac:dyDescent="0.3">
      <c r="A66" s="172" t="str">
        <f ca="1">IF(ISBLANK('Data Summary'!A68),"",'Data Summary'!A68)</f>
        <v/>
      </c>
    </row>
    <row r="67" spans="1:1" x14ac:dyDescent="0.3">
      <c r="A67" s="172" t="str">
        <f ca="1">IF(ISBLANK('Data Summary'!A69),"",'Data Summary'!A69)</f>
        <v/>
      </c>
    </row>
    <row r="68" spans="1:1" x14ac:dyDescent="0.3">
      <c r="A68" s="172" t="str">
        <f ca="1">IF(ISBLANK('Data Summary'!A70),"",'Data Summary'!A70)</f>
        <v/>
      </c>
    </row>
    <row r="69" spans="1:1" x14ac:dyDescent="0.3">
      <c r="A69" s="172" t="str">
        <f ca="1">IF(ISBLANK('Data Summary'!A71),"",'Data Summary'!A71)</f>
        <v/>
      </c>
    </row>
    <row r="70" spans="1:1" x14ac:dyDescent="0.3">
      <c r="A70" s="172" t="str">
        <f ca="1">IF(ISBLANK('Data Summary'!A72),"",'Data Summary'!A72)</f>
        <v/>
      </c>
    </row>
    <row r="71" spans="1:1" x14ac:dyDescent="0.3">
      <c r="A71" s="172" t="str">
        <f ca="1">IF(ISBLANK('Data Summary'!A73),"",'Data Summary'!A73)</f>
        <v/>
      </c>
    </row>
    <row r="72" spans="1:1" x14ac:dyDescent="0.3">
      <c r="A72" s="172" t="str">
        <f ca="1">IF(ISBLANK('Data Summary'!A74),"",'Data Summary'!A74)</f>
        <v/>
      </c>
    </row>
    <row r="73" spans="1:1" x14ac:dyDescent="0.3">
      <c r="A73" s="172" t="str">
        <f ca="1">IF(ISBLANK('Data Summary'!A75),"",'Data Summary'!A75)</f>
        <v/>
      </c>
    </row>
    <row r="74" spans="1:1" x14ac:dyDescent="0.3">
      <c r="A74" s="172" t="str">
        <f ca="1">IF(ISBLANK('Data Summary'!A76),"",'Data Summary'!A76)</f>
        <v/>
      </c>
    </row>
    <row r="75" spans="1:1" x14ac:dyDescent="0.3">
      <c r="A75" s="172" t="str">
        <f ca="1">IF(ISBLANK('Data Summary'!A77),"",'Data Summary'!A77)</f>
        <v/>
      </c>
    </row>
    <row r="76" spans="1:1" x14ac:dyDescent="0.3">
      <c r="A76" s="172" t="str">
        <f ca="1">IF(ISBLANK('Data Summary'!A78),"",'Data Summary'!A78)</f>
        <v/>
      </c>
    </row>
    <row r="77" spans="1:1" x14ac:dyDescent="0.3">
      <c r="A77" s="172" t="str">
        <f ca="1">IF(ISBLANK('Data Summary'!A79),"",'Data Summary'!A79)</f>
        <v/>
      </c>
    </row>
    <row r="78" spans="1:1" x14ac:dyDescent="0.3">
      <c r="A78" s="172" t="str">
        <f ca="1">IF(ISBLANK('Data Summary'!A80),"",'Data Summary'!A80)</f>
        <v/>
      </c>
    </row>
    <row r="79" spans="1:1" x14ac:dyDescent="0.3">
      <c r="A79" s="172" t="str">
        <f ca="1">IF(ISBLANK('Data Summary'!A81),"",'Data Summary'!A81)</f>
        <v/>
      </c>
    </row>
    <row r="80" spans="1:1" x14ac:dyDescent="0.3">
      <c r="A80" s="172" t="str">
        <f ca="1">IF(ISBLANK('Data Summary'!A82),"",'Data Summary'!A82)</f>
        <v/>
      </c>
    </row>
    <row r="81" spans="1:1" x14ac:dyDescent="0.3">
      <c r="A81" s="172" t="str">
        <f ca="1">IF(ISBLANK('Data Summary'!A83),"",'Data Summary'!A83)</f>
        <v/>
      </c>
    </row>
    <row r="82" spans="1:1" x14ac:dyDescent="0.3">
      <c r="A82" s="172" t="str">
        <f ca="1">IF(ISBLANK('Data Summary'!A84),"",'Data Summary'!A84)</f>
        <v/>
      </c>
    </row>
    <row r="83" spans="1:1" x14ac:dyDescent="0.3">
      <c r="A83" s="172" t="str">
        <f ca="1">IF(ISBLANK('Data Summary'!A85),"",'Data Summary'!A85)</f>
        <v/>
      </c>
    </row>
    <row r="84" spans="1:1" x14ac:dyDescent="0.3">
      <c r="A84" s="172" t="str">
        <f ca="1">IF(ISBLANK('Data Summary'!A86),"",'Data Summary'!A86)</f>
        <v/>
      </c>
    </row>
    <row r="85" spans="1:1" x14ac:dyDescent="0.3">
      <c r="A85" s="172" t="str">
        <f ca="1">IF(ISBLANK('Data Summary'!A87),"",'Data Summary'!A87)</f>
        <v/>
      </c>
    </row>
    <row r="86" spans="1:1" x14ac:dyDescent="0.3">
      <c r="A86" s="172" t="str">
        <f ca="1">IF(ISBLANK('Data Summary'!A88),"",'Data Summary'!A88)</f>
        <v/>
      </c>
    </row>
    <row r="87" spans="1:1" x14ac:dyDescent="0.3">
      <c r="A87" s="172" t="str">
        <f ca="1">IF(ISBLANK('Data Summary'!A89),"",'Data Summary'!A89)</f>
        <v/>
      </c>
    </row>
    <row r="88" spans="1:1" x14ac:dyDescent="0.3">
      <c r="A88" s="172" t="str">
        <f ca="1">IF(ISBLANK('Data Summary'!A90),"",'Data Summary'!A90)</f>
        <v/>
      </c>
    </row>
    <row r="89" spans="1:1" x14ac:dyDescent="0.3">
      <c r="A89" s="172" t="str">
        <f ca="1">IF(ISBLANK('Data Summary'!A91),"",'Data Summary'!A91)</f>
        <v/>
      </c>
    </row>
    <row r="90" spans="1:1" x14ac:dyDescent="0.3">
      <c r="A90" s="172" t="str">
        <f ca="1">IF(ISBLANK('Data Summary'!A92),"",'Data Summary'!A92)</f>
        <v/>
      </c>
    </row>
    <row r="91" spans="1:1" x14ac:dyDescent="0.3">
      <c r="A91" s="172" t="str">
        <f ca="1">IF(ISBLANK('Data Summary'!A93),"",'Data Summary'!A93)</f>
        <v/>
      </c>
    </row>
    <row r="92" spans="1:1" x14ac:dyDescent="0.3">
      <c r="A92" s="172" t="str">
        <f ca="1">IF(ISBLANK('Data Summary'!A94),"",'Data Summary'!A94)</f>
        <v/>
      </c>
    </row>
    <row r="93" spans="1:1" x14ac:dyDescent="0.3">
      <c r="A93" s="172" t="str">
        <f ca="1">IF(ISBLANK('Data Summary'!A95),"",'Data Summary'!A95)</f>
        <v/>
      </c>
    </row>
    <row r="94" spans="1:1" x14ac:dyDescent="0.3">
      <c r="A94" s="172" t="str">
        <f ca="1">IF(ISBLANK('Data Summary'!A96),"",'Data Summary'!A96)</f>
        <v/>
      </c>
    </row>
    <row r="95" spans="1:1" x14ac:dyDescent="0.3">
      <c r="A95" s="172" t="str">
        <f ca="1">IF(ISBLANK('Data Summary'!A97),"",'Data Summary'!A97)</f>
        <v/>
      </c>
    </row>
    <row r="96" spans="1:1" x14ac:dyDescent="0.3">
      <c r="A96" s="172" t="str">
        <f ca="1">IF(ISBLANK('Data Summary'!A98),"",'Data Summary'!A98)</f>
        <v/>
      </c>
    </row>
    <row r="97" spans="1:1" x14ac:dyDescent="0.3">
      <c r="A97" s="172" t="str">
        <f ca="1">IF(ISBLANK('Data Summary'!A99),"",'Data Summary'!A99)</f>
        <v/>
      </c>
    </row>
    <row r="98" spans="1:1" x14ac:dyDescent="0.3">
      <c r="A98" s="172" t="str">
        <f ca="1">IF(ISBLANK('Data Summary'!A100),"",'Data Summary'!A100)</f>
        <v/>
      </c>
    </row>
    <row r="99" spans="1:1" x14ac:dyDescent="0.3">
      <c r="A99" s="172" t="str">
        <f ca="1">IF(ISBLANK('Data Summary'!A101),"",'Data Summary'!A101)</f>
        <v/>
      </c>
    </row>
    <row r="100" spans="1:1" x14ac:dyDescent="0.3">
      <c r="A100" s="172" t="str">
        <f ca="1">IF(ISBLANK('Data Summary'!A102),"",'Data Summary'!A102)</f>
        <v/>
      </c>
    </row>
    <row r="101" spans="1:1" x14ac:dyDescent="0.3">
      <c r="A101" s="172" t="str">
        <f ca="1">IF(ISBLANK('Data Summary'!A103),"",'Data Summary'!A103)</f>
        <v/>
      </c>
    </row>
    <row r="102" spans="1:1" x14ac:dyDescent="0.3">
      <c r="A102" s="172" t="str">
        <f ca="1">IF(ISBLANK('Data Summary'!A104),"",'Data Summary'!A104)</f>
        <v/>
      </c>
    </row>
    <row r="103" spans="1:1" x14ac:dyDescent="0.3">
      <c r="A103" s="172" t="str">
        <f ca="1">IF(ISBLANK('Data Summary'!A105),"",'Data Summary'!A105)</f>
        <v/>
      </c>
    </row>
    <row r="104" spans="1:1" x14ac:dyDescent="0.3">
      <c r="A104" s="172" t="str">
        <f ca="1">IF(ISBLANK('Data Summary'!A106),"",'Data Summary'!A106)</f>
        <v/>
      </c>
    </row>
    <row r="105" spans="1:1" x14ac:dyDescent="0.3">
      <c r="A105" s="172" t="str">
        <f ca="1">IF(ISBLANK('Data Summary'!A107),"",'Data Summary'!A107)</f>
        <v/>
      </c>
    </row>
    <row r="106" spans="1:1" x14ac:dyDescent="0.3">
      <c r="A106" s="172" t="str">
        <f ca="1">IF(ISBLANK('Data Summary'!A108),"",'Data Summary'!A108)</f>
        <v/>
      </c>
    </row>
    <row r="107" spans="1:1" x14ac:dyDescent="0.3">
      <c r="A107" s="172" t="str">
        <f ca="1">IF(ISBLANK('Data Summary'!A109),"",'Data Summary'!A109)</f>
        <v/>
      </c>
    </row>
    <row r="108" spans="1:1" x14ac:dyDescent="0.3">
      <c r="A108" s="172" t="str">
        <f ca="1">IF(ISBLANK('Data Summary'!A110),"",'Data Summary'!A110)</f>
        <v/>
      </c>
    </row>
    <row r="109" spans="1:1" x14ac:dyDescent="0.3">
      <c r="A109" s="172" t="str">
        <f ca="1">IF(ISBLANK('Data Summary'!A111),"",'Data Summary'!A111)</f>
        <v/>
      </c>
    </row>
    <row r="110" spans="1:1" x14ac:dyDescent="0.3">
      <c r="A110" s="172" t="str">
        <f ca="1">IF(ISBLANK('Data Summary'!A112),"",'Data Summary'!A112)</f>
        <v/>
      </c>
    </row>
    <row r="111" spans="1:1" x14ac:dyDescent="0.3">
      <c r="A111" s="172" t="str">
        <f ca="1">IF(ISBLANK('Data Summary'!A113),"",'Data Summary'!A113)</f>
        <v/>
      </c>
    </row>
    <row r="112" spans="1:1" x14ac:dyDescent="0.3">
      <c r="A112" s="172" t="str">
        <f ca="1">IF(ISBLANK('Data Summary'!A114),"",'Data Summary'!A114)</f>
        <v/>
      </c>
    </row>
    <row r="113" spans="1:1" x14ac:dyDescent="0.3">
      <c r="A113" s="172" t="str">
        <f ca="1">IF(ISBLANK('Data Summary'!A115),"",'Data Summary'!A115)</f>
        <v/>
      </c>
    </row>
    <row r="114" spans="1:1" x14ac:dyDescent="0.3">
      <c r="A114" s="172" t="str">
        <f ca="1">IF(ISBLANK('Data Summary'!A116),"",'Data Summary'!A116)</f>
        <v/>
      </c>
    </row>
    <row r="115" spans="1:1" x14ac:dyDescent="0.3">
      <c r="A115" s="172" t="str">
        <f ca="1">IF(ISBLANK('Data Summary'!A117),"",'Data Summary'!A117)</f>
        <v/>
      </c>
    </row>
    <row r="116" spans="1:1" x14ac:dyDescent="0.3">
      <c r="A116" s="172" t="str">
        <f ca="1">IF(ISBLANK('Data Summary'!A118),"",'Data Summary'!A118)</f>
        <v/>
      </c>
    </row>
    <row r="117" spans="1:1" x14ac:dyDescent="0.3">
      <c r="A117" s="172" t="str">
        <f ca="1">IF(ISBLANK('Data Summary'!A119),"",'Data Summary'!A119)</f>
        <v/>
      </c>
    </row>
    <row r="118" spans="1:1" x14ac:dyDescent="0.3">
      <c r="A118" s="172" t="str">
        <f ca="1">IF(ISBLANK('Data Summary'!A120),"",'Data Summary'!A120)</f>
        <v/>
      </c>
    </row>
    <row r="119" spans="1:1" x14ac:dyDescent="0.3">
      <c r="A119" s="172" t="str">
        <f ca="1">IF(ISBLANK('Data Summary'!A121),"",'Data Summary'!A121)</f>
        <v/>
      </c>
    </row>
    <row r="120" spans="1:1" x14ac:dyDescent="0.3">
      <c r="A120" s="172" t="str">
        <f ca="1">IF(ISBLANK('Data Summary'!A122),"",'Data Summary'!A122)</f>
        <v/>
      </c>
    </row>
    <row r="121" spans="1:1" x14ac:dyDescent="0.3">
      <c r="A121" s="172" t="str">
        <f ca="1">IF(ISBLANK('Data Summary'!A123),"",'Data Summary'!A123)</f>
        <v/>
      </c>
    </row>
    <row r="122" spans="1:1" x14ac:dyDescent="0.3">
      <c r="A122" s="172" t="str">
        <f ca="1">IF(ISBLANK('Data Summary'!A124),"",'Data Summary'!A124)</f>
        <v/>
      </c>
    </row>
    <row r="123" spans="1:1" x14ac:dyDescent="0.3">
      <c r="A123" s="172" t="str">
        <f ca="1">IF(ISBLANK('Data Summary'!A125),"",'Data Summary'!A125)</f>
        <v/>
      </c>
    </row>
    <row r="124" spans="1:1" x14ac:dyDescent="0.3">
      <c r="A124" s="172" t="str">
        <f ca="1">IF(ISBLANK('Data Summary'!A126),"",'Data Summary'!A126)</f>
        <v/>
      </c>
    </row>
    <row r="125" spans="1:1" x14ac:dyDescent="0.3">
      <c r="A125" s="172" t="str">
        <f ca="1">IF(ISBLANK('Data Summary'!A127),"",'Data Summary'!A127)</f>
        <v/>
      </c>
    </row>
    <row r="126" spans="1:1" x14ac:dyDescent="0.3">
      <c r="A126" s="172" t="str">
        <f ca="1">IF(ISBLANK('Data Summary'!A128),"",'Data Summary'!A128)</f>
        <v/>
      </c>
    </row>
    <row r="127" spans="1:1" x14ac:dyDescent="0.3">
      <c r="A127" s="172" t="str">
        <f ca="1">IF(ISBLANK('Data Summary'!A129),"",'Data Summary'!A129)</f>
        <v/>
      </c>
    </row>
    <row r="128" spans="1:1" x14ac:dyDescent="0.3">
      <c r="A128" s="172" t="str">
        <f ca="1">IF(ISBLANK('Data Summary'!A130),"",'Data Summary'!A130)</f>
        <v/>
      </c>
    </row>
    <row r="129" spans="1:1" x14ac:dyDescent="0.3">
      <c r="A129" s="172" t="str">
        <f ca="1">IF(ISBLANK('Data Summary'!A131),"",'Data Summary'!A131)</f>
        <v/>
      </c>
    </row>
    <row r="130" spans="1:1" x14ac:dyDescent="0.3">
      <c r="A130" s="172" t="str">
        <f ca="1">IF(ISBLANK('Data Summary'!A132),"",'Data Summary'!A132)</f>
        <v/>
      </c>
    </row>
    <row r="131" spans="1:1" x14ac:dyDescent="0.3">
      <c r="A131" s="172" t="str">
        <f ca="1">IF(ISBLANK('Data Summary'!A133),"",'Data Summary'!A133)</f>
        <v/>
      </c>
    </row>
    <row r="132" spans="1:1" x14ac:dyDescent="0.3">
      <c r="A132" s="172" t="str">
        <f ca="1">IF(ISBLANK('Data Summary'!A134),"",'Data Summary'!A134)</f>
        <v/>
      </c>
    </row>
    <row r="133" spans="1:1" x14ac:dyDescent="0.3">
      <c r="A133" s="172" t="str">
        <f ca="1">IF(ISBLANK('Data Summary'!A135),"",'Data Summary'!A135)</f>
        <v/>
      </c>
    </row>
    <row r="134" spans="1:1" x14ac:dyDescent="0.3">
      <c r="A134" s="172" t="str">
        <f ca="1">IF(ISBLANK('Data Summary'!A136),"",'Data Summary'!A136)</f>
        <v/>
      </c>
    </row>
    <row r="135" spans="1:1" x14ac:dyDescent="0.3">
      <c r="A135" s="172" t="str">
        <f ca="1">IF(ISBLANK('Data Summary'!A137),"",'Data Summary'!A137)</f>
        <v/>
      </c>
    </row>
    <row r="136" spans="1:1" x14ac:dyDescent="0.3">
      <c r="A136" s="172" t="str">
        <f ca="1">IF(ISBLANK('Data Summary'!A138),"",'Data Summary'!A138)</f>
        <v/>
      </c>
    </row>
    <row r="137" spans="1:1" x14ac:dyDescent="0.3">
      <c r="A137" s="172" t="str">
        <f ca="1">IF(ISBLANK('Data Summary'!A139),"",'Data Summary'!A139)</f>
        <v/>
      </c>
    </row>
    <row r="138" spans="1:1" x14ac:dyDescent="0.3">
      <c r="A138" s="172" t="str">
        <f ca="1">IF(ISBLANK('Data Summary'!A140),"",'Data Summary'!A140)</f>
        <v/>
      </c>
    </row>
    <row r="139" spans="1:1" x14ac:dyDescent="0.3">
      <c r="A139" s="172" t="str">
        <f ca="1">IF(ISBLANK('Data Summary'!A141),"",'Data Summary'!A141)</f>
        <v/>
      </c>
    </row>
    <row r="140" spans="1:1" x14ac:dyDescent="0.3">
      <c r="A140" s="172" t="str">
        <f ca="1">IF(ISBLANK('Data Summary'!A142),"",'Data Summary'!A142)</f>
        <v/>
      </c>
    </row>
    <row r="141" spans="1:1" x14ac:dyDescent="0.3">
      <c r="A141" s="172" t="str">
        <f ca="1">IF(ISBLANK('Data Summary'!A143),"",'Data Summary'!A143)</f>
        <v/>
      </c>
    </row>
    <row r="142" spans="1:1" x14ac:dyDescent="0.3">
      <c r="A142" s="172" t="str">
        <f ca="1">IF(ISBLANK('Data Summary'!A144),"",'Data Summary'!A144)</f>
        <v/>
      </c>
    </row>
    <row r="143" spans="1:1" x14ac:dyDescent="0.3">
      <c r="A143" s="172" t="str">
        <f ca="1">IF(ISBLANK('Data Summary'!A145),"",'Data Summary'!A145)</f>
        <v/>
      </c>
    </row>
    <row r="144" spans="1:1" x14ac:dyDescent="0.3">
      <c r="A144" s="172" t="str">
        <f ca="1">IF(ISBLANK('Data Summary'!A146),"",'Data Summary'!A146)</f>
        <v/>
      </c>
    </row>
    <row r="145" spans="1:1" x14ac:dyDescent="0.3">
      <c r="A145" s="172" t="str">
        <f ca="1">IF(ISBLANK('Data Summary'!A147),"",'Data Summary'!A147)</f>
        <v/>
      </c>
    </row>
    <row r="146" spans="1:1" x14ac:dyDescent="0.3">
      <c r="A146" s="172" t="str">
        <f ca="1">IF(ISBLANK('Data Summary'!A148),"",'Data Summary'!A148)</f>
        <v/>
      </c>
    </row>
    <row r="147" spans="1:1" x14ac:dyDescent="0.3">
      <c r="A147" s="172" t="str">
        <f ca="1">IF(ISBLANK('Data Summary'!A149),"",'Data Summary'!A149)</f>
        <v/>
      </c>
    </row>
    <row r="148" spans="1:1" x14ac:dyDescent="0.3">
      <c r="A148" s="172" t="e">
        <f>IF(ISBLANK(#REF!),"",#REF!)</f>
        <v>#REF!</v>
      </c>
    </row>
    <row r="149" spans="1:1" x14ac:dyDescent="0.3">
      <c r="A149" s="172" t="e">
        <f>IF(ISBLANK(#REF!),"",#REF!)</f>
        <v>#REF!</v>
      </c>
    </row>
    <row r="150" spans="1:1" x14ac:dyDescent="0.3">
      <c r="A150" s="172" t="e">
        <f>IF(ISBLANK(#REF!),"",#REF!)</f>
        <v>#REF!</v>
      </c>
    </row>
    <row r="151" spans="1:1" x14ac:dyDescent="0.3">
      <c r="A151" s="172" t="e">
        <f>IF(ISBLANK(#REF!),"",#REF!)</f>
        <v>#REF!</v>
      </c>
    </row>
    <row r="152" spans="1:1" x14ac:dyDescent="0.3">
      <c r="A152" s="171"/>
    </row>
    <row r="153" spans="1:1" x14ac:dyDescent="0.3">
      <c r="A153" s="171"/>
    </row>
    <row r="154" spans="1:1" x14ac:dyDescent="0.3">
      <c r="A154" s="171"/>
    </row>
    <row r="155" spans="1:1" x14ac:dyDescent="0.3">
      <c r="A155" s="171"/>
    </row>
    <row r="156" spans="1:1" x14ac:dyDescent="0.3">
      <c r="A156" s="171"/>
    </row>
    <row r="157" spans="1:1" x14ac:dyDescent="0.3">
      <c r="A157" s="171"/>
    </row>
    <row r="158" spans="1:1" x14ac:dyDescent="0.3">
      <c r="A158" s="171"/>
    </row>
    <row r="159" spans="1:1" x14ac:dyDescent="0.3">
      <c r="A159" s="171"/>
    </row>
    <row r="160" spans="1:1" x14ac:dyDescent="0.3">
      <c r="A160" s="171"/>
    </row>
    <row r="161" spans="1:1" x14ac:dyDescent="0.3">
      <c r="A161" s="171"/>
    </row>
    <row r="162" spans="1:1" x14ac:dyDescent="0.3">
      <c r="A162" s="171"/>
    </row>
    <row r="163" spans="1:1" x14ac:dyDescent="0.3">
      <c r="A163" s="171"/>
    </row>
    <row r="164" spans="1:1" x14ac:dyDescent="0.3">
      <c r="A164" s="171"/>
    </row>
    <row r="165" spans="1:1" x14ac:dyDescent="0.3">
      <c r="A165" s="171"/>
    </row>
    <row r="166" spans="1:1" x14ac:dyDescent="0.3">
      <c r="A166" s="171"/>
    </row>
    <row r="167" spans="1:1" x14ac:dyDescent="0.3">
      <c r="A167" s="171"/>
    </row>
    <row r="168" spans="1:1" x14ac:dyDescent="0.3">
      <c r="A168" s="171"/>
    </row>
    <row r="169" spans="1:1" x14ac:dyDescent="0.3">
      <c r="A169" s="171"/>
    </row>
    <row r="170" spans="1:1" x14ac:dyDescent="0.3">
      <c r="A170" s="171"/>
    </row>
    <row r="171" spans="1:1" x14ac:dyDescent="0.3">
      <c r="A171" s="171"/>
    </row>
    <row r="172" spans="1:1" x14ac:dyDescent="0.3">
      <c r="A172" s="171"/>
    </row>
    <row r="173" spans="1:1" x14ac:dyDescent="0.3">
      <c r="A173" s="171"/>
    </row>
    <row r="174" spans="1:1" x14ac:dyDescent="0.3">
      <c r="A174" s="171"/>
    </row>
    <row r="175" spans="1:1" x14ac:dyDescent="0.3">
      <c r="A175" s="171"/>
    </row>
    <row r="176" spans="1:1" x14ac:dyDescent="0.3">
      <c r="A176" s="171"/>
    </row>
    <row r="177" spans="1:1" x14ac:dyDescent="0.3">
      <c r="A177" s="171"/>
    </row>
    <row r="178" spans="1:1" x14ac:dyDescent="0.3">
      <c r="A178" s="171"/>
    </row>
    <row r="179" spans="1:1" x14ac:dyDescent="0.3">
      <c r="A179" s="171"/>
    </row>
    <row r="180" spans="1:1" x14ac:dyDescent="0.3">
      <c r="A180" s="171"/>
    </row>
    <row r="181" spans="1:1" x14ac:dyDescent="0.3">
      <c r="A181" s="171"/>
    </row>
    <row r="182" spans="1:1" x14ac:dyDescent="0.3">
      <c r="A182" s="171"/>
    </row>
    <row r="183" spans="1:1" x14ac:dyDescent="0.3">
      <c r="A183" s="171"/>
    </row>
    <row r="184" spans="1:1" x14ac:dyDescent="0.3">
      <c r="A184" s="171"/>
    </row>
    <row r="185" spans="1:1" x14ac:dyDescent="0.3">
      <c r="A185" s="171"/>
    </row>
    <row r="186" spans="1:1" x14ac:dyDescent="0.3">
      <c r="A186" s="171"/>
    </row>
    <row r="187" spans="1:1" x14ac:dyDescent="0.3">
      <c r="A187" s="171"/>
    </row>
    <row r="188" spans="1:1" x14ac:dyDescent="0.3">
      <c r="A188" s="171"/>
    </row>
    <row r="189" spans="1:1" x14ac:dyDescent="0.3">
      <c r="A189" s="171"/>
    </row>
    <row r="190" spans="1:1" x14ac:dyDescent="0.3">
      <c r="A190" s="171"/>
    </row>
    <row r="191" spans="1:1" x14ac:dyDescent="0.3">
      <c r="A191" s="171"/>
    </row>
    <row r="192" spans="1:1" x14ac:dyDescent="0.3">
      <c r="A192" s="171"/>
    </row>
    <row r="193" spans="1:1" x14ac:dyDescent="0.3">
      <c r="A193" s="171"/>
    </row>
    <row r="194" spans="1:1" x14ac:dyDescent="0.3">
      <c r="A194" s="171"/>
    </row>
    <row r="195" spans="1:1" x14ac:dyDescent="0.3">
      <c r="A195" s="171"/>
    </row>
    <row r="196" spans="1:1" x14ac:dyDescent="0.3">
      <c r="A196" s="171"/>
    </row>
    <row r="197" spans="1:1" x14ac:dyDescent="0.3">
      <c r="A197" s="171"/>
    </row>
    <row r="198" spans="1:1" x14ac:dyDescent="0.3">
      <c r="A198" s="171"/>
    </row>
    <row r="199" spans="1:1" x14ac:dyDescent="0.3">
      <c r="A199" s="171"/>
    </row>
    <row r="200" spans="1:1" x14ac:dyDescent="0.3">
      <c r="A200" s="171"/>
    </row>
    <row r="201" spans="1:1" x14ac:dyDescent="0.3">
      <c r="A201" s="171"/>
    </row>
    <row r="202" spans="1:1" x14ac:dyDescent="0.3">
      <c r="A202" s="171"/>
    </row>
    <row r="203" spans="1:1" x14ac:dyDescent="0.3">
      <c r="A203" s="171"/>
    </row>
    <row r="204" spans="1:1" x14ac:dyDescent="0.3">
      <c r="A204" s="171"/>
    </row>
    <row r="205" spans="1:1" x14ac:dyDescent="0.3">
      <c r="A205" s="171"/>
    </row>
    <row r="206" spans="1:1" x14ac:dyDescent="0.3">
      <c r="A206" s="171"/>
    </row>
    <row r="207" spans="1:1" x14ac:dyDescent="0.3">
      <c r="A207" s="171"/>
    </row>
    <row r="208" spans="1:1" x14ac:dyDescent="0.3">
      <c r="A208" s="171"/>
    </row>
    <row r="209" spans="1:1" x14ac:dyDescent="0.3">
      <c r="A209" s="171"/>
    </row>
    <row r="210" spans="1:1" x14ac:dyDescent="0.3">
      <c r="A210" s="171"/>
    </row>
    <row r="211" spans="1:1" x14ac:dyDescent="0.3">
      <c r="A211" s="171"/>
    </row>
    <row r="212" spans="1:1" x14ac:dyDescent="0.3">
      <c r="A212" s="171"/>
    </row>
    <row r="213" spans="1:1" x14ac:dyDescent="0.3">
      <c r="A213" s="171"/>
    </row>
    <row r="214" spans="1:1" x14ac:dyDescent="0.3">
      <c r="A214" s="171"/>
    </row>
    <row r="215" spans="1:1" x14ac:dyDescent="0.3">
      <c r="A215" s="171"/>
    </row>
    <row r="216" spans="1:1" x14ac:dyDescent="0.3">
      <c r="A216" s="171"/>
    </row>
    <row r="217" spans="1:1" x14ac:dyDescent="0.3">
      <c r="A217" s="171"/>
    </row>
    <row r="218" spans="1:1" x14ac:dyDescent="0.3">
      <c r="A218" s="171"/>
    </row>
    <row r="219" spans="1:1" x14ac:dyDescent="0.3">
      <c r="A219" s="171"/>
    </row>
    <row r="220" spans="1:1" x14ac:dyDescent="0.3">
      <c r="A220" s="171"/>
    </row>
    <row r="221" spans="1:1" x14ac:dyDescent="0.3">
      <c r="A221" s="171"/>
    </row>
    <row r="222" spans="1:1" x14ac:dyDescent="0.3">
      <c r="A222" s="171"/>
    </row>
    <row r="223" spans="1:1" x14ac:dyDescent="0.3">
      <c r="A223" s="171"/>
    </row>
    <row r="224" spans="1:1" x14ac:dyDescent="0.3">
      <c r="A224" s="171"/>
    </row>
    <row r="225" spans="1:1" x14ac:dyDescent="0.3">
      <c r="A225" s="171"/>
    </row>
    <row r="226" spans="1:1" x14ac:dyDescent="0.3">
      <c r="A226" s="171"/>
    </row>
    <row r="227" spans="1:1" x14ac:dyDescent="0.3">
      <c r="A227" s="171"/>
    </row>
    <row r="228" spans="1:1" x14ac:dyDescent="0.3">
      <c r="A228" s="171"/>
    </row>
    <row r="229" spans="1:1" x14ac:dyDescent="0.3">
      <c r="A229" s="171"/>
    </row>
    <row r="230" spans="1:1" x14ac:dyDescent="0.3">
      <c r="A230" s="171"/>
    </row>
    <row r="231" spans="1:1" x14ac:dyDescent="0.3">
      <c r="A231" s="171"/>
    </row>
    <row r="232" spans="1:1" x14ac:dyDescent="0.3">
      <c r="A232" s="171"/>
    </row>
    <row r="233" spans="1:1" x14ac:dyDescent="0.3">
      <c r="A233" s="171"/>
    </row>
    <row r="234" spans="1:1" x14ac:dyDescent="0.3">
      <c r="A234" s="171"/>
    </row>
    <row r="235" spans="1:1" x14ac:dyDescent="0.3">
      <c r="A235" s="171"/>
    </row>
    <row r="236" spans="1:1" x14ac:dyDescent="0.3">
      <c r="A236" s="171"/>
    </row>
    <row r="237" spans="1:1" x14ac:dyDescent="0.3">
      <c r="A237" s="171"/>
    </row>
    <row r="238" spans="1:1" x14ac:dyDescent="0.3">
      <c r="A238" s="171"/>
    </row>
    <row r="239" spans="1:1" x14ac:dyDescent="0.3">
      <c r="A239" s="171"/>
    </row>
    <row r="240" spans="1:1" x14ac:dyDescent="0.3">
      <c r="A240" s="171"/>
    </row>
    <row r="241" spans="1:1" x14ac:dyDescent="0.3">
      <c r="A241" s="171"/>
    </row>
    <row r="242" spans="1:1" x14ac:dyDescent="0.3">
      <c r="A242" s="171"/>
    </row>
    <row r="243" spans="1:1" x14ac:dyDescent="0.3">
      <c r="A243" s="171"/>
    </row>
    <row r="244" spans="1:1" x14ac:dyDescent="0.3">
      <c r="A244" s="171"/>
    </row>
    <row r="245" spans="1:1" x14ac:dyDescent="0.3">
      <c r="A245" s="171"/>
    </row>
    <row r="246" spans="1:1" x14ac:dyDescent="0.3">
      <c r="A246" s="171"/>
    </row>
    <row r="247" spans="1:1" x14ac:dyDescent="0.3">
      <c r="A247" s="171"/>
    </row>
    <row r="248" spans="1:1" x14ac:dyDescent="0.3">
      <c r="A248" s="171"/>
    </row>
    <row r="249" spans="1:1" x14ac:dyDescent="0.3">
      <c r="A249" s="171"/>
    </row>
    <row r="250" spans="1:1" x14ac:dyDescent="0.3">
      <c r="A250" s="171"/>
    </row>
    <row r="251" spans="1:1" x14ac:dyDescent="0.3">
      <c r="A251" s="171"/>
    </row>
    <row r="252" spans="1:1" x14ac:dyDescent="0.3">
      <c r="A252" s="171"/>
    </row>
    <row r="253" spans="1:1" x14ac:dyDescent="0.3">
      <c r="A253" s="171"/>
    </row>
    <row r="254" spans="1:1" x14ac:dyDescent="0.3">
      <c r="A254" s="171"/>
    </row>
    <row r="255" spans="1:1" x14ac:dyDescent="0.3">
      <c r="A255" s="171"/>
    </row>
    <row r="256" spans="1:1" x14ac:dyDescent="0.3">
      <c r="A256" s="171"/>
    </row>
    <row r="257" spans="1:1" x14ac:dyDescent="0.3">
      <c r="A257" s="171"/>
    </row>
    <row r="258" spans="1:1" x14ac:dyDescent="0.3">
      <c r="A258" s="171"/>
    </row>
    <row r="259" spans="1:1" x14ac:dyDescent="0.3">
      <c r="A259" s="171"/>
    </row>
    <row r="260" spans="1:1" x14ac:dyDescent="0.3">
      <c r="A260" s="171"/>
    </row>
    <row r="261" spans="1:1" x14ac:dyDescent="0.3">
      <c r="A261" s="171"/>
    </row>
    <row r="262" spans="1:1" x14ac:dyDescent="0.3">
      <c r="A262" s="171"/>
    </row>
    <row r="263" spans="1:1" x14ac:dyDescent="0.3">
      <c r="A263" s="171"/>
    </row>
    <row r="264" spans="1:1" x14ac:dyDescent="0.3">
      <c r="A264" s="171"/>
    </row>
    <row r="265" spans="1:1" x14ac:dyDescent="0.3">
      <c r="A265" s="171"/>
    </row>
    <row r="266" spans="1:1" x14ac:dyDescent="0.3">
      <c r="A266" s="171"/>
    </row>
    <row r="267" spans="1:1" x14ac:dyDescent="0.3">
      <c r="A267" s="171"/>
    </row>
    <row r="268" spans="1:1" x14ac:dyDescent="0.3">
      <c r="A268" s="171"/>
    </row>
    <row r="269" spans="1:1" x14ac:dyDescent="0.3">
      <c r="A269" s="171"/>
    </row>
    <row r="270" spans="1:1" x14ac:dyDescent="0.3">
      <c r="A270" s="171"/>
    </row>
    <row r="271" spans="1:1" x14ac:dyDescent="0.3">
      <c r="A271" s="171"/>
    </row>
    <row r="272" spans="1:1" x14ac:dyDescent="0.3">
      <c r="A272" s="171"/>
    </row>
    <row r="273" spans="1:1" x14ac:dyDescent="0.3">
      <c r="A273" s="171"/>
    </row>
    <row r="274" spans="1:1" x14ac:dyDescent="0.3">
      <c r="A274" s="171"/>
    </row>
    <row r="275" spans="1:1" x14ac:dyDescent="0.3">
      <c r="A275" s="171"/>
    </row>
    <row r="276" spans="1:1" x14ac:dyDescent="0.3">
      <c r="A276" s="171"/>
    </row>
    <row r="277" spans="1:1" x14ac:dyDescent="0.3">
      <c r="A277" s="171"/>
    </row>
    <row r="278" spans="1:1" x14ac:dyDescent="0.3">
      <c r="A278" s="171"/>
    </row>
    <row r="279" spans="1:1" x14ac:dyDescent="0.3">
      <c r="A279" s="171"/>
    </row>
    <row r="280" spans="1:1" x14ac:dyDescent="0.3">
      <c r="A280" s="171"/>
    </row>
    <row r="281" spans="1:1" x14ac:dyDescent="0.3">
      <c r="A281" s="171"/>
    </row>
    <row r="282" spans="1:1" x14ac:dyDescent="0.3">
      <c r="A282" s="171"/>
    </row>
    <row r="283" spans="1:1" x14ac:dyDescent="0.3">
      <c r="A283" s="171"/>
    </row>
    <row r="284" spans="1:1" x14ac:dyDescent="0.3">
      <c r="A284" s="171"/>
    </row>
    <row r="285" spans="1:1" x14ac:dyDescent="0.3">
      <c r="A285" s="171"/>
    </row>
    <row r="286" spans="1:1" x14ac:dyDescent="0.3">
      <c r="A286" s="171"/>
    </row>
    <row r="287" spans="1:1" x14ac:dyDescent="0.3">
      <c r="A287" s="171"/>
    </row>
    <row r="288" spans="1:1" x14ac:dyDescent="0.3">
      <c r="A288" s="171"/>
    </row>
    <row r="289" spans="1:1" x14ac:dyDescent="0.3">
      <c r="A289" s="171"/>
    </row>
    <row r="290" spans="1:1" x14ac:dyDescent="0.3">
      <c r="A290" s="171"/>
    </row>
    <row r="291" spans="1:1" x14ac:dyDescent="0.3">
      <c r="A291" s="171"/>
    </row>
    <row r="292" spans="1:1" x14ac:dyDescent="0.3">
      <c r="A292" s="171"/>
    </row>
    <row r="293" spans="1:1" x14ac:dyDescent="0.3">
      <c r="A293" s="171"/>
    </row>
    <row r="294" spans="1:1" x14ac:dyDescent="0.3">
      <c r="A294" s="171"/>
    </row>
    <row r="295" spans="1:1" x14ac:dyDescent="0.3">
      <c r="A295" s="171"/>
    </row>
    <row r="296" spans="1:1" x14ac:dyDescent="0.3">
      <c r="A296" s="171"/>
    </row>
    <row r="297" spans="1:1" x14ac:dyDescent="0.3">
      <c r="A297" s="171"/>
    </row>
    <row r="298" spans="1:1" x14ac:dyDescent="0.3">
      <c r="A298" s="171"/>
    </row>
    <row r="299" spans="1:1" x14ac:dyDescent="0.3">
      <c r="A299" s="171"/>
    </row>
    <row r="300" spans="1:1" x14ac:dyDescent="0.3">
      <c r="A300" s="171"/>
    </row>
    <row r="301" spans="1:1" x14ac:dyDescent="0.3">
      <c r="A301" s="171"/>
    </row>
    <row r="302" spans="1:1" x14ac:dyDescent="0.3">
      <c r="A302" s="171"/>
    </row>
    <row r="303" spans="1:1" x14ac:dyDescent="0.3">
      <c r="A303" s="171"/>
    </row>
    <row r="304" spans="1:1" x14ac:dyDescent="0.3">
      <c r="A304" s="171"/>
    </row>
    <row r="305" spans="1:1" x14ac:dyDescent="0.3">
      <c r="A305" s="171"/>
    </row>
    <row r="306" spans="1:1" x14ac:dyDescent="0.3">
      <c r="A306" s="171"/>
    </row>
    <row r="307" spans="1:1" x14ac:dyDescent="0.3">
      <c r="A307" s="171"/>
    </row>
    <row r="308" spans="1:1" x14ac:dyDescent="0.3">
      <c r="A308" s="171"/>
    </row>
    <row r="309" spans="1:1" x14ac:dyDescent="0.3">
      <c r="A309" s="171"/>
    </row>
    <row r="310" spans="1:1" x14ac:dyDescent="0.3">
      <c r="A310" s="171"/>
    </row>
    <row r="311" spans="1:1" x14ac:dyDescent="0.3">
      <c r="A311" s="171"/>
    </row>
    <row r="312" spans="1:1" x14ac:dyDescent="0.3">
      <c r="A312" s="171"/>
    </row>
    <row r="313" spans="1:1" x14ac:dyDescent="0.3">
      <c r="A313" s="171"/>
    </row>
    <row r="314" spans="1:1" x14ac:dyDescent="0.3">
      <c r="A314" s="171"/>
    </row>
    <row r="315" spans="1:1" x14ac:dyDescent="0.3">
      <c r="A315" s="171"/>
    </row>
    <row r="316" spans="1:1" x14ac:dyDescent="0.3">
      <c r="A316" s="171"/>
    </row>
    <row r="317" spans="1:1" x14ac:dyDescent="0.3">
      <c r="A317" s="171"/>
    </row>
    <row r="318" spans="1:1" x14ac:dyDescent="0.3">
      <c r="A318" s="171"/>
    </row>
    <row r="319" spans="1:1" x14ac:dyDescent="0.3">
      <c r="A319" s="171"/>
    </row>
    <row r="320" spans="1:1" x14ac:dyDescent="0.3">
      <c r="A320" s="171"/>
    </row>
    <row r="321" spans="1:1" x14ac:dyDescent="0.3">
      <c r="A321" s="171"/>
    </row>
    <row r="322" spans="1:1" x14ac:dyDescent="0.3">
      <c r="A322" s="171"/>
    </row>
    <row r="323" spans="1:1" x14ac:dyDescent="0.3">
      <c r="A323" s="171"/>
    </row>
    <row r="324" spans="1:1" x14ac:dyDescent="0.3">
      <c r="A324" s="171"/>
    </row>
    <row r="325" spans="1:1" x14ac:dyDescent="0.3">
      <c r="A325" s="171"/>
    </row>
    <row r="326" spans="1:1" x14ac:dyDescent="0.3">
      <c r="A326" s="171"/>
    </row>
    <row r="327" spans="1:1" x14ac:dyDescent="0.3">
      <c r="A327" s="171"/>
    </row>
    <row r="328" spans="1:1" x14ac:dyDescent="0.3">
      <c r="A328" s="171"/>
    </row>
    <row r="329" spans="1:1" x14ac:dyDescent="0.3">
      <c r="A329" s="171"/>
    </row>
    <row r="330" spans="1:1" x14ac:dyDescent="0.3">
      <c r="A330" s="171"/>
    </row>
    <row r="331" spans="1:1" x14ac:dyDescent="0.3">
      <c r="A331" s="171"/>
    </row>
    <row r="332" spans="1:1" x14ac:dyDescent="0.3">
      <c r="A332" s="171"/>
    </row>
    <row r="333" spans="1:1" x14ac:dyDescent="0.3">
      <c r="A333" s="171"/>
    </row>
    <row r="334" spans="1:1" x14ac:dyDescent="0.3">
      <c r="A334" s="171"/>
    </row>
    <row r="335" spans="1:1" x14ac:dyDescent="0.3">
      <c r="A335" s="171"/>
    </row>
    <row r="336" spans="1:1" x14ac:dyDescent="0.3">
      <c r="A336" s="171"/>
    </row>
    <row r="337" spans="1:1" x14ac:dyDescent="0.3">
      <c r="A337" s="171"/>
    </row>
    <row r="338" spans="1:1" x14ac:dyDescent="0.3">
      <c r="A338" s="171"/>
    </row>
    <row r="339" spans="1:1" x14ac:dyDescent="0.3">
      <c r="A339" s="171"/>
    </row>
    <row r="340" spans="1:1" x14ac:dyDescent="0.3">
      <c r="A340" s="171"/>
    </row>
    <row r="341" spans="1:1" x14ac:dyDescent="0.3">
      <c r="A341" s="171"/>
    </row>
    <row r="342" spans="1:1" x14ac:dyDescent="0.3">
      <c r="A342" s="171"/>
    </row>
    <row r="343" spans="1:1" x14ac:dyDescent="0.3">
      <c r="A343" s="171"/>
    </row>
    <row r="344" spans="1:1" x14ac:dyDescent="0.3">
      <c r="A344" s="171"/>
    </row>
    <row r="345" spans="1:1" x14ac:dyDescent="0.3">
      <c r="A345" s="171"/>
    </row>
    <row r="346" spans="1:1" x14ac:dyDescent="0.3">
      <c r="A346" s="171"/>
    </row>
    <row r="347" spans="1:1" x14ac:dyDescent="0.3">
      <c r="A347" s="171"/>
    </row>
    <row r="348" spans="1:1" x14ac:dyDescent="0.3">
      <c r="A348" s="171"/>
    </row>
    <row r="349" spans="1:1" x14ac:dyDescent="0.3">
      <c r="A349" s="171"/>
    </row>
    <row r="350" spans="1:1" x14ac:dyDescent="0.3">
      <c r="A350" s="171"/>
    </row>
    <row r="351" spans="1:1" x14ac:dyDescent="0.3">
      <c r="A351" s="171"/>
    </row>
    <row r="352" spans="1:1" x14ac:dyDescent="0.3">
      <c r="A352" s="171"/>
    </row>
    <row r="353" spans="1:1" x14ac:dyDescent="0.3">
      <c r="A353" s="171"/>
    </row>
    <row r="354" spans="1:1" x14ac:dyDescent="0.3">
      <c r="A354" s="171"/>
    </row>
    <row r="355" spans="1:1" x14ac:dyDescent="0.3">
      <c r="A355" s="171"/>
    </row>
    <row r="356" spans="1:1" x14ac:dyDescent="0.3">
      <c r="A356" s="171"/>
    </row>
    <row r="357" spans="1:1" x14ac:dyDescent="0.3">
      <c r="A357" s="171"/>
    </row>
    <row r="358" spans="1:1" x14ac:dyDescent="0.3">
      <c r="A358" s="171"/>
    </row>
    <row r="359" spans="1:1" x14ac:dyDescent="0.3">
      <c r="A359" s="171"/>
    </row>
    <row r="360" spans="1:1" x14ac:dyDescent="0.3">
      <c r="A360" s="171"/>
    </row>
    <row r="361" spans="1:1" x14ac:dyDescent="0.3">
      <c r="A361" s="171"/>
    </row>
    <row r="362" spans="1:1" x14ac:dyDescent="0.3">
      <c r="A362" s="171"/>
    </row>
    <row r="363" spans="1:1" x14ac:dyDescent="0.3">
      <c r="A363" s="171"/>
    </row>
    <row r="364" spans="1:1" x14ac:dyDescent="0.3">
      <c r="A364" s="171"/>
    </row>
    <row r="365" spans="1:1" x14ac:dyDescent="0.3">
      <c r="A365" s="171"/>
    </row>
    <row r="366" spans="1:1" x14ac:dyDescent="0.3">
      <c r="A366" s="171"/>
    </row>
    <row r="367" spans="1:1" x14ac:dyDescent="0.3">
      <c r="A367" s="171"/>
    </row>
    <row r="368" spans="1:1" x14ac:dyDescent="0.3">
      <c r="A368" s="171"/>
    </row>
    <row r="369" spans="1:1" x14ac:dyDescent="0.3">
      <c r="A369" s="171"/>
    </row>
    <row r="370" spans="1:1" x14ac:dyDescent="0.3">
      <c r="A370" s="171"/>
    </row>
    <row r="371" spans="1:1" x14ac:dyDescent="0.3">
      <c r="A371" s="171"/>
    </row>
    <row r="372" spans="1:1" x14ac:dyDescent="0.3">
      <c r="A372" s="171"/>
    </row>
    <row r="373" spans="1:1" x14ac:dyDescent="0.3">
      <c r="A373" s="171"/>
    </row>
    <row r="374" spans="1:1" x14ac:dyDescent="0.3">
      <c r="A374" s="171"/>
    </row>
    <row r="375" spans="1:1" x14ac:dyDescent="0.3">
      <c r="A375" s="171"/>
    </row>
    <row r="376" spans="1:1" x14ac:dyDescent="0.3">
      <c r="A376" s="171"/>
    </row>
    <row r="377" spans="1:1" x14ac:dyDescent="0.3">
      <c r="A377" s="171"/>
    </row>
    <row r="378" spans="1:1" x14ac:dyDescent="0.3">
      <c r="A378" s="171"/>
    </row>
    <row r="379" spans="1:1" x14ac:dyDescent="0.3">
      <c r="A379" s="171"/>
    </row>
    <row r="380" spans="1:1" x14ac:dyDescent="0.3">
      <c r="A380" s="171"/>
    </row>
    <row r="381" spans="1:1" x14ac:dyDescent="0.3">
      <c r="A381" s="171"/>
    </row>
    <row r="382" spans="1:1" x14ac:dyDescent="0.3">
      <c r="A382" s="171"/>
    </row>
    <row r="383" spans="1:1" x14ac:dyDescent="0.3">
      <c r="A383" s="171"/>
    </row>
    <row r="384" spans="1:1" x14ac:dyDescent="0.3">
      <c r="A384" s="171"/>
    </row>
    <row r="385" spans="1:1" x14ac:dyDescent="0.3">
      <c r="A385" s="171"/>
    </row>
    <row r="386" spans="1:1" x14ac:dyDescent="0.3">
      <c r="A386" s="171"/>
    </row>
    <row r="387" spans="1:1" x14ac:dyDescent="0.3">
      <c r="A387" s="171"/>
    </row>
    <row r="388" spans="1:1" x14ac:dyDescent="0.3">
      <c r="A388" s="171"/>
    </row>
    <row r="389" spans="1:1" x14ac:dyDescent="0.3">
      <c r="A389" s="171"/>
    </row>
    <row r="390" spans="1:1" x14ac:dyDescent="0.3">
      <c r="A390" s="171"/>
    </row>
    <row r="391" spans="1:1" x14ac:dyDescent="0.3">
      <c r="A391" s="171"/>
    </row>
    <row r="392" spans="1:1" x14ac:dyDescent="0.3">
      <c r="A392" s="171"/>
    </row>
    <row r="393" spans="1:1" x14ac:dyDescent="0.3">
      <c r="A393" s="171"/>
    </row>
    <row r="394" spans="1:1" x14ac:dyDescent="0.3">
      <c r="A394" s="171"/>
    </row>
    <row r="395" spans="1:1" x14ac:dyDescent="0.3">
      <c r="A395" s="171"/>
    </row>
    <row r="396" spans="1:1" x14ac:dyDescent="0.3">
      <c r="A396" s="171"/>
    </row>
    <row r="397" spans="1:1" x14ac:dyDescent="0.3">
      <c r="A397" s="171"/>
    </row>
    <row r="398" spans="1:1" x14ac:dyDescent="0.3">
      <c r="A398" s="171"/>
    </row>
    <row r="399" spans="1:1" x14ac:dyDescent="0.3">
      <c r="A399" s="171"/>
    </row>
    <row r="400" spans="1:1" x14ac:dyDescent="0.3">
      <c r="A400" s="171"/>
    </row>
    <row r="401" spans="1:1" x14ac:dyDescent="0.3">
      <c r="A401" s="171"/>
    </row>
    <row r="402" spans="1:1" x14ac:dyDescent="0.3">
      <c r="A402" s="171"/>
    </row>
    <row r="403" spans="1:1" x14ac:dyDescent="0.3">
      <c r="A403" s="171"/>
    </row>
    <row r="404" spans="1:1" x14ac:dyDescent="0.3">
      <c r="A404" s="171"/>
    </row>
    <row r="405" spans="1:1" x14ac:dyDescent="0.3">
      <c r="A405" s="171"/>
    </row>
    <row r="406" spans="1:1" x14ac:dyDescent="0.3">
      <c r="A406" s="171"/>
    </row>
    <row r="407" spans="1:1" x14ac:dyDescent="0.3">
      <c r="A407" s="171"/>
    </row>
    <row r="408" spans="1:1" x14ac:dyDescent="0.3">
      <c r="A408" s="171"/>
    </row>
    <row r="409" spans="1:1" x14ac:dyDescent="0.3">
      <c r="A409" s="171"/>
    </row>
    <row r="410" spans="1:1" x14ac:dyDescent="0.3">
      <c r="A410" s="171"/>
    </row>
    <row r="411" spans="1:1" x14ac:dyDescent="0.3">
      <c r="A411" s="171"/>
    </row>
    <row r="412" spans="1:1" x14ac:dyDescent="0.3">
      <c r="A412" s="171"/>
    </row>
    <row r="413" spans="1:1" x14ac:dyDescent="0.3">
      <c r="A413" s="171"/>
    </row>
    <row r="414" spans="1:1" x14ac:dyDescent="0.3">
      <c r="A414" s="171"/>
    </row>
    <row r="415" spans="1:1" x14ac:dyDescent="0.3">
      <c r="A415" s="171"/>
    </row>
    <row r="416" spans="1:1" x14ac:dyDescent="0.3">
      <c r="A416" s="171"/>
    </row>
    <row r="417" spans="1:1" x14ac:dyDescent="0.3">
      <c r="A417" s="171"/>
    </row>
    <row r="418" spans="1:1" x14ac:dyDescent="0.3">
      <c r="A418" s="171"/>
    </row>
    <row r="419" spans="1:1" x14ac:dyDescent="0.3">
      <c r="A419" s="171"/>
    </row>
    <row r="420" spans="1:1" x14ac:dyDescent="0.3">
      <c r="A420" s="171"/>
    </row>
    <row r="421" spans="1:1" x14ac:dyDescent="0.3">
      <c r="A421" s="171"/>
    </row>
    <row r="422" spans="1:1" x14ac:dyDescent="0.3">
      <c r="A422" s="171"/>
    </row>
    <row r="423" spans="1:1" x14ac:dyDescent="0.3">
      <c r="A423" s="171"/>
    </row>
    <row r="424" spans="1:1" x14ac:dyDescent="0.3">
      <c r="A424" s="171"/>
    </row>
    <row r="425" spans="1:1" x14ac:dyDescent="0.3">
      <c r="A425" s="171"/>
    </row>
    <row r="426" spans="1:1" x14ac:dyDescent="0.3">
      <c r="A426" s="171"/>
    </row>
    <row r="427" spans="1:1" x14ac:dyDescent="0.3">
      <c r="A427" s="171"/>
    </row>
    <row r="428" spans="1:1" x14ac:dyDescent="0.3">
      <c r="A428" s="171"/>
    </row>
    <row r="429" spans="1:1" x14ac:dyDescent="0.3">
      <c r="A429" s="171"/>
    </row>
    <row r="430" spans="1:1" x14ac:dyDescent="0.3">
      <c r="A430" s="171"/>
    </row>
    <row r="431" spans="1:1" x14ac:dyDescent="0.3">
      <c r="A431" s="171"/>
    </row>
    <row r="432" spans="1:1" x14ac:dyDescent="0.3">
      <c r="A432" s="171"/>
    </row>
    <row r="433" spans="1:1" x14ac:dyDescent="0.3">
      <c r="A433" s="171"/>
    </row>
    <row r="434" spans="1:1" x14ac:dyDescent="0.3">
      <c r="A434" s="171"/>
    </row>
    <row r="435" spans="1:1" x14ac:dyDescent="0.3">
      <c r="A435" s="171"/>
    </row>
    <row r="436" spans="1:1" x14ac:dyDescent="0.3">
      <c r="A436" s="171"/>
    </row>
    <row r="437" spans="1:1" x14ac:dyDescent="0.3">
      <c r="A437" s="171"/>
    </row>
    <row r="438" spans="1:1" x14ac:dyDescent="0.3">
      <c r="A438" s="171"/>
    </row>
    <row r="439" spans="1:1" x14ac:dyDescent="0.3">
      <c r="A439" s="171"/>
    </row>
    <row r="440" spans="1:1" x14ac:dyDescent="0.3">
      <c r="A440" s="171"/>
    </row>
    <row r="441" spans="1:1" x14ac:dyDescent="0.3">
      <c r="A441" s="171"/>
    </row>
    <row r="442" spans="1:1" x14ac:dyDescent="0.3">
      <c r="A442" s="171"/>
    </row>
    <row r="443" spans="1:1" x14ac:dyDescent="0.3">
      <c r="A443" s="171"/>
    </row>
    <row r="444" spans="1:1" x14ac:dyDescent="0.3">
      <c r="A444" s="171"/>
    </row>
    <row r="445" spans="1:1" x14ac:dyDescent="0.3">
      <c r="A445" s="171"/>
    </row>
    <row r="446" spans="1:1" x14ac:dyDescent="0.3">
      <c r="A446" s="171"/>
    </row>
    <row r="447" spans="1:1" x14ac:dyDescent="0.3">
      <c r="A447" s="171"/>
    </row>
    <row r="448" spans="1:1" x14ac:dyDescent="0.3">
      <c r="A448" s="171"/>
    </row>
    <row r="449" spans="1:1" x14ac:dyDescent="0.3">
      <c r="A449" s="171"/>
    </row>
    <row r="450" spans="1:1" x14ac:dyDescent="0.3">
      <c r="A450" s="171"/>
    </row>
    <row r="451" spans="1:1" x14ac:dyDescent="0.3">
      <c r="A451" s="171"/>
    </row>
    <row r="452" spans="1:1" x14ac:dyDescent="0.3">
      <c r="A452" s="171"/>
    </row>
    <row r="453" spans="1:1" x14ac:dyDescent="0.3">
      <c r="A453" s="171"/>
    </row>
    <row r="454" spans="1:1" x14ac:dyDescent="0.3">
      <c r="A454" s="171"/>
    </row>
    <row r="455" spans="1:1" x14ac:dyDescent="0.3">
      <c r="A455" s="171"/>
    </row>
    <row r="456" spans="1:1" x14ac:dyDescent="0.3">
      <c r="A456" s="171"/>
    </row>
    <row r="457" spans="1:1" x14ac:dyDescent="0.3">
      <c r="A457" s="171"/>
    </row>
    <row r="458" spans="1:1" x14ac:dyDescent="0.3">
      <c r="A458" s="171"/>
    </row>
    <row r="459" spans="1:1" x14ac:dyDescent="0.3">
      <c r="A459" s="171"/>
    </row>
    <row r="460" spans="1:1" x14ac:dyDescent="0.3">
      <c r="A460" s="171"/>
    </row>
    <row r="461" spans="1:1" x14ac:dyDescent="0.3">
      <c r="A461" s="171"/>
    </row>
    <row r="462" spans="1:1" x14ac:dyDescent="0.3">
      <c r="A462" s="171"/>
    </row>
    <row r="463" spans="1:1" x14ac:dyDescent="0.3">
      <c r="A463" s="171"/>
    </row>
    <row r="464" spans="1:1" x14ac:dyDescent="0.3">
      <c r="A464" s="171"/>
    </row>
    <row r="465" spans="1:1" x14ac:dyDescent="0.3">
      <c r="A465" s="171"/>
    </row>
    <row r="466" spans="1:1" x14ac:dyDescent="0.3">
      <c r="A466" s="171"/>
    </row>
    <row r="467" spans="1:1" x14ac:dyDescent="0.3">
      <c r="A467" s="171"/>
    </row>
    <row r="468" spans="1:1" x14ac:dyDescent="0.3">
      <c r="A468" s="171"/>
    </row>
    <row r="469" spans="1:1" x14ac:dyDescent="0.3">
      <c r="A469" s="171"/>
    </row>
    <row r="470" spans="1:1" x14ac:dyDescent="0.3">
      <c r="A470" s="171"/>
    </row>
    <row r="471" spans="1:1" x14ac:dyDescent="0.3">
      <c r="A471" s="171"/>
    </row>
    <row r="472" spans="1:1" x14ac:dyDescent="0.3">
      <c r="A472" s="171"/>
    </row>
    <row r="473" spans="1:1" x14ac:dyDescent="0.3">
      <c r="A473" s="171"/>
    </row>
    <row r="474" spans="1:1" x14ac:dyDescent="0.3">
      <c r="A474" s="171"/>
    </row>
    <row r="475" spans="1:1" x14ac:dyDescent="0.3">
      <c r="A475" s="171"/>
    </row>
    <row r="476" spans="1:1" x14ac:dyDescent="0.3">
      <c r="A476" s="171"/>
    </row>
    <row r="477" spans="1:1" x14ac:dyDescent="0.3">
      <c r="A477" s="171"/>
    </row>
    <row r="478" spans="1:1" x14ac:dyDescent="0.3">
      <c r="A478" s="171"/>
    </row>
    <row r="479" spans="1:1" x14ac:dyDescent="0.3">
      <c r="A479" s="171"/>
    </row>
    <row r="480" spans="1:1" x14ac:dyDescent="0.3">
      <c r="A480" s="171"/>
    </row>
    <row r="481" spans="1:1" x14ac:dyDescent="0.3">
      <c r="A481" s="171"/>
    </row>
    <row r="482" spans="1:1" x14ac:dyDescent="0.3">
      <c r="A482" s="171"/>
    </row>
    <row r="483" spans="1:1" x14ac:dyDescent="0.3">
      <c r="A483" s="171"/>
    </row>
    <row r="484" spans="1:1" x14ac:dyDescent="0.3">
      <c r="A484" s="171"/>
    </row>
    <row r="485" spans="1:1" x14ac:dyDescent="0.3">
      <c r="A485" s="171"/>
    </row>
    <row r="486" spans="1:1" x14ac:dyDescent="0.3">
      <c r="A486" s="171"/>
    </row>
    <row r="487" spans="1:1" x14ac:dyDescent="0.3">
      <c r="A487" s="171"/>
    </row>
    <row r="488" spans="1:1" x14ac:dyDescent="0.3">
      <c r="A488" s="171"/>
    </row>
    <row r="489" spans="1:1" x14ac:dyDescent="0.3">
      <c r="A489" s="171"/>
    </row>
    <row r="490" spans="1:1" x14ac:dyDescent="0.3">
      <c r="A490" s="171"/>
    </row>
    <row r="491" spans="1:1" x14ac:dyDescent="0.3">
      <c r="A491" s="171"/>
    </row>
    <row r="492" spans="1:1" x14ac:dyDescent="0.3">
      <c r="A492" s="171"/>
    </row>
    <row r="493" spans="1:1" x14ac:dyDescent="0.3">
      <c r="A493" s="171"/>
    </row>
    <row r="494" spans="1:1" x14ac:dyDescent="0.3">
      <c r="A494" s="171"/>
    </row>
    <row r="495" spans="1:1" x14ac:dyDescent="0.3">
      <c r="A495" s="171"/>
    </row>
    <row r="496" spans="1:1" x14ac:dyDescent="0.3">
      <c r="A496" s="171"/>
    </row>
    <row r="497" spans="1:1" x14ac:dyDescent="0.3">
      <c r="A497" s="171"/>
    </row>
    <row r="498" spans="1:1" x14ac:dyDescent="0.3">
      <c r="A498" s="171"/>
    </row>
    <row r="499" spans="1:1" x14ac:dyDescent="0.3">
      <c r="A499" s="171"/>
    </row>
    <row r="500" spans="1:1" x14ac:dyDescent="0.3">
      <c r="A500" s="171"/>
    </row>
    <row r="501" spans="1:1" x14ac:dyDescent="0.3">
      <c r="A501" s="171"/>
    </row>
    <row r="502" spans="1:1" x14ac:dyDescent="0.3">
      <c r="A502" s="171"/>
    </row>
    <row r="503" spans="1:1" x14ac:dyDescent="0.3">
      <c r="A503" s="171"/>
    </row>
    <row r="504" spans="1:1" x14ac:dyDescent="0.3">
      <c r="A504" s="171"/>
    </row>
    <row r="505" spans="1:1" x14ac:dyDescent="0.3">
      <c r="A505" s="171"/>
    </row>
    <row r="506" spans="1:1" x14ac:dyDescent="0.3">
      <c r="A506" s="171"/>
    </row>
    <row r="507" spans="1:1" x14ac:dyDescent="0.3">
      <c r="A507" s="171"/>
    </row>
    <row r="508" spans="1:1" x14ac:dyDescent="0.3">
      <c r="A508" s="171"/>
    </row>
    <row r="509" spans="1:1" x14ac:dyDescent="0.3">
      <c r="A509" s="171"/>
    </row>
    <row r="510" spans="1:1" x14ac:dyDescent="0.3">
      <c r="A510" s="171"/>
    </row>
    <row r="511" spans="1:1" x14ac:dyDescent="0.3">
      <c r="A511" s="171"/>
    </row>
    <row r="512" spans="1:1" x14ac:dyDescent="0.3">
      <c r="A512" s="171"/>
    </row>
    <row r="513" spans="1:1" x14ac:dyDescent="0.3">
      <c r="A513" s="171"/>
    </row>
    <row r="514" spans="1:1" x14ac:dyDescent="0.3">
      <c r="A514" s="171"/>
    </row>
    <row r="515" spans="1:1" x14ac:dyDescent="0.3">
      <c r="A515" s="171"/>
    </row>
    <row r="516" spans="1:1" x14ac:dyDescent="0.3">
      <c r="A516" s="171"/>
    </row>
    <row r="517" spans="1:1" x14ac:dyDescent="0.3">
      <c r="A517" s="171"/>
    </row>
    <row r="518" spans="1:1" x14ac:dyDescent="0.3">
      <c r="A518" s="171"/>
    </row>
    <row r="519" spans="1:1" x14ac:dyDescent="0.3">
      <c r="A519" s="171"/>
    </row>
    <row r="520" spans="1:1" x14ac:dyDescent="0.3">
      <c r="A520" s="171"/>
    </row>
    <row r="521" spans="1:1" x14ac:dyDescent="0.3">
      <c r="A521" s="171"/>
    </row>
    <row r="522" spans="1:1" x14ac:dyDescent="0.3">
      <c r="A522" s="171"/>
    </row>
    <row r="523" spans="1:1" x14ac:dyDescent="0.3">
      <c r="A523" s="171"/>
    </row>
    <row r="524" spans="1:1" x14ac:dyDescent="0.3">
      <c r="A524" s="171"/>
    </row>
    <row r="525" spans="1:1" x14ac:dyDescent="0.3">
      <c r="A525" s="171"/>
    </row>
    <row r="526" spans="1:1" x14ac:dyDescent="0.3">
      <c r="A526" s="171"/>
    </row>
    <row r="527" spans="1:1" x14ac:dyDescent="0.3">
      <c r="A527" s="171"/>
    </row>
    <row r="528" spans="1:1" x14ac:dyDescent="0.3">
      <c r="A528" s="171"/>
    </row>
    <row r="529" spans="1:1" x14ac:dyDescent="0.3">
      <c r="A529" s="171"/>
    </row>
    <row r="530" spans="1:1" x14ac:dyDescent="0.3">
      <c r="A530" s="171"/>
    </row>
    <row r="531" spans="1:1" x14ac:dyDescent="0.3">
      <c r="A531" s="171"/>
    </row>
    <row r="532" spans="1:1" x14ac:dyDescent="0.3">
      <c r="A532" s="171"/>
    </row>
    <row r="533" spans="1:1" x14ac:dyDescent="0.3">
      <c r="A533" s="171"/>
    </row>
    <row r="534" spans="1:1" x14ac:dyDescent="0.3">
      <c r="A534" s="171"/>
    </row>
    <row r="535" spans="1:1" x14ac:dyDescent="0.3">
      <c r="A535" s="171"/>
    </row>
    <row r="536" spans="1:1" x14ac:dyDescent="0.3">
      <c r="A536" s="171"/>
    </row>
    <row r="537" spans="1:1" x14ac:dyDescent="0.3">
      <c r="A537" s="171"/>
    </row>
    <row r="538" spans="1:1" x14ac:dyDescent="0.3">
      <c r="A538" s="171"/>
    </row>
    <row r="539" spans="1:1" x14ac:dyDescent="0.3">
      <c r="A539" s="171"/>
    </row>
    <row r="540" spans="1:1" x14ac:dyDescent="0.3">
      <c r="A540" s="171"/>
    </row>
    <row r="541" spans="1:1" x14ac:dyDescent="0.3">
      <c r="A541" s="171"/>
    </row>
    <row r="542" spans="1:1" x14ac:dyDescent="0.3">
      <c r="A542" s="171"/>
    </row>
    <row r="543" spans="1:1" x14ac:dyDescent="0.3">
      <c r="A543" s="171"/>
    </row>
    <row r="544" spans="1:1" x14ac:dyDescent="0.3">
      <c r="A544" s="171"/>
    </row>
    <row r="545" spans="1:1" x14ac:dyDescent="0.3">
      <c r="A545" s="171"/>
    </row>
    <row r="546" spans="1:1" x14ac:dyDescent="0.3">
      <c r="A546" s="171"/>
    </row>
    <row r="547" spans="1:1" x14ac:dyDescent="0.3">
      <c r="A547" s="171"/>
    </row>
    <row r="548" spans="1:1" x14ac:dyDescent="0.3">
      <c r="A548" s="171"/>
    </row>
    <row r="549" spans="1:1" x14ac:dyDescent="0.3">
      <c r="A549" s="171"/>
    </row>
    <row r="550" spans="1:1" x14ac:dyDescent="0.3">
      <c r="A550" s="171"/>
    </row>
    <row r="551" spans="1:1" x14ac:dyDescent="0.3">
      <c r="A551" s="171"/>
    </row>
    <row r="552" spans="1:1" x14ac:dyDescent="0.3">
      <c r="A552" s="171"/>
    </row>
    <row r="553" spans="1:1" x14ac:dyDescent="0.3">
      <c r="A553" s="171"/>
    </row>
    <row r="554" spans="1:1" x14ac:dyDescent="0.3">
      <c r="A554" s="171"/>
    </row>
    <row r="555" spans="1:1" x14ac:dyDescent="0.3">
      <c r="A555" s="171"/>
    </row>
    <row r="556" spans="1:1" x14ac:dyDescent="0.3">
      <c r="A556" s="171"/>
    </row>
    <row r="557" spans="1:1" x14ac:dyDescent="0.3">
      <c r="A557" s="171"/>
    </row>
    <row r="558" spans="1:1" x14ac:dyDescent="0.3">
      <c r="A558" s="171"/>
    </row>
    <row r="559" spans="1:1" x14ac:dyDescent="0.3">
      <c r="A559" s="171"/>
    </row>
    <row r="560" spans="1:1" x14ac:dyDescent="0.3">
      <c r="A560" s="171"/>
    </row>
    <row r="561" spans="1:1" x14ac:dyDescent="0.3">
      <c r="A561" s="171"/>
    </row>
    <row r="562" spans="1:1" x14ac:dyDescent="0.3">
      <c r="A562" s="171"/>
    </row>
    <row r="563" spans="1:1" x14ac:dyDescent="0.3">
      <c r="A563" s="171"/>
    </row>
    <row r="564" spans="1:1" x14ac:dyDescent="0.3">
      <c r="A564" s="171"/>
    </row>
    <row r="565" spans="1:1" x14ac:dyDescent="0.3">
      <c r="A565" s="171"/>
    </row>
    <row r="566" spans="1:1" x14ac:dyDescent="0.3">
      <c r="A566" s="171"/>
    </row>
    <row r="567" spans="1:1" x14ac:dyDescent="0.3">
      <c r="A567" s="171"/>
    </row>
    <row r="568" spans="1:1" x14ac:dyDescent="0.3">
      <c r="A568" s="171"/>
    </row>
    <row r="569" spans="1:1" x14ac:dyDescent="0.3">
      <c r="A569" s="171"/>
    </row>
    <row r="570" spans="1:1" x14ac:dyDescent="0.3">
      <c r="A570" s="171"/>
    </row>
    <row r="571" spans="1:1" x14ac:dyDescent="0.3">
      <c r="A571" s="171"/>
    </row>
    <row r="572" spans="1:1" x14ac:dyDescent="0.3">
      <c r="A572" s="171"/>
    </row>
    <row r="573" spans="1:1" x14ac:dyDescent="0.3">
      <c r="A573" s="171"/>
    </row>
    <row r="574" spans="1:1" x14ac:dyDescent="0.3">
      <c r="A574" s="171"/>
    </row>
    <row r="575" spans="1:1" x14ac:dyDescent="0.3">
      <c r="A575" s="171"/>
    </row>
    <row r="576" spans="1:1" x14ac:dyDescent="0.3">
      <c r="A576" s="171"/>
    </row>
    <row r="577" spans="1:1" x14ac:dyDescent="0.3">
      <c r="A577" s="171"/>
    </row>
    <row r="578" spans="1:1" x14ac:dyDescent="0.3">
      <c r="A578" s="171"/>
    </row>
    <row r="579" spans="1:1" x14ac:dyDescent="0.3">
      <c r="A579" s="171"/>
    </row>
    <row r="580" spans="1:1" x14ac:dyDescent="0.3">
      <c r="A580" s="171"/>
    </row>
    <row r="581" spans="1:1" x14ac:dyDescent="0.3">
      <c r="A581" s="171"/>
    </row>
    <row r="582" spans="1:1" x14ac:dyDescent="0.3">
      <c r="A582" s="171"/>
    </row>
    <row r="583" spans="1:1" x14ac:dyDescent="0.3">
      <c r="A583" s="171"/>
    </row>
    <row r="584" spans="1:1" x14ac:dyDescent="0.3">
      <c r="A584" s="171"/>
    </row>
    <row r="585" spans="1:1" x14ac:dyDescent="0.3">
      <c r="A585" s="171"/>
    </row>
    <row r="586" spans="1:1" x14ac:dyDescent="0.3">
      <c r="A586" s="171"/>
    </row>
    <row r="587" spans="1:1" x14ac:dyDescent="0.3">
      <c r="A587" s="171"/>
    </row>
    <row r="588" spans="1:1" x14ac:dyDescent="0.3">
      <c r="A588" s="171"/>
    </row>
    <row r="589" spans="1:1" x14ac:dyDescent="0.3">
      <c r="A589" s="171"/>
    </row>
    <row r="590" spans="1:1" x14ac:dyDescent="0.3">
      <c r="A590" s="171"/>
    </row>
    <row r="591" spans="1:1" x14ac:dyDescent="0.3">
      <c r="A591" s="171"/>
    </row>
    <row r="592" spans="1:1" x14ac:dyDescent="0.3">
      <c r="A592" s="171"/>
    </row>
    <row r="593" spans="1:1" x14ac:dyDescent="0.3">
      <c r="A593" s="171"/>
    </row>
    <row r="594" spans="1:1" x14ac:dyDescent="0.3">
      <c r="A594" s="171"/>
    </row>
    <row r="595" spans="1:1" x14ac:dyDescent="0.3">
      <c r="A595" s="171"/>
    </row>
    <row r="596" spans="1:1" x14ac:dyDescent="0.3">
      <c r="A596" s="171"/>
    </row>
    <row r="597" spans="1:1" x14ac:dyDescent="0.3">
      <c r="A597" s="171"/>
    </row>
    <row r="598" spans="1:1" x14ac:dyDescent="0.3">
      <c r="A598" s="171"/>
    </row>
    <row r="599" spans="1:1" x14ac:dyDescent="0.3">
      <c r="A599" s="171"/>
    </row>
    <row r="600" spans="1:1" x14ac:dyDescent="0.3">
      <c r="A600" s="171"/>
    </row>
    <row r="601" spans="1:1" x14ac:dyDescent="0.3">
      <c r="A601" s="171"/>
    </row>
    <row r="602" spans="1:1" x14ac:dyDescent="0.3">
      <c r="A602" s="171"/>
    </row>
    <row r="603" spans="1:1" x14ac:dyDescent="0.3">
      <c r="A603" s="171"/>
    </row>
    <row r="604" spans="1:1" x14ac:dyDescent="0.3">
      <c r="A604" s="171"/>
    </row>
    <row r="605" spans="1:1" x14ac:dyDescent="0.3">
      <c r="A605" s="171"/>
    </row>
    <row r="606" spans="1:1" x14ac:dyDescent="0.3">
      <c r="A606" s="171"/>
    </row>
    <row r="607" spans="1:1" x14ac:dyDescent="0.3">
      <c r="A607" s="171"/>
    </row>
    <row r="608" spans="1:1" x14ac:dyDescent="0.3">
      <c r="A608" s="171"/>
    </row>
    <row r="609" spans="1:1" x14ac:dyDescent="0.3">
      <c r="A609" s="171"/>
    </row>
    <row r="610" spans="1:1" x14ac:dyDescent="0.3">
      <c r="A610" s="171"/>
    </row>
    <row r="611" spans="1:1" x14ac:dyDescent="0.3">
      <c r="A611" s="171"/>
    </row>
    <row r="612" spans="1:1" x14ac:dyDescent="0.3">
      <c r="A612" s="171"/>
    </row>
    <row r="613" spans="1:1" x14ac:dyDescent="0.3">
      <c r="A613" s="171"/>
    </row>
    <row r="614" spans="1:1" x14ac:dyDescent="0.3">
      <c r="A614" s="171"/>
    </row>
    <row r="615" spans="1:1" x14ac:dyDescent="0.3">
      <c r="A615" s="171"/>
    </row>
    <row r="616" spans="1:1" x14ac:dyDescent="0.3">
      <c r="A616" s="171"/>
    </row>
    <row r="617" spans="1:1" x14ac:dyDescent="0.3">
      <c r="A617" s="171"/>
    </row>
    <row r="618" spans="1:1" x14ac:dyDescent="0.3">
      <c r="A618" s="171"/>
    </row>
    <row r="619" spans="1:1" x14ac:dyDescent="0.3">
      <c r="A619" s="171"/>
    </row>
    <row r="620" spans="1:1" x14ac:dyDescent="0.3">
      <c r="A620" s="171"/>
    </row>
    <row r="621" spans="1:1" x14ac:dyDescent="0.3">
      <c r="A621" s="171"/>
    </row>
    <row r="622" spans="1:1" x14ac:dyDescent="0.3">
      <c r="A622" s="171"/>
    </row>
    <row r="623" spans="1:1" x14ac:dyDescent="0.3">
      <c r="A623" s="171"/>
    </row>
    <row r="624" spans="1:1" x14ac:dyDescent="0.3">
      <c r="A624" s="171"/>
    </row>
    <row r="625" spans="1:1" x14ac:dyDescent="0.3">
      <c r="A625" s="171"/>
    </row>
    <row r="626" spans="1:1" x14ac:dyDescent="0.3">
      <c r="A626" s="171"/>
    </row>
    <row r="627" spans="1:1" x14ac:dyDescent="0.3">
      <c r="A627" s="171"/>
    </row>
    <row r="628" spans="1:1" x14ac:dyDescent="0.3">
      <c r="A628" s="171"/>
    </row>
    <row r="629" spans="1:1" x14ac:dyDescent="0.3">
      <c r="A629" s="171"/>
    </row>
    <row r="630" spans="1:1" x14ac:dyDescent="0.3">
      <c r="A630" s="171"/>
    </row>
    <row r="631" spans="1:1" x14ac:dyDescent="0.3">
      <c r="A631" s="171"/>
    </row>
    <row r="632" spans="1:1" x14ac:dyDescent="0.3">
      <c r="A632" s="171"/>
    </row>
    <row r="633" spans="1:1" x14ac:dyDescent="0.3">
      <c r="A633" s="171"/>
    </row>
    <row r="634" spans="1:1" x14ac:dyDescent="0.3">
      <c r="A634" s="171"/>
    </row>
    <row r="635" spans="1:1" x14ac:dyDescent="0.3">
      <c r="A635" s="171"/>
    </row>
    <row r="636" spans="1:1" x14ac:dyDescent="0.3">
      <c r="A636" s="171"/>
    </row>
    <row r="637" spans="1:1" x14ac:dyDescent="0.3">
      <c r="A637" s="171"/>
    </row>
  </sheetData>
  <mergeCells count="9">
    <mergeCell ref="BU26:CA26"/>
    <mergeCell ref="BK26:BQ26"/>
    <mergeCell ref="A2:A3"/>
    <mergeCell ref="AQ26:AW26"/>
    <mergeCell ref="BA26:BG26"/>
    <mergeCell ref="W26:AC26"/>
    <mergeCell ref="AG26:AM26"/>
    <mergeCell ref="C26:I26"/>
    <mergeCell ref="M26:S26"/>
  </mergeCells>
  <hyperlinks>
    <hyperlink ref="A4" location="myrangeW0" display="myrangeW0" xr:uid="{C0217679-E1F0-4AE9-A523-63D80B8579FD}"/>
    <hyperlink ref="A5" location="myrangeW1" display="myrangeW1" xr:uid="{93ABB19F-EAB5-435C-A106-5A0EA9B741AB}"/>
    <hyperlink ref="A6" location="myrangeW2" display="myrangeW2" xr:uid="{595139E7-FF67-40BC-8FCF-E81F3136F21C}"/>
    <hyperlink ref="A7" location="myrangeW3" display="myrangeW3" xr:uid="{B140F1CC-22FF-4FF3-A6E5-09B81817C934}"/>
    <hyperlink ref="A8" location="myrangeW4" display="myrangeW4" xr:uid="{BDBDFB99-C877-4FBF-8F2E-A3555C0A7001}"/>
    <hyperlink ref="A9" location="myrangeW5" display="myrangeW5" xr:uid="{8F28E578-196A-497C-8DF8-65DEC4B3ECF5}"/>
    <hyperlink ref="A10" location="myrangeW6" display="myrangeW6" xr:uid="{C75ECD9E-7DCD-4AC8-94D6-0D56BA875396}"/>
    <hyperlink ref="A11" location="myrangeW7" display="myrangeW7" xr:uid="{D301AAA5-5054-4A16-AC96-E07D7244C6E0}"/>
    <hyperlink ref="A12" location="myrangeW8" display="myrangeW8" xr:uid="{AD6EFE71-7B8A-4157-8385-1262B5FEFD50}"/>
    <hyperlink ref="A13" location="myrangeW9" display="myrangeW9" xr:uid="{AE9AAE87-AB3F-468A-8273-EE065035B65D}"/>
    <hyperlink ref="A14" location="myrangeW10" display="myrangeW10" xr:uid="{BF48C742-394C-45E9-A20C-B3662E20A49C}"/>
    <hyperlink ref="A15" location="myrangeW11" display="myrangeW11" xr:uid="{0160E52B-5883-4A82-B566-CB74FC8F5FBC}"/>
    <hyperlink ref="A16" location="myrangeW12" display="myrangeW12" xr:uid="{EC31F0AB-522E-4E98-A729-4D8401DA5BF4}"/>
    <hyperlink ref="A17" location="myrangeW13" display="myrangeW13" xr:uid="{5C50012A-22BD-483B-8D1C-44C3186E20BC}"/>
    <hyperlink ref="A18" location="myrangeW14" display="myrangeW14" xr:uid="{91D50C86-07DA-49CF-B26F-0BD83FDB7AA3}"/>
    <hyperlink ref="A19" location="myrangeW15" display="myrangeW15" xr:uid="{16B3C5BF-4E18-4162-8D18-659E4E64E50F}"/>
    <hyperlink ref="A20" location="myrangeW16" display="myrangeW16" xr:uid="{DED9870C-41CA-42BD-B159-65E3F89E1453}"/>
    <hyperlink ref="A21" location="myrangeW17" display="myrangeW17" xr:uid="{CA02A8FF-3D8A-463A-847A-3C5DD47EBE9F}"/>
    <hyperlink ref="A22" location="myrangeW18" display="myrangeW18" xr:uid="{D991CBA3-1B77-4B5F-ADDC-5CB910110E5E}"/>
    <hyperlink ref="A23" location="myrangeW19" display="myrangeW19" xr:uid="{56A97AD6-8CE1-4492-A234-AC612F804A1F}"/>
    <hyperlink ref="A24" location="myrangeW20" display="myrangeW20" xr:uid="{7B5EFD0D-C9F1-4612-BFDB-D7DE4D91051E}"/>
    <hyperlink ref="A25" location="myrangeW21" display="myrangeW21" xr:uid="{9BC765D8-38BE-426B-A973-4677D84A1F2C}"/>
    <hyperlink ref="A26" location="myrangeW22" display="myrangeW22" xr:uid="{8C6C8592-7611-4490-AD06-B99E71F10A07}"/>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9" customWidth="1"/>
    <col min="3" max="3" width="29.69921875" customWidth="1"/>
    <col min="4" max="9" width="7.796875" customWidth="1"/>
    <col min="10" max="11" width="1.09765625" customWidth="1"/>
    <col min="12" max="12" width="24.59765625" style="69" customWidth="1"/>
    <col min="13" max="13" width="29.69921875" customWidth="1"/>
    <col min="14" max="19" width="7.796875" customWidth="1"/>
    <col min="20" max="21" width="1.09765625" customWidth="1"/>
    <col min="22" max="22" width="24.59765625" style="69" customWidth="1"/>
    <col min="23" max="23" width="29.69921875" customWidth="1"/>
    <col min="24" max="29" width="7.796875" customWidth="1"/>
    <col min="30" max="31" width="1.09765625" customWidth="1"/>
    <col min="32" max="32" width="24.59765625" style="69" customWidth="1"/>
    <col min="33" max="33" width="29.69921875" customWidth="1"/>
    <col min="34" max="39" width="7.796875" customWidth="1"/>
    <col min="40" max="41" width="1.09765625" customWidth="1"/>
    <col min="42" max="42" width="24.59765625" style="69" customWidth="1"/>
    <col min="43" max="43" width="29.69921875" customWidth="1"/>
    <col min="44" max="49" width="7.796875" customWidth="1"/>
    <col min="50" max="51" width="1.09765625" customWidth="1"/>
    <col min="52" max="52" width="24.59765625" style="69" customWidth="1"/>
    <col min="53" max="53" width="29.69921875" style="69" customWidth="1"/>
    <col min="54" max="59" width="7.796875" customWidth="1"/>
    <col min="60" max="61" width="1.09765625" customWidth="1"/>
    <col min="62" max="62" width="24.59765625" style="69" customWidth="1"/>
    <col min="63" max="63" width="29.69921875" style="69" customWidth="1"/>
    <col min="64" max="69" width="7.796875" customWidth="1"/>
    <col min="70" max="71" width="1.09765625" customWidth="1"/>
    <col min="72" max="72" width="24.59765625" style="69" customWidth="1"/>
    <col min="73" max="73" width="29.69921875" style="69" customWidth="1"/>
    <col min="74" max="79" width="7.796875" customWidth="1"/>
    <col min="80" max="81" width="1.09765625" customWidth="1"/>
    <col min="82" max="82" width="24.59765625" style="69" customWidth="1"/>
    <col min="83" max="83" width="29.69921875" customWidth="1"/>
    <col min="84" max="89" width="7.796875" customWidth="1"/>
    <col min="90" max="91" width="1.09765625" customWidth="1"/>
    <col min="92" max="92" width="24.59765625" style="69" customWidth="1"/>
    <col min="93" max="93" width="29.69921875" customWidth="1"/>
    <col min="94" max="99" width="7.796875" customWidth="1"/>
    <col min="100" max="101" width="1.09765625" customWidth="1"/>
    <col min="102" max="102" width="24.59765625" style="69" customWidth="1"/>
    <col min="103" max="103" width="29.69921875" customWidth="1"/>
    <col min="104" max="109" width="7.796875" customWidth="1"/>
    <col min="110" max="111" width="1.09765625" customWidth="1"/>
    <col min="112" max="112" width="24.59765625" style="69" customWidth="1"/>
    <col min="113" max="113" width="29.69921875" customWidth="1"/>
    <col min="114" max="119" width="7.796875" customWidth="1"/>
    <col min="120" max="121" width="1.09765625" customWidth="1"/>
    <col min="122" max="122" width="24.59765625" style="69" customWidth="1"/>
    <col min="123" max="123" width="29.69921875" customWidth="1"/>
    <col min="124" max="129" width="7.796875" customWidth="1"/>
    <col min="130" max="131" width="1.09765625" customWidth="1"/>
    <col min="132" max="132" width="24.59765625" style="69" customWidth="1"/>
    <col min="133" max="133" width="29.69921875" customWidth="1"/>
    <col min="134" max="139" width="7.796875" customWidth="1"/>
    <col min="140" max="141" width="1.09765625" customWidth="1"/>
    <col min="142" max="142" width="24.59765625" style="69" customWidth="1"/>
    <col min="143" max="143" width="29.69921875" customWidth="1"/>
    <col min="144" max="149" width="7.796875" customWidth="1"/>
    <col min="150" max="151" width="1.09765625" customWidth="1"/>
    <col min="152" max="152" width="24.59765625" style="69" customWidth="1"/>
    <col min="153" max="153" width="29.69921875" customWidth="1"/>
    <col min="154" max="159" width="7.796875" customWidth="1"/>
    <col min="160" max="161" width="1.09765625" customWidth="1"/>
    <col min="162" max="162" width="24.59765625" style="69" customWidth="1"/>
    <col min="163" max="163" width="29.69921875" customWidth="1"/>
    <col min="164" max="169" width="7.796875" customWidth="1"/>
    <col min="170" max="171" width="1.09765625" customWidth="1"/>
    <col min="172" max="172" width="24.59765625" style="69" customWidth="1"/>
    <col min="173" max="173" width="29.69921875" customWidth="1"/>
    <col min="174" max="179" width="7.796875" customWidth="1"/>
    <col min="180" max="181" width="1.09765625" customWidth="1"/>
    <col min="182" max="182" width="24.59765625" style="69" customWidth="1"/>
    <col min="183" max="183" width="29.69921875" customWidth="1"/>
    <col min="184" max="189" width="7.796875" customWidth="1"/>
    <col min="190" max="191" width="1.09765625" customWidth="1"/>
    <col min="192" max="192" width="24.59765625" style="69" customWidth="1"/>
    <col min="193" max="193" width="29.69921875" customWidth="1"/>
    <col min="194" max="199" width="7.796875" customWidth="1"/>
    <col min="200" max="201" width="1.09765625" customWidth="1"/>
    <col min="202" max="202" width="24.59765625" style="69" customWidth="1"/>
    <col min="203" max="203" width="29.69921875" customWidth="1"/>
    <col min="204" max="209" width="7.796875" customWidth="1"/>
    <col min="210" max="211" width="1.09765625" customWidth="1"/>
    <col min="212" max="212" width="24.59765625" style="69" customWidth="1"/>
    <col min="213" max="213" width="29.69921875" customWidth="1"/>
    <col min="214" max="219" width="7.796875" customWidth="1"/>
    <col min="220" max="221" width="1.09765625" customWidth="1"/>
    <col min="222" max="222" width="24.59765625" style="69" customWidth="1"/>
    <col min="223" max="223" width="29.69921875" customWidth="1"/>
    <col min="224" max="229" width="7.796875" customWidth="1"/>
    <col min="230" max="231" width="1.09765625" customWidth="1"/>
    <col min="232" max="232" width="24.59765625" style="69" customWidth="1"/>
    <col min="233" max="233" width="29.69921875" customWidth="1"/>
    <col min="234" max="239" width="7.796875" customWidth="1"/>
    <col min="240" max="241" width="1.09765625" customWidth="1"/>
  </cols>
  <sheetData>
    <row r="1" spans="1:232" s="143" customFormat="1" ht="30" customHeight="1" x14ac:dyDescent="0.3">
      <c r="B1" s="604" t="str">
        <f>HLOOKUP(Introduction!$G$4,nametranslations,117,FALSE)</f>
        <v>Sanitation in Schools</v>
      </c>
      <c r="C1" s="176" t="s">
        <v>207</v>
      </c>
      <c r="D1" s="140" t="str">
        <f>+Introduction!$C$7</f>
        <v>South Sudan</v>
      </c>
      <c r="E1" s="140"/>
      <c r="F1" s="140"/>
      <c r="G1" s="140"/>
      <c r="H1" s="140"/>
      <c r="I1" s="157"/>
      <c r="J1" s="141"/>
      <c r="K1" s="142"/>
      <c r="L1" s="604" t="str">
        <f>HLOOKUP(Introduction!$G$4,nametranslations,117,FALSE)</f>
        <v>Sanitation in Schools</v>
      </c>
      <c r="M1" s="176" t="s">
        <v>208</v>
      </c>
      <c r="N1" s="140" t="str">
        <f>+Introduction!$C$7</f>
        <v>South Sudan</v>
      </c>
      <c r="O1" s="140"/>
      <c r="P1" s="140"/>
      <c r="Q1" s="140"/>
      <c r="R1" s="140"/>
      <c r="S1" s="157"/>
      <c r="T1" s="141"/>
      <c r="U1" s="142"/>
      <c r="V1" s="604" t="str">
        <f>HLOOKUP(Introduction!$G$4,nametranslations,117,FALSE)</f>
        <v>Sanitation in Schools</v>
      </c>
      <c r="W1" s="176" t="s">
        <v>209</v>
      </c>
      <c r="X1" s="140" t="str">
        <f>+Introduction!$C$7</f>
        <v>South Sudan</v>
      </c>
      <c r="Y1" s="140"/>
      <c r="Z1" s="140"/>
      <c r="AA1" s="140"/>
      <c r="AB1" s="140"/>
      <c r="AC1" s="157"/>
      <c r="AD1" s="141"/>
      <c r="AE1" s="142"/>
      <c r="AF1" s="604" t="str">
        <f>HLOOKUP(Introduction!$G$4,nametranslations,117,FALSE)</f>
        <v>Sanitation in Schools</v>
      </c>
      <c r="AG1" s="176" t="s">
        <v>210</v>
      </c>
      <c r="AH1" s="140" t="str">
        <f>+Introduction!$C$7</f>
        <v>South Sudan</v>
      </c>
      <c r="AI1" s="140"/>
      <c r="AJ1" s="140"/>
      <c r="AK1" s="140"/>
      <c r="AL1" s="140"/>
      <c r="AM1" s="157"/>
      <c r="AN1" s="141"/>
      <c r="AO1" s="142"/>
      <c r="AP1" s="604" t="str">
        <f>HLOOKUP(Introduction!$G$4,nametranslations,117,FALSE)</f>
        <v>Sanitation in Schools</v>
      </c>
      <c r="AQ1" s="176" t="s">
        <v>211</v>
      </c>
      <c r="AR1" s="140" t="str">
        <f>+Introduction!$C$7</f>
        <v>South Sudan</v>
      </c>
      <c r="AS1" s="140"/>
      <c r="AT1" s="140"/>
      <c r="AU1" s="140"/>
      <c r="AV1" s="140"/>
      <c r="AW1" s="157"/>
      <c r="AX1" s="141"/>
      <c r="AY1" s="142"/>
      <c r="AZ1" s="604" t="str">
        <f>HLOOKUP(Introduction!$G$4,nametranslations,117,FALSE)</f>
        <v>Sanitation in Schools</v>
      </c>
      <c r="BA1" s="176">
        <v>2018</v>
      </c>
      <c r="BB1" s="140" t="str">
        <f>+Introduction!$C$7</f>
        <v>South Sudan</v>
      </c>
      <c r="BC1" s="140"/>
      <c r="BD1" s="140"/>
      <c r="BE1" s="140"/>
      <c r="BF1" s="140"/>
      <c r="BG1" s="157"/>
      <c r="BH1" s="141"/>
      <c r="BI1" s="142"/>
      <c r="BJ1" s="604" t="str">
        <f>HLOOKUP(Introduction!$G$4,nametranslations,117,FALSE)</f>
        <v>Sanitation in Schools</v>
      </c>
      <c r="BK1" s="176">
        <v>2021</v>
      </c>
      <c r="BL1" s="140" t="str">
        <f>+Introduction!$C$7</f>
        <v>South Sudan</v>
      </c>
      <c r="BM1" s="140"/>
      <c r="BN1" s="140"/>
      <c r="BO1" s="140"/>
      <c r="BP1" s="140"/>
      <c r="BQ1" s="157"/>
      <c r="BR1" s="141"/>
      <c r="BS1" s="142"/>
      <c r="BT1" s="604" t="str">
        <f>HLOOKUP(Introduction!$G$4,nametranslations,117,FALSE)</f>
        <v>Sanitation in Schools</v>
      </c>
      <c r="BU1" s="176">
        <v>2023</v>
      </c>
      <c r="BV1" s="140" t="str">
        <f>+Introduction!$C$7</f>
        <v>South Sudan</v>
      </c>
      <c r="BW1" s="140"/>
      <c r="BX1" s="140"/>
      <c r="BY1" s="140"/>
      <c r="BZ1" s="140"/>
      <c r="CA1" s="157"/>
      <c r="CB1" s="141"/>
      <c r="CC1" s="142"/>
    </row>
    <row r="2" spans="1:232" s="143" customFormat="1" ht="30" customHeight="1" x14ac:dyDescent="0.3">
      <c r="A2" s="345" t="s">
        <v>237</v>
      </c>
      <c r="B2" s="146" t="s">
        <v>202</v>
      </c>
      <c r="C2" s="128" t="s">
        <v>157</v>
      </c>
      <c r="D2" s="128" t="s">
        <v>144</v>
      </c>
      <c r="E2" s="147"/>
      <c r="F2" s="147"/>
      <c r="G2" s="147"/>
      <c r="H2" s="147"/>
      <c r="I2" s="148"/>
      <c r="J2" s="144" t="s">
        <v>212</v>
      </c>
      <c r="K2" s="166"/>
      <c r="L2" s="146" t="s">
        <v>203</v>
      </c>
      <c r="M2" s="128" t="s">
        <v>157</v>
      </c>
      <c r="N2" s="128" t="s">
        <v>148</v>
      </c>
      <c r="O2" s="147"/>
      <c r="P2" s="147"/>
      <c r="Q2" s="147"/>
      <c r="R2" s="147"/>
      <c r="S2" s="148"/>
      <c r="T2" s="144" t="s">
        <v>212</v>
      </c>
      <c r="U2" s="166"/>
      <c r="V2" s="146" t="s">
        <v>204</v>
      </c>
      <c r="W2" s="128" t="s">
        <v>157</v>
      </c>
      <c r="X2" s="128" t="s">
        <v>149</v>
      </c>
      <c r="Y2" s="147"/>
      <c r="Z2" s="147"/>
      <c r="AA2" s="147"/>
      <c r="AB2" s="147"/>
      <c r="AC2" s="148"/>
      <c r="AD2" s="144" t="s">
        <v>212</v>
      </c>
      <c r="AE2" s="166"/>
      <c r="AF2" s="146" t="s">
        <v>205</v>
      </c>
      <c r="AG2" s="128" t="s">
        <v>184</v>
      </c>
      <c r="AH2" s="128" t="s">
        <v>185</v>
      </c>
      <c r="AI2" s="147"/>
      <c r="AJ2" s="147"/>
      <c r="AK2" s="147"/>
      <c r="AL2" s="147"/>
      <c r="AM2" s="148"/>
      <c r="AN2" s="144" t="s">
        <v>212</v>
      </c>
      <c r="AO2" s="166"/>
      <c r="AP2" s="146" t="s">
        <v>206</v>
      </c>
      <c r="AQ2" s="128" t="s">
        <v>184</v>
      </c>
      <c r="AR2" s="128" t="s">
        <v>194</v>
      </c>
      <c r="AS2" s="147"/>
      <c r="AT2" s="147"/>
      <c r="AU2" s="147"/>
      <c r="AV2" s="147"/>
      <c r="AW2" s="148"/>
      <c r="AX2" s="144" t="s">
        <v>212</v>
      </c>
      <c r="AY2" s="145"/>
      <c r="AZ2" s="146" t="s">
        <v>226</v>
      </c>
      <c r="BA2" s="128" t="s">
        <v>157</v>
      </c>
      <c r="BB2" s="128" t="s">
        <v>227</v>
      </c>
      <c r="BC2" s="147"/>
      <c r="BD2" s="147"/>
      <c r="BE2" s="147"/>
      <c r="BF2" s="147"/>
      <c r="BG2" s="148"/>
      <c r="BH2" s="144" t="s">
        <v>212</v>
      </c>
      <c r="BI2" s="145"/>
      <c r="BJ2" s="146" t="s">
        <v>239</v>
      </c>
      <c r="BK2" s="128" t="s">
        <v>157</v>
      </c>
      <c r="BL2" s="128" t="s">
        <v>238</v>
      </c>
      <c r="BM2" s="147"/>
      <c r="BN2" s="147"/>
      <c r="BO2" s="147"/>
      <c r="BP2" s="147"/>
      <c r="BQ2" s="148"/>
      <c r="BR2" s="144" t="s">
        <v>212</v>
      </c>
      <c r="BS2" s="145"/>
      <c r="BT2" s="146" t="s">
        <v>265</v>
      </c>
      <c r="BU2" s="128" t="s">
        <v>157</v>
      </c>
      <c r="BV2" s="128" t="s">
        <v>264</v>
      </c>
      <c r="BW2" s="147"/>
      <c r="BX2" s="147"/>
      <c r="BY2" s="147"/>
      <c r="BZ2" s="147"/>
      <c r="CA2" s="148"/>
      <c r="CB2" s="144" t="s">
        <v>212</v>
      </c>
      <c r="CC2" s="145"/>
    </row>
    <row r="3" spans="1:232" s="121" customFormat="1" ht="18" customHeight="1" x14ac:dyDescent="0.3">
      <c r="A3" s="345"/>
      <c r="B3" s="165" t="str">
        <f>HLOOKUP(Introduction!$G$4,nametranslations,152,FALSE)</f>
        <v>Definition</v>
      </c>
      <c r="C3" s="130" t="str">
        <f>HLOOKUP(Introduction!$G$4,nametranslations,102,FALSE)</f>
        <v>Estimates (%)</v>
      </c>
      <c r="D3" s="131" t="str">
        <f>HLOOKUP(Introduction!$G$4,nametranslations,24,FALSE)</f>
        <v>Total</v>
      </c>
      <c r="E3" s="132" t="str">
        <f>HLOOKUP(Introduction!$G$4,nametranslations,26,FALSE)</f>
        <v>Urban</v>
      </c>
      <c r="F3" s="132" t="str">
        <f>HLOOKUP(Introduction!$G$4,nametranslations,25,FALSE)</f>
        <v>Rural</v>
      </c>
      <c r="G3" s="132" t="str">
        <f>HLOOKUP(Introduction!$G$4,nametranslations,27,FALSE)</f>
        <v>Pre-primary</v>
      </c>
      <c r="H3" s="132" t="str">
        <f>HLOOKUP(Introduction!$G$4,nametranslations,28,FALSE)</f>
        <v>Primary</v>
      </c>
      <c r="I3" s="133" t="str">
        <f>HLOOKUP(Introduction!$G$4,nametranslations,29,FALSE)</f>
        <v>Secondary</v>
      </c>
      <c r="J3" s="119"/>
      <c r="K3" s="134"/>
      <c r="L3" s="165" t="str">
        <f>HLOOKUP(Introduction!$G$4,nametranslations,152,FALSE)</f>
        <v>Definition</v>
      </c>
      <c r="M3" s="130" t="str">
        <f>HLOOKUP(Introduction!$G$4,nametranslations,102,FALSE)</f>
        <v>Estimates (%)</v>
      </c>
      <c r="N3" s="131" t="str">
        <f>HLOOKUP(Introduction!$G$4,nametranslations,24,FALSE)</f>
        <v>Total</v>
      </c>
      <c r="O3" s="132" t="str">
        <f>HLOOKUP(Introduction!$G$4,nametranslations,26,FALSE)</f>
        <v>Urban</v>
      </c>
      <c r="P3" s="132" t="str">
        <f>HLOOKUP(Introduction!$G$4,nametranslations,25,FALSE)</f>
        <v>Rural</v>
      </c>
      <c r="Q3" s="132" t="str">
        <f>HLOOKUP(Introduction!$G$4,nametranslations,27,FALSE)</f>
        <v>Pre-primary</v>
      </c>
      <c r="R3" s="132" t="str">
        <f>HLOOKUP(Introduction!$G$4,nametranslations,28,FALSE)</f>
        <v>Primary</v>
      </c>
      <c r="S3" s="133" t="str">
        <f>HLOOKUP(Introduction!$G$4,nametranslations,29,FALSE)</f>
        <v>Secondary</v>
      </c>
      <c r="T3" s="119"/>
      <c r="U3" s="134"/>
      <c r="V3" s="165" t="str">
        <f>HLOOKUP(Introduction!$G$4,nametranslations,152,FALSE)</f>
        <v>Definition</v>
      </c>
      <c r="W3" s="130" t="str">
        <f>HLOOKUP(Introduction!$G$4,nametranslations,102,FALSE)</f>
        <v>Estimates (%)</v>
      </c>
      <c r="X3" s="131" t="str">
        <f>HLOOKUP(Introduction!$G$4,nametranslations,24,FALSE)</f>
        <v>Total</v>
      </c>
      <c r="Y3" s="132" t="str">
        <f>HLOOKUP(Introduction!$G$4,nametranslations,26,FALSE)</f>
        <v>Urban</v>
      </c>
      <c r="Z3" s="132" t="str">
        <f>HLOOKUP(Introduction!$G$4,nametranslations,25,FALSE)</f>
        <v>Rural</v>
      </c>
      <c r="AA3" s="132" t="str">
        <f>HLOOKUP(Introduction!$G$4,nametranslations,27,FALSE)</f>
        <v>Pre-primary</v>
      </c>
      <c r="AB3" s="132" t="str">
        <f>HLOOKUP(Introduction!$G$4,nametranslations,28,FALSE)</f>
        <v>Primary</v>
      </c>
      <c r="AC3" s="133" t="str">
        <f>HLOOKUP(Introduction!$G$4,nametranslations,29,FALSE)</f>
        <v>Secondary</v>
      </c>
      <c r="AD3" s="119"/>
      <c r="AE3" s="134"/>
      <c r="AF3" s="165" t="str">
        <f>HLOOKUP(Introduction!$G$4,nametranslations,152,FALSE)</f>
        <v>Definition</v>
      </c>
      <c r="AG3" s="130" t="str">
        <f>HLOOKUP(Introduction!$G$4,nametranslations,102,FALSE)</f>
        <v>Estimates (%)</v>
      </c>
      <c r="AH3" s="131" t="str">
        <f>HLOOKUP(Introduction!$G$4,nametranslations,24,FALSE)</f>
        <v>Total</v>
      </c>
      <c r="AI3" s="132" t="str">
        <f>HLOOKUP(Introduction!$G$4,nametranslations,26,FALSE)</f>
        <v>Urban</v>
      </c>
      <c r="AJ3" s="132" t="str">
        <f>HLOOKUP(Introduction!$G$4,nametranslations,25,FALSE)</f>
        <v>Rural</v>
      </c>
      <c r="AK3" s="132" t="str">
        <f>HLOOKUP(Introduction!$G$4,nametranslations,27,FALSE)</f>
        <v>Pre-primary</v>
      </c>
      <c r="AL3" s="132" t="str">
        <f>HLOOKUP(Introduction!$G$4,nametranslations,28,FALSE)</f>
        <v>Primary</v>
      </c>
      <c r="AM3" s="133" t="str">
        <f>HLOOKUP(Introduction!$G$4,nametranslations,29,FALSE)</f>
        <v>Secondary</v>
      </c>
      <c r="AN3" s="119"/>
      <c r="AO3" s="134"/>
      <c r="AP3" s="165" t="str">
        <f>HLOOKUP(Introduction!$G$4,nametranslations,152,FALSE)</f>
        <v>Definition</v>
      </c>
      <c r="AQ3" s="130" t="str">
        <f>HLOOKUP(Introduction!$G$4,nametranslations,102,FALSE)</f>
        <v>Estimates (%)</v>
      </c>
      <c r="AR3" s="131" t="str">
        <f>HLOOKUP(Introduction!$G$4,nametranslations,24,FALSE)</f>
        <v>Total</v>
      </c>
      <c r="AS3" s="132" t="str">
        <f>HLOOKUP(Introduction!$G$4,nametranslations,26,FALSE)</f>
        <v>Urban</v>
      </c>
      <c r="AT3" s="132" t="str">
        <f>HLOOKUP(Introduction!$G$4,nametranslations,25,FALSE)</f>
        <v>Rural</v>
      </c>
      <c r="AU3" s="132" t="str">
        <f>HLOOKUP(Introduction!$G$4,nametranslations,27,FALSE)</f>
        <v>Pre-primary</v>
      </c>
      <c r="AV3" s="132" t="str">
        <f>HLOOKUP(Introduction!$G$4,nametranslations,28,FALSE)</f>
        <v>Primary</v>
      </c>
      <c r="AW3" s="133" t="str">
        <f>HLOOKUP(Introduction!$G$4,nametranslations,29,FALSE)</f>
        <v>Secondary</v>
      </c>
      <c r="AX3" s="119"/>
      <c r="AY3" s="134"/>
      <c r="AZ3" s="165" t="str">
        <f>HLOOKUP(Introduction!$G$4,nametranslations,152,FALSE)</f>
        <v>Definition</v>
      </c>
      <c r="BA3" s="130" t="str">
        <f>HLOOKUP(Introduction!$G$4,nametranslations,102,FALSE)</f>
        <v>Estimates (%)</v>
      </c>
      <c r="BB3" s="131" t="str">
        <f>HLOOKUP(Introduction!$G$4,nametranslations,24,FALSE)</f>
        <v>Total</v>
      </c>
      <c r="BC3" s="132" t="str">
        <f>HLOOKUP(Introduction!$G$4,nametranslations,26,FALSE)</f>
        <v>Urban</v>
      </c>
      <c r="BD3" s="132" t="str">
        <f>HLOOKUP(Introduction!$G$4,nametranslations,25,FALSE)</f>
        <v>Rural</v>
      </c>
      <c r="BE3" s="132" t="str">
        <f>HLOOKUP(Introduction!$G$4,nametranslations,27,FALSE)</f>
        <v>Pre-primary</v>
      </c>
      <c r="BF3" s="132" t="str">
        <f>HLOOKUP(Introduction!$G$4,nametranslations,28,FALSE)</f>
        <v>Primary</v>
      </c>
      <c r="BG3" s="133" t="str">
        <f>HLOOKUP(Introduction!$G$4,nametranslations,29,FALSE)</f>
        <v>Secondary</v>
      </c>
      <c r="BH3" s="119"/>
      <c r="BI3" s="134"/>
      <c r="BJ3" s="165" t="str">
        <f>HLOOKUP(Introduction!$G$4,nametranslations,152,FALSE)</f>
        <v>Definition</v>
      </c>
      <c r="BK3" s="130" t="str">
        <f>HLOOKUP(Introduction!$G$4,nametranslations,102,FALSE)</f>
        <v>Estimates (%)</v>
      </c>
      <c r="BL3" s="131" t="str">
        <f>HLOOKUP(Introduction!$G$4,nametranslations,24,FALSE)</f>
        <v>Total</v>
      </c>
      <c r="BM3" s="132" t="str">
        <f>HLOOKUP(Introduction!$G$4,nametranslations,26,FALSE)</f>
        <v>Urban</v>
      </c>
      <c r="BN3" s="132" t="str">
        <f>HLOOKUP(Introduction!$G$4,nametranslations,25,FALSE)</f>
        <v>Rural</v>
      </c>
      <c r="BO3" s="132" t="str">
        <f>HLOOKUP(Introduction!$G$4,nametranslations,27,FALSE)</f>
        <v>Pre-primary</v>
      </c>
      <c r="BP3" s="132" t="str">
        <f>HLOOKUP(Introduction!$G$4,nametranslations,28,FALSE)</f>
        <v>Primary</v>
      </c>
      <c r="BQ3" s="133" t="str">
        <f>HLOOKUP(Introduction!$G$4,nametranslations,29,FALSE)</f>
        <v>Secondary</v>
      </c>
      <c r="BR3" s="119"/>
      <c r="BS3" s="134"/>
      <c r="BT3" s="165" t="str">
        <f>HLOOKUP(Introduction!$G$4,nametranslations,152,FALSE)</f>
        <v>Definition</v>
      </c>
      <c r="BU3" s="130" t="str">
        <f>HLOOKUP(Introduction!$G$4,nametranslations,102,FALSE)</f>
        <v>Estimates (%)</v>
      </c>
      <c r="BV3" s="131" t="str">
        <f>HLOOKUP(Introduction!$G$4,nametranslations,24,FALSE)</f>
        <v>Total</v>
      </c>
      <c r="BW3" s="132" t="str">
        <f>HLOOKUP(Introduction!$G$4,nametranslations,26,FALSE)</f>
        <v>Urban</v>
      </c>
      <c r="BX3" s="132" t="str">
        <f>HLOOKUP(Introduction!$G$4,nametranslations,25,FALSE)</f>
        <v>Rural</v>
      </c>
      <c r="BY3" s="132" t="str">
        <f>HLOOKUP(Introduction!$G$4,nametranslations,27,FALSE)</f>
        <v>Pre-primary</v>
      </c>
      <c r="BZ3" s="132" t="str">
        <f>HLOOKUP(Introduction!$G$4,nametranslations,28,FALSE)</f>
        <v>Primary</v>
      </c>
      <c r="CA3" s="133" t="str">
        <f>HLOOKUP(Introduction!$G$4,nametranslations,29,FALSE)</f>
        <v>Secondary</v>
      </c>
      <c r="CB3" s="119"/>
      <c r="CC3" s="134"/>
      <c r="CD3" s="120"/>
      <c r="CN3" s="120"/>
      <c r="CX3" s="120"/>
      <c r="DH3" s="120"/>
      <c r="DR3" s="120"/>
      <c r="EB3" s="120"/>
      <c r="EL3" s="120"/>
      <c r="EV3" s="120"/>
      <c r="FF3" s="120"/>
      <c r="FP3" s="120"/>
      <c r="FZ3" s="120"/>
      <c r="GJ3" s="120"/>
      <c r="GT3" s="120"/>
      <c r="HD3" s="120"/>
      <c r="HN3" s="120"/>
      <c r="HX3" s="120"/>
    </row>
    <row r="4" spans="1:232" s="2" customFormat="1" x14ac:dyDescent="0.3">
      <c r="A4" s="628" t="str">
        <f>IF(ISBLANK('Data Summary'!A6),"",'Data Summary'!A6)</f>
        <v>SSD_2011_EMIS</v>
      </c>
      <c r="B4" s="63"/>
      <c r="C4" s="12" t="str">
        <f>HLOOKUP(Introduction!$G$4,nametranslations,118,FALSE)</f>
        <v>No facility</v>
      </c>
      <c r="D4" s="7">
        <f t="shared" ref="D4:I4" si="0">IF(COUNTA(D14)=0,"",D14)</f>
        <v>56.446088019559902</v>
      </c>
      <c r="E4" s="7" t="str">
        <f t="shared" si="0"/>
        <v/>
      </c>
      <c r="F4" s="7" t="str">
        <f t="shared" si="0"/>
        <v/>
      </c>
      <c r="G4" s="7">
        <f t="shared" si="0"/>
        <v>41.4</v>
      </c>
      <c r="H4" s="7">
        <f t="shared" si="0"/>
        <v>60.1</v>
      </c>
      <c r="I4" s="25">
        <f t="shared" si="0"/>
        <v>26.5</v>
      </c>
      <c r="J4" s="20"/>
      <c r="K4" s="14"/>
      <c r="L4" s="63"/>
      <c r="M4" s="12" t="str">
        <f>HLOOKUP(Introduction!$G$4,nametranslations,118,FALSE)</f>
        <v>No facility</v>
      </c>
      <c r="N4" s="7">
        <f t="shared" ref="N4:S4" si="1">IF(COUNTA(N14)=0,"",N14)</f>
        <v>47.011465295629819</v>
      </c>
      <c r="O4" s="7" t="str">
        <f t="shared" si="1"/>
        <v/>
      </c>
      <c r="P4" s="7" t="str">
        <f t="shared" si="1"/>
        <v/>
      </c>
      <c r="Q4" s="7">
        <f t="shared" si="1"/>
        <v>35.200000000000003</v>
      </c>
      <c r="R4" s="7">
        <f t="shared" si="1"/>
        <v>51.5</v>
      </c>
      <c r="S4" s="25">
        <f t="shared" si="1"/>
        <v>29</v>
      </c>
      <c r="T4" s="20"/>
      <c r="U4" s="14"/>
      <c r="V4" s="63"/>
      <c r="W4" s="12" t="str">
        <f>HLOOKUP(Introduction!$G$4,nametranslations,118,FALSE)</f>
        <v>No facility</v>
      </c>
      <c r="X4" s="7">
        <f t="shared" ref="X4:AC4" si="2">IF(COUNTA(X14)=0,"",X14)</f>
        <v>34.083547557840618</v>
      </c>
      <c r="Y4" s="7" t="str">
        <f t="shared" si="2"/>
        <v/>
      </c>
      <c r="Z4" s="7" t="str">
        <f t="shared" si="2"/>
        <v/>
      </c>
      <c r="AA4" s="7" t="str">
        <f t="shared" si="2"/>
        <v/>
      </c>
      <c r="AB4" s="7">
        <f t="shared" si="2"/>
        <v>36</v>
      </c>
      <c r="AC4" s="25">
        <f t="shared" si="2"/>
        <v>8</v>
      </c>
      <c r="AD4" s="20"/>
      <c r="AE4" s="14"/>
      <c r="AF4" s="63"/>
      <c r="AG4" s="12" t="str">
        <f>HLOOKUP(Introduction!$G$4,nametranslations,118,FALSE)</f>
        <v>No facility</v>
      </c>
      <c r="AH4" s="7">
        <f t="shared" ref="AH4:AM4" si="3">IF(COUNTA(AH14)=0,"",AH14)</f>
        <v>29.797979999999999</v>
      </c>
      <c r="AI4" s="7">
        <f t="shared" si="3"/>
        <v>11.11111</v>
      </c>
      <c r="AJ4" s="7">
        <f t="shared" si="3"/>
        <v>37.23404</v>
      </c>
      <c r="AK4" s="7" t="str">
        <f t="shared" si="3"/>
        <v/>
      </c>
      <c r="AL4" s="7">
        <f t="shared" si="3"/>
        <v>29.797979999999999</v>
      </c>
      <c r="AM4" s="25" t="str">
        <f t="shared" si="3"/>
        <v/>
      </c>
      <c r="AN4" s="20"/>
      <c r="AO4" s="14"/>
      <c r="AP4" s="63"/>
      <c r="AQ4" s="12" t="str">
        <f>HLOOKUP(Introduction!$G$4,nametranslations,118,FALSE)</f>
        <v>No facility</v>
      </c>
      <c r="AR4" s="7">
        <f t="shared" ref="AR4:AW4" si="4">IF(COUNTA(AR14)=0,"",AR14)</f>
        <v>32.1</v>
      </c>
      <c r="AS4" s="7" t="str">
        <f t="shared" si="4"/>
        <v/>
      </c>
      <c r="AT4" s="7" t="str">
        <f t="shared" si="4"/>
        <v/>
      </c>
      <c r="AU4" s="7" t="str">
        <f t="shared" si="4"/>
        <v/>
      </c>
      <c r="AV4" s="7">
        <f t="shared" si="4"/>
        <v>32.1</v>
      </c>
      <c r="AW4" s="25" t="str">
        <f t="shared" si="4"/>
        <v/>
      </c>
      <c r="AX4" s="20"/>
      <c r="AY4" s="14"/>
      <c r="AZ4" s="63"/>
      <c r="BA4" s="12" t="str">
        <f>HLOOKUP(Introduction!$G$4,nametranslations,118,FALSE)</f>
        <v>No facility</v>
      </c>
      <c r="BB4" s="7">
        <f t="shared" ref="BB4:BG4" si="5">IF(COUNTA(BB14)=0,"",BB14)</f>
        <v>27.853886482790063</v>
      </c>
      <c r="BC4" s="7" t="str">
        <f t="shared" si="5"/>
        <v/>
      </c>
      <c r="BD4" s="7" t="str">
        <f t="shared" si="5"/>
        <v/>
      </c>
      <c r="BE4" s="7">
        <f t="shared" si="5"/>
        <v>13.2</v>
      </c>
      <c r="BF4" s="7">
        <f t="shared" si="5"/>
        <v>31.3</v>
      </c>
      <c r="BG4" s="25">
        <f t="shared" si="5"/>
        <v>9.4</v>
      </c>
      <c r="BH4" s="20"/>
      <c r="BI4" s="14"/>
      <c r="BJ4" s="63"/>
      <c r="BK4" s="12" t="str">
        <f>HLOOKUP(Introduction!$G$4,nametranslations,118,FALSE)</f>
        <v>No facility</v>
      </c>
      <c r="BL4" s="7">
        <f t="shared" ref="BL4:BQ4" si="6">IF(COUNTA(BL14)=0,"",BL14)</f>
        <v>42.508696403872754</v>
      </c>
      <c r="BM4" s="7" t="str">
        <f t="shared" si="6"/>
        <v/>
      </c>
      <c r="BN4" s="7" t="str">
        <f t="shared" si="6"/>
        <v/>
      </c>
      <c r="BO4" s="7">
        <f t="shared" si="6"/>
        <v>28.7</v>
      </c>
      <c r="BP4" s="7">
        <f t="shared" si="6"/>
        <v>49.2</v>
      </c>
      <c r="BQ4" s="25">
        <f t="shared" si="6"/>
        <v>15.2</v>
      </c>
      <c r="BR4" s="20"/>
      <c r="BS4" s="14"/>
      <c r="BT4" s="63"/>
      <c r="BU4" s="12" t="str">
        <f>HLOOKUP(Introduction!$G$4,nametranslations,118,FALSE)</f>
        <v>No facility</v>
      </c>
      <c r="BV4" s="7">
        <f t="shared" ref="BV4:CA4" si="7">IF(COUNTA(BV14)=0,"",BV14)</f>
        <v>38.174273858921161</v>
      </c>
      <c r="BW4" s="7" t="str">
        <f t="shared" si="7"/>
        <v/>
      </c>
      <c r="BX4" s="7" t="str">
        <f t="shared" si="7"/>
        <v/>
      </c>
      <c r="BY4" s="7">
        <f t="shared" si="7"/>
        <v>28.855250709555346</v>
      </c>
      <c r="BZ4" s="7">
        <f t="shared" si="7"/>
        <v>44.557501183151913</v>
      </c>
      <c r="CA4" s="25">
        <f t="shared" si="7"/>
        <v>3.992015968063872</v>
      </c>
      <c r="CB4" s="20"/>
      <c r="CC4" s="14"/>
      <c r="CD4" s="70"/>
      <c r="CN4" s="70"/>
      <c r="CX4" s="70"/>
      <c r="DH4" s="70"/>
      <c r="DR4" s="70"/>
      <c r="EB4" s="70"/>
      <c r="EL4" s="70"/>
      <c r="EV4" s="70"/>
      <c r="FF4" s="70"/>
      <c r="FP4" s="70"/>
      <c r="FZ4" s="70"/>
      <c r="GJ4" s="70"/>
      <c r="GT4" s="70"/>
      <c r="HD4" s="70"/>
      <c r="HN4" s="70"/>
      <c r="HX4" s="70"/>
    </row>
    <row r="5" spans="1:232" s="2" customFormat="1" x14ac:dyDescent="0.3">
      <c r="A5" s="628" t="str">
        <f ca="1">IF(ISBLANK('Data Summary'!A7),"",'Data Summary'!A7)</f>
        <v>SSD_2015_EMIS</v>
      </c>
      <c r="B5" s="63"/>
      <c r="C5" s="12" t="str">
        <f>HLOOKUP(Introduction!$G$4,nametranslations,104,FALSE)</f>
        <v>Unimproved</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5" t="str">
        <f>IF((COUNTA(I15:I26)=0)+(COUNTA(I14)=0),"",100-I14-SUMPRODUCT(C15:C26,I15:I26))</f>
        <v/>
      </c>
      <c r="J5" s="20"/>
      <c r="K5" s="14"/>
      <c r="L5" s="63"/>
      <c r="M5" s="12" t="str">
        <f>HLOOKUP(Introduction!$G$4,nametranslations,104,FALSE)</f>
        <v>Unimproved</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5" t="str">
        <f>IF((COUNTA(S15:S26)=0)+(COUNTA(S14)=0),"",100-S14-SUMPRODUCT(M15:M26,S15:S26))</f>
        <v/>
      </c>
      <c r="T5" s="20"/>
      <c r="U5" s="14"/>
      <c r="V5" s="63"/>
      <c r="W5" s="12" t="str">
        <f>HLOOKUP(Introduction!$G$4,nametranslations,104,FALSE)</f>
        <v>Unimproved</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5" t="str">
        <f>IF((COUNTA(AC15:AC26)=0)+(COUNTA(AC14)=0),"",100-AC14-SUMPRODUCT(W15:W26,AC15:AC26))</f>
        <v/>
      </c>
      <c r="AD5" s="20"/>
      <c r="AE5" s="14"/>
      <c r="AF5" s="63"/>
      <c r="AG5" s="12" t="str">
        <f>HLOOKUP(Introduction!$G$4,nametranslations,104,FALSE)</f>
        <v>Unimproved</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5" t="str">
        <f>IF((COUNTA(AM15:AM26)=0)+(COUNTA(AM14)=0),"",100-AM14-SUMPRODUCT(AG15:AG26,AM15:AM26))</f>
        <v/>
      </c>
      <c r="AN5" s="20"/>
      <c r="AO5" s="14"/>
      <c r="AP5" s="63"/>
      <c r="AQ5" s="12" t="str">
        <f>HLOOKUP(Introduction!$G$4,nametranslations,104,FALSE)</f>
        <v>Unimproved</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5" t="str">
        <f>IF((COUNTA(AW15:AW26)=0)+(COUNTA(AW14)=0),"",100-AW14-SUMPRODUCT(AQ15:AQ26,AW15:AW26))</f>
        <v/>
      </c>
      <c r="AX5" s="20"/>
      <c r="AY5" s="14"/>
      <c r="AZ5" s="63"/>
      <c r="BA5" s="12" t="str">
        <f>HLOOKUP(Introduction!$G$4,nametranslations,104,FALSE)</f>
        <v>Unimproved</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5" t="str">
        <f>IF((COUNTA(BG15:BG26)=0)+(COUNTA(BG14)=0),"",100-BG14-SUMPRODUCT(BA15:BA26,BG15:BG26))</f>
        <v/>
      </c>
      <c r="BH5" s="20"/>
      <c r="BI5" s="14"/>
      <c r="BJ5" s="63"/>
      <c r="BK5" s="12" t="str">
        <f>HLOOKUP(Introduction!$G$4,nametranslations,104,FALSE)</f>
        <v>Unimproved</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t="str">
        <f>IF((COUNTA(BP15:BP26)=0)+(COUNTA(BP14)=0),"",100-BP14-SUMPRODUCT(BK15:BK26,BP15:BP26))</f>
        <v/>
      </c>
      <c r="BQ5" s="25" t="str">
        <f>IF((COUNTA(BQ15:BQ26)=0)+(COUNTA(BQ14)=0),"",100-BQ14-SUMPRODUCT(BK15:BK26,BQ15:BQ26))</f>
        <v/>
      </c>
      <c r="BR5" s="20"/>
      <c r="BS5" s="14"/>
      <c r="BT5" s="63"/>
      <c r="BU5" s="12" t="str">
        <f>HLOOKUP(Introduction!$G$4,nametranslations,104,FALSE)</f>
        <v>Unimproved</v>
      </c>
      <c r="BV5" s="7" t="str">
        <f>IF((COUNTA(BV15:BV26)=0)+(COUNTA(BV14)=0),"",100-BV14-SUMPRODUCT(BU15:BU26,BV15:BV26))</f>
        <v/>
      </c>
      <c r="BW5" s="7" t="str">
        <f>IF((COUNTA(BW15:BW26)=0)+(COUNTA(BW14)=0),"",100-BW14-SUMPRODUCT(BU15:BU26,BW15:BW26))</f>
        <v/>
      </c>
      <c r="BX5" s="7" t="str">
        <f>IF((COUNTA(BX15:BX26)=0)+(COUNTA(BX14)=0),"",100-BX14-SUMPRODUCT(BU15:BU26,BX15:BX26))</f>
        <v/>
      </c>
      <c r="BY5" s="7" t="str">
        <f>IF((COUNTA(BY15:BY26)=0)+(COUNTA(BY14)=0),"",100-BY14-SUMPRODUCT(BU15:BU26,BY15:BY26))</f>
        <v/>
      </c>
      <c r="BZ5" s="7" t="str">
        <f>IF((COUNTA(BZ15:BZ26)=0)+(COUNTA(BZ14)=0),"",100-BZ14-SUMPRODUCT(BU15:BU26,BZ15:BZ26))</f>
        <v/>
      </c>
      <c r="CA5" s="25" t="str">
        <f>IF((COUNTA(CA15:CA26)=0)+(COUNTA(CA14)=0),"",100-CA14-SUMPRODUCT(BU15:BU26,CA15:CA26))</f>
        <v/>
      </c>
      <c r="CB5" s="20"/>
      <c r="CC5" s="14"/>
      <c r="CD5" s="70"/>
      <c r="CN5" s="70"/>
      <c r="CX5" s="70"/>
      <c r="DH5" s="70"/>
      <c r="DR5" s="70"/>
      <c r="EB5" s="70"/>
      <c r="EL5" s="70"/>
      <c r="EV5" s="70"/>
      <c r="FF5" s="70"/>
      <c r="FP5" s="70"/>
      <c r="FZ5" s="70"/>
      <c r="GJ5" s="70"/>
      <c r="GT5" s="70"/>
      <c r="HD5" s="70"/>
      <c r="HN5" s="70"/>
      <c r="HX5" s="70"/>
    </row>
    <row r="6" spans="1:232" s="2" customFormat="1" x14ac:dyDescent="0.3">
      <c r="A6" s="628" t="str">
        <f ca="1">IF(ISBLANK('Data Summary'!A8),"",'Data Summary'!A8)</f>
        <v>SSD_2016_EMIS</v>
      </c>
      <c r="B6" s="63"/>
      <c r="C6" s="12" t="str">
        <f>HLOOKUP(Introduction!$G$4,nametranslations,75,FALSE)</f>
        <v>Improved</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5" t="str">
        <f>IF(COUNTA(I15:I26)=0,"",SUMPRODUCT(I15:I26,C15:C26))</f>
        <v/>
      </c>
      <c r="J6" s="20"/>
      <c r="K6" s="14"/>
      <c r="L6" s="63"/>
      <c r="M6" s="12" t="str">
        <f>HLOOKUP(Introduction!$G$4,nametranslations,75,FALSE)</f>
        <v>Improved</v>
      </c>
      <c r="N6" s="7" t="str">
        <f>IF(COUNTA(N15:N26)=0,"",SUMPRODUCT(N15:N26,M15:M26))</f>
        <v/>
      </c>
      <c r="O6" s="7" t="str">
        <f>IF(COUNTA(O15:O26)=0,"",SUMPRODUCT(O15:O26,M15:M26))</f>
        <v/>
      </c>
      <c r="P6" s="7" t="str">
        <f>IF(COUNTA(P15:P26)=0,"",SUMPRODUCT(P15:P26,M15:M26))</f>
        <v/>
      </c>
      <c r="Q6" s="7" t="str">
        <f>IF(COUNTA(Q15:Q26)=0,"",SUMPRODUCT(Q15:Q26,M15:M26))</f>
        <v/>
      </c>
      <c r="R6" s="7" t="str">
        <f>IF(COUNTA(R15:R26)=0,"",SUMPRODUCT(R15:R26,M15:M26))</f>
        <v/>
      </c>
      <c r="S6" s="25" t="str">
        <f>IF(COUNTA(S15:S26)=0,"",SUMPRODUCT(S15:S26,M15:M26))</f>
        <v/>
      </c>
      <c r="T6" s="20"/>
      <c r="U6" s="14"/>
      <c r="V6" s="63"/>
      <c r="W6" s="12" t="str">
        <f>HLOOKUP(Introduction!$G$4,nametranslations,75,FALSE)</f>
        <v>Improved</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5" t="str">
        <f>IF(COUNTA(AC15:AC26)=0,"",SUMPRODUCT(AC15:AC26,W15:W26))</f>
        <v/>
      </c>
      <c r="AD6" s="20"/>
      <c r="AE6" s="14"/>
      <c r="AF6" s="63"/>
      <c r="AG6" s="12" t="str">
        <f>HLOOKUP(Introduction!$G$4,nametranslations,75,FALSE)</f>
        <v>Improved</v>
      </c>
      <c r="AH6" s="7" t="str">
        <f>IF(COUNTA(AH15:AH26)=0,"",SUMPRODUCT(AH15:AH26,AG15:AG26))</f>
        <v/>
      </c>
      <c r="AI6" s="7" t="str">
        <f>IF(COUNTA(AI15:AI26)=0,"",SUMPRODUCT(AI15:AI26,AG15:AG26))</f>
        <v/>
      </c>
      <c r="AJ6" s="7" t="str">
        <f>IF(COUNTA(AJ15:AJ26)=0,"",SUMPRODUCT(AJ15:AJ26,AG15:AG26))</f>
        <v/>
      </c>
      <c r="AK6" s="7" t="str">
        <f>IF(COUNTA(AK15:AK26)=0,"",SUMPRODUCT(AK15:AK26,AG15:AG26))</f>
        <v/>
      </c>
      <c r="AL6" s="7" t="str">
        <f>IF(COUNTA(AL15:AL26)=0,"",SUMPRODUCT(AL15:AL26,AG15:AG26))</f>
        <v/>
      </c>
      <c r="AM6" s="25" t="str">
        <f>IF(COUNTA(AM15:AM26)=0,"",SUMPRODUCT(AM15:AM26,AG15:AG26))</f>
        <v/>
      </c>
      <c r="AN6" s="20"/>
      <c r="AO6" s="14"/>
      <c r="AP6" s="63"/>
      <c r="AQ6" s="12" t="str">
        <f>HLOOKUP(Introduction!$G$4,nametranslations,75,FALSE)</f>
        <v>Improved</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5" t="str">
        <f>IF(COUNTA(AW15:AW26)=0,"",SUMPRODUCT(AW15:AW26,AQ15:AQ26))</f>
        <v/>
      </c>
      <c r="AX6" s="20"/>
      <c r="AY6" s="14"/>
      <c r="AZ6" s="63"/>
      <c r="BA6" s="12" t="str">
        <f>HLOOKUP(Introduction!$G$4,nametranslations,75,FALSE)</f>
        <v>Improved</v>
      </c>
      <c r="BB6" s="7" t="str">
        <f>IF(COUNTA(BB15:BB26)=0,"",SUMPRODUCT(BB15:BB26,BA15:BA26))</f>
        <v/>
      </c>
      <c r="BC6" s="7" t="str">
        <f>IF(COUNTA(BC15:BC26)=0,"",SUMPRODUCT(BC15:BC26,BA15:BA26))</f>
        <v/>
      </c>
      <c r="BD6" s="7" t="str">
        <f>IF(COUNTA(BD15:BD26)=0,"",SUMPRODUCT(BD15:BD26,BA15:BA26))</f>
        <v/>
      </c>
      <c r="BE6" s="7" t="str">
        <f>IF(COUNTA(BE15:BE26)=0,"",SUMPRODUCT(BE15:BE26,BA15:BA26))</f>
        <v/>
      </c>
      <c r="BF6" s="7" t="str">
        <f>IF(COUNTA(BF15:BF26)=0,"",SUMPRODUCT(BF15:BF26,BA15:BA26))</f>
        <v/>
      </c>
      <c r="BG6" s="25" t="str">
        <f>IF(COUNTA(BG15:BG26)=0,"",SUMPRODUCT(BG15:BG26,BA15:BA26))</f>
        <v/>
      </c>
      <c r="BH6" s="20"/>
      <c r="BI6" s="14"/>
      <c r="BJ6" s="63"/>
      <c r="BK6" s="12" t="str">
        <f>HLOOKUP(Introduction!$G$4,nametranslations,75,FALSE)</f>
        <v>Improved</v>
      </c>
      <c r="BL6" s="7" t="str">
        <f>IF(COUNTA(BL15:BL26)=0,"",SUMPRODUCT(BL15:BL26,BK15:BK26))</f>
        <v/>
      </c>
      <c r="BM6" s="7" t="str">
        <f>IF(COUNTA(BM15:BM26)=0,"",SUMPRODUCT(BM15:BM26,BK15:BK26))</f>
        <v/>
      </c>
      <c r="BN6" s="7" t="str">
        <f>IF(COUNTA(BN15:BN26)=0,"",SUMPRODUCT(BN15:BN26,BK15:BK26))</f>
        <v/>
      </c>
      <c r="BO6" s="7" t="str">
        <f>IF(COUNTA(BO15:BO26)=0,"",SUMPRODUCT(BO15:BO26,BK15:BK26))</f>
        <v/>
      </c>
      <c r="BP6" s="7" t="str">
        <f>IF(COUNTA(BP15:BP26)=0,"",SUMPRODUCT(BP15:BP26,BK15:BK26))</f>
        <v/>
      </c>
      <c r="BQ6" s="25" t="str">
        <f>IF(COUNTA(BQ15:BQ26)=0,"",SUMPRODUCT(BQ15:BQ26,BK15:BK26))</f>
        <v/>
      </c>
      <c r="BR6" s="20"/>
      <c r="BS6" s="14"/>
      <c r="BT6" s="63"/>
      <c r="BU6" s="12" t="str">
        <f>HLOOKUP(Introduction!$G$4,nametranslations,75,FALSE)</f>
        <v>Improved</v>
      </c>
      <c r="BV6" s="7" t="str">
        <f>IF(COUNTA(BV15:BV26)=0,"",SUMPRODUCT(BV15:BV26,BU15:BU26))</f>
        <v/>
      </c>
      <c r="BW6" s="7" t="str">
        <f>IF(COUNTA(BW15:BW26)=0,"",SUMPRODUCT(BW15:BW26,BU15:BU26))</f>
        <v/>
      </c>
      <c r="BX6" s="7" t="str">
        <f>IF(COUNTA(BX15:BX26)=0,"",SUMPRODUCT(BX15:BX26,BU15:BU26))</f>
        <v/>
      </c>
      <c r="BY6" s="7" t="str">
        <f>IF(COUNTA(BY15:BY26)=0,"",SUMPRODUCT(BY15:BY26,BU15:BU26))</f>
        <v/>
      </c>
      <c r="BZ6" s="7" t="str">
        <f>IF(COUNTA(BZ15:BZ26)=0,"",SUMPRODUCT(BZ15:BZ26,BU15:BU26))</f>
        <v/>
      </c>
      <c r="CA6" s="25" t="str">
        <f>IF(COUNTA(CA15:CA26)=0,"",SUMPRODUCT(CA15:CA26,BU15:BU26))</f>
        <v/>
      </c>
      <c r="CB6" s="20"/>
      <c r="CC6" s="14"/>
      <c r="CD6" s="70"/>
      <c r="CN6" s="70"/>
      <c r="CX6" s="70"/>
      <c r="DH6" s="70"/>
      <c r="DR6" s="70"/>
      <c r="EB6" s="70"/>
      <c r="EL6" s="70"/>
      <c r="EV6" s="70"/>
      <c r="FF6" s="70"/>
      <c r="FP6" s="70"/>
      <c r="FZ6" s="70"/>
      <c r="GJ6" s="70"/>
      <c r="GT6" s="70"/>
      <c r="HD6" s="70"/>
      <c r="HN6" s="70"/>
      <c r="HX6" s="70"/>
    </row>
    <row r="7" spans="1:232" s="2" customFormat="1" x14ac:dyDescent="0.3">
      <c r="A7" s="628" t="str">
        <f ca="1">IF(ISBLANK('Data Summary'!A9),"",'Data Summary'!A9)</f>
        <v>SSD_2017_SUR</v>
      </c>
      <c r="B7" s="63"/>
      <c r="C7" s="27" t="str">
        <f>HLOOKUP(Introduction!$G$4,nametranslations,119,FALSE)</f>
        <v>Usable</v>
      </c>
      <c r="D7" s="16"/>
      <c r="E7" s="16"/>
      <c r="F7" s="16"/>
      <c r="G7" s="16"/>
      <c r="H7" s="16"/>
      <c r="I7" s="42"/>
      <c r="J7" s="20"/>
      <c r="K7" s="14"/>
      <c r="L7" s="63"/>
      <c r="M7" s="27" t="str">
        <f>HLOOKUP(Introduction!$G$4,nametranslations,119,FALSE)</f>
        <v>Usable</v>
      </c>
      <c r="N7" s="16"/>
      <c r="O7" s="16"/>
      <c r="P7" s="16"/>
      <c r="Q7" s="16"/>
      <c r="R7" s="16"/>
      <c r="S7" s="42"/>
      <c r="T7" s="20"/>
      <c r="U7" s="14"/>
      <c r="V7" s="63"/>
      <c r="W7" s="27" t="str">
        <f>HLOOKUP(Introduction!$G$4,nametranslations,119,FALSE)</f>
        <v>Usable</v>
      </c>
      <c r="X7" s="16"/>
      <c r="Y7" s="16"/>
      <c r="Z7" s="16"/>
      <c r="AA7" s="16"/>
      <c r="AB7" s="16"/>
      <c r="AC7" s="42"/>
      <c r="AD7" s="20"/>
      <c r="AE7" s="14"/>
      <c r="AF7" s="63" t="s">
        <v>189</v>
      </c>
      <c r="AG7" s="27" t="str">
        <f>HLOOKUP(Introduction!$G$4,nametranslations,119,FALSE)</f>
        <v>Usable</v>
      </c>
      <c r="AH7" s="16">
        <v>65.151520000000005</v>
      </c>
      <c r="AI7" s="16">
        <v>85.858590000000007</v>
      </c>
      <c r="AJ7" s="16">
        <v>57.092199999999998</v>
      </c>
      <c r="AK7" s="16"/>
      <c r="AL7" s="16">
        <v>65.151520000000005</v>
      </c>
      <c r="AM7" s="42"/>
      <c r="AN7" s="20"/>
      <c r="AO7" s="14"/>
      <c r="AP7" s="63" t="s">
        <v>189</v>
      </c>
      <c r="AQ7" s="27" t="str">
        <f>HLOOKUP(Introduction!$G$4,nametranslations,119,FALSE)</f>
        <v>Usable</v>
      </c>
      <c r="AR7" s="16">
        <v>25.326700000000002</v>
      </c>
      <c r="AS7" s="16"/>
      <c r="AT7" s="16"/>
      <c r="AU7" s="16"/>
      <c r="AV7" s="16">
        <v>25.326700000000002</v>
      </c>
      <c r="AW7" s="42"/>
      <c r="AX7" s="20"/>
      <c r="AY7" s="14"/>
      <c r="AZ7" s="63"/>
      <c r="BA7" s="27" t="str">
        <f>HLOOKUP(Introduction!$G$4,nametranslations,119,FALSE)</f>
        <v>Usable</v>
      </c>
      <c r="BB7" s="16"/>
      <c r="BC7" s="16"/>
      <c r="BD7" s="16"/>
      <c r="BE7" s="16"/>
      <c r="BF7" s="16"/>
      <c r="BG7" s="42"/>
      <c r="BH7" s="20"/>
      <c r="BI7" s="14"/>
      <c r="BJ7" s="63"/>
      <c r="BK7" s="27" t="str">
        <f>HLOOKUP(Introduction!$G$4,nametranslations,119,FALSE)</f>
        <v>Usable</v>
      </c>
      <c r="BL7" s="16"/>
      <c r="BM7" s="16"/>
      <c r="BN7" s="16"/>
      <c r="BO7" s="16"/>
      <c r="BP7" s="16"/>
      <c r="BQ7" s="42"/>
      <c r="BR7" s="20"/>
      <c r="BS7" s="14"/>
      <c r="BT7" s="63"/>
      <c r="BU7" s="27" t="str">
        <f>HLOOKUP(Introduction!$G$4,nametranslations,119,FALSE)</f>
        <v>Usable</v>
      </c>
      <c r="BV7" s="16"/>
      <c r="BW7" s="16"/>
      <c r="BX7" s="16"/>
      <c r="BY7" s="16"/>
      <c r="BZ7" s="16"/>
      <c r="CA7" s="42"/>
      <c r="CB7" s="20"/>
      <c r="CC7" s="14"/>
      <c r="CD7" s="70"/>
      <c r="CN7" s="70"/>
      <c r="CX7" s="70"/>
      <c r="DH7" s="70"/>
      <c r="DR7" s="70"/>
      <c r="EB7" s="70"/>
      <c r="EL7" s="70"/>
      <c r="EV7" s="70"/>
      <c r="FF7" s="70"/>
      <c r="FP7" s="70"/>
      <c r="FZ7" s="70"/>
      <c r="GJ7" s="70"/>
      <c r="GT7" s="70"/>
      <c r="HD7" s="70"/>
      <c r="HN7" s="70"/>
      <c r="HX7" s="70"/>
    </row>
    <row r="8" spans="1:232" s="2" customFormat="1" x14ac:dyDescent="0.3">
      <c r="A8" s="628" t="str">
        <f ca="1">IF(ISBLANK('Data Summary'!A10),"",'Data Summary'!A10)</f>
        <v>SSD_2018_SUR</v>
      </c>
      <c r="B8" s="63"/>
      <c r="C8" s="27" t="str">
        <f>HLOOKUP(Introduction!$G$4,nametranslations,120,FALSE)</f>
        <v>Single-sex</v>
      </c>
      <c r="D8" s="16"/>
      <c r="E8" s="16"/>
      <c r="F8" s="16"/>
      <c r="G8" s="16"/>
      <c r="H8" s="16"/>
      <c r="I8" s="42"/>
      <c r="J8" s="20"/>
      <c r="K8" s="14"/>
      <c r="L8" s="63"/>
      <c r="M8" s="27" t="str">
        <f>HLOOKUP(Introduction!$G$4,nametranslations,120,FALSE)</f>
        <v>Single-sex</v>
      </c>
      <c r="N8" s="16"/>
      <c r="O8" s="16"/>
      <c r="P8" s="16"/>
      <c r="Q8" s="16"/>
      <c r="R8" s="16"/>
      <c r="S8" s="42"/>
      <c r="T8" s="20"/>
      <c r="U8" s="14"/>
      <c r="V8" s="63"/>
      <c r="W8" s="27" t="str">
        <f>HLOOKUP(Introduction!$G$4,nametranslations,120,FALSE)</f>
        <v>Single-sex</v>
      </c>
      <c r="X8" s="16"/>
      <c r="Y8" s="16"/>
      <c r="Z8" s="16"/>
      <c r="AA8" s="16"/>
      <c r="AB8" s="16"/>
      <c r="AC8" s="42"/>
      <c r="AD8" s="20"/>
      <c r="AE8" s="14"/>
      <c r="AF8" s="63" t="s">
        <v>190</v>
      </c>
      <c r="AG8" s="27" t="str">
        <f>HLOOKUP(Introduction!$G$4,nametranslations,120,FALSE)</f>
        <v>Single-sex</v>
      </c>
      <c r="AH8" s="16">
        <v>50.757579999999997</v>
      </c>
      <c r="AI8" s="16">
        <v>68.686869999999999</v>
      </c>
      <c r="AJ8" s="16">
        <v>42.553190000000001</v>
      </c>
      <c r="AK8" s="16"/>
      <c r="AL8" s="16">
        <v>50.757579999999997</v>
      </c>
      <c r="AM8" s="42"/>
      <c r="AN8" s="20"/>
      <c r="AO8" s="14"/>
      <c r="AP8" s="63" t="s">
        <v>190</v>
      </c>
      <c r="AQ8" s="27" t="str">
        <f>HLOOKUP(Introduction!$G$4,nametranslations,120,FALSE)</f>
        <v>Single-sex</v>
      </c>
      <c r="AR8" s="16">
        <v>30.249450000000003</v>
      </c>
      <c r="AS8" s="16"/>
      <c r="AT8" s="16"/>
      <c r="AU8" s="16"/>
      <c r="AV8" s="16">
        <v>30.249450000000003</v>
      </c>
      <c r="AW8" s="42"/>
      <c r="AX8" s="20"/>
      <c r="AY8" s="14"/>
      <c r="AZ8" s="63"/>
      <c r="BA8" s="27" t="str">
        <f>HLOOKUP(Introduction!$G$4,nametranslations,120,FALSE)</f>
        <v>Single-sex</v>
      </c>
      <c r="BB8" s="16"/>
      <c r="BC8" s="16"/>
      <c r="BD8" s="16"/>
      <c r="BE8" s="16"/>
      <c r="BF8" s="16"/>
      <c r="BG8" s="42"/>
      <c r="BH8" s="20"/>
      <c r="BI8" s="14"/>
      <c r="BJ8" s="63"/>
      <c r="BK8" s="27" t="str">
        <f>HLOOKUP(Introduction!$G$4,nametranslations,120,FALSE)</f>
        <v>Single-sex</v>
      </c>
      <c r="BL8" s="16"/>
      <c r="BM8" s="16"/>
      <c r="BN8" s="16"/>
      <c r="BO8" s="16"/>
      <c r="BP8" s="16"/>
      <c r="BQ8" s="42"/>
      <c r="BR8" s="20"/>
      <c r="BS8" s="14"/>
      <c r="BT8" s="63" t="s">
        <v>269</v>
      </c>
      <c r="BU8" s="183" t="str">
        <f>HLOOKUP(Introduction!$G$4,nametranslations,120,FALSE)</f>
        <v>Single-sex</v>
      </c>
      <c r="BV8" s="26">
        <f>+SUMPRODUCT(BY8:CA8,$BY$33:$CA$33)/$BV$33</f>
        <v>33.073997233748273</v>
      </c>
      <c r="BW8" s="184"/>
      <c r="BX8" s="184"/>
      <c r="BY8" s="184">
        <f>420/BY33*100</f>
        <v>39.735099337748345</v>
      </c>
      <c r="BZ8" s="184">
        <f>1204/BZ33*100</f>
        <v>28.49029815428301</v>
      </c>
      <c r="CA8" s="42">
        <f>289/CA33*100</f>
        <v>57.684630738522955</v>
      </c>
      <c r="CB8" s="20"/>
      <c r="CC8" s="14"/>
      <c r="CD8" s="70"/>
      <c r="CN8" s="70"/>
      <c r="CX8" s="70"/>
      <c r="DH8" s="70"/>
      <c r="DR8" s="70"/>
      <c r="EB8" s="70"/>
      <c r="EL8" s="70"/>
      <c r="EV8" s="70"/>
      <c r="FF8" s="70"/>
      <c r="FP8" s="70"/>
      <c r="FZ8" s="70"/>
      <c r="GJ8" s="70"/>
      <c r="GT8" s="70"/>
      <c r="HD8" s="70"/>
      <c r="HN8" s="70"/>
      <c r="HX8" s="70"/>
    </row>
    <row r="9" spans="1:232" s="616" customFormat="1" ht="21" customHeight="1" x14ac:dyDescent="0.3">
      <c r="A9" s="629" t="str">
        <f ca="1">IF(ISBLANK('Data Summary'!A11),"",'Data Summary'!A11)</f>
        <v>SSD_2018_EMIS</v>
      </c>
      <c r="B9" s="606"/>
      <c r="C9" s="619" t="str">
        <f>HLOOKUP(Introduction!$G$4,nametranslations,121,FALSE)</f>
        <v>Usable &amp; Single-sex</v>
      </c>
      <c r="D9" s="620"/>
      <c r="E9" s="620"/>
      <c r="F9" s="620"/>
      <c r="G9" s="620"/>
      <c r="H9" s="620"/>
      <c r="I9" s="621"/>
      <c r="J9" s="611"/>
      <c r="K9" s="622"/>
      <c r="L9" s="606"/>
      <c r="M9" s="619" t="str">
        <f>HLOOKUP(Introduction!$G$4,nametranslations,121,FALSE)</f>
        <v>Usable &amp; Single-sex</v>
      </c>
      <c r="N9" s="620"/>
      <c r="O9" s="620"/>
      <c r="P9" s="620"/>
      <c r="Q9" s="620"/>
      <c r="R9" s="620"/>
      <c r="S9" s="621"/>
      <c r="T9" s="611"/>
      <c r="U9" s="622"/>
      <c r="V9" s="606"/>
      <c r="W9" s="619" t="str">
        <f>HLOOKUP(Introduction!$G$4,nametranslations,121,FALSE)</f>
        <v>Usable &amp; Single-sex</v>
      </c>
      <c r="X9" s="620"/>
      <c r="Y9" s="620"/>
      <c r="Z9" s="620"/>
      <c r="AA9" s="620"/>
      <c r="AB9" s="620"/>
      <c r="AC9" s="621"/>
      <c r="AD9" s="611"/>
      <c r="AE9" s="622"/>
      <c r="AF9" s="606" t="s">
        <v>191</v>
      </c>
      <c r="AG9" s="619" t="str">
        <f>HLOOKUP(Introduction!$G$4,nametranslations,121,FALSE)</f>
        <v>Usable &amp; Single-sex</v>
      </c>
      <c r="AH9" s="620">
        <v>47.979799999999997</v>
      </c>
      <c r="AI9" s="620">
        <v>66.666669999999996</v>
      </c>
      <c r="AJ9" s="620">
        <v>39.71631</v>
      </c>
      <c r="AK9" s="620"/>
      <c r="AL9" s="620">
        <v>47.979799999999997</v>
      </c>
      <c r="AM9" s="621"/>
      <c r="AN9" s="611"/>
      <c r="AO9" s="622"/>
      <c r="AP9" s="606"/>
      <c r="AQ9" s="619" t="str">
        <f>HLOOKUP(Introduction!$G$4,nametranslations,121,FALSE)</f>
        <v>Usable &amp; Single-sex</v>
      </c>
      <c r="AR9" s="620"/>
      <c r="AS9" s="620"/>
      <c r="AT9" s="620"/>
      <c r="AU9" s="620"/>
      <c r="AV9" s="620"/>
      <c r="AW9" s="621"/>
      <c r="AX9" s="611"/>
      <c r="AY9" s="622"/>
      <c r="AZ9" s="606"/>
      <c r="BA9" s="619" t="str">
        <f>HLOOKUP(Introduction!$G$4,nametranslations,121,FALSE)</f>
        <v>Usable &amp; Single-sex</v>
      </c>
      <c r="BB9" s="620"/>
      <c r="BC9" s="620"/>
      <c r="BD9" s="620"/>
      <c r="BE9" s="620"/>
      <c r="BF9" s="620"/>
      <c r="BG9" s="621"/>
      <c r="BH9" s="611"/>
      <c r="BI9" s="622"/>
      <c r="BJ9" s="606"/>
      <c r="BK9" s="619" t="str">
        <f>HLOOKUP(Introduction!$G$4,nametranslations,121,FALSE)</f>
        <v>Usable &amp; Single-sex</v>
      </c>
      <c r="BL9" s="620"/>
      <c r="BM9" s="620"/>
      <c r="BN9" s="620"/>
      <c r="BO9" s="620"/>
      <c r="BP9" s="620"/>
      <c r="BQ9" s="621"/>
      <c r="BR9" s="611"/>
      <c r="BS9" s="622"/>
      <c r="BT9" s="606"/>
      <c r="BU9" s="619" t="str">
        <f>HLOOKUP(Introduction!$G$4,nametranslations,121,FALSE)</f>
        <v>Usable &amp; Single-sex</v>
      </c>
      <c r="BV9" s="620"/>
      <c r="BW9" s="620"/>
      <c r="BX9" s="620"/>
      <c r="BY9" s="620"/>
      <c r="BZ9" s="620"/>
      <c r="CA9" s="621"/>
      <c r="CB9" s="611"/>
      <c r="CC9" s="622"/>
      <c r="CD9" s="615"/>
      <c r="CN9" s="615"/>
      <c r="CX9" s="615"/>
      <c r="DH9" s="615"/>
      <c r="DR9" s="615"/>
      <c r="EB9" s="615"/>
      <c r="EL9" s="615"/>
      <c r="EV9" s="615"/>
      <c r="FF9" s="615"/>
      <c r="FP9" s="615"/>
      <c r="FZ9" s="615"/>
      <c r="GJ9" s="615"/>
      <c r="GT9" s="615"/>
      <c r="HD9" s="615"/>
      <c r="HN9" s="615"/>
      <c r="HX9" s="615"/>
    </row>
    <row r="10" spans="1:232" s="2" customFormat="1" ht="21" customHeight="1" x14ac:dyDescent="0.3">
      <c r="A10" s="628" t="str">
        <f ca="1">IF(ISBLANK('Data Summary'!A12),"",'Data Summary'!A12)</f>
        <v>SSD_2021_EMIS</v>
      </c>
      <c r="B10" s="63"/>
      <c r="C10" s="30" t="str">
        <f>HLOOKUP(Introduction!$G$4,nametranslations,153,FALSE)</f>
        <v>Improved &amp; usable</v>
      </c>
      <c r="D10" s="43"/>
      <c r="E10" s="16"/>
      <c r="F10" s="16"/>
      <c r="G10" s="16"/>
      <c r="H10" s="5"/>
      <c r="I10" s="22"/>
      <c r="J10" s="20"/>
      <c r="K10" s="14"/>
      <c r="L10" s="63"/>
      <c r="M10" s="30" t="str">
        <f>HLOOKUP(Introduction!$G$4,nametranslations,153,FALSE)</f>
        <v>Improved &amp; usable</v>
      </c>
      <c r="N10" s="43"/>
      <c r="O10" s="16"/>
      <c r="P10" s="16"/>
      <c r="Q10" s="16"/>
      <c r="R10" s="5"/>
      <c r="S10" s="22"/>
      <c r="T10" s="20"/>
      <c r="U10" s="14"/>
      <c r="V10" s="63"/>
      <c r="W10" s="30" t="str">
        <f>HLOOKUP(Introduction!$G$4,nametranslations,153,FALSE)</f>
        <v>Improved &amp; usable</v>
      </c>
      <c r="X10" s="43"/>
      <c r="Y10" s="16"/>
      <c r="Z10" s="16"/>
      <c r="AA10" s="16"/>
      <c r="AB10" s="5"/>
      <c r="AC10" s="22"/>
      <c r="AD10" s="20"/>
      <c r="AE10" s="14"/>
      <c r="AF10" s="63"/>
      <c r="AG10" s="30" t="str">
        <f>HLOOKUP(Introduction!$G$4,nametranslations,153,FALSE)</f>
        <v>Improved &amp; usable</v>
      </c>
      <c r="AH10" s="43"/>
      <c r="AI10" s="16"/>
      <c r="AJ10" s="16"/>
      <c r="AK10" s="16"/>
      <c r="AL10" s="5"/>
      <c r="AM10" s="22"/>
      <c r="AN10" s="20"/>
      <c r="AO10" s="14"/>
      <c r="AP10" s="63"/>
      <c r="AQ10" s="30" t="str">
        <f>HLOOKUP(Introduction!$G$4,nametranslations,153,FALSE)</f>
        <v>Improved &amp; usable</v>
      </c>
      <c r="AR10" s="43"/>
      <c r="AS10" s="16"/>
      <c r="AT10" s="16"/>
      <c r="AU10" s="16"/>
      <c r="AV10" s="5"/>
      <c r="AW10" s="22"/>
      <c r="AX10" s="20"/>
      <c r="AY10" s="14"/>
      <c r="AZ10" s="63"/>
      <c r="BA10" s="30" t="str">
        <f>HLOOKUP(Introduction!$G$4,nametranslations,153,FALSE)</f>
        <v>Improved &amp; usable</v>
      </c>
      <c r="BB10" s="43"/>
      <c r="BC10" s="16"/>
      <c r="BD10" s="16"/>
      <c r="BE10" s="16"/>
      <c r="BF10" s="5"/>
      <c r="BG10" s="22"/>
      <c r="BH10" s="20"/>
      <c r="BI10" s="14"/>
      <c r="BJ10" s="63"/>
      <c r="BK10" s="30" t="str">
        <f>HLOOKUP(Introduction!$G$4,nametranslations,153,FALSE)</f>
        <v>Improved &amp; usable</v>
      </c>
      <c r="BL10" s="43"/>
      <c r="BM10" s="16"/>
      <c r="BN10" s="16"/>
      <c r="BO10" s="16"/>
      <c r="BP10" s="5"/>
      <c r="BQ10" s="22"/>
      <c r="BR10" s="20"/>
      <c r="BS10" s="14"/>
      <c r="BT10" s="63"/>
      <c r="BU10" s="30" t="str">
        <f>HLOOKUP(Introduction!$G$4,nametranslations,153,FALSE)</f>
        <v>Improved &amp; usable</v>
      </c>
      <c r="BV10" s="43"/>
      <c r="BW10" s="16"/>
      <c r="BX10" s="16"/>
      <c r="BY10" s="16"/>
      <c r="BZ10" s="5"/>
      <c r="CA10" s="22"/>
      <c r="CB10" s="20"/>
      <c r="CC10" s="14"/>
      <c r="CD10" s="70"/>
      <c r="CN10" s="70"/>
      <c r="CX10" s="70"/>
      <c r="DH10" s="70"/>
      <c r="DR10" s="70"/>
      <c r="EB10" s="70"/>
      <c r="EL10" s="70"/>
      <c r="EV10" s="70"/>
      <c r="FF10" s="70"/>
      <c r="FP10" s="70"/>
      <c r="FZ10" s="70"/>
      <c r="GJ10" s="70"/>
      <c r="GT10" s="70"/>
      <c r="HD10" s="70"/>
      <c r="HN10" s="70"/>
      <c r="HX10" s="70"/>
    </row>
    <row r="11" spans="1:232" s="616" customFormat="1" ht="21" customHeight="1" x14ac:dyDescent="0.3">
      <c r="A11" s="629" t="str">
        <f ca="1">IF(ISBLANK('Data Summary'!A13),"",'Data Summary'!A13)</f>
        <v>SSD_2023_EMIS</v>
      </c>
      <c r="B11" s="606"/>
      <c r="C11" s="607" t="str">
        <f>HLOOKUP(Introduction!$G$4,nametranslations,154,FALSE)</f>
        <v>Improved &amp; single-sex</v>
      </c>
      <c r="D11" s="620"/>
      <c r="E11" s="609"/>
      <c r="F11" s="609"/>
      <c r="G11" s="609"/>
      <c r="H11" s="609"/>
      <c r="I11" s="610"/>
      <c r="J11" s="611"/>
      <c r="K11" s="622"/>
      <c r="L11" s="606"/>
      <c r="M11" s="607" t="str">
        <f>HLOOKUP(Introduction!$G$4,nametranslations,154,FALSE)</f>
        <v>Improved &amp; single-sex</v>
      </c>
      <c r="N11" s="620"/>
      <c r="O11" s="609"/>
      <c r="P11" s="609"/>
      <c r="Q11" s="609"/>
      <c r="R11" s="609"/>
      <c r="S11" s="610"/>
      <c r="T11" s="611"/>
      <c r="U11" s="622"/>
      <c r="V11" s="606"/>
      <c r="W11" s="607" t="str">
        <f>HLOOKUP(Introduction!$G$4,nametranslations,154,FALSE)</f>
        <v>Improved &amp; single-sex</v>
      </c>
      <c r="X11" s="620"/>
      <c r="Y11" s="609"/>
      <c r="Z11" s="609"/>
      <c r="AA11" s="609"/>
      <c r="AB11" s="609"/>
      <c r="AC11" s="610"/>
      <c r="AD11" s="611"/>
      <c r="AE11" s="622"/>
      <c r="AF11" s="606"/>
      <c r="AG11" s="607" t="str">
        <f>HLOOKUP(Introduction!$G$4,nametranslations,154,FALSE)</f>
        <v>Improved &amp; single-sex</v>
      </c>
      <c r="AH11" s="620"/>
      <c r="AI11" s="609"/>
      <c r="AJ11" s="609"/>
      <c r="AK11" s="609"/>
      <c r="AL11" s="609"/>
      <c r="AM11" s="610"/>
      <c r="AN11" s="611"/>
      <c r="AO11" s="622"/>
      <c r="AP11" s="606"/>
      <c r="AQ11" s="607" t="str">
        <f>HLOOKUP(Introduction!$G$4,nametranslations,154,FALSE)</f>
        <v>Improved &amp; single-sex</v>
      </c>
      <c r="AR11" s="620"/>
      <c r="AS11" s="609"/>
      <c r="AT11" s="609"/>
      <c r="AU11" s="609"/>
      <c r="AV11" s="609"/>
      <c r="AW11" s="610"/>
      <c r="AX11" s="611"/>
      <c r="AY11" s="622"/>
      <c r="AZ11" s="606"/>
      <c r="BA11" s="607" t="str">
        <f>HLOOKUP(Introduction!$G$4,nametranslations,154,FALSE)</f>
        <v>Improved &amp; single-sex</v>
      </c>
      <c r="BB11" s="620"/>
      <c r="BC11" s="609"/>
      <c r="BD11" s="609"/>
      <c r="BE11" s="609"/>
      <c r="BF11" s="609"/>
      <c r="BG11" s="610"/>
      <c r="BH11" s="611"/>
      <c r="BI11" s="622"/>
      <c r="BJ11" s="606"/>
      <c r="BK11" s="607" t="str">
        <f>HLOOKUP(Introduction!$G$4,nametranslations,154,FALSE)</f>
        <v>Improved &amp; single-sex</v>
      </c>
      <c r="BL11" s="620"/>
      <c r="BM11" s="609"/>
      <c r="BN11" s="609"/>
      <c r="BO11" s="609"/>
      <c r="BP11" s="609"/>
      <c r="BQ11" s="610"/>
      <c r="BR11" s="611"/>
      <c r="BS11" s="622"/>
      <c r="BT11" s="606"/>
      <c r="BU11" s="607" t="str">
        <f>HLOOKUP(Introduction!$G$4,nametranslations,154,FALSE)</f>
        <v>Improved &amp; single-sex</v>
      </c>
      <c r="BV11" s="620"/>
      <c r="BW11" s="609"/>
      <c r="BX11" s="609"/>
      <c r="BY11" s="609"/>
      <c r="BZ11" s="609"/>
      <c r="CA11" s="610"/>
      <c r="CB11" s="611"/>
      <c r="CC11" s="622"/>
      <c r="CD11" s="615"/>
      <c r="CN11" s="615"/>
      <c r="CX11" s="615"/>
      <c r="DH11" s="615"/>
      <c r="DR11" s="615"/>
      <c r="EB11" s="615"/>
      <c r="EL11" s="615"/>
      <c r="EV11" s="615"/>
      <c r="FF11" s="615"/>
      <c r="FP11" s="615"/>
      <c r="FZ11" s="615"/>
      <c r="GJ11" s="615"/>
      <c r="GT11" s="615"/>
      <c r="HD11" s="615"/>
      <c r="HN11" s="615"/>
      <c r="HX11" s="615"/>
    </row>
    <row r="12" spans="1:232" s="624" customFormat="1" ht="33" customHeight="1" x14ac:dyDescent="0.2">
      <c r="A12" s="618" t="str">
        <f ca="1">IF(ISBLANK('Data Summary'!A14),"",'Data Summary'!A14)</f>
        <v/>
      </c>
      <c r="B12" s="606"/>
      <c r="C12" s="607" t="str">
        <f>HLOOKUP(Introduction!$G$4,nametranslations,79,FALSE)</f>
        <v>Basic
(improved, usable &amp; single-sex)</v>
      </c>
      <c r="D12" s="620"/>
      <c r="E12" s="620"/>
      <c r="F12" s="620"/>
      <c r="G12" s="620"/>
      <c r="H12" s="620"/>
      <c r="I12" s="621"/>
      <c r="J12" s="611"/>
      <c r="K12" s="622"/>
      <c r="L12" s="606"/>
      <c r="M12" s="607" t="str">
        <f>HLOOKUP(Introduction!$G$4,nametranslations,79,FALSE)</f>
        <v>Basic
(improved, usable &amp; single-sex)</v>
      </c>
      <c r="N12" s="620"/>
      <c r="O12" s="620"/>
      <c r="P12" s="620"/>
      <c r="Q12" s="620"/>
      <c r="R12" s="620"/>
      <c r="S12" s="621"/>
      <c r="T12" s="611"/>
      <c r="U12" s="622"/>
      <c r="V12" s="606"/>
      <c r="W12" s="607" t="str">
        <f>HLOOKUP(Introduction!$G$4,nametranslations,79,FALSE)</f>
        <v>Basic
(improved, usable &amp; single-sex)</v>
      </c>
      <c r="X12" s="620"/>
      <c r="Y12" s="620"/>
      <c r="Z12" s="620"/>
      <c r="AA12" s="620"/>
      <c r="AB12" s="620"/>
      <c r="AC12" s="621"/>
      <c r="AD12" s="611"/>
      <c r="AE12" s="622"/>
      <c r="AF12" s="606" t="s">
        <v>191</v>
      </c>
      <c r="AG12" s="607" t="str">
        <f>HLOOKUP(Introduction!$G$4,nametranslations,79,FALSE)</f>
        <v>Basic
(improved, usable &amp; single-sex)</v>
      </c>
      <c r="AH12" s="620">
        <v>47.979799999999997</v>
      </c>
      <c r="AI12" s="620">
        <v>66.666669999999996</v>
      </c>
      <c r="AJ12" s="620">
        <v>39.71631</v>
      </c>
      <c r="AK12" s="620"/>
      <c r="AL12" s="620">
        <v>47.979799999999997</v>
      </c>
      <c r="AM12" s="621"/>
      <c r="AN12" s="611"/>
      <c r="AO12" s="622"/>
      <c r="AP12" s="606" t="s">
        <v>191</v>
      </c>
      <c r="AQ12" s="607" t="str">
        <f>HLOOKUP(Introduction!$G$4,nametranslations,79,FALSE)</f>
        <v>Basic
(improved, usable &amp; single-sex)</v>
      </c>
      <c r="AR12" s="620">
        <f>AR7</f>
        <v>25.326700000000002</v>
      </c>
      <c r="AS12" s="620"/>
      <c r="AT12" s="620"/>
      <c r="AU12" s="620"/>
      <c r="AV12" s="620">
        <f>AV7</f>
        <v>25.326700000000002</v>
      </c>
      <c r="AW12" s="621"/>
      <c r="AX12" s="611"/>
      <c r="AY12" s="622"/>
      <c r="AZ12" s="606"/>
      <c r="BA12" s="607" t="str">
        <f>HLOOKUP(Introduction!$G$4,nametranslations,79,FALSE)</f>
        <v>Basic
(improved, usable &amp; single-sex)</v>
      </c>
      <c r="BB12" s="620"/>
      <c r="BC12" s="620"/>
      <c r="BD12" s="620"/>
      <c r="BE12" s="620"/>
      <c r="BF12" s="620"/>
      <c r="BG12" s="621"/>
      <c r="BH12" s="611"/>
      <c r="BI12" s="622"/>
      <c r="BJ12" s="606"/>
      <c r="BK12" s="607" t="str">
        <f>HLOOKUP(Introduction!$G$4,nametranslations,79,FALSE)</f>
        <v>Basic
(improved, usable &amp; single-sex)</v>
      </c>
      <c r="BL12" s="620"/>
      <c r="BM12" s="620"/>
      <c r="BN12" s="620"/>
      <c r="BO12" s="620"/>
      <c r="BP12" s="620"/>
      <c r="BQ12" s="621"/>
      <c r="BR12" s="611"/>
      <c r="BS12" s="622"/>
      <c r="BT12" s="606"/>
      <c r="BU12" s="607" t="str">
        <f>HLOOKUP(Introduction!$G$4,nametranslations,79,FALSE)</f>
        <v>Basic
(improved, usable &amp; single-sex)</v>
      </c>
      <c r="BV12" s="620"/>
      <c r="BW12" s="620"/>
      <c r="BX12" s="620"/>
      <c r="BY12" s="620"/>
      <c r="BZ12" s="620"/>
      <c r="CA12" s="621"/>
      <c r="CB12" s="611"/>
      <c r="CC12" s="622"/>
      <c r="CD12" s="623"/>
      <c r="CN12" s="623"/>
      <c r="CX12" s="623"/>
      <c r="DH12" s="623"/>
      <c r="DR12" s="623"/>
      <c r="EB12" s="623"/>
      <c r="EL12" s="623"/>
      <c r="EV12" s="623"/>
      <c r="FF12" s="623"/>
      <c r="FP12" s="623"/>
      <c r="FZ12" s="623"/>
      <c r="GJ12" s="623"/>
      <c r="GT12" s="623"/>
      <c r="HD12" s="623"/>
      <c r="HN12" s="623"/>
      <c r="HX12" s="623"/>
    </row>
    <row r="13" spans="1:232" s="121" customFormat="1" ht="18" customHeight="1" x14ac:dyDescent="0.3">
      <c r="A13" s="601" t="str">
        <f ca="1">IF(ISBLANK('Data Summary'!A15),"",'Data Summary'!A15)</f>
        <v/>
      </c>
      <c r="B13" s="129" t="str">
        <f>HLOOKUP(Introduction!$G$4,nametranslations,109,FALSE)</f>
        <v>Facility type</v>
      </c>
      <c r="C13" s="135" t="str">
        <f>HLOOKUP(Introduction!$G$4,nametranslations,110,FALSE)</f>
        <v>Proprortion improved</v>
      </c>
      <c r="D13" s="136"/>
      <c r="E13" s="136"/>
      <c r="F13" s="136"/>
      <c r="G13" s="137"/>
      <c r="H13" s="137"/>
      <c r="I13" s="138"/>
      <c r="J13" s="119"/>
      <c r="K13" s="134"/>
      <c r="L13" s="129" t="str">
        <f>HLOOKUP(Introduction!$G$4,nametranslations,109,FALSE)</f>
        <v>Facility type</v>
      </c>
      <c r="M13" s="135" t="str">
        <f>HLOOKUP(Introduction!$G$4,nametranslations,110,FALSE)</f>
        <v>Proprortion improved</v>
      </c>
      <c r="N13" s="136"/>
      <c r="O13" s="136"/>
      <c r="P13" s="136"/>
      <c r="Q13" s="137"/>
      <c r="R13" s="137"/>
      <c r="S13" s="138"/>
      <c r="T13" s="119"/>
      <c r="U13" s="134"/>
      <c r="V13" s="129" t="str">
        <f>HLOOKUP(Introduction!$G$4,nametranslations,109,FALSE)</f>
        <v>Facility type</v>
      </c>
      <c r="W13" s="135" t="str">
        <f>HLOOKUP(Introduction!$G$4,nametranslations,110,FALSE)</f>
        <v>Proprortion improved</v>
      </c>
      <c r="X13" s="136"/>
      <c r="Y13" s="136"/>
      <c r="Z13" s="136"/>
      <c r="AA13" s="137"/>
      <c r="AB13" s="137"/>
      <c r="AC13" s="138"/>
      <c r="AD13" s="119"/>
      <c r="AE13" s="134"/>
      <c r="AF13" s="129" t="str">
        <f>HLOOKUP(Introduction!$G$4,nametranslations,109,FALSE)</f>
        <v>Facility type</v>
      </c>
      <c r="AG13" s="135" t="str">
        <f>HLOOKUP(Introduction!$G$4,nametranslations,110,FALSE)</f>
        <v>Proprortion improved</v>
      </c>
      <c r="AH13" s="136"/>
      <c r="AI13" s="136"/>
      <c r="AJ13" s="136"/>
      <c r="AK13" s="137"/>
      <c r="AL13" s="137"/>
      <c r="AM13" s="138"/>
      <c r="AN13" s="119"/>
      <c r="AO13" s="134"/>
      <c r="AP13" s="129" t="str">
        <f>HLOOKUP(Introduction!$G$4,nametranslations,109,FALSE)</f>
        <v>Facility type</v>
      </c>
      <c r="AQ13" s="135" t="str">
        <f>HLOOKUP(Introduction!$G$4,nametranslations,110,FALSE)</f>
        <v>Proprortion improved</v>
      </c>
      <c r="AR13" s="136"/>
      <c r="AS13" s="136"/>
      <c r="AT13" s="136"/>
      <c r="AU13" s="137"/>
      <c r="AV13" s="137"/>
      <c r="AW13" s="138"/>
      <c r="AX13" s="119"/>
      <c r="AY13" s="134"/>
      <c r="AZ13" s="129" t="str">
        <f>HLOOKUP(Introduction!$G$4,nametranslations,109,FALSE)</f>
        <v>Facility type</v>
      </c>
      <c r="BA13" s="135" t="str">
        <f>HLOOKUP(Introduction!$G$4,nametranslations,110,FALSE)</f>
        <v>Proprortion improved</v>
      </c>
      <c r="BB13" s="136"/>
      <c r="BC13" s="136"/>
      <c r="BD13" s="136"/>
      <c r="BE13" s="137"/>
      <c r="BF13" s="137"/>
      <c r="BG13" s="138"/>
      <c r="BH13" s="119"/>
      <c r="BI13" s="134"/>
      <c r="BJ13" s="129" t="str">
        <f>HLOOKUP(Introduction!$G$4,nametranslations,109,FALSE)</f>
        <v>Facility type</v>
      </c>
      <c r="BK13" s="135" t="str">
        <f>HLOOKUP(Introduction!$G$4,nametranslations,110,FALSE)</f>
        <v>Proprortion improved</v>
      </c>
      <c r="BL13" s="136"/>
      <c r="BM13" s="136"/>
      <c r="BN13" s="136"/>
      <c r="BO13" s="137"/>
      <c r="BP13" s="137"/>
      <c r="BQ13" s="138"/>
      <c r="BR13" s="119"/>
      <c r="BS13" s="134"/>
      <c r="BT13" s="129" t="str">
        <f>HLOOKUP(Introduction!$G$4,nametranslations,109,FALSE)</f>
        <v>Facility type</v>
      </c>
      <c r="BU13" s="135" t="str">
        <f>HLOOKUP(Introduction!$G$4,nametranslations,110,FALSE)</f>
        <v>Proprortion improved</v>
      </c>
      <c r="BV13" s="136"/>
      <c r="BW13" s="136"/>
      <c r="BX13" s="136"/>
      <c r="BY13" s="137"/>
      <c r="BZ13" s="137"/>
      <c r="CA13" s="138"/>
      <c r="CB13" s="119"/>
      <c r="CC13" s="134"/>
      <c r="CD13" s="120"/>
      <c r="CN13" s="120"/>
      <c r="CX13" s="120"/>
      <c r="DH13" s="120"/>
      <c r="DR13" s="120"/>
      <c r="EB13" s="120"/>
      <c r="EL13" s="120"/>
      <c r="EV13" s="120"/>
      <c r="FF13" s="120"/>
      <c r="FP13" s="120"/>
      <c r="FZ13" s="120"/>
      <c r="GJ13" s="120"/>
      <c r="GT13" s="120"/>
      <c r="HD13" s="120"/>
      <c r="HN13" s="120"/>
      <c r="HX13" s="120"/>
    </row>
    <row r="14" spans="1:232" x14ac:dyDescent="0.3">
      <c r="A14" s="601" t="str">
        <f ca="1">IF(ISBLANK('Data Summary'!A16),"",'Data Summary'!A16)</f>
        <v/>
      </c>
      <c r="B14" s="64" t="s">
        <v>29</v>
      </c>
      <c r="C14" s="17">
        <v>0</v>
      </c>
      <c r="D14" s="26">
        <f>SUMPRODUCT(G14:I14,G34:I34)/SUM(G34:I34)</f>
        <v>56.446088019559902</v>
      </c>
      <c r="E14" s="26"/>
      <c r="F14" s="26"/>
      <c r="G14" s="5">
        <v>41.4</v>
      </c>
      <c r="H14" s="5">
        <v>60.1</v>
      </c>
      <c r="I14" s="22">
        <v>26.5</v>
      </c>
      <c r="J14" s="9"/>
      <c r="K14" s="13"/>
      <c r="L14" s="64" t="s">
        <v>29</v>
      </c>
      <c r="M14" s="17">
        <v>0</v>
      </c>
      <c r="N14" s="26">
        <f>SUMPRODUCT(Q14:S14,Q34:S34)/SUM(Q34:S34)</f>
        <v>47.011465295629819</v>
      </c>
      <c r="O14" s="26"/>
      <c r="P14" s="26"/>
      <c r="Q14" s="5">
        <v>35.200000000000003</v>
      </c>
      <c r="R14" s="5">
        <v>51.5</v>
      </c>
      <c r="S14" s="22">
        <v>29</v>
      </c>
      <c r="T14" s="9"/>
      <c r="U14" s="13"/>
      <c r="V14" s="64" t="s">
        <v>29</v>
      </c>
      <c r="W14" s="17">
        <v>0</v>
      </c>
      <c r="X14" s="26">
        <f>(AB14*AB34+AC14*AC34)/SUM(AB34:AC34)</f>
        <v>34.083547557840618</v>
      </c>
      <c r="Y14" s="26"/>
      <c r="Z14" s="26"/>
      <c r="AA14" s="5"/>
      <c r="AB14" s="5">
        <v>36</v>
      </c>
      <c r="AC14" s="22">
        <v>8</v>
      </c>
      <c r="AD14" s="9"/>
      <c r="AE14" s="13"/>
      <c r="AF14" s="64" t="s">
        <v>29</v>
      </c>
      <c r="AG14" s="17">
        <v>0</v>
      </c>
      <c r="AH14" s="26">
        <v>29.797979999999999</v>
      </c>
      <c r="AI14" s="26">
        <v>11.11111</v>
      </c>
      <c r="AJ14" s="26">
        <v>37.23404</v>
      </c>
      <c r="AK14" s="5"/>
      <c r="AL14" s="5">
        <v>29.797979999999999</v>
      </c>
      <c r="AM14" s="22"/>
      <c r="AN14" s="9"/>
      <c r="AO14" s="13"/>
      <c r="AP14" s="64" t="s">
        <v>29</v>
      </c>
      <c r="AQ14" s="17">
        <v>0</v>
      </c>
      <c r="AR14" s="26">
        <v>32.1</v>
      </c>
      <c r="AS14" s="26"/>
      <c r="AT14" s="26"/>
      <c r="AU14" s="5"/>
      <c r="AV14" s="5">
        <v>32.1</v>
      </c>
      <c r="AW14" s="22"/>
      <c r="AX14" s="9"/>
      <c r="AY14" s="13"/>
      <c r="AZ14" s="64" t="s">
        <v>29</v>
      </c>
      <c r="BA14" s="17">
        <v>0</v>
      </c>
      <c r="BB14" s="26">
        <f>SUMPRODUCT(BE14:BG14,$BE$34:$BG$34)/$BB$34</f>
        <v>27.853886482790063</v>
      </c>
      <c r="BC14" s="26"/>
      <c r="BD14" s="26"/>
      <c r="BE14" s="5">
        <v>13.2</v>
      </c>
      <c r="BF14" s="5">
        <v>31.3</v>
      </c>
      <c r="BG14" s="22">
        <v>9.4</v>
      </c>
      <c r="BH14" s="9"/>
      <c r="BI14" s="13"/>
      <c r="BJ14" s="64" t="s">
        <v>29</v>
      </c>
      <c r="BK14" s="17">
        <v>0</v>
      </c>
      <c r="BL14" s="26">
        <v>42.508696403872754</v>
      </c>
      <c r="BM14" s="26"/>
      <c r="BN14" s="26"/>
      <c r="BO14" s="5">
        <v>28.7</v>
      </c>
      <c r="BP14" s="5">
        <v>49.2</v>
      </c>
      <c r="BQ14" s="22">
        <v>15.2</v>
      </c>
      <c r="BR14" s="9"/>
      <c r="BS14" s="13"/>
      <c r="BT14" s="64" t="s">
        <v>29</v>
      </c>
      <c r="BU14" s="17">
        <v>0</v>
      </c>
      <c r="BV14" s="26">
        <f>+SUMPRODUCT(BY14:CA14,$BY$33:$CA$33)/$BV$33</f>
        <v>38.174273858921161</v>
      </c>
      <c r="BW14" s="26"/>
      <c r="BX14" s="26"/>
      <c r="BY14" s="181">
        <f>+(BY33-752)/BY33*100</f>
        <v>28.855250709555346</v>
      </c>
      <c r="BZ14" s="181">
        <f>+(BZ33-2343)/BZ33*100</f>
        <v>44.557501183151913</v>
      </c>
      <c r="CA14" s="22">
        <f>+(CA33-481)/CA33*100</f>
        <v>3.992015968063872</v>
      </c>
      <c r="CB14" s="9"/>
      <c r="CC14" s="13"/>
    </row>
    <row r="15" spans="1:232" s="1" customFormat="1" x14ac:dyDescent="0.3">
      <c r="A15" s="601" t="str">
        <f ca="1">IF(ISBLANK('Data Summary'!A17),"",'Data Summary'!A17)</f>
        <v/>
      </c>
      <c r="B15" s="64" t="s">
        <v>96</v>
      </c>
      <c r="C15" s="44">
        <v>0</v>
      </c>
      <c r="D15" s="26"/>
      <c r="E15" s="26"/>
      <c r="F15" s="26"/>
      <c r="G15" s="5"/>
      <c r="H15" s="5"/>
      <c r="I15" s="22"/>
      <c r="J15" s="9"/>
      <c r="K15" s="13"/>
      <c r="L15" s="64" t="s">
        <v>96</v>
      </c>
      <c r="M15" s="44">
        <v>0</v>
      </c>
      <c r="N15" s="26"/>
      <c r="O15" s="26"/>
      <c r="P15" s="26"/>
      <c r="Q15" s="5"/>
      <c r="R15" s="5"/>
      <c r="S15" s="22"/>
      <c r="T15" s="9"/>
      <c r="U15" s="13"/>
      <c r="V15" s="64" t="s">
        <v>96</v>
      </c>
      <c r="W15" s="44">
        <v>0</v>
      </c>
      <c r="X15" s="26"/>
      <c r="Y15" s="26"/>
      <c r="Z15" s="26"/>
      <c r="AA15" s="5"/>
      <c r="AB15" s="5"/>
      <c r="AC15" s="22"/>
      <c r="AD15" s="9"/>
      <c r="AE15" s="13"/>
      <c r="AF15" s="64" t="s">
        <v>96</v>
      </c>
      <c r="AG15" s="44">
        <v>0</v>
      </c>
      <c r="AH15" s="26"/>
      <c r="AI15" s="26"/>
      <c r="AJ15" s="26"/>
      <c r="AK15" s="5"/>
      <c r="AL15" s="5"/>
      <c r="AM15" s="22"/>
      <c r="AN15" s="9"/>
      <c r="AO15" s="13"/>
      <c r="AP15" s="64" t="s">
        <v>96</v>
      </c>
      <c r="AQ15" s="44">
        <v>0</v>
      </c>
      <c r="AR15" s="26"/>
      <c r="AS15" s="26"/>
      <c r="AT15" s="26"/>
      <c r="AU15" s="5"/>
      <c r="AV15" s="5"/>
      <c r="AW15" s="22"/>
      <c r="AX15" s="9"/>
      <c r="AY15" s="13"/>
      <c r="AZ15" s="64" t="s">
        <v>96</v>
      </c>
      <c r="BA15" s="44">
        <v>0</v>
      </c>
      <c r="BB15" s="26"/>
      <c r="BC15" s="26"/>
      <c r="BD15" s="26"/>
      <c r="BE15" s="5"/>
      <c r="BF15" s="5"/>
      <c r="BG15" s="22"/>
      <c r="BH15" s="9"/>
      <c r="BI15" s="13"/>
      <c r="BJ15" s="64" t="s">
        <v>96</v>
      </c>
      <c r="BK15" s="44">
        <v>0</v>
      </c>
      <c r="BL15" s="26"/>
      <c r="BM15" s="26"/>
      <c r="BN15" s="26"/>
      <c r="BO15" s="5"/>
      <c r="BP15" s="5"/>
      <c r="BQ15" s="22"/>
      <c r="BR15" s="9"/>
      <c r="BS15" s="13"/>
      <c r="BT15" s="64" t="s">
        <v>96</v>
      </c>
      <c r="BU15" s="44">
        <v>0</v>
      </c>
      <c r="BV15" s="26"/>
      <c r="BW15" s="26"/>
      <c r="BX15" s="26"/>
      <c r="BY15" s="181"/>
      <c r="BZ15" s="181"/>
      <c r="CA15" s="22"/>
      <c r="CB15" s="9"/>
      <c r="CC15" s="13"/>
      <c r="CD15" s="71"/>
      <c r="CN15" s="71"/>
      <c r="CX15" s="71"/>
      <c r="DH15" s="71"/>
      <c r="DR15" s="71"/>
      <c r="EB15" s="71"/>
      <c r="EL15" s="71"/>
      <c r="EV15" s="71"/>
      <c r="FF15" s="71"/>
      <c r="FP15" s="71"/>
      <c r="FZ15" s="71"/>
      <c r="GJ15" s="71"/>
      <c r="GT15" s="71"/>
      <c r="HD15" s="71"/>
      <c r="HN15" s="71"/>
      <c r="HX15" s="71"/>
    </row>
    <row r="16" spans="1:232" s="1" customFormat="1" x14ac:dyDescent="0.3">
      <c r="A16" s="601" t="str">
        <f ca="1">IF(ISBLANK('Data Summary'!A18),"",'Data Summary'!A18)</f>
        <v/>
      </c>
      <c r="B16" s="65"/>
      <c r="C16" s="18"/>
      <c r="D16" s="43"/>
      <c r="E16" s="26"/>
      <c r="F16" s="5"/>
      <c r="G16" s="5"/>
      <c r="H16" s="5"/>
      <c r="I16" s="22"/>
      <c r="J16" s="9"/>
      <c r="K16" s="13"/>
      <c r="L16" s="65"/>
      <c r="M16" s="18"/>
      <c r="N16" s="43"/>
      <c r="O16" s="26"/>
      <c r="P16" s="5"/>
      <c r="Q16" s="5"/>
      <c r="R16" s="5"/>
      <c r="S16" s="22"/>
      <c r="T16" s="9"/>
      <c r="U16" s="13"/>
      <c r="V16" s="65"/>
      <c r="W16" s="18"/>
      <c r="X16" s="43"/>
      <c r="Y16" s="26"/>
      <c r="Z16" s="5"/>
      <c r="AA16" s="5"/>
      <c r="AB16" s="5"/>
      <c r="AC16" s="22"/>
      <c r="AD16" s="9"/>
      <c r="AE16" s="13"/>
      <c r="AF16" s="65"/>
      <c r="AG16" s="18"/>
      <c r="AH16" s="43"/>
      <c r="AI16" s="26"/>
      <c r="AJ16" s="5"/>
      <c r="AK16" s="5"/>
      <c r="AL16" s="5"/>
      <c r="AM16" s="22"/>
      <c r="AN16" s="9"/>
      <c r="AO16" s="13"/>
      <c r="AP16" s="65"/>
      <c r="AQ16" s="18"/>
      <c r="AR16" s="43"/>
      <c r="AS16" s="26"/>
      <c r="AT16" s="5"/>
      <c r="AU16" s="5"/>
      <c r="AV16" s="5"/>
      <c r="AW16" s="22"/>
      <c r="AX16" s="9"/>
      <c r="AY16" s="13"/>
      <c r="AZ16" s="65"/>
      <c r="BA16" s="18"/>
      <c r="BB16" s="26"/>
      <c r="BC16" s="26"/>
      <c r="BD16" s="5"/>
      <c r="BE16" s="5"/>
      <c r="BF16" s="5"/>
      <c r="BG16" s="22"/>
      <c r="BH16" s="9"/>
      <c r="BI16" s="13"/>
      <c r="BJ16" s="65"/>
      <c r="BK16" s="18"/>
      <c r="BL16" s="26"/>
      <c r="BM16" s="26"/>
      <c r="BN16" s="5"/>
      <c r="BO16" s="5"/>
      <c r="BP16" s="5"/>
      <c r="BQ16" s="22"/>
      <c r="BR16" s="9"/>
      <c r="BS16" s="13"/>
      <c r="BT16" s="65" t="s">
        <v>240</v>
      </c>
      <c r="BU16" s="4"/>
      <c r="BV16" s="26"/>
      <c r="BW16" s="181"/>
      <c r="BX16" s="181"/>
      <c r="BY16" s="181"/>
      <c r="BZ16" s="26"/>
      <c r="CA16" s="31"/>
      <c r="CB16" s="9"/>
      <c r="CC16" s="13"/>
      <c r="CD16" s="71"/>
      <c r="CN16" s="71"/>
      <c r="CX16" s="71"/>
      <c r="DH16" s="71"/>
      <c r="DR16" s="71"/>
      <c r="EB16" s="71"/>
      <c r="EL16" s="71"/>
      <c r="EV16" s="71"/>
      <c r="FF16" s="71"/>
      <c r="FP16" s="71"/>
      <c r="FZ16" s="71"/>
      <c r="GJ16" s="71"/>
      <c r="GT16" s="71"/>
      <c r="HD16" s="71"/>
      <c r="HN16" s="71"/>
      <c r="HX16" s="71"/>
    </row>
    <row r="17" spans="1:232" s="1" customFormat="1" x14ac:dyDescent="0.3">
      <c r="A17" s="601" t="str">
        <f ca="1">IF(ISBLANK('Data Summary'!A19),"",'Data Summary'!A19)</f>
        <v/>
      </c>
      <c r="B17" s="65"/>
      <c r="C17" s="19"/>
      <c r="D17" s="26"/>
      <c r="E17" s="5"/>
      <c r="F17" s="5"/>
      <c r="G17" s="5"/>
      <c r="H17" s="5"/>
      <c r="I17" s="22"/>
      <c r="J17" s="9"/>
      <c r="K17" s="13"/>
      <c r="L17" s="65"/>
      <c r="M17" s="19"/>
      <c r="N17" s="26"/>
      <c r="O17" s="5"/>
      <c r="P17" s="5"/>
      <c r="Q17" s="5"/>
      <c r="R17" s="5"/>
      <c r="S17" s="22"/>
      <c r="T17" s="9"/>
      <c r="U17" s="13"/>
      <c r="V17" s="65"/>
      <c r="W17" s="19"/>
      <c r="X17" s="26"/>
      <c r="Y17" s="5"/>
      <c r="Z17" s="5"/>
      <c r="AA17" s="5"/>
      <c r="AB17" s="5"/>
      <c r="AC17" s="22"/>
      <c r="AD17" s="9"/>
      <c r="AE17" s="13"/>
      <c r="AF17" s="65"/>
      <c r="AG17" s="19"/>
      <c r="AH17" s="26"/>
      <c r="AI17" s="5"/>
      <c r="AJ17" s="5"/>
      <c r="AK17" s="5"/>
      <c r="AL17" s="5"/>
      <c r="AM17" s="22"/>
      <c r="AN17" s="9"/>
      <c r="AO17" s="13"/>
      <c r="AP17" s="65"/>
      <c r="AQ17" s="19"/>
      <c r="AR17" s="26"/>
      <c r="AS17" s="5"/>
      <c r="AT17" s="5"/>
      <c r="AU17" s="5"/>
      <c r="AV17" s="5"/>
      <c r="AW17" s="22"/>
      <c r="AX17" s="9"/>
      <c r="AY17" s="13"/>
      <c r="AZ17" s="65"/>
      <c r="BA17" s="19"/>
      <c r="BB17" s="26"/>
      <c r="BC17" s="5"/>
      <c r="BD17" s="5"/>
      <c r="BE17" s="5"/>
      <c r="BF17" s="5"/>
      <c r="BG17" s="22"/>
      <c r="BH17" s="9"/>
      <c r="BI17" s="13"/>
      <c r="BJ17" s="65"/>
      <c r="BK17" s="19"/>
      <c r="BL17" s="26"/>
      <c r="BM17" s="5"/>
      <c r="BN17" s="5"/>
      <c r="BO17" s="5"/>
      <c r="BP17" s="5"/>
      <c r="BQ17" s="22"/>
      <c r="BR17" s="9"/>
      <c r="BS17" s="13"/>
      <c r="BT17" s="65"/>
      <c r="BU17" s="180"/>
      <c r="BV17" s="26"/>
      <c r="BW17" s="181"/>
      <c r="BX17" s="181"/>
      <c r="BY17" s="181"/>
      <c r="BZ17" s="181"/>
      <c r="CA17" s="22"/>
      <c r="CB17" s="9"/>
      <c r="CC17" s="13"/>
      <c r="CD17" s="71"/>
      <c r="CN17" s="71"/>
      <c r="CX17" s="71"/>
      <c r="DH17" s="71"/>
      <c r="DR17" s="71"/>
      <c r="EB17" s="71"/>
      <c r="EL17" s="71"/>
      <c r="EV17" s="71"/>
      <c r="FF17" s="71"/>
      <c r="FP17" s="71"/>
      <c r="FZ17" s="71"/>
      <c r="GJ17" s="71"/>
      <c r="GT17" s="71"/>
      <c r="HD17" s="71"/>
      <c r="HN17" s="71"/>
      <c r="HX17" s="71"/>
    </row>
    <row r="18" spans="1:232" s="1" customFormat="1" x14ac:dyDescent="0.3">
      <c r="A18" s="601" t="str">
        <f ca="1">IF(ISBLANK('Data Summary'!A20),"",'Data Summary'!A20)</f>
        <v/>
      </c>
      <c r="B18" s="65"/>
      <c r="C18" s="19"/>
      <c r="D18" s="5"/>
      <c r="E18" s="5"/>
      <c r="F18" s="5"/>
      <c r="G18" s="5"/>
      <c r="H18" s="5"/>
      <c r="I18" s="22"/>
      <c r="J18" s="9"/>
      <c r="K18" s="13"/>
      <c r="L18" s="65"/>
      <c r="M18" s="19"/>
      <c r="N18" s="5"/>
      <c r="O18" s="5"/>
      <c r="P18" s="5"/>
      <c r="Q18" s="5"/>
      <c r="R18" s="5"/>
      <c r="S18" s="22"/>
      <c r="T18" s="9"/>
      <c r="U18" s="13"/>
      <c r="V18" s="65"/>
      <c r="W18" s="19"/>
      <c r="X18" s="5"/>
      <c r="Y18" s="5"/>
      <c r="Z18" s="5"/>
      <c r="AA18" s="5"/>
      <c r="AB18" s="5"/>
      <c r="AC18" s="22"/>
      <c r="AD18" s="9"/>
      <c r="AE18" s="13"/>
      <c r="AF18" s="65"/>
      <c r="AG18" s="19"/>
      <c r="AH18" s="5"/>
      <c r="AI18" s="5"/>
      <c r="AJ18" s="5"/>
      <c r="AK18" s="5"/>
      <c r="AL18" s="5"/>
      <c r="AM18" s="22"/>
      <c r="AN18" s="9"/>
      <c r="AO18" s="13"/>
      <c r="AP18" s="65"/>
      <c r="AQ18" s="19"/>
      <c r="AR18" s="5"/>
      <c r="AS18" s="5"/>
      <c r="AT18" s="5"/>
      <c r="AU18" s="5"/>
      <c r="AV18" s="5"/>
      <c r="AW18" s="22"/>
      <c r="AX18" s="9"/>
      <c r="AY18" s="13"/>
      <c r="AZ18" s="65"/>
      <c r="BA18" s="19"/>
      <c r="BB18" s="5"/>
      <c r="BC18" s="5"/>
      <c r="BD18" s="5"/>
      <c r="BE18" s="5"/>
      <c r="BF18" s="5"/>
      <c r="BG18" s="22"/>
      <c r="BH18" s="9"/>
      <c r="BI18" s="13"/>
      <c r="BJ18" s="65"/>
      <c r="BK18" s="19"/>
      <c r="BL18" s="5"/>
      <c r="BM18" s="5"/>
      <c r="BN18" s="5"/>
      <c r="BO18" s="5"/>
      <c r="BP18" s="5"/>
      <c r="BQ18" s="22"/>
      <c r="BR18" s="9"/>
      <c r="BS18" s="13"/>
      <c r="BT18" s="65"/>
      <c r="BU18" s="180"/>
      <c r="BV18" s="181"/>
      <c r="BW18" s="181"/>
      <c r="BX18" s="181"/>
      <c r="BY18" s="181"/>
      <c r="BZ18" s="181"/>
      <c r="CA18" s="22"/>
      <c r="CB18" s="9"/>
      <c r="CC18" s="13"/>
      <c r="CD18" s="71"/>
      <c r="CN18" s="71"/>
      <c r="CX18" s="71"/>
      <c r="DH18" s="71"/>
      <c r="DR18" s="71"/>
      <c r="EB18" s="71"/>
      <c r="EL18" s="71"/>
      <c r="EV18" s="71"/>
      <c r="FF18" s="71"/>
      <c r="FP18" s="71"/>
      <c r="FZ18" s="71"/>
      <c r="GJ18" s="71"/>
      <c r="GT18" s="71"/>
      <c r="HD18" s="71"/>
      <c r="HN18" s="71"/>
      <c r="HX18" s="71"/>
    </row>
    <row r="19" spans="1:232" s="1" customFormat="1" x14ac:dyDescent="0.3">
      <c r="A19" s="601" t="str">
        <f ca="1">IF(ISBLANK('Data Summary'!A21),"",'Data Summary'!A21)</f>
        <v/>
      </c>
      <c r="B19" s="65"/>
      <c r="C19" s="19"/>
      <c r="D19" s="5"/>
      <c r="E19" s="5"/>
      <c r="F19" s="32"/>
      <c r="G19" s="5"/>
      <c r="H19" s="5"/>
      <c r="I19" s="22"/>
      <c r="J19" s="9"/>
      <c r="K19" s="13"/>
      <c r="L19" s="65"/>
      <c r="M19" s="19"/>
      <c r="N19" s="5"/>
      <c r="O19" s="5"/>
      <c r="P19" s="32"/>
      <c r="Q19" s="5"/>
      <c r="R19" s="5"/>
      <c r="S19" s="22"/>
      <c r="T19" s="9"/>
      <c r="U19" s="13"/>
      <c r="V19" s="65"/>
      <c r="W19" s="19"/>
      <c r="X19" s="5"/>
      <c r="Y19" s="5"/>
      <c r="Z19" s="32"/>
      <c r="AA19" s="5"/>
      <c r="AB19" s="5"/>
      <c r="AC19" s="22"/>
      <c r="AD19" s="9"/>
      <c r="AE19" s="13"/>
      <c r="AF19" s="65"/>
      <c r="AG19" s="19"/>
      <c r="AH19" s="5"/>
      <c r="AI19" s="5"/>
      <c r="AJ19" s="32"/>
      <c r="AK19" s="5"/>
      <c r="AL19" s="5"/>
      <c r="AM19" s="22"/>
      <c r="AN19" s="9"/>
      <c r="AO19" s="13"/>
      <c r="AP19" s="65"/>
      <c r="AQ19" s="19"/>
      <c r="AR19" s="5"/>
      <c r="AS19" s="5"/>
      <c r="AT19" s="32"/>
      <c r="AU19" s="5"/>
      <c r="AV19" s="5"/>
      <c r="AW19" s="22"/>
      <c r="AX19" s="9"/>
      <c r="AY19" s="13"/>
      <c r="AZ19" s="65"/>
      <c r="BA19" s="19"/>
      <c r="BB19" s="5"/>
      <c r="BC19" s="5"/>
      <c r="BD19" s="32"/>
      <c r="BE19" s="5"/>
      <c r="BF19" s="5"/>
      <c r="BG19" s="22"/>
      <c r="BH19" s="9"/>
      <c r="BI19" s="13"/>
      <c r="BJ19" s="65"/>
      <c r="BK19" s="19"/>
      <c r="BL19" s="5"/>
      <c r="BM19" s="5"/>
      <c r="BN19" s="32"/>
      <c r="BO19" s="5"/>
      <c r="BP19" s="5"/>
      <c r="BQ19" s="22"/>
      <c r="BR19" s="9"/>
      <c r="BS19" s="13"/>
      <c r="BT19" s="65"/>
      <c r="BU19" s="180"/>
      <c r="BV19" s="181"/>
      <c r="BW19" s="181"/>
      <c r="BX19" s="32"/>
      <c r="BY19" s="181"/>
      <c r="BZ19" s="181"/>
      <c r="CA19" s="22"/>
      <c r="CB19" s="9"/>
      <c r="CC19" s="13"/>
      <c r="CD19" s="71"/>
      <c r="CN19" s="71"/>
      <c r="CX19" s="71"/>
      <c r="DH19" s="71"/>
      <c r="DR19" s="71"/>
      <c r="EB19" s="71"/>
      <c r="EL19" s="71"/>
      <c r="EV19" s="71"/>
      <c r="FF19" s="71"/>
      <c r="FP19" s="71"/>
      <c r="FZ19" s="71"/>
      <c r="GJ19" s="71"/>
      <c r="GT19" s="71"/>
      <c r="HD19" s="71"/>
      <c r="HN19" s="71"/>
      <c r="HX19" s="71"/>
    </row>
    <row r="20" spans="1:232" s="1" customFormat="1" x14ac:dyDescent="0.3">
      <c r="A20" s="601" t="str">
        <f ca="1">IF(ISBLANK('Data Summary'!A22),"",'Data Summary'!A22)</f>
        <v/>
      </c>
      <c r="B20" s="65"/>
      <c r="C20" s="18"/>
      <c r="D20" s="5"/>
      <c r="E20" s="32"/>
      <c r="F20" s="32"/>
      <c r="G20" s="5"/>
      <c r="H20" s="5"/>
      <c r="I20" s="22"/>
      <c r="J20" s="9"/>
      <c r="K20" s="13"/>
      <c r="L20" s="65"/>
      <c r="M20" s="18"/>
      <c r="N20" s="5"/>
      <c r="O20" s="32"/>
      <c r="P20" s="32"/>
      <c r="Q20" s="5"/>
      <c r="R20" s="5"/>
      <c r="S20" s="22"/>
      <c r="T20" s="9"/>
      <c r="U20" s="13"/>
      <c r="V20" s="65"/>
      <c r="W20" s="18"/>
      <c r="X20" s="5"/>
      <c r="Y20" s="32"/>
      <c r="Z20" s="32"/>
      <c r="AA20" s="5"/>
      <c r="AB20" s="5"/>
      <c r="AC20" s="22"/>
      <c r="AD20" s="9"/>
      <c r="AE20" s="13"/>
      <c r="AF20" s="65"/>
      <c r="AG20" s="18"/>
      <c r="AH20" s="5"/>
      <c r="AI20" s="32"/>
      <c r="AJ20" s="32"/>
      <c r="AK20" s="5"/>
      <c r="AL20" s="5"/>
      <c r="AM20" s="22"/>
      <c r="AN20" s="9"/>
      <c r="AO20" s="13"/>
      <c r="AP20" s="65"/>
      <c r="AQ20" s="18"/>
      <c r="AR20" s="5"/>
      <c r="AS20" s="32"/>
      <c r="AT20" s="32"/>
      <c r="AU20" s="5"/>
      <c r="AV20" s="5"/>
      <c r="AW20" s="22"/>
      <c r="AX20" s="9"/>
      <c r="AY20" s="13"/>
      <c r="AZ20" s="65"/>
      <c r="BA20" s="18"/>
      <c r="BB20" s="5"/>
      <c r="BC20" s="32"/>
      <c r="BD20" s="32"/>
      <c r="BE20" s="5"/>
      <c r="BF20" s="5"/>
      <c r="BG20" s="22"/>
      <c r="BH20" s="9"/>
      <c r="BI20" s="13"/>
      <c r="BJ20" s="65"/>
      <c r="BK20" s="18"/>
      <c r="BL20" s="5"/>
      <c r="BM20" s="32"/>
      <c r="BN20" s="32"/>
      <c r="BO20" s="5"/>
      <c r="BP20" s="5"/>
      <c r="BQ20" s="22"/>
      <c r="BR20" s="9"/>
      <c r="BS20" s="13"/>
      <c r="BT20" s="65"/>
      <c r="BU20" s="18"/>
      <c r="BV20" s="181"/>
      <c r="BW20" s="32"/>
      <c r="BX20" s="32"/>
      <c r="BY20" s="181"/>
      <c r="BZ20" s="181"/>
      <c r="CA20" s="22"/>
      <c r="CB20" s="9"/>
      <c r="CC20" s="13"/>
      <c r="CD20" s="71"/>
      <c r="CN20" s="71"/>
      <c r="CX20" s="71"/>
      <c r="DH20" s="71"/>
      <c r="DR20" s="71"/>
      <c r="EB20" s="71"/>
      <c r="EL20" s="71"/>
      <c r="EV20" s="71"/>
      <c r="FF20" s="71"/>
      <c r="FP20" s="71"/>
      <c r="FZ20" s="71"/>
      <c r="GJ20" s="71"/>
      <c r="GT20" s="71"/>
      <c r="HD20" s="71"/>
      <c r="HN20" s="71"/>
      <c r="HX20" s="71"/>
    </row>
    <row r="21" spans="1:232" s="1" customFormat="1" x14ac:dyDescent="0.3">
      <c r="A21" s="601" t="str">
        <f ca="1">IF(ISBLANK('Data Summary'!A23),"",'Data Summary'!A23)</f>
        <v/>
      </c>
      <c r="B21" s="65"/>
      <c r="C21" s="18"/>
      <c r="D21" s="32"/>
      <c r="E21" s="32"/>
      <c r="F21" s="32"/>
      <c r="G21" s="32"/>
      <c r="H21" s="32"/>
      <c r="I21" s="33"/>
      <c r="J21" s="9"/>
      <c r="K21" s="13"/>
      <c r="L21" s="65"/>
      <c r="M21" s="18"/>
      <c r="N21" s="32"/>
      <c r="O21" s="32"/>
      <c r="P21" s="32"/>
      <c r="Q21" s="32"/>
      <c r="R21" s="32"/>
      <c r="S21" s="33"/>
      <c r="T21" s="9"/>
      <c r="U21" s="13"/>
      <c r="V21" s="65"/>
      <c r="W21" s="18"/>
      <c r="X21" s="32"/>
      <c r="Y21" s="32"/>
      <c r="Z21" s="32"/>
      <c r="AA21" s="32"/>
      <c r="AB21" s="32"/>
      <c r="AC21" s="33"/>
      <c r="AD21" s="9"/>
      <c r="AE21" s="13"/>
      <c r="AF21" s="65"/>
      <c r="AG21" s="18"/>
      <c r="AH21" s="32"/>
      <c r="AI21" s="32"/>
      <c r="AJ21" s="32"/>
      <c r="AK21" s="32"/>
      <c r="AL21" s="32"/>
      <c r="AM21" s="33"/>
      <c r="AN21" s="9"/>
      <c r="AO21" s="13"/>
      <c r="AP21" s="65"/>
      <c r="AQ21" s="18"/>
      <c r="AR21" s="32"/>
      <c r="AS21" s="32"/>
      <c r="AT21" s="32"/>
      <c r="AU21" s="32"/>
      <c r="AV21" s="32"/>
      <c r="AW21" s="33"/>
      <c r="AX21" s="9"/>
      <c r="AY21" s="13"/>
      <c r="AZ21" s="65"/>
      <c r="BA21" s="18"/>
      <c r="BB21" s="32"/>
      <c r="BC21" s="32"/>
      <c r="BD21" s="32"/>
      <c r="BE21" s="32"/>
      <c r="BF21" s="32"/>
      <c r="BG21" s="33"/>
      <c r="BH21" s="9"/>
      <c r="BI21" s="13"/>
      <c r="BJ21" s="65"/>
      <c r="BK21" s="18"/>
      <c r="BL21" s="32"/>
      <c r="BM21" s="32"/>
      <c r="BN21" s="32"/>
      <c r="BO21" s="32"/>
      <c r="BP21" s="32"/>
      <c r="BQ21" s="33"/>
      <c r="BR21" s="9"/>
      <c r="BS21" s="13"/>
      <c r="BT21" s="65"/>
      <c r="BU21" s="18"/>
      <c r="BV21" s="32"/>
      <c r="BW21" s="32"/>
      <c r="BX21" s="32"/>
      <c r="BY21" s="32"/>
      <c r="BZ21" s="32"/>
      <c r="CA21" s="33"/>
      <c r="CB21" s="9"/>
      <c r="CC21" s="13"/>
      <c r="CD21" s="71"/>
      <c r="CN21" s="71"/>
      <c r="CX21" s="71"/>
      <c r="DH21" s="71"/>
      <c r="DR21" s="71"/>
      <c r="EB21" s="71"/>
      <c r="EL21" s="71"/>
      <c r="EV21" s="71"/>
      <c r="FF21" s="71"/>
      <c r="FP21" s="71"/>
      <c r="FZ21" s="71"/>
      <c r="GJ21" s="71"/>
      <c r="GT21" s="71"/>
      <c r="HD21" s="71"/>
      <c r="HN21" s="71"/>
      <c r="HX21" s="71"/>
    </row>
    <row r="22" spans="1:232" s="1" customFormat="1" x14ac:dyDescent="0.3">
      <c r="A22" s="601" t="str">
        <f ca="1">IF(ISBLANK('Data Summary'!A24),"",'Data Summary'!A24)</f>
        <v/>
      </c>
      <c r="B22" s="65"/>
      <c r="C22" s="18"/>
      <c r="D22" s="32"/>
      <c r="E22" s="32"/>
      <c r="F22" s="32"/>
      <c r="G22" s="32"/>
      <c r="H22" s="32"/>
      <c r="I22" s="33"/>
      <c r="J22" s="9"/>
      <c r="K22" s="13"/>
      <c r="L22" s="65"/>
      <c r="M22" s="18"/>
      <c r="N22" s="32"/>
      <c r="O22" s="32"/>
      <c r="P22" s="32"/>
      <c r="Q22" s="32"/>
      <c r="R22" s="32"/>
      <c r="S22" s="33"/>
      <c r="T22" s="9"/>
      <c r="U22" s="13"/>
      <c r="V22" s="65"/>
      <c r="W22" s="18"/>
      <c r="X22" s="32"/>
      <c r="Y22" s="32"/>
      <c r="Z22" s="32"/>
      <c r="AA22" s="32"/>
      <c r="AB22" s="32"/>
      <c r="AC22" s="33"/>
      <c r="AD22" s="9"/>
      <c r="AE22" s="13"/>
      <c r="AF22" s="65"/>
      <c r="AG22" s="18"/>
      <c r="AH22" s="32"/>
      <c r="AI22" s="32"/>
      <c r="AJ22" s="32"/>
      <c r="AK22" s="32"/>
      <c r="AL22" s="32"/>
      <c r="AM22" s="33"/>
      <c r="AN22" s="9"/>
      <c r="AO22" s="13"/>
      <c r="AP22" s="65"/>
      <c r="AQ22" s="18"/>
      <c r="AR22" s="32"/>
      <c r="AS22" s="32"/>
      <c r="AT22" s="32"/>
      <c r="AU22" s="32"/>
      <c r="AV22" s="32"/>
      <c r="AW22" s="33"/>
      <c r="AX22" s="9"/>
      <c r="AY22" s="13"/>
      <c r="AZ22" s="65"/>
      <c r="BA22" s="18"/>
      <c r="BB22" s="32"/>
      <c r="BC22" s="32"/>
      <c r="BD22" s="32"/>
      <c r="BE22" s="32"/>
      <c r="BF22" s="32"/>
      <c r="BG22" s="33"/>
      <c r="BH22" s="9"/>
      <c r="BI22" s="13"/>
      <c r="BJ22" s="65"/>
      <c r="BK22" s="18"/>
      <c r="BL22" s="32"/>
      <c r="BM22" s="32"/>
      <c r="BN22" s="32"/>
      <c r="BO22" s="32"/>
      <c r="BP22" s="32"/>
      <c r="BQ22" s="33"/>
      <c r="BR22" s="9"/>
      <c r="BS22" s="13"/>
      <c r="BT22" s="65"/>
      <c r="BU22" s="18"/>
      <c r="BV22" s="32"/>
      <c r="BW22" s="32"/>
      <c r="BX22" s="32"/>
      <c r="BY22" s="32"/>
      <c r="BZ22" s="32"/>
      <c r="CA22" s="33"/>
      <c r="CB22" s="9"/>
      <c r="CC22" s="13"/>
      <c r="CD22" s="71"/>
      <c r="CN22" s="71"/>
      <c r="CX22" s="71"/>
      <c r="DH22" s="71"/>
      <c r="DR22" s="71"/>
      <c r="EB22" s="71"/>
      <c r="EL22" s="71"/>
      <c r="EV22" s="71"/>
      <c r="FF22" s="71"/>
      <c r="FP22" s="71"/>
      <c r="FZ22" s="71"/>
      <c r="GJ22" s="71"/>
      <c r="GT22" s="71"/>
      <c r="HD22" s="71"/>
      <c r="HN22" s="71"/>
      <c r="HX22" s="71"/>
    </row>
    <row r="23" spans="1:232" s="1" customFormat="1" x14ac:dyDescent="0.3">
      <c r="A23" s="601" t="str">
        <f ca="1">IF(ISBLANK('Data Summary'!A25),"",'Data Summary'!A25)</f>
        <v/>
      </c>
      <c r="B23" s="65"/>
      <c r="C23" s="18"/>
      <c r="D23" s="32"/>
      <c r="E23" s="32"/>
      <c r="F23" s="32"/>
      <c r="G23" s="32"/>
      <c r="H23" s="32"/>
      <c r="I23" s="33"/>
      <c r="J23" s="9"/>
      <c r="K23" s="13"/>
      <c r="L23" s="65"/>
      <c r="M23" s="18"/>
      <c r="N23" s="32"/>
      <c r="O23" s="32"/>
      <c r="P23" s="32"/>
      <c r="Q23" s="32"/>
      <c r="R23" s="32"/>
      <c r="S23" s="33"/>
      <c r="T23" s="9"/>
      <c r="U23" s="13"/>
      <c r="V23" s="65"/>
      <c r="W23" s="18"/>
      <c r="X23" s="32"/>
      <c r="Y23" s="32"/>
      <c r="Z23" s="32"/>
      <c r="AA23" s="32"/>
      <c r="AB23" s="32"/>
      <c r="AC23" s="33"/>
      <c r="AD23" s="9"/>
      <c r="AE23" s="13"/>
      <c r="AF23" s="65"/>
      <c r="AG23" s="18"/>
      <c r="AH23" s="32"/>
      <c r="AI23" s="32"/>
      <c r="AJ23" s="32"/>
      <c r="AK23" s="32"/>
      <c r="AL23" s="32"/>
      <c r="AM23" s="33"/>
      <c r="AN23" s="9"/>
      <c r="AO23" s="13"/>
      <c r="AP23" s="65"/>
      <c r="AQ23" s="18"/>
      <c r="AR23" s="32"/>
      <c r="AS23" s="32"/>
      <c r="AT23" s="32"/>
      <c r="AU23" s="32"/>
      <c r="AV23" s="32"/>
      <c r="AW23" s="33"/>
      <c r="AX23" s="9"/>
      <c r="AY23" s="13"/>
      <c r="AZ23" s="65"/>
      <c r="BA23" s="18"/>
      <c r="BB23" s="32"/>
      <c r="BC23" s="32"/>
      <c r="BD23" s="32"/>
      <c r="BE23" s="32"/>
      <c r="BF23" s="32"/>
      <c r="BG23" s="33"/>
      <c r="BH23" s="9"/>
      <c r="BI23" s="13"/>
      <c r="BJ23" s="65"/>
      <c r="BK23" s="18"/>
      <c r="BL23" s="32"/>
      <c r="BM23" s="32"/>
      <c r="BN23" s="32"/>
      <c r="BO23" s="32"/>
      <c r="BP23" s="32"/>
      <c r="BQ23" s="33"/>
      <c r="BR23" s="9"/>
      <c r="BS23" s="13"/>
      <c r="BT23" s="65"/>
      <c r="BU23" s="18"/>
      <c r="BV23" s="32"/>
      <c r="BW23" s="32"/>
      <c r="BX23" s="32"/>
      <c r="BY23" s="32"/>
      <c r="BZ23" s="32"/>
      <c r="CA23" s="33"/>
      <c r="CB23" s="9"/>
      <c r="CC23" s="13"/>
      <c r="CD23" s="71"/>
      <c r="CN23" s="71"/>
      <c r="CX23" s="71"/>
      <c r="DH23" s="71"/>
      <c r="DR23" s="71"/>
      <c r="EB23" s="71"/>
      <c r="EL23" s="71"/>
      <c r="EV23" s="71"/>
      <c r="FF23" s="71"/>
      <c r="FP23" s="71"/>
      <c r="FZ23" s="71"/>
      <c r="GJ23" s="71"/>
      <c r="GT23" s="71"/>
      <c r="HD23" s="71"/>
      <c r="HN23" s="71"/>
      <c r="HX23" s="71"/>
    </row>
    <row r="24" spans="1:232" s="1" customFormat="1" x14ac:dyDescent="0.3">
      <c r="A24" s="601" t="str">
        <f ca="1">IF(ISBLANK('Data Summary'!A26),"",'Data Summary'!A26)</f>
        <v/>
      </c>
      <c r="B24" s="65"/>
      <c r="C24" s="18"/>
      <c r="D24" s="32"/>
      <c r="E24" s="32"/>
      <c r="F24" s="32"/>
      <c r="G24" s="32"/>
      <c r="H24" s="32"/>
      <c r="I24" s="33"/>
      <c r="J24" s="9"/>
      <c r="K24" s="13"/>
      <c r="L24" s="65"/>
      <c r="M24" s="18"/>
      <c r="N24" s="32"/>
      <c r="O24" s="32"/>
      <c r="P24" s="32"/>
      <c r="Q24" s="32"/>
      <c r="R24" s="32"/>
      <c r="S24" s="33"/>
      <c r="T24" s="9"/>
      <c r="U24" s="13"/>
      <c r="V24" s="65"/>
      <c r="W24" s="18"/>
      <c r="X24" s="32"/>
      <c r="Y24" s="32"/>
      <c r="Z24" s="32"/>
      <c r="AA24" s="32"/>
      <c r="AB24" s="32"/>
      <c r="AC24" s="33"/>
      <c r="AD24" s="9"/>
      <c r="AE24" s="13"/>
      <c r="AF24" s="65"/>
      <c r="AG24" s="18"/>
      <c r="AH24" s="32"/>
      <c r="AI24" s="32"/>
      <c r="AJ24" s="32"/>
      <c r="AK24" s="32"/>
      <c r="AL24" s="32"/>
      <c r="AM24" s="33"/>
      <c r="AN24" s="9"/>
      <c r="AO24" s="13"/>
      <c r="AP24" s="65"/>
      <c r="AQ24" s="18"/>
      <c r="AR24" s="32"/>
      <c r="AS24" s="32"/>
      <c r="AT24" s="32"/>
      <c r="AU24" s="32"/>
      <c r="AV24" s="32"/>
      <c r="AW24" s="33"/>
      <c r="AX24" s="9"/>
      <c r="AY24" s="13"/>
      <c r="AZ24" s="65"/>
      <c r="BA24" s="18"/>
      <c r="BB24" s="32"/>
      <c r="BC24" s="32"/>
      <c r="BD24" s="32"/>
      <c r="BE24" s="32"/>
      <c r="BF24" s="32"/>
      <c r="BG24" s="33"/>
      <c r="BH24" s="9"/>
      <c r="BI24" s="13"/>
      <c r="BJ24" s="65"/>
      <c r="BK24" s="18"/>
      <c r="BL24" s="32"/>
      <c r="BM24" s="32"/>
      <c r="BN24" s="32"/>
      <c r="BO24" s="32"/>
      <c r="BP24" s="32"/>
      <c r="BQ24" s="33"/>
      <c r="BR24" s="9"/>
      <c r="BS24" s="13"/>
      <c r="BT24" s="65"/>
      <c r="BU24" s="18"/>
      <c r="BV24" s="32"/>
      <c r="BW24" s="32"/>
      <c r="BX24" s="32"/>
      <c r="BY24" s="32"/>
      <c r="BZ24" s="32"/>
      <c r="CA24" s="33"/>
      <c r="CB24" s="9"/>
      <c r="CC24" s="13"/>
      <c r="CD24" s="71"/>
      <c r="CN24" s="71"/>
      <c r="CX24" s="71"/>
      <c r="DH24" s="71"/>
      <c r="DR24" s="71"/>
      <c r="EB24" s="71"/>
      <c r="EL24" s="71"/>
      <c r="EV24" s="71"/>
      <c r="FF24" s="71"/>
      <c r="FP24" s="71"/>
      <c r="FZ24" s="71"/>
      <c r="GJ24" s="71"/>
      <c r="GT24" s="71"/>
      <c r="HD24" s="71"/>
      <c r="HN24" s="71"/>
      <c r="HX24" s="71"/>
    </row>
    <row r="25" spans="1:232" s="1" customFormat="1" x14ac:dyDescent="0.3">
      <c r="A25" s="601" t="str">
        <f ca="1">IF(ISBLANK('Data Summary'!A27),"",'Data Summary'!A27)</f>
        <v/>
      </c>
      <c r="B25" s="65"/>
      <c r="C25" s="18"/>
      <c r="D25" s="32"/>
      <c r="E25" s="32"/>
      <c r="F25" s="32"/>
      <c r="G25" s="32"/>
      <c r="H25" s="32"/>
      <c r="I25" s="33"/>
      <c r="J25" s="9"/>
      <c r="K25" s="13"/>
      <c r="L25" s="65"/>
      <c r="M25" s="18"/>
      <c r="N25" s="32"/>
      <c r="O25" s="32"/>
      <c r="P25" s="32"/>
      <c r="Q25" s="32"/>
      <c r="R25" s="32"/>
      <c r="S25" s="33"/>
      <c r="T25" s="9"/>
      <c r="U25" s="13"/>
      <c r="V25" s="65"/>
      <c r="W25" s="18"/>
      <c r="X25" s="32"/>
      <c r="Y25" s="32"/>
      <c r="Z25" s="32"/>
      <c r="AA25" s="32"/>
      <c r="AB25" s="32"/>
      <c r="AC25" s="33"/>
      <c r="AD25" s="9"/>
      <c r="AE25" s="13"/>
      <c r="AF25" s="65"/>
      <c r="AG25" s="18"/>
      <c r="AH25" s="32"/>
      <c r="AI25" s="32"/>
      <c r="AJ25" s="32"/>
      <c r="AK25" s="32"/>
      <c r="AL25" s="32"/>
      <c r="AM25" s="33"/>
      <c r="AN25" s="9"/>
      <c r="AO25" s="13"/>
      <c r="AP25" s="65"/>
      <c r="AQ25" s="18"/>
      <c r="AR25" s="32"/>
      <c r="AS25" s="32"/>
      <c r="AT25" s="32"/>
      <c r="AU25" s="32"/>
      <c r="AV25" s="32"/>
      <c r="AW25" s="33"/>
      <c r="AX25" s="9"/>
      <c r="AY25" s="13"/>
      <c r="AZ25" s="65"/>
      <c r="BA25" s="18"/>
      <c r="BB25" s="32"/>
      <c r="BC25" s="32"/>
      <c r="BD25" s="32"/>
      <c r="BE25" s="32"/>
      <c r="BF25" s="32"/>
      <c r="BG25" s="33"/>
      <c r="BH25" s="9"/>
      <c r="BI25" s="13"/>
      <c r="BJ25" s="65"/>
      <c r="BK25" s="18"/>
      <c r="BL25" s="32"/>
      <c r="BM25" s="32"/>
      <c r="BN25" s="32"/>
      <c r="BO25" s="32"/>
      <c r="BP25" s="32"/>
      <c r="BQ25" s="33"/>
      <c r="BR25" s="9"/>
      <c r="BS25" s="13"/>
      <c r="BT25" s="65"/>
      <c r="BU25" s="18"/>
      <c r="BV25" s="32"/>
      <c r="BW25" s="32"/>
      <c r="BX25" s="32"/>
      <c r="BY25" s="32"/>
      <c r="BZ25" s="32"/>
      <c r="CA25" s="33"/>
      <c r="CB25" s="9"/>
      <c r="CC25" s="13"/>
      <c r="CD25" s="71"/>
      <c r="CN25" s="71"/>
      <c r="CX25" s="71"/>
      <c r="DH25" s="71"/>
      <c r="DR25" s="71"/>
      <c r="EB25" s="71"/>
      <c r="EL25" s="71"/>
      <c r="EV25" s="71"/>
      <c r="FF25" s="71"/>
      <c r="FP25" s="71"/>
      <c r="FZ25" s="71"/>
      <c r="GJ25" s="71"/>
      <c r="GT25" s="71"/>
      <c r="HD25" s="71"/>
      <c r="HN25" s="71"/>
      <c r="HX25" s="71"/>
    </row>
    <row r="26" spans="1:232" s="1" customFormat="1" x14ac:dyDescent="0.3">
      <c r="A26" s="601" t="str">
        <f ca="1">IF(ISBLANK('Data Summary'!A28),"",'Data Summary'!A28)</f>
        <v/>
      </c>
      <c r="B26" s="65"/>
      <c r="C26" s="18"/>
      <c r="D26" s="4"/>
      <c r="E26" s="4"/>
      <c r="F26" s="4"/>
      <c r="G26" s="4"/>
      <c r="H26" s="4"/>
      <c r="I26" s="23"/>
      <c r="J26" s="9"/>
      <c r="K26" s="13"/>
      <c r="L26" s="65"/>
      <c r="M26" s="18"/>
      <c r="N26" s="4"/>
      <c r="O26" s="4"/>
      <c r="P26" s="4"/>
      <c r="Q26" s="4"/>
      <c r="R26" s="4"/>
      <c r="S26" s="23"/>
      <c r="T26" s="9"/>
      <c r="U26" s="13"/>
      <c r="V26" s="65"/>
      <c r="W26" s="18"/>
      <c r="X26" s="4"/>
      <c r="Y26" s="4"/>
      <c r="Z26" s="4"/>
      <c r="AA26" s="4"/>
      <c r="AB26" s="4"/>
      <c r="AC26" s="23"/>
      <c r="AD26" s="9"/>
      <c r="AE26" s="13"/>
      <c r="AF26" s="65"/>
      <c r="AG26" s="18"/>
      <c r="AH26" s="4"/>
      <c r="AI26" s="4"/>
      <c r="AJ26" s="4"/>
      <c r="AK26" s="4"/>
      <c r="AL26" s="4"/>
      <c r="AM26" s="23"/>
      <c r="AN26" s="9"/>
      <c r="AO26" s="13"/>
      <c r="AP26" s="65"/>
      <c r="AQ26" s="18"/>
      <c r="AR26" s="4"/>
      <c r="AS26" s="4"/>
      <c r="AT26" s="4"/>
      <c r="AU26" s="4"/>
      <c r="AV26" s="4"/>
      <c r="AW26" s="23"/>
      <c r="AX26" s="9"/>
      <c r="AY26" s="13"/>
      <c r="AZ26" s="65"/>
      <c r="BA26" s="18"/>
      <c r="BB26" s="4"/>
      <c r="BC26" s="4"/>
      <c r="BD26" s="4"/>
      <c r="BE26" s="4"/>
      <c r="BF26" s="4"/>
      <c r="BG26" s="23"/>
      <c r="BH26" s="9"/>
      <c r="BI26" s="13"/>
      <c r="BJ26" s="65"/>
      <c r="BK26" s="18"/>
      <c r="BL26" s="4"/>
      <c r="BM26" s="4"/>
      <c r="BN26" s="4"/>
      <c r="BO26" s="4"/>
      <c r="BP26" s="4"/>
      <c r="BQ26" s="23"/>
      <c r="BR26" s="9"/>
      <c r="BS26" s="13"/>
      <c r="BT26" s="65"/>
      <c r="BU26" s="185"/>
      <c r="BV26" s="4"/>
      <c r="BW26" s="4"/>
      <c r="BX26" s="4"/>
      <c r="BY26" s="4"/>
      <c r="BZ26" s="4"/>
      <c r="CA26" s="23"/>
      <c r="CB26" s="9"/>
      <c r="CC26" s="13"/>
      <c r="CD26" s="71"/>
      <c r="CN26" s="71"/>
      <c r="CX26" s="71"/>
      <c r="DH26" s="71"/>
      <c r="DR26" s="71"/>
      <c r="EB26" s="71"/>
      <c r="EL26" s="71"/>
      <c r="EV26" s="71"/>
      <c r="FF26" s="71"/>
      <c r="FP26" s="71"/>
      <c r="FZ26" s="71"/>
      <c r="GJ26" s="71"/>
      <c r="GT26" s="71"/>
      <c r="HD26" s="71"/>
      <c r="HN26" s="71"/>
      <c r="HX26" s="71"/>
    </row>
    <row r="27" spans="1:232" s="1" customFormat="1" ht="93" customHeight="1" x14ac:dyDescent="0.3">
      <c r="A27" s="173" t="str">
        <f ca="1">IF(ISBLANK('Data Summary'!A29),"",'Data Summary'!A29)</f>
        <v/>
      </c>
      <c r="B27" s="66" t="str">
        <f>HLOOKUP(Introduction!$G$4,nametranslations,111,FALSE)</f>
        <v>Notes</v>
      </c>
      <c r="C27" s="343" t="s">
        <v>147</v>
      </c>
      <c r="D27" s="343"/>
      <c r="E27" s="343"/>
      <c r="F27" s="343"/>
      <c r="G27" s="343"/>
      <c r="H27" s="343"/>
      <c r="I27" s="344"/>
      <c r="J27" s="9"/>
      <c r="K27" s="13"/>
      <c r="L27" s="66" t="str">
        <f>HLOOKUP(Introduction!$G$4,nametranslations,111,FALSE)</f>
        <v>Notes</v>
      </c>
      <c r="M27" s="343" t="s">
        <v>147</v>
      </c>
      <c r="N27" s="343"/>
      <c r="O27" s="343"/>
      <c r="P27" s="343"/>
      <c r="Q27" s="343"/>
      <c r="R27" s="343"/>
      <c r="S27" s="344"/>
      <c r="T27" s="9"/>
      <c r="U27" s="13"/>
      <c r="V27" s="66" t="str">
        <f>HLOOKUP(Introduction!$G$4,nametranslations,111,FALSE)</f>
        <v>Notes</v>
      </c>
      <c r="W27" s="343" t="s">
        <v>200</v>
      </c>
      <c r="X27" s="343"/>
      <c r="Y27" s="343"/>
      <c r="Z27" s="343"/>
      <c r="AA27" s="343"/>
      <c r="AB27" s="343"/>
      <c r="AC27" s="344"/>
      <c r="AD27" s="9"/>
      <c r="AE27" s="13"/>
      <c r="AF27" s="66" t="str">
        <f>HLOOKUP(Introduction!$G$4,nametranslations,111,FALSE)</f>
        <v>Notes</v>
      </c>
      <c r="AG27" s="343" t="s">
        <v>193</v>
      </c>
      <c r="AH27" s="343"/>
      <c r="AI27" s="343"/>
      <c r="AJ27" s="343"/>
      <c r="AK27" s="343"/>
      <c r="AL27" s="343"/>
      <c r="AM27" s="344"/>
      <c r="AN27" s="9"/>
      <c r="AO27" s="13"/>
      <c r="AP27" s="66" t="str">
        <f>HLOOKUP(Introduction!$G$4,nametranslations,111,FALSE)</f>
        <v>Notes</v>
      </c>
      <c r="AQ27" s="343" t="s">
        <v>196</v>
      </c>
      <c r="AR27" s="343"/>
      <c r="AS27" s="343"/>
      <c r="AT27" s="343"/>
      <c r="AU27" s="343"/>
      <c r="AV27" s="343"/>
      <c r="AW27" s="344"/>
      <c r="AX27" s="9"/>
      <c r="AY27" s="13"/>
      <c r="AZ27" s="66" t="str">
        <f>HLOOKUP(Introduction!$G$4,nametranslations,111,FALSE)</f>
        <v>Notes</v>
      </c>
      <c r="BA27" s="343" t="s">
        <v>233</v>
      </c>
      <c r="BB27" s="343"/>
      <c r="BC27" s="343"/>
      <c r="BD27" s="343"/>
      <c r="BE27" s="343"/>
      <c r="BF27" s="343"/>
      <c r="BG27" s="344"/>
      <c r="BH27" s="9"/>
      <c r="BI27" s="13"/>
      <c r="BJ27" s="66" t="str">
        <f>HLOOKUP(Introduction!$G$4,nametranslations,111,FALSE)</f>
        <v>Notes</v>
      </c>
      <c r="BK27" s="346" t="s">
        <v>250</v>
      </c>
      <c r="BL27" s="347"/>
      <c r="BM27" s="347"/>
      <c r="BN27" s="347"/>
      <c r="BO27" s="347"/>
      <c r="BP27" s="347"/>
      <c r="BQ27" s="348"/>
      <c r="BR27" s="9"/>
      <c r="BS27" s="13"/>
      <c r="BT27" s="66" t="str">
        <f>HLOOKUP(Introduction!$G$4,nametranslations,111,FALSE)</f>
        <v>Notes</v>
      </c>
      <c r="BU27" s="346" t="s">
        <v>250</v>
      </c>
      <c r="BV27" s="347"/>
      <c r="BW27" s="347"/>
      <c r="BX27" s="347"/>
      <c r="BY27" s="347"/>
      <c r="BZ27" s="347"/>
      <c r="CA27" s="348"/>
      <c r="CB27" s="9"/>
      <c r="CC27" s="13"/>
      <c r="CD27" s="71"/>
      <c r="CN27" s="71"/>
      <c r="CX27" s="71"/>
      <c r="DH27" s="71"/>
      <c r="DR27" s="71"/>
      <c r="EB27" s="71"/>
      <c r="EL27" s="71"/>
      <c r="EV27" s="71"/>
      <c r="FF27" s="71"/>
      <c r="FP27" s="71"/>
      <c r="FZ27" s="71"/>
      <c r="GJ27" s="71"/>
      <c r="GT27" s="71"/>
      <c r="HD27" s="71"/>
      <c r="HN27" s="71"/>
      <c r="HX27" s="71"/>
    </row>
    <row r="28" spans="1:232" s="1" customFormat="1" ht="15.75" customHeight="1" x14ac:dyDescent="0.3">
      <c r="A28" s="173" t="str">
        <f ca="1">IF(ISBLANK('Data Summary'!A30),"",'Data Summary'!A30)</f>
        <v/>
      </c>
      <c r="B28" s="66"/>
      <c r="C28" s="10" t="str">
        <f>HLOOKUP(Introduction!$G$4,nametranslations,112,FALSE)</f>
        <v>Facility estimate used</v>
      </c>
      <c r="D28" s="28" t="s">
        <v>145</v>
      </c>
      <c r="E28" s="28"/>
      <c r="F28" s="28"/>
      <c r="G28" s="28" t="s">
        <v>145</v>
      </c>
      <c r="H28" s="28" t="s">
        <v>145</v>
      </c>
      <c r="I28" s="49" t="s">
        <v>145</v>
      </c>
      <c r="J28" s="9"/>
      <c r="K28" s="13"/>
      <c r="L28" s="66"/>
      <c r="M28" s="10" t="str">
        <f>HLOOKUP(Introduction!$G$4,nametranslations,112,FALSE)</f>
        <v>Facility estimate used</v>
      </c>
      <c r="N28" s="28" t="s">
        <v>145</v>
      </c>
      <c r="O28" s="28"/>
      <c r="P28" s="28"/>
      <c r="Q28" s="28" t="s">
        <v>145</v>
      </c>
      <c r="R28" s="28" t="s">
        <v>145</v>
      </c>
      <c r="S28" s="49" t="s">
        <v>145</v>
      </c>
      <c r="T28" s="9"/>
      <c r="U28" s="13"/>
      <c r="V28" s="66"/>
      <c r="W28" s="10" t="str">
        <f>HLOOKUP(Introduction!$G$4,nametranslations,112,FALSE)</f>
        <v>Facility estimate used</v>
      </c>
      <c r="X28" s="28" t="s">
        <v>145</v>
      </c>
      <c r="Y28" s="28"/>
      <c r="Z28" s="28"/>
      <c r="AA28" s="28"/>
      <c r="AB28" s="28" t="s">
        <v>145</v>
      </c>
      <c r="AC28" s="49" t="s">
        <v>145</v>
      </c>
      <c r="AD28" s="9"/>
      <c r="AE28" s="13"/>
      <c r="AF28" s="66"/>
      <c r="AG28" s="10" t="str">
        <f>HLOOKUP(Introduction!$G$4,nametranslations,112,FALSE)</f>
        <v>Facility estimate used</v>
      </c>
      <c r="AH28" s="28" t="s">
        <v>145</v>
      </c>
      <c r="AI28" s="28" t="s">
        <v>145</v>
      </c>
      <c r="AJ28" s="28" t="s">
        <v>145</v>
      </c>
      <c r="AK28" s="28"/>
      <c r="AL28" s="28" t="s">
        <v>145</v>
      </c>
      <c r="AM28" s="49"/>
      <c r="AN28" s="9"/>
      <c r="AO28" s="13"/>
      <c r="AP28" s="66"/>
      <c r="AQ28" s="10" t="str">
        <f>HLOOKUP(Introduction!$G$4,nametranslations,112,FALSE)</f>
        <v>Facility estimate used</v>
      </c>
      <c r="AR28" s="28" t="s">
        <v>145</v>
      </c>
      <c r="AS28" s="28"/>
      <c r="AT28" s="28"/>
      <c r="AU28" s="28"/>
      <c r="AV28" s="28" t="s">
        <v>145</v>
      </c>
      <c r="AW28" s="49"/>
      <c r="AX28" s="9"/>
      <c r="AY28" s="13"/>
      <c r="AZ28" s="66"/>
      <c r="BA28" s="10" t="str">
        <f>HLOOKUP(Introduction!$G$4,nametranslations,112,FALSE)</f>
        <v>Facility estimate used</v>
      </c>
      <c r="BB28" s="28" t="s">
        <v>145</v>
      </c>
      <c r="BC28" s="28"/>
      <c r="BD28" s="28"/>
      <c r="BE28" s="28" t="s">
        <v>145</v>
      </c>
      <c r="BF28" s="28" t="s">
        <v>145</v>
      </c>
      <c r="BG28" s="49" t="s">
        <v>145</v>
      </c>
      <c r="BH28" s="9"/>
      <c r="BI28" s="13"/>
      <c r="BJ28" s="66"/>
      <c r="BK28" s="10" t="str">
        <f>HLOOKUP(Introduction!$G$4,nametranslations,112,FALSE)</f>
        <v>Facility estimate used</v>
      </c>
      <c r="BL28" s="28" t="s">
        <v>145</v>
      </c>
      <c r="BM28" s="28"/>
      <c r="BN28" s="28"/>
      <c r="BO28" s="28" t="s">
        <v>145</v>
      </c>
      <c r="BP28" s="28" t="s">
        <v>145</v>
      </c>
      <c r="BQ28" s="49" t="s">
        <v>145</v>
      </c>
      <c r="BR28" s="9"/>
      <c r="BS28" s="13"/>
      <c r="BT28" s="66"/>
      <c r="BU28" s="10" t="str">
        <f>HLOOKUP(Introduction!$G$4,nametranslations,112,FALSE)</f>
        <v>Facility estimate used</v>
      </c>
      <c r="BV28" s="28" t="s">
        <v>145</v>
      </c>
      <c r="BW28" s="28"/>
      <c r="BX28" s="28"/>
      <c r="BY28" s="28" t="s">
        <v>145</v>
      </c>
      <c r="BZ28" s="28" t="s">
        <v>145</v>
      </c>
      <c r="CA28" s="49" t="s">
        <v>145</v>
      </c>
      <c r="CB28" s="9"/>
      <c r="CC28" s="13"/>
      <c r="CD28" s="71"/>
      <c r="CN28" s="71"/>
      <c r="CX28" s="71"/>
      <c r="DH28" s="71"/>
      <c r="DR28" s="71"/>
      <c r="EB28" s="71"/>
      <c r="EL28" s="71"/>
      <c r="EV28" s="71"/>
      <c r="FF28" s="71"/>
      <c r="FP28" s="71"/>
      <c r="FZ28" s="71"/>
      <c r="GJ28" s="71"/>
      <c r="GT28" s="71"/>
      <c r="HD28" s="71"/>
      <c r="HN28" s="71"/>
      <c r="HX28" s="71"/>
    </row>
    <row r="29" spans="1:232" s="1" customFormat="1" ht="15" customHeight="1" x14ac:dyDescent="0.3">
      <c r="A29" s="173" t="str">
        <f ca="1">IF(ISBLANK('Data Summary'!A31),"",'Data Summary'!A31)</f>
        <v/>
      </c>
      <c r="B29" s="66"/>
      <c r="C29" s="10" t="str">
        <f>HLOOKUP(Introduction!$G$4,nametranslations,113,FALSE)</f>
        <v>Improved estimate used</v>
      </c>
      <c r="D29" s="28"/>
      <c r="E29" s="28"/>
      <c r="F29" s="28"/>
      <c r="G29" s="28"/>
      <c r="H29" s="28"/>
      <c r="I29" s="49"/>
      <c r="J29" s="9"/>
      <c r="K29" s="13"/>
      <c r="L29" s="66"/>
      <c r="M29" s="10" t="str">
        <f>HLOOKUP(Introduction!$G$4,nametranslations,113,FALSE)</f>
        <v>Improved estimate used</v>
      </c>
      <c r="N29" s="28"/>
      <c r="O29" s="28"/>
      <c r="P29" s="28"/>
      <c r="Q29" s="28"/>
      <c r="R29" s="28"/>
      <c r="S29" s="49"/>
      <c r="T29" s="9"/>
      <c r="U29" s="13"/>
      <c r="V29" s="66"/>
      <c r="W29" s="10" t="str">
        <f>HLOOKUP(Introduction!$G$4,nametranslations,113,FALSE)</f>
        <v>Improved estimate used</v>
      </c>
      <c r="X29" s="28"/>
      <c r="Y29" s="28"/>
      <c r="Z29" s="28"/>
      <c r="AA29" s="28"/>
      <c r="AB29" s="28"/>
      <c r="AC29" s="49"/>
      <c r="AD29" s="9"/>
      <c r="AE29" s="13"/>
      <c r="AF29" s="66"/>
      <c r="AG29" s="10" t="str">
        <f>HLOOKUP(Introduction!$G$4,nametranslations,113,FALSE)</f>
        <v>Improved estimate used</v>
      </c>
      <c r="AH29" s="28"/>
      <c r="AI29" s="28"/>
      <c r="AJ29" s="28"/>
      <c r="AK29" s="28"/>
      <c r="AL29" s="28"/>
      <c r="AM29" s="49"/>
      <c r="AN29" s="9"/>
      <c r="AO29" s="13"/>
      <c r="AP29" s="66"/>
      <c r="AQ29" s="10" t="str">
        <f>HLOOKUP(Introduction!$G$4,nametranslations,113,FALSE)</f>
        <v>Improved estimate used</v>
      </c>
      <c r="AR29" s="28"/>
      <c r="AS29" s="28"/>
      <c r="AT29" s="28"/>
      <c r="AU29" s="28"/>
      <c r="AV29" s="28"/>
      <c r="AW29" s="49"/>
      <c r="AX29" s="9"/>
      <c r="AY29" s="13"/>
      <c r="AZ29" s="66"/>
      <c r="BA29" s="10" t="str">
        <f>HLOOKUP(Introduction!$G$4,nametranslations,113,FALSE)</f>
        <v>Improved estimate used</v>
      </c>
      <c r="BB29" s="28"/>
      <c r="BC29" s="28"/>
      <c r="BD29" s="28"/>
      <c r="BE29" s="28"/>
      <c r="BF29" s="28"/>
      <c r="BG29" s="49"/>
      <c r="BH29" s="9"/>
      <c r="BI29" s="13"/>
      <c r="BJ29" s="66"/>
      <c r="BK29" s="10" t="str">
        <f>HLOOKUP(Introduction!$G$4,nametranslations,113,FALSE)</f>
        <v>Improved estimate used</v>
      </c>
      <c r="BL29" s="28"/>
      <c r="BM29" s="28"/>
      <c r="BN29" s="28"/>
      <c r="BO29" s="28"/>
      <c r="BP29" s="28"/>
      <c r="BQ29" s="49"/>
      <c r="BR29" s="9"/>
      <c r="BS29" s="13"/>
      <c r="BT29" s="66"/>
      <c r="BU29" s="10" t="str">
        <f>HLOOKUP(Introduction!$G$4,nametranslations,113,FALSE)</f>
        <v>Improved estimate used</v>
      </c>
      <c r="BV29" s="28"/>
      <c r="BW29" s="28"/>
      <c r="BX29" s="28"/>
      <c r="BY29" s="28"/>
      <c r="BZ29" s="28"/>
      <c r="CA29" s="49"/>
      <c r="CB29" s="9"/>
      <c r="CC29" s="13"/>
      <c r="CD29" s="71"/>
      <c r="CN29" s="71"/>
      <c r="CX29" s="71"/>
      <c r="DH29" s="71"/>
      <c r="DR29" s="71"/>
      <c r="EB29" s="71"/>
      <c r="EL29" s="71"/>
      <c r="EV29" s="71"/>
      <c r="FF29" s="71"/>
      <c r="FP29" s="71"/>
      <c r="FZ29" s="71"/>
      <c r="GJ29" s="71"/>
      <c r="GT29" s="71"/>
      <c r="HD29" s="71"/>
      <c r="HN29" s="71"/>
      <c r="HX29" s="71"/>
    </row>
    <row r="30" spans="1:232" s="1" customFormat="1" ht="21" customHeight="1" x14ac:dyDescent="0.3">
      <c r="A30" s="173" t="str">
        <f ca="1">IF(ISBLANK('Data Summary'!A32),"",'Data Summary'!A32)</f>
        <v/>
      </c>
      <c r="B30" s="66"/>
      <c r="C30" s="10" t="str">
        <f>HLOOKUP(Introduction!$G$4,nametranslations,122,FALSE)</f>
        <v>Improved &amp; usable estimate used</v>
      </c>
      <c r="D30" s="28"/>
      <c r="E30" s="28"/>
      <c r="F30" s="28"/>
      <c r="G30" s="28"/>
      <c r="H30" s="28"/>
      <c r="I30" s="49"/>
      <c r="J30" s="9"/>
      <c r="K30" s="13"/>
      <c r="L30" s="66"/>
      <c r="M30" s="10" t="str">
        <f>HLOOKUP(Introduction!$G$4,nametranslations,122,FALSE)</f>
        <v>Improved &amp; usable estimate used</v>
      </c>
      <c r="N30" s="28"/>
      <c r="O30" s="28"/>
      <c r="P30" s="28"/>
      <c r="Q30" s="28"/>
      <c r="R30" s="28"/>
      <c r="S30" s="49"/>
      <c r="T30" s="9"/>
      <c r="U30" s="13"/>
      <c r="V30" s="66"/>
      <c r="W30" s="10" t="str">
        <f>HLOOKUP(Introduction!$G$4,nametranslations,122,FALSE)</f>
        <v>Improved &amp; usable estimate used</v>
      </c>
      <c r="X30" s="28"/>
      <c r="Y30" s="28"/>
      <c r="Z30" s="28"/>
      <c r="AA30" s="28"/>
      <c r="AB30" s="28"/>
      <c r="AC30" s="49"/>
      <c r="AD30" s="9"/>
      <c r="AE30" s="13"/>
      <c r="AF30" s="66"/>
      <c r="AG30" s="10" t="str">
        <f>HLOOKUP(Introduction!$G$4,nametranslations,122,FALSE)</f>
        <v>Improved &amp; usable estimate used</v>
      </c>
      <c r="AH30" s="28"/>
      <c r="AI30" s="28"/>
      <c r="AJ30" s="28"/>
      <c r="AK30" s="28"/>
      <c r="AL30" s="28"/>
      <c r="AM30" s="49"/>
      <c r="AN30" s="9"/>
      <c r="AO30" s="13"/>
      <c r="AP30" s="66"/>
      <c r="AQ30" s="10" t="str">
        <f>HLOOKUP(Introduction!$G$4,nametranslations,122,FALSE)</f>
        <v>Improved &amp; usable estimate used</v>
      </c>
      <c r="AR30" s="28"/>
      <c r="AS30" s="28"/>
      <c r="AT30" s="28"/>
      <c r="AU30" s="28"/>
      <c r="AV30" s="28"/>
      <c r="AW30" s="49"/>
      <c r="AX30" s="9"/>
      <c r="AY30" s="13"/>
      <c r="AZ30" s="66"/>
      <c r="BA30" s="10" t="str">
        <f>HLOOKUP(Introduction!$G$4,nametranslations,122,FALSE)</f>
        <v>Improved &amp; usable estimate used</v>
      </c>
      <c r="BB30" s="28"/>
      <c r="BC30" s="28"/>
      <c r="BD30" s="28"/>
      <c r="BE30" s="28"/>
      <c r="BF30" s="28"/>
      <c r="BG30" s="49"/>
      <c r="BH30" s="9"/>
      <c r="BI30" s="13"/>
      <c r="BJ30" s="66"/>
      <c r="BK30" s="10" t="str">
        <f>HLOOKUP(Introduction!$G$4,nametranslations,122,FALSE)</f>
        <v>Improved &amp; usable estimate used</v>
      </c>
      <c r="BL30" s="28"/>
      <c r="BM30" s="28"/>
      <c r="BN30" s="28"/>
      <c r="BO30" s="28"/>
      <c r="BP30" s="28"/>
      <c r="BQ30" s="49"/>
      <c r="BR30" s="9"/>
      <c r="BS30" s="13"/>
      <c r="BT30" s="66"/>
      <c r="BU30" s="10" t="str">
        <f>HLOOKUP(Introduction!$G$4,nametranslations,122,FALSE)</f>
        <v>Improved &amp; usable estimate used</v>
      </c>
      <c r="BV30" s="28"/>
      <c r="BW30" s="28"/>
      <c r="BX30" s="28"/>
      <c r="BY30" s="28"/>
      <c r="BZ30" s="28"/>
      <c r="CA30" s="49"/>
      <c r="CB30" s="9"/>
      <c r="CC30" s="13"/>
      <c r="CD30" s="71"/>
      <c r="CN30" s="71"/>
      <c r="CX30" s="71"/>
      <c r="DH30" s="71"/>
      <c r="DR30" s="71"/>
      <c r="EB30" s="71"/>
      <c r="EL30" s="71"/>
      <c r="EV30" s="71"/>
      <c r="FF30" s="71"/>
      <c r="FP30" s="71"/>
      <c r="FZ30" s="71"/>
      <c r="GJ30" s="71"/>
      <c r="GT30" s="71"/>
      <c r="HD30" s="71"/>
      <c r="HN30" s="71"/>
      <c r="HX30" s="71"/>
    </row>
    <row r="31" spans="1:232" ht="21" customHeight="1" x14ac:dyDescent="0.3">
      <c r="A31" s="173" t="str">
        <f ca="1">IF(ISBLANK('Data Summary'!A33),"",'Data Summary'!A33)</f>
        <v/>
      </c>
      <c r="B31" s="66"/>
      <c r="C31" s="10" t="str">
        <f>HLOOKUP(Introduction!$G$4,nametranslations,123,FALSE)</f>
        <v>Improved &amp; single-sex estimate used</v>
      </c>
      <c r="D31" s="28"/>
      <c r="E31" s="28"/>
      <c r="F31" s="28"/>
      <c r="G31" s="28"/>
      <c r="H31" s="28"/>
      <c r="I31" s="49"/>
      <c r="J31" s="9"/>
      <c r="K31" s="13"/>
      <c r="L31" s="66"/>
      <c r="M31" s="10" t="str">
        <f>HLOOKUP(Introduction!$G$4,nametranslations,123,FALSE)</f>
        <v>Improved &amp; single-sex estimate used</v>
      </c>
      <c r="N31" s="28"/>
      <c r="O31" s="28"/>
      <c r="P31" s="28"/>
      <c r="Q31" s="28"/>
      <c r="R31" s="28"/>
      <c r="S31" s="49"/>
      <c r="T31" s="9"/>
      <c r="U31" s="13"/>
      <c r="V31" s="66"/>
      <c r="W31" s="10" t="str">
        <f>HLOOKUP(Introduction!$G$4,nametranslations,123,FALSE)</f>
        <v>Improved &amp; single-sex estimate used</v>
      </c>
      <c r="X31" s="28"/>
      <c r="Y31" s="28"/>
      <c r="Z31" s="28"/>
      <c r="AA31" s="28"/>
      <c r="AB31" s="28"/>
      <c r="AC31" s="49"/>
      <c r="AD31" s="9"/>
      <c r="AE31" s="13"/>
      <c r="AF31" s="66"/>
      <c r="AG31" s="10" t="str">
        <f>HLOOKUP(Introduction!$G$4,nametranslations,123,FALSE)</f>
        <v>Improved &amp; single-sex estimate used</v>
      </c>
      <c r="AH31" s="28"/>
      <c r="AI31" s="28"/>
      <c r="AJ31" s="28"/>
      <c r="AK31" s="28"/>
      <c r="AL31" s="28"/>
      <c r="AM31" s="49"/>
      <c r="AN31" s="9"/>
      <c r="AO31" s="13"/>
      <c r="AP31" s="66"/>
      <c r="AQ31" s="10" t="str">
        <f>HLOOKUP(Introduction!$G$4,nametranslations,123,FALSE)</f>
        <v>Improved &amp; single-sex estimate used</v>
      </c>
      <c r="AR31" s="28"/>
      <c r="AS31" s="28"/>
      <c r="AT31" s="28"/>
      <c r="AU31" s="28"/>
      <c r="AV31" s="28"/>
      <c r="AW31" s="49"/>
      <c r="AX31" s="9"/>
      <c r="AY31" s="13"/>
      <c r="AZ31" s="66"/>
      <c r="BA31" s="10" t="str">
        <f>HLOOKUP(Introduction!$G$4,nametranslations,123,FALSE)</f>
        <v>Improved &amp; single-sex estimate used</v>
      </c>
      <c r="BB31" s="28"/>
      <c r="BC31" s="28"/>
      <c r="BD31" s="28"/>
      <c r="BE31" s="28"/>
      <c r="BF31" s="28"/>
      <c r="BG31" s="49"/>
      <c r="BH31" s="9"/>
      <c r="BI31" s="13"/>
      <c r="BJ31" s="66"/>
      <c r="BK31" s="10" t="str">
        <f>HLOOKUP(Introduction!$G$4,nametranslations,123,FALSE)</f>
        <v>Improved &amp; single-sex estimate used</v>
      </c>
      <c r="BL31" s="28"/>
      <c r="BM31" s="28"/>
      <c r="BN31" s="28"/>
      <c r="BO31" s="28"/>
      <c r="BP31" s="28"/>
      <c r="BQ31" s="49"/>
      <c r="BR31" s="9"/>
      <c r="BS31" s="13"/>
      <c r="BT31" s="66"/>
      <c r="BU31" s="10" t="str">
        <f>HLOOKUP(Introduction!$G$4,nametranslations,123,FALSE)</f>
        <v>Improved &amp; single-sex estimate used</v>
      </c>
      <c r="BV31" s="28"/>
      <c r="BW31" s="28"/>
      <c r="BX31" s="28"/>
      <c r="BY31" s="28"/>
      <c r="BZ31" s="28"/>
      <c r="CA31" s="49"/>
      <c r="CB31" s="9"/>
      <c r="CC31" s="13"/>
    </row>
    <row r="32" spans="1:232" ht="16.5" customHeight="1" x14ac:dyDescent="0.3">
      <c r="A32" s="173" t="str">
        <f ca="1">IF(ISBLANK('Data Summary'!A34),"",'Data Summary'!A34)</f>
        <v/>
      </c>
      <c r="B32" s="66"/>
      <c r="C32" s="10" t="str">
        <f>HLOOKUP(Introduction!$G$4,nametranslations,114,FALSE)</f>
        <v>Basic estimate used</v>
      </c>
      <c r="D32" s="28"/>
      <c r="E32" s="28"/>
      <c r="F32" s="28"/>
      <c r="G32" s="28"/>
      <c r="H32" s="28"/>
      <c r="I32" s="49"/>
      <c r="J32" s="9"/>
      <c r="K32" s="13"/>
      <c r="L32" s="66"/>
      <c r="M32" s="10" t="str">
        <f>HLOOKUP(Introduction!$G$4,nametranslations,114,FALSE)</f>
        <v>Basic estimate used</v>
      </c>
      <c r="N32" s="28"/>
      <c r="O32" s="28"/>
      <c r="P32" s="28"/>
      <c r="Q32" s="28"/>
      <c r="R32" s="28"/>
      <c r="S32" s="49"/>
      <c r="T32" s="9"/>
      <c r="U32" s="13"/>
      <c r="V32" s="66"/>
      <c r="W32" s="10" t="str">
        <f>HLOOKUP(Introduction!$G$4,nametranslations,114,FALSE)</f>
        <v>Basic estimate used</v>
      </c>
      <c r="X32" s="28"/>
      <c r="Y32" s="28"/>
      <c r="Z32" s="28"/>
      <c r="AA32" s="28"/>
      <c r="AB32" s="28"/>
      <c r="AC32" s="49"/>
      <c r="AD32" s="9"/>
      <c r="AE32" s="13"/>
      <c r="AF32" s="66"/>
      <c r="AG32" s="10" t="str">
        <f>HLOOKUP(Introduction!$G$4,nametranslations,114,FALSE)</f>
        <v>Basic estimate used</v>
      </c>
      <c r="AH32" s="28" t="s">
        <v>145</v>
      </c>
      <c r="AI32" s="28" t="s">
        <v>145</v>
      </c>
      <c r="AJ32" s="28" t="s">
        <v>145</v>
      </c>
      <c r="AK32" s="28"/>
      <c r="AL32" s="28" t="s">
        <v>145</v>
      </c>
      <c r="AM32" s="49"/>
      <c r="AN32" s="9"/>
      <c r="AO32" s="13"/>
      <c r="AP32" s="66"/>
      <c r="AQ32" s="10" t="str">
        <f>HLOOKUP(Introduction!$G$4,nametranslations,114,FALSE)</f>
        <v>Basic estimate used</v>
      </c>
      <c r="AR32" s="28" t="s">
        <v>145</v>
      </c>
      <c r="AS32" s="28"/>
      <c r="AT32" s="28"/>
      <c r="AU32" s="28"/>
      <c r="AV32" s="28" t="s">
        <v>145</v>
      </c>
      <c r="AW32" s="49"/>
      <c r="AX32" s="9"/>
      <c r="AY32" s="13"/>
      <c r="AZ32" s="66"/>
      <c r="BA32" s="10" t="str">
        <f>HLOOKUP(Introduction!$G$4,nametranslations,114,FALSE)</f>
        <v>Basic estimate used</v>
      </c>
      <c r="BB32" s="28"/>
      <c r="BC32" s="28"/>
      <c r="BD32" s="28"/>
      <c r="BE32" s="28"/>
      <c r="BF32" s="28"/>
      <c r="BG32" s="49"/>
      <c r="BH32" s="9"/>
      <c r="BI32" s="13"/>
      <c r="BJ32" s="66"/>
      <c r="BK32" s="10" t="str">
        <f>HLOOKUP(Introduction!$G$4,nametranslations,114,FALSE)</f>
        <v>Basic estimate used</v>
      </c>
      <c r="BL32" s="28"/>
      <c r="BM32" s="28"/>
      <c r="BN32" s="28"/>
      <c r="BO32" s="28"/>
      <c r="BP32" s="28"/>
      <c r="BQ32" s="49"/>
      <c r="BR32" s="9"/>
      <c r="BS32" s="13"/>
      <c r="BT32" s="66"/>
      <c r="BU32" s="10" t="str">
        <f>HLOOKUP(Introduction!$G$4,nametranslations,114,FALSE)</f>
        <v>Basic estimate used</v>
      </c>
      <c r="BV32" s="28"/>
      <c r="BW32" s="28"/>
      <c r="BX32" s="28"/>
      <c r="BY32" s="28"/>
      <c r="BZ32" s="28"/>
      <c r="CA32" s="49"/>
      <c r="CB32" s="9"/>
      <c r="CC32" s="13"/>
    </row>
    <row r="33" spans="1:81" ht="16.5" customHeight="1" x14ac:dyDescent="0.3">
      <c r="A33" s="173" t="str">
        <f ca="1">IF(ISBLANK('Data Summary'!A35),"",'Data Summary'!A35)</f>
        <v/>
      </c>
      <c r="B33" s="67"/>
      <c r="C33" s="10" t="str">
        <f>HLOOKUP(Introduction!$G$4,nametranslations,115,FALSE)</f>
        <v>Number of schools total</v>
      </c>
      <c r="D33" s="35"/>
      <c r="E33" s="35"/>
      <c r="F33" s="35"/>
      <c r="G33" s="36"/>
      <c r="H33" s="37"/>
      <c r="I33" s="38"/>
      <c r="J33" s="9"/>
      <c r="K33" s="13"/>
      <c r="L33" s="67"/>
      <c r="M33" s="10" t="str">
        <f>HLOOKUP(Introduction!$G$4,nametranslations,115,FALSE)</f>
        <v>Number of schools total</v>
      </c>
      <c r="N33" s="35"/>
      <c r="O33" s="35"/>
      <c r="P33" s="35"/>
      <c r="Q33" s="36"/>
      <c r="R33" s="37"/>
      <c r="S33" s="38"/>
      <c r="T33" s="9"/>
      <c r="U33" s="13"/>
      <c r="V33" s="67"/>
      <c r="W33" s="10" t="str">
        <f>HLOOKUP(Introduction!$G$4,nametranslations,115,FALSE)</f>
        <v>Number of schools total</v>
      </c>
      <c r="X33" s="35"/>
      <c r="Y33" s="35"/>
      <c r="Z33" s="35"/>
      <c r="AA33" s="36"/>
      <c r="AB33" s="37"/>
      <c r="AC33" s="38"/>
      <c r="AD33" s="9"/>
      <c r="AE33" s="13"/>
      <c r="AF33" s="67"/>
      <c r="AG33" s="10" t="str">
        <f>HLOOKUP(Introduction!$G$4,nametranslations,115,FALSE)</f>
        <v>Number of schools total</v>
      </c>
      <c r="AH33" s="35"/>
      <c r="AI33" s="35"/>
      <c r="AJ33" s="35"/>
      <c r="AK33" s="36"/>
      <c r="AL33" s="37"/>
      <c r="AM33" s="38"/>
      <c r="AN33" s="9"/>
      <c r="AO33" s="13"/>
      <c r="AP33" s="67"/>
      <c r="AQ33" s="10" t="str">
        <f>HLOOKUP(Introduction!$G$4,nametranslations,115,FALSE)</f>
        <v>Number of schools total</v>
      </c>
      <c r="AR33" s="35"/>
      <c r="AS33" s="35"/>
      <c r="AT33" s="35"/>
      <c r="AU33" s="36"/>
      <c r="AV33" s="37"/>
      <c r="AW33" s="38"/>
      <c r="AX33" s="9"/>
      <c r="AY33" s="13"/>
      <c r="AZ33" s="67"/>
      <c r="BA33" s="10" t="str">
        <f>HLOOKUP(Introduction!$G$4,nametranslations,115,FALSE)</f>
        <v>Number of schools total</v>
      </c>
      <c r="BB33" s="35">
        <v>4736</v>
      </c>
      <c r="BC33" s="35" t="s">
        <v>232</v>
      </c>
      <c r="BD33" s="35" t="s">
        <v>232</v>
      </c>
      <c r="BE33" s="36">
        <v>591</v>
      </c>
      <c r="BF33" s="37">
        <v>3848</v>
      </c>
      <c r="BG33" s="38">
        <v>297</v>
      </c>
      <c r="BH33" s="9"/>
      <c r="BI33" s="13"/>
      <c r="BJ33" s="67"/>
      <c r="BK33" s="10" t="str">
        <f>HLOOKUP(Introduction!$G$4,nametranslations,115,FALSE)</f>
        <v>Number of schools total</v>
      </c>
      <c r="BL33" s="35">
        <v>5784</v>
      </c>
      <c r="BM33" s="35" t="s">
        <v>232</v>
      </c>
      <c r="BN33" s="35" t="s">
        <v>232</v>
      </c>
      <c r="BO33" s="36">
        <v>1057</v>
      </c>
      <c r="BP33" s="37">
        <v>4226</v>
      </c>
      <c r="BQ33" s="38">
        <v>501</v>
      </c>
      <c r="BR33" s="9"/>
      <c r="BS33" s="13"/>
      <c r="BT33" s="67"/>
      <c r="BU33" s="10" t="str">
        <f>HLOOKUP(Introduction!$G$4,nametranslations,115,FALSE)</f>
        <v>Number of schools total</v>
      </c>
      <c r="BV33" s="35">
        <v>5784</v>
      </c>
      <c r="BW33" s="35" t="s">
        <v>232</v>
      </c>
      <c r="BX33" s="35" t="s">
        <v>232</v>
      </c>
      <c r="BY33" s="36">
        <v>1057</v>
      </c>
      <c r="BZ33" s="37">
        <v>4226</v>
      </c>
      <c r="CA33" s="38">
        <v>501</v>
      </c>
      <c r="CB33" s="9"/>
      <c r="CC33" s="13"/>
    </row>
    <row r="34" spans="1:81" ht="16.5" customHeight="1" thickBot="1" x14ac:dyDescent="0.35">
      <c r="A34" s="173" t="str">
        <f ca="1">IF(ISBLANK('Data Summary'!A36),"",'Data Summary'!A36)</f>
        <v/>
      </c>
      <c r="B34" s="68"/>
      <c r="C34" s="24" t="str">
        <f>HLOOKUP(Introduction!$G$4,nametranslations,116,FALSE)</f>
        <v>Number surveyed</v>
      </c>
      <c r="D34" s="40"/>
      <c r="E34" s="40"/>
      <c r="F34" s="40"/>
      <c r="G34" s="40">
        <v>447</v>
      </c>
      <c r="H34" s="40">
        <v>3447</v>
      </c>
      <c r="I34" s="41">
        <v>196</v>
      </c>
      <c r="J34" s="21"/>
      <c r="K34" s="15"/>
      <c r="L34" s="68"/>
      <c r="M34" s="24" t="str">
        <f>HLOOKUP(Introduction!$G$4,nametranslations,116,FALSE)</f>
        <v>Number surveyed</v>
      </c>
      <c r="N34" s="40"/>
      <c r="O34" s="40"/>
      <c r="P34" s="40"/>
      <c r="Q34" s="40">
        <f>'Water Data'!Q31</f>
        <v>733</v>
      </c>
      <c r="R34" s="40">
        <f>'Water Data'!R31</f>
        <v>2912</v>
      </c>
      <c r="S34" s="41">
        <f>'Water Data'!S31</f>
        <v>245</v>
      </c>
      <c r="T34" s="21"/>
      <c r="U34" s="15"/>
      <c r="V34" s="68"/>
      <c r="W34" s="24" t="str">
        <f>HLOOKUP(Introduction!$G$4,nametranslations,116,FALSE)</f>
        <v>Number surveyed</v>
      </c>
      <c r="X34" s="40"/>
      <c r="Y34" s="40"/>
      <c r="Z34" s="40"/>
      <c r="AA34" s="40">
        <f>'Water Data'!AA31</f>
        <v>702</v>
      </c>
      <c r="AB34" s="40">
        <f>'Water Data'!AB31</f>
        <v>2899</v>
      </c>
      <c r="AC34" s="41">
        <f>'Water Data'!AC31</f>
        <v>213</v>
      </c>
      <c r="AD34" s="21"/>
      <c r="AE34" s="15"/>
      <c r="AF34" s="68"/>
      <c r="AG34" s="24" t="str">
        <f>HLOOKUP(Introduction!$G$4,nametranslations,116,FALSE)</f>
        <v>Number surveyed</v>
      </c>
      <c r="AH34" s="40">
        <v>396</v>
      </c>
      <c r="AI34" s="40">
        <v>99</v>
      </c>
      <c r="AJ34" s="40">
        <v>282</v>
      </c>
      <c r="AK34" s="40"/>
      <c r="AL34" s="40">
        <v>396</v>
      </c>
      <c r="AM34" s="41"/>
      <c r="AN34" s="21"/>
      <c r="AO34" s="15"/>
      <c r="AP34" s="68"/>
      <c r="AQ34" s="24" t="str">
        <f>HLOOKUP(Introduction!$G$4,nametranslations,116,FALSE)</f>
        <v>Number surveyed</v>
      </c>
      <c r="AR34" s="40">
        <v>400</v>
      </c>
      <c r="AS34" s="40"/>
      <c r="AT34" s="40"/>
      <c r="AU34" s="40"/>
      <c r="AV34" s="40">
        <v>400</v>
      </c>
      <c r="AW34" s="41"/>
      <c r="AX34" s="21"/>
      <c r="AY34" s="15"/>
      <c r="AZ34" s="68"/>
      <c r="BA34" s="24" t="str">
        <f>HLOOKUP(Introduction!$G$4,nametranslations,116,FALSE)</f>
        <v>Number surveyed</v>
      </c>
      <c r="BB34" s="40">
        <v>4387</v>
      </c>
      <c r="BC34" s="40" t="s">
        <v>232</v>
      </c>
      <c r="BD34" s="40" t="s">
        <v>232</v>
      </c>
      <c r="BE34" s="40">
        <v>488</v>
      </c>
      <c r="BF34" s="40">
        <v>3612</v>
      </c>
      <c r="BG34" s="41">
        <v>287</v>
      </c>
      <c r="BH34" s="21"/>
      <c r="BI34" s="15"/>
      <c r="BJ34" s="68"/>
      <c r="BK34" s="24" t="str">
        <f>HLOOKUP(Introduction!$G$4,nametranslations,116,FALSE)</f>
        <v>Number surveyed</v>
      </c>
      <c r="BL34" s="40">
        <v>5784</v>
      </c>
      <c r="BM34" s="40" t="s">
        <v>232</v>
      </c>
      <c r="BN34" s="40" t="s">
        <v>232</v>
      </c>
      <c r="BO34" s="40">
        <v>1057</v>
      </c>
      <c r="BP34" s="40">
        <v>4226</v>
      </c>
      <c r="BQ34" s="41">
        <v>501</v>
      </c>
      <c r="BR34" s="21"/>
      <c r="BS34" s="15"/>
      <c r="BT34" s="68"/>
      <c r="BU34" s="24" t="str">
        <f>HLOOKUP(Introduction!$G$4,nametranslations,116,FALSE)</f>
        <v>Number surveyed</v>
      </c>
      <c r="BV34" s="40">
        <v>5784</v>
      </c>
      <c r="BW34" s="40" t="s">
        <v>232</v>
      </c>
      <c r="BX34" s="40" t="s">
        <v>232</v>
      </c>
      <c r="BY34" s="40">
        <v>1057</v>
      </c>
      <c r="BZ34" s="40">
        <v>4226</v>
      </c>
      <c r="CA34" s="41">
        <v>501</v>
      </c>
      <c r="CB34" s="21"/>
      <c r="CC34" s="15"/>
    </row>
    <row r="35" spans="1:81" x14ac:dyDescent="0.3">
      <c r="A35" s="173" t="str">
        <f ca="1">IF(ISBLANK('Data Summary'!A37),"",'Data Summary'!A37)</f>
        <v/>
      </c>
    </row>
    <row r="36" spans="1:81" x14ac:dyDescent="0.3">
      <c r="A36" s="173" t="str">
        <f ca="1">IF(ISBLANK('Data Summary'!A38),"",'Data Summary'!A38)</f>
        <v/>
      </c>
    </row>
    <row r="37" spans="1:81" x14ac:dyDescent="0.3">
      <c r="A37" s="173" t="str">
        <f ca="1">IF(ISBLANK('Data Summary'!A39),"",'Data Summary'!A39)</f>
        <v/>
      </c>
    </row>
    <row r="38" spans="1:81" x14ac:dyDescent="0.3">
      <c r="A38" s="173" t="str">
        <f ca="1">IF(ISBLANK('Data Summary'!A40),"",'Data Summary'!A40)</f>
        <v/>
      </c>
    </row>
    <row r="39" spans="1:81" x14ac:dyDescent="0.3">
      <c r="A39" s="173" t="str">
        <f ca="1">IF(ISBLANK('Data Summary'!A41),"",'Data Summary'!A41)</f>
        <v/>
      </c>
    </row>
    <row r="40" spans="1:81" x14ac:dyDescent="0.3">
      <c r="A40" s="173" t="str">
        <f ca="1">IF(ISBLANK('Data Summary'!A42),"",'Data Summary'!A42)</f>
        <v/>
      </c>
    </row>
    <row r="41" spans="1:81" x14ac:dyDescent="0.3">
      <c r="A41" s="173" t="str">
        <f ca="1">IF(ISBLANK('Data Summary'!A43),"",'Data Summary'!A43)</f>
        <v/>
      </c>
    </row>
    <row r="42" spans="1:81" x14ac:dyDescent="0.3">
      <c r="A42" s="173" t="str">
        <f ca="1">IF(ISBLANK('Data Summary'!A44),"",'Data Summary'!A44)</f>
        <v/>
      </c>
    </row>
    <row r="43" spans="1:81" x14ac:dyDescent="0.3">
      <c r="A43" s="173" t="str">
        <f ca="1">IF(ISBLANK('Data Summary'!A45),"",'Data Summary'!A45)</f>
        <v/>
      </c>
    </row>
    <row r="44" spans="1:81" x14ac:dyDescent="0.3">
      <c r="A44" s="173" t="str">
        <f ca="1">IF(ISBLANK('Data Summary'!A46),"",'Data Summary'!A46)</f>
        <v/>
      </c>
    </row>
    <row r="45" spans="1:81" x14ac:dyDescent="0.3">
      <c r="A45" s="173" t="str">
        <f ca="1">IF(ISBLANK('Data Summary'!A47),"",'Data Summary'!A47)</f>
        <v/>
      </c>
    </row>
    <row r="46" spans="1:81" x14ac:dyDescent="0.3">
      <c r="A46" s="173" t="str">
        <f ca="1">IF(ISBLANK('Data Summary'!A48),"",'Data Summary'!A48)</f>
        <v/>
      </c>
    </row>
    <row r="47" spans="1:81" x14ac:dyDescent="0.3">
      <c r="A47" s="173" t="str">
        <f ca="1">IF(ISBLANK('Data Summary'!A49),"",'Data Summary'!A49)</f>
        <v/>
      </c>
    </row>
    <row r="48" spans="1:81" x14ac:dyDescent="0.3">
      <c r="A48" s="173" t="str">
        <f ca="1">IF(ISBLANK('Data Summary'!A50),"",'Data Summary'!A50)</f>
        <v/>
      </c>
    </row>
    <row r="49" spans="1:1" x14ac:dyDescent="0.3">
      <c r="A49" s="173" t="str">
        <f ca="1">IF(ISBLANK('Data Summary'!A51),"",'Data Summary'!A51)</f>
        <v/>
      </c>
    </row>
    <row r="50" spans="1:1" x14ac:dyDescent="0.3">
      <c r="A50" s="173" t="str">
        <f ca="1">IF(ISBLANK('Data Summary'!A52),"",'Data Summary'!A52)</f>
        <v/>
      </c>
    </row>
    <row r="51" spans="1:1" x14ac:dyDescent="0.3">
      <c r="A51" s="173" t="str">
        <f ca="1">IF(ISBLANK('Data Summary'!A53),"",'Data Summary'!A53)</f>
        <v/>
      </c>
    </row>
    <row r="52" spans="1:1" x14ac:dyDescent="0.3">
      <c r="A52" s="173" t="str">
        <f ca="1">IF(ISBLANK('Data Summary'!A54),"",'Data Summary'!A54)</f>
        <v/>
      </c>
    </row>
    <row r="53" spans="1:1" x14ac:dyDescent="0.3">
      <c r="A53" s="173" t="str">
        <f ca="1">IF(ISBLANK('Data Summary'!A55),"",'Data Summary'!A55)</f>
        <v/>
      </c>
    </row>
    <row r="54" spans="1:1" x14ac:dyDescent="0.3">
      <c r="A54" s="173" t="str">
        <f ca="1">IF(ISBLANK('Data Summary'!A56),"",'Data Summary'!A56)</f>
        <v/>
      </c>
    </row>
    <row r="55" spans="1:1" x14ac:dyDescent="0.3">
      <c r="A55" s="173" t="str">
        <f ca="1">IF(ISBLANK('Data Summary'!A57),"",'Data Summary'!A57)</f>
        <v/>
      </c>
    </row>
    <row r="56" spans="1:1" x14ac:dyDescent="0.3">
      <c r="A56" s="173" t="str">
        <f ca="1">IF(ISBLANK('Data Summary'!A58),"",'Data Summary'!A58)</f>
        <v/>
      </c>
    </row>
    <row r="57" spans="1:1" x14ac:dyDescent="0.3">
      <c r="A57" s="173" t="str">
        <f ca="1">IF(ISBLANK('Data Summary'!A59),"",'Data Summary'!A59)</f>
        <v/>
      </c>
    </row>
    <row r="58" spans="1:1" x14ac:dyDescent="0.3">
      <c r="A58" s="173" t="str">
        <f ca="1">IF(ISBLANK('Data Summary'!A60),"",'Data Summary'!A60)</f>
        <v/>
      </c>
    </row>
    <row r="59" spans="1:1" x14ac:dyDescent="0.3">
      <c r="A59" s="173" t="str">
        <f ca="1">IF(ISBLANK('Data Summary'!A61),"",'Data Summary'!A61)</f>
        <v/>
      </c>
    </row>
    <row r="60" spans="1:1" x14ac:dyDescent="0.3">
      <c r="A60" s="173" t="str">
        <f ca="1">IF(ISBLANK('Data Summary'!A62),"",'Data Summary'!A62)</f>
        <v/>
      </c>
    </row>
    <row r="61" spans="1:1" x14ac:dyDescent="0.3">
      <c r="A61" s="173" t="str">
        <f ca="1">IF(ISBLANK('Data Summary'!A63),"",'Data Summary'!A63)</f>
        <v/>
      </c>
    </row>
    <row r="62" spans="1:1" x14ac:dyDescent="0.3">
      <c r="A62" s="173" t="str">
        <f ca="1">IF(ISBLANK('Data Summary'!A64),"",'Data Summary'!A64)</f>
        <v/>
      </c>
    </row>
    <row r="63" spans="1:1" x14ac:dyDescent="0.3">
      <c r="A63" s="173" t="str">
        <f ca="1">IF(ISBLANK('Data Summary'!A65),"",'Data Summary'!A65)</f>
        <v/>
      </c>
    </row>
    <row r="64" spans="1:1" x14ac:dyDescent="0.3">
      <c r="A64" s="173" t="str">
        <f ca="1">IF(ISBLANK('Data Summary'!A66),"",'Data Summary'!A66)</f>
        <v/>
      </c>
    </row>
    <row r="65" spans="1:1" x14ac:dyDescent="0.3">
      <c r="A65" s="173" t="str">
        <f ca="1">IF(ISBLANK('Data Summary'!A67),"",'Data Summary'!A67)</f>
        <v/>
      </c>
    </row>
    <row r="66" spans="1:1" x14ac:dyDescent="0.3">
      <c r="A66" s="173" t="str">
        <f ca="1">IF(ISBLANK('Data Summary'!A68),"",'Data Summary'!A68)</f>
        <v/>
      </c>
    </row>
    <row r="67" spans="1:1" x14ac:dyDescent="0.3">
      <c r="A67" s="173" t="str">
        <f ca="1">IF(ISBLANK('Data Summary'!A69),"",'Data Summary'!A69)</f>
        <v/>
      </c>
    </row>
    <row r="68" spans="1:1" x14ac:dyDescent="0.3">
      <c r="A68" s="173" t="str">
        <f ca="1">IF(ISBLANK('Data Summary'!A70),"",'Data Summary'!A70)</f>
        <v/>
      </c>
    </row>
    <row r="69" spans="1:1" x14ac:dyDescent="0.3">
      <c r="A69" s="173" t="str">
        <f ca="1">IF(ISBLANK('Data Summary'!A71),"",'Data Summary'!A71)</f>
        <v/>
      </c>
    </row>
    <row r="70" spans="1:1" x14ac:dyDescent="0.3">
      <c r="A70" s="173" t="str">
        <f ca="1">IF(ISBLANK('Data Summary'!A72),"",'Data Summary'!A72)</f>
        <v/>
      </c>
    </row>
    <row r="71" spans="1:1" x14ac:dyDescent="0.3">
      <c r="A71" s="173" t="str">
        <f ca="1">IF(ISBLANK('Data Summary'!A73),"",'Data Summary'!A73)</f>
        <v/>
      </c>
    </row>
    <row r="72" spans="1:1" x14ac:dyDescent="0.3">
      <c r="A72" s="173" t="str">
        <f ca="1">IF(ISBLANK('Data Summary'!A74),"",'Data Summary'!A74)</f>
        <v/>
      </c>
    </row>
    <row r="73" spans="1:1" x14ac:dyDescent="0.3">
      <c r="A73" s="173" t="str">
        <f ca="1">IF(ISBLANK('Data Summary'!A75),"",'Data Summary'!A75)</f>
        <v/>
      </c>
    </row>
    <row r="74" spans="1:1" x14ac:dyDescent="0.3">
      <c r="A74" s="173" t="str">
        <f ca="1">IF(ISBLANK('Data Summary'!A76),"",'Data Summary'!A76)</f>
        <v/>
      </c>
    </row>
    <row r="75" spans="1:1" x14ac:dyDescent="0.3">
      <c r="A75" s="173" t="str">
        <f ca="1">IF(ISBLANK('Data Summary'!A77),"",'Data Summary'!A77)</f>
        <v/>
      </c>
    </row>
    <row r="76" spans="1:1" x14ac:dyDescent="0.3">
      <c r="A76" s="173" t="str">
        <f ca="1">IF(ISBLANK('Data Summary'!A78),"",'Data Summary'!A78)</f>
        <v/>
      </c>
    </row>
    <row r="77" spans="1:1" x14ac:dyDescent="0.3">
      <c r="A77" s="173" t="str">
        <f ca="1">IF(ISBLANK('Data Summary'!A79),"",'Data Summary'!A79)</f>
        <v/>
      </c>
    </row>
    <row r="78" spans="1:1" x14ac:dyDescent="0.3">
      <c r="A78" s="173" t="str">
        <f ca="1">IF(ISBLANK('Data Summary'!A80),"",'Data Summary'!A80)</f>
        <v/>
      </c>
    </row>
    <row r="79" spans="1:1" x14ac:dyDescent="0.3">
      <c r="A79" s="173" t="str">
        <f ca="1">IF(ISBLANK('Data Summary'!A81),"",'Data Summary'!A81)</f>
        <v/>
      </c>
    </row>
    <row r="80" spans="1:1" x14ac:dyDescent="0.3">
      <c r="A80" s="173" t="str">
        <f ca="1">IF(ISBLANK('Data Summary'!A82),"",'Data Summary'!A82)</f>
        <v/>
      </c>
    </row>
    <row r="81" spans="1:1" x14ac:dyDescent="0.3">
      <c r="A81" s="173" t="str">
        <f ca="1">IF(ISBLANK('Data Summary'!A83),"",'Data Summary'!A83)</f>
        <v/>
      </c>
    </row>
    <row r="82" spans="1:1" x14ac:dyDescent="0.3">
      <c r="A82" s="173" t="str">
        <f ca="1">IF(ISBLANK('Data Summary'!A84),"",'Data Summary'!A84)</f>
        <v/>
      </c>
    </row>
    <row r="83" spans="1:1" x14ac:dyDescent="0.3">
      <c r="A83" s="173" t="str">
        <f ca="1">IF(ISBLANK('Data Summary'!A85),"",'Data Summary'!A85)</f>
        <v/>
      </c>
    </row>
    <row r="84" spans="1:1" x14ac:dyDescent="0.3">
      <c r="A84" s="173" t="str">
        <f ca="1">IF(ISBLANK('Data Summary'!A86),"",'Data Summary'!A86)</f>
        <v/>
      </c>
    </row>
    <row r="85" spans="1:1" x14ac:dyDescent="0.3">
      <c r="A85" s="173" t="str">
        <f ca="1">IF(ISBLANK('Data Summary'!A87),"",'Data Summary'!A87)</f>
        <v/>
      </c>
    </row>
    <row r="86" spans="1:1" x14ac:dyDescent="0.3">
      <c r="A86" s="173" t="str">
        <f ca="1">IF(ISBLANK('Data Summary'!A88),"",'Data Summary'!A88)</f>
        <v/>
      </c>
    </row>
    <row r="87" spans="1:1" x14ac:dyDescent="0.3">
      <c r="A87" s="173" t="str">
        <f ca="1">IF(ISBLANK('Data Summary'!A89),"",'Data Summary'!A89)</f>
        <v/>
      </c>
    </row>
    <row r="88" spans="1:1" x14ac:dyDescent="0.3">
      <c r="A88" s="173" t="str">
        <f ca="1">IF(ISBLANK('Data Summary'!A90),"",'Data Summary'!A90)</f>
        <v/>
      </c>
    </row>
    <row r="89" spans="1:1" x14ac:dyDescent="0.3">
      <c r="A89" s="173" t="str">
        <f ca="1">IF(ISBLANK('Data Summary'!A91),"",'Data Summary'!A91)</f>
        <v/>
      </c>
    </row>
    <row r="90" spans="1:1" x14ac:dyDescent="0.3">
      <c r="A90" s="173" t="str">
        <f ca="1">IF(ISBLANK('Data Summary'!A92),"",'Data Summary'!A92)</f>
        <v/>
      </c>
    </row>
    <row r="91" spans="1:1" x14ac:dyDescent="0.3">
      <c r="A91" s="173" t="str">
        <f ca="1">IF(ISBLANK('Data Summary'!A93),"",'Data Summary'!A93)</f>
        <v/>
      </c>
    </row>
    <row r="92" spans="1:1" x14ac:dyDescent="0.3">
      <c r="A92" s="173" t="str">
        <f ca="1">IF(ISBLANK('Data Summary'!A94),"",'Data Summary'!A94)</f>
        <v/>
      </c>
    </row>
    <row r="93" spans="1:1" x14ac:dyDescent="0.3">
      <c r="A93" s="173" t="str">
        <f ca="1">IF(ISBLANK('Data Summary'!A95),"",'Data Summary'!A95)</f>
        <v/>
      </c>
    </row>
    <row r="94" spans="1:1" x14ac:dyDescent="0.3">
      <c r="A94" s="173" t="str">
        <f ca="1">IF(ISBLANK('Data Summary'!A96),"",'Data Summary'!A96)</f>
        <v/>
      </c>
    </row>
    <row r="95" spans="1:1" x14ac:dyDescent="0.3">
      <c r="A95" s="173" t="str">
        <f ca="1">IF(ISBLANK('Data Summary'!A97),"",'Data Summary'!A97)</f>
        <v/>
      </c>
    </row>
    <row r="96" spans="1:1" x14ac:dyDescent="0.3">
      <c r="A96" s="173" t="str">
        <f ca="1">IF(ISBLANK('Data Summary'!A98),"",'Data Summary'!A98)</f>
        <v/>
      </c>
    </row>
    <row r="97" spans="1:1" x14ac:dyDescent="0.3">
      <c r="A97" s="173" t="str">
        <f ca="1">IF(ISBLANK('Data Summary'!A99),"",'Data Summary'!A99)</f>
        <v/>
      </c>
    </row>
    <row r="98" spans="1:1" x14ac:dyDescent="0.3">
      <c r="A98" s="173" t="str">
        <f ca="1">IF(ISBLANK('Data Summary'!A100),"",'Data Summary'!A100)</f>
        <v/>
      </c>
    </row>
    <row r="99" spans="1:1" x14ac:dyDescent="0.3">
      <c r="A99" s="173" t="str">
        <f ca="1">IF(ISBLANK('Data Summary'!A101),"",'Data Summary'!A101)</f>
        <v/>
      </c>
    </row>
    <row r="100" spans="1:1" x14ac:dyDescent="0.3">
      <c r="A100" s="173" t="str">
        <f ca="1">IF(ISBLANK('Data Summary'!A102),"",'Data Summary'!A102)</f>
        <v/>
      </c>
    </row>
    <row r="101" spans="1:1" x14ac:dyDescent="0.3">
      <c r="A101" s="173" t="str">
        <f ca="1">IF(ISBLANK('Data Summary'!A103),"",'Data Summary'!A103)</f>
        <v/>
      </c>
    </row>
    <row r="102" spans="1:1" x14ac:dyDescent="0.3">
      <c r="A102" s="173" t="str">
        <f ca="1">IF(ISBLANK('Data Summary'!A104),"",'Data Summary'!A104)</f>
        <v/>
      </c>
    </row>
    <row r="103" spans="1:1" x14ac:dyDescent="0.3">
      <c r="A103" s="173" t="str">
        <f ca="1">IF(ISBLANK('Data Summary'!A105),"",'Data Summary'!A105)</f>
        <v/>
      </c>
    </row>
    <row r="104" spans="1:1" x14ac:dyDescent="0.3">
      <c r="A104" s="173" t="str">
        <f ca="1">IF(ISBLANK('Data Summary'!A106),"",'Data Summary'!A106)</f>
        <v/>
      </c>
    </row>
    <row r="105" spans="1:1" x14ac:dyDescent="0.3">
      <c r="A105" s="173" t="str">
        <f ca="1">IF(ISBLANK('Data Summary'!A107),"",'Data Summary'!A107)</f>
        <v/>
      </c>
    </row>
    <row r="106" spans="1:1" x14ac:dyDescent="0.3">
      <c r="A106" s="173" t="str">
        <f ca="1">IF(ISBLANK('Data Summary'!A108),"",'Data Summary'!A108)</f>
        <v/>
      </c>
    </row>
    <row r="107" spans="1:1" x14ac:dyDescent="0.3">
      <c r="A107" s="173" t="str">
        <f ca="1">IF(ISBLANK('Data Summary'!A109),"",'Data Summary'!A109)</f>
        <v/>
      </c>
    </row>
    <row r="108" spans="1:1" x14ac:dyDescent="0.3">
      <c r="A108" s="173" t="str">
        <f ca="1">IF(ISBLANK('Data Summary'!A110),"",'Data Summary'!A110)</f>
        <v/>
      </c>
    </row>
    <row r="109" spans="1:1" x14ac:dyDescent="0.3">
      <c r="A109" s="173" t="str">
        <f ca="1">IF(ISBLANK('Data Summary'!A111),"",'Data Summary'!A111)</f>
        <v/>
      </c>
    </row>
    <row r="110" spans="1:1" x14ac:dyDescent="0.3">
      <c r="A110" s="173" t="str">
        <f ca="1">IF(ISBLANK('Data Summary'!A112),"",'Data Summary'!A112)</f>
        <v/>
      </c>
    </row>
    <row r="111" spans="1:1" x14ac:dyDescent="0.3">
      <c r="A111" s="173" t="str">
        <f ca="1">IF(ISBLANK('Data Summary'!A113),"",'Data Summary'!A113)</f>
        <v/>
      </c>
    </row>
    <row r="112" spans="1:1" x14ac:dyDescent="0.3">
      <c r="A112" s="173" t="str">
        <f ca="1">IF(ISBLANK('Data Summary'!A114),"",'Data Summary'!A114)</f>
        <v/>
      </c>
    </row>
    <row r="113" spans="1:1" x14ac:dyDescent="0.3">
      <c r="A113" s="173" t="str">
        <f ca="1">IF(ISBLANK('Data Summary'!A115),"",'Data Summary'!A115)</f>
        <v/>
      </c>
    </row>
    <row r="114" spans="1:1" x14ac:dyDescent="0.3">
      <c r="A114" s="173" t="str">
        <f ca="1">IF(ISBLANK('Data Summary'!A116),"",'Data Summary'!A116)</f>
        <v/>
      </c>
    </row>
    <row r="115" spans="1:1" x14ac:dyDescent="0.3">
      <c r="A115" s="173" t="str">
        <f ca="1">IF(ISBLANK('Data Summary'!A117),"",'Data Summary'!A117)</f>
        <v/>
      </c>
    </row>
    <row r="116" spans="1:1" x14ac:dyDescent="0.3">
      <c r="A116" s="173" t="str">
        <f ca="1">IF(ISBLANK('Data Summary'!A118),"",'Data Summary'!A118)</f>
        <v/>
      </c>
    </row>
    <row r="117" spans="1:1" x14ac:dyDescent="0.3">
      <c r="A117" s="173" t="str">
        <f ca="1">IF(ISBLANK('Data Summary'!A119),"",'Data Summary'!A119)</f>
        <v/>
      </c>
    </row>
    <row r="118" spans="1:1" x14ac:dyDescent="0.3">
      <c r="A118" s="173" t="str">
        <f ca="1">IF(ISBLANK('Data Summary'!A120),"",'Data Summary'!A120)</f>
        <v/>
      </c>
    </row>
    <row r="119" spans="1:1" x14ac:dyDescent="0.3">
      <c r="A119" s="173" t="str">
        <f ca="1">IF(ISBLANK('Data Summary'!A121),"",'Data Summary'!A121)</f>
        <v/>
      </c>
    </row>
    <row r="120" spans="1:1" x14ac:dyDescent="0.3">
      <c r="A120" s="173" t="str">
        <f ca="1">IF(ISBLANK('Data Summary'!A122),"",'Data Summary'!A122)</f>
        <v/>
      </c>
    </row>
    <row r="121" spans="1:1" x14ac:dyDescent="0.3">
      <c r="A121" s="173" t="str">
        <f ca="1">IF(ISBLANK('Data Summary'!A123),"",'Data Summary'!A123)</f>
        <v/>
      </c>
    </row>
    <row r="122" spans="1:1" x14ac:dyDescent="0.3">
      <c r="A122" s="173" t="str">
        <f ca="1">IF(ISBLANK('Data Summary'!A124),"",'Data Summary'!A124)</f>
        <v/>
      </c>
    </row>
    <row r="123" spans="1:1" x14ac:dyDescent="0.3">
      <c r="A123" s="173" t="str">
        <f ca="1">IF(ISBLANK('Data Summary'!A125),"",'Data Summary'!A125)</f>
        <v/>
      </c>
    </row>
    <row r="124" spans="1:1" x14ac:dyDescent="0.3">
      <c r="A124" s="173" t="str">
        <f ca="1">IF(ISBLANK('Data Summary'!A126),"",'Data Summary'!A126)</f>
        <v/>
      </c>
    </row>
    <row r="125" spans="1:1" x14ac:dyDescent="0.3">
      <c r="A125" s="173" t="str">
        <f ca="1">IF(ISBLANK('Data Summary'!A127),"",'Data Summary'!A127)</f>
        <v/>
      </c>
    </row>
    <row r="126" spans="1:1" x14ac:dyDescent="0.3">
      <c r="A126" s="173" t="str">
        <f ca="1">IF(ISBLANK('Data Summary'!A128),"",'Data Summary'!A128)</f>
        <v/>
      </c>
    </row>
    <row r="127" spans="1:1" x14ac:dyDescent="0.3">
      <c r="A127" s="173" t="str">
        <f ca="1">IF(ISBLANK('Data Summary'!A129),"",'Data Summary'!A129)</f>
        <v/>
      </c>
    </row>
    <row r="128" spans="1:1" x14ac:dyDescent="0.3">
      <c r="A128" s="173" t="str">
        <f ca="1">IF(ISBLANK('Data Summary'!A130),"",'Data Summary'!A130)</f>
        <v/>
      </c>
    </row>
    <row r="129" spans="1:1" x14ac:dyDescent="0.3">
      <c r="A129" s="173" t="str">
        <f ca="1">IF(ISBLANK('Data Summary'!A131),"",'Data Summary'!A131)</f>
        <v/>
      </c>
    </row>
    <row r="130" spans="1:1" x14ac:dyDescent="0.3">
      <c r="A130" s="173" t="str">
        <f ca="1">IF(ISBLANK('Data Summary'!A132),"",'Data Summary'!A132)</f>
        <v/>
      </c>
    </row>
    <row r="131" spans="1:1" x14ac:dyDescent="0.3">
      <c r="A131" s="173" t="str">
        <f ca="1">IF(ISBLANK('Data Summary'!A133),"",'Data Summary'!A133)</f>
        <v/>
      </c>
    </row>
    <row r="132" spans="1:1" x14ac:dyDescent="0.3">
      <c r="A132" s="173" t="str">
        <f ca="1">IF(ISBLANK('Data Summary'!A134),"",'Data Summary'!A134)</f>
        <v/>
      </c>
    </row>
    <row r="133" spans="1:1" x14ac:dyDescent="0.3">
      <c r="A133" s="173" t="str">
        <f ca="1">IF(ISBLANK('Data Summary'!A135),"",'Data Summary'!A135)</f>
        <v/>
      </c>
    </row>
    <row r="134" spans="1:1" x14ac:dyDescent="0.3">
      <c r="A134" s="173" t="str">
        <f ca="1">IF(ISBLANK('Data Summary'!A136),"",'Data Summary'!A136)</f>
        <v/>
      </c>
    </row>
    <row r="135" spans="1:1" x14ac:dyDescent="0.3">
      <c r="A135" s="173" t="str">
        <f ca="1">IF(ISBLANK('Data Summary'!A137),"",'Data Summary'!A137)</f>
        <v/>
      </c>
    </row>
    <row r="136" spans="1:1" x14ac:dyDescent="0.3">
      <c r="A136" s="173" t="str">
        <f ca="1">IF(ISBLANK('Data Summary'!A138),"",'Data Summary'!A138)</f>
        <v/>
      </c>
    </row>
    <row r="137" spans="1:1" x14ac:dyDescent="0.3">
      <c r="A137" s="173" t="str">
        <f ca="1">IF(ISBLANK('Data Summary'!A139),"",'Data Summary'!A139)</f>
        <v/>
      </c>
    </row>
    <row r="138" spans="1:1" x14ac:dyDescent="0.3">
      <c r="A138" s="173" t="str">
        <f ca="1">IF(ISBLANK('Data Summary'!A140),"",'Data Summary'!A140)</f>
        <v/>
      </c>
    </row>
    <row r="139" spans="1:1" x14ac:dyDescent="0.3">
      <c r="A139" s="173" t="str">
        <f ca="1">IF(ISBLANK('Data Summary'!A141),"",'Data Summary'!A141)</f>
        <v/>
      </c>
    </row>
    <row r="140" spans="1:1" x14ac:dyDescent="0.3">
      <c r="A140" s="173" t="str">
        <f ca="1">IF(ISBLANK('Data Summary'!A142),"",'Data Summary'!A142)</f>
        <v/>
      </c>
    </row>
    <row r="141" spans="1:1" x14ac:dyDescent="0.3">
      <c r="A141" s="173" t="str">
        <f ca="1">IF(ISBLANK('Data Summary'!A143),"",'Data Summary'!A143)</f>
        <v/>
      </c>
    </row>
    <row r="142" spans="1:1" x14ac:dyDescent="0.3">
      <c r="A142" s="173" t="str">
        <f ca="1">IF(ISBLANK('Data Summary'!A144),"",'Data Summary'!A144)</f>
        <v/>
      </c>
    </row>
    <row r="143" spans="1:1" x14ac:dyDescent="0.3">
      <c r="A143" s="173" t="str">
        <f ca="1">IF(ISBLANK('Data Summary'!A145),"",'Data Summary'!A145)</f>
        <v/>
      </c>
    </row>
    <row r="144" spans="1:1" x14ac:dyDescent="0.3">
      <c r="A144" s="173" t="str">
        <f ca="1">IF(ISBLANK('Data Summary'!A146),"",'Data Summary'!A146)</f>
        <v/>
      </c>
    </row>
    <row r="145" spans="1:1" x14ac:dyDescent="0.3">
      <c r="A145" s="173" t="str">
        <f ca="1">IF(ISBLANK('Data Summary'!A147),"",'Data Summary'!A147)</f>
        <v/>
      </c>
    </row>
    <row r="146" spans="1:1" x14ac:dyDescent="0.3">
      <c r="A146" s="173" t="str">
        <f ca="1">IF(ISBLANK('Data Summary'!A148),"",'Data Summary'!A148)</f>
        <v/>
      </c>
    </row>
    <row r="147" spans="1:1" x14ac:dyDescent="0.3">
      <c r="A147" s="173" t="str">
        <f ca="1">IF(ISBLANK('Data Summary'!A149),"",'Data Summary'!A149)</f>
        <v/>
      </c>
    </row>
    <row r="148" spans="1:1" x14ac:dyDescent="0.3">
      <c r="A148" s="173" t="e">
        <f>IF(ISBLANK(#REF!),"",#REF!)</f>
        <v>#REF!</v>
      </c>
    </row>
    <row r="149" spans="1:1" x14ac:dyDescent="0.3">
      <c r="A149" s="173" t="e">
        <f>IF(ISBLANK(#REF!),"",#REF!)</f>
        <v>#REF!</v>
      </c>
    </row>
    <row r="150" spans="1:1" x14ac:dyDescent="0.3">
      <c r="A150" s="173" t="e">
        <f>IF(ISBLANK(#REF!),"",#REF!)</f>
        <v>#REF!</v>
      </c>
    </row>
    <row r="151" spans="1:1" x14ac:dyDescent="0.3">
      <c r="A151" s="173" t="e">
        <f>IF(ISBLANK(#REF!),"",#REF!)</f>
        <v>#REF!</v>
      </c>
    </row>
    <row r="152" spans="1:1" x14ac:dyDescent="0.3">
      <c r="A152" s="171"/>
    </row>
    <row r="153" spans="1:1" x14ac:dyDescent="0.3">
      <c r="A153" s="171"/>
    </row>
    <row r="154" spans="1:1" x14ac:dyDescent="0.3">
      <c r="A154" s="171"/>
    </row>
    <row r="155" spans="1:1" x14ac:dyDescent="0.3">
      <c r="A155" s="171"/>
    </row>
    <row r="156" spans="1:1" x14ac:dyDescent="0.3">
      <c r="A156" s="171"/>
    </row>
    <row r="157" spans="1:1" x14ac:dyDescent="0.3">
      <c r="A157" s="171"/>
    </row>
    <row r="158" spans="1:1" x14ac:dyDescent="0.3">
      <c r="A158" s="171"/>
    </row>
    <row r="159" spans="1:1" x14ac:dyDescent="0.3">
      <c r="A159" s="171"/>
    </row>
    <row r="160" spans="1:1" x14ac:dyDescent="0.3">
      <c r="A160" s="171"/>
    </row>
    <row r="161" spans="1:1" x14ac:dyDescent="0.3">
      <c r="A161" s="171"/>
    </row>
    <row r="162" spans="1:1" x14ac:dyDescent="0.3">
      <c r="A162" s="171"/>
    </row>
    <row r="163" spans="1:1" x14ac:dyDescent="0.3">
      <c r="A163" s="171"/>
    </row>
    <row r="164" spans="1:1" x14ac:dyDescent="0.3">
      <c r="A164" s="171"/>
    </row>
    <row r="165" spans="1:1" x14ac:dyDescent="0.3">
      <c r="A165" s="171"/>
    </row>
    <row r="166" spans="1:1" x14ac:dyDescent="0.3">
      <c r="A166" s="171"/>
    </row>
    <row r="167" spans="1:1" x14ac:dyDescent="0.3">
      <c r="A167" s="171"/>
    </row>
    <row r="168" spans="1:1" x14ac:dyDescent="0.3">
      <c r="A168" s="171"/>
    </row>
    <row r="169" spans="1:1" x14ac:dyDescent="0.3">
      <c r="A169" s="171"/>
    </row>
    <row r="170" spans="1:1" x14ac:dyDescent="0.3">
      <c r="A170" s="171"/>
    </row>
    <row r="171" spans="1:1" x14ac:dyDescent="0.3">
      <c r="A171" s="171"/>
    </row>
    <row r="172" spans="1:1" x14ac:dyDescent="0.3">
      <c r="A172" s="171"/>
    </row>
    <row r="173" spans="1:1" x14ac:dyDescent="0.3">
      <c r="A173" s="171"/>
    </row>
    <row r="174" spans="1:1" x14ac:dyDescent="0.3">
      <c r="A174" s="171"/>
    </row>
    <row r="175" spans="1:1" x14ac:dyDescent="0.3">
      <c r="A175" s="171"/>
    </row>
    <row r="176" spans="1:1" x14ac:dyDescent="0.3">
      <c r="A176" s="171"/>
    </row>
    <row r="177" spans="1:1" x14ac:dyDescent="0.3">
      <c r="A177" s="171"/>
    </row>
    <row r="178" spans="1:1" x14ac:dyDescent="0.3">
      <c r="A178" s="171"/>
    </row>
    <row r="179" spans="1:1" x14ac:dyDescent="0.3">
      <c r="A179" s="171"/>
    </row>
    <row r="180" spans="1:1" x14ac:dyDescent="0.3">
      <c r="A180" s="171"/>
    </row>
    <row r="181" spans="1:1" x14ac:dyDescent="0.3">
      <c r="A181" s="171"/>
    </row>
    <row r="182" spans="1:1" x14ac:dyDescent="0.3">
      <c r="A182" s="171"/>
    </row>
    <row r="183" spans="1:1" x14ac:dyDescent="0.3">
      <c r="A183" s="171"/>
    </row>
    <row r="184" spans="1:1" x14ac:dyDescent="0.3">
      <c r="A184" s="171"/>
    </row>
    <row r="185" spans="1:1" x14ac:dyDescent="0.3">
      <c r="A185" s="171"/>
    </row>
    <row r="186" spans="1:1" x14ac:dyDescent="0.3">
      <c r="A186" s="171"/>
    </row>
    <row r="187" spans="1:1" x14ac:dyDescent="0.3">
      <c r="A187" s="171"/>
    </row>
    <row r="188" spans="1:1" x14ac:dyDescent="0.3">
      <c r="A188" s="171"/>
    </row>
    <row r="189" spans="1:1" x14ac:dyDescent="0.3">
      <c r="A189" s="171"/>
    </row>
    <row r="190" spans="1:1" x14ac:dyDescent="0.3">
      <c r="A190" s="171"/>
    </row>
    <row r="191" spans="1:1" x14ac:dyDescent="0.3">
      <c r="A191" s="171"/>
    </row>
    <row r="192" spans="1:1" x14ac:dyDescent="0.3">
      <c r="A192" s="171"/>
    </row>
    <row r="193" spans="1:1" x14ac:dyDescent="0.3">
      <c r="A193" s="171"/>
    </row>
    <row r="194" spans="1:1" x14ac:dyDescent="0.3">
      <c r="A194" s="171"/>
    </row>
    <row r="195" spans="1:1" x14ac:dyDescent="0.3">
      <c r="A195" s="171"/>
    </row>
    <row r="196" spans="1:1" x14ac:dyDescent="0.3">
      <c r="A196" s="171"/>
    </row>
    <row r="197" spans="1:1" x14ac:dyDescent="0.3">
      <c r="A197" s="171"/>
    </row>
    <row r="198" spans="1:1" x14ac:dyDescent="0.3">
      <c r="A198" s="171"/>
    </row>
    <row r="199" spans="1:1" x14ac:dyDescent="0.3">
      <c r="A199" s="171"/>
    </row>
    <row r="200" spans="1:1" x14ac:dyDescent="0.3">
      <c r="A200" s="171"/>
    </row>
    <row r="201" spans="1:1" x14ac:dyDescent="0.3">
      <c r="A201" s="171"/>
    </row>
    <row r="202" spans="1:1" x14ac:dyDescent="0.3">
      <c r="A202" s="171"/>
    </row>
    <row r="203" spans="1:1" x14ac:dyDescent="0.3">
      <c r="A203" s="171"/>
    </row>
    <row r="204" spans="1:1" x14ac:dyDescent="0.3">
      <c r="A204" s="171"/>
    </row>
    <row r="205" spans="1:1" x14ac:dyDescent="0.3">
      <c r="A205" s="171"/>
    </row>
    <row r="206" spans="1:1" x14ac:dyDescent="0.3">
      <c r="A206" s="171"/>
    </row>
    <row r="207" spans="1:1" x14ac:dyDescent="0.3">
      <c r="A207" s="171"/>
    </row>
    <row r="208" spans="1:1" x14ac:dyDescent="0.3">
      <c r="A208" s="171"/>
    </row>
    <row r="209" spans="1:1" x14ac:dyDescent="0.3">
      <c r="A209" s="171"/>
    </row>
    <row r="210" spans="1:1" x14ac:dyDescent="0.3">
      <c r="A210" s="171"/>
    </row>
    <row r="211" spans="1:1" x14ac:dyDescent="0.3">
      <c r="A211" s="171"/>
    </row>
    <row r="212" spans="1:1" x14ac:dyDescent="0.3">
      <c r="A212" s="171"/>
    </row>
    <row r="213" spans="1:1" x14ac:dyDescent="0.3">
      <c r="A213" s="171"/>
    </row>
    <row r="214" spans="1:1" x14ac:dyDescent="0.3">
      <c r="A214" s="171"/>
    </row>
    <row r="215" spans="1:1" x14ac:dyDescent="0.3">
      <c r="A215" s="171"/>
    </row>
    <row r="216" spans="1:1" x14ac:dyDescent="0.3">
      <c r="A216" s="171"/>
    </row>
    <row r="217" spans="1:1" x14ac:dyDescent="0.3">
      <c r="A217" s="171"/>
    </row>
    <row r="218" spans="1:1" x14ac:dyDescent="0.3">
      <c r="A218" s="171"/>
    </row>
    <row r="219" spans="1:1" x14ac:dyDescent="0.3">
      <c r="A219" s="171"/>
    </row>
    <row r="220" spans="1:1" x14ac:dyDescent="0.3">
      <c r="A220" s="171"/>
    </row>
    <row r="221" spans="1:1" x14ac:dyDescent="0.3">
      <c r="A221" s="171"/>
    </row>
    <row r="222" spans="1:1" x14ac:dyDescent="0.3">
      <c r="A222" s="171"/>
    </row>
    <row r="223" spans="1:1" x14ac:dyDescent="0.3">
      <c r="A223" s="171"/>
    </row>
    <row r="224" spans="1:1" x14ac:dyDescent="0.3">
      <c r="A224" s="171"/>
    </row>
    <row r="225" spans="1:1" x14ac:dyDescent="0.3">
      <c r="A225" s="171"/>
    </row>
    <row r="226" spans="1:1" x14ac:dyDescent="0.3">
      <c r="A226" s="171"/>
    </row>
    <row r="227" spans="1:1" x14ac:dyDescent="0.3">
      <c r="A227" s="171"/>
    </row>
    <row r="228" spans="1:1" x14ac:dyDescent="0.3">
      <c r="A228" s="171"/>
    </row>
    <row r="229" spans="1:1" x14ac:dyDescent="0.3">
      <c r="A229" s="171"/>
    </row>
    <row r="230" spans="1:1" x14ac:dyDescent="0.3">
      <c r="A230" s="171"/>
    </row>
    <row r="231" spans="1:1" x14ac:dyDescent="0.3">
      <c r="A231" s="171"/>
    </row>
    <row r="232" spans="1:1" x14ac:dyDescent="0.3">
      <c r="A232" s="171"/>
    </row>
    <row r="233" spans="1:1" x14ac:dyDescent="0.3">
      <c r="A233" s="171"/>
    </row>
    <row r="234" spans="1:1" x14ac:dyDescent="0.3">
      <c r="A234" s="171"/>
    </row>
    <row r="235" spans="1:1" x14ac:dyDescent="0.3">
      <c r="A235" s="171"/>
    </row>
    <row r="236" spans="1:1" x14ac:dyDescent="0.3">
      <c r="A236" s="171"/>
    </row>
    <row r="237" spans="1:1" x14ac:dyDescent="0.3">
      <c r="A237" s="171"/>
    </row>
    <row r="238" spans="1:1" x14ac:dyDescent="0.3">
      <c r="A238" s="171"/>
    </row>
    <row r="239" spans="1:1" x14ac:dyDescent="0.3">
      <c r="A239" s="171"/>
    </row>
    <row r="240" spans="1:1" x14ac:dyDescent="0.3">
      <c r="A240" s="171"/>
    </row>
    <row r="241" spans="1:1" x14ac:dyDescent="0.3">
      <c r="A241" s="171"/>
    </row>
    <row r="242" spans="1:1" x14ac:dyDescent="0.3">
      <c r="A242" s="171"/>
    </row>
    <row r="243" spans="1:1" x14ac:dyDescent="0.3">
      <c r="A243" s="171"/>
    </row>
    <row r="244" spans="1:1" x14ac:dyDescent="0.3">
      <c r="A244" s="171"/>
    </row>
    <row r="245" spans="1:1" x14ac:dyDescent="0.3">
      <c r="A245" s="171"/>
    </row>
    <row r="246" spans="1:1" x14ac:dyDescent="0.3">
      <c r="A246" s="171"/>
    </row>
    <row r="247" spans="1:1" x14ac:dyDescent="0.3">
      <c r="A247" s="171"/>
    </row>
    <row r="248" spans="1:1" x14ac:dyDescent="0.3">
      <c r="A248" s="171"/>
    </row>
    <row r="249" spans="1:1" x14ac:dyDescent="0.3">
      <c r="A249" s="171"/>
    </row>
    <row r="250" spans="1:1" x14ac:dyDescent="0.3">
      <c r="A250" s="171"/>
    </row>
    <row r="251" spans="1:1" x14ac:dyDescent="0.3">
      <c r="A251" s="171"/>
    </row>
    <row r="252" spans="1:1" x14ac:dyDescent="0.3">
      <c r="A252" s="171"/>
    </row>
    <row r="253" spans="1:1" x14ac:dyDescent="0.3">
      <c r="A253" s="171"/>
    </row>
    <row r="254" spans="1:1" x14ac:dyDescent="0.3">
      <c r="A254" s="171"/>
    </row>
    <row r="255" spans="1:1" x14ac:dyDescent="0.3">
      <c r="A255" s="171"/>
    </row>
    <row r="256" spans="1:1" x14ac:dyDescent="0.3">
      <c r="A256" s="171"/>
    </row>
    <row r="257" spans="1:1" x14ac:dyDescent="0.3">
      <c r="A257" s="171"/>
    </row>
    <row r="258" spans="1:1" x14ac:dyDescent="0.3">
      <c r="A258" s="171"/>
    </row>
    <row r="259" spans="1:1" x14ac:dyDescent="0.3">
      <c r="A259" s="171"/>
    </row>
    <row r="260" spans="1:1" x14ac:dyDescent="0.3">
      <c r="A260" s="171"/>
    </row>
    <row r="261" spans="1:1" x14ac:dyDescent="0.3">
      <c r="A261" s="171"/>
    </row>
    <row r="262" spans="1:1" x14ac:dyDescent="0.3">
      <c r="A262" s="171"/>
    </row>
    <row r="263" spans="1:1" x14ac:dyDescent="0.3">
      <c r="A263" s="171"/>
    </row>
    <row r="264" spans="1:1" x14ac:dyDescent="0.3">
      <c r="A264" s="171"/>
    </row>
    <row r="265" spans="1:1" x14ac:dyDescent="0.3">
      <c r="A265" s="171"/>
    </row>
    <row r="266" spans="1:1" x14ac:dyDescent="0.3">
      <c r="A266" s="171"/>
    </row>
    <row r="267" spans="1:1" x14ac:dyDescent="0.3">
      <c r="A267" s="171"/>
    </row>
    <row r="268" spans="1:1" x14ac:dyDescent="0.3">
      <c r="A268" s="171"/>
    </row>
    <row r="269" spans="1:1" x14ac:dyDescent="0.3">
      <c r="A269" s="171"/>
    </row>
    <row r="270" spans="1:1" x14ac:dyDescent="0.3">
      <c r="A270" s="171"/>
    </row>
    <row r="271" spans="1:1" x14ac:dyDescent="0.3">
      <c r="A271" s="171"/>
    </row>
    <row r="272" spans="1:1" x14ac:dyDescent="0.3">
      <c r="A272" s="171"/>
    </row>
    <row r="273" spans="1:1" x14ac:dyDescent="0.3">
      <c r="A273" s="171"/>
    </row>
    <row r="274" spans="1:1" x14ac:dyDescent="0.3">
      <c r="A274" s="171"/>
    </row>
    <row r="275" spans="1:1" x14ac:dyDescent="0.3">
      <c r="A275" s="171"/>
    </row>
    <row r="276" spans="1:1" x14ac:dyDescent="0.3">
      <c r="A276" s="171"/>
    </row>
    <row r="277" spans="1:1" x14ac:dyDescent="0.3">
      <c r="A277" s="171"/>
    </row>
    <row r="278" spans="1:1" x14ac:dyDescent="0.3">
      <c r="A278" s="171"/>
    </row>
    <row r="279" spans="1:1" x14ac:dyDescent="0.3">
      <c r="A279" s="171"/>
    </row>
    <row r="280" spans="1:1" x14ac:dyDescent="0.3">
      <c r="A280" s="171"/>
    </row>
    <row r="281" spans="1:1" x14ac:dyDescent="0.3">
      <c r="A281" s="171"/>
    </row>
    <row r="282" spans="1:1" x14ac:dyDescent="0.3">
      <c r="A282" s="171"/>
    </row>
    <row r="283" spans="1:1" x14ac:dyDescent="0.3">
      <c r="A283" s="171"/>
    </row>
    <row r="284" spans="1:1" x14ac:dyDescent="0.3">
      <c r="A284" s="171"/>
    </row>
    <row r="285" spans="1:1" x14ac:dyDescent="0.3">
      <c r="A285" s="171"/>
    </row>
    <row r="286" spans="1:1" x14ac:dyDescent="0.3">
      <c r="A286" s="171"/>
    </row>
    <row r="287" spans="1:1" x14ac:dyDescent="0.3">
      <c r="A287" s="171"/>
    </row>
    <row r="288" spans="1:1" x14ac:dyDescent="0.3">
      <c r="A288" s="171"/>
    </row>
    <row r="289" spans="1:1" x14ac:dyDescent="0.3">
      <c r="A289" s="171"/>
    </row>
    <row r="290" spans="1:1" x14ac:dyDescent="0.3">
      <c r="A290" s="171"/>
    </row>
    <row r="291" spans="1:1" x14ac:dyDescent="0.3">
      <c r="A291" s="171"/>
    </row>
    <row r="292" spans="1:1" x14ac:dyDescent="0.3">
      <c r="A292" s="171"/>
    </row>
    <row r="293" spans="1:1" x14ac:dyDescent="0.3">
      <c r="A293" s="171"/>
    </row>
    <row r="294" spans="1:1" x14ac:dyDescent="0.3">
      <c r="A294" s="171"/>
    </row>
    <row r="295" spans="1:1" x14ac:dyDescent="0.3">
      <c r="A295" s="171"/>
    </row>
    <row r="296" spans="1:1" x14ac:dyDescent="0.3">
      <c r="A296" s="171"/>
    </row>
    <row r="297" spans="1:1" x14ac:dyDescent="0.3">
      <c r="A297" s="171"/>
    </row>
    <row r="298" spans="1:1" x14ac:dyDescent="0.3">
      <c r="A298" s="171"/>
    </row>
    <row r="299" spans="1:1" x14ac:dyDescent="0.3">
      <c r="A299" s="171"/>
    </row>
    <row r="300" spans="1:1" x14ac:dyDescent="0.3">
      <c r="A300" s="171"/>
    </row>
    <row r="301" spans="1:1" x14ac:dyDescent="0.3">
      <c r="A301" s="171"/>
    </row>
    <row r="302" spans="1:1" x14ac:dyDescent="0.3">
      <c r="A302" s="171"/>
    </row>
    <row r="303" spans="1:1" x14ac:dyDescent="0.3">
      <c r="A303" s="171"/>
    </row>
    <row r="304" spans="1:1" x14ac:dyDescent="0.3">
      <c r="A304" s="171"/>
    </row>
    <row r="305" spans="1:1" x14ac:dyDescent="0.3">
      <c r="A305" s="171"/>
    </row>
    <row r="306" spans="1:1" x14ac:dyDescent="0.3">
      <c r="A306" s="171"/>
    </row>
    <row r="307" spans="1:1" x14ac:dyDescent="0.3">
      <c r="A307" s="171"/>
    </row>
    <row r="308" spans="1:1" x14ac:dyDescent="0.3">
      <c r="A308" s="171"/>
    </row>
    <row r="309" spans="1:1" x14ac:dyDescent="0.3">
      <c r="A309" s="171"/>
    </row>
    <row r="310" spans="1:1" x14ac:dyDescent="0.3">
      <c r="A310" s="171"/>
    </row>
    <row r="311" spans="1:1" x14ac:dyDescent="0.3">
      <c r="A311" s="171"/>
    </row>
    <row r="312" spans="1:1" x14ac:dyDescent="0.3">
      <c r="A312" s="171"/>
    </row>
    <row r="313" spans="1:1" x14ac:dyDescent="0.3">
      <c r="A313" s="171"/>
    </row>
    <row r="314" spans="1:1" x14ac:dyDescent="0.3">
      <c r="A314" s="171"/>
    </row>
    <row r="315" spans="1:1" x14ac:dyDescent="0.3">
      <c r="A315" s="171"/>
    </row>
    <row r="316" spans="1:1" x14ac:dyDescent="0.3">
      <c r="A316" s="171"/>
    </row>
    <row r="317" spans="1:1" x14ac:dyDescent="0.3">
      <c r="A317" s="171"/>
    </row>
    <row r="318" spans="1:1" x14ac:dyDescent="0.3">
      <c r="A318" s="171"/>
    </row>
    <row r="319" spans="1:1" x14ac:dyDescent="0.3">
      <c r="A319" s="171"/>
    </row>
    <row r="320" spans="1:1" x14ac:dyDescent="0.3">
      <c r="A320" s="171"/>
    </row>
    <row r="321" spans="1:1" x14ac:dyDescent="0.3">
      <c r="A321" s="171"/>
    </row>
    <row r="322" spans="1:1" x14ac:dyDescent="0.3">
      <c r="A322" s="171"/>
    </row>
    <row r="323" spans="1:1" x14ac:dyDescent="0.3">
      <c r="A323" s="171"/>
    </row>
    <row r="324" spans="1:1" x14ac:dyDescent="0.3">
      <c r="A324" s="171"/>
    </row>
    <row r="325" spans="1:1" x14ac:dyDescent="0.3">
      <c r="A325" s="171"/>
    </row>
    <row r="326" spans="1:1" x14ac:dyDescent="0.3">
      <c r="A326" s="171"/>
    </row>
    <row r="327" spans="1:1" x14ac:dyDescent="0.3">
      <c r="A327" s="171"/>
    </row>
    <row r="328" spans="1:1" x14ac:dyDescent="0.3">
      <c r="A328" s="171"/>
    </row>
    <row r="329" spans="1:1" x14ac:dyDescent="0.3">
      <c r="A329" s="171"/>
    </row>
    <row r="330" spans="1:1" x14ac:dyDescent="0.3">
      <c r="A330" s="171"/>
    </row>
    <row r="331" spans="1:1" x14ac:dyDescent="0.3">
      <c r="A331" s="171"/>
    </row>
    <row r="332" spans="1:1" x14ac:dyDescent="0.3">
      <c r="A332" s="171"/>
    </row>
    <row r="333" spans="1:1" x14ac:dyDescent="0.3">
      <c r="A333" s="171"/>
    </row>
    <row r="334" spans="1:1" x14ac:dyDescent="0.3">
      <c r="A334" s="171"/>
    </row>
    <row r="335" spans="1:1" x14ac:dyDescent="0.3">
      <c r="A335" s="171"/>
    </row>
    <row r="336" spans="1:1" x14ac:dyDescent="0.3">
      <c r="A336" s="171"/>
    </row>
    <row r="337" spans="1:1" x14ac:dyDescent="0.3">
      <c r="A337" s="171"/>
    </row>
    <row r="338" spans="1:1" x14ac:dyDescent="0.3">
      <c r="A338" s="171"/>
    </row>
    <row r="339" spans="1:1" x14ac:dyDescent="0.3">
      <c r="A339" s="171"/>
    </row>
    <row r="340" spans="1:1" x14ac:dyDescent="0.3">
      <c r="A340" s="171"/>
    </row>
    <row r="341" spans="1:1" x14ac:dyDescent="0.3">
      <c r="A341" s="171"/>
    </row>
    <row r="342" spans="1:1" x14ac:dyDescent="0.3">
      <c r="A342" s="171"/>
    </row>
    <row r="343" spans="1:1" x14ac:dyDescent="0.3">
      <c r="A343" s="171"/>
    </row>
    <row r="344" spans="1:1" x14ac:dyDescent="0.3">
      <c r="A344" s="171"/>
    </row>
    <row r="345" spans="1:1" x14ac:dyDescent="0.3">
      <c r="A345" s="171"/>
    </row>
    <row r="346" spans="1:1" x14ac:dyDescent="0.3">
      <c r="A346" s="171"/>
    </row>
    <row r="347" spans="1:1" x14ac:dyDescent="0.3">
      <c r="A347" s="171"/>
    </row>
    <row r="348" spans="1:1" x14ac:dyDescent="0.3">
      <c r="A348" s="171"/>
    </row>
    <row r="349" spans="1:1" x14ac:dyDescent="0.3">
      <c r="A349" s="171"/>
    </row>
    <row r="350" spans="1:1" x14ac:dyDescent="0.3">
      <c r="A350" s="171"/>
    </row>
    <row r="351" spans="1:1" x14ac:dyDescent="0.3">
      <c r="A351" s="171"/>
    </row>
    <row r="352" spans="1:1" x14ac:dyDescent="0.3">
      <c r="A352" s="171"/>
    </row>
    <row r="353" spans="1:1" x14ac:dyDescent="0.3">
      <c r="A353" s="171"/>
    </row>
    <row r="354" spans="1:1" x14ac:dyDescent="0.3">
      <c r="A354" s="171"/>
    </row>
    <row r="355" spans="1:1" x14ac:dyDescent="0.3">
      <c r="A355" s="171"/>
    </row>
    <row r="356" spans="1:1" x14ac:dyDescent="0.3">
      <c r="A356" s="171"/>
    </row>
    <row r="357" spans="1:1" x14ac:dyDescent="0.3">
      <c r="A357" s="171"/>
    </row>
    <row r="358" spans="1:1" x14ac:dyDescent="0.3">
      <c r="A358" s="171"/>
    </row>
    <row r="359" spans="1:1" x14ac:dyDescent="0.3">
      <c r="A359" s="171"/>
    </row>
    <row r="360" spans="1:1" x14ac:dyDescent="0.3">
      <c r="A360" s="171"/>
    </row>
    <row r="361" spans="1:1" x14ac:dyDescent="0.3">
      <c r="A361" s="171"/>
    </row>
    <row r="362" spans="1:1" x14ac:dyDescent="0.3">
      <c r="A362" s="171"/>
    </row>
    <row r="363" spans="1:1" x14ac:dyDescent="0.3">
      <c r="A363" s="171"/>
    </row>
    <row r="364" spans="1:1" x14ac:dyDescent="0.3">
      <c r="A364" s="171"/>
    </row>
    <row r="365" spans="1:1" x14ac:dyDescent="0.3">
      <c r="A365" s="171"/>
    </row>
    <row r="366" spans="1:1" x14ac:dyDescent="0.3">
      <c r="A366" s="171"/>
    </row>
    <row r="367" spans="1:1" x14ac:dyDescent="0.3">
      <c r="A367" s="171"/>
    </row>
    <row r="368" spans="1:1" x14ac:dyDescent="0.3">
      <c r="A368" s="171"/>
    </row>
    <row r="369" spans="1:1" x14ac:dyDescent="0.3">
      <c r="A369" s="171"/>
    </row>
    <row r="370" spans="1:1" x14ac:dyDescent="0.3">
      <c r="A370" s="171"/>
    </row>
    <row r="371" spans="1:1" x14ac:dyDescent="0.3">
      <c r="A371" s="171"/>
    </row>
    <row r="372" spans="1:1" x14ac:dyDescent="0.3">
      <c r="A372" s="171"/>
    </row>
    <row r="373" spans="1:1" x14ac:dyDescent="0.3">
      <c r="A373" s="171"/>
    </row>
    <row r="374" spans="1:1" x14ac:dyDescent="0.3">
      <c r="A374" s="171"/>
    </row>
    <row r="375" spans="1:1" x14ac:dyDescent="0.3">
      <c r="A375" s="171"/>
    </row>
    <row r="376" spans="1:1" x14ac:dyDescent="0.3">
      <c r="A376" s="171"/>
    </row>
    <row r="377" spans="1:1" x14ac:dyDescent="0.3">
      <c r="A377" s="171"/>
    </row>
    <row r="378" spans="1:1" x14ac:dyDescent="0.3">
      <c r="A378" s="171"/>
    </row>
    <row r="379" spans="1:1" x14ac:dyDescent="0.3">
      <c r="A379" s="171"/>
    </row>
    <row r="380" spans="1:1" x14ac:dyDescent="0.3">
      <c r="A380" s="171"/>
    </row>
    <row r="381" spans="1:1" x14ac:dyDescent="0.3">
      <c r="A381" s="171"/>
    </row>
    <row r="382" spans="1:1" x14ac:dyDescent="0.3">
      <c r="A382" s="171"/>
    </row>
    <row r="383" spans="1:1" x14ac:dyDescent="0.3">
      <c r="A383" s="171"/>
    </row>
    <row r="384" spans="1:1" x14ac:dyDescent="0.3">
      <c r="A384" s="171"/>
    </row>
    <row r="385" spans="1:1" x14ac:dyDescent="0.3">
      <c r="A385" s="171"/>
    </row>
    <row r="386" spans="1:1" x14ac:dyDescent="0.3">
      <c r="A386" s="171"/>
    </row>
    <row r="387" spans="1:1" x14ac:dyDescent="0.3">
      <c r="A387" s="171"/>
    </row>
    <row r="388" spans="1:1" x14ac:dyDescent="0.3">
      <c r="A388" s="171"/>
    </row>
    <row r="389" spans="1:1" x14ac:dyDescent="0.3">
      <c r="A389" s="171"/>
    </row>
    <row r="390" spans="1:1" x14ac:dyDescent="0.3">
      <c r="A390" s="171"/>
    </row>
    <row r="391" spans="1:1" x14ac:dyDescent="0.3">
      <c r="A391" s="171"/>
    </row>
    <row r="392" spans="1:1" x14ac:dyDescent="0.3">
      <c r="A392" s="171"/>
    </row>
    <row r="393" spans="1:1" x14ac:dyDescent="0.3">
      <c r="A393" s="171"/>
    </row>
    <row r="394" spans="1:1" x14ac:dyDescent="0.3">
      <c r="A394" s="171"/>
    </row>
    <row r="395" spans="1:1" x14ac:dyDescent="0.3">
      <c r="A395" s="171"/>
    </row>
    <row r="396" spans="1:1" x14ac:dyDescent="0.3">
      <c r="A396" s="171"/>
    </row>
    <row r="397" spans="1:1" x14ac:dyDescent="0.3">
      <c r="A397" s="171"/>
    </row>
    <row r="398" spans="1:1" x14ac:dyDescent="0.3">
      <c r="A398" s="171"/>
    </row>
    <row r="399" spans="1:1" x14ac:dyDescent="0.3">
      <c r="A399" s="171"/>
    </row>
    <row r="400" spans="1:1" x14ac:dyDescent="0.3">
      <c r="A400" s="171"/>
    </row>
    <row r="401" spans="1:1" x14ac:dyDescent="0.3">
      <c r="A401" s="171"/>
    </row>
    <row r="402" spans="1:1" x14ac:dyDescent="0.3">
      <c r="A402" s="171"/>
    </row>
    <row r="403" spans="1:1" x14ac:dyDescent="0.3">
      <c r="A403" s="171"/>
    </row>
    <row r="404" spans="1:1" x14ac:dyDescent="0.3">
      <c r="A404" s="171"/>
    </row>
    <row r="405" spans="1:1" x14ac:dyDescent="0.3">
      <c r="A405" s="171"/>
    </row>
    <row r="406" spans="1:1" x14ac:dyDescent="0.3">
      <c r="A406" s="171"/>
    </row>
    <row r="407" spans="1:1" x14ac:dyDescent="0.3">
      <c r="A407" s="171"/>
    </row>
    <row r="408" spans="1:1" x14ac:dyDescent="0.3">
      <c r="A408" s="171"/>
    </row>
    <row r="409" spans="1:1" x14ac:dyDescent="0.3">
      <c r="A409" s="171"/>
    </row>
    <row r="410" spans="1:1" x14ac:dyDescent="0.3">
      <c r="A410" s="171"/>
    </row>
    <row r="411" spans="1:1" x14ac:dyDescent="0.3">
      <c r="A411" s="171"/>
    </row>
    <row r="412" spans="1:1" x14ac:dyDescent="0.3">
      <c r="A412" s="171"/>
    </row>
    <row r="413" spans="1:1" x14ac:dyDescent="0.3">
      <c r="A413" s="171"/>
    </row>
    <row r="414" spans="1:1" x14ac:dyDescent="0.3">
      <c r="A414" s="171"/>
    </row>
    <row r="415" spans="1:1" x14ac:dyDescent="0.3">
      <c r="A415" s="171"/>
    </row>
    <row r="416" spans="1:1" x14ac:dyDescent="0.3">
      <c r="A416" s="171"/>
    </row>
    <row r="417" spans="1:1" x14ac:dyDescent="0.3">
      <c r="A417" s="171"/>
    </row>
    <row r="418" spans="1:1" x14ac:dyDescent="0.3">
      <c r="A418" s="171"/>
    </row>
    <row r="419" spans="1:1" x14ac:dyDescent="0.3">
      <c r="A419" s="171"/>
    </row>
    <row r="420" spans="1:1" x14ac:dyDescent="0.3">
      <c r="A420" s="171"/>
    </row>
    <row r="421" spans="1:1" x14ac:dyDescent="0.3">
      <c r="A421" s="171"/>
    </row>
    <row r="422" spans="1:1" x14ac:dyDescent="0.3">
      <c r="A422" s="171"/>
    </row>
    <row r="423" spans="1:1" x14ac:dyDescent="0.3">
      <c r="A423" s="171"/>
    </row>
    <row r="424" spans="1:1" x14ac:dyDescent="0.3">
      <c r="A424" s="171"/>
    </row>
    <row r="425" spans="1:1" x14ac:dyDescent="0.3">
      <c r="A425" s="171"/>
    </row>
    <row r="426" spans="1:1" x14ac:dyDescent="0.3">
      <c r="A426" s="171"/>
    </row>
    <row r="427" spans="1:1" x14ac:dyDescent="0.3">
      <c r="A427" s="171"/>
    </row>
    <row r="428" spans="1:1" x14ac:dyDescent="0.3">
      <c r="A428" s="171"/>
    </row>
    <row r="429" spans="1:1" x14ac:dyDescent="0.3">
      <c r="A429" s="171"/>
    </row>
    <row r="430" spans="1:1" x14ac:dyDescent="0.3">
      <c r="A430" s="171"/>
    </row>
    <row r="431" spans="1:1" x14ac:dyDescent="0.3">
      <c r="A431" s="171"/>
    </row>
    <row r="432" spans="1:1" x14ac:dyDescent="0.3">
      <c r="A432" s="171"/>
    </row>
    <row r="433" spans="1:1" x14ac:dyDescent="0.3">
      <c r="A433" s="171"/>
    </row>
    <row r="434" spans="1:1" x14ac:dyDescent="0.3">
      <c r="A434" s="171"/>
    </row>
    <row r="435" spans="1:1" x14ac:dyDescent="0.3">
      <c r="A435" s="171"/>
    </row>
    <row r="436" spans="1:1" x14ac:dyDescent="0.3">
      <c r="A436" s="171"/>
    </row>
    <row r="437" spans="1:1" x14ac:dyDescent="0.3">
      <c r="A437" s="171"/>
    </row>
    <row r="438" spans="1:1" x14ac:dyDescent="0.3">
      <c r="A438" s="171"/>
    </row>
    <row r="439" spans="1:1" x14ac:dyDescent="0.3">
      <c r="A439" s="171"/>
    </row>
    <row r="440" spans="1:1" x14ac:dyDescent="0.3">
      <c r="A440" s="171"/>
    </row>
    <row r="441" spans="1:1" x14ac:dyDescent="0.3">
      <c r="A441" s="171"/>
    </row>
    <row r="442" spans="1:1" x14ac:dyDescent="0.3">
      <c r="A442" s="171"/>
    </row>
    <row r="443" spans="1:1" x14ac:dyDescent="0.3">
      <c r="A443" s="171"/>
    </row>
    <row r="444" spans="1:1" x14ac:dyDescent="0.3">
      <c r="A444" s="171"/>
    </row>
    <row r="445" spans="1:1" x14ac:dyDescent="0.3">
      <c r="A445" s="171"/>
    </row>
    <row r="446" spans="1:1" x14ac:dyDescent="0.3">
      <c r="A446" s="171"/>
    </row>
    <row r="447" spans="1:1" x14ac:dyDescent="0.3">
      <c r="A447" s="171"/>
    </row>
    <row r="448" spans="1:1" x14ac:dyDescent="0.3">
      <c r="A448" s="171"/>
    </row>
    <row r="449" spans="1:1" x14ac:dyDescent="0.3">
      <c r="A449" s="171"/>
    </row>
    <row r="450" spans="1:1" x14ac:dyDescent="0.3">
      <c r="A450" s="171"/>
    </row>
    <row r="451" spans="1:1" x14ac:dyDescent="0.3">
      <c r="A451" s="171"/>
    </row>
    <row r="452" spans="1:1" x14ac:dyDescent="0.3">
      <c r="A452" s="171"/>
    </row>
    <row r="453" spans="1:1" x14ac:dyDescent="0.3">
      <c r="A453" s="171"/>
    </row>
    <row r="454" spans="1:1" x14ac:dyDescent="0.3">
      <c r="A454" s="171"/>
    </row>
    <row r="455" spans="1:1" x14ac:dyDescent="0.3">
      <c r="A455" s="171"/>
    </row>
    <row r="456" spans="1:1" x14ac:dyDescent="0.3">
      <c r="A456" s="171"/>
    </row>
    <row r="457" spans="1:1" x14ac:dyDescent="0.3">
      <c r="A457" s="171"/>
    </row>
    <row r="458" spans="1:1" x14ac:dyDescent="0.3">
      <c r="A458" s="171"/>
    </row>
    <row r="459" spans="1:1" x14ac:dyDescent="0.3">
      <c r="A459" s="171"/>
    </row>
    <row r="460" spans="1:1" x14ac:dyDescent="0.3">
      <c r="A460" s="171"/>
    </row>
    <row r="461" spans="1:1" x14ac:dyDescent="0.3">
      <c r="A461" s="171"/>
    </row>
    <row r="462" spans="1:1" x14ac:dyDescent="0.3">
      <c r="A462" s="171"/>
    </row>
    <row r="463" spans="1:1" x14ac:dyDescent="0.3">
      <c r="A463" s="171"/>
    </row>
    <row r="464" spans="1:1" x14ac:dyDescent="0.3">
      <c r="A464" s="171"/>
    </row>
    <row r="465" spans="1:1" x14ac:dyDescent="0.3">
      <c r="A465" s="171"/>
    </row>
    <row r="466" spans="1:1" x14ac:dyDescent="0.3">
      <c r="A466" s="171"/>
    </row>
    <row r="467" spans="1:1" x14ac:dyDescent="0.3">
      <c r="A467" s="171"/>
    </row>
    <row r="468" spans="1:1" x14ac:dyDescent="0.3">
      <c r="A468" s="171"/>
    </row>
    <row r="469" spans="1:1" x14ac:dyDescent="0.3">
      <c r="A469" s="171"/>
    </row>
    <row r="470" spans="1:1" x14ac:dyDescent="0.3">
      <c r="A470" s="171"/>
    </row>
    <row r="471" spans="1:1" x14ac:dyDescent="0.3">
      <c r="A471" s="171"/>
    </row>
    <row r="472" spans="1:1" x14ac:dyDescent="0.3">
      <c r="A472" s="171"/>
    </row>
    <row r="473" spans="1:1" x14ac:dyDescent="0.3">
      <c r="A473" s="171"/>
    </row>
    <row r="474" spans="1:1" x14ac:dyDescent="0.3">
      <c r="A474" s="171"/>
    </row>
    <row r="475" spans="1:1" x14ac:dyDescent="0.3">
      <c r="A475" s="171"/>
    </row>
    <row r="476" spans="1:1" x14ac:dyDescent="0.3">
      <c r="A476" s="171"/>
    </row>
    <row r="477" spans="1:1" x14ac:dyDescent="0.3">
      <c r="A477" s="171"/>
    </row>
    <row r="478" spans="1:1" x14ac:dyDescent="0.3">
      <c r="A478" s="171"/>
    </row>
    <row r="479" spans="1:1" x14ac:dyDescent="0.3">
      <c r="A479" s="171"/>
    </row>
    <row r="480" spans="1:1" x14ac:dyDescent="0.3">
      <c r="A480" s="171"/>
    </row>
    <row r="481" spans="1:1" x14ac:dyDescent="0.3">
      <c r="A481" s="171"/>
    </row>
    <row r="482" spans="1:1" x14ac:dyDescent="0.3">
      <c r="A482" s="171"/>
    </row>
    <row r="483" spans="1:1" x14ac:dyDescent="0.3">
      <c r="A483" s="171"/>
    </row>
    <row r="484" spans="1:1" x14ac:dyDescent="0.3">
      <c r="A484" s="171"/>
    </row>
    <row r="485" spans="1:1" x14ac:dyDescent="0.3">
      <c r="A485" s="171"/>
    </row>
    <row r="486" spans="1:1" x14ac:dyDescent="0.3">
      <c r="A486" s="171"/>
    </row>
    <row r="487" spans="1:1" x14ac:dyDescent="0.3">
      <c r="A487" s="171"/>
    </row>
    <row r="488" spans="1:1" x14ac:dyDescent="0.3">
      <c r="A488" s="171"/>
    </row>
    <row r="489" spans="1:1" x14ac:dyDescent="0.3">
      <c r="A489" s="171"/>
    </row>
    <row r="490" spans="1:1" x14ac:dyDescent="0.3">
      <c r="A490" s="171"/>
    </row>
    <row r="491" spans="1:1" x14ac:dyDescent="0.3">
      <c r="A491" s="171"/>
    </row>
    <row r="492" spans="1:1" x14ac:dyDescent="0.3">
      <c r="A492" s="171"/>
    </row>
    <row r="493" spans="1:1" x14ac:dyDescent="0.3">
      <c r="A493" s="171"/>
    </row>
    <row r="494" spans="1:1" x14ac:dyDescent="0.3">
      <c r="A494" s="171"/>
    </row>
    <row r="495" spans="1:1" x14ac:dyDescent="0.3">
      <c r="A495" s="171"/>
    </row>
    <row r="496" spans="1:1" x14ac:dyDescent="0.3">
      <c r="A496" s="171"/>
    </row>
    <row r="497" spans="1:1" x14ac:dyDescent="0.3">
      <c r="A497" s="171"/>
    </row>
    <row r="498" spans="1:1" x14ac:dyDescent="0.3">
      <c r="A498" s="171"/>
    </row>
    <row r="499" spans="1:1" x14ac:dyDescent="0.3">
      <c r="A499" s="171"/>
    </row>
    <row r="500" spans="1:1" x14ac:dyDescent="0.3">
      <c r="A500" s="171"/>
    </row>
    <row r="501" spans="1:1" x14ac:dyDescent="0.3">
      <c r="A501" s="171"/>
    </row>
    <row r="502" spans="1:1" x14ac:dyDescent="0.3">
      <c r="A502" s="171"/>
    </row>
    <row r="503" spans="1:1" x14ac:dyDescent="0.3">
      <c r="A503" s="171"/>
    </row>
    <row r="504" spans="1:1" x14ac:dyDescent="0.3">
      <c r="A504" s="171"/>
    </row>
    <row r="505" spans="1:1" x14ac:dyDescent="0.3">
      <c r="A505" s="171"/>
    </row>
    <row r="506" spans="1:1" x14ac:dyDescent="0.3">
      <c r="A506" s="171"/>
    </row>
    <row r="507" spans="1:1" x14ac:dyDescent="0.3">
      <c r="A507" s="171"/>
    </row>
    <row r="508" spans="1:1" x14ac:dyDescent="0.3">
      <c r="A508" s="171"/>
    </row>
    <row r="509" spans="1:1" x14ac:dyDescent="0.3">
      <c r="A509" s="171"/>
    </row>
    <row r="510" spans="1:1" x14ac:dyDescent="0.3">
      <c r="A510" s="171"/>
    </row>
    <row r="511" spans="1:1" x14ac:dyDescent="0.3">
      <c r="A511" s="171"/>
    </row>
    <row r="512" spans="1:1" x14ac:dyDescent="0.3">
      <c r="A512" s="171"/>
    </row>
    <row r="513" spans="1:1" x14ac:dyDescent="0.3">
      <c r="A513" s="171"/>
    </row>
    <row r="514" spans="1:1" x14ac:dyDescent="0.3">
      <c r="A514" s="171"/>
    </row>
    <row r="515" spans="1:1" x14ac:dyDescent="0.3">
      <c r="A515" s="171"/>
    </row>
    <row r="516" spans="1:1" x14ac:dyDescent="0.3">
      <c r="A516" s="171"/>
    </row>
    <row r="517" spans="1:1" x14ac:dyDescent="0.3">
      <c r="A517" s="171"/>
    </row>
    <row r="518" spans="1:1" x14ac:dyDescent="0.3">
      <c r="A518" s="171"/>
    </row>
    <row r="519" spans="1:1" x14ac:dyDescent="0.3">
      <c r="A519" s="171"/>
    </row>
    <row r="520" spans="1:1" x14ac:dyDescent="0.3">
      <c r="A520" s="171"/>
    </row>
    <row r="521" spans="1:1" x14ac:dyDescent="0.3">
      <c r="A521" s="171"/>
    </row>
    <row r="522" spans="1:1" x14ac:dyDescent="0.3">
      <c r="A522" s="171"/>
    </row>
    <row r="523" spans="1:1" x14ac:dyDescent="0.3">
      <c r="A523" s="171"/>
    </row>
    <row r="524" spans="1:1" x14ac:dyDescent="0.3">
      <c r="A524" s="171"/>
    </row>
    <row r="525" spans="1:1" x14ac:dyDescent="0.3">
      <c r="A525" s="171"/>
    </row>
    <row r="526" spans="1:1" x14ac:dyDescent="0.3">
      <c r="A526" s="171"/>
    </row>
    <row r="527" spans="1:1" x14ac:dyDescent="0.3">
      <c r="A527" s="171"/>
    </row>
    <row r="528" spans="1:1" x14ac:dyDescent="0.3">
      <c r="A528" s="171"/>
    </row>
    <row r="529" spans="1:1" x14ac:dyDescent="0.3">
      <c r="A529" s="171"/>
    </row>
    <row r="530" spans="1:1" x14ac:dyDescent="0.3">
      <c r="A530" s="171"/>
    </row>
    <row r="531" spans="1:1" x14ac:dyDescent="0.3">
      <c r="A531" s="171"/>
    </row>
    <row r="532" spans="1:1" x14ac:dyDescent="0.3">
      <c r="A532" s="171"/>
    </row>
    <row r="533" spans="1:1" x14ac:dyDescent="0.3">
      <c r="A533" s="171"/>
    </row>
    <row r="534" spans="1:1" x14ac:dyDescent="0.3">
      <c r="A534" s="171"/>
    </row>
    <row r="535" spans="1:1" x14ac:dyDescent="0.3">
      <c r="A535" s="171"/>
    </row>
    <row r="536" spans="1:1" x14ac:dyDescent="0.3">
      <c r="A536" s="171"/>
    </row>
    <row r="537" spans="1:1" x14ac:dyDescent="0.3">
      <c r="A537" s="171"/>
    </row>
    <row r="538" spans="1:1" x14ac:dyDescent="0.3">
      <c r="A538" s="171"/>
    </row>
    <row r="539" spans="1:1" x14ac:dyDescent="0.3">
      <c r="A539" s="171"/>
    </row>
    <row r="540" spans="1:1" x14ac:dyDescent="0.3">
      <c r="A540" s="171"/>
    </row>
    <row r="541" spans="1:1" x14ac:dyDescent="0.3">
      <c r="A541" s="171"/>
    </row>
    <row r="542" spans="1:1" x14ac:dyDescent="0.3">
      <c r="A542" s="171"/>
    </row>
    <row r="543" spans="1:1" x14ac:dyDescent="0.3">
      <c r="A543" s="171"/>
    </row>
    <row r="544" spans="1:1" x14ac:dyDescent="0.3">
      <c r="A544" s="171"/>
    </row>
    <row r="545" spans="1:1" x14ac:dyDescent="0.3">
      <c r="A545" s="171"/>
    </row>
    <row r="546" spans="1:1" x14ac:dyDescent="0.3">
      <c r="A546" s="171"/>
    </row>
    <row r="547" spans="1:1" x14ac:dyDescent="0.3">
      <c r="A547" s="171"/>
    </row>
    <row r="548" spans="1:1" x14ac:dyDescent="0.3">
      <c r="A548" s="171"/>
    </row>
    <row r="549" spans="1:1" x14ac:dyDescent="0.3">
      <c r="A549" s="171"/>
    </row>
    <row r="550" spans="1:1" x14ac:dyDescent="0.3">
      <c r="A550" s="171"/>
    </row>
    <row r="551" spans="1:1" x14ac:dyDescent="0.3">
      <c r="A551" s="171"/>
    </row>
    <row r="552" spans="1:1" x14ac:dyDescent="0.3">
      <c r="A552" s="171"/>
    </row>
    <row r="553" spans="1:1" x14ac:dyDescent="0.3">
      <c r="A553" s="171"/>
    </row>
    <row r="554" spans="1:1" x14ac:dyDescent="0.3">
      <c r="A554" s="171"/>
    </row>
    <row r="555" spans="1:1" x14ac:dyDescent="0.3">
      <c r="A555" s="171"/>
    </row>
    <row r="556" spans="1:1" x14ac:dyDescent="0.3">
      <c r="A556" s="171"/>
    </row>
    <row r="557" spans="1:1" x14ac:dyDescent="0.3">
      <c r="A557" s="171"/>
    </row>
    <row r="558" spans="1:1" x14ac:dyDescent="0.3">
      <c r="A558" s="171"/>
    </row>
    <row r="559" spans="1:1" x14ac:dyDescent="0.3">
      <c r="A559" s="171"/>
    </row>
    <row r="560" spans="1:1" x14ac:dyDescent="0.3">
      <c r="A560" s="171"/>
    </row>
    <row r="561" spans="1:1" x14ac:dyDescent="0.3">
      <c r="A561" s="171"/>
    </row>
    <row r="562" spans="1:1" x14ac:dyDescent="0.3">
      <c r="A562" s="171"/>
    </row>
    <row r="563" spans="1:1" x14ac:dyDescent="0.3">
      <c r="A563" s="171"/>
    </row>
    <row r="564" spans="1:1" x14ac:dyDescent="0.3">
      <c r="A564" s="171"/>
    </row>
    <row r="565" spans="1:1" x14ac:dyDescent="0.3">
      <c r="A565" s="171"/>
    </row>
    <row r="566" spans="1:1" x14ac:dyDescent="0.3">
      <c r="A566" s="171"/>
    </row>
    <row r="567" spans="1:1" x14ac:dyDescent="0.3">
      <c r="A567" s="171"/>
    </row>
    <row r="568" spans="1:1" x14ac:dyDescent="0.3">
      <c r="A568" s="171"/>
    </row>
    <row r="569" spans="1:1" x14ac:dyDescent="0.3">
      <c r="A569" s="171"/>
    </row>
    <row r="570" spans="1:1" x14ac:dyDescent="0.3">
      <c r="A570" s="171"/>
    </row>
    <row r="571" spans="1:1" x14ac:dyDescent="0.3">
      <c r="A571" s="171"/>
    </row>
    <row r="572" spans="1:1" x14ac:dyDescent="0.3">
      <c r="A572" s="171"/>
    </row>
    <row r="573" spans="1:1" x14ac:dyDescent="0.3">
      <c r="A573" s="171"/>
    </row>
    <row r="574" spans="1:1" x14ac:dyDescent="0.3">
      <c r="A574" s="171"/>
    </row>
    <row r="575" spans="1:1" x14ac:dyDescent="0.3">
      <c r="A575" s="171"/>
    </row>
    <row r="576" spans="1:1" x14ac:dyDescent="0.3">
      <c r="A576" s="171"/>
    </row>
    <row r="577" spans="1:1" x14ac:dyDescent="0.3">
      <c r="A577" s="171"/>
    </row>
    <row r="578" spans="1:1" x14ac:dyDescent="0.3">
      <c r="A578" s="171"/>
    </row>
    <row r="579" spans="1:1" x14ac:dyDescent="0.3">
      <c r="A579" s="171"/>
    </row>
    <row r="580" spans="1:1" x14ac:dyDescent="0.3">
      <c r="A580" s="171"/>
    </row>
    <row r="581" spans="1:1" x14ac:dyDescent="0.3">
      <c r="A581" s="171"/>
    </row>
    <row r="582" spans="1:1" x14ac:dyDescent="0.3">
      <c r="A582" s="171"/>
    </row>
    <row r="583" spans="1:1" x14ac:dyDescent="0.3">
      <c r="A583" s="171"/>
    </row>
    <row r="584" spans="1:1" x14ac:dyDescent="0.3">
      <c r="A584" s="171"/>
    </row>
    <row r="585" spans="1:1" x14ac:dyDescent="0.3">
      <c r="A585" s="171"/>
    </row>
    <row r="586" spans="1:1" x14ac:dyDescent="0.3">
      <c r="A586" s="171"/>
    </row>
    <row r="587" spans="1:1" x14ac:dyDescent="0.3">
      <c r="A587" s="171"/>
    </row>
    <row r="588" spans="1:1" x14ac:dyDescent="0.3">
      <c r="A588" s="171"/>
    </row>
    <row r="589" spans="1:1" x14ac:dyDescent="0.3">
      <c r="A589" s="171"/>
    </row>
    <row r="590" spans="1:1" x14ac:dyDescent="0.3">
      <c r="A590" s="171"/>
    </row>
    <row r="591" spans="1:1" x14ac:dyDescent="0.3">
      <c r="A591" s="171"/>
    </row>
    <row r="592" spans="1:1" x14ac:dyDescent="0.3">
      <c r="A592" s="171"/>
    </row>
    <row r="593" spans="1:1" x14ac:dyDescent="0.3">
      <c r="A593" s="171"/>
    </row>
    <row r="594" spans="1:1" x14ac:dyDescent="0.3">
      <c r="A594" s="171"/>
    </row>
    <row r="595" spans="1:1" x14ac:dyDescent="0.3">
      <c r="A595" s="171"/>
    </row>
    <row r="596" spans="1:1" x14ac:dyDescent="0.3">
      <c r="A596" s="171"/>
    </row>
    <row r="597" spans="1:1" x14ac:dyDescent="0.3">
      <c r="A597" s="171"/>
    </row>
    <row r="598" spans="1:1" x14ac:dyDescent="0.3">
      <c r="A598" s="171"/>
    </row>
    <row r="599" spans="1:1" x14ac:dyDescent="0.3">
      <c r="A599" s="171"/>
    </row>
    <row r="600" spans="1:1" x14ac:dyDescent="0.3">
      <c r="A600" s="171"/>
    </row>
    <row r="601" spans="1:1" x14ac:dyDescent="0.3">
      <c r="A601" s="171"/>
    </row>
    <row r="602" spans="1:1" x14ac:dyDescent="0.3">
      <c r="A602" s="171"/>
    </row>
    <row r="603" spans="1:1" x14ac:dyDescent="0.3">
      <c r="A603" s="171"/>
    </row>
    <row r="604" spans="1:1" x14ac:dyDescent="0.3">
      <c r="A604" s="171"/>
    </row>
    <row r="605" spans="1:1" x14ac:dyDescent="0.3">
      <c r="A605" s="171"/>
    </row>
    <row r="606" spans="1:1" x14ac:dyDescent="0.3">
      <c r="A606" s="171"/>
    </row>
    <row r="607" spans="1:1" x14ac:dyDescent="0.3">
      <c r="A607" s="171"/>
    </row>
    <row r="608" spans="1:1" x14ac:dyDescent="0.3">
      <c r="A608" s="171"/>
    </row>
    <row r="609" spans="1:1" x14ac:dyDescent="0.3">
      <c r="A609" s="171"/>
    </row>
    <row r="610" spans="1:1" x14ac:dyDescent="0.3">
      <c r="A610" s="171"/>
    </row>
    <row r="611" spans="1:1" x14ac:dyDescent="0.3">
      <c r="A611" s="171"/>
    </row>
    <row r="612" spans="1:1" x14ac:dyDescent="0.3">
      <c r="A612" s="171"/>
    </row>
    <row r="613" spans="1:1" x14ac:dyDescent="0.3">
      <c r="A613" s="171"/>
    </row>
    <row r="614" spans="1:1" x14ac:dyDescent="0.3">
      <c r="A614" s="171"/>
    </row>
    <row r="615" spans="1:1" x14ac:dyDescent="0.3">
      <c r="A615" s="171"/>
    </row>
    <row r="616" spans="1:1" x14ac:dyDescent="0.3">
      <c r="A616" s="171"/>
    </row>
    <row r="617" spans="1:1" x14ac:dyDescent="0.3">
      <c r="A617" s="171"/>
    </row>
    <row r="618" spans="1:1" x14ac:dyDescent="0.3">
      <c r="A618" s="171"/>
    </row>
    <row r="619" spans="1:1" x14ac:dyDescent="0.3">
      <c r="A619" s="171"/>
    </row>
    <row r="620" spans="1:1" x14ac:dyDescent="0.3">
      <c r="A620" s="171"/>
    </row>
    <row r="621" spans="1:1" x14ac:dyDescent="0.3">
      <c r="A621" s="171"/>
    </row>
    <row r="622" spans="1:1" x14ac:dyDescent="0.3">
      <c r="A622" s="171"/>
    </row>
    <row r="623" spans="1:1" x14ac:dyDescent="0.3">
      <c r="A623" s="171"/>
    </row>
    <row r="624" spans="1:1" x14ac:dyDescent="0.3">
      <c r="A624" s="171"/>
    </row>
    <row r="625" spans="1:1" x14ac:dyDescent="0.3">
      <c r="A625" s="171"/>
    </row>
    <row r="626" spans="1:1" x14ac:dyDescent="0.3">
      <c r="A626" s="171"/>
    </row>
    <row r="627" spans="1:1" x14ac:dyDescent="0.3">
      <c r="A627" s="171"/>
    </row>
    <row r="628" spans="1:1" x14ac:dyDescent="0.3">
      <c r="A628" s="171"/>
    </row>
    <row r="629" spans="1:1" x14ac:dyDescent="0.3">
      <c r="A629" s="171"/>
    </row>
    <row r="630" spans="1:1" x14ac:dyDescent="0.3">
      <c r="A630" s="171"/>
    </row>
    <row r="631" spans="1:1" x14ac:dyDescent="0.3">
      <c r="A631" s="171"/>
    </row>
    <row r="632" spans="1:1" x14ac:dyDescent="0.3">
      <c r="A632" s="171"/>
    </row>
    <row r="633" spans="1:1" x14ac:dyDescent="0.3">
      <c r="A633" s="171"/>
    </row>
    <row r="634" spans="1:1" x14ac:dyDescent="0.3">
      <c r="A634" s="171"/>
    </row>
    <row r="635" spans="1:1" x14ac:dyDescent="0.3">
      <c r="A635" s="171"/>
    </row>
    <row r="636" spans="1:1" x14ac:dyDescent="0.3">
      <c r="A636" s="171"/>
    </row>
    <row r="637" spans="1:1" x14ac:dyDescent="0.3">
      <c r="A637" s="171"/>
    </row>
    <row r="638" spans="1:1" x14ac:dyDescent="0.3">
      <c r="A638" s="171"/>
    </row>
    <row r="639" spans="1:1" x14ac:dyDescent="0.3">
      <c r="A639" s="171"/>
    </row>
    <row r="640" spans="1:1" x14ac:dyDescent="0.3">
      <c r="A640" s="171"/>
    </row>
  </sheetData>
  <mergeCells count="9">
    <mergeCell ref="BU27:CA27"/>
    <mergeCell ref="BK27:BQ27"/>
    <mergeCell ref="A2:A3"/>
    <mergeCell ref="BA27:BG27"/>
    <mergeCell ref="W27:AC27"/>
    <mergeCell ref="C27:I27"/>
    <mergeCell ref="M27:S27"/>
    <mergeCell ref="AG27:AM27"/>
    <mergeCell ref="AQ27:AW27"/>
  </mergeCells>
  <hyperlinks>
    <hyperlink ref="A4" location="myrangeS0" display="myrangeS0" xr:uid="{89BE912C-50BD-40C3-9E50-B4055FE5D250}"/>
    <hyperlink ref="A5" location="myrangeS1" display="myrangeS1" xr:uid="{C4C08750-396A-41DA-AB5B-AB7C7749E52C}"/>
    <hyperlink ref="A6" location="myrangeS2" display="myrangeS2" xr:uid="{5260C29D-D049-4944-9D89-145C0432D0C2}"/>
    <hyperlink ref="A7" location="myrangeS3" display="myrangeS3" xr:uid="{8E3A99D8-AA22-4AC7-8AC5-4FFF5DAAB3CC}"/>
    <hyperlink ref="A8" location="myrangeS4" display="myrangeS4" xr:uid="{488E7116-EDD6-4184-944B-C253B32A3B27}"/>
    <hyperlink ref="A9" location="myrangeS5" display="myrangeS5" xr:uid="{4F25935E-19B3-4BC7-8197-6D948F5989F4}"/>
    <hyperlink ref="A10" location="myrangeS6" display="myrangeS6" xr:uid="{D2BA76B4-A1B7-46D1-9416-6AECA9015414}"/>
    <hyperlink ref="A11" location="myrangeS7" display="myrangeS7" xr:uid="{D65E4CEC-AD50-4634-86F3-178D370D56CB}"/>
    <hyperlink ref="A12" location="myrangeS8" display="myrangeS8" xr:uid="{FB298936-DDE1-4D0E-88C6-B5AB3FA0E26B}"/>
    <hyperlink ref="A13" location="myrangeS9" display="myrangeS9" xr:uid="{BF083DF5-251A-4BEC-AF3F-ACF7D0B712B0}"/>
    <hyperlink ref="A14" location="myrangeS10" display="myrangeS10" xr:uid="{D78091D5-BD85-4C81-8224-D96472EDFDBD}"/>
    <hyperlink ref="A15" location="myrangeS11" display="myrangeS11" xr:uid="{DFF5FA2D-7FDC-4E75-B7B5-A0E5F0D5B101}"/>
    <hyperlink ref="A16" location="myrangeS12" display="myrangeS12" xr:uid="{973CE56F-1058-4A11-A17D-E3F16FAA8B49}"/>
    <hyperlink ref="A17" location="myrangeS13" display="myrangeS13" xr:uid="{B12B606A-B09A-44E5-9172-71697D836E0E}"/>
    <hyperlink ref="A18" location="myrangeS14" display="myrangeS14" xr:uid="{24987165-083C-40A4-804F-0A4FA4F6252E}"/>
    <hyperlink ref="A19" location="myrangeS15" display="myrangeS15" xr:uid="{88718B0C-DC6E-4E10-9BC1-D1809A906A75}"/>
    <hyperlink ref="A20" location="myrangeS16" display="myrangeS16" xr:uid="{85B177D6-EA48-45A9-A878-5846AF559ABF}"/>
    <hyperlink ref="A21" location="myrangeS17" display="myrangeS17" xr:uid="{FF35990C-E078-491A-99C0-7654E1DE4BDB}"/>
    <hyperlink ref="A22" location="myrangeS18" display="myrangeS18" xr:uid="{1A7E4AC3-B867-46E4-A538-B27BAB55B44D}"/>
    <hyperlink ref="A23" location="myrangeS19" display="myrangeS19" xr:uid="{21E690E3-71E0-45E0-8133-6B45FF09A41A}"/>
    <hyperlink ref="A24" location="myrangeS20" display="myrangeS20" xr:uid="{05D6F8D4-DD30-4B17-9A05-681F1C56A4AE}"/>
    <hyperlink ref="A25" location="myrangeS21" display="myrangeS21" xr:uid="{F58420AB-497B-49B1-A5F7-3D2B71B183CC}"/>
    <hyperlink ref="A26" location="myrangeS22" display="myrangeS22" xr:uid="{F9850A1A-F884-4464-A891-DB809C46B5A6}"/>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9" customWidth="1"/>
    <col min="3" max="3" width="29.69921875" customWidth="1"/>
    <col min="4" max="9" width="7.796875" customWidth="1"/>
    <col min="10" max="11" width="1.09765625" customWidth="1"/>
    <col min="12" max="12" width="24.59765625" style="69" customWidth="1"/>
    <col min="13" max="13" width="29.69921875" customWidth="1"/>
    <col min="14" max="19" width="7.796875" customWidth="1"/>
    <col min="20" max="21" width="1.09765625" customWidth="1"/>
    <col min="22" max="22" width="24.59765625" style="69" customWidth="1"/>
    <col min="23" max="23" width="29.69921875" customWidth="1"/>
    <col min="24" max="29" width="7.796875" customWidth="1"/>
    <col min="30" max="31" width="1.09765625" customWidth="1"/>
    <col min="32" max="32" width="24.59765625" style="69" customWidth="1"/>
    <col min="33" max="33" width="29.69921875" customWidth="1"/>
    <col min="34" max="39" width="7.796875" customWidth="1"/>
    <col min="40" max="41" width="1.09765625" customWidth="1"/>
    <col min="42" max="42" width="24.59765625" style="69" customWidth="1"/>
    <col min="43" max="43" width="29.69921875" customWidth="1"/>
    <col min="44" max="49" width="7.796875" customWidth="1"/>
    <col min="50" max="51" width="1.09765625" customWidth="1"/>
    <col min="52" max="52" width="24.59765625" style="69" customWidth="1"/>
    <col min="53" max="53" width="29.69921875" style="69" customWidth="1"/>
    <col min="54" max="59" width="7.796875" customWidth="1"/>
    <col min="60" max="61" width="1.09765625" customWidth="1"/>
    <col min="62" max="62" width="24.59765625" style="69" customWidth="1"/>
    <col min="63" max="63" width="29.69921875" style="69" customWidth="1"/>
    <col min="64" max="69" width="7.796875" customWidth="1"/>
    <col min="70" max="71" width="1.09765625" customWidth="1"/>
    <col min="72" max="72" width="24.59765625" style="69" customWidth="1"/>
    <col min="73" max="73" width="29.69921875" style="69" customWidth="1"/>
    <col min="74" max="79" width="7.796875" customWidth="1"/>
    <col min="80" max="81" width="1.09765625" customWidth="1"/>
    <col min="82" max="82" width="24.59765625" style="69" customWidth="1"/>
    <col min="83" max="83" width="29.69921875" customWidth="1"/>
    <col min="84" max="89" width="7.796875" customWidth="1"/>
    <col min="90" max="91" width="1.09765625" customWidth="1"/>
    <col min="92" max="92" width="24.59765625" style="69" customWidth="1"/>
    <col min="93" max="93" width="29.69921875" customWidth="1"/>
    <col min="94" max="99" width="7.796875" customWidth="1"/>
    <col min="100" max="101" width="1.09765625" customWidth="1"/>
    <col min="102" max="102" width="24.59765625" style="69" customWidth="1"/>
    <col min="103" max="103" width="29.69921875" customWidth="1"/>
    <col min="104" max="109" width="7.796875" customWidth="1"/>
    <col min="110" max="111" width="1.09765625" customWidth="1"/>
    <col min="112" max="112" width="24.59765625" style="69" customWidth="1"/>
    <col min="113" max="113" width="29.69921875" customWidth="1"/>
    <col min="114" max="119" width="7.796875" customWidth="1"/>
    <col min="120" max="121" width="1.09765625" customWidth="1"/>
    <col min="122" max="122" width="24.59765625" style="69" customWidth="1"/>
    <col min="123" max="123" width="29.69921875" customWidth="1"/>
    <col min="124" max="129" width="7.796875" customWidth="1"/>
    <col min="130" max="131" width="1.09765625" customWidth="1"/>
    <col min="132" max="132" width="24.59765625" style="69" customWidth="1"/>
    <col min="133" max="133" width="29.69921875" customWidth="1"/>
    <col min="134" max="139" width="7.796875" customWidth="1"/>
    <col min="140" max="141" width="1.09765625" customWidth="1"/>
    <col min="142" max="142" width="24.59765625" style="69" customWidth="1"/>
    <col min="143" max="143" width="29.69921875" customWidth="1"/>
    <col min="144" max="149" width="7.796875" customWidth="1"/>
    <col min="150" max="151" width="1.09765625" customWidth="1"/>
    <col min="152" max="152" width="24.59765625" style="69" customWidth="1"/>
    <col min="153" max="153" width="29.69921875" customWidth="1"/>
    <col min="154" max="159" width="7.796875" customWidth="1"/>
    <col min="160" max="161" width="1.09765625" customWidth="1"/>
    <col min="162" max="162" width="24.59765625" style="69" customWidth="1"/>
    <col min="163" max="163" width="29.69921875" customWidth="1"/>
    <col min="164" max="169" width="7.796875" customWidth="1"/>
    <col min="170" max="171" width="1.09765625" customWidth="1"/>
    <col min="172" max="172" width="24.59765625" style="69" customWidth="1"/>
    <col min="173" max="173" width="29.69921875" customWidth="1"/>
    <col min="174" max="179" width="7.796875" customWidth="1"/>
    <col min="180" max="181" width="1.09765625" customWidth="1"/>
    <col min="182" max="182" width="24.59765625" style="69" customWidth="1"/>
    <col min="183" max="183" width="29.69921875" customWidth="1"/>
    <col min="184" max="189" width="7.796875" customWidth="1"/>
    <col min="190" max="191" width="1.09765625" customWidth="1"/>
    <col min="192" max="192" width="24.59765625" style="69" customWidth="1"/>
    <col min="193" max="193" width="29.69921875" customWidth="1"/>
    <col min="194" max="199" width="7.796875" customWidth="1"/>
    <col min="200" max="201" width="1.09765625" customWidth="1"/>
    <col min="202" max="202" width="24.59765625" style="69" customWidth="1"/>
    <col min="203" max="203" width="29.69921875" customWidth="1"/>
    <col min="204" max="209" width="7.796875" customWidth="1"/>
    <col min="210" max="211" width="1.09765625" customWidth="1"/>
    <col min="212" max="212" width="24.59765625" style="69" customWidth="1"/>
    <col min="213" max="213" width="29.69921875" customWidth="1"/>
    <col min="214" max="219" width="7.796875" customWidth="1"/>
    <col min="220" max="221" width="1.09765625" customWidth="1"/>
    <col min="222" max="222" width="24.59765625" style="69" customWidth="1"/>
    <col min="223" max="223" width="29.69921875" customWidth="1"/>
    <col min="224" max="229" width="7.796875" customWidth="1"/>
    <col min="230" max="231" width="1.09765625" customWidth="1"/>
    <col min="232" max="232" width="24.59765625" style="69" customWidth="1"/>
    <col min="233" max="233" width="29.69921875" customWidth="1"/>
    <col min="234" max="239" width="7.796875" customWidth="1"/>
    <col min="240" max="241" width="1.09765625" customWidth="1"/>
  </cols>
  <sheetData>
    <row r="1" spans="1:232" s="143" customFormat="1" ht="30" customHeight="1" x14ac:dyDescent="0.3">
      <c r="B1" s="605" t="str">
        <f>HLOOKUP(Introduction!$G$4,nametranslations,124,FALSE)</f>
        <v>Hygiene in Schools</v>
      </c>
      <c r="C1" s="177" t="s">
        <v>207</v>
      </c>
      <c r="D1" s="149" t="str">
        <f>+Introduction!$C$7</f>
        <v>South Sudan</v>
      </c>
      <c r="E1" s="149"/>
      <c r="F1" s="149"/>
      <c r="G1" s="149"/>
      <c r="H1" s="149"/>
      <c r="I1" s="158"/>
      <c r="J1" s="141"/>
      <c r="K1" s="141"/>
      <c r="L1" s="605" t="str">
        <f>HLOOKUP(Introduction!$G$4,nametranslations,124,FALSE)</f>
        <v>Hygiene in Schools</v>
      </c>
      <c r="M1" s="177" t="s">
        <v>208</v>
      </c>
      <c r="N1" s="149" t="str">
        <f>+Introduction!$C$7</f>
        <v>South Sudan</v>
      </c>
      <c r="O1" s="149"/>
      <c r="P1" s="149"/>
      <c r="Q1" s="149"/>
      <c r="R1" s="149"/>
      <c r="S1" s="158"/>
      <c r="T1" s="141"/>
      <c r="U1" s="141"/>
      <c r="V1" s="605" t="str">
        <f>HLOOKUP(Introduction!$G$4,nametranslations,124,FALSE)</f>
        <v>Hygiene in Schools</v>
      </c>
      <c r="W1" s="177" t="s">
        <v>209</v>
      </c>
      <c r="X1" s="149" t="str">
        <f>+Introduction!$C$7</f>
        <v>South Sudan</v>
      </c>
      <c r="Y1" s="149"/>
      <c r="Z1" s="149"/>
      <c r="AA1" s="149"/>
      <c r="AB1" s="149"/>
      <c r="AC1" s="158"/>
      <c r="AD1" s="141"/>
      <c r="AE1" s="141"/>
      <c r="AF1" s="605" t="str">
        <f>HLOOKUP(Introduction!$G$4,nametranslations,124,FALSE)</f>
        <v>Hygiene in Schools</v>
      </c>
      <c r="AG1" s="177" t="s">
        <v>210</v>
      </c>
      <c r="AH1" s="149" t="str">
        <f>+Introduction!$C$7</f>
        <v>South Sudan</v>
      </c>
      <c r="AI1" s="149"/>
      <c r="AJ1" s="149"/>
      <c r="AK1" s="149"/>
      <c r="AL1" s="149"/>
      <c r="AM1" s="158"/>
      <c r="AN1" s="141"/>
      <c r="AO1" s="141"/>
      <c r="AP1" s="605" t="str">
        <f>HLOOKUP(Introduction!$G$4,nametranslations,124,FALSE)</f>
        <v>Hygiene in Schools</v>
      </c>
      <c r="AQ1" s="177" t="s">
        <v>211</v>
      </c>
      <c r="AR1" s="149" t="str">
        <f>+Introduction!$C$7</f>
        <v>South Sudan</v>
      </c>
      <c r="AS1" s="149"/>
      <c r="AT1" s="149"/>
      <c r="AU1" s="149"/>
      <c r="AV1" s="149"/>
      <c r="AW1" s="158"/>
      <c r="AX1" s="141"/>
      <c r="AY1" s="141"/>
      <c r="AZ1" s="605" t="str">
        <f>HLOOKUP(Introduction!$G$4,nametranslations,124,FALSE)</f>
        <v>Hygiene in Schools</v>
      </c>
      <c r="BA1" s="177">
        <v>2018</v>
      </c>
      <c r="BB1" s="149" t="str">
        <f>+Introduction!$C$7</f>
        <v>South Sudan</v>
      </c>
      <c r="BC1" s="149"/>
      <c r="BD1" s="149"/>
      <c r="BE1" s="149"/>
      <c r="BF1" s="149"/>
      <c r="BG1" s="158"/>
      <c r="BH1" s="141"/>
      <c r="BI1" s="141"/>
      <c r="BJ1" s="605" t="str">
        <f>HLOOKUP(Introduction!$G$4,nametranslations,124,FALSE)</f>
        <v>Hygiene in Schools</v>
      </c>
      <c r="BK1" s="177">
        <v>2021</v>
      </c>
      <c r="BL1" s="149" t="str">
        <f>+Introduction!$C$7</f>
        <v>South Sudan</v>
      </c>
      <c r="BM1" s="149"/>
      <c r="BN1" s="149"/>
      <c r="BO1" s="149"/>
      <c r="BP1" s="149"/>
      <c r="BQ1" s="158"/>
      <c r="BR1" s="141"/>
      <c r="BS1" s="141"/>
      <c r="BT1" s="605" t="str">
        <f>HLOOKUP(Introduction!$G$4,nametranslations,124,FALSE)</f>
        <v>Hygiene in Schools</v>
      </c>
      <c r="BU1" s="177">
        <v>2023</v>
      </c>
      <c r="BV1" s="149" t="str">
        <f>+Introduction!$C$7</f>
        <v>South Sudan</v>
      </c>
      <c r="BW1" s="149"/>
      <c r="BX1" s="149"/>
      <c r="BY1" s="149"/>
      <c r="BZ1" s="149"/>
      <c r="CA1" s="158"/>
      <c r="CB1" s="141"/>
      <c r="CC1" s="141"/>
    </row>
    <row r="2" spans="1:232" s="143" customFormat="1" ht="30" customHeight="1" x14ac:dyDescent="0.3">
      <c r="A2" s="345" t="s">
        <v>237</v>
      </c>
      <c r="B2" s="150" t="s">
        <v>202</v>
      </c>
      <c r="C2" s="139" t="s">
        <v>157</v>
      </c>
      <c r="D2" s="139" t="s">
        <v>144</v>
      </c>
      <c r="E2" s="151"/>
      <c r="F2" s="151"/>
      <c r="G2" s="151"/>
      <c r="H2" s="151"/>
      <c r="I2" s="159"/>
      <c r="J2" s="144" t="s">
        <v>212</v>
      </c>
      <c r="K2" s="144"/>
      <c r="L2" s="150" t="s">
        <v>203</v>
      </c>
      <c r="M2" s="139" t="s">
        <v>157</v>
      </c>
      <c r="N2" s="139" t="s">
        <v>148</v>
      </c>
      <c r="O2" s="151"/>
      <c r="P2" s="151"/>
      <c r="Q2" s="151"/>
      <c r="R2" s="151"/>
      <c r="S2" s="159"/>
      <c r="T2" s="144" t="s">
        <v>212</v>
      </c>
      <c r="U2" s="144"/>
      <c r="V2" s="150" t="s">
        <v>204</v>
      </c>
      <c r="W2" s="139" t="s">
        <v>157</v>
      </c>
      <c r="X2" s="139" t="s">
        <v>149</v>
      </c>
      <c r="Y2" s="151"/>
      <c r="Z2" s="151"/>
      <c r="AA2" s="151"/>
      <c r="AB2" s="151"/>
      <c r="AC2" s="159"/>
      <c r="AD2" s="144" t="s">
        <v>212</v>
      </c>
      <c r="AE2" s="144"/>
      <c r="AF2" s="150" t="s">
        <v>205</v>
      </c>
      <c r="AG2" s="139" t="s">
        <v>184</v>
      </c>
      <c r="AH2" s="139" t="s">
        <v>185</v>
      </c>
      <c r="AI2" s="151"/>
      <c r="AJ2" s="151"/>
      <c r="AK2" s="151"/>
      <c r="AL2" s="151"/>
      <c r="AM2" s="159"/>
      <c r="AN2" s="144" t="s">
        <v>212</v>
      </c>
      <c r="AO2" s="144"/>
      <c r="AP2" s="150" t="s">
        <v>206</v>
      </c>
      <c r="AQ2" s="139" t="s">
        <v>184</v>
      </c>
      <c r="AR2" s="139" t="s">
        <v>194</v>
      </c>
      <c r="AS2" s="151"/>
      <c r="AT2" s="151"/>
      <c r="AU2" s="151"/>
      <c r="AV2" s="151"/>
      <c r="AW2" s="159"/>
      <c r="AX2" s="144" t="s">
        <v>212</v>
      </c>
      <c r="AY2" s="144"/>
      <c r="AZ2" s="150" t="s">
        <v>226</v>
      </c>
      <c r="BA2" s="139" t="s">
        <v>157</v>
      </c>
      <c r="BB2" s="139" t="s">
        <v>227</v>
      </c>
      <c r="BC2" s="151"/>
      <c r="BD2" s="151"/>
      <c r="BE2" s="151"/>
      <c r="BF2" s="151"/>
      <c r="BG2" s="159"/>
      <c r="BH2" s="144" t="s">
        <v>212</v>
      </c>
      <c r="BI2" s="144"/>
      <c r="BJ2" s="150" t="s">
        <v>239</v>
      </c>
      <c r="BK2" s="139" t="s">
        <v>157</v>
      </c>
      <c r="BL2" s="139" t="s">
        <v>238</v>
      </c>
      <c r="BM2" s="151"/>
      <c r="BN2" s="151"/>
      <c r="BO2" s="151"/>
      <c r="BP2" s="151"/>
      <c r="BQ2" s="159"/>
      <c r="BR2" s="144" t="s">
        <v>212</v>
      </c>
      <c r="BS2" s="144"/>
      <c r="BT2" s="150" t="s">
        <v>265</v>
      </c>
      <c r="BU2" s="139" t="s">
        <v>157</v>
      </c>
      <c r="BV2" s="139" t="s">
        <v>264</v>
      </c>
      <c r="BW2" s="151"/>
      <c r="BX2" s="151"/>
      <c r="BY2" s="151"/>
      <c r="BZ2" s="151"/>
      <c r="CA2" s="159"/>
      <c r="CB2" s="144" t="s">
        <v>212</v>
      </c>
      <c r="CC2" s="144"/>
    </row>
    <row r="3" spans="1:232" s="121" customFormat="1" ht="18" customHeight="1" x14ac:dyDescent="0.3">
      <c r="A3" s="345"/>
      <c r="B3" s="167" t="str">
        <f>HLOOKUP(Introduction!$G$4,nametranslations,152,FALSE)</f>
        <v>Definition</v>
      </c>
      <c r="C3" s="168" t="str">
        <f>HLOOKUP(Introduction!$G$4,nametranslations,102,FALSE)</f>
        <v>Estimates (%)</v>
      </c>
      <c r="D3" s="169" t="str">
        <f>HLOOKUP(Introduction!$G$4,nametranslations,24,FALSE)</f>
        <v>Total</v>
      </c>
      <c r="E3" s="169" t="str">
        <f>HLOOKUP(Introduction!$G$4,nametranslations,26,FALSE)</f>
        <v>Urban</v>
      </c>
      <c r="F3" s="169" t="str">
        <f>HLOOKUP(Introduction!$G$4,nametranslations,25,FALSE)</f>
        <v>Rural</v>
      </c>
      <c r="G3" s="169" t="str">
        <f>HLOOKUP(Introduction!$G$4,nametranslations,27,FALSE)</f>
        <v>Pre-primary</v>
      </c>
      <c r="H3" s="169" t="str">
        <f>HLOOKUP(Introduction!$G$4,nametranslations,28,FALSE)</f>
        <v>Primary</v>
      </c>
      <c r="I3" s="170" t="str">
        <f>HLOOKUP(Introduction!$G$4,nametranslations,29,FALSE)</f>
        <v>Secondary</v>
      </c>
      <c r="J3" s="119"/>
      <c r="K3" s="119"/>
      <c r="L3" s="167" t="str">
        <f>HLOOKUP(Introduction!$G$4,nametranslations,152,FALSE)</f>
        <v>Definition</v>
      </c>
      <c r="M3" s="168" t="str">
        <f>HLOOKUP(Introduction!$G$4,nametranslations,102,FALSE)</f>
        <v>Estimates (%)</v>
      </c>
      <c r="N3" s="169" t="str">
        <f>HLOOKUP(Introduction!$G$4,nametranslations,24,FALSE)</f>
        <v>Total</v>
      </c>
      <c r="O3" s="169" t="str">
        <f>HLOOKUP(Introduction!$G$4,nametranslations,26,FALSE)</f>
        <v>Urban</v>
      </c>
      <c r="P3" s="169" t="str">
        <f>HLOOKUP(Introduction!$G$4,nametranslations,25,FALSE)</f>
        <v>Rural</v>
      </c>
      <c r="Q3" s="169" t="str">
        <f>HLOOKUP(Introduction!$G$4,nametranslations,27,FALSE)</f>
        <v>Pre-primary</v>
      </c>
      <c r="R3" s="169" t="str">
        <f>HLOOKUP(Introduction!$G$4,nametranslations,28,FALSE)</f>
        <v>Primary</v>
      </c>
      <c r="S3" s="170" t="str">
        <f>HLOOKUP(Introduction!$G$4,nametranslations,29,FALSE)</f>
        <v>Secondary</v>
      </c>
      <c r="T3" s="119"/>
      <c r="U3" s="119"/>
      <c r="V3" s="167" t="str">
        <f>HLOOKUP(Introduction!$G$4,nametranslations,152,FALSE)</f>
        <v>Definition</v>
      </c>
      <c r="W3" s="168" t="str">
        <f>HLOOKUP(Introduction!$G$4,nametranslations,102,FALSE)</f>
        <v>Estimates (%)</v>
      </c>
      <c r="X3" s="169" t="str">
        <f>HLOOKUP(Introduction!$G$4,nametranslations,24,FALSE)</f>
        <v>Total</v>
      </c>
      <c r="Y3" s="169" t="str">
        <f>HLOOKUP(Introduction!$G$4,nametranslations,26,FALSE)</f>
        <v>Urban</v>
      </c>
      <c r="Z3" s="169" t="str">
        <f>HLOOKUP(Introduction!$G$4,nametranslations,25,FALSE)</f>
        <v>Rural</v>
      </c>
      <c r="AA3" s="169" t="str">
        <f>HLOOKUP(Introduction!$G$4,nametranslations,27,FALSE)</f>
        <v>Pre-primary</v>
      </c>
      <c r="AB3" s="169" t="str">
        <f>HLOOKUP(Introduction!$G$4,nametranslations,28,FALSE)</f>
        <v>Primary</v>
      </c>
      <c r="AC3" s="170" t="str">
        <f>HLOOKUP(Introduction!$G$4,nametranslations,29,FALSE)</f>
        <v>Secondary</v>
      </c>
      <c r="AD3" s="119"/>
      <c r="AE3" s="119"/>
      <c r="AF3" s="167" t="str">
        <f>HLOOKUP(Introduction!$G$4,nametranslations,152,FALSE)</f>
        <v>Definition</v>
      </c>
      <c r="AG3" s="168" t="str">
        <f>HLOOKUP(Introduction!$G$4,nametranslations,102,FALSE)</f>
        <v>Estimates (%)</v>
      </c>
      <c r="AH3" s="169" t="str">
        <f>HLOOKUP(Introduction!$G$4,nametranslations,24,FALSE)</f>
        <v>Total</v>
      </c>
      <c r="AI3" s="169" t="str">
        <f>HLOOKUP(Introduction!$G$4,nametranslations,26,FALSE)</f>
        <v>Urban</v>
      </c>
      <c r="AJ3" s="169" t="str">
        <f>HLOOKUP(Introduction!$G$4,nametranslations,25,FALSE)</f>
        <v>Rural</v>
      </c>
      <c r="AK3" s="169" t="str">
        <f>HLOOKUP(Introduction!$G$4,nametranslations,27,FALSE)</f>
        <v>Pre-primary</v>
      </c>
      <c r="AL3" s="169" t="str">
        <f>HLOOKUP(Introduction!$G$4,nametranslations,28,FALSE)</f>
        <v>Primary</v>
      </c>
      <c r="AM3" s="170" t="str">
        <f>HLOOKUP(Introduction!$G$4,nametranslations,29,FALSE)</f>
        <v>Secondary</v>
      </c>
      <c r="AN3" s="119"/>
      <c r="AO3" s="119"/>
      <c r="AP3" s="167" t="str">
        <f>HLOOKUP(Introduction!$G$4,nametranslations,152,FALSE)</f>
        <v>Definition</v>
      </c>
      <c r="AQ3" s="168" t="str">
        <f>HLOOKUP(Introduction!$G$4,nametranslations,102,FALSE)</f>
        <v>Estimates (%)</v>
      </c>
      <c r="AR3" s="169" t="str">
        <f>HLOOKUP(Introduction!$G$4,nametranslations,24,FALSE)</f>
        <v>Total</v>
      </c>
      <c r="AS3" s="169" t="str">
        <f>HLOOKUP(Introduction!$G$4,nametranslations,26,FALSE)</f>
        <v>Urban</v>
      </c>
      <c r="AT3" s="169" t="str">
        <f>HLOOKUP(Introduction!$G$4,nametranslations,25,FALSE)</f>
        <v>Rural</v>
      </c>
      <c r="AU3" s="169" t="str">
        <f>HLOOKUP(Introduction!$G$4,nametranslations,27,FALSE)</f>
        <v>Pre-primary</v>
      </c>
      <c r="AV3" s="169" t="str">
        <f>HLOOKUP(Introduction!$G$4,nametranslations,28,FALSE)</f>
        <v>Primary</v>
      </c>
      <c r="AW3" s="170" t="str">
        <f>HLOOKUP(Introduction!$G$4,nametranslations,29,FALSE)</f>
        <v>Secondary</v>
      </c>
      <c r="AX3" s="119"/>
      <c r="AY3" s="119"/>
      <c r="AZ3" s="167" t="str">
        <f>HLOOKUP(Introduction!$G$4,nametranslations,152,FALSE)</f>
        <v>Definition</v>
      </c>
      <c r="BA3" s="168" t="str">
        <f>HLOOKUP(Introduction!$G$4,nametranslations,102,FALSE)</f>
        <v>Estimates (%)</v>
      </c>
      <c r="BB3" s="169" t="str">
        <f>HLOOKUP(Introduction!$G$4,nametranslations,24,FALSE)</f>
        <v>Total</v>
      </c>
      <c r="BC3" s="169" t="str">
        <f>HLOOKUP(Introduction!$G$4,nametranslations,26,FALSE)</f>
        <v>Urban</v>
      </c>
      <c r="BD3" s="169" t="str">
        <f>HLOOKUP(Introduction!$G$4,nametranslations,25,FALSE)</f>
        <v>Rural</v>
      </c>
      <c r="BE3" s="169" t="str">
        <f>HLOOKUP(Introduction!$G$4,nametranslations,27,FALSE)</f>
        <v>Pre-primary</v>
      </c>
      <c r="BF3" s="169" t="str">
        <f>HLOOKUP(Introduction!$G$4,nametranslations,28,FALSE)</f>
        <v>Primary</v>
      </c>
      <c r="BG3" s="170" t="str">
        <f>HLOOKUP(Introduction!$G$4,nametranslations,29,FALSE)</f>
        <v>Secondary</v>
      </c>
      <c r="BH3" s="119"/>
      <c r="BI3" s="119"/>
      <c r="BJ3" s="167" t="str">
        <f>HLOOKUP(Introduction!$G$4,nametranslations,152,FALSE)</f>
        <v>Definition</v>
      </c>
      <c r="BK3" s="168" t="str">
        <f>HLOOKUP(Introduction!$G$4,nametranslations,102,FALSE)</f>
        <v>Estimates (%)</v>
      </c>
      <c r="BL3" s="169" t="str">
        <f>HLOOKUP(Introduction!$G$4,nametranslations,24,FALSE)</f>
        <v>Total</v>
      </c>
      <c r="BM3" s="169" t="str">
        <f>HLOOKUP(Introduction!$G$4,nametranslations,26,FALSE)</f>
        <v>Urban</v>
      </c>
      <c r="BN3" s="169" t="str">
        <f>HLOOKUP(Introduction!$G$4,nametranslations,25,FALSE)</f>
        <v>Rural</v>
      </c>
      <c r="BO3" s="169" t="str">
        <f>HLOOKUP(Introduction!$G$4,nametranslations,27,FALSE)</f>
        <v>Pre-primary</v>
      </c>
      <c r="BP3" s="169" t="str">
        <f>HLOOKUP(Introduction!$G$4,nametranslations,28,FALSE)</f>
        <v>Primary</v>
      </c>
      <c r="BQ3" s="170" t="str">
        <f>HLOOKUP(Introduction!$G$4,nametranslations,29,FALSE)</f>
        <v>Secondary</v>
      </c>
      <c r="BR3" s="119"/>
      <c r="BS3" s="119"/>
      <c r="BT3" s="167" t="str">
        <f>HLOOKUP(Introduction!$G$4,nametranslations,152,FALSE)</f>
        <v>Definition</v>
      </c>
      <c r="BU3" s="168" t="str">
        <f>HLOOKUP(Introduction!$G$4,nametranslations,102,FALSE)</f>
        <v>Estimates (%)</v>
      </c>
      <c r="BV3" s="169" t="str">
        <f>HLOOKUP(Introduction!$G$4,nametranslations,24,FALSE)</f>
        <v>Total</v>
      </c>
      <c r="BW3" s="169" t="str">
        <f>HLOOKUP(Introduction!$G$4,nametranslations,26,FALSE)</f>
        <v>Urban</v>
      </c>
      <c r="BX3" s="169" t="str">
        <f>HLOOKUP(Introduction!$G$4,nametranslations,25,FALSE)</f>
        <v>Rural</v>
      </c>
      <c r="BY3" s="169" t="str">
        <f>HLOOKUP(Introduction!$G$4,nametranslations,27,FALSE)</f>
        <v>Pre-primary</v>
      </c>
      <c r="BZ3" s="169" t="str">
        <f>HLOOKUP(Introduction!$G$4,nametranslations,28,FALSE)</f>
        <v>Primary</v>
      </c>
      <c r="CA3" s="170" t="str">
        <f>HLOOKUP(Introduction!$G$4,nametranslations,29,FALSE)</f>
        <v>Secondary</v>
      </c>
      <c r="CB3" s="119"/>
      <c r="CC3" s="119"/>
      <c r="CD3" s="120"/>
      <c r="CN3" s="120"/>
      <c r="CX3" s="120"/>
      <c r="DH3" s="120"/>
      <c r="DR3" s="120"/>
      <c r="EB3" s="120"/>
      <c r="EL3" s="120"/>
      <c r="EV3" s="120"/>
      <c r="FF3" s="120"/>
      <c r="FP3" s="120"/>
      <c r="FZ3" s="120"/>
      <c r="GJ3" s="120"/>
      <c r="GT3" s="120"/>
      <c r="HD3" s="120"/>
      <c r="HN3" s="120"/>
      <c r="HX3" s="120"/>
    </row>
    <row r="4" spans="1:232" s="2" customFormat="1" x14ac:dyDescent="0.3">
      <c r="A4" s="630" t="str">
        <f>IF(ISBLANK('Data Summary'!A6),"",'Data Summary'!A6)</f>
        <v>SSD_2011_EMIS</v>
      </c>
      <c r="B4" s="63"/>
      <c r="C4" s="45" t="str">
        <f>HLOOKUP(Introduction!$G$4,nametranslations,118,FALSE)</f>
        <v>No facility</v>
      </c>
      <c r="D4" s="5"/>
      <c r="E4" s="5"/>
      <c r="F4" s="5"/>
      <c r="G4" s="5"/>
      <c r="H4" s="5"/>
      <c r="I4" s="22"/>
      <c r="J4" s="20"/>
      <c r="K4" s="20"/>
      <c r="L4" s="63"/>
      <c r="M4" s="45" t="str">
        <f>HLOOKUP(Introduction!$G$4,nametranslations,118,FALSE)</f>
        <v>No facility</v>
      </c>
      <c r="N4" s="5"/>
      <c r="O4" s="5"/>
      <c r="P4" s="5"/>
      <c r="Q4" s="5"/>
      <c r="R4" s="5"/>
      <c r="S4" s="22"/>
      <c r="T4" s="20"/>
      <c r="U4" s="20"/>
      <c r="V4" s="63"/>
      <c r="W4" s="45" t="str">
        <f>HLOOKUP(Introduction!$G$4,nametranslations,118,FALSE)</f>
        <v>No facility</v>
      </c>
      <c r="X4" s="5"/>
      <c r="Y4" s="5"/>
      <c r="Z4" s="5"/>
      <c r="AA4" s="5"/>
      <c r="AB4" s="5"/>
      <c r="AC4" s="22"/>
      <c r="AD4" s="20"/>
      <c r="AE4" s="20"/>
      <c r="AF4" s="63"/>
      <c r="AG4" s="45" t="str">
        <f>HLOOKUP(Introduction!$G$4,nametranslations,118,FALSE)</f>
        <v>No facility</v>
      </c>
      <c r="AH4" s="5"/>
      <c r="AI4" s="5"/>
      <c r="AJ4" s="5"/>
      <c r="AK4" s="5"/>
      <c r="AL4" s="5"/>
      <c r="AM4" s="22"/>
      <c r="AN4" s="20"/>
      <c r="AO4" s="20"/>
      <c r="AP4" s="63"/>
      <c r="AQ4" s="45" t="str">
        <f>HLOOKUP(Introduction!$G$4,nametranslations,118,FALSE)</f>
        <v>No facility</v>
      </c>
      <c r="AR4" s="5">
        <f>100-AR5</f>
        <v>80.400000000000006</v>
      </c>
      <c r="AS4" s="5"/>
      <c r="AT4" s="5"/>
      <c r="AU4" s="5"/>
      <c r="AV4" s="5">
        <f>100-AV5</f>
        <v>80.400000000000006</v>
      </c>
      <c r="AW4" s="22"/>
      <c r="AX4" s="20"/>
      <c r="AY4" s="20"/>
      <c r="AZ4" s="63"/>
      <c r="BA4" s="45" t="str">
        <f>HLOOKUP(Introduction!$G$4,nametranslations,118,FALSE)</f>
        <v>No facility</v>
      </c>
      <c r="BB4" s="5"/>
      <c r="BC4" s="5"/>
      <c r="BD4" s="5"/>
      <c r="BE4" s="5"/>
      <c r="BF4" s="5"/>
      <c r="BG4" s="22"/>
      <c r="BH4" s="20"/>
      <c r="BI4" s="20"/>
      <c r="BJ4" s="63"/>
      <c r="BK4" s="45" t="str">
        <f>HLOOKUP(Introduction!$G$4,nametranslations,118,FALSE)</f>
        <v>No facility</v>
      </c>
      <c r="BL4" s="5"/>
      <c r="BM4" s="5"/>
      <c r="BN4" s="5"/>
      <c r="BO4" s="5"/>
      <c r="BP4" s="5"/>
      <c r="BQ4" s="22"/>
      <c r="BR4" s="20"/>
      <c r="BS4" s="20"/>
      <c r="BT4" s="63"/>
      <c r="BU4" s="45" t="str">
        <f>HLOOKUP(Introduction!$G$4,nametranslations,118,FALSE)</f>
        <v>No facility</v>
      </c>
      <c r="BV4" s="5"/>
      <c r="BW4" s="5"/>
      <c r="BX4" s="5"/>
      <c r="BY4" s="5"/>
      <c r="BZ4" s="5"/>
      <c r="CA4" s="22"/>
      <c r="CB4" s="20"/>
      <c r="CC4" s="20"/>
      <c r="CD4" s="70"/>
      <c r="CN4" s="70"/>
      <c r="CX4" s="70"/>
      <c r="DH4" s="70"/>
      <c r="DR4" s="70"/>
      <c r="EB4" s="70"/>
      <c r="EL4" s="70"/>
      <c r="EV4" s="70"/>
      <c r="FF4" s="70"/>
      <c r="FP4" s="70"/>
      <c r="FZ4" s="70"/>
      <c r="GJ4" s="70"/>
      <c r="GT4" s="70"/>
      <c r="HD4" s="70"/>
      <c r="HN4" s="70"/>
      <c r="HX4" s="70"/>
    </row>
    <row r="5" spans="1:232" s="2" customFormat="1" x14ac:dyDescent="0.3">
      <c r="A5" s="630" t="str">
        <f ca="1">IF(ISBLANK('Data Summary'!A7),"",'Data Summary'!A7)</f>
        <v>SSD_2015_EMIS</v>
      </c>
      <c r="B5" s="63"/>
      <c r="C5" s="45" t="str">
        <f>HLOOKUP(Introduction!$G$4,nametranslations,74,FALSE)</f>
        <v>Facility</v>
      </c>
      <c r="D5" s="5"/>
      <c r="E5" s="5"/>
      <c r="F5" s="5"/>
      <c r="G5" s="5"/>
      <c r="H5" s="5"/>
      <c r="I5" s="22"/>
      <c r="J5" s="20"/>
      <c r="K5" s="20"/>
      <c r="L5" s="63"/>
      <c r="M5" s="45" t="str">
        <f>HLOOKUP(Introduction!$G$4,nametranslations,74,FALSE)</f>
        <v>Facility</v>
      </c>
      <c r="N5" s="5"/>
      <c r="O5" s="5"/>
      <c r="P5" s="5"/>
      <c r="Q5" s="5"/>
      <c r="R5" s="5"/>
      <c r="S5" s="22"/>
      <c r="T5" s="20"/>
      <c r="U5" s="20"/>
      <c r="V5" s="63"/>
      <c r="W5" s="45" t="str">
        <f>HLOOKUP(Introduction!$G$4,nametranslations,74,FALSE)</f>
        <v>Facility</v>
      </c>
      <c r="X5" s="5"/>
      <c r="Y5" s="5"/>
      <c r="Z5" s="5"/>
      <c r="AA5" s="5"/>
      <c r="AB5" s="5"/>
      <c r="AC5" s="22"/>
      <c r="AD5" s="20"/>
      <c r="AE5" s="20"/>
      <c r="AF5" s="63"/>
      <c r="AG5" s="45" t="str">
        <f>HLOOKUP(Introduction!$G$4,nametranslations,74,FALSE)</f>
        <v>Facility</v>
      </c>
      <c r="AH5" s="5"/>
      <c r="AI5" s="5"/>
      <c r="AJ5" s="5"/>
      <c r="AK5" s="5"/>
      <c r="AL5" s="5"/>
      <c r="AM5" s="22"/>
      <c r="AN5" s="20"/>
      <c r="AO5" s="20"/>
      <c r="AP5" s="63" t="s">
        <v>197</v>
      </c>
      <c r="AQ5" s="45" t="str">
        <f>HLOOKUP(Introduction!$G$4,nametranslations,74,FALSE)</f>
        <v>Facility</v>
      </c>
      <c r="AR5" s="5">
        <v>19.600000000000001</v>
      </c>
      <c r="AS5" s="5"/>
      <c r="AT5" s="5"/>
      <c r="AU5" s="5"/>
      <c r="AV5" s="5">
        <v>19.600000000000001</v>
      </c>
      <c r="AW5" s="22"/>
      <c r="AX5" s="20"/>
      <c r="AY5" s="20"/>
      <c r="AZ5" s="63"/>
      <c r="BA5" s="45" t="str">
        <f>HLOOKUP(Introduction!$G$4,nametranslations,74,FALSE)</f>
        <v>Facility</v>
      </c>
      <c r="BB5" s="5"/>
      <c r="BC5" s="5"/>
      <c r="BD5" s="5"/>
      <c r="BE5" s="5"/>
      <c r="BF5" s="5"/>
      <c r="BG5" s="22"/>
      <c r="BH5" s="20"/>
      <c r="BI5" s="20"/>
      <c r="BJ5" s="63"/>
      <c r="BK5" s="45" t="str">
        <f>HLOOKUP(Introduction!$G$4,nametranslations,74,FALSE)</f>
        <v>Facility</v>
      </c>
      <c r="BL5" s="5"/>
      <c r="BM5" s="5"/>
      <c r="BN5" s="5"/>
      <c r="BO5" s="5"/>
      <c r="BP5" s="5"/>
      <c r="BQ5" s="22"/>
      <c r="BR5" s="20"/>
      <c r="BS5" s="20"/>
      <c r="BT5" s="63"/>
      <c r="BU5" s="45" t="str">
        <f>HLOOKUP(Introduction!$G$4,nametranslations,74,FALSE)</f>
        <v>Facility</v>
      </c>
      <c r="BV5" s="5"/>
      <c r="BW5" s="5"/>
      <c r="BX5" s="5"/>
      <c r="BY5" s="5"/>
      <c r="BZ5" s="5"/>
      <c r="CA5" s="22"/>
      <c r="CB5" s="20"/>
      <c r="CC5" s="20"/>
      <c r="CD5" s="70"/>
      <c r="CN5" s="70"/>
      <c r="CX5" s="70"/>
      <c r="DH5" s="70"/>
      <c r="DR5" s="70"/>
      <c r="EB5" s="70"/>
      <c r="EL5" s="70"/>
      <c r="EV5" s="70"/>
      <c r="FF5" s="70"/>
      <c r="FP5" s="70"/>
      <c r="FZ5" s="70"/>
      <c r="GJ5" s="70"/>
      <c r="GT5" s="70"/>
      <c r="HD5" s="70"/>
      <c r="HN5" s="70"/>
      <c r="HX5" s="70"/>
    </row>
    <row r="6" spans="1:232" s="2" customFormat="1" x14ac:dyDescent="0.3">
      <c r="A6" s="630" t="str">
        <f ca="1">IF(ISBLANK('Data Summary'!A8),"",'Data Summary'!A8)</f>
        <v>SSD_2016_EMIS</v>
      </c>
      <c r="B6" s="72"/>
      <c r="C6" s="46" t="str">
        <f>HLOOKUP(Introduction!$G$4,nametranslations,125,FALSE)</f>
        <v>Facility with no water or soap</v>
      </c>
      <c r="D6" s="16"/>
      <c r="E6" s="5"/>
      <c r="F6" s="5"/>
      <c r="G6" s="5"/>
      <c r="H6" s="5"/>
      <c r="I6" s="22"/>
      <c r="J6" s="20"/>
      <c r="K6" s="20"/>
      <c r="L6" s="72"/>
      <c r="M6" s="46" t="str">
        <f>HLOOKUP(Introduction!$G$4,nametranslations,125,FALSE)</f>
        <v>Facility with no water or soap</v>
      </c>
      <c r="N6" s="16"/>
      <c r="O6" s="5"/>
      <c r="P6" s="5"/>
      <c r="Q6" s="5"/>
      <c r="R6" s="5"/>
      <c r="S6" s="22"/>
      <c r="T6" s="20"/>
      <c r="U6" s="20"/>
      <c r="V6" s="72"/>
      <c r="W6" s="46" t="str">
        <f>HLOOKUP(Introduction!$G$4,nametranslations,125,FALSE)</f>
        <v>Facility with no water or soap</v>
      </c>
      <c r="X6" s="16"/>
      <c r="Y6" s="5"/>
      <c r="Z6" s="5"/>
      <c r="AA6" s="5"/>
      <c r="AB6" s="5"/>
      <c r="AC6" s="22"/>
      <c r="AD6" s="20"/>
      <c r="AE6" s="20"/>
      <c r="AF6" s="72"/>
      <c r="AG6" s="46" t="str">
        <f>HLOOKUP(Introduction!$G$4,nametranslations,125,FALSE)</f>
        <v>Facility with no water or soap</v>
      </c>
      <c r="AH6" s="16"/>
      <c r="AI6" s="5"/>
      <c r="AJ6" s="5"/>
      <c r="AK6" s="5"/>
      <c r="AL6" s="5"/>
      <c r="AM6" s="22"/>
      <c r="AN6" s="20"/>
      <c r="AO6" s="20"/>
      <c r="AP6" s="72"/>
      <c r="AQ6" s="46" t="str">
        <f>HLOOKUP(Introduction!$G$4,nametranslations,125,FALSE)</f>
        <v>Facility with no water or soap</v>
      </c>
      <c r="AR6" s="16"/>
      <c r="AS6" s="5"/>
      <c r="AT6" s="5"/>
      <c r="AU6" s="5"/>
      <c r="AV6" s="5"/>
      <c r="AW6" s="22"/>
      <c r="AX6" s="20"/>
      <c r="AY6" s="20"/>
      <c r="AZ6" s="72"/>
      <c r="BA6" s="46" t="str">
        <f>HLOOKUP(Introduction!$G$4,nametranslations,125,FALSE)</f>
        <v>Facility with no water or soap</v>
      </c>
      <c r="BB6" s="16"/>
      <c r="BC6" s="5"/>
      <c r="BD6" s="5"/>
      <c r="BE6" s="5"/>
      <c r="BF6" s="5"/>
      <c r="BG6" s="22"/>
      <c r="BH6" s="20"/>
      <c r="BI6" s="20"/>
      <c r="BJ6" s="72"/>
      <c r="BK6" s="46" t="str">
        <f>HLOOKUP(Introduction!$G$4,nametranslations,125,FALSE)</f>
        <v>Facility with no water or soap</v>
      </c>
      <c r="BL6" s="16"/>
      <c r="BM6" s="5"/>
      <c r="BN6" s="5"/>
      <c r="BO6" s="5"/>
      <c r="BP6" s="5"/>
      <c r="BQ6" s="22"/>
      <c r="BR6" s="20"/>
      <c r="BS6" s="20"/>
      <c r="BT6" s="72"/>
      <c r="BU6" s="46" t="str">
        <f>HLOOKUP(Introduction!$G$4,nametranslations,125,FALSE)</f>
        <v>Facility with no water or soap</v>
      </c>
      <c r="BV6" s="16"/>
      <c r="BW6" s="5"/>
      <c r="BX6" s="5"/>
      <c r="BY6" s="5"/>
      <c r="BZ6" s="5"/>
      <c r="CA6" s="22"/>
      <c r="CB6" s="20"/>
      <c r="CC6" s="20"/>
      <c r="CD6" s="70"/>
      <c r="CN6" s="70"/>
      <c r="CX6" s="70"/>
      <c r="DH6" s="70"/>
      <c r="DR6" s="70"/>
      <c r="EB6" s="70"/>
      <c r="EL6" s="70"/>
      <c r="EV6" s="70"/>
      <c r="FF6" s="70"/>
      <c r="FP6" s="70"/>
      <c r="FZ6" s="70"/>
      <c r="GJ6" s="70"/>
      <c r="GT6" s="70"/>
      <c r="HD6" s="70"/>
      <c r="HN6" s="70"/>
      <c r="HX6" s="70"/>
    </row>
    <row r="7" spans="1:232" s="2" customFormat="1" x14ac:dyDescent="0.3">
      <c r="A7" s="630" t="str">
        <f ca="1">IF(ISBLANK('Data Summary'!A9),"",'Data Summary'!A9)</f>
        <v>SSD_2017_SUR</v>
      </c>
      <c r="B7" s="63"/>
      <c r="C7" s="46" t="str">
        <f>HLOOKUP(Introduction!$G$4,nametranslations,126,FALSE)</f>
        <v>Facility with water</v>
      </c>
      <c r="D7" s="43"/>
      <c r="E7" s="5"/>
      <c r="F7" s="5"/>
      <c r="G7" s="5"/>
      <c r="H7" s="5"/>
      <c r="I7" s="22"/>
      <c r="J7" s="20"/>
      <c r="K7" s="20"/>
      <c r="L7" s="63"/>
      <c r="M7" s="46" t="str">
        <f>HLOOKUP(Introduction!$G$4,nametranslations,126,FALSE)</f>
        <v>Facility with water</v>
      </c>
      <c r="N7" s="43"/>
      <c r="O7" s="5"/>
      <c r="P7" s="5"/>
      <c r="Q7" s="5"/>
      <c r="R7" s="5"/>
      <c r="S7" s="22"/>
      <c r="T7" s="20"/>
      <c r="U7" s="20"/>
      <c r="V7" s="63"/>
      <c r="W7" s="46" t="str">
        <f>HLOOKUP(Introduction!$G$4,nametranslations,126,FALSE)</f>
        <v>Facility with water</v>
      </c>
      <c r="X7" s="43"/>
      <c r="Y7" s="5"/>
      <c r="Z7" s="5"/>
      <c r="AA7" s="5"/>
      <c r="AB7" s="5"/>
      <c r="AC7" s="22"/>
      <c r="AD7" s="20"/>
      <c r="AE7" s="20"/>
      <c r="AF7" s="63"/>
      <c r="AG7" s="46" t="str">
        <f>HLOOKUP(Introduction!$G$4,nametranslations,126,FALSE)</f>
        <v>Facility with water</v>
      </c>
      <c r="AH7" s="43"/>
      <c r="AI7" s="5"/>
      <c r="AJ7" s="5"/>
      <c r="AK7" s="5"/>
      <c r="AL7" s="5"/>
      <c r="AM7" s="22"/>
      <c r="AN7" s="20"/>
      <c r="AO7" s="20"/>
      <c r="AP7" s="63"/>
      <c r="AQ7" s="46" t="str">
        <f>HLOOKUP(Introduction!$G$4,nametranslations,126,FALSE)</f>
        <v>Facility with water</v>
      </c>
      <c r="AR7" s="43"/>
      <c r="AS7" s="5"/>
      <c r="AT7" s="5"/>
      <c r="AU7" s="5"/>
      <c r="AV7" s="5"/>
      <c r="AW7" s="22"/>
      <c r="AX7" s="20"/>
      <c r="AY7" s="20"/>
      <c r="AZ7" s="63"/>
      <c r="BA7" s="46" t="str">
        <f>HLOOKUP(Introduction!$G$4,nametranslations,126,FALSE)</f>
        <v>Facility with water</v>
      </c>
      <c r="BB7" s="43"/>
      <c r="BC7" s="5"/>
      <c r="BD7" s="5"/>
      <c r="BE7" s="5"/>
      <c r="BF7" s="5"/>
      <c r="BG7" s="22"/>
      <c r="BH7" s="20"/>
      <c r="BI7" s="20"/>
      <c r="BJ7" s="63"/>
      <c r="BK7" s="46" t="str">
        <f>HLOOKUP(Introduction!$G$4,nametranslations,126,FALSE)</f>
        <v>Facility with water</v>
      </c>
      <c r="BL7" s="43"/>
      <c r="BM7" s="5"/>
      <c r="BN7" s="5"/>
      <c r="BO7" s="5"/>
      <c r="BP7" s="5"/>
      <c r="BQ7" s="22"/>
      <c r="BR7" s="20"/>
      <c r="BS7" s="20"/>
      <c r="BT7" s="63"/>
      <c r="BU7" s="46" t="str">
        <f>HLOOKUP(Introduction!$G$4,nametranslations,126,FALSE)</f>
        <v>Facility with water</v>
      </c>
      <c r="BV7" s="43"/>
      <c r="BW7" s="5"/>
      <c r="BX7" s="5"/>
      <c r="BY7" s="5"/>
      <c r="BZ7" s="5"/>
      <c r="CA7" s="22"/>
      <c r="CB7" s="20"/>
      <c r="CC7" s="20"/>
      <c r="CD7" s="70"/>
      <c r="CN7" s="70"/>
      <c r="CX7" s="70"/>
      <c r="DH7" s="70"/>
      <c r="DR7" s="70"/>
      <c r="EB7" s="70"/>
      <c r="EL7" s="70"/>
      <c r="EV7" s="70"/>
      <c r="FF7" s="70"/>
      <c r="FP7" s="70"/>
      <c r="FZ7" s="70"/>
      <c r="GJ7" s="70"/>
      <c r="GT7" s="70"/>
      <c r="HD7" s="70"/>
      <c r="HN7" s="70"/>
      <c r="HX7" s="70"/>
    </row>
    <row r="8" spans="1:232" s="2" customFormat="1" x14ac:dyDescent="0.3">
      <c r="A8" s="630" t="str">
        <f ca="1">IF(ISBLANK('Data Summary'!A10),"",'Data Summary'!A10)</f>
        <v>SSD_2018_SUR</v>
      </c>
      <c r="B8" s="72"/>
      <c r="C8" s="46" t="str">
        <f>HLOOKUP(Introduction!$G$4,nametranslations,127,FALSE)</f>
        <v>Facility with soap</v>
      </c>
      <c r="D8" s="16"/>
      <c r="E8" s="5"/>
      <c r="F8" s="5"/>
      <c r="G8" s="5"/>
      <c r="H8" s="5"/>
      <c r="I8" s="22"/>
      <c r="J8" s="20"/>
      <c r="K8" s="20"/>
      <c r="L8" s="72"/>
      <c r="M8" s="46" t="str">
        <f>HLOOKUP(Introduction!$G$4,nametranslations,127,FALSE)</f>
        <v>Facility with soap</v>
      </c>
      <c r="N8" s="16"/>
      <c r="O8" s="5"/>
      <c r="P8" s="5"/>
      <c r="Q8" s="5"/>
      <c r="R8" s="5"/>
      <c r="S8" s="22"/>
      <c r="T8" s="20"/>
      <c r="U8" s="20"/>
      <c r="V8" s="72"/>
      <c r="W8" s="46" t="str">
        <f>HLOOKUP(Introduction!$G$4,nametranslations,127,FALSE)</f>
        <v>Facility with soap</v>
      </c>
      <c r="X8" s="16"/>
      <c r="Y8" s="5"/>
      <c r="Z8" s="5"/>
      <c r="AA8" s="5"/>
      <c r="AB8" s="5"/>
      <c r="AC8" s="22"/>
      <c r="AD8" s="20"/>
      <c r="AE8" s="20"/>
      <c r="AF8" s="63" t="s">
        <v>192</v>
      </c>
      <c r="AG8" s="46" t="str">
        <f>HLOOKUP(Introduction!$G$4,nametranslations,127,FALSE)</f>
        <v>Facility with soap</v>
      </c>
      <c r="AH8" s="16">
        <v>21.717169999999999</v>
      </c>
      <c r="AI8" s="5">
        <v>45.454549999999998</v>
      </c>
      <c r="AJ8" s="5">
        <v>13.120570000000001</v>
      </c>
      <c r="AK8" s="5"/>
      <c r="AL8" s="5">
        <v>21.717169999999999</v>
      </c>
      <c r="AM8" s="22"/>
      <c r="AN8" s="20"/>
      <c r="AO8" s="20"/>
      <c r="AP8" s="63" t="s">
        <v>192</v>
      </c>
      <c r="AQ8" s="46" t="str">
        <f>HLOOKUP(Introduction!$G$4,nametranslations,127,FALSE)</f>
        <v>Facility with soap</v>
      </c>
      <c r="AR8" s="16">
        <v>14.5</v>
      </c>
      <c r="AS8" s="5"/>
      <c r="AT8" s="5"/>
      <c r="AU8" s="5"/>
      <c r="AV8" s="5">
        <v>14.5</v>
      </c>
      <c r="AW8" s="22"/>
      <c r="AX8" s="20"/>
      <c r="AY8" s="20"/>
      <c r="AZ8" s="63"/>
      <c r="BA8" s="46" t="str">
        <f>HLOOKUP(Introduction!$G$4,nametranslations,127,FALSE)</f>
        <v>Facility with soap</v>
      </c>
      <c r="BB8" s="16"/>
      <c r="BC8" s="5"/>
      <c r="BD8" s="5"/>
      <c r="BE8" s="5"/>
      <c r="BF8" s="5"/>
      <c r="BG8" s="22"/>
      <c r="BH8" s="20"/>
      <c r="BI8" s="20"/>
      <c r="BJ8" s="63"/>
      <c r="BK8" s="46" t="str">
        <f>HLOOKUP(Introduction!$G$4,nametranslations,127,FALSE)</f>
        <v>Facility with soap</v>
      </c>
      <c r="BL8" s="16"/>
      <c r="BM8" s="5"/>
      <c r="BN8" s="5"/>
      <c r="BO8" s="5"/>
      <c r="BP8" s="5"/>
      <c r="BQ8" s="22"/>
      <c r="BR8" s="20"/>
      <c r="BS8" s="20"/>
      <c r="BT8" s="63"/>
      <c r="BU8" s="46" t="str">
        <f>HLOOKUP(Introduction!$G$4,nametranslations,127,FALSE)</f>
        <v>Facility with soap</v>
      </c>
      <c r="BV8" s="16"/>
      <c r="BW8" s="5"/>
      <c r="BX8" s="5"/>
      <c r="BY8" s="5"/>
      <c r="BZ8" s="5"/>
      <c r="CA8" s="22"/>
      <c r="CB8" s="20"/>
      <c r="CC8" s="20"/>
      <c r="CD8" s="70"/>
      <c r="CN8" s="70"/>
      <c r="CX8" s="70"/>
      <c r="DH8" s="70"/>
      <c r="DR8" s="70"/>
      <c r="EB8" s="70"/>
      <c r="EL8" s="70"/>
      <c r="EV8" s="70"/>
      <c r="FF8" s="70"/>
      <c r="FP8" s="70"/>
      <c r="FZ8" s="70"/>
      <c r="GJ8" s="70"/>
      <c r="GT8" s="70"/>
      <c r="HD8" s="70"/>
      <c r="HN8" s="70"/>
      <c r="HX8" s="70"/>
    </row>
    <row r="9" spans="1:232" s="616" customFormat="1" ht="20.399999999999999" x14ac:dyDescent="0.3">
      <c r="A9" s="631" t="str">
        <f ca="1">IF(ISBLANK('Data Summary'!A11),"",'Data Summary'!A11)</f>
        <v>SSD_2018_EMIS</v>
      </c>
      <c r="B9" s="606"/>
      <c r="C9" s="625" t="str">
        <f>HLOOKUP(Introduction!$G$4,nametranslations,81,FALSE)</f>
        <v>Basic  
(facility with water &amp; soap)</v>
      </c>
      <c r="D9" s="620"/>
      <c r="E9" s="609"/>
      <c r="F9" s="609"/>
      <c r="G9" s="609"/>
      <c r="H9" s="609"/>
      <c r="I9" s="610"/>
      <c r="J9" s="611"/>
      <c r="K9" s="611"/>
      <c r="L9" s="606"/>
      <c r="M9" s="625" t="str">
        <f>HLOOKUP(Introduction!$G$4,nametranslations,81,FALSE)</f>
        <v>Basic  
(facility with water &amp; soap)</v>
      </c>
      <c r="N9" s="620"/>
      <c r="O9" s="609"/>
      <c r="P9" s="609"/>
      <c r="Q9" s="609"/>
      <c r="R9" s="609"/>
      <c r="S9" s="610"/>
      <c r="T9" s="611"/>
      <c r="U9" s="611"/>
      <c r="V9" s="606"/>
      <c r="W9" s="625" t="str">
        <f>HLOOKUP(Introduction!$G$4,nametranslations,81,FALSE)</f>
        <v>Basic  
(facility with water &amp; soap)</v>
      </c>
      <c r="X9" s="620"/>
      <c r="Y9" s="609"/>
      <c r="Z9" s="609"/>
      <c r="AA9" s="609"/>
      <c r="AB9" s="609"/>
      <c r="AC9" s="610"/>
      <c r="AD9" s="611"/>
      <c r="AE9" s="611"/>
      <c r="AF9" s="606" t="s">
        <v>192</v>
      </c>
      <c r="AG9" s="625" t="str">
        <f>HLOOKUP(Introduction!$G$4,nametranslations,81,FALSE)</f>
        <v>Basic  
(facility with water &amp; soap)</v>
      </c>
      <c r="AH9" s="620">
        <v>21.717169999999999</v>
      </c>
      <c r="AI9" s="609">
        <v>45.454549999999998</v>
      </c>
      <c r="AJ9" s="609">
        <v>13.120570000000001</v>
      </c>
      <c r="AK9" s="609"/>
      <c r="AL9" s="609">
        <v>21.717169999999999</v>
      </c>
      <c r="AM9" s="610"/>
      <c r="AN9" s="611"/>
      <c r="AO9" s="611"/>
      <c r="AP9" s="606" t="s">
        <v>192</v>
      </c>
      <c r="AQ9" s="625" t="str">
        <f>HLOOKUP(Introduction!$G$4,nametranslations,81,FALSE)</f>
        <v>Basic  
(facility with water &amp; soap)</v>
      </c>
      <c r="AR9" s="620">
        <v>14.5</v>
      </c>
      <c r="AS9" s="609"/>
      <c r="AT9" s="609"/>
      <c r="AU9" s="609"/>
      <c r="AV9" s="609">
        <v>14.5</v>
      </c>
      <c r="AW9" s="610"/>
      <c r="AX9" s="611"/>
      <c r="AY9" s="611"/>
      <c r="AZ9" s="606"/>
      <c r="BA9" s="625" t="str">
        <f>HLOOKUP(Introduction!$G$4,nametranslations,81,FALSE)</f>
        <v>Basic  
(facility with water &amp; soap)</v>
      </c>
      <c r="BB9" s="620"/>
      <c r="BC9" s="609"/>
      <c r="BD9" s="609"/>
      <c r="BE9" s="609"/>
      <c r="BF9" s="609"/>
      <c r="BG9" s="610"/>
      <c r="BH9" s="611"/>
      <c r="BI9" s="611"/>
      <c r="BJ9" s="606"/>
      <c r="BK9" s="625" t="str">
        <f>HLOOKUP(Introduction!$G$4,nametranslations,81,FALSE)</f>
        <v>Basic  
(facility with water &amp; soap)</v>
      </c>
      <c r="BL9" s="620"/>
      <c r="BM9" s="609"/>
      <c r="BN9" s="609"/>
      <c r="BO9" s="609"/>
      <c r="BP9" s="609"/>
      <c r="BQ9" s="610"/>
      <c r="BR9" s="611"/>
      <c r="BS9" s="611"/>
      <c r="BT9" s="606"/>
      <c r="BU9" s="625" t="str">
        <f>HLOOKUP(Introduction!$G$4,nametranslations,81,FALSE)</f>
        <v>Basic  
(facility with water &amp; soap)</v>
      </c>
      <c r="BV9" s="620"/>
      <c r="BW9" s="609"/>
      <c r="BX9" s="609"/>
      <c r="BY9" s="609"/>
      <c r="BZ9" s="609"/>
      <c r="CA9" s="610"/>
      <c r="CB9" s="611"/>
      <c r="CC9" s="611"/>
      <c r="CD9" s="615"/>
      <c r="CN9" s="615"/>
      <c r="CX9" s="615"/>
      <c r="DH9" s="615"/>
      <c r="DR9" s="615"/>
      <c r="EB9" s="615"/>
      <c r="EL9" s="615"/>
      <c r="EV9" s="615"/>
      <c r="FF9" s="615"/>
      <c r="FP9" s="615"/>
      <c r="FZ9" s="615"/>
      <c r="GJ9" s="615"/>
      <c r="GT9" s="615"/>
      <c r="HD9" s="615"/>
      <c r="HN9" s="615"/>
      <c r="HX9" s="615"/>
    </row>
    <row r="10" spans="1:232" s="1" customFormat="1" ht="86.55" customHeight="1" x14ac:dyDescent="0.3">
      <c r="A10" s="630" t="str">
        <f ca="1">IF(ISBLANK('Data Summary'!A12),"",'Data Summary'!A12)</f>
        <v>SSD_2021_EMIS</v>
      </c>
      <c r="B10" s="66" t="str">
        <f>HLOOKUP(Introduction!$G$4,nametranslations,111,FALSE)</f>
        <v>Notes</v>
      </c>
      <c r="C10" s="347" t="s">
        <v>146</v>
      </c>
      <c r="D10" s="347"/>
      <c r="E10" s="347"/>
      <c r="F10" s="347"/>
      <c r="G10" s="347"/>
      <c r="H10" s="347"/>
      <c r="I10" s="348"/>
      <c r="J10" s="9"/>
      <c r="K10" s="9"/>
      <c r="L10" s="66" t="str">
        <f>HLOOKUP(Introduction!$G$4,nametranslations,111,FALSE)</f>
        <v>Notes</v>
      </c>
      <c r="M10" s="347" t="s">
        <v>150</v>
      </c>
      <c r="N10" s="347"/>
      <c r="O10" s="347"/>
      <c r="P10" s="347"/>
      <c r="Q10" s="347"/>
      <c r="R10" s="347"/>
      <c r="S10" s="348"/>
      <c r="T10" s="9"/>
      <c r="U10" s="9"/>
      <c r="V10" s="66" t="str">
        <f>HLOOKUP(Introduction!$G$4,nametranslations,111,FALSE)</f>
        <v>Notes</v>
      </c>
      <c r="W10" s="347" t="s">
        <v>151</v>
      </c>
      <c r="X10" s="347"/>
      <c r="Y10" s="347"/>
      <c r="Z10" s="347"/>
      <c r="AA10" s="347"/>
      <c r="AB10" s="347"/>
      <c r="AC10" s="348"/>
      <c r="AD10" s="9"/>
      <c r="AE10" s="9"/>
      <c r="AF10" s="66" t="str">
        <f>HLOOKUP(Introduction!$G$4,nametranslations,111,FALSE)</f>
        <v>Notes</v>
      </c>
      <c r="AG10" s="343" t="s">
        <v>199</v>
      </c>
      <c r="AH10" s="343"/>
      <c r="AI10" s="343"/>
      <c r="AJ10" s="343"/>
      <c r="AK10" s="343"/>
      <c r="AL10" s="343"/>
      <c r="AM10" s="344"/>
      <c r="AN10" s="9"/>
      <c r="AO10" s="9"/>
      <c r="AP10" s="66" t="str">
        <f>HLOOKUP(Introduction!$G$4,nametranslations,111,FALSE)</f>
        <v>Notes</v>
      </c>
      <c r="AQ10" s="343" t="s">
        <v>198</v>
      </c>
      <c r="AR10" s="343"/>
      <c r="AS10" s="343"/>
      <c r="AT10" s="343"/>
      <c r="AU10" s="343"/>
      <c r="AV10" s="343"/>
      <c r="AW10" s="344"/>
      <c r="AX10" s="9"/>
      <c r="AY10" s="9"/>
      <c r="AZ10" s="66" t="str">
        <f>HLOOKUP(Introduction!$G$4,nametranslations,111,FALSE)</f>
        <v>Notes</v>
      </c>
      <c r="BA10" s="343" t="s">
        <v>234</v>
      </c>
      <c r="BB10" s="343"/>
      <c r="BC10" s="343"/>
      <c r="BD10" s="343"/>
      <c r="BE10" s="343"/>
      <c r="BF10" s="343"/>
      <c r="BG10" s="344"/>
      <c r="BH10" s="9"/>
      <c r="BI10" s="9"/>
      <c r="BJ10" s="66" t="str">
        <f>HLOOKUP(Introduction!$G$4,nametranslations,111,FALSE)</f>
        <v>Notes</v>
      </c>
      <c r="BK10" s="343" t="s">
        <v>234</v>
      </c>
      <c r="BL10" s="343"/>
      <c r="BM10" s="343"/>
      <c r="BN10" s="343"/>
      <c r="BO10" s="343"/>
      <c r="BP10" s="343"/>
      <c r="BQ10" s="344"/>
      <c r="BR10" s="9"/>
      <c r="BS10" s="9"/>
      <c r="BT10" s="66" t="str">
        <f>HLOOKUP(Introduction!$G$4,nametranslations,111,FALSE)</f>
        <v>Notes</v>
      </c>
      <c r="BU10" s="343" t="s">
        <v>234</v>
      </c>
      <c r="BV10" s="343"/>
      <c r="BW10" s="343"/>
      <c r="BX10" s="343"/>
      <c r="BY10" s="343"/>
      <c r="BZ10" s="343"/>
      <c r="CA10" s="344"/>
      <c r="CB10" s="9"/>
      <c r="CC10" s="9"/>
      <c r="CD10" s="71"/>
      <c r="CN10" s="71"/>
      <c r="CX10" s="71"/>
      <c r="DH10" s="71"/>
      <c r="DR10" s="71"/>
      <c r="EB10" s="71"/>
      <c r="EL10" s="71"/>
      <c r="EV10" s="71"/>
      <c r="FF10" s="71"/>
      <c r="FP10" s="71"/>
      <c r="FZ10" s="71"/>
      <c r="GJ10" s="71"/>
      <c r="GT10" s="71"/>
      <c r="HD10" s="71"/>
      <c r="HN10" s="71"/>
      <c r="HX10" s="71"/>
    </row>
    <row r="11" spans="1:232" s="1" customFormat="1" ht="15.6" customHeight="1" x14ac:dyDescent="0.3">
      <c r="A11" s="630" t="str">
        <f ca="1">IF(ISBLANK('Data Summary'!A13),"",'Data Summary'!A13)</f>
        <v>SSD_2023_EMIS</v>
      </c>
      <c r="B11" s="66"/>
      <c r="C11" s="47" t="str">
        <f>HLOOKUP(Introduction!$G$4,nametranslations,112,FALSE)</f>
        <v>Facility estimate used</v>
      </c>
      <c r="D11" s="29"/>
      <c r="E11" s="29"/>
      <c r="F11" s="29"/>
      <c r="G11" s="29"/>
      <c r="H11" s="29"/>
      <c r="I11" s="50"/>
      <c r="J11" s="9"/>
      <c r="K11" s="9"/>
      <c r="L11" s="66"/>
      <c r="M11" s="47" t="str">
        <f>HLOOKUP(Introduction!$G$4,nametranslations,112,FALSE)</f>
        <v>Facility estimate used</v>
      </c>
      <c r="N11" s="29"/>
      <c r="O11" s="29"/>
      <c r="P11" s="29"/>
      <c r="Q11" s="29"/>
      <c r="R11" s="29"/>
      <c r="S11" s="50"/>
      <c r="T11" s="9"/>
      <c r="U11" s="9"/>
      <c r="V11" s="66"/>
      <c r="W11" s="47" t="str">
        <f>HLOOKUP(Introduction!$G$4,nametranslations,112,FALSE)</f>
        <v>Facility estimate used</v>
      </c>
      <c r="X11" s="29"/>
      <c r="Y11" s="29"/>
      <c r="Z11" s="29"/>
      <c r="AA11" s="29"/>
      <c r="AB11" s="29"/>
      <c r="AC11" s="50"/>
      <c r="AD11" s="9"/>
      <c r="AE11" s="9"/>
      <c r="AF11" s="66"/>
      <c r="AG11" s="47" t="str">
        <f>HLOOKUP(Introduction!$G$4,nametranslations,112,FALSE)</f>
        <v>Facility estimate used</v>
      </c>
      <c r="AH11" s="29"/>
      <c r="AI11" s="29"/>
      <c r="AJ11" s="29"/>
      <c r="AK11" s="29"/>
      <c r="AL11" s="29"/>
      <c r="AM11" s="50"/>
      <c r="AN11" s="9"/>
      <c r="AO11" s="9"/>
      <c r="AP11" s="66"/>
      <c r="AQ11" s="47" t="str">
        <f>HLOOKUP(Introduction!$G$4,nametranslations,112,FALSE)</f>
        <v>Facility estimate used</v>
      </c>
      <c r="AR11" s="29" t="s">
        <v>145</v>
      </c>
      <c r="AS11" s="29"/>
      <c r="AT11" s="29"/>
      <c r="AU11" s="29"/>
      <c r="AV11" s="29" t="s">
        <v>145</v>
      </c>
      <c r="AW11" s="50"/>
      <c r="AX11" s="9"/>
      <c r="AY11" s="9"/>
      <c r="AZ11" s="66"/>
      <c r="BA11" s="47" t="str">
        <f>HLOOKUP(Introduction!$G$4,nametranslations,112,FALSE)</f>
        <v>Facility estimate used</v>
      </c>
      <c r="BB11" s="29"/>
      <c r="BC11" s="29"/>
      <c r="BD11" s="29"/>
      <c r="BE11" s="29"/>
      <c r="BF11" s="29"/>
      <c r="BG11" s="50"/>
      <c r="BH11" s="9"/>
      <c r="BI11" s="9"/>
      <c r="BJ11" s="66"/>
      <c r="BK11" s="47" t="str">
        <f>HLOOKUP(Introduction!$G$4,nametranslations,112,FALSE)</f>
        <v>Facility estimate used</v>
      </c>
      <c r="BL11" s="29"/>
      <c r="BM11" s="29"/>
      <c r="BN11" s="29"/>
      <c r="BO11" s="29"/>
      <c r="BP11" s="29"/>
      <c r="BQ11" s="50"/>
      <c r="BR11" s="9"/>
      <c r="BS11" s="9"/>
      <c r="BT11" s="66"/>
      <c r="BU11" s="47" t="str">
        <f>HLOOKUP(Introduction!$G$4,nametranslations,112,FALSE)</f>
        <v>Facility estimate used</v>
      </c>
      <c r="BV11" s="29"/>
      <c r="BW11" s="29"/>
      <c r="BX11" s="29"/>
      <c r="BY11" s="29"/>
      <c r="BZ11" s="29"/>
      <c r="CA11" s="50"/>
      <c r="CB11" s="9"/>
      <c r="CC11" s="9"/>
      <c r="CD11" s="71"/>
      <c r="CN11" s="71"/>
      <c r="CX11" s="71"/>
      <c r="DH11" s="71"/>
      <c r="DR11" s="71"/>
      <c r="EB11" s="71"/>
      <c r="EL11" s="71"/>
      <c r="EV11" s="71"/>
      <c r="FF11" s="71"/>
      <c r="FP11" s="71"/>
      <c r="FZ11" s="71"/>
      <c r="GJ11" s="71"/>
      <c r="GT11" s="71"/>
      <c r="HD11" s="71"/>
      <c r="HN11" s="71"/>
      <c r="HX11" s="71"/>
    </row>
    <row r="12" spans="1:232" s="1" customFormat="1" ht="15" customHeight="1" x14ac:dyDescent="0.3">
      <c r="A12" s="602" t="str">
        <f ca="1">IF(ISBLANK('Data Summary'!A14),"",'Data Summary'!A14)</f>
        <v/>
      </c>
      <c r="B12" s="66"/>
      <c r="C12" s="47" t="str">
        <f>HLOOKUP(Introduction!$G$4,nametranslations,128,FALSE)</f>
        <v>Facility with water estimate used</v>
      </c>
      <c r="D12" s="29"/>
      <c r="E12" s="29"/>
      <c r="F12" s="29"/>
      <c r="G12" s="29"/>
      <c r="H12" s="29"/>
      <c r="I12" s="49"/>
      <c r="J12" s="9"/>
      <c r="K12" s="9"/>
      <c r="L12" s="66"/>
      <c r="M12" s="47" t="str">
        <f>HLOOKUP(Introduction!$G$4,nametranslations,128,FALSE)</f>
        <v>Facility with water estimate used</v>
      </c>
      <c r="N12" s="29"/>
      <c r="O12" s="29"/>
      <c r="P12" s="29"/>
      <c r="Q12" s="29"/>
      <c r="R12" s="29"/>
      <c r="S12" s="49"/>
      <c r="T12" s="9"/>
      <c r="U12" s="9"/>
      <c r="V12" s="66"/>
      <c r="W12" s="47" t="str">
        <f>HLOOKUP(Introduction!$G$4,nametranslations,128,FALSE)</f>
        <v>Facility with water estimate used</v>
      </c>
      <c r="X12" s="29"/>
      <c r="Y12" s="29"/>
      <c r="Z12" s="29"/>
      <c r="AA12" s="29"/>
      <c r="AB12" s="29"/>
      <c r="AC12" s="49"/>
      <c r="AD12" s="9"/>
      <c r="AE12" s="9"/>
      <c r="AF12" s="66"/>
      <c r="AG12" s="47" t="str">
        <f>HLOOKUP(Introduction!$G$4,nametranslations,128,FALSE)</f>
        <v>Facility with water estimate used</v>
      </c>
      <c r="AH12" s="29"/>
      <c r="AI12" s="29"/>
      <c r="AJ12" s="29"/>
      <c r="AK12" s="29"/>
      <c r="AL12" s="29"/>
      <c r="AM12" s="49"/>
      <c r="AN12" s="9"/>
      <c r="AO12" s="9"/>
      <c r="AP12" s="66"/>
      <c r="AQ12" s="47" t="str">
        <f>HLOOKUP(Introduction!$G$4,nametranslations,128,FALSE)</f>
        <v>Facility with water estimate used</v>
      </c>
      <c r="AR12" s="29"/>
      <c r="AS12" s="29"/>
      <c r="AT12" s="29"/>
      <c r="AU12" s="29"/>
      <c r="AV12" s="29"/>
      <c r="AW12" s="49"/>
      <c r="AX12" s="9"/>
      <c r="AY12" s="9"/>
      <c r="AZ12" s="66"/>
      <c r="BA12" s="47" t="str">
        <f>HLOOKUP(Introduction!$G$4,nametranslations,128,FALSE)</f>
        <v>Facility with water estimate used</v>
      </c>
      <c r="BB12" s="29"/>
      <c r="BC12" s="29"/>
      <c r="BD12" s="29"/>
      <c r="BE12" s="29"/>
      <c r="BF12" s="29"/>
      <c r="BG12" s="49"/>
      <c r="BH12" s="9"/>
      <c r="BI12" s="9"/>
      <c r="BJ12" s="66"/>
      <c r="BK12" s="47" t="str">
        <f>HLOOKUP(Introduction!$G$4,nametranslations,128,FALSE)</f>
        <v>Facility with water estimate used</v>
      </c>
      <c r="BL12" s="29"/>
      <c r="BM12" s="29"/>
      <c r="BN12" s="29"/>
      <c r="BO12" s="29"/>
      <c r="BP12" s="29"/>
      <c r="BQ12" s="49"/>
      <c r="BR12" s="9"/>
      <c r="BS12" s="9"/>
      <c r="BT12" s="66"/>
      <c r="BU12" s="47" t="str">
        <f>HLOOKUP(Introduction!$G$4,nametranslations,128,FALSE)</f>
        <v>Facility with water estimate used</v>
      </c>
      <c r="BV12" s="29"/>
      <c r="BW12" s="29"/>
      <c r="BX12" s="29"/>
      <c r="BY12" s="29"/>
      <c r="BZ12" s="29"/>
      <c r="CA12" s="49"/>
      <c r="CB12" s="9"/>
      <c r="CC12" s="9"/>
      <c r="CD12" s="71"/>
      <c r="CN12" s="71"/>
      <c r="CX12" s="71"/>
      <c r="DH12" s="71"/>
      <c r="DR12" s="71"/>
      <c r="EB12" s="71"/>
      <c r="EL12" s="71"/>
      <c r="EV12" s="71"/>
      <c r="FF12" s="71"/>
      <c r="FP12" s="71"/>
      <c r="FZ12" s="71"/>
      <c r="GJ12" s="71"/>
      <c r="GT12" s="71"/>
      <c r="HD12" s="71"/>
      <c r="HN12" s="71"/>
      <c r="HX12" s="71"/>
    </row>
    <row r="13" spans="1:232" s="1" customFormat="1" ht="15" customHeight="1" x14ac:dyDescent="0.3">
      <c r="A13" s="602" t="str">
        <f ca="1">IF(ISBLANK('Data Summary'!A15),"",'Data Summary'!A15)</f>
        <v/>
      </c>
      <c r="B13" s="66"/>
      <c r="C13" s="47" t="str">
        <f>HLOOKUP(Introduction!$G$4,nametranslations,114,FALSE)</f>
        <v>Basic estimate used</v>
      </c>
      <c r="D13" s="29"/>
      <c r="E13" s="29"/>
      <c r="F13" s="29"/>
      <c r="G13" s="29"/>
      <c r="H13" s="29"/>
      <c r="I13" s="49"/>
      <c r="J13" s="9"/>
      <c r="K13" s="9"/>
      <c r="L13" s="66"/>
      <c r="M13" s="47" t="str">
        <f>HLOOKUP(Introduction!$G$4,nametranslations,114,FALSE)</f>
        <v>Basic estimate used</v>
      </c>
      <c r="N13" s="29"/>
      <c r="O13" s="29"/>
      <c r="P13" s="29"/>
      <c r="Q13" s="29"/>
      <c r="R13" s="29"/>
      <c r="S13" s="49"/>
      <c r="T13" s="9"/>
      <c r="U13" s="9"/>
      <c r="V13" s="66"/>
      <c r="W13" s="47" t="str">
        <f>HLOOKUP(Introduction!$G$4,nametranslations,114,FALSE)</f>
        <v>Basic estimate used</v>
      </c>
      <c r="X13" s="29"/>
      <c r="Y13" s="29"/>
      <c r="Z13" s="29"/>
      <c r="AA13" s="29"/>
      <c r="AB13" s="29"/>
      <c r="AC13" s="49"/>
      <c r="AD13" s="9"/>
      <c r="AE13" s="9"/>
      <c r="AF13" s="66"/>
      <c r="AG13" s="47" t="str">
        <f>HLOOKUP(Introduction!$G$4,nametranslations,114,FALSE)</f>
        <v>Basic estimate used</v>
      </c>
      <c r="AH13" s="29" t="s">
        <v>145</v>
      </c>
      <c r="AI13" s="29" t="s">
        <v>145</v>
      </c>
      <c r="AJ13" s="29" t="s">
        <v>145</v>
      </c>
      <c r="AK13" s="29"/>
      <c r="AL13" s="29" t="s">
        <v>145</v>
      </c>
      <c r="AM13" s="49"/>
      <c r="AN13" s="9"/>
      <c r="AO13" s="9"/>
      <c r="AP13" s="66"/>
      <c r="AQ13" s="47" t="str">
        <f>HLOOKUP(Introduction!$G$4,nametranslations,114,FALSE)</f>
        <v>Basic estimate used</v>
      </c>
      <c r="AR13" s="29" t="s">
        <v>145</v>
      </c>
      <c r="AS13" s="29"/>
      <c r="AT13" s="29"/>
      <c r="AU13" s="29"/>
      <c r="AV13" s="29" t="s">
        <v>145</v>
      </c>
      <c r="AW13" s="49"/>
      <c r="AX13" s="9"/>
      <c r="AY13" s="9"/>
      <c r="AZ13" s="66"/>
      <c r="BA13" s="47" t="str">
        <f>HLOOKUP(Introduction!$G$4,nametranslations,114,FALSE)</f>
        <v>Basic estimate used</v>
      </c>
      <c r="BB13" s="29"/>
      <c r="BC13" s="29"/>
      <c r="BD13" s="29"/>
      <c r="BE13" s="29"/>
      <c r="BF13" s="29"/>
      <c r="BG13" s="49"/>
      <c r="BH13" s="9"/>
      <c r="BI13" s="9"/>
      <c r="BJ13" s="66"/>
      <c r="BK13" s="47" t="str">
        <f>HLOOKUP(Introduction!$G$4,nametranslations,114,FALSE)</f>
        <v>Basic estimate used</v>
      </c>
      <c r="BL13" s="29"/>
      <c r="BM13" s="29"/>
      <c r="BN13" s="29"/>
      <c r="BO13" s="29"/>
      <c r="BP13" s="29"/>
      <c r="BQ13" s="49"/>
      <c r="BR13" s="9"/>
      <c r="BS13" s="9"/>
      <c r="BT13" s="66"/>
      <c r="BU13" s="47" t="str">
        <f>HLOOKUP(Introduction!$G$4,nametranslations,114,FALSE)</f>
        <v>Basic estimate used</v>
      </c>
      <c r="BV13" s="29"/>
      <c r="BW13" s="29"/>
      <c r="BX13" s="29"/>
      <c r="BY13" s="29"/>
      <c r="BZ13" s="29"/>
      <c r="CA13" s="49"/>
      <c r="CB13" s="9"/>
      <c r="CC13" s="9"/>
      <c r="CD13" s="71"/>
      <c r="CN13" s="71"/>
      <c r="CX13" s="71"/>
      <c r="DH13" s="71"/>
      <c r="DR13" s="71"/>
      <c r="EB13" s="71"/>
      <c r="EL13" s="71"/>
      <c r="EV13" s="71"/>
      <c r="FF13" s="71"/>
      <c r="FP13" s="71"/>
      <c r="FZ13" s="71"/>
      <c r="GJ13" s="71"/>
      <c r="GT13" s="71"/>
      <c r="HD13" s="71"/>
      <c r="HN13" s="71"/>
      <c r="HX13" s="71"/>
    </row>
    <row r="14" spans="1:232" ht="15.75" customHeight="1" x14ac:dyDescent="0.3">
      <c r="A14" s="602" t="str">
        <f ca="1">IF(ISBLANK('Data Summary'!A16),"",'Data Summary'!A16)</f>
        <v/>
      </c>
      <c r="B14" s="67"/>
      <c r="C14" s="47" t="str">
        <f>HLOOKUP(Introduction!$G$4,nametranslations,115,FALSE)</f>
        <v>Number of schools total</v>
      </c>
      <c r="D14" s="8"/>
      <c r="E14" s="8"/>
      <c r="F14" s="8"/>
      <c r="G14" s="36"/>
      <c r="H14" s="37"/>
      <c r="I14" s="38"/>
      <c r="J14" s="9"/>
      <c r="K14" s="9"/>
      <c r="L14" s="67"/>
      <c r="M14" s="47" t="str">
        <f>HLOOKUP(Introduction!$G$4,nametranslations,115,FALSE)</f>
        <v>Number of schools total</v>
      </c>
      <c r="N14" s="8"/>
      <c r="O14" s="8"/>
      <c r="P14" s="8"/>
      <c r="Q14" s="36"/>
      <c r="R14" s="37"/>
      <c r="S14" s="38"/>
      <c r="T14" s="9"/>
      <c r="U14" s="9"/>
      <c r="V14" s="67"/>
      <c r="W14" s="47" t="str">
        <f>HLOOKUP(Introduction!$G$4,nametranslations,115,FALSE)</f>
        <v>Number of schools total</v>
      </c>
      <c r="X14" s="8"/>
      <c r="Y14" s="8"/>
      <c r="Z14" s="8"/>
      <c r="AA14" s="36"/>
      <c r="AB14" s="37"/>
      <c r="AC14" s="38"/>
      <c r="AD14" s="9"/>
      <c r="AE14" s="9"/>
      <c r="AF14" s="67"/>
      <c r="AG14" s="47" t="str">
        <f>HLOOKUP(Introduction!$G$4,nametranslations,115,FALSE)</f>
        <v>Number of schools total</v>
      </c>
      <c r="AH14" s="8"/>
      <c r="AI14" s="8"/>
      <c r="AJ14" s="8"/>
      <c r="AK14" s="36"/>
      <c r="AL14" s="37"/>
      <c r="AM14" s="38"/>
      <c r="AN14" s="9"/>
      <c r="AO14" s="9"/>
      <c r="AP14" s="67"/>
      <c r="AQ14" s="47" t="str">
        <f>HLOOKUP(Introduction!$G$4,nametranslations,115,FALSE)</f>
        <v>Number of schools total</v>
      </c>
      <c r="AR14" s="8"/>
      <c r="AS14" s="8"/>
      <c r="AT14" s="8"/>
      <c r="AU14" s="36"/>
      <c r="AV14" s="37"/>
      <c r="AW14" s="38"/>
      <c r="AX14" s="9"/>
      <c r="AY14" s="9"/>
      <c r="AZ14" s="67"/>
      <c r="BA14" s="47" t="str">
        <f>HLOOKUP(Introduction!$G$4,nametranslations,115,FALSE)</f>
        <v>Number of schools total</v>
      </c>
      <c r="BB14" s="8"/>
      <c r="BC14" s="8"/>
      <c r="BD14" s="8"/>
      <c r="BE14" s="36"/>
      <c r="BF14" s="37"/>
      <c r="BG14" s="38"/>
      <c r="BH14" s="9"/>
      <c r="BI14" s="9"/>
      <c r="BJ14" s="67"/>
      <c r="BK14" s="47" t="str">
        <f>HLOOKUP(Introduction!$G$4,nametranslations,115,FALSE)</f>
        <v>Number of schools total</v>
      </c>
      <c r="BL14" s="8"/>
      <c r="BM14" s="8"/>
      <c r="BN14" s="8"/>
      <c r="BO14" s="36"/>
      <c r="BP14" s="37"/>
      <c r="BQ14" s="38"/>
      <c r="BR14" s="9"/>
      <c r="BS14" s="9"/>
      <c r="BT14" s="67"/>
      <c r="BU14" s="47" t="str">
        <f>HLOOKUP(Introduction!$G$4,nametranslations,115,FALSE)</f>
        <v>Number of schools total</v>
      </c>
      <c r="BV14" s="8"/>
      <c r="BW14" s="8"/>
      <c r="BX14" s="8"/>
      <c r="BY14" s="36"/>
      <c r="BZ14" s="37"/>
      <c r="CA14" s="38"/>
      <c r="CB14" s="9"/>
      <c r="CC14" s="9"/>
    </row>
    <row r="15" spans="1:232" ht="15.75" customHeight="1" thickBot="1" x14ac:dyDescent="0.35">
      <c r="A15" s="602" t="str">
        <f ca="1">IF(ISBLANK('Data Summary'!A17),"",'Data Summary'!A17)</f>
        <v/>
      </c>
      <c r="B15" s="68"/>
      <c r="C15" s="48" t="str">
        <f>HLOOKUP(Introduction!$G$4,nametranslations,116,FALSE)</f>
        <v>Number surveyed</v>
      </c>
      <c r="D15" s="40"/>
      <c r="E15" s="40"/>
      <c r="F15" s="40"/>
      <c r="G15" s="40"/>
      <c r="H15" s="40"/>
      <c r="I15" s="41"/>
      <c r="J15" s="21"/>
      <c r="K15" s="21"/>
      <c r="L15" s="68"/>
      <c r="M15" s="48" t="str">
        <f>HLOOKUP(Introduction!$G$4,nametranslations,116,FALSE)</f>
        <v>Number surveyed</v>
      </c>
      <c r="N15" s="40"/>
      <c r="O15" s="40"/>
      <c r="P15" s="40"/>
      <c r="Q15" s="40"/>
      <c r="R15" s="40"/>
      <c r="S15" s="41"/>
      <c r="T15" s="21"/>
      <c r="U15" s="21"/>
      <c r="V15" s="68"/>
      <c r="W15" s="48" t="str">
        <f>HLOOKUP(Introduction!$G$4,nametranslations,116,FALSE)</f>
        <v>Number surveyed</v>
      </c>
      <c r="X15" s="40"/>
      <c r="Y15" s="40"/>
      <c r="Z15" s="40"/>
      <c r="AA15" s="40"/>
      <c r="AB15" s="40"/>
      <c r="AC15" s="41"/>
      <c r="AD15" s="21"/>
      <c r="AE15" s="21"/>
      <c r="AF15" s="68"/>
      <c r="AG15" s="48" t="str">
        <f>HLOOKUP(Introduction!$G$4,nametranslations,116,FALSE)</f>
        <v>Number surveyed</v>
      </c>
      <c r="AH15" s="40">
        <v>396</v>
      </c>
      <c r="AI15" s="40">
        <v>99</v>
      </c>
      <c r="AJ15" s="40">
        <v>282</v>
      </c>
      <c r="AK15" s="40"/>
      <c r="AL15" s="40">
        <v>396</v>
      </c>
      <c r="AM15" s="41"/>
      <c r="AN15" s="21"/>
      <c r="AO15" s="21"/>
      <c r="AP15" s="68"/>
      <c r="AQ15" s="48" t="str">
        <f>HLOOKUP(Introduction!$G$4,nametranslations,116,FALSE)</f>
        <v>Number surveyed</v>
      </c>
      <c r="AR15" s="40">
        <v>400</v>
      </c>
      <c r="AS15" s="40"/>
      <c r="AT15" s="40"/>
      <c r="AU15" s="40"/>
      <c r="AV15" s="40">
        <v>400</v>
      </c>
      <c r="AW15" s="41"/>
      <c r="AX15" s="21"/>
      <c r="AY15" s="21"/>
      <c r="AZ15" s="68"/>
      <c r="BA15" s="48" t="str">
        <f>HLOOKUP(Introduction!$G$4,nametranslations,116,FALSE)</f>
        <v>Number surveyed</v>
      </c>
      <c r="BB15" s="40"/>
      <c r="BC15" s="40"/>
      <c r="BD15" s="40"/>
      <c r="BE15" s="40"/>
      <c r="BF15" s="40"/>
      <c r="BG15" s="41"/>
      <c r="BH15" s="21"/>
      <c r="BI15" s="21"/>
      <c r="BJ15" s="68"/>
      <c r="BK15" s="48" t="str">
        <f>HLOOKUP(Introduction!$G$4,nametranslations,116,FALSE)</f>
        <v>Number surveyed</v>
      </c>
      <c r="BL15" s="40"/>
      <c r="BM15" s="40"/>
      <c r="BN15" s="40"/>
      <c r="BO15" s="40"/>
      <c r="BP15" s="40"/>
      <c r="BQ15" s="41"/>
      <c r="BR15" s="21"/>
      <c r="BS15" s="21"/>
      <c r="BT15" s="68"/>
      <c r="BU15" s="48" t="str">
        <f>HLOOKUP(Introduction!$G$4,nametranslations,116,FALSE)</f>
        <v>Number surveyed</v>
      </c>
      <c r="BV15" s="40"/>
      <c r="BW15" s="40"/>
      <c r="BX15" s="40"/>
      <c r="BY15" s="40"/>
      <c r="BZ15" s="40"/>
      <c r="CA15" s="41"/>
      <c r="CB15" s="21"/>
      <c r="CC15" s="21"/>
    </row>
    <row r="16" spans="1:232" x14ac:dyDescent="0.3">
      <c r="A16" s="602" t="str">
        <f ca="1">IF(ISBLANK('Data Summary'!A18),"",'Data Summary'!A18)</f>
        <v/>
      </c>
    </row>
    <row r="17" spans="1:1" x14ac:dyDescent="0.3">
      <c r="A17" s="602" t="str">
        <f ca="1">IF(ISBLANK('Data Summary'!A19),"",'Data Summary'!A19)</f>
        <v/>
      </c>
    </row>
    <row r="18" spans="1:1" x14ac:dyDescent="0.3">
      <c r="A18" s="602" t="str">
        <f ca="1">IF(ISBLANK('Data Summary'!A20),"",'Data Summary'!A20)</f>
        <v/>
      </c>
    </row>
    <row r="19" spans="1:1" x14ac:dyDescent="0.3">
      <c r="A19" s="602" t="str">
        <f ca="1">IF(ISBLANK('Data Summary'!A21),"",'Data Summary'!A21)</f>
        <v/>
      </c>
    </row>
    <row r="20" spans="1:1" x14ac:dyDescent="0.3">
      <c r="A20" s="602" t="str">
        <f ca="1">IF(ISBLANK('Data Summary'!A22),"",'Data Summary'!A22)</f>
        <v/>
      </c>
    </row>
    <row r="21" spans="1:1" x14ac:dyDescent="0.3">
      <c r="A21" s="602" t="str">
        <f ca="1">IF(ISBLANK('Data Summary'!A23),"",'Data Summary'!A23)</f>
        <v/>
      </c>
    </row>
    <row r="22" spans="1:1" x14ac:dyDescent="0.3">
      <c r="A22" s="602" t="str">
        <f ca="1">IF(ISBLANK('Data Summary'!A24),"",'Data Summary'!A24)</f>
        <v/>
      </c>
    </row>
    <row r="23" spans="1:1" x14ac:dyDescent="0.3">
      <c r="A23" s="602" t="str">
        <f ca="1">IF(ISBLANK('Data Summary'!A25),"",'Data Summary'!A25)</f>
        <v/>
      </c>
    </row>
    <row r="24" spans="1:1" x14ac:dyDescent="0.3">
      <c r="A24" s="602" t="str">
        <f ca="1">IF(ISBLANK('Data Summary'!A26),"",'Data Summary'!A26)</f>
        <v/>
      </c>
    </row>
    <row r="25" spans="1:1" x14ac:dyDescent="0.3">
      <c r="A25" s="602" t="str">
        <f ca="1">IF(ISBLANK('Data Summary'!A27),"",'Data Summary'!A27)</f>
        <v/>
      </c>
    </row>
    <row r="26" spans="1:1" x14ac:dyDescent="0.3">
      <c r="A26" s="602" t="str">
        <f ca="1">IF(ISBLANK('Data Summary'!A28),"",'Data Summary'!A28)</f>
        <v/>
      </c>
    </row>
    <row r="27" spans="1:1" x14ac:dyDescent="0.3">
      <c r="A27" s="174" t="str">
        <f ca="1">IF(ISBLANK('Data Summary'!A29),"",'Data Summary'!A29)</f>
        <v/>
      </c>
    </row>
    <row r="28" spans="1:1" x14ac:dyDescent="0.3">
      <c r="A28" s="174" t="str">
        <f ca="1">IF(ISBLANK('Data Summary'!A30),"",'Data Summary'!A30)</f>
        <v/>
      </c>
    </row>
    <row r="29" spans="1:1" x14ac:dyDescent="0.3">
      <c r="A29" s="174" t="str">
        <f ca="1">IF(ISBLANK('Data Summary'!A31),"",'Data Summary'!A31)</f>
        <v/>
      </c>
    </row>
    <row r="30" spans="1:1" x14ac:dyDescent="0.3">
      <c r="A30" s="174" t="str">
        <f ca="1">IF(ISBLANK('Data Summary'!A32),"",'Data Summary'!A32)</f>
        <v/>
      </c>
    </row>
    <row r="31" spans="1:1" x14ac:dyDescent="0.3">
      <c r="A31" s="174" t="str">
        <f ca="1">IF(ISBLANK('Data Summary'!A33),"",'Data Summary'!A33)</f>
        <v/>
      </c>
    </row>
    <row r="32" spans="1:1" x14ac:dyDescent="0.3">
      <c r="A32" s="174" t="str">
        <f ca="1">IF(ISBLANK('Data Summary'!A34),"",'Data Summary'!A34)</f>
        <v/>
      </c>
    </row>
    <row r="33" spans="1:1" x14ac:dyDescent="0.3">
      <c r="A33" s="174" t="str">
        <f ca="1">IF(ISBLANK('Data Summary'!A35),"",'Data Summary'!A35)</f>
        <v/>
      </c>
    </row>
    <row r="34" spans="1:1" x14ac:dyDescent="0.3">
      <c r="A34" s="174" t="str">
        <f ca="1">IF(ISBLANK('Data Summary'!A36),"",'Data Summary'!A36)</f>
        <v/>
      </c>
    </row>
    <row r="35" spans="1:1" x14ac:dyDescent="0.3">
      <c r="A35" s="174" t="str">
        <f ca="1">IF(ISBLANK('Data Summary'!A37),"",'Data Summary'!A37)</f>
        <v/>
      </c>
    </row>
    <row r="36" spans="1:1" x14ac:dyDescent="0.3">
      <c r="A36" s="174" t="str">
        <f ca="1">IF(ISBLANK('Data Summary'!A38),"",'Data Summary'!A38)</f>
        <v/>
      </c>
    </row>
    <row r="37" spans="1:1" x14ac:dyDescent="0.3">
      <c r="A37" s="174" t="str">
        <f ca="1">IF(ISBLANK('Data Summary'!A39),"",'Data Summary'!A39)</f>
        <v/>
      </c>
    </row>
    <row r="38" spans="1:1" x14ac:dyDescent="0.3">
      <c r="A38" s="174" t="str">
        <f ca="1">IF(ISBLANK('Data Summary'!A40),"",'Data Summary'!A40)</f>
        <v/>
      </c>
    </row>
    <row r="39" spans="1:1" x14ac:dyDescent="0.3">
      <c r="A39" s="174" t="str">
        <f ca="1">IF(ISBLANK('Data Summary'!A41),"",'Data Summary'!A41)</f>
        <v/>
      </c>
    </row>
    <row r="40" spans="1:1" x14ac:dyDescent="0.3">
      <c r="A40" s="174" t="str">
        <f ca="1">IF(ISBLANK('Data Summary'!A42),"",'Data Summary'!A42)</f>
        <v/>
      </c>
    </row>
    <row r="41" spans="1:1" x14ac:dyDescent="0.3">
      <c r="A41" s="174" t="str">
        <f ca="1">IF(ISBLANK('Data Summary'!A43),"",'Data Summary'!A43)</f>
        <v/>
      </c>
    </row>
    <row r="42" spans="1:1" x14ac:dyDescent="0.3">
      <c r="A42" s="174" t="str">
        <f ca="1">IF(ISBLANK('Data Summary'!A44),"",'Data Summary'!A44)</f>
        <v/>
      </c>
    </row>
    <row r="43" spans="1:1" x14ac:dyDescent="0.3">
      <c r="A43" s="174" t="str">
        <f ca="1">IF(ISBLANK('Data Summary'!A45),"",'Data Summary'!A45)</f>
        <v/>
      </c>
    </row>
    <row r="44" spans="1:1" x14ac:dyDescent="0.3">
      <c r="A44" s="174" t="str">
        <f ca="1">IF(ISBLANK('Data Summary'!A46),"",'Data Summary'!A46)</f>
        <v/>
      </c>
    </row>
    <row r="45" spans="1:1" x14ac:dyDescent="0.3">
      <c r="A45" s="174" t="str">
        <f ca="1">IF(ISBLANK('Data Summary'!A47),"",'Data Summary'!A47)</f>
        <v/>
      </c>
    </row>
    <row r="46" spans="1:1" x14ac:dyDescent="0.3">
      <c r="A46" s="174" t="str">
        <f ca="1">IF(ISBLANK('Data Summary'!A48),"",'Data Summary'!A48)</f>
        <v/>
      </c>
    </row>
    <row r="47" spans="1:1" x14ac:dyDescent="0.3">
      <c r="A47" s="174" t="str">
        <f ca="1">IF(ISBLANK('Data Summary'!A49),"",'Data Summary'!A49)</f>
        <v/>
      </c>
    </row>
    <row r="48" spans="1:1" x14ac:dyDescent="0.3">
      <c r="A48" s="174" t="str">
        <f ca="1">IF(ISBLANK('Data Summary'!A50),"",'Data Summary'!A50)</f>
        <v/>
      </c>
    </row>
    <row r="49" spans="1:1" x14ac:dyDescent="0.3">
      <c r="A49" s="174" t="str">
        <f ca="1">IF(ISBLANK('Data Summary'!A51),"",'Data Summary'!A51)</f>
        <v/>
      </c>
    </row>
    <row r="50" spans="1:1" x14ac:dyDescent="0.3">
      <c r="A50" s="174" t="str">
        <f ca="1">IF(ISBLANK('Data Summary'!A52),"",'Data Summary'!A52)</f>
        <v/>
      </c>
    </row>
    <row r="51" spans="1:1" x14ac:dyDescent="0.3">
      <c r="A51" s="174" t="str">
        <f ca="1">IF(ISBLANK('Data Summary'!A53),"",'Data Summary'!A53)</f>
        <v/>
      </c>
    </row>
    <row r="52" spans="1:1" x14ac:dyDescent="0.3">
      <c r="A52" s="174" t="str">
        <f ca="1">IF(ISBLANK('Data Summary'!A54),"",'Data Summary'!A54)</f>
        <v/>
      </c>
    </row>
    <row r="53" spans="1:1" x14ac:dyDescent="0.3">
      <c r="A53" s="174" t="str">
        <f ca="1">IF(ISBLANK('Data Summary'!A55),"",'Data Summary'!A55)</f>
        <v/>
      </c>
    </row>
    <row r="54" spans="1:1" x14ac:dyDescent="0.3">
      <c r="A54" s="174" t="str">
        <f ca="1">IF(ISBLANK('Data Summary'!A56),"",'Data Summary'!A56)</f>
        <v/>
      </c>
    </row>
    <row r="55" spans="1:1" x14ac:dyDescent="0.3">
      <c r="A55" s="174" t="str">
        <f ca="1">IF(ISBLANK('Data Summary'!A57),"",'Data Summary'!A57)</f>
        <v/>
      </c>
    </row>
    <row r="56" spans="1:1" x14ac:dyDescent="0.3">
      <c r="A56" s="174" t="str">
        <f ca="1">IF(ISBLANK('Data Summary'!A58),"",'Data Summary'!A58)</f>
        <v/>
      </c>
    </row>
    <row r="57" spans="1:1" x14ac:dyDescent="0.3">
      <c r="A57" s="174" t="str">
        <f ca="1">IF(ISBLANK('Data Summary'!A59),"",'Data Summary'!A59)</f>
        <v/>
      </c>
    </row>
    <row r="58" spans="1:1" x14ac:dyDescent="0.3">
      <c r="A58" s="174" t="str">
        <f ca="1">IF(ISBLANK('Data Summary'!A60),"",'Data Summary'!A60)</f>
        <v/>
      </c>
    </row>
    <row r="59" spans="1:1" x14ac:dyDescent="0.3">
      <c r="A59" s="174" t="str">
        <f ca="1">IF(ISBLANK('Data Summary'!A61),"",'Data Summary'!A61)</f>
        <v/>
      </c>
    </row>
    <row r="60" spans="1:1" x14ac:dyDescent="0.3">
      <c r="A60" s="174" t="str">
        <f ca="1">IF(ISBLANK('Data Summary'!A62),"",'Data Summary'!A62)</f>
        <v/>
      </c>
    </row>
    <row r="61" spans="1:1" x14ac:dyDescent="0.3">
      <c r="A61" s="174" t="str">
        <f ca="1">IF(ISBLANK('Data Summary'!A63),"",'Data Summary'!A63)</f>
        <v/>
      </c>
    </row>
    <row r="62" spans="1:1" x14ac:dyDescent="0.3">
      <c r="A62" s="174" t="str">
        <f ca="1">IF(ISBLANK('Data Summary'!A64),"",'Data Summary'!A64)</f>
        <v/>
      </c>
    </row>
    <row r="63" spans="1:1" x14ac:dyDescent="0.3">
      <c r="A63" s="174" t="str">
        <f ca="1">IF(ISBLANK('Data Summary'!A65),"",'Data Summary'!A65)</f>
        <v/>
      </c>
    </row>
    <row r="64" spans="1:1" x14ac:dyDescent="0.3">
      <c r="A64" s="174" t="str">
        <f ca="1">IF(ISBLANK('Data Summary'!A66),"",'Data Summary'!A66)</f>
        <v/>
      </c>
    </row>
    <row r="65" spans="1:1" x14ac:dyDescent="0.3">
      <c r="A65" s="174" t="str">
        <f ca="1">IF(ISBLANK('Data Summary'!A67),"",'Data Summary'!A67)</f>
        <v/>
      </c>
    </row>
    <row r="66" spans="1:1" x14ac:dyDescent="0.3">
      <c r="A66" s="174" t="str">
        <f ca="1">IF(ISBLANK('Data Summary'!A68),"",'Data Summary'!A68)</f>
        <v/>
      </c>
    </row>
    <row r="67" spans="1:1" x14ac:dyDescent="0.3">
      <c r="A67" s="174" t="str">
        <f ca="1">IF(ISBLANK('Data Summary'!A69),"",'Data Summary'!A69)</f>
        <v/>
      </c>
    </row>
    <row r="68" spans="1:1" x14ac:dyDescent="0.3">
      <c r="A68" s="174" t="str">
        <f ca="1">IF(ISBLANK('Data Summary'!A70),"",'Data Summary'!A70)</f>
        <v/>
      </c>
    </row>
    <row r="69" spans="1:1" x14ac:dyDescent="0.3">
      <c r="A69" s="174" t="str">
        <f ca="1">IF(ISBLANK('Data Summary'!A71),"",'Data Summary'!A71)</f>
        <v/>
      </c>
    </row>
    <row r="70" spans="1:1" x14ac:dyDescent="0.3">
      <c r="A70" s="174" t="str">
        <f ca="1">IF(ISBLANK('Data Summary'!A72),"",'Data Summary'!A72)</f>
        <v/>
      </c>
    </row>
    <row r="71" spans="1:1" x14ac:dyDescent="0.3">
      <c r="A71" s="174" t="str">
        <f ca="1">IF(ISBLANK('Data Summary'!A73),"",'Data Summary'!A73)</f>
        <v/>
      </c>
    </row>
    <row r="72" spans="1:1" x14ac:dyDescent="0.3">
      <c r="A72" s="174" t="str">
        <f ca="1">IF(ISBLANK('Data Summary'!A74),"",'Data Summary'!A74)</f>
        <v/>
      </c>
    </row>
    <row r="73" spans="1:1" x14ac:dyDescent="0.3">
      <c r="A73" s="174" t="str">
        <f ca="1">IF(ISBLANK('Data Summary'!A75),"",'Data Summary'!A75)</f>
        <v/>
      </c>
    </row>
    <row r="74" spans="1:1" x14ac:dyDescent="0.3">
      <c r="A74" s="174" t="str">
        <f ca="1">IF(ISBLANK('Data Summary'!A76),"",'Data Summary'!A76)</f>
        <v/>
      </c>
    </row>
    <row r="75" spans="1:1" x14ac:dyDescent="0.3">
      <c r="A75" s="174" t="str">
        <f ca="1">IF(ISBLANK('Data Summary'!A77),"",'Data Summary'!A77)</f>
        <v/>
      </c>
    </row>
    <row r="76" spans="1:1" x14ac:dyDescent="0.3">
      <c r="A76" s="174" t="str">
        <f ca="1">IF(ISBLANK('Data Summary'!A78),"",'Data Summary'!A78)</f>
        <v/>
      </c>
    </row>
    <row r="77" spans="1:1" x14ac:dyDescent="0.3">
      <c r="A77" s="174" t="str">
        <f ca="1">IF(ISBLANK('Data Summary'!A79),"",'Data Summary'!A79)</f>
        <v/>
      </c>
    </row>
    <row r="78" spans="1:1" x14ac:dyDescent="0.3">
      <c r="A78" s="174" t="str">
        <f ca="1">IF(ISBLANK('Data Summary'!A80),"",'Data Summary'!A80)</f>
        <v/>
      </c>
    </row>
    <row r="79" spans="1:1" x14ac:dyDescent="0.3">
      <c r="A79" s="174" t="str">
        <f ca="1">IF(ISBLANK('Data Summary'!A81),"",'Data Summary'!A81)</f>
        <v/>
      </c>
    </row>
    <row r="80" spans="1:1" x14ac:dyDescent="0.3">
      <c r="A80" s="174" t="str">
        <f ca="1">IF(ISBLANK('Data Summary'!A82),"",'Data Summary'!A82)</f>
        <v/>
      </c>
    </row>
    <row r="81" spans="1:1" x14ac:dyDescent="0.3">
      <c r="A81" s="174" t="str">
        <f ca="1">IF(ISBLANK('Data Summary'!A83),"",'Data Summary'!A83)</f>
        <v/>
      </c>
    </row>
    <row r="82" spans="1:1" x14ac:dyDescent="0.3">
      <c r="A82" s="174" t="str">
        <f ca="1">IF(ISBLANK('Data Summary'!A84),"",'Data Summary'!A84)</f>
        <v/>
      </c>
    </row>
    <row r="83" spans="1:1" x14ac:dyDescent="0.3">
      <c r="A83" s="174" t="str">
        <f ca="1">IF(ISBLANK('Data Summary'!A85),"",'Data Summary'!A85)</f>
        <v/>
      </c>
    </row>
    <row r="84" spans="1:1" x14ac:dyDescent="0.3">
      <c r="A84" s="174" t="str">
        <f ca="1">IF(ISBLANK('Data Summary'!A86),"",'Data Summary'!A86)</f>
        <v/>
      </c>
    </row>
    <row r="85" spans="1:1" x14ac:dyDescent="0.3">
      <c r="A85" s="174" t="str">
        <f ca="1">IF(ISBLANK('Data Summary'!A87),"",'Data Summary'!A87)</f>
        <v/>
      </c>
    </row>
    <row r="86" spans="1:1" x14ac:dyDescent="0.3">
      <c r="A86" s="174" t="str">
        <f ca="1">IF(ISBLANK('Data Summary'!A88),"",'Data Summary'!A88)</f>
        <v/>
      </c>
    </row>
    <row r="87" spans="1:1" x14ac:dyDescent="0.3">
      <c r="A87" s="174" t="str">
        <f ca="1">IF(ISBLANK('Data Summary'!A89),"",'Data Summary'!A89)</f>
        <v/>
      </c>
    </row>
    <row r="88" spans="1:1" x14ac:dyDescent="0.3">
      <c r="A88" s="174" t="str">
        <f ca="1">IF(ISBLANK('Data Summary'!A90),"",'Data Summary'!A90)</f>
        <v/>
      </c>
    </row>
    <row r="89" spans="1:1" x14ac:dyDescent="0.3">
      <c r="A89" s="174" t="str">
        <f ca="1">IF(ISBLANK('Data Summary'!A91),"",'Data Summary'!A91)</f>
        <v/>
      </c>
    </row>
    <row r="90" spans="1:1" x14ac:dyDescent="0.3">
      <c r="A90" s="174" t="str">
        <f ca="1">IF(ISBLANK('Data Summary'!A92),"",'Data Summary'!A92)</f>
        <v/>
      </c>
    </row>
    <row r="91" spans="1:1" x14ac:dyDescent="0.3">
      <c r="A91" s="174" t="str">
        <f ca="1">IF(ISBLANK('Data Summary'!A93),"",'Data Summary'!A93)</f>
        <v/>
      </c>
    </row>
    <row r="92" spans="1:1" x14ac:dyDescent="0.3">
      <c r="A92" s="174" t="str">
        <f ca="1">IF(ISBLANK('Data Summary'!A94),"",'Data Summary'!A94)</f>
        <v/>
      </c>
    </row>
    <row r="93" spans="1:1" x14ac:dyDescent="0.3">
      <c r="A93" s="174" t="str">
        <f ca="1">IF(ISBLANK('Data Summary'!A95),"",'Data Summary'!A95)</f>
        <v/>
      </c>
    </row>
    <row r="94" spans="1:1" x14ac:dyDescent="0.3">
      <c r="A94" s="174" t="str">
        <f ca="1">IF(ISBLANK('Data Summary'!A96),"",'Data Summary'!A96)</f>
        <v/>
      </c>
    </row>
    <row r="95" spans="1:1" x14ac:dyDescent="0.3">
      <c r="A95" s="174" t="str">
        <f ca="1">IF(ISBLANK('Data Summary'!A97),"",'Data Summary'!A97)</f>
        <v/>
      </c>
    </row>
    <row r="96" spans="1:1" x14ac:dyDescent="0.3">
      <c r="A96" s="174" t="str">
        <f ca="1">IF(ISBLANK('Data Summary'!A98),"",'Data Summary'!A98)</f>
        <v/>
      </c>
    </row>
    <row r="97" spans="1:1" x14ac:dyDescent="0.3">
      <c r="A97" s="174" t="str">
        <f ca="1">IF(ISBLANK('Data Summary'!A99),"",'Data Summary'!A99)</f>
        <v/>
      </c>
    </row>
    <row r="98" spans="1:1" x14ac:dyDescent="0.3">
      <c r="A98" s="174" t="str">
        <f ca="1">IF(ISBLANK('Data Summary'!A100),"",'Data Summary'!A100)</f>
        <v/>
      </c>
    </row>
    <row r="99" spans="1:1" x14ac:dyDescent="0.3">
      <c r="A99" s="174" t="str">
        <f ca="1">IF(ISBLANK('Data Summary'!A101),"",'Data Summary'!A101)</f>
        <v/>
      </c>
    </row>
    <row r="100" spans="1:1" x14ac:dyDescent="0.3">
      <c r="A100" s="174" t="str">
        <f ca="1">IF(ISBLANK('Data Summary'!A102),"",'Data Summary'!A102)</f>
        <v/>
      </c>
    </row>
    <row r="101" spans="1:1" x14ac:dyDescent="0.3">
      <c r="A101" s="174" t="str">
        <f ca="1">IF(ISBLANK('Data Summary'!A103),"",'Data Summary'!A103)</f>
        <v/>
      </c>
    </row>
    <row r="102" spans="1:1" x14ac:dyDescent="0.3">
      <c r="A102" s="174" t="str">
        <f ca="1">IF(ISBLANK('Data Summary'!A104),"",'Data Summary'!A104)</f>
        <v/>
      </c>
    </row>
    <row r="103" spans="1:1" x14ac:dyDescent="0.3">
      <c r="A103" s="174" t="str">
        <f ca="1">IF(ISBLANK('Data Summary'!A105),"",'Data Summary'!A105)</f>
        <v/>
      </c>
    </row>
    <row r="104" spans="1:1" x14ac:dyDescent="0.3">
      <c r="A104" s="174" t="str">
        <f ca="1">IF(ISBLANK('Data Summary'!A106),"",'Data Summary'!A106)</f>
        <v/>
      </c>
    </row>
    <row r="105" spans="1:1" x14ac:dyDescent="0.3">
      <c r="A105" s="174" t="str">
        <f ca="1">IF(ISBLANK('Data Summary'!A107),"",'Data Summary'!A107)</f>
        <v/>
      </c>
    </row>
    <row r="106" spans="1:1" x14ac:dyDescent="0.3">
      <c r="A106" s="174" t="str">
        <f ca="1">IF(ISBLANK('Data Summary'!A108),"",'Data Summary'!A108)</f>
        <v/>
      </c>
    </row>
    <row r="107" spans="1:1" x14ac:dyDescent="0.3">
      <c r="A107" s="174" t="str">
        <f ca="1">IF(ISBLANK('Data Summary'!A109),"",'Data Summary'!A109)</f>
        <v/>
      </c>
    </row>
    <row r="108" spans="1:1" x14ac:dyDescent="0.3">
      <c r="A108" s="174" t="str">
        <f ca="1">IF(ISBLANK('Data Summary'!A110),"",'Data Summary'!A110)</f>
        <v/>
      </c>
    </row>
    <row r="109" spans="1:1" x14ac:dyDescent="0.3">
      <c r="A109" s="174" t="str">
        <f ca="1">IF(ISBLANK('Data Summary'!A111),"",'Data Summary'!A111)</f>
        <v/>
      </c>
    </row>
    <row r="110" spans="1:1" x14ac:dyDescent="0.3">
      <c r="A110" s="174" t="str">
        <f ca="1">IF(ISBLANK('Data Summary'!A112),"",'Data Summary'!A112)</f>
        <v/>
      </c>
    </row>
    <row r="111" spans="1:1" x14ac:dyDescent="0.3">
      <c r="A111" s="174" t="str">
        <f ca="1">IF(ISBLANK('Data Summary'!A113),"",'Data Summary'!A113)</f>
        <v/>
      </c>
    </row>
    <row r="112" spans="1:1" x14ac:dyDescent="0.3">
      <c r="A112" s="174" t="str">
        <f ca="1">IF(ISBLANK('Data Summary'!A114),"",'Data Summary'!A114)</f>
        <v/>
      </c>
    </row>
    <row r="113" spans="1:1" x14ac:dyDescent="0.3">
      <c r="A113" s="174" t="str">
        <f ca="1">IF(ISBLANK('Data Summary'!A115),"",'Data Summary'!A115)</f>
        <v/>
      </c>
    </row>
    <row r="114" spans="1:1" x14ac:dyDescent="0.3">
      <c r="A114" s="174" t="str">
        <f ca="1">IF(ISBLANK('Data Summary'!A116),"",'Data Summary'!A116)</f>
        <v/>
      </c>
    </row>
    <row r="115" spans="1:1" x14ac:dyDescent="0.3">
      <c r="A115" s="174" t="str">
        <f ca="1">IF(ISBLANK('Data Summary'!A117),"",'Data Summary'!A117)</f>
        <v/>
      </c>
    </row>
    <row r="116" spans="1:1" x14ac:dyDescent="0.3">
      <c r="A116" s="174" t="str">
        <f ca="1">IF(ISBLANK('Data Summary'!A118),"",'Data Summary'!A118)</f>
        <v/>
      </c>
    </row>
    <row r="117" spans="1:1" x14ac:dyDescent="0.3">
      <c r="A117" s="174" t="str">
        <f ca="1">IF(ISBLANK('Data Summary'!A119),"",'Data Summary'!A119)</f>
        <v/>
      </c>
    </row>
    <row r="118" spans="1:1" x14ac:dyDescent="0.3">
      <c r="A118" s="174" t="str">
        <f ca="1">IF(ISBLANK('Data Summary'!A120),"",'Data Summary'!A120)</f>
        <v/>
      </c>
    </row>
    <row r="119" spans="1:1" x14ac:dyDescent="0.3">
      <c r="A119" s="174" t="str">
        <f ca="1">IF(ISBLANK('Data Summary'!A121),"",'Data Summary'!A121)</f>
        <v/>
      </c>
    </row>
    <row r="120" spans="1:1" x14ac:dyDescent="0.3">
      <c r="A120" s="174" t="str">
        <f ca="1">IF(ISBLANK('Data Summary'!A122),"",'Data Summary'!A122)</f>
        <v/>
      </c>
    </row>
    <row r="121" spans="1:1" x14ac:dyDescent="0.3">
      <c r="A121" s="174" t="str">
        <f ca="1">IF(ISBLANK('Data Summary'!A123),"",'Data Summary'!A123)</f>
        <v/>
      </c>
    </row>
    <row r="122" spans="1:1" x14ac:dyDescent="0.3">
      <c r="A122" s="174" t="str">
        <f ca="1">IF(ISBLANK('Data Summary'!A124),"",'Data Summary'!A124)</f>
        <v/>
      </c>
    </row>
    <row r="123" spans="1:1" x14ac:dyDescent="0.3">
      <c r="A123" s="174" t="str">
        <f ca="1">IF(ISBLANK('Data Summary'!A125),"",'Data Summary'!A125)</f>
        <v/>
      </c>
    </row>
    <row r="124" spans="1:1" x14ac:dyDescent="0.3">
      <c r="A124" s="174" t="str">
        <f ca="1">IF(ISBLANK('Data Summary'!A126),"",'Data Summary'!A126)</f>
        <v/>
      </c>
    </row>
    <row r="125" spans="1:1" x14ac:dyDescent="0.3">
      <c r="A125" s="174" t="str">
        <f ca="1">IF(ISBLANK('Data Summary'!A127),"",'Data Summary'!A127)</f>
        <v/>
      </c>
    </row>
    <row r="126" spans="1:1" x14ac:dyDescent="0.3">
      <c r="A126" s="174" t="str">
        <f ca="1">IF(ISBLANK('Data Summary'!A128),"",'Data Summary'!A128)</f>
        <v/>
      </c>
    </row>
    <row r="127" spans="1:1" x14ac:dyDescent="0.3">
      <c r="A127" s="174" t="str">
        <f ca="1">IF(ISBLANK('Data Summary'!A129),"",'Data Summary'!A129)</f>
        <v/>
      </c>
    </row>
    <row r="128" spans="1:1" x14ac:dyDescent="0.3">
      <c r="A128" s="174" t="str">
        <f ca="1">IF(ISBLANK('Data Summary'!A130),"",'Data Summary'!A130)</f>
        <v/>
      </c>
    </row>
    <row r="129" spans="1:1" x14ac:dyDescent="0.3">
      <c r="A129" s="174" t="str">
        <f ca="1">IF(ISBLANK('Data Summary'!A131),"",'Data Summary'!A131)</f>
        <v/>
      </c>
    </row>
    <row r="130" spans="1:1" x14ac:dyDescent="0.3">
      <c r="A130" s="174" t="str">
        <f ca="1">IF(ISBLANK('Data Summary'!A132),"",'Data Summary'!A132)</f>
        <v/>
      </c>
    </row>
    <row r="131" spans="1:1" x14ac:dyDescent="0.3">
      <c r="A131" s="174" t="str">
        <f ca="1">IF(ISBLANK('Data Summary'!A133),"",'Data Summary'!A133)</f>
        <v/>
      </c>
    </row>
    <row r="132" spans="1:1" x14ac:dyDescent="0.3">
      <c r="A132" s="174" t="str">
        <f ca="1">IF(ISBLANK('Data Summary'!A134),"",'Data Summary'!A134)</f>
        <v/>
      </c>
    </row>
    <row r="133" spans="1:1" x14ac:dyDescent="0.3">
      <c r="A133" s="174" t="str">
        <f ca="1">IF(ISBLANK('Data Summary'!A135),"",'Data Summary'!A135)</f>
        <v/>
      </c>
    </row>
    <row r="134" spans="1:1" x14ac:dyDescent="0.3">
      <c r="A134" s="174" t="str">
        <f ca="1">IF(ISBLANK('Data Summary'!A136),"",'Data Summary'!A136)</f>
        <v/>
      </c>
    </row>
    <row r="135" spans="1:1" x14ac:dyDescent="0.3">
      <c r="A135" s="174" t="str">
        <f ca="1">IF(ISBLANK('Data Summary'!A137),"",'Data Summary'!A137)</f>
        <v/>
      </c>
    </row>
    <row r="136" spans="1:1" x14ac:dyDescent="0.3">
      <c r="A136" s="174" t="str">
        <f ca="1">IF(ISBLANK('Data Summary'!A138),"",'Data Summary'!A138)</f>
        <v/>
      </c>
    </row>
    <row r="137" spans="1:1" x14ac:dyDescent="0.3">
      <c r="A137" s="174" t="str">
        <f ca="1">IF(ISBLANK('Data Summary'!A139),"",'Data Summary'!A139)</f>
        <v/>
      </c>
    </row>
    <row r="138" spans="1:1" x14ac:dyDescent="0.3">
      <c r="A138" s="174" t="str">
        <f ca="1">IF(ISBLANK('Data Summary'!A140),"",'Data Summary'!A140)</f>
        <v/>
      </c>
    </row>
    <row r="139" spans="1:1" x14ac:dyDescent="0.3">
      <c r="A139" s="174" t="str">
        <f ca="1">IF(ISBLANK('Data Summary'!A141),"",'Data Summary'!A141)</f>
        <v/>
      </c>
    </row>
    <row r="140" spans="1:1" x14ac:dyDescent="0.3">
      <c r="A140" s="174" t="str">
        <f ca="1">IF(ISBLANK('Data Summary'!A142),"",'Data Summary'!A142)</f>
        <v/>
      </c>
    </row>
    <row r="141" spans="1:1" x14ac:dyDescent="0.3">
      <c r="A141" s="174" t="str">
        <f ca="1">IF(ISBLANK('Data Summary'!A143),"",'Data Summary'!A143)</f>
        <v/>
      </c>
    </row>
    <row r="142" spans="1:1" x14ac:dyDescent="0.3">
      <c r="A142" s="174" t="str">
        <f ca="1">IF(ISBLANK('Data Summary'!A144),"",'Data Summary'!A144)</f>
        <v/>
      </c>
    </row>
    <row r="143" spans="1:1" x14ac:dyDescent="0.3">
      <c r="A143" s="174" t="str">
        <f ca="1">IF(ISBLANK('Data Summary'!A145),"",'Data Summary'!A145)</f>
        <v/>
      </c>
    </row>
    <row r="144" spans="1:1" x14ac:dyDescent="0.3">
      <c r="A144" s="174" t="str">
        <f ca="1">IF(ISBLANK('Data Summary'!A146),"",'Data Summary'!A146)</f>
        <v/>
      </c>
    </row>
    <row r="145" spans="1:1" x14ac:dyDescent="0.3">
      <c r="A145" s="174" t="str">
        <f ca="1">IF(ISBLANK('Data Summary'!A147),"",'Data Summary'!A147)</f>
        <v/>
      </c>
    </row>
    <row r="146" spans="1:1" x14ac:dyDescent="0.3">
      <c r="A146" s="174" t="str">
        <f ca="1">IF(ISBLANK('Data Summary'!A148),"",'Data Summary'!A148)</f>
        <v/>
      </c>
    </row>
    <row r="147" spans="1:1" x14ac:dyDescent="0.3">
      <c r="A147" s="174" t="str">
        <f ca="1">IF(ISBLANK('Data Summary'!A149),"",'Data Summary'!A149)</f>
        <v/>
      </c>
    </row>
    <row r="148" spans="1:1" x14ac:dyDescent="0.3">
      <c r="A148" s="174" t="e">
        <f>IF(ISBLANK(#REF!),"",#REF!)</f>
        <v>#REF!</v>
      </c>
    </row>
    <row r="149" spans="1:1" x14ac:dyDescent="0.3">
      <c r="A149" s="174" t="e">
        <f>IF(ISBLANK(#REF!),"",#REF!)</f>
        <v>#REF!</v>
      </c>
    </row>
    <row r="150" spans="1:1" x14ac:dyDescent="0.3">
      <c r="A150" s="174" t="e">
        <f>IF(ISBLANK(#REF!),"",#REF!)</f>
        <v>#REF!</v>
      </c>
    </row>
    <row r="151" spans="1:1" x14ac:dyDescent="0.3">
      <c r="A151" s="174" t="e">
        <f>IF(ISBLANK(#REF!),"",#REF!)</f>
        <v>#REF!</v>
      </c>
    </row>
    <row r="152" spans="1:1" x14ac:dyDescent="0.3">
      <c r="A152" s="171"/>
    </row>
    <row r="153" spans="1:1" x14ac:dyDescent="0.3">
      <c r="A153" s="171"/>
    </row>
    <row r="154" spans="1:1" x14ac:dyDescent="0.3">
      <c r="A154" s="171"/>
    </row>
    <row r="155" spans="1:1" x14ac:dyDescent="0.3">
      <c r="A155" s="171"/>
    </row>
    <row r="156" spans="1:1" x14ac:dyDescent="0.3">
      <c r="A156" s="171"/>
    </row>
    <row r="157" spans="1:1" x14ac:dyDescent="0.3">
      <c r="A157" s="171"/>
    </row>
    <row r="158" spans="1:1" x14ac:dyDescent="0.3">
      <c r="A158" s="171"/>
    </row>
    <row r="159" spans="1:1" x14ac:dyDescent="0.3">
      <c r="A159" s="171"/>
    </row>
    <row r="160" spans="1:1" x14ac:dyDescent="0.3">
      <c r="A160" s="171"/>
    </row>
    <row r="161" spans="1:1" x14ac:dyDescent="0.3">
      <c r="A161" s="171"/>
    </row>
    <row r="162" spans="1:1" x14ac:dyDescent="0.3">
      <c r="A162" s="171"/>
    </row>
    <row r="163" spans="1:1" x14ac:dyDescent="0.3">
      <c r="A163" s="171"/>
    </row>
    <row r="164" spans="1:1" x14ac:dyDescent="0.3">
      <c r="A164" s="171"/>
    </row>
    <row r="165" spans="1:1" x14ac:dyDescent="0.3">
      <c r="A165" s="171"/>
    </row>
    <row r="166" spans="1:1" x14ac:dyDescent="0.3">
      <c r="A166" s="171"/>
    </row>
    <row r="167" spans="1:1" x14ac:dyDescent="0.3">
      <c r="A167" s="171"/>
    </row>
    <row r="168" spans="1:1" x14ac:dyDescent="0.3">
      <c r="A168" s="171"/>
    </row>
    <row r="169" spans="1:1" x14ac:dyDescent="0.3">
      <c r="A169" s="171"/>
    </row>
    <row r="170" spans="1:1" x14ac:dyDescent="0.3">
      <c r="A170" s="171"/>
    </row>
    <row r="171" spans="1:1" x14ac:dyDescent="0.3">
      <c r="A171" s="171"/>
    </row>
    <row r="172" spans="1:1" x14ac:dyDescent="0.3">
      <c r="A172" s="171"/>
    </row>
    <row r="173" spans="1:1" x14ac:dyDescent="0.3">
      <c r="A173" s="171"/>
    </row>
    <row r="174" spans="1:1" x14ac:dyDescent="0.3">
      <c r="A174" s="171"/>
    </row>
    <row r="175" spans="1:1" x14ac:dyDescent="0.3">
      <c r="A175" s="171"/>
    </row>
    <row r="176" spans="1:1" x14ac:dyDescent="0.3">
      <c r="A176" s="171"/>
    </row>
    <row r="177" spans="1:1" x14ac:dyDescent="0.3">
      <c r="A177" s="171"/>
    </row>
    <row r="178" spans="1:1" x14ac:dyDescent="0.3">
      <c r="A178" s="171"/>
    </row>
    <row r="179" spans="1:1" x14ac:dyDescent="0.3">
      <c r="A179" s="171"/>
    </row>
    <row r="180" spans="1:1" x14ac:dyDescent="0.3">
      <c r="A180" s="171"/>
    </row>
    <row r="181" spans="1:1" x14ac:dyDescent="0.3">
      <c r="A181" s="171"/>
    </row>
    <row r="182" spans="1:1" x14ac:dyDescent="0.3">
      <c r="A182" s="171"/>
    </row>
    <row r="183" spans="1:1" x14ac:dyDescent="0.3">
      <c r="A183" s="171"/>
    </row>
    <row r="184" spans="1:1" x14ac:dyDescent="0.3">
      <c r="A184" s="171"/>
    </row>
    <row r="185" spans="1:1" x14ac:dyDescent="0.3">
      <c r="A185" s="171"/>
    </row>
    <row r="186" spans="1:1" x14ac:dyDescent="0.3">
      <c r="A186" s="171"/>
    </row>
    <row r="187" spans="1:1" x14ac:dyDescent="0.3">
      <c r="A187" s="171"/>
    </row>
    <row r="188" spans="1:1" x14ac:dyDescent="0.3">
      <c r="A188" s="171"/>
    </row>
    <row r="189" spans="1:1" x14ac:dyDescent="0.3">
      <c r="A189" s="171"/>
    </row>
    <row r="190" spans="1:1" x14ac:dyDescent="0.3">
      <c r="A190" s="171"/>
    </row>
    <row r="191" spans="1:1" x14ac:dyDescent="0.3">
      <c r="A191" s="171"/>
    </row>
    <row r="192" spans="1:1" x14ac:dyDescent="0.3">
      <c r="A192" s="171"/>
    </row>
    <row r="193" spans="1:1" x14ac:dyDescent="0.3">
      <c r="A193" s="171"/>
    </row>
    <row r="194" spans="1:1" x14ac:dyDescent="0.3">
      <c r="A194" s="171"/>
    </row>
    <row r="195" spans="1:1" x14ac:dyDescent="0.3">
      <c r="A195" s="171"/>
    </row>
    <row r="196" spans="1:1" x14ac:dyDescent="0.3">
      <c r="A196" s="171"/>
    </row>
    <row r="197" spans="1:1" x14ac:dyDescent="0.3">
      <c r="A197" s="171"/>
    </row>
    <row r="198" spans="1:1" x14ac:dyDescent="0.3">
      <c r="A198" s="171"/>
    </row>
    <row r="199" spans="1:1" x14ac:dyDescent="0.3">
      <c r="A199" s="171"/>
    </row>
    <row r="200" spans="1:1" x14ac:dyDescent="0.3">
      <c r="A200" s="171"/>
    </row>
    <row r="201" spans="1:1" x14ac:dyDescent="0.3">
      <c r="A201" s="171"/>
    </row>
    <row r="202" spans="1:1" x14ac:dyDescent="0.3">
      <c r="A202" s="171"/>
    </row>
    <row r="203" spans="1:1" x14ac:dyDescent="0.3">
      <c r="A203" s="171"/>
    </row>
    <row r="204" spans="1:1" x14ac:dyDescent="0.3">
      <c r="A204" s="171"/>
    </row>
    <row r="205" spans="1:1" x14ac:dyDescent="0.3">
      <c r="A205" s="171"/>
    </row>
    <row r="206" spans="1:1" x14ac:dyDescent="0.3">
      <c r="A206" s="171"/>
    </row>
    <row r="207" spans="1:1" x14ac:dyDescent="0.3">
      <c r="A207" s="171"/>
    </row>
    <row r="208" spans="1:1" x14ac:dyDescent="0.3">
      <c r="A208" s="171"/>
    </row>
    <row r="209" spans="1:1" x14ac:dyDescent="0.3">
      <c r="A209" s="171"/>
    </row>
    <row r="210" spans="1:1" x14ac:dyDescent="0.3">
      <c r="A210" s="171"/>
    </row>
    <row r="211" spans="1:1" x14ac:dyDescent="0.3">
      <c r="A211" s="171"/>
    </row>
    <row r="212" spans="1:1" x14ac:dyDescent="0.3">
      <c r="A212" s="171"/>
    </row>
    <row r="213" spans="1:1" x14ac:dyDescent="0.3">
      <c r="A213" s="171"/>
    </row>
    <row r="214" spans="1:1" x14ac:dyDescent="0.3">
      <c r="A214" s="171"/>
    </row>
    <row r="215" spans="1:1" x14ac:dyDescent="0.3">
      <c r="A215" s="171"/>
    </row>
    <row r="216" spans="1:1" x14ac:dyDescent="0.3">
      <c r="A216" s="171"/>
    </row>
    <row r="217" spans="1:1" x14ac:dyDescent="0.3">
      <c r="A217" s="171"/>
    </row>
    <row r="218" spans="1:1" x14ac:dyDescent="0.3">
      <c r="A218" s="171"/>
    </row>
    <row r="219" spans="1:1" x14ac:dyDescent="0.3">
      <c r="A219" s="171"/>
    </row>
    <row r="220" spans="1:1" x14ac:dyDescent="0.3">
      <c r="A220" s="171"/>
    </row>
    <row r="221" spans="1:1" x14ac:dyDescent="0.3">
      <c r="A221" s="171"/>
    </row>
    <row r="222" spans="1:1" x14ac:dyDescent="0.3">
      <c r="A222" s="171"/>
    </row>
    <row r="223" spans="1:1" x14ac:dyDescent="0.3">
      <c r="A223" s="171"/>
    </row>
    <row r="224" spans="1:1" x14ac:dyDescent="0.3">
      <c r="A224" s="171"/>
    </row>
    <row r="225" spans="1:1" x14ac:dyDescent="0.3">
      <c r="A225" s="171"/>
    </row>
    <row r="226" spans="1:1" x14ac:dyDescent="0.3">
      <c r="A226" s="171"/>
    </row>
    <row r="227" spans="1:1" x14ac:dyDescent="0.3">
      <c r="A227" s="171"/>
    </row>
    <row r="228" spans="1:1" x14ac:dyDescent="0.3">
      <c r="A228" s="171"/>
    </row>
    <row r="229" spans="1:1" x14ac:dyDescent="0.3">
      <c r="A229" s="171"/>
    </row>
    <row r="230" spans="1:1" x14ac:dyDescent="0.3">
      <c r="A230" s="171"/>
    </row>
    <row r="231" spans="1:1" x14ac:dyDescent="0.3">
      <c r="A231" s="171"/>
    </row>
    <row r="232" spans="1:1" x14ac:dyDescent="0.3">
      <c r="A232" s="171"/>
    </row>
    <row r="233" spans="1:1" x14ac:dyDescent="0.3">
      <c r="A233" s="171"/>
    </row>
    <row r="234" spans="1:1" x14ac:dyDescent="0.3">
      <c r="A234" s="171"/>
    </row>
    <row r="235" spans="1:1" x14ac:dyDescent="0.3">
      <c r="A235" s="171"/>
    </row>
    <row r="236" spans="1:1" x14ac:dyDescent="0.3">
      <c r="A236" s="171"/>
    </row>
    <row r="237" spans="1:1" x14ac:dyDescent="0.3">
      <c r="A237" s="171"/>
    </row>
    <row r="238" spans="1:1" x14ac:dyDescent="0.3">
      <c r="A238" s="171"/>
    </row>
    <row r="239" spans="1:1" x14ac:dyDescent="0.3">
      <c r="A239" s="171"/>
    </row>
    <row r="240" spans="1:1" x14ac:dyDescent="0.3">
      <c r="A240" s="171"/>
    </row>
    <row r="241" spans="1:1" x14ac:dyDescent="0.3">
      <c r="A241" s="171"/>
    </row>
    <row r="242" spans="1:1" x14ac:dyDescent="0.3">
      <c r="A242" s="171"/>
    </row>
    <row r="243" spans="1:1" x14ac:dyDescent="0.3">
      <c r="A243" s="171"/>
    </row>
    <row r="244" spans="1:1" x14ac:dyDescent="0.3">
      <c r="A244" s="171"/>
    </row>
    <row r="245" spans="1:1" x14ac:dyDescent="0.3">
      <c r="A245" s="171"/>
    </row>
    <row r="246" spans="1:1" x14ac:dyDescent="0.3">
      <c r="A246" s="171"/>
    </row>
    <row r="247" spans="1:1" x14ac:dyDescent="0.3">
      <c r="A247" s="171"/>
    </row>
    <row r="248" spans="1:1" x14ac:dyDescent="0.3">
      <c r="A248" s="171"/>
    </row>
    <row r="249" spans="1:1" x14ac:dyDescent="0.3">
      <c r="A249" s="171"/>
    </row>
    <row r="250" spans="1:1" x14ac:dyDescent="0.3">
      <c r="A250" s="171"/>
    </row>
    <row r="251" spans="1:1" x14ac:dyDescent="0.3">
      <c r="A251" s="171"/>
    </row>
    <row r="252" spans="1:1" x14ac:dyDescent="0.3">
      <c r="A252" s="171"/>
    </row>
    <row r="253" spans="1:1" x14ac:dyDescent="0.3">
      <c r="A253" s="171"/>
    </row>
    <row r="254" spans="1:1" x14ac:dyDescent="0.3">
      <c r="A254" s="171"/>
    </row>
    <row r="255" spans="1:1" x14ac:dyDescent="0.3">
      <c r="A255" s="171"/>
    </row>
    <row r="256" spans="1:1" x14ac:dyDescent="0.3">
      <c r="A256" s="171"/>
    </row>
    <row r="257" spans="1:1" x14ac:dyDescent="0.3">
      <c r="A257" s="171"/>
    </row>
    <row r="258" spans="1:1" x14ac:dyDescent="0.3">
      <c r="A258" s="171"/>
    </row>
    <row r="259" spans="1:1" x14ac:dyDescent="0.3">
      <c r="A259" s="171"/>
    </row>
    <row r="260" spans="1:1" x14ac:dyDescent="0.3">
      <c r="A260" s="171"/>
    </row>
    <row r="261" spans="1:1" x14ac:dyDescent="0.3">
      <c r="A261" s="171"/>
    </row>
    <row r="262" spans="1:1" x14ac:dyDescent="0.3">
      <c r="A262" s="171"/>
    </row>
    <row r="263" spans="1:1" x14ac:dyDescent="0.3">
      <c r="A263" s="171"/>
    </row>
    <row r="264" spans="1:1" x14ac:dyDescent="0.3">
      <c r="A264" s="171"/>
    </row>
    <row r="265" spans="1:1" x14ac:dyDescent="0.3">
      <c r="A265" s="171"/>
    </row>
    <row r="266" spans="1:1" x14ac:dyDescent="0.3">
      <c r="A266" s="171"/>
    </row>
    <row r="267" spans="1:1" x14ac:dyDescent="0.3">
      <c r="A267" s="171"/>
    </row>
    <row r="268" spans="1:1" x14ac:dyDescent="0.3">
      <c r="A268" s="171"/>
    </row>
    <row r="269" spans="1:1" x14ac:dyDescent="0.3">
      <c r="A269" s="171"/>
    </row>
    <row r="270" spans="1:1" x14ac:dyDescent="0.3">
      <c r="A270" s="171"/>
    </row>
    <row r="271" spans="1:1" x14ac:dyDescent="0.3">
      <c r="A271" s="171"/>
    </row>
    <row r="272" spans="1:1" x14ac:dyDescent="0.3">
      <c r="A272" s="171"/>
    </row>
    <row r="273" spans="1:1" x14ac:dyDescent="0.3">
      <c r="A273" s="171"/>
    </row>
    <row r="274" spans="1:1" x14ac:dyDescent="0.3">
      <c r="A274" s="171"/>
    </row>
    <row r="275" spans="1:1" x14ac:dyDescent="0.3">
      <c r="A275" s="171"/>
    </row>
    <row r="276" spans="1:1" x14ac:dyDescent="0.3">
      <c r="A276" s="171"/>
    </row>
    <row r="277" spans="1:1" x14ac:dyDescent="0.3">
      <c r="A277" s="171"/>
    </row>
    <row r="278" spans="1:1" x14ac:dyDescent="0.3">
      <c r="A278" s="171"/>
    </row>
    <row r="279" spans="1:1" x14ac:dyDescent="0.3">
      <c r="A279" s="171"/>
    </row>
    <row r="280" spans="1:1" x14ac:dyDescent="0.3">
      <c r="A280" s="171"/>
    </row>
    <row r="281" spans="1:1" x14ac:dyDescent="0.3">
      <c r="A281" s="171"/>
    </row>
    <row r="282" spans="1:1" x14ac:dyDescent="0.3">
      <c r="A282" s="171"/>
    </row>
    <row r="283" spans="1:1" x14ac:dyDescent="0.3">
      <c r="A283" s="171"/>
    </row>
    <row r="284" spans="1:1" x14ac:dyDescent="0.3">
      <c r="A284" s="171"/>
    </row>
    <row r="285" spans="1:1" x14ac:dyDescent="0.3">
      <c r="A285" s="171"/>
    </row>
    <row r="286" spans="1:1" x14ac:dyDescent="0.3">
      <c r="A286" s="171"/>
    </row>
    <row r="287" spans="1:1" x14ac:dyDescent="0.3">
      <c r="A287" s="171"/>
    </row>
    <row r="288" spans="1:1" x14ac:dyDescent="0.3">
      <c r="A288" s="171"/>
    </row>
    <row r="289" spans="1:1" x14ac:dyDescent="0.3">
      <c r="A289" s="171"/>
    </row>
    <row r="290" spans="1:1" x14ac:dyDescent="0.3">
      <c r="A290" s="171"/>
    </row>
    <row r="291" spans="1:1" x14ac:dyDescent="0.3">
      <c r="A291" s="171"/>
    </row>
    <row r="292" spans="1:1" x14ac:dyDescent="0.3">
      <c r="A292" s="171"/>
    </row>
    <row r="293" spans="1:1" x14ac:dyDescent="0.3">
      <c r="A293" s="171"/>
    </row>
    <row r="294" spans="1:1" x14ac:dyDescent="0.3">
      <c r="A294" s="171"/>
    </row>
    <row r="295" spans="1:1" x14ac:dyDescent="0.3">
      <c r="A295" s="171"/>
    </row>
    <row r="296" spans="1:1" x14ac:dyDescent="0.3">
      <c r="A296" s="171"/>
    </row>
    <row r="297" spans="1:1" x14ac:dyDescent="0.3">
      <c r="A297" s="171"/>
    </row>
    <row r="298" spans="1:1" x14ac:dyDescent="0.3">
      <c r="A298" s="171"/>
    </row>
    <row r="299" spans="1:1" x14ac:dyDescent="0.3">
      <c r="A299" s="171"/>
    </row>
    <row r="300" spans="1:1" x14ac:dyDescent="0.3">
      <c r="A300" s="171"/>
    </row>
    <row r="301" spans="1:1" x14ac:dyDescent="0.3">
      <c r="A301" s="171"/>
    </row>
    <row r="302" spans="1:1" x14ac:dyDescent="0.3">
      <c r="A302" s="171"/>
    </row>
    <row r="303" spans="1:1" x14ac:dyDescent="0.3">
      <c r="A303" s="171"/>
    </row>
    <row r="304" spans="1:1" x14ac:dyDescent="0.3">
      <c r="A304" s="171"/>
    </row>
    <row r="305" spans="1:1" x14ac:dyDescent="0.3">
      <c r="A305" s="171"/>
    </row>
    <row r="306" spans="1:1" x14ac:dyDescent="0.3">
      <c r="A306" s="171"/>
    </row>
    <row r="307" spans="1:1" x14ac:dyDescent="0.3">
      <c r="A307" s="171"/>
    </row>
    <row r="308" spans="1:1" x14ac:dyDescent="0.3">
      <c r="A308" s="171"/>
    </row>
    <row r="309" spans="1:1" x14ac:dyDescent="0.3">
      <c r="A309" s="171"/>
    </row>
    <row r="310" spans="1:1" x14ac:dyDescent="0.3">
      <c r="A310" s="171"/>
    </row>
    <row r="311" spans="1:1" x14ac:dyDescent="0.3">
      <c r="A311" s="171"/>
    </row>
    <row r="312" spans="1:1" x14ac:dyDescent="0.3">
      <c r="A312" s="171"/>
    </row>
    <row r="313" spans="1:1" x14ac:dyDescent="0.3">
      <c r="A313" s="171"/>
    </row>
    <row r="314" spans="1:1" x14ac:dyDescent="0.3">
      <c r="A314" s="171"/>
    </row>
    <row r="315" spans="1:1" x14ac:dyDescent="0.3">
      <c r="A315" s="171"/>
    </row>
    <row r="316" spans="1:1" x14ac:dyDescent="0.3">
      <c r="A316" s="171"/>
    </row>
    <row r="317" spans="1:1" x14ac:dyDescent="0.3">
      <c r="A317" s="171"/>
    </row>
    <row r="318" spans="1:1" x14ac:dyDescent="0.3">
      <c r="A318" s="171"/>
    </row>
    <row r="319" spans="1:1" x14ac:dyDescent="0.3">
      <c r="A319" s="171"/>
    </row>
    <row r="320" spans="1:1" x14ac:dyDescent="0.3">
      <c r="A320" s="171"/>
    </row>
    <row r="321" spans="1:1" x14ac:dyDescent="0.3">
      <c r="A321" s="171"/>
    </row>
    <row r="322" spans="1:1" x14ac:dyDescent="0.3">
      <c r="A322" s="171"/>
    </row>
    <row r="323" spans="1:1" x14ac:dyDescent="0.3">
      <c r="A323" s="171"/>
    </row>
    <row r="324" spans="1:1" x14ac:dyDescent="0.3">
      <c r="A324" s="171"/>
    </row>
    <row r="325" spans="1:1" x14ac:dyDescent="0.3">
      <c r="A325" s="171"/>
    </row>
    <row r="326" spans="1:1" x14ac:dyDescent="0.3">
      <c r="A326" s="171"/>
    </row>
    <row r="327" spans="1:1" x14ac:dyDescent="0.3">
      <c r="A327" s="171"/>
    </row>
    <row r="328" spans="1:1" x14ac:dyDescent="0.3">
      <c r="A328" s="171"/>
    </row>
    <row r="329" spans="1:1" x14ac:dyDescent="0.3">
      <c r="A329" s="171"/>
    </row>
    <row r="330" spans="1:1" x14ac:dyDescent="0.3">
      <c r="A330" s="171"/>
    </row>
    <row r="331" spans="1:1" x14ac:dyDescent="0.3">
      <c r="A331" s="171"/>
    </row>
    <row r="332" spans="1:1" x14ac:dyDescent="0.3">
      <c r="A332" s="171"/>
    </row>
    <row r="333" spans="1:1" x14ac:dyDescent="0.3">
      <c r="A333" s="171"/>
    </row>
    <row r="334" spans="1:1" x14ac:dyDescent="0.3">
      <c r="A334" s="171"/>
    </row>
    <row r="335" spans="1:1" x14ac:dyDescent="0.3">
      <c r="A335" s="171"/>
    </row>
    <row r="336" spans="1:1" x14ac:dyDescent="0.3">
      <c r="A336" s="171"/>
    </row>
    <row r="337" spans="1:1" x14ac:dyDescent="0.3">
      <c r="A337" s="171"/>
    </row>
    <row r="338" spans="1:1" x14ac:dyDescent="0.3">
      <c r="A338" s="171"/>
    </row>
    <row r="339" spans="1:1" x14ac:dyDescent="0.3">
      <c r="A339" s="171"/>
    </row>
    <row r="340" spans="1:1" x14ac:dyDescent="0.3">
      <c r="A340" s="171"/>
    </row>
    <row r="341" spans="1:1" x14ac:dyDescent="0.3">
      <c r="A341" s="171"/>
    </row>
    <row r="342" spans="1:1" x14ac:dyDescent="0.3">
      <c r="A342" s="171"/>
    </row>
    <row r="343" spans="1:1" x14ac:dyDescent="0.3">
      <c r="A343" s="171"/>
    </row>
    <row r="344" spans="1:1" x14ac:dyDescent="0.3">
      <c r="A344" s="171"/>
    </row>
    <row r="345" spans="1:1" x14ac:dyDescent="0.3">
      <c r="A345" s="171"/>
    </row>
    <row r="346" spans="1:1" x14ac:dyDescent="0.3">
      <c r="A346" s="171"/>
    </row>
    <row r="347" spans="1:1" x14ac:dyDescent="0.3">
      <c r="A347" s="171"/>
    </row>
    <row r="348" spans="1:1" x14ac:dyDescent="0.3">
      <c r="A348" s="171"/>
    </row>
    <row r="349" spans="1:1" x14ac:dyDescent="0.3">
      <c r="A349" s="171"/>
    </row>
    <row r="350" spans="1:1" x14ac:dyDescent="0.3">
      <c r="A350" s="171"/>
    </row>
    <row r="351" spans="1:1" x14ac:dyDescent="0.3">
      <c r="A351" s="171"/>
    </row>
    <row r="352" spans="1:1" x14ac:dyDescent="0.3">
      <c r="A352" s="171"/>
    </row>
    <row r="353" spans="1:1" x14ac:dyDescent="0.3">
      <c r="A353" s="171"/>
    </row>
    <row r="354" spans="1:1" x14ac:dyDescent="0.3">
      <c r="A354" s="171"/>
    </row>
    <row r="355" spans="1:1" x14ac:dyDescent="0.3">
      <c r="A355" s="171"/>
    </row>
    <row r="356" spans="1:1" x14ac:dyDescent="0.3">
      <c r="A356" s="171"/>
    </row>
    <row r="357" spans="1:1" x14ac:dyDescent="0.3">
      <c r="A357" s="171"/>
    </row>
    <row r="358" spans="1:1" x14ac:dyDescent="0.3">
      <c r="A358" s="171"/>
    </row>
    <row r="359" spans="1:1" x14ac:dyDescent="0.3">
      <c r="A359" s="171"/>
    </row>
    <row r="360" spans="1:1" x14ac:dyDescent="0.3">
      <c r="A360" s="171"/>
    </row>
    <row r="361" spans="1:1" x14ac:dyDescent="0.3">
      <c r="A361" s="171"/>
    </row>
    <row r="362" spans="1:1" x14ac:dyDescent="0.3">
      <c r="A362" s="171"/>
    </row>
    <row r="363" spans="1:1" x14ac:dyDescent="0.3">
      <c r="A363" s="171"/>
    </row>
    <row r="364" spans="1:1" x14ac:dyDescent="0.3">
      <c r="A364" s="171"/>
    </row>
    <row r="365" spans="1:1" x14ac:dyDescent="0.3">
      <c r="A365" s="171"/>
    </row>
    <row r="366" spans="1:1" x14ac:dyDescent="0.3">
      <c r="A366" s="171"/>
    </row>
    <row r="367" spans="1:1" x14ac:dyDescent="0.3">
      <c r="A367" s="171"/>
    </row>
    <row r="368" spans="1:1" x14ac:dyDescent="0.3">
      <c r="A368" s="171"/>
    </row>
    <row r="369" spans="1:1" x14ac:dyDescent="0.3">
      <c r="A369" s="171"/>
    </row>
    <row r="370" spans="1:1" x14ac:dyDescent="0.3">
      <c r="A370" s="171"/>
    </row>
    <row r="371" spans="1:1" x14ac:dyDescent="0.3">
      <c r="A371" s="171"/>
    </row>
    <row r="372" spans="1:1" x14ac:dyDescent="0.3">
      <c r="A372" s="171"/>
    </row>
    <row r="373" spans="1:1" x14ac:dyDescent="0.3">
      <c r="A373" s="171"/>
    </row>
    <row r="374" spans="1:1" x14ac:dyDescent="0.3">
      <c r="A374" s="171"/>
    </row>
    <row r="375" spans="1:1" x14ac:dyDescent="0.3">
      <c r="A375" s="171"/>
    </row>
    <row r="376" spans="1:1" x14ac:dyDescent="0.3">
      <c r="A376" s="171"/>
    </row>
    <row r="377" spans="1:1" x14ac:dyDescent="0.3">
      <c r="A377" s="171"/>
    </row>
    <row r="378" spans="1:1" x14ac:dyDescent="0.3">
      <c r="A378" s="171"/>
    </row>
    <row r="379" spans="1:1" x14ac:dyDescent="0.3">
      <c r="A379" s="171"/>
    </row>
    <row r="380" spans="1:1" x14ac:dyDescent="0.3">
      <c r="A380" s="171"/>
    </row>
    <row r="381" spans="1:1" x14ac:dyDescent="0.3">
      <c r="A381" s="171"/>
    </row>
    <row r="382" spans="1:1" x14ac:dyDescent="0.3">
      <c r="A382" s="171"/>
    </row>
    <row r="383" spans="1:1" x14ac:dyDescent="0.3">
      <c r="A383" s="171"/>
    </row>
    <row r="384" spans="1:1" x14ac:dyDescent="0.3">
      <c r="A384" s="171"/>
    </row>
    <row r="385" spans="1:1" x14ac:dyDescent="0.3">
      <c r="A385" s="171"/>
    </row>
    <row r="386" spans="1:1" x14ac:dyDescent="0.3">
      <c r="A386" s="171"/>
    </row>
    <row r="387" spans="1:1" x14ac:dyDescent="0.3">
      <c r="A387" s="171"/>
    </row>
    <row r="388" spans="1:1" x14ac:dyDescent="0.3">
      <c r="A388" s="171"/>
    </row>
    <row r="389" spans="1:1" x14ac:dyDescent="0.3">
      <c r="A389" s="171"/>
    </row>
    <row r="390" spans="1:1" x14ac:dyDescent="0.3">
      <c r="A390" s="171"/>
    </row>
    <row r="391" spans="1:1" x14ac:dyDescent="0.3">
      <c r="A391" s="171"/>
    </row>
    <row r="392" spans="1:1" x14ac:dyDescent="0.3">
      <c r="A392" s="171"/>
    </row>
    <row r="393" spans="1:1" x14ac:dyDescent="0.3">
      <c r="A393" s="171"/>
    </row>
    <row r="394" spans="1:1" x14ac:dyDescent="0.3">
      <c r="A394" s="171"/>
    </row>
    <row r="395" spans="1:1" x14ac:dyDescent="0.3">
      <c r="A395" s="171"/>
    </row>
    <row r="396" spans="1:1" x14ac:dyDescent="0.3">
      <c r="A396" s="171"/>
    </row>
    <row r="397" spans="1:1" x14ac:dyDescent="0.3">
      <c r="A397" s="171"/>
    </row>
    <row r="398" spans="1:1" x14ac:dyDescent="0.3">
      <c r="A398" s="171"/>
    </row>
    <row r="399" spans="1:1" x14ac:dyDescent="0.3">
      <c r="A399" s="171"/>
    </row>
    <row r="400" spans="1:1" x14ac:dyDescent="0.3">
      <c r="A400" s="171"/>
    </row>
    <row r="401" spans="1:1" x14ac:dyDescent="0.3">
      <c r="A401" s="171"/>
    </row>
    <row r="402" spans="1:1" x14ac:dyDescent="0.3">
      <c r="A402" s="171"/>
    </row>
    <row r="403" spans="1:1" x14ac:dyDescent="0.3">
      <c r="A403" s="171"/>
    </row>
    <row r="404" spans="1:1" x14ac:dyDescent="0.3">
      <c r="A404" s="171"/>
    </row>
    <row r="405" spans="1:1" x14ac:dyDescent="0.3">
      <c r="A405" s="171"/>
    </row>
    <row r="406" spans="1:1" x14ac:dyDescent="0.3">
      <c r="A406" s="171"/>
    </row>
    <row r="407" spans="1:1" x14ac:dyDescent="0.3">
      <c r="A407" s="171"/>
    </row>
    <row r="408" spans="1:1" x14ac:dyDescent="0.3">
      <c r="A408" s="171"/>
    </row>
    <row r="409" spans="1:1" x14ac:dyDescent="0.3">
      <c r="A409" s="171"/>
    </row>
    <row r="410" spans="1:1" x14ac:dyDescent="0.3">
      <c r="A410" s="171"/>
    </row>
    <row r="411" spans="1:1" x14ac:dyDescent="0.3">
      <c r="A411" s="171"/>
    </row>
    <row r="412" spans="1:1" x14ac:dyDescent="0.3">
      <c r="A412" s="171"/>
    </row>
    <row r="413" spans="1:1" x14ac:dyDescent="0.3">
      <c r="A413" s="171"/>
    </row>
    <row r="414" spans="1:1" x14ac:dyDescent="0.3">
      <c r="A414" s="171"/>
    </row>
    <row r="415" spans="1:1" x14ac:dyDescent="0.3">
      <c r="A415" s="171"/>
    </row>
    <row r="416" spans="1:1" x14ac:dyDescent="0.3">
      <c r="A416" s="171"/>
    </row>
    <row r="417" spans="1:1" x14ac:dyDescent="0.3">
      <c r="A417" s="171"/>
    </row>
    <row r="418" spans="1:1" x14ac:dyDescent="0.3">
      <c r="A418" s="171"/>
    </row>
    <row r="419" spans="1:1" x14ac:dyDescent="0.3">
      <c r="A419" s="171"/>
    </row>
    <row r="420" spans="1:1" x14ac:dyDescent="0.3">
      <c r="A420" s="171"/>
    </row>
    <row r="421" spans="1:1" x14ac:dyDescent="0.3">
      <c r="A421" s="171"/>
    </row>
    <row r="422" spans="1:1" x14ac:dyDescent="0.3">
      <c r="A422" s="171"/>
    </row>
    <row r="423" spans="1:1" x14ac:dyDescent="0.3">
      <c r="A423" s="171"/>
    </row>
    <row r="424" spans="1:1" x14ac:dyDescent="0.3">
      <c r="A424" s="171"/>
    </row>
    <row r="425" spans="1:1" x14ac:dyDescent="0.3">
      <c r="A425" s="171"/>
    </row>
    <row r="426" spans="1:1" x14ac:dyDescent="0.3">
      <c r="A426" s="171"/>
    </row>
    <row r="427" spans="1:1" x14ac:dyDescent="0.3">
      <c r="A427" s="171"/>
    </row>
    <row r="428" spans="1:1" x14ac:dyDescent="0.3">
      <c r="A428" s="171"/>
    </row>
    <row r="429" spans="1:1" x14ac:dyDescent="0.3">
      <c r="A429" s="171"/>
    </row>
    <row r="430" spans="1:1" x14ac:dyDescent="0.3">
      <c r="A430" s="171"/>
    </row>
    <row r="431" spans="1:1" x14ac:dyDescent="0.3">
      <c r="A431" s="171"/>
    </row>
    <row r="432" spans="1:1" x14ac:dyDescent="0.3">
      <c r="A432" s="171"/>
    </row>
    <row r="433" spans="1:1" x14ac:dyDescent="0.3">
      <c r="A433" s="171"/>
    </row>
    <row r="434" spans="1:1" x14ac:dyDescent="0.3">
      <c r="A434" s="171"/>
    </row>
    <row r="435" spans="1:1" x14ac:dyDescent="0.3">
      <c r="A435" s="171"/>
    </row>
    <row r="436" spans="1:1" x14ac:dyDescent="0.3">
      <c r="A436" s="171"/>
    </row>
    <row r="437" spans="1:1" x14ac:dyDescent="0.3">
      <c r="A437" s="171"/>
    </row>
    <row r="438" spans="1:1" x14ac:dyDescent="0.3">
      <c r="A438" s="171"/>
    </row>
    <row r="439" spans="1:1" x14ac:dyDescent="0.3">
      <c r="A439" s="171"/>
    </row>
    <row r="440" spans="1:1" x14ac:dyDescent="0.3">
      <c r="A440" s="171"/>
    </row>
    <row r="441" spans="1:1" x14ac:dyDescent="0.3">
      <c r="A441" s="171"/>
    </row>
    <row r="442" spans="1:1" x14ac:dyDescent="0.3">
      <c r="A442" s="171"/>
    </row>
    <row r="443" spans="1:1" x14ac:dyDescent="0.3">
      <c r="A443" s="171"/>
    </row>
    <row r="444" spans="1:1" x14ac:dyDescent="0.3">
      <c r="A444" s="171"/>
    </row>
    <row r="445" spans="1:1" x14ac:dyDescent="0.3">
      <c r="A445" s="171"/>
    </row>
    <row r="446" spans="1:1" x14ac:dyDescent="0.3">
      <c r="A446" s="171"/>
    </row>
    <row r="447" spans="1:1" x14ac:dyDescent="0.3">
      <c r="A447" s="171"/>
    </row>
    <row r="448" spans="1:1" x14ac:dyDescent="0.3">
      <c r="A448" s="171"/>
    </row>
    <row r="449" spans="1:1" x14ac:dyDescent="0.3">
      <c r="A449" s="171"/>
    </row>
    <row r="450" spans="1:1" x14ac:dyDescent="0.3">
      <c r="A450" s="171"/>
    </row>
    <row r="451" spans="1:1" x14ac:dyDescent="0.3">
      <c r="A451" s="171"/>
    </row>
    <row r="452" spans="1:1" x14ac:dyDescent="0.3">
      <c r="A452" s="171"/>
    </row>
    <row r="453" spans="1:1" x14ac:dyDescent="0.3">
      <c r="A453" s="171"/>
    </row>
    <row r="454" spans="1:1" x14ac:dyDescent="0.3">
      <c r="A454" s="171"/>
    </row>
    <row r="455" spans="1:1" x14ac:dyDescent="0.3">
      <c r="A455" s="171"/>
    </row>
    <row r="456" spans="1:1" x14ac:dyDescent="0.3">
      <c r="A456" s="171"/>
    </row>
    <row r="457" spans="1:1" x14ac:dyDescent="0.3">
      <c r="A457" s="171"/>
    </row>
    <row r="458" spans="1:1" x14ac:dyDescent="0.3">
      <c r="A458" s="171"/>
    </row>
    <row r="459" spans="1:1" x14ac:dyDescent="0.3">
      <c r="A459" s="171"/>
    </row>
    <row r="460" spans="1:1" x14ac:dyDescent="0.3">
      <c r="A460" s="171"/>
    </row>
    <row r="461" spans="1:1" x14ac:dyDescent="0.3">
      <c r="A461" s="171"/>
    </row>
    <row r="462" spans="1:1" x14ac:dyDescent="0.3">
      <c r="A462" s="171"/>
    </row>
    <row r="463" spans="1:1" x14ac:dyDescent="0.3">
      <c r="A463" s="171"/>
    </row>
    <row r="464" spans="1:1" x14ac:dyDescent="0.3">
      <c r="A464" s="171"/>
    </row>
    <row r="465" spans="1:1" x14ac:dyDescent="0.3">
      <c r="A465" s="171"/>
    </row>
    <row r="466" spans="1:1" x14ac:dyDescent="0.3">
      <c r="A466" s="171"/>
    </row>
    <row r="467" spans="1:1" x14ac:dyDescent="0.3">
      <c r="A467" s="171"/>
    </row>
    <row r="468" spans="1:1" x14ac:dyDescent="0.3">
      <c r="A468" s="171"/>
    </row>
    <row r="469" spans="1:1" x14ac:dyDescent="0.3">
      <c r="A469" s="171"/>
    </row>
    <row r="470" spans="1:1" x14ac:dyDescent="0.3">
      <c r="A470" s="171"/>
    </row>
    <row r="471" spans="1:1" x14ac:dyDescent="0.3">
      <c r="A471" s="171"/>
    </row>
    <row r="472" spans="1:1" x14ac:dyDescent="0.3">
      <c r="A472" s="171"/>
    </row>
    <row r="473" spans="1:1" x14ac:dyDescent="0.3">
      <c r="A473" s="171"/>
    </row>
    <row r="474" spans="1:1" x14ac:dyDescent="0.3">
      <c r="A474" s="171"/>
    </row>
    <row r="475" spans="1:1" x14ac:dyDescent="0.3">
      <c r="A475" s="171"/>
    </row>
    <row r="476" spans="1:1" x14ac:dyDescent="0.3">
      <c r="A476" s="171"/>
    </row>
    <row r="477" spans="1:1" x14ac:dyDescent="0.3">
      <c r="A477" s="171"/>
    </row>
    <row r="478" spans="1:1" x14ac:dyDescent="0.3">
      <c r="A478" s="171"/>
    </row>
    <row r="479" spans="1:1" x14ac:dyDescent="0.3">
      <c r="A479" s="171"/>
    </row>
    <row r="480" spans="1:1" x14ac:dyDescent="0.3">
      <c r="A480" s="171"/>
    </row>
    <row r="481" spans="1:1" x14ac:dyDescent="0.3">
      <c r="A481" s="171"/>
    </row>
    <row r="482" spans="1:1" x14ac:dyDescent="0.3">
      <c r="A482" s="171"/>
    </row>
    <row r="483" spans="1:1" x14ac:dyDescent="0.3">
      <c r="A483" s="171"/>
    </row>
    <row r="484" spans="1:1" x14ac:dyDescent="0.3">
      <c r="A484" s="171"/>
    </row>
    <row r="485" spans="1:1" x14ac:dyDescent="0.3">
      <c r="A485" s="171"/>
    </row>
    <row r="486" spans="1:1" x14ac:dyDescent="0.3">
      <c r="A486" s="171"/>
    </row>
    <row r="487" spans="1:1" x14ac:dyDescent="0.3">
      <c r="A487" s="171"/>
    </row>
    <row r="488" spans="1:1" x14ac:dyDescent="0.3">
      <c r="A488" s="171"/>
    </row>
    <row r="489" spans="1:1" x14ac:dyDescent="0.3">
      <c r="A489" s="171"/>
    </row>
    <row r="490" spans="1:1" x14ac:dyDescent="0.3">
      <c r="A490" s="171"/>
    </row>
    <row r="491" spans="1:1" x14ac:dyDescent="0.3">
      <c r="A491" s="171"/>
    </row>
    <row r="492" spans="1:1" x14ac:dyDescent="0.3">
      <c r="A492" s="171"/>
    </row>
    <row r="493" spans="1:1" x14ac:dyDescent="0.3">
      <c r="A493" s="171"/>
    </row>
    <row r="494" spans="1:1" x14ac:dyDescent="0.3">
      <c r="A494" s="171"/>
    </row>
    <row r="495" spans="1:1" x14ac:dyDescent="0.3">
      <c r="A495" s="171"/>
    </row>
    <row r="496" spans="1:1" x14ac:dyDescent="0.3">
      <c r="A496" s="171"/>
    </row>
    <row r="497" spans="1:1" x14ac:dyDescent="0.3">
      <c r="A497" s="171"/>
    </row>
    <row r="498" spans="1:1" x14ac:dyDescent="0.3">
      <c r="A498" s="171"/>
    </row>
    <row r="499" spans="1:1" x14ac:dyDescent="0.3">
      <c r="A499" s="171"/>
    </row>
    <row r="500" spans="1:1" x14ac:dyDescent="0.3">
      <c r="A500" s="171"/>
    </row>
    <row r="501" spans="1:1" x14ac:dyDescent="0.3">
      <c r="A501" s="171"/>
    </row>
    <row r="502" spans="1:1" x14ac:dyDescent="0.3">
      <c r="A502" s="171"/>
    </row>
    <row r="503" spans="1:1" x14ac:dyDescent="0.3">
      <c r="A503" s="171"/>
    </row>
    <row r="504" spans="1:1" x14ac:dyDescent="0.3">
      <c r="A504" s="171"/>
    </row>
    <row r="505" spans="1:1" x14ac:dyDescent="0.3">
      <c r="A505" s="171"/>
    </row>
    <row r="506" spans="1:1" x14ac:dyDescent="0.3">
      <c r="A506" s="171"/>
    </row>
    <row r="507" spans="1:1" x14ac:dyDescent="0.3">
      <c r="A507" s="171"/>
    </row>
    <row r="508" spans="1:1" x14ac:dyDescent="0.3">
      <c r="A508" s="171"/>
    </row>
    <row r="509" spans="1:1" x14ac:dyDescent="0.3">
      <c r="A509" s="171"/>
    </row>
    <row r="510" spans="1:1" x14ac:dyDescent="0.3">
      <c r="A510" s="171"/>
    </row>
    <row r="511" spans="1:1" x14ac:dyDescent="0.3">
      <c r="A511" s="171"/>
    </row>
    <row r="512" spans="1:1" x14ac:dyDescent="0.3">
      <c r="A512" s="171"/>
    </row>
    <row r="513" spans="1:1" x14ac:dyDescent="0.3">
      <c r="A513" s="171"/>
    </row>
    <row r="514" spans="1:1" x14ac:dyDescent="0.3">
      <c r="A514" s="171"/>
    </row>
    <row r="515" spans="1:1" x14ac:dyDescent="0.3">
      <c r="A515" s="171"/>
    </row>
    <row r="516" spans="1:1" x14ac:dyDescent="0.3">
      <c r="A516" s="171"/>
    </row>
    <row r="517" spans="1:1" x14ac:dyDescent="0.3">
      <c r="A517" s="171"/>
    </row>
    <row r="518" spans="1:1" x14ac:dyDescent="0.3">
      <c r="A518" s="171"/>
    </row>
    <row r="519" spans="1:1" x14ac:dyDescent="0.3">
      <c r="A519" s="171"/>
    </row>
    <row r="520" spans="1:1" x14ac:dyDescent="0.3">
      <c r="A520" s="171"/>
    </row>
    <row r="521" spans="1:1" x14ac:dyDescent="0.3">
      <c r="A521" s="171"/>
    </row>
    <row r="522" spans="1:1" x14ac:dyDescent="0.3">
      <c r="A522" s="171"/>
    </row>
    <row r="523" spans="1:1" x14ac:dyDescent="0.3">
      <c r="A523" s="171"/>
    </row>
    <row r="524" spans="1:1" x14ac:dyDescent="0.3">
      <c r="A524" s="171"/>
    </row>
    <row r="525" spans="1:1" x14ac:dyDescent="0.3">
      <c r="A525" s="171"/>
    </row>
    <row r="526" spans="1:1" x14ac:dyDescent="0.3">
      <c r="A526" s="171"/>
    </row>
    <row r="527" spans="1:1" x14ac:dyDescent="0.3">
      <c r="A527" s="171"/>
    </row>
    <row r="528" spans="1:1" x14ac:dyDescent="0.3">
      <c r="A528" s="171"/>
    </row>
    <row r="529" spans="1:1" x14ac:dyDescent="0.3">
      <c r="A529" s="171"/>
    </row>
    <row r="530" spans="1:1" x14ac:dyDescent="0.3">
      <c r="A530" s="171"/>
    </row>
    <row r="531" spans="1:1" x14ac:dyDescent="0.3">
      <c r="A531" s="171"/>
    </row>
    <row r="532" spans="1:1" x14ac:dyDescent="0.3">
      <c r="A532" s="171"/>
    </row>
    <row r="533" spans="1:1" x14ac:dyDescent="0.3">
      <c r="A533" s="171"/>
    </row>
    <row r="534" spans="1:1" x14ac:dyDescent="0.3">
      <c r="A534" s="171"/>
    </row>
    <row r="535" spans="1:1" x14ac:dyDescent="0.3">
      <c r="A535" s="171"/>
    </row>
    <row r="536" spans="1:1" x14ac:dyDescent="0.3">
      <c r="A536" s="171"/>
    </row>
    <row r="537" spans="1:1" x14ac:dyDescent="0.3">
      <c r="A537" s="171"/>
    </row>
    <row r="538" spans="1:1" x14ac:dyDescent="0.3">
      <c r="A538" s="171"/>
    </row>
    <row r="539" spans="1:1" x14ac:dyDescent="0.3">
      <c r="A539" s="171"/>
    </row>
    <row r="540" spans="1:1" x14ac:dyDescent="0.3">
      <c r="A540" s="171"/>
    </row>
    <row r="541" spans="1:1" x14ac:dyDescent="0.3">
      <c r="A541" s="171"/>
    </row>
    <row r="542" spans="1:1" x14ac:dyDescent="0.3">
      <c r="A542" s="171"/>
    </row>
    <row r="543" spans="1:1" x14ac:dyDescent="0.3">
      <c r="A543" s="171"/>
    </row>
    <row r="544" spans="1:1" x14ac:dyDescent="0.3">
      <c r="A544" s="171"/>
    </row>
    <row r="545" spans="1:1" x14ac:dyDescent="0.3">
      <c r="A545" s="171"/>
    </row>
    <row r="546" spans="1:1" x14ac:dyDescent="0.3">
      <c r="A546" s="171"/>
    </row>
    <row r="547" spans="1:1" x14ac:dyDescent="0.3">
      <c r="A547" s="171"/>
    </row>
    <row r="548" spans="1:1" x14ac:dyDescent="0.3">
      <c r="A548" s="171"/>
    </row>
    <row r="549" spans="1:1" x14ac:dyDescent="0.3">
      <c r="A549" s="171"/>
    </row>
    <row r="550" spans="1:1" x14ac:dyDescent="0.3">
      <c r="A550" s="171"/>
    </row>
    <row r="551" spans="1:1" x14ac:dyDescent="0.3">
      <c r="A551" s="171"/>
    </row>
    <row r="552" spans="1:1" x14ac:dyDescent="0.3">
      <c r="A552" s="171"/>
    </row>
    <row r="553" spans="1:1" x14ac:dyDescent="0.3">
      <c r="A553" s="171"/>
    </row>
    <row r="554" spans="1:1" x14ac:dyDescent="0.3">
      <c r="A554" s="171"/>
    </row>
    <row r="555" spans="1:1" x14ac:dyDescent="0.3">
      <c r="A555" s="171"/>
    </row>
    <row r="556" spans="1:1" x14ac:dyDescent="0.3">
      <c r="A556" s="171"/>
    </row>
    <row r="557" spans="1:1" x14ac:dyDescent="0.3">
      <c r="A557" s="171"/>
    </row>
    <row r="558" spans="1:1" x14ac:dyDescent="0.3">
      <c r="A558" s="171"/>
    </row>
    <row r="559" spans="1:1" x14ac:dyDescent="0.3">
      <c r="A559" s="171"/>
    </row>
    <row r="560" spans="1:1" x14ac:dyDescent="0.3">
      <c r="A560" s="171"/>
    </row>
    <row r="561" spans="1:1" x14ac:dyDescent="0.3">
      <c r="A561" s="171"/>
    </row>
    <row r="562" spans="1:1" x14ac:dyDescent="0.3">
      <c r="A562" s="171"/>
    </row>
    <row r="563" spans="1:1" x14ac:dyDescent="0.3">
      <c r="A563" s="171"/>
    </row>
    <row r="564" spans="1:1" x14ac:dyDescent="0.3">
      <c r="A564" s="171"/>
    </row>
    <row r="565" spans="1:1" x14ac:dyDescent="0.3">
      <c r="A565" s="171"/>
    </row>
    <row r="566" spans="1:1" x14ac:dyDescent="0.3">
      <c r="A566" s="171"/>
    </row>
    <row r="567" spans="1:1" x14ac:dyDescent="0.3">
      <c r="A567" s="171"/>
    </row>
    <row r="568" spans="1:1" x14ac:dyDescent="0.3">
      <c r="A568" s="171"/>
    </row>
    <row r="569" spans="1:1" x14ac:dyDescent="0.3">
      <c r="A569" s="171"/>
    </row>
    <row r="570" spans="1:1" x14ac:dyDescent="0.3">
      <c r="A570" s="171"/>
    </row>
    <row r="571" spans="1:1" x14ac:dyDescent="0.3">
      <c r="A571" s="171"/>
    </row>
    <row r="572" spans="1:1" x14ac:dyDescent="0.3">
      <c r="A572" s="171"/>
    </row>
    <row r="573" spans="1:1" x14ac:dyDescent="0.3">
      <c r="A573" s="171"/>
    </row>
    <row r="574" spans="1:1" x14ac:dyDescent="0.3">
      <c r="A574" s="171"/>
    </row>
    <row r="575" spans="1:1" x14ac:dyDescent="0.3">
      <c r="A575" s="171"/>
    </row>
    <row r="576" spans="1:1" x14ac:dyDescent="0.3">
      <c r="A576" s="171"/>
    </row>
    <row r="577" spans="1:1" x14ac:dyDescent="0.3">
      <c r="A577" s="171"/>
    </row>
    <row r="578" spans="1:1" x14ac:dyDescent="0.3">
      <c r="A578" s="171"/>
    </row>
    <row r="579" spans="1:1" x14ac:dyDescent="0.3">
      <c r="A579" s="171"/>
    </row>
    <row r="580" spans="1:1" x14ac:dyDescent="0.3">
      <c r="A580" s="171"/>
    </row>
    <row r="581" spans="1:1" x14ac:dyDescent="0.3">
      <c r="A581" s="171"/>
    </row>
    <row r="582" spans="1:1" x14ac:dyDescent="0.3">
      <c r="A582" s="171"/>
    </row>
    <row r="583" spans="1:1" x14ac:dyDescent="0.3">
      <c r="A583" s="171"/>
    </row>
    <row r="584" spans="1:1" x14ac:dyDescent="0.3">
      <c r="A584" s="171"/>
    </row>
    <row r="585" spans="1:1" x14ac:dyDescent="0.3">
      <c r="A585" s="171"/>
    </row>
    <row r="586" spans="1:1" x14ac:dyDescent="0.3">
      <c r="A586" s="171"/>
    </row>
    <row r="587" spans="1:1" x14ac:dyDescent="0.3">
      <c r="A587" s="171"/>
    </row>
    <row r="588" spans="1:1" x14ac:dyDescent="0.3">
      <c r="A588" s="171"/>
    </row>
    <row r="589" spans="1:1" x14ac:dyDescent="0.3">
      <c r="A589" s="171"/>
    </row>
    <row r="590" spans="1:1" x14ac:dyDescent="0.3">
      <c r="A590" s="171"/>
    </row>
    <row r="591" spans="1:1" x14ac:dyDescent="0.3">
      <c r="A591" s="171"/>
    </row>
    <row r="592" spans="1:1" x14ac:dyDescent="0.3">
      <c r="A592" s="171"/>
    </row>
    <row r="593" spans="1:1" x14ac:dyDescent="0.3">
      <c r="A593" s="171"/>
    </row>
    <row r="594" spans="1:1" x14ac:dyDescent="0.3">
      <c r="A594" s="171"/>
    </row>
    <row r="595" spans="1:1" x14ac:dyDescent="0.3">
      <c r="A595" s="171"/>
    </row>
    <row r="596" spans="1:1" x14ac:dyDescent="0.3">
      <c r="A596" s="171"/>
    </row>
    <row r="597" spans="1:1" x14ac:dyDescent="0.3">
      <c r="A597" s="171"/>
    </row>
    <row r="598" spans="1:1" x14ac:dyDescent="0.3">
      <c r="A598" s="171"/>
    </row>
    <row r="599" spans="1:1" x14ac:dyDescent="0.3">
      <c r="A599" s="171"/>
    </row>
    <row r="600" spans="1:1" x14ac:dyDescent="0.3">
      <c r="A600" s="171"/>
    </row>
    <row r="601" spans="1:1" x14ac:dyDescent="0.3">
      <c r="A601" s="171"/>
    </row>
    <row r="602" spans="1:1" x14ac:dyDescent="0.3">
      <c r="A602" s="171"/>
    </row>
    <row r="603" spans="1:1" x14ac:dyDescent="0.3">
      <c r="A603" s="171"/>
    </row>
    <row r="604" spans="1:1" x14ac:dyDescent="0.3">
      <c r="A604" s="171"/>
    </row>
    <row r="605" spans="1:1" x14ac:dyDescent="0.3">
      <c r="A605" s="171"/>
    </row>
    <row r="606" spans="1:1" x14ac:dyDescent="0.3">
      <c r="A606" s="171"/>
    </row>
    <row r="607" spans="1:1" x14ac:dyDescent="0.3">
      <c r="A607" s="171"/>
    </row>
    <row r="608" spans="1:1" x14ac:dyDescent="0.3">
      <c r="A608" s="171"/>
    </row>
    <row r="609" spans="1:1" x14ac:dyDescent="0.3">
      <c r="A609" s="171"/>
    </row>
    <row r="610" spans="1:1" x14ac:dyDescent="0.3">
      <c r="A610" s="171"/>
    </row>
    <row r="611" spans="1:1" x14ac:dyDescent="0.3">
      <c r="A611" s="171"/>
    </row>
    <row r="612" spans="1:1" x14ac:dyDescent="0.3">
      <c r="A612" s="171"/>
    </row>
    <row r="613" spans="1:1" x14ac:dyDescent="0.3">
      <c r="A613" s="171"/>
    </row>
    <row r="614" spans="1:1" x14ac:dyDescent="0.3">
      <c r="A614" s="171"/>
    </row>
    <row r="615" spans="1:1" x14ac:dyDescent="0.3">
      <c r="A615" s="171"/>
    </row>
    <row r="616" spans="1:1" x14ac:dyDescent="0.3">
      <c r="A616" s="171"/>
    </row>
    <row r="617" spans="1:1" x14ac:dyDescent="0.3">
      <c r="A617" s="171"/>
    </row>
    <row r="618" spans="1:1" x14ac:dyDescent="0.3">
      <c r="A618" s="171"/>
    </row>
    <row r="619" spans="1:1" x14ac:dyDescent="0.3">
      <c r="A619" s="171"/>
    </row>
    <row r="620" spans="1:1" x14ac:dyDescent="0.3">
      <c r="A620" s="171"/>
    </row>
    <row r="621" spans="1:1" x14ac:dyDescent="0.3">
      <c r="A621" s="171"/>
    </row>
    <row r="622" spans="1:1" x14ac:dyDescent="0.3">
      <c r="A622" s="171"/>
    </row>
  </sheetData>
  <mergeCells count="9">
    <mergeCell ref="BU10:CA10"/>
    <mergeCell ref="BK10:BQ10"/>
    <mergeCell ref="A2:A3"/>
    <mergeCell ref="BA10:BG10"/>
    <mergeCell ref="W10:AC10"/>
    <mergeCell ref="C10:I10"/>
    <mergeCell ref="M10:S10"/>
    <mergeCell ref="AG10:AM10"/>
    <mergeCell ref="AQ10:AW10"/>
  </mergeCells>
  <hyperlinks>
    <hyperlink ref="A4" location="myrangeH0" display="myrangeH0" xr:uid="{B7A39076-5185-4378-AA4C-0A6467156900}"/>
    <hyperlink ref="A5" location="myrangeH1" display="myrangeH1" xr:uid="{E22A4E1D-DF9D-43BA-88F4-D52B769E9154}"/>
    <hyperlink ref="A6" location="myrangeH2" display="myrangeH2" xr:uid="{EF2DDD83-265C-43C5-81DF-4FD8D2470D71}"/>
    <hyperlink ref="A7" location="myrangeH3" display="myrangeH3" xr:uid="{98E78C57-73CB-45CF-9115-68CA08B7C472}"/>
    <hyperlink ref="A8" location="myrangeH4" display="myrangeH4" xr:uid="{F5597ACD-E5FC-4334-A3DC-2B4B48457FD3}"/>
    <hyperlink ref="A9" location="myrangeH5" display="myrangeH5" xr:uid="{59DF1396-81C6-4390-9DFA-EBE2F00FEAD4}"/>
    <hyperlink ref="A10" location="myrangeH6" display="myrangeH6" xr:uid="{AB045F20-BE4E-4EC4-9AF8-70F124432FCC}"/>
    <hyperlink ref="A11" location="myrangeH7" display="myrangeH7" xr:uid="{EE9B7663-8506-4D52-86DA-D24CD1DC3AA5}"/>
    <hyperlink ref="A12" location="myrangeH8" display="myrangeH8" xr:uid="{D4671C01-50D9-4F2E-8AD6-DEADF9EA5C11}"/>
    <hyperlink ref="A13" location="myrangeH9" display="myrangeH9" xr:uid="{C5D63774-20DD-4EF3-9FB4-FF51B6E9A97E}"/>
    <hyperlink ref="A14" location="myrangeH10" display="myrangeH10" xr:uid="{6656108C-9A0E-403E-AEAF-D48FE3E8494A}"/>
    <hyperlink ref="A15" location="myrangeH11" display="myrangeH11" xr:uid="{977B9A8F-A003-4099-9BC9-AB9DB05436E4}"/>
    <hyperlink ref="A16" location="myrangeH12" display="myrangeH12" xr:uid="{66FDA561-FF3D-45F5-8D14-4DA3E1F47DA5}"/>
    <hyperlink ref="A17" location="myrangeH13" display="myrangeH13" xr:uid="{8A769511-B02C-4883-9ABE-202BD19929E1}"/>
    <hyperlink ref="A18" location="myrangeH14" display="myrangeH14" xr:uid="{DC0F11D3-6C97-48C2-B405-D71D601A501E}"/>
    <hyperlink ref="A19" location="myrangeH15" display="myrangeH15" xr:uid="{09458B6D-E52C-4D6C-AE02-F42BCE9B3212}"/>
    <hyperlink ref="A20" location="myrangeH16" display="myrangeH16" xr:uid="{B121DF41-5A0F-4A69-AFA7-06C8F71B67F4}"/>
    <hyperlink ref="A21" location="myrangeH17" display="myrangeH17" xr:uid="{07491288-6225-4E90-9D5E-A45C1773A351}"/>
    <hyperlink ref="A22" location="myrangeH18" display="myrangeH18" xr:uid="{E807ED5B-2927-4DF8-BA16-E89D4BAD598D}"/>
    <hyperlink ref="A23" location="myrangeH19" display="myrangeH19" xr:uid="{45E0B134-7BDB-4E84-9896-2CC3AA349870}"/>
    <hyperlink ref="A24" location="myrangeH20" display="myrangeH20" xr:uid="{B7D7031C-21A6-45AB-9EB6-1FEE3CEFDD5C}"/>
    <hyperlink ref="A25" location="myrangeH21" display="myrangeH21" xr:uid="{C34D48A2-F5A2-4E87-9450-BD642E8C43E5}"/>
    <hyperlink ref="A26" location="myrangeH22" display="myrangeH22" xr:uid="{4FA643C3-CAD8-468C-80AE-9E7C6E8EEA63}"/>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0"/>
    <col min="3" max="7" width="11.69921875" style="60" customWidth="1"/>
    <col min="8" max="16384" width="9" style="60"/>
  </cols>
  <sheetData>
    <row r="2" spans="2:7" ht="21" x14ac:dyDescent="0.25">
      <c r="B2" s="56" t="str">
        <f>+Introduction!C7</f>
        <v>South Sudan</v>
      </c>
      <c r="C2" s="57"/>
      <c r="D2" s="58"/>
      <c r="E2" s="58"/>
      <c r="F2" s="58"/>
      <c r="G2" s="59"/>
    </row>
    <row r="3" spans="2:7" ht="13.2" customHeight="1" x14ac:dyDescent="0.25">
      <c r="B3" s="584" t="str">
        <f>HLOOKUP(Introduction!$G$4,nametranslations,129,FALSE)</f>
        <v>POPULATION OF SCHOOL AGE CHILDREN</v>
      </c>
      <c r="C3" s="584" t="str">
        <f ca="1">HLOOKUP([1]Introduction!$G$4,nametranslations,152,FALSE)</f>
        <v>Definition</v>
      </c>
      <c r="D3" s="584" t="str">
        <f ca="1">HLOOKUP([1]Introduction!$G$4,nametranslations,152,FALSE)</f>
        <v>Definition</v>
      </c>
      <c r="E3" s="584" t="str">
        <f ca="1">HLOOKUP([1]Introduction!$G$4,nametranslations,152,FALSE)</f>
        <v>Definition</v>
      </c>
      <c r="F3" s="584" t="str">
        <f ca="1">HLOOKUP([1]Introduction!$G$4,nametranslations,152,FALSE)</f>
        <v>Definition</v>
      </c>
      <c r="G3" s="585" t="str">
        <f ca="1">HLOOKUP([1]Introduction!$G$4,nametranslations,152,FALSE)</f>
        <v>Definition</v>
      </c>
    </row>
    <row r="4" spans="2:7" x14ac:dyDescent="0.25">
      <c r="B4" s="586" t="str">
        <f>HLOOKUP(Introduction!$G$4,nametranslations,72,FALSE)</f>
        <v>Year</v>
      </c>
      <c r="C4" s="586" t="str">
        <f>HLOOKUP(Introduction!$G$4,nametranslations,130,FALSE)</f>
        <v>Total (a)</v>
      </c>
      <c r="D4" s="586" t="str">
        <f>HLOOKUP(Introduction!$G$4,nametranslations,131,FALSE)</f>
        <v>Urban % (b)</v>
      </c>
      <c r="E4" s="586" t="str">
        <f>HLOOKUP(Introduction!$G$4,nametranslations,132,FALSE)</f>
        <v>Pre-Primary (c)</v>
      </c>
      <c r="F4" s="586" t="str">
        <f>HLOOKUP(Introduction!$G$4,nametranslations,133,FALSE)</f>
        <v>Primary (c)</v>
      </c>
      <c r="G4" s="586" t="str">
        <f>HLOOKUP(Introduction!$G$4,nametranslations,134,FALSE)</f>
        <v>Secondary (c)</v>
      </c>
    </row>
    <row r="5" spans="2:7" x14ac:dyDescent="0.25">
      <c r="B5" s="186">
        <v>2000</v>
      </c>
      <c r="C5" s="212"/>
      <c r="D5" s="213"/>
      <c r="E5" s="214"/>
      <c r="F5" s="215"/>
      <c r="G5" s="216"/>
    </row>
    <row r="6" spans="2:7" x14ac:dyDescent="0.25">
      <c r="B6" s="187">
        <v>2001</v>
      </c>
      <c r="C6" s="217"/>
      <c r="D6" s="218"/>
      <c r="E6" s="219"/>
      <c r="F6" s="220"/>
      <c r="G6" s="221"/>
    </row>
    <row r="7" spans="2:7" ht="13.2" customHeight="1" x14ac:dyDescent="0.25">
      <c r="B7" s="188">
        <v>2002</v>
      </c>
      <c r="C7" s="222"/>
      <c r="D7" s="223"/>
      <c r="E7" s="224"/>
      <c r="F7" s="225"/>
      <c r="G7" s="226"/>
    </row>
    <row r="8" spans="2:7" x14ac:dyDescent="0.25">
      <c r="B8" s="189">
        <v>2003</v>
      </c>
      <c r="C8" s="227"/>
      <c r="D8" s="228"/>
      <c r="E8" s="229"/>
      <c r="F8" s="230"/>
      <c r="G8" s="231"/>
    </row>
    <row r="9" spans="2:7" x14ac:dyDescent="0.25">
      <c r="B9" s="190">
        <v>2004</v>
      </c>
      <c r="C9" s="232"/>
      <c r="D9" s="233"/>
      <c r="E9" s="234"/>
      <c r="F9" s="235"/>
      <c r="G9" s="236"/>
    </row>
    <row r="10" spans="2:7" x14ac:dyDescent="0.25">
      <c r="B10" s="191">
        <v>2005</v>
      </c>
      <c r="C10" s="237"/>
      <c r="D10" s="238"/>
      <c r="E10" s="239"/>
      <c r="F10" s="240"/>
      <c r="G10" s="241"/>
    </row>
    <row r="11" spans="2:7" x14ac:dyDescent="0.25">
      <c r="B11" s="192">
        <v>2006</v>
      </c>
      <c r="C11" s="242"/>
      <c r="D11" s="243"/>
      <c r="E11" s="244"/>
      <c r="F11" s="245"/>
      <c r="G11" s="246"/>
    </row>
    <row r="12" spans="2:7" x14ac:dyDescent="0.25">
      <c r="B12" s="193">
        <v>2007</v>
      </c>
      <c r="C12" s="247"/>
      <c r="D12" s="248"/>
      <c r="E12" s="249"/>
      <c r="F12" s="250"/>
      <c r="G12" s="251"/>
    </row>
    <row r="13" spans="2:7" x14ac:dyDescent="0.25">
      <c r="B13" s="194">
        <v>2008</v>
      </c>
      <c r="C13" s="252"/>
      <c r="D13" s="253"/>
      <c r="E13" s="254"/>
      <c r="F13" s="255"/>
      <c r="G13" s="256"/>
    </row>
    <row r="14" spans="2:7" x14ac:dyDescent="0.25">
      <c r="B14" s="195">
        <v>2009</v>
      </c>
      <c r="C14" s="257"/>
      <c r="D14" s="258"/>
      <c r="E14" s="259"/>
      <c r="F14" s="260"/>
      <c r="G14" s="261"/>
    </row>
    <row r="15" spans="2:7" x14ac:dyDescent="0.25">
      <c r="B15" s="196">
        <v>2010</v>
      </c>
      <c r="C15" s="262"/>
      <c r="D15" s="263"/>
      <c r="E15" s="264"/>
      <c r="F15" s="265"/>
      <c r="G15" s="266"/>
    </row>
    <row r="16" spans="2:7" x14ac:dyDescent="0.25">
      <c r="B16" s="197">
        <v>2011</v>
      </c>
      <c r="C16" s="267">
        <v>3785169</v>
      </c>
      <c r="D16" s="268">
        <v>18.031999588012695</v>
      </c>
      <c r="E16" s="269">
        <v>940067</v>
      </c>
      <c r="F16" s="270">
        <v>1604637</v>
      </c>
      <c r="G16" s="271">
        <v>1240465</v>
      </c>
    </row>
    <row r="17" spans="2:7" x14ac:dyDescent="0.25">
      <c r="B17" s="198">
        <v>2012</v>
      </c>
      <c r="C17" s="272">
        <v>3935918</v>
      </c>
      <c r="D17" s="273">
        <v>18.217000961303711</v>
      </c>
      <c r="E17" s="274">
        <v>974707</v>
      </c>
      <c r="F17" s="275">
        <v>1663452</v>
      </c>
      <c r="G17" s="276">
        <v>1297759</v>
      </c>
    </row>
    <row r="18" spans="2:7" x14ac:dyDescent="0.25">
      <c r="B18" s="199">
        <v>2013</v>
      </c>
      <c r="C18" s="277">
        <v>4081929</v>
      </c>
      <c r="D18" s="278">
        <v>18.414999008178711</v>
      </c>
      <c r="E18" s="279">
        <v>1010542</v>
      </c>
      <c r="F18" s="280">
        <v>1720034</v>
      </c>
      <c r="G18" s="281">
        <v>1351353</v>
      </c>
    </row>
    <row r="19" spans="2:7" x14ac:dyDescent="0.25">
      <c r="B19" s="200">
        <v>2014</v>
      </c>
      <c r="C19" s="282">
        <v>4223376</v>
      </c>
      <c r="D19" s="283">
        <v>18.625999450683594</v>
      </c>
      <c r="E19" s="284">
        <v>1043422</v>
      </c>
      <c r="F19" s="285">
        <v>1775774</v>
      </c>
      <c r="G19" s="286">
        <v>1404180</v>
      </c>
    </row>
    <row r="20" spans="2:7" x14ac:dyDescent="0.25">
      <c r="B20" s="201">
        <v>2015</v>
      </c>
      <c r="C20" s="287">
        <v>4292578</v>
      </c>
      <c r="D20" s="288">
        <v>18.851999282836914</v>
      </c>
      <c r="E20" s="289">
        <v>1058060</v>
      </c>
      <c r="F20" s="290">
        <v>1811564</v>
      </c>
      <c r="G20" s="291">
        <v>1422954</v>
      </c>
    </row>
    <row r="21" spans="2:7" x14ac:dyDescent="0.25">
      <c r="B21" s="202">
        <v>2016</v>
      </c>
      <c r="C21" s="292">
        <v>4391828</v>
      </c>
      <c r="D21" s="293">
        <v>19.091999053955078</v>
      </c>
      <c r="E21" s="294">
        <v>1064134</v>
      </c>
      <c r="F21" s="295">
        <v>1850015</v>
      </c>
      <c r="G21" s="296">
        <v>1477679</v>
      </c>
    </row>
    <row r="22" spans="2:7" x14ac:dyDescent="0.25">
      <c r="B22" s="203">
        <v>2017</v>
      </c>
      <c r="C22" s="297">
        <v>4401504</v>
      </c>
      <c r="D22" s="298">
        <v>19.346000671386719</v>
      </c>
      <c r="E22" s="299">
        <v>1035007</v>
      </c>
      <c r="F22" s="300">
        <v>1868705</v>
      </c>
      <c r="G22" s="301">
        <v>1497792</v>
      </c>
    </row>
    <row r="23" spans="2:7" x14ac:dyDescent="0.25">
      <c r="B23" s="204">
        <v>2018</v>
      </c>
      <c r="C23" s="302">
        <v>4372900</v>
      </c>
      <c r="D23" s="303">
        <v>19.614999771118164</v>
      </c>
      <c r="E23" s="304">
        <v>976359</v>
      </c>
      <c r="F23" s="305">
        <v>1884494</v>
      </c>
      <c r="G23" s="306">
        <v>1512047</v>
      </c>
    </row>
    <row r="24" spans="2:7" x14ac:dyDescent="0.25">
      <c r="B24" s="205">
        <v>2019</v>
      </c>
      <c r="C24" s="307">
        <v>4440024</v>
      </c>
      <c r="D24" s="308">
        <v>19.89900016784668</v>
      </c>
      <c r="E24" s="309">
        <v>922394</v>
      </c>
      <c r="F24" s="310">
        <v>1922311</v>
      </c>
      <c r="G24" s="311">
        <v>1595319</v>
      </c>
    </row>
    <row r="25" spans="2:7" x14ac:dyDescent="0.25">
      <c r="B25" s="206">
        <v>2020</v>
      </c>
      <c r="C25" s="312">
        <v>4481891</v>
      </c>
      <c r="D25" s="313">
        <v>20.198999404907227</v>
      </c>
      <c r="E25" s="314">
        <v>880618</v>
      </c>
      <c r="F25" s="315">
        <v>1939550</v>
      </c>
      <c r="G25" s="316">
        <v>1661723</v>
      </c>
    </row>
    <row r="26" spans="2:7" x14ac:dyDescent="0.25">
      <c r="B26" s="207">
        <v>2021</v>
      </c>
      <c r="C26" s="317">
        <v>4498639</v>
      </c>
      <c r="D26" s="318">
        <v>20.513999938964844</v>
      </c>
      <c r="E26" s="319">
        <v>844665</v>
      </c>
      <c r="F26" s="320">
        <v>1934302</v>
      </c>
      <c r="G26" s="321">
        <v>1719672</v>
      </c>
    </row>
    <row r="27" spans="2:7" x14ac:dyDescent="0.25">
      <c r="B27" s="208">
        <v>2022</v>
      </c>
      <c r="C27" s="322">
        <v>4468602</v>
      </c>
      <c r="D27" s="323">
        <v>20.846000671386719</v>
      </c>
      <c r="E27" s="324">
        <v>821908</v>
      </c>
      <c r="F27" s="325">
        <v>1889457</v>
      </c>
      <c r="G27" s="326">
        <v>1757237</v>
      </c>
    </row>
    <row r="28" spans="2:7" x14ac:dyDescent="0.25">
      <c r="B28" s="209">
        <v>2023</v>
      </c>
      <c r="C28" s="327">
        <v>4466625</v>
      </c>
      <c r="D28" s="328">
        <v>21.194999694824219</v>
      </c>
      <c r="E28" s="329">
        <v>817971</v>
      </c>
      <c r="F28" s="330">
        <v>1842564</v>
      </c>
      <c r="G28" s="331">
        <v>1806090</v>
      </c>
    </row>
    <row r="29" spans="2:7" x14ac:dyDescent="0.25">
      <c r="B29" s="210">
        <v>2024</v>
      </c>
      <c r="C29" s="332">
        <v>4639318</v>
      </c>
      <c r="D29" s="333">
        <v>21.559999465942383</v>
      </c>
      <c r="E29" s="334">
        <v>861431</v>
      </c>
      <c r="F29" s="335">
        <v>1852304</v>
      </c>
      <c r="G29" s="336">
        <v>1925583</v>
      </c>
    </row>
    <row r="30" spans="2:7" x14ac:dyDescent="0.25">
      <c r="B30" s="211">
        <v>2025</v>
      </c>
      <c r="C30" s="338">
        <v>5043867</v>
      </c>
      <c r="D30" s="337">
        <v>21.943000793457031</v>
      </c>
      <c r="E30" s="339">
        <v>1006162</v>
      </c>
      <c r="F30" s="340">
        <v>2120040</v>
      </c>
      <c r="G30" s="341">
        <v>1917664</v>
      </c>
    </row>
    <row r="31" spans="2:7" x14ac:dyDescent="0.25">
      <c r="B31" s="107">
        <v>2026</v>
      </c>
      <c r="C31" s="160"/>
      <c r="D31" s="161"/>
      <c r="E31" s="162"/>
      <c r="F31" s="163"/>
      <c r="G31" s="164"/>
    </row>
    <row r="32" spans="2:7" x14ac:dyDescent="0.25">
      <c r="B32" s="106">
        <v>2027</v>
      </c>
      <c r="C32" s="160"/>
      <c r="D32" s="161"/>
      <c r="E32" s="162"/>
      <c r="F32" s="163"/>
      <c r="G32" s="164"/>
    </row>
    <row r="33" spans="2:7" x14ac:dyDescent="0.25">
      <c r="B33" s="107">
        <v>2028</v>
      </c>
      <c r="C33" s="160"/>
      <c r="D33" s="161"/>
      <c r="E33" s="162"/>
      <c r="F33" s="163"/>
      <c r="G33" s="164"/>
    </row>
    <row r="34" spans="2:7" x14ac:dyDescent="0.25">
      <c r="B34" s="106">
        <v>2029</v>
      </c>
      <c r="C34" s="160"/>
      <c r="D34" s="161"/>
      <c r="E34" s="162"/>
      <c r="F34" s="163"/>
      <c r="G34" s="164"/>
    </row>
    <row r="35" spans="2:7" x14ac:dyDescent="0.25">
      <c r="B35" s="107">
        <v>2030</v>
      </c>
      <c r="C35" s="111"/>
      <c r="D35" s="108"/>
      <c r="E35" s="112"/>
      <c r="F35" s="109"/>
      <c r="G35" s="110"/>
    </row>
    <row r="36" spans="2:7" ht="15.6" x14ac:dyDescent="0.25">
      <c r="B36" s="632" t="str">
        <f>HLOOKUP(Introduction!$G$4,nametranslations,135,FALSE)</f>
        <v>(a) Calculated by summing pre-primary, primary and secondary school age populations</v>
      </c>
      <c r="G36" s="61"/>
    </row>
    <row r="37" spans="2:7" ht="15.6" x14ac:dyDescent="0.25">
      <c r="B37" s="632" t="str">
        <f>HLOOKUP(Introduction!$G$4,nametranslations,136,FALSE)</f>
        <v>(b) Percentage of population residing in urban areas, Source: UN Population Division (2018)</v>
      </c>
    </row>
    <row r="38" spans="2:7" ht="15.6" x14ac:dyDescent="0.25">
      <c r="B38" s="632" t="str">
        <f>HLOOKUP(Introduction!$G$4,nametranslations,137,FALSE)</f>
        <v>(c) Source: UNESCO Institute for Statistics (2025)</v>
      </c>
    </row>
    <row r="39" spans="2:7" x14ac:dyDescent="0.25">
      <c r="B39" s="633" t="str">
        <f>HLOOKUP(Introduction!$G$4,nametranslations,138,FALSE)</f>
        <v>Values in grey text are imputed based on linear regression</v>
      </c>
    </row>
    <row r="41" spans="2:7" x14ac:dyDescent="0.25">
      <c r="B41" s="62"/>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4E4C9-62DC-42F3-B9C7-859B32989B72}">
  <sheetPr codeName="Sheet1">
    <tabColor rgb="FFEAEAEA"/>
  </sheetPr>
  <dimension ref="B2:C15"/>
  <sheetViews>
    <sheetView showGridLines="0" zoomScaleNormal="100" workbookViewId="0"/>
  </sheetViews>
  <sheetFormatPr defaultRowHeight="15.6" x14ac:dyDescent="0.3"/>
  <cols>
    <col min="1" max="1" width="1.59765625" style="588" customWidth="1"/>
    <col min="2" max="2" width="15.59765625" style="588" customWidth="1"/>
    <col min="3" max="3" width="90.69921875" style="590" customWidth="1"/>
    <col min="4" max="16384" width="8.796875" style="588"/>
  </cols>
  <sheetData>
    <row r="2" spans="2:3" ht="48.75" customHeight="1" x14ac:dyDescent="0.3">
      <c r="B2" s="587"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87" t="str">
        <f ca="1">HLOOKUP([1]Introduction!$G$4,nametranslations,72,FALSE)</f>
        <v>Year</v>
      </c>
    </row>
    <row r="3" spans="2:3" ht="6" customHeight="1" x14ac:dyDescent="0.3">
      <c r="B3" s="589"/>
    </row>
    <row r="4" spans="2:3" ht="30" customHeight="1" x14ac:dyDescent="0.3">
      <c r="B4" s="591" t="s">
        <v>214</v>
      </c>
      <c r="C4" s="592" t="str">
        <f>HLOOKUP(Introduction!$G$4,nametranslations,141,FALSE)</f>
        <v>The Excel spreadsheet has a series of tabs but for ease of reference the front page includes links to the key tabs.</v>
      </c>
    </row>
    <row r="5" spans="2:3" ht="50.25" customHeight="1" x14ac:dyDescent="0.3">
      <c r="B5" s="591" t="s">
        <v>47</v>
      </c>
      <c r="C5" s="592"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91" t="s">
        <v>216</v>
      </c>
      <c r="C6" s="592"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91" t="s">
        <v>218</v>
      </c>
      <c r="C7" s="592"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91" t="s">
        <v>132</v>
      </c>
      <c r="C8" s="592"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91" t="s">
        <v>220</v>
      </c>
      <c r="C9" s="592"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91" t="s">
        <v>136</v>
      </c>
      <c r="C10" s="592" t="str">
        <f>HLOOKUP(Introduction!$G$4,nametranslations,147,FALSE)</f>
        <v>This tab provides estimates for school age population by school level from the UNESCO Institute for Statistics and the urban proportion of the total population from the UN Population Division.</v>
      </c>
    </row>
    <row r="11" spans="2:3" s="595" customFormat="1" ht="6.75" customHeight="1" x14ac:dyDescent="0.3">
      <c r="B11" s="593"/>
      <c r="C11" s="594"/>
    </row>
    <row r="12" spans="2:3" s="597" customFormat="1" ht="10.199999999999999" x14ac:dyDescent="0.2">
      <c r="B12" s="596" t="str">
        <f>HLOOKUP(Introduction!$G$4,nametranslations,148,FALSE)</f>
        <v xml:space="preserve">Country files are available for each country with data on the JMP website: https://washdata.org/data/downloads </v>
      </c>
    </row>
    <row r="13" spans="2:3" x14ac:dyDescent="0.3">
      <c r="B13" s="596" t="str">
        <f>HLOOKUP(Introduction!$G$4,nametranslations,149,FALSE)</f>
        <v>The JMP releases updated estimates every 2 years following consultations with national authorities: https://washdata.org/how-we-work/jmp-country-consultation</v>
      </c>
    </row>
    <row r="14" spans="2:3" x14ac:dyDescent="0.3">
      <c r="B14" s="598" t="str">
        <f>HLOOKUP(Introduction!$G$4,nametranslations,150,FALSE)</f>
        <v>Data flows in the country file</v>
      </c>
    </row>
    <row r="15" spans="2:3" ht="90.75" customHeight="1" x14ac:dyDescent="0.3">
      <c r="B15" s="599"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99"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B233F73B-8609-4FB7-B460-175A25A4C331}"/>
    <hyperlink ref="B13" r:id="rId2" display="The JMP releases updated estimates every 2 years following consultations with national authorities: https://washdata.org/how-we-work/jmp-country-consultation" xr:uid="{A8B56A07-CF4C-462B-8D78-120AC5F9AF1E}"/>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27</vt:i4>
      </vt:variant>
    </vt:vector>
  </HeadingPairs>
  <TitlesOfParts>
    <vt:vector size="40"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myrangeH7</vt:lpstr>
      <vt:lpstr>myrangeS0</vt:lpstr>
      <vt:lpstr>myrangeS1</vt:lpstr>
      <vt:lpstr>myrangeS2</vt:lpstr>
      <vt:lpstr>myrangeS3</vt:lpstr>
      <vt:lpstr>myrangeS4</vt:lpstr>
      <vt:lpstr>myrangeS5</vt:lpstr>
      <vt:lpstr>myrangeS6</vt:lpstr>
      <vt:lpstr>myrangeS7</vt:lpstr>
      <vt:lpstr>myrangeW0</vt:lpstr>
      <vt:lpstr>myrangeW1</vt:lpstr>
      <vt:lpstr>myrangeW2</vt:lpstr>
      <vt:lpstr>myrangeW3</vt:lpstr>
      <vt:lpstr>myrangeW4</vt:lpstr>
      <vt:lpstr>myrangeW5</vt:lpstr>
      <vt:lpstr>myrangeW6</vt:lpstr>
      <vt:lpstr>myrangeW7</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2026-09-10T09:24:00Z</dcterms:modified>
</cp:coreProperties>
</file>